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Yuvalim\יובלים-חדש\פנסיה\כספים\פנסיה\דוחות כספיים\חיים\VBA\סימולטור זקנה חטיבה\"/>
    </mc:Choice>
  </mc:AlternateContent>
  <xr:revisionPtr revIDLastSave="0" documentId="13_ncr:1_{34736EC4-1615-4500-8B95-156E2BF320CB}" xr6:coauthVersionLast="36" xr6:coauthVersionMax="36" xr10:uidLastSave="{00000000-0000-0000-0000-000000000000}"/>
  <bookViews>
    <workbookView xWindow="0" yWindow="0" windowWidth="28800" windowHeight="12225" xr2:uid="{543728C7-9580-4AFF-A686-BA095C9FCD2D}"/>
  </bookViews>
  <sheets>
    <sheet name="טבלאות" sheetId="3" r:id="rId1"/>
    <sheet name="דוח להדפסה" sheetId="18" r:id="rId2"/>
    <sheet name="תמותה" sheetId="14" state="veryHidden" r:id="rId3"/>
    <sheet name="שיפור תמותה" sheetId="15" state="veryHidden" r:id="rId4"/>
    <sheet name="תזרים" sheetId="17" state="veryHidden" r:id="rId5"/>
    <sheet name="הגדרות" sheetId="2" state="veryHidden" r:id="rId6"/>
  </sheets>
  <definedNames>
    <definedName name="AA">OFFSET(הגדרות!$H$3,0,0,COUNTA(הגדרות!$H$3:$H$10)-COUNTBLANK(הגדרות!$H$3:$H$10))</definedName>
    <definedName name="my">OFFSET(הגדרות!$F$3,0,0,COUNT(הגדרות!$F$3:$F$20))</definedName>
    <definedName name="_xlnm.Print_Area" localSheetId="1">'דוח להדפסה'!$A$1:$L$34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7" l="1"/>
  <c r="B6" i="17"/>
  <c r="B5" i="17"/>
  <c r="G11" i="18" l="1"/>
  <c r="M8" i="3"/>
  <c r="B12" i="17" l="1"/>
  <c r="C19" i="3" l="1"/>
  <c r="C20" i="3"/>
  <c r="E2" i="17" l="1"/>
  <c r="F2" i="17" s="1"/>
  <c r="B7" i="17"/>
  <c r="E3" i="17" l="1"/>
  <c r="F3" i="17" s="1"/>
  <c r="G2" i="17"/>
  <c r="P2" i="17" s="1"/>
  <c r="R2" i="17" s="1"/>
  <c r="S2" i="17" s="1"/>
  <c r="N2" i="17" s="1"/>
  <c r="G3" i="17"/>
  <c r="P3" i="17"/>
  <c r="Q3" i="17"/>
  <c r="O3" i="17"/>
  <c r="E4" i="17"/>
  <c r="Q2" i="17"/>
  <c r="O2" i="17"/>
  <c r="C17" i="18"/>
  <c r="C19" i="18"/>
  <c r="C18" i="18"/>
  <c r="H10" i="2"/>
  <c r="H9" i="2"/>
  <c r="H8" i="2"/>
  <c r="H7" i="2"/>
  <c r="H6" i="2"/>
  <c r="H5" i="2"/>
  <c r="H4" i="2"/>
  <c r="H3" i="2"/>
  <c r="R3" i="17" l="1"/>
  <c r="S3" i="17" s="1"/>
  <c r="N3" i="17" s="1"/>
  <c r="E5" i="17"/>
  <c r="F4" i="17"/>
  <c r="G4" i="17"/>
  <c r="G8" i="3"/>
  <c r="H8" i="3" s="1"/>
  <c r="J4" i="2"/>
  <c r="C11" i="18"/>
  <c r="C12" i="18"/>
  <c r="C13" i="18"/>
  <c r="C14" i="18"/>
  <c r="C15" i="18"/>
  <c r="C16" i="18"/>
  <c r="C20" i="18"/>
  <c r="B11" i="17"/>
  <c r="B10" i="17"/>
  <c r="B9" i="17"/>
  <c r="B1" i="17"/>
  <c r="Q4" i="17" l="1"/>
  <c r="P4" i="17"/>
  <c r="O4" i="17"/>
  <c r="F5" i="17"/>
  <c r="E6" i="17"/>
  <c r="G5" i="17"/>
  <c r="B15" i="17"/>
  <c r="T2" i="17"/>
  <c r="U2" i="17" s="1"/>
  <c r="I11" i="18"/>
  <c r="O8" i="3"/>
  <c r="I8" i="3"/>
  <c r="H11" i="18"/>
  <c r="N8" i="3"/>
  <c r="B8" i="17"/>
  <c r="K2" i="18"/>
  <c r="R4" i="17" l="1"/>
  <c r="T3" i="17"/>
  <c r="U3" i="17" s="1"/>
  <c r="Q5" i="17"/>
  <c r="P5" i="17"/>
  <c r="O5" i="17"/>
  <c r="E7" i="17"/>
  <c r="F6" i="17"/>
  <c r="G6" i="17"/>
  <c r="S4" i="17"/>
  <c r="N4" i="17" s="1"/>
  <c r="V2" i="17"/>
  <c r="Y2" i="17" s="1"/>
  <c r="AC2" i="17"/>
  <c r="X2" i="17"/>
  <c r="Z2" i="17"/>
  <c r="J11" i="18"/>
  <c r="P8" i="3"/>
  <c r="J8" i="3"/>
  <c r="B3" i="17"/>
  <c r="AA2" i="17" l="1"/>
  <c r="AE2" i="17" s="1"/>
  <c r="V3" i="17"/>
  <c r="T4" i="17"/>
  <c r="V4" i="17" s="1"/>
  <c r="R5" i="17"/>
  <c r="S5" i="17" s="1"/>
  <c r="N5" i="17" s="1"/>
  <c r="F7" i="17"/>
  <c r="E8" i="17"/>
  <c r="G7" i="17"/>
  <c r="Q6" i="17"/>
  <c r="P6" i="17"/>
  <c r="O6" i="17"/>
  <c r="AC3" i="17"/>
  <c r="Z3" i="17"/>
  <c r="X3" i="17"/>
  <c r="Y3" i="17"/>
  <c r="AD2" i="17"/>
  <c r="W2" i="17" s="1"/>
  <c r="U4" i="17"/>
  <c r="T5" i="17"/>
  <c r="K11" i="18"/>
  <c r="Q8" i="3"/>
  <c r="B4" i="17"/>
  <c r="B2" i="17"/>
  <c r="H7" i="17" s="1"/>
  <c r="H3" i="17" l="1"/>
  <c r="H2" i="17"/>
  <c r="H4" i="17"/>
  <c r="H5" i="17"/>
  <c r="H6" i="17"/>
  <c r="R6" i="17"/>
  <c r="Q7" i="17"/>
  <c r="P7" i="17"/>
  <c r="O7" i="17"/>
  <c r="E9" i="17"/>
  <c r="H8" i="17"/>
  <c r="F8" i="17"/>
  <c r="G8" i="17"/>
  <c r="S6" i="17"/>
  <c r="N6" i="17" s="1"/>
  <c r="AA3" i="17"/>
  <c r="AD3" i="17" s="1"/>
  <c r="W3" i="17" s="1"/>
  <c r="AE3" i="17"/>
  <c r="U5" i="17"/>
  <c r="T6" i="17"/>
  <c r="V5" i="17"/>
  <c r="AC4" i="17"/>
  <c r="Y4" i="17"/>
  <c r="Z4" i="17"/>
  <c r="X4" i="17"/>
  <c r="AB2" i="17"/>
  <c r="F3" i="2"/>
  <c r="M50" i="3"/>
  <c r="M36" i="3"/>
  <c r="M22" i="3"/>
  <c r="F50" i="3"/>
  <c r="F36" i="3"/>
  <c r="F22" i="3"/>
  <c r="K2" i="17" l="1"/>
  <c r="K3" i="17" s="1"/>
  <c r="K4" i="17" s="1"/>
  <c r="K5" i="17" s="1"/>
  <c r="K6" i="17" s="1"/>
  <c r="K7" i="17" s="1"/>
  <c r="K8" i="17" s="1"/>
  <c r="J2" i="17"/>
  <c r="J3" i="17" s="1"/>
  <c r="J4" i="17" s="1"/>
  <c r="J5" i="17" s="1"/>
  <c r="J6" i="17" s="1"/>
  <c r="J7" i="17" s="1"/>
  <c r="J8" i="17" s="1"/>
  <c r="I2" i="17"/>
  <c r="I3" i="17" s="1"/>
  <c r="I4" i="17" s="1"/>
  <c r="I5" i="17" s="1"/>
  <c r="I6" i="17" s="1"/>
  <c r="M2" i="17"/>
  <c r="M3" i="17" s="1"/>
  <c r="M4" i="17" s="1"/>
  <c r="M5" i="17" s="1"/>
  <c r="M6" i="17" s="1"/>
  <c r="M7" i="17" s="1"/>
  <c r="M8" i="17" s="1"/>
  <c r="M9" i="17" s="1"/>
  <c r="L2" i="17"/>
  <c r="L3" i="17" s="1"/>
  <c r="L4" i="17" s="1"/>
  <c r="L5" i="17" s="1"/>
  <c r="L6" i="17" s="1"/>
  <c r="L7" i="17" s="1"/>
  <c r="L8" i="17" s="1"/>
  <c r="AJ2" i="17"/>
  <c r="AJ3" i="17" s="1"/>
  <c r="AJ4" i="17" s="1"/>
  <c r="AJ5" i="17" s="1"/>
  <c r="AJ6" i="17" s="1"/>
  <c r="AJ7" i="17" s="1"/>
  <c r="AJ8" i="17" s="1"/>
  <c r="AH2" i="17"/>
  <c r="AH3" i="17" s="1"/>
  <c r="AH4" i="17" s="1"/>
  <c r="AH5" i="17" s="1"/>
  <c r="AH6" i="17" s="1"/>
  <c r="AH7" i="17" s="1"/>
  <c r="AH8" i="17" s="1"/>
  <c r="AG2" i="17"/>
  <c r="AG3" i="17" s="1"/>
  <c r="AG4" i="17" s="1"/>
  <c r="AG5" i="17" s="1"/>
  <c r="AG6" i="17" s="1"/>
  <c r="AG7" i="17" s="1"/>
  <c r="AG8" i="17" s="1"/>
  <c r="AI2" i="17"/>
  <c r="AI3" i="17" s="1"/>
  <c r="AI4" i="17" s="1"/>
  <c r="AI5" i="17" s="1"/>
  <c r="AI6" i="17" s="1"/>
  <c r="AI7" i="17" s="1"/>
  <c r="AI8" i="17" s="1"/>
  <c r="AF2" i="17"/>
  <c r="K9" i="17"/>
  <c r="L9" i="17"/>
  <c r="J9" i="17"/>
  <c r="H9" i="17"/>
  <c r="E10" i="17"/>
  <c r="F9" i="17"/>
  <c r="G9" i="17"/>
  <c r="I7" i="17"/>
  <c r="R7" i="17"/>
  <c r="S7" i="17" s="1"/>
  <c r="N7" i="17" s="1"/>
  <c r="AA4" i="17"/>
  <c r="AI9" i="17"/>
  <c r="Q8" i="17"/>
  <c r="P8" i="17"/>
  <c r="R8" i="17" s="1"/>
  <c r="O8" i="17"/>
  <c r="AC5" i="17"/>
  <c r="Z5" i="17"/>
  <c r="Y5" i="17"/>
  <c r="X5" i="17"/>
  <c r="U6" i="17"/>
  <c r="T7" i="17"/>
  <c r="V6" i="17"/>
  <c r="AB3" i="17"/>
  <c r="AF3" i="17"/>
  <c r="AF4" i="17" s="1"/>
  <c r="AD4" i="17"/>
  <c r="W4" i="17" s="1"/>
  <c r="AE4" i="17"/>
  <c r="G22" i="3"/>
  <c r="N22" i="3"/>
  <c r="N50" i="3"/>
  <c r="F4" i="2"/>
  <c r="N36" i="3"/>
  <c r="G50" i="3"/>
  <c r="G36" i="3"/>
  <c r="AG9" i="17" l="1"/>
  <c r="AJ9" i="17"/>
  <c r="AH9" i="17"/>
  <c r="S8" i="17"/>
  <c r="N8" i="17" s="1"/>
  <c r="I8" i="17"/>
  <c r="Q9" i="17"/>
  <c r="P9" i="17"/>
  <c r="O9" i="17"/>
  <c r="H10" i="17"/>
  <c r="AI10" i="17" s="1"/>
  <c r="E11" i="17"/>
  <c r="F10" i="17"/>
  <c r="G10" i="17"/>
  <c r="AA5" i="17"/>
  <c r="AD5" i="17" s="1"/>
  <c r="W5" i="17" s="1"/>
  <c r="Z6" i="17"/>
  <c r="Y6" i="17"/>
  <c r="X6" i="17"/>
  <c r="AC6" i="17"/>
  <c r="AB4" i="17"/>
  <c r="AF5" i="17"/>
  <c r="T8" i="17"/>
  <c r="U7" i="17"/>
  <c r="V7" i="17"/>
  <c r="O36" i="3"/>
  <c r="H50" i="3"/>
  <c r="O50" i="3"/>
  <c r="F5" i="2"/>
  <c r="H36" i="3"/>
  <c r="H22" i="3"/>
  <c r="O22" i="3"/>
  <c r="R9" i="17" l="1"/>
  <c r="AE5" i="17"/>
  <c r="AA6" i="17"/>
  <c r="AE6" i="17" s="1"/>
  <c r="AJ10" i="17"/>
  <c r="J10" i="17"/>
  <c r="M10" i="17"/>
  <c r="AH10" i="17"/>
  <c r="S9" i="17"/>
  <c r="N9" i="17" s="1"/>
  <c r="AG10" i="17"/>
  <c r="I9" i="17"/>
  <c r="K10" i="17"/>
  <c r="Q10" i="17"/>
  <c r="P10" i="17"/>
  <c r="R10" i="17" s="1"/>
  <c r="O10" i="17"/>
  <c r="L10" i="17"/>
  <c r="L11" i="17" s="1"/>
  <c r="H11" i="17"/>
  <c r="AI11" i="17" s="1"/>
  <c r="E12" i="17"/>
  <c r="F11" i="17"/>
  <c r="G11" i="17"/>
  <c r="AB5" i="17"/>
  <c r="AF6" i="17" s="1"/>
  <c r="AD6" i="17"/>
  <c r="W6" i="17" s="1"/>
  <c r="AC7" i="17"/>
  <c r="Z7" i="17"/>
  <c r="X7" i="17"/>
  <c r="Y7" i="17"/>
  <c r="U8" i="17"/>
  <c r="T9" i="17"/>
  <c r="V8" i="17"/>
  <c r="P50" i="3"/>
  <c r="I22" i="3"/>
  <c r="P22" i="3"/>
  <c r="I50" i="3"/>
  <c r="F6" i="2"/>
  <c r="P36" i="3"/>
  <c r="I36" i="3"/>
  <c r="M11" i="17" l="1"/>
  <c r="J11" i="17"/>
  <c r="K11" i="17"/>
  <c r="AH11" i="17"/>
  <c r="I10" i="17"/>
  <c r="AA7" i="17"/>
  <c r="AE7" i="17" s="1"/>
  <c r="Q11" i="17"/>
  <c r="P11" i="17"/>
  <c r="O11" i="17"/>
  <c r="H12" i="17"/>
  <c r="M12" i="17" s="1"/>
  <c r="J12" i="17"/>
  <c r="E13" i="17"/>
  <c r="F12" i="17"/>
  <c r="G12" i="17"/>
  <c r="S10" i="17"/>
  <c r="N10" i="17" s="1"/>
  <c r="AJ11" i="17"/>
  <c r="AG11" i="17"/>
  <c r="U9" i="17"/>
  <c r="T10" i="17"/>
  <c r="V9" i="17"/>
  <c r="AC8" i="17"/>
  <c r="Y8" i="17"/>
  <c r="AA8" i="17" s="1"/>
  <c r="Z8" i="17"/>
  <c r="X8" i="17"/>
  <c r="AB6" i="17"/>
  <c r="J50" i="3"/>
  <c r="J22" i="3"/>
  <c r="Q50" i="3"/>
  <c r="Q22" i="3"/>
  <c r="F7" i="2"/>
  <c r="J3" i="2" s="1"/>
  <c r="J36" i="3"/>
  <c r="Q36" i="3"/>
  <c r="AD7" i="17" l="1"/>
  <c r="W7" i="17" s="1"/>
  <c r="R11" i="17"/>
  <c r="AG12" i="17"/>
  <c r="AJ12" i="17"/>
  <c r="S11" i="17"/>
  <c r="N11" i="17" s="1"/>
  <c r="M13" i="17"/>
  <c r="L13" i="17"/>
  <c r="J13" i="17"/>
  <c r="E14" i="17"/>
  <c r="F13" i="17"/>
  <c r="H13" i="17"/>
  <c r="G13" i="17"/>
  <c r="Q12" i="17"/>
  <c r="P12" i="17"/>
  <c r="O12" i="17"/>
  <c r="AG13" i="17"/>
  <c r="L12" i="17"/>
  <c r="AH12" i="17"/>
  <c r="AI12" i="17"/>
  <c r="AI13" i="17" s="1"/>
  <c r="AJ13" i="17"/>
  <c r="I11" i="17"/>
  <c r="K12" i="17"/>
  <c r="K13" i="17" s="1"/>
  <c r="AC9" i="17"/>
  <c r="Y9" i="17"/>
  <c r="AA9" i="17" s="1"/>
  <c r="Z9" i="17"/>
  <c r="X9" i="17"/>
  <c r="AB7" i="17"/>
  <c r="AE8" i="17"/>
  <c r="U10" i="17"/>
  <c r="T11" i="17"/>
  <c r="V10" i="17"/>
  <c r="AD8" i="17"/>
  <c r="W8" i="17" s="1"/>
  <c r="AF7" i="17"/>
  <c r="AF8" i="17" s="1"/>
  <c r="AH13" i="17" l="1"/>
  <c r="R12" i="17"/>
  <c r="S12" i="17" s="1"/>
  <c r="N12" i="17" s="1"/>
  <c r="I12" i="17"/>
  <c r="P13" i="17"/>
  <c r="Q13" i="17"/>
  <c r="O13" i="17"/>
  <c r="H14" i="17"/>
  <c r="AH14" i="17" s="1"/>
  <c r="E15" i="17"/>
  <c r="F14" i="17"/>
  <c r="G14" i="17"/>
  <c r="AB8" i="17"/>
  <c r="AD9" i="17"/>
  <c r="W9" i="17" s="1"/>
  <c r="U11" i="17"/>
  <c r="T12" i="17"/>
  <c r="V11" i="17"/>
  <c r="AC10" i="17"/>
  <c r="Y10" i="17"/>
  <c r="Z10" i="17"/>
  <c r="X10" i="17"/>
  <c r="AE9" i="17"/>
  <c r="AA10" i="17" l="1"/>
  <c r="L14" i="17"/>
  <c r="AG14" i="17"/>
  <c r="J14" i="17"/>
  <c r="M14" i="17"/>
  <c r="AI14" i="17"/>
  <c r="K14" i="17"/>
  <c r="I13" i="17"/>
  <c r="Q14" i="17"/>
  <c r="P14" i="17"/>
  <c r="O14" i="17"/>
  <c r="AJ14" i="17"/>
  <c r="M15" i="17"/>
  <c r="H15" i="17"/>
  <c r="AH15" i="17" s="1"/>
  <c r="E16" i="17"/>
  <c r="F15" i="17"/>
  <c r="G15" i="17"/>
  <c r="S13" i="17"/>
  <c r="N13" i="17" s="1"/>
  <c r="R13" i="17"/>
  <c r="AC11" i="17"/>
  <c r="Z11" i="17"/>
  <c r="Y11" i="17"/>
  <c r="X11" i="17"/>
  <c r="AD10" i="17"/>
  <c r="W10" i="17" s="1"/>
  <c r="AB9" i="17"/>
  <c r="T13" i="17"/>
  <c r="U12" i="17"/>
  <c r="V12" i="17"/>
  <c r="AE10" i="17"/>
  <c r="AF9" i="17"/>
  <c r="AA11" i="17" l="1"/>
  <c r="K15" i="17"/>
  <c r="K16" i="17" s="1"/>
  <c r="L15" i="17"/>
  <c r="J15" i="17"/>
  <c r="AI15" i="17"/>
  <c r="Q15" i="17"/>
  <c r="P15" i="17"/>
  <c r="O15" i="17"/>
  <c r="E17" i="17"/>
  <c r="H16" i="17"/>
  <c r="AH16" i="17" s="1"/>
  <c r="F16" i="17"/>
  <c r="G16" i="17"/>
  <c r="AJ15" i="17"/>
  <c r="AG15" i="17"/>
  <c r="R14" i="17"/>
  <c r="S14" i="17" s="1"/>
  <c r="N14" i="17" s="1"/>
  <c r="I14" i="17"/>
  <c r="AB10" i="17"/>
  <c r="AF10" i="17"/>
  <c r="AF11" i="17" s="1"/>
  <c r="AD11" i="17"/>
  <c r="W11" i="17" s="1"/>
  <c r="U13" i="17"/>
  <c r="T14" i="17"/>
  <c r="V13" i="17"/>
  <c r="AE11" i="17"/>
  <c r="AC12" i="17"/>
  <c r="Y12" i="17"/>
  <c r="Z12" i="17"/>
  <c r="X12" i="17"/>
  <c r="Q16" i="17" l="1"/>
  <c r="P16" i="17"/>
  <c r="O16" i="17"/>
  <c r="R15" i="17"/>
  <c r="S15" i="17" s="1"/>
  <c r="N15" i="17" s="1"/>
  <c r="H17" i="17"/>
  <c r="AH17" i="17" s="1"/>
  <c r="E18" i="17"/>
  <c r="F17" i="17"/>
  <c r="G17" i="17"/>
  <c r="AG16" i="17"/>
  <c r="J16" i="17"/>
  <c r="AI16" i="17"/>
  <c r="I15" i="17"/>
  <c r="M16" i="17"/>
  <c r="M17" i="17" s="1"/>
  <c r="AJ16" i="17"/>
  <c r="L16" i="17"/>
  <c r="L17" i="17" s="1"/>
  <c r="AC13" i="17"/>
  <c r="Y13" i="17"/>
  <c r="Z13" i="17"/>
  <c r="X13" i="17"/>
  <c r="AA12" i="17"/>
  <c r="AD12" i="17" s="1"/>
  <c r="W12" i="17" s="1"/>
  <c r="AB11" i="17"/>
  <c r="AF12" i="17" s="1"/>
  <c r="T15" i="17"/>
  <c r="U14" i="17"/>
  <c r="V14" i="17"/>
  <c r="J17" i="17" l="1"/>
  <c r="AG17" i="17"/>
  <c r="R16" i="17"/>
  <c r="S16" i="17" s="1"/>
  <c r="N16" i="17" s="1"/>
  <c r="AJ17" i="17"/>
  <c r="K17" i="17"/>
  <c r="I16" i="17"/>
  <c r="Q17" i="17"/>
  <c r="P17" i="17"/>
  <c r="O17" i="17"/>
  <c r="AI17" i="17"/>
  <c r="H18" i="17"/>
  <c r="AH18" i="17" s="1"/>
  <c r="F18" i="17"/>
  <c r="E19" i="17"/>
  <c r="G18" i="17"/>
  <c r="AC14" i="17"/>
  <c r="Z14" i="17"/>
  <c r="Y14" i="17"/>
  <c r="X14" i="17"/>
  <c r="AE12" i="17"/>
  <c r="T16" i="17"/>
  <c r="U15" i="17"/>
  <c r="V15" i="17"/>
  <c r="AA13" i="17"/>
  <c r="AD13" i="17" s="1"/>
  <c r="W13" i="17" s="1"/>
  <c r="AE13" i="17"/>
  <c r="AB12" i="17"/>
  <c r="R17" i="17" l="1"/>
  <c r="I17" i="17"/>
  <c r="AJ18" i="17"/>
  <c r="H19" i="17"/>
  <c r="AH19" i="17" s="1"/>
  <c r="E20" i="17"/>
  <c r="F19" i="17"/>
  <c r="G19" i="17"/>
  <c r="J18" i="17"/>
  <c r="M18" i="17"/>
  <c r="K18" i="17"/>
  <c r="L18" i="17"/>
  <c r="AI18" i="17"/>
  <c r="Q18" i="17"/>
  <c r="P18" i="17"/>
  <c r="O18" i="17"/>
  <c r="S17" i="17"/>
  <c r="N17" i="17" s="1"/>
  <c r="AG18" i="17"/>
  <c r="AA14" i="17"/>
  <c r="AE14" i="17" s="1"/>
  <c r="Z15" i="17"/>
  <c r="Y15" i="17"/>
  <c r="AC15" i="17"/>
  <c r="X15" i="17"/>
  <c r="AB13" i="17"/>
  <c r="T17" i="17"/>
  <c r="U16" i="17"/>
  <c r="V16" i="17"/>
  <c r="AF13" i="17"/>
  <c r="L19" i="17" l="1"/>
  <c r="M19" i="17"/>
  <c r="K19" i="17"/>
  <c r="J19" i="17"/>
  <c r="AF14" i="17"/>
  <c r="AJ19" i="17"/>
  <c r="AG19" i="17"/>
  <c r="AD14" i="17"/>
  <c r="W14" i="17" s="1"/>
  <c r="Q19" i="17"/>
  <c r="P19" i="17"/>
  <c r="O19" i="17"/>
  <c r="H20" i="17"/>
  <c r="AH20" i="17" s="1"/>
  <c r="E21" i="17"/>
  <c r="F20" i="17"/>
  <c r="G20" i="17"/>
  <c r="R18" i="17"/>
  <c r="S18" i="17" s="1"/>
  <c r="N18" i="17" s="1"/>
  <c r="I18" i="17"/>
  <c r="AA15" i="17"/>
  <c r="AD15" i="17" s="1"/>
  <c r="AI19" i="17"/>
  <c r="AC16" i="17"/>
  <c r="Y16" i="17"/>
  <c r="Z16" i="17"/>
  <c r="X16" i="17"/>
  <c r="AB14" i="17"/>
  <c r="AE15" i="17"/>
  <c r="U17" i="17"/>
  <c r="T18" i="17"/>
  <c r="V17" i="17"/>
  <c r="AA16" i="17" l="1"/>
  <c r="W15" i="17"/>
  <c r="R19" i="17"/>
  <c r="I19" i="17"/>
  <c r="H21" i="17"/>
  <c r="AH21" i="17" s="1"/>
  <c r="F21" i="17"/>
  <c r="E22" i="17"/>
  <c r="G21" i="17"/>
  <c r="AG20" i="17"/>
  <c r="S19" i="17"/>
  <c r="N19" i="17" s="1"/>
  <c r="AJ20" i="17"/>
  <c r="J20" i="17"/>
  <c r="J21" i="17" s="1"/>
  <c r="K20" i="17"/>
  <c r="K21" i="17" s="1"/>
  <c r="M20" i="17"/>
  <c r="M21" i="17" s="1"/>
  <c r="L20" i="17"/>
  <c r="L21" i="17" s="1"/>
  <c r="AI20" i="17"/>
  <c r="Q20" i="17"/>
  <c r="P20" i="17"/>
  <c r="O20" i="17"/>
  <c r="AB15" i="17"/>
  <c r="AF15" i="17"/>
  <c r="AD16" i="17"/>
  <c r="W16" i="17" s="1"/>
  <c r="U18" i="17"/>
  <c r="T19" i="17"/>
  <c r="V18" i="17"/>
  <c r="AC17" i="17"/>
  <c r="Y17" i="17"/>
  <c r="Z17" i="17"/>
  <c r="X17" i="17"/>
  <c r="AE16" i="17"/>
  <c r="AF16" i="17" l="1"/>
  <c r="AG21" i="17"/>
  <c r="AI21" i="17"/>
  <c r="AJ21" i="17"/>
  <c r="K22" i="17"/>
  <c r="L22" i="17"/>
  <c r="M22" i="17"/>
  <c r="J22" i="17"/>
  <c r="H22" i="17"/>
  <c r="AH22" i="17" s="1"/>
  <c r="E23" i="17"/>
  <c r="F22" i="17"/>
  <c r="G22" i="17"/>
  <c r="Q21" i="17"/>
  <c r="P21" i="17"/>
  <c r="O21" i="17"/>
  <c r="I20" i="17"/>
  <c r="R20" i="17"/>
  <c r="S20" i="17" s="1"/>
  <c r="N20" i="17" s="1"/>
  <c r="U19" i="17"/>
  <c r="T20" i="17"/>
  <c r="V19" i="17"/>
  <c r="Z18" i="17"/>
  <c r="AC18" i="17"/>
  <c r="Y18" i="17"/>
  <c r="X18" i="17"/>
  <c r="AB16" i="17"/>
  <c r="AA17" i="17"/>
  <c r="AD17" i="17" s="1"/>
  <c r="W17" i="17" s="1"/>
  <c r="AJ22" i="17" l="1"/>
  <c r="AG22" i="17"/>
  <c r="AI22" i="17"/>
  <c r="I21" i="17"/>
  <c r="R21" i="17"/>
  <c r="Q22" i="17"/>
  <c r="P22" i="17"/>
  <c r="R22" i="17" s="1"/>
  <c r="O22" i="17"/>
  <c r="H23" i="17"/>
  <c r="L23" i="17" s="1"/>
  <c r="E24" i="17"/>
  <c r="F23" i="17"/>
  <c r="G23" i="17"/>
  <c r="AA18" i="17"/>
  <c r="AI23" i="17"/>
  <c r="S21" i="17"/>
  <c r="N21" i="17" s="1"/>
  <c r="AC19" i="17"/>
  <c r="Z19" i="17"/>
  <c r="Y19" i="17"/>
  <c r="X19" i="17"/>
  <c r="T21" i="17"/>
  <c r="U20" i="17"/>
  <c r="V20" i="17"/>
  <c r="AD18" i="17"/>
  <c r="W18" i="17" s="1"/>
  <c r="AF17" i="17"/>
  <c r="AE17" i="17"/>
  <c r="AB17" i="17" s="1"/>
  <c r="AE18" i="17"/>
  <c r="K23" i="17" l="1"/>
  <c r="AG23" i="17"/>
  <c r="Q23" i="17"/>
  <c r="P23" i="17"/>
  <c r="R23" i="17" s="1"/>
  <c r="O23" i="17"/>
  <c r="E25" i="17"/>
  <c r="H24" i="17"/>
  <c r="AI24" i="17" s="1"/>
  <c r="F24" i="17"/>
  <c r="G24" i="17"/>
  <c r="S22" i="17"/>
  <c r="N22" i="17" s="1"/>
  <c r="AH23" i="17"/>
  <c r="J23" i="17"/>
  <c r="AJ23" i="17"/>
  <c r="M23" i="17"/>
  <c r="I22" i="17"/>
  <c r="AB18" i="17"/>
  <c r="AF18" i="17"/>
  <c r="AA19" i="17"/>
  <c r="AD19" i="17" s="1"/>
  <c r="W19" i="17" s="1"/>
  <c r="AE19" i="17"/>
  <c r="AC20" i="17"/>
  <c r="Y20" i="17"/>
  <c r="Z20" i="17"/>
  <c r="X20" i="17"/>
  <c r="U21" i="17"/>
  <c r="T22" i="17"/>
  <c r="V21" i="17"/>
  <c r="M24" i="17" l="1"/>
  <c r="J24" i="17"/>
  <c r="L24" i="17"/>
  <c r="K24" i="17"/>
  <c r="AA20" i="17"/>
  <c r="AD20" i="17" s="1"/>
  <c r="W20" i="17" s="1"/>
  <c r="I23" i="17"/>
  <c r="Q24" i="17"/>
  <c r="P24" i="17"/>
  <c r="O24" i="17"/>
  <c r="AJ24" i="17"/>
  <c r="H25" i="17"/>
  <c r="AI25" i="17" s="1"/>
  <c r="J25" i="17"/>
  <c r="E26" i="17"/>
  <c r="F25" i="17"/>
  <c r="G25" i="17"/>
  <c r="S23" i="17"/>
  <c r="N23" i="17" s="1"/>
  <c r="AG24" i="17"/>
  <c r="AH24" i="17"/>
  <c r="AF19" i="17"/>
  <c r="AC21" i="17"/>
  <c r="Z21" i="17"/>
  <c r="X21" i="17"/>
  <c r="Y21" i="17"/>
  <c r="U22" i="17"/>
  <c r="T23" i="17"/>
  <c r="V22" i="17"/>
  <c r="AB19" i="17"/>
  <c r="AE20" i="17" l="1"/>
  <c r="AJ25" i="17"/>
  <c r="AJ26" i="17" s="1"/>
  <c r="H26" i="17"/>
  <c r="AI26" i="17" s="1"/>
  <c r="E27" i="17"/>
  <c r="F26" i="17"/>
  <c r="G26" i="17"/>
  <c r="Q25" i="17"/>
  <c r="P25" i="17"/>
  <c r="O25" i="17"/>
  <c r="R24" i="17"/>
  <c r="S24" i="17" s="1"/>
  <c r="N24" i="17" s="1"/>
  <c r="AG25" i="17"/>
  <c r="AG26" i="17" s="1"/>
  <c r="L25" i="17"/>
  <c r="L26" i="17" s="1"/>
  <c r="I24" i="17"/>
  <c r="AH25" i="17"/>
  <c r="K25" i="17"/>
  <c r="M25" i="17"/>
  <c r="M26" i="17" s="1"/>
  <c r="AC22" i="17"/>
  <c r="Y22" i="17"/>
  <c r="Z22" i="17"/>
  <c r="X22" i="17"/>
  <c r="AB20" i="17"/>
  <c r="AF20" i="17"/>
  <c r="AA21" i="17"/>
  <c r="AE21" i="17" s="1"/>
  <c r="U23" i="17"/>
  <c r="T24" i="17"/>
  <c r="V23" i="17"/>
  <c r="J26" i="17" l="1"/>
  <c r="K26" i="17"/>
  <c r="AF21" i="17"/>
  <c r="AH26" i="17"/>
  <c r="R25" i="17"/>
  <c r="S25" i="17"/>
  <c r="N25" i="17" s="1"/>
  <c r="Q26" i="17"/>
  <c r="P26" i="17"/>
  <c r="O26" i="17"/>
  <c r="AD21" i="17"/>
  <c r="W21" i="17" s="1"/>
  <c r="I25" i="17"/>
  <c r="H27" i="17"/>
  <c r="AI27" i="17" s="1"/>
  <c r="F27" i="17"/>
  <c r="E28" i="17"/>
  <c r="G27" i="17"/>
  <c r="AA22" i="17"/>
  <c r="AD22" i="17" s="1"/>
  <c r="W22" i="17" s="1"/>
  <c r="U24" i="17"/>
  <c r="T25" i="17"/>
  <c r="V24" i="17"/>
  <c r="AB21" i="17"/>
  <c r="AC23" i="17"/>
  <c r="Y23" i="17"/>
  <c r="Z23" i="17"/>
  <c r="X23" i="17"/>
  <c r="R26" i="17" l="1"/>
  <c r="J27" i="17"/>
  <c r="M27" i="17"/>
  <c r="L27" i="17"/>
  <c r="K27" i="17"/>
  <c r="AE22" i="17"/>
  <c r="AB22" i="17" s="1"/>
  <c r="AH27" i="17"/>
  <c r="AG27" i="17"/>
  <c r="S26" i="17"/>
  <c r="N26" i="17" s="1"/>
  <c r="AJ27" i="17"/>
  <c r="AA23" i="17"/>
  <c r="AD23" i="17" s="1"/>
  <c r="W23" i="17" s="1"/>
  <c r="H28" i="17"/>
  <c r="AI28" i="17" s="1"/>
  <c r="J28" i="17"/>
  <c r="E29" i="17"/>
  <c r="F28" i="17"/>
  <c r="G28" i="17"/>
  <c r="Q27" i="17"/>
  <c r="P27" i="17"/>
  <c r="O27" i="17"/>
  <c r="I26" i="17"/>
  <c r="AF22" i="17"/>
  <c r="U25" i="17"/>
  <c r="T26" i="17"/>
  <c r="V25" i="17"/>
  <c r="AC24" i="17"/>
  <c r="Z24" i="17"/>
  <c r="Y24" i="17"/>
  <c r="X24" i="17"/>
  <c r="AJ28" i="17" l="1"/>
  <c r="AG28" i="17"/>
  <c r="AE23" i="17"/>
  <c r="AF23" i="17"/>
  <c r="H29" i="17"/>
  <c r="AI29" i="17" s="1"/>
  <c r="J29" i="17"/>
  <c r="F29" i="17"/>
  <c r="E30" i="17"/>
  <c r="G29" i="17"/>
  <c r="Q28" i="17"/>
  <c r="P28" i="17"/>
  <c r="O28" i="17"/>
  <c r="AA24" i="17"/>
  <c r="AD24" i="17" s="1"/>
  <c r="W24" i="17" s="1"/>
  <c r="I27" i="17"/>
  <c r="AH28" i="17"/>
  <c r="R27" i="17"/>
  <c r="S27" i="17" s="1"/>
  <c r="N27" i="17" s="1"/>
  <c r="M28" i="17"/>
  <c r="L28" i="17"/>
  <c r="L29" i="17" s="1"/>
  <c r="K28" i="17"/>
  <c r="U26" i="17"/>
  <c r="T27" i="17"/>
  <c r="V26" i="17"/>
  <c r="AC25" i="17"/>
  <c r="Y25" i="17"/>
  <c r="Z25" i="17"/>
  <c r="X25" i="17"/>
  <c r="AB23" i="17"/>
  <c r="M29" i="17" l="1"/>
  <c r="AE24" i="17"/>
  <c r="AG29" i="17"/>
  <c r="R28" i="17"/>
  <c r="K29" i="17"/>
  <c r="K30" i="17" s="1"/>
  <c r="S28" i="17"/>
  <c r="N28" i="17" s="1"/>
  <c r="AH29" i="17"/>
  <c r="I28" i="17"/>
  <c r="H30" i="17"/>
  <c r="AI30" i="17" s="1"/>
  <c r="E31" i="17"/>
  <c r="F30" i="17"/>
  <c r="G30" i="17"/>
  <c r="AJ29" i="17"/>
  <c r="Q29" i="17"/>
  <c r="P29" i="17"/>
  <c r="R29" i="17" s="1"/>
  <c r="O29" i="17"/>
  <c r="AC26" i="17"/>
  <c r="Y26" i="17"/>
  <c r="Z26" i="17"/>
  <c r="X26" i="17"/>
  <c r="U27" i="17"/>
  <c r="T28" i="17"/>
  <c r="V27" i="17"/>
  <c r="AB24" i="17"/>
  <c r="AF24" i="17"/>
  <c r="AA25" i="17"/>
  <c r="AE25" i="17" s="1"/>
  <c r="AF25" i="17" l="1"/>
  <c r="AA26" i="17"/>
  <c r="H31" i="17"/>
  <c r="AI31" i="17" s="1"/>
  <c r="E32" i="17"/>
  <c r="F31" i="17"/>
  <c r="G31" i="17"/>
  <c r="I29" i="17"/>
  <c r="L30" i="17"/>
  <c r="AH30" i="17"/>
  <c r="AG30" i="17"/>
  <c r="S29" i="17"/>
  <c r="N29" i="17" s="1"/>
  <c r="J30" i="17"/>
  <c r="J31" i="17" s="1"/>
  <c r="AJ30" i="17"/>
  <c r="AJ31" i="17" s="1"/>
  <c r="M30" i="17"/>
  <c r="M31" i="17" s="1"/>
  <c r="Q30" i="17"/>
  <c r="P30" i="17"/>
  <c r="O30" i="17"/>
  <c r="AC27" i="17"/>
  <c r="Z27" i="17"/>
  <c r="Y27" i="17"/>
  <c r="X27" i="17"/>
  <c r="AD25" i="17"/>
  <c r="W25" i="17" s="1"/>
  <c r="AB25" i="17" s="1"/>
  <c r="AD26" i="17"/>
  <c r="AE26" i="17"/>
  <c r="U28" i="17"/>
  <c r="T29" i="17"/>
  <c r="V28" i="17"/>
  <c r="K31" i="17" l="1"/>
  <c r="L31" i="17"/>
  <c r="AG31" i="17"/>
  <c r="AH31" i="17"/>
  <c r="R30" i="17"/>
  <c r="S30" i="17" s="1"/>
  <c r="N30" i="17" s="1"/>
  <c r="I30" i="17"/>
  <c r="P31" i="17"/>
  <c r="Q31" i="17"/>
  <c r="O31" i="17"/>
  <c r="E33" i="17"/>
  <c r="H32" i="17"/>
  <c r="AI32" i="17" s="1"/>
  <c r="F32" i="17"/>
  <c r="G32" i="17"/>
  <c r="U29" i="17"/>
  <c r="T30" i="17"/>
  <c r="V29" i="17"/>
  <c r="AA27" i="17"/>
  <c r="AE27" i="17" s="1"/>
  <c r="AF26" i="17"/>
  <c r="W26" i="17"/>
  <c r="AB26" i="17" s="1"/>
  <c r="AC28" i="17"/>
  <c r="Y28" i="17"/>
  <c r="Z28" i="17"/>
  <c r="X28" i="17"/>
  <c r="K32" i="17" l="1"/>
  <c r="AH32" i="17"/>
  <c r="J32" i="17"/>
  <c r="M32" i="17"/>
  <c r="H33" i="17"/>
  <c r="AI33" i="17" s="1"/>
  <c r="J33" i="17"/>
  <c r="E34" i="17"/>
  <c r="F33" i="17"/>
  <c r="G33" i="17"/>
  <c r="AJ32" i="17"/>
  <c r="AG32" i="17"/>
  <c r="L32" i="17"/>
  <c r="L33" i="17" s="1"/>
  <c r="I31" i="17"/>
  <c r="Q32" i="17"/>
  <c r="P32" i="17"/>
  <c r="O32" i="17"/>
  <c r="R31" i="17"/>
  <c r="S31" i="17" s="1"/>
  <c r="N31" i="17" s="1"/>
  <c r="AD27" i="17"/>
  <c r="W27" i="17" s="1"/>
  <c r="AB27" i="17" s="1"/>
  <c r="AA28" i="17"/>
  <c r="AE28" i="17" s="1"/>
  <c r="Y29" i="17"/>
  <c r="AC29" i="17"/>
  <c r="X29" i="17"/>
  <c r="Z29" i="17"/>
  <c r="U30" i="17"/>
  <c r="T31" i="17"/>
  <c r="V30" i="17"/>
  <c r="AF27" i="17"/>
  <c r="M33" i="17" l="1"/>
  <c r="K33" i="17"/>
  <c r="AA29" i="17"/>
  <c r="AH33" i="17"/>
  <c r="AF28" i="17"/>
  <c r="I32" i="17"/>
  <c r="S32" i="17"/>
  <c r="N32" i="17" s="1"/>
  <c r="P33" i="17"/>
  <c r="Q33" i="17"/>
  <c r="O33" i="17"/>
  <c r="AG33" i="17"/>
  <c r="R32" i="17"/>
  <c r="H34" i="17"/>
  <c r="AI34" i="17" s="1"/>
  <c r="E35" i="17"/>
  <c r="F34" i="17"/>
  <c r="G34" i="17"/>
  <c r="AD28" i="17"/>
  <c r="W28" i="17" s="1"/>
  <c r="AJ33" i="17"/>
  <c r="U31" i="17"/>
  <c r="T32" i="17"/>
  <c r="V31" i="17"/>
  <c r="AC30" i="17"/>
  <c r="Z30" i="17"/>
  <c r="Y30" i="17"/>
  <c r="X30" i="17"/>
  <c r="AD29" i="17"/>
  <c r="AE29" i="17"/>
  <c r="J34" i="17" l="1"/>
  <c r="L34" i="17"/>
  <c r="K34" i="17"/>
  <c r="M34" i="17"/>
  <c r="M35" i="17" s="1"/>
  <c r="AJ34" i="17"/>
  <c r="AJ35" i="17" s="1"/>
  <c r="W29" i="17"/>
  <c r="AA30" i="17"/>
  <c r="AE30" i="17" s="1"/>
  <c r="AH34" i="17"/>
  <c r="I33" i="17"/>
  <c r="H35" i="17"/>
  <c r="AI35" i="17" s="1"/>
  <c r="J35" i="17"/>
  <c r="E36" i="17"/>
  <c r="F35" i="17"/>
  <c r="G35" i="17"/>
  <c r="R33" i="17"/>
  <c r="S33" i="17" s="1"/>
  <c r="N33" i="17" s="1"/>
  <c r="P34" i="17"/>
  <c r="R34" i="17" s="1"/>
  <c r="Q34" i="17"/>
  <c r="O34" i="17"/>
  <c r="AG34" i="17"/>
  <c r="AG35" i="17" s="1"/>
  <c r="U32" i="17"/>
  <c r="T33" i="17"/>
  <c r="V32" i="17"/>
  <c r="AC31" i="17"/>
  <c r="Y31" i="17"/>
  <c r="Z31" i="17"/>
  <c r="X31" i="17"/>
  <c r="AD30" i="17"/>
  <c r="W30" i="17" s="1"/>
  <c r="AB28" i="17"/>
  <c r="L35" i="17" l="1"/>
  <c r="Q35" i="17"/>
  <c r="P35" i="17"/>
  <c r="O35" i="17"/>
  <c r="H36" i="17"/>
  <c r="AI36" i="17" s="1"/>
  <c r="E37" i="17"/>
  <c r="F36" i="17"/>
  <c r="G36" i="17"/>
  <c r="I34" i="17"/>
  <c r="S34" i="17"/>
  <c r="N34" i="17" s="1"/>
  <c r="AH35" i="17"/>
  <c r="K35" i="17"/>
  <c r="K36" i="17" s="1"/>
  <c r="U33" i="17"/>
  <c r="T34" i="17"/>
  <c r="V33" i="17"/>
  <c r="AB29" i="17"/>
  <c r="AB30" i="17" s="1"/>
  <c r="AF29" i="17"/>
  <c r="AC32" i="17"/>
  <c r="Z32" i="17"/>
  <c r="Y32" i="17"/>
  <c r="AA32" i="17" s="1"/>
  <c r="X32" i="17"/>
  <c r="AA31" i="17"/>
  <c r="AE31" i="17" s="1"/>
  <c r="L36" i="17" l="1"/>
  <c r="AG36" i="17"/>
  <c r="Q36" i="17"/>
  <c r="P36" i="17"/>
  <c r="O36" i="17"/>
  <c r="H37" i="17"/>
  <c r="AI37" i="17" s="1"/>
  <c r="F37" i="17"/>
  <c r="E38" i="17"/>
  <c r="G37" i="17"/>
  <c r="J36" i="17"/>
  <c r="R35" i="17"/>
  <c r="S35" i="17" s="1"/>
  <c r="N35" i="17" s="1"/>
  <c r="AJ36" i="17"/>
  <c r="AH36" i="17"/>
  <c r="AH37" i="17" s="1"/>
  <c r="M36" i="17"/>
  <c r="M37" i="17" s="1"/>
  <c r="I35" i="17"/>
  <c r="U34" i="17"/>
  <c r="T35" i="17"/>
  <c r="V34" i="17"/>
  <c r="Y33" i="17"/>
  <c r="AC33" i="17"/>
  <c r="Z33" i="17"/>
  <c r="X33" i="17"/>
  <c r="AD32" i="17"/>
  <c r="AE32" i="17"/>
  <c r="AD31" i="17"/>
  <c r="W31" i="17" s="1"/>
  <c r="AF30" i="17"/>
  <c r="AF31" i="17" s="1"/>
  <c r="K37" i="17" l="1"/>
  <c r="J37" i="17"/>
  <c r="AJ37" i="17"/>
  <c r="AG37" i="17"/>
  <c r="I36" i="17"/>
  <c r="M38" i="17"/>
  <c r="K38" i="17"/>
  <c r="L38" i="17"/>
  <c r="H38" i="17"/>
  <c r="AI38" i="17" s="1"/>
  <c r="E39" i="17"/>
  <c r="F38" i="17"/>
  <c r="G38" i="17"/>
  <c r="Q37" i="17"/>
  <c r="P37" i="17"/>
  <c r="R37" i="17" s="1"/>
  <c r="O37" i="17"/>
  <c r="AJ38" i="17"/>
  <c r="R36" i="17"/>
  <c r="S36" i="17" s="1"/>
  <c r="N36" i="17" s="1"/>
  <c r="W32" i="17"/>
  <c r="L37" i="17"/>
  <c r="AA33" i="17"/>
  <c r="AE33" i="17" s="1"/>
  <c r="U35" i="17"/>
  <c r="T36" i="17"/>
  <c r="V35" i="17"/>
  <c r="AC34" i="17"/>
  <c r="Z34" i="17"/>
  <c r="Y34" i="17"/>
  <c r="X34" i="17"/>
  <c r="AD33" i="17"/>
  <c r="W33" i="17" s="1"/>
  <c r="AB31" i="17"/>
  <c r="AB32" i="17" s="1"/>
  <c r="AH38" i="17" l="1"/>
  <c r="AG38" i="17"/>
  <c r="I37" i="17"/>
  <c r="Q38" i="17"/>
  <c r="P38" i="17"/>
  <c r="O38" i="17"/>
  <c r="H39" i="17"/>
  <c r="AJ39" i="17" s="1"/>
  <c r="E40" i="17"/>
  <c r="F39" i="17"/>
  <c r="G39" i="17"/>
  <c r="S37" i="17"/>
  <c r="N37" i="17" s="1"/>
  <c r="J38" i="17"/>
  <c r="AB33" i="17"/>
  <c r="AC35" i="17"/>
  <c r="Y35" i="17"/>
  <c r="AA35" i="17" s="1"/>
  <c r="X35" i="17"/>
  <c r="Z35" i="17"/>
  <c r="AF32" i="17"/>
  <c r="AF33" i="17" s="1"/>
  <c r="AA34" i="17"/>
  <c r="AD34" i="17" s="1"/>
  <c r="W34" i="17" s="1"/>
  <c r="U36" i="17"/>
  <c r="T37" i="17"/>
  <c r="V36" i="17"/>
  <c r="R38" i="17" l="1"/>
  <c r="S38" i="17" s="1"/>
  <c r="N38" i="17" s="1"/>
  <c r="I38" i="17"/>
  <c r="J39" i="17"/>
  <c r="M39" i="17"/>
  <c r="M40" i="17" s="1"/>
  <c r="AG39" i="17"/>
  <c r="L39" i="17"/>
  <c r="L40" i="17" s="1"/>
  <c r="AH39" i="17"/>
  <c r="Q39" i="17"/>
  <c r="P39" i="17"/>
  <c r="O39" i="17"/>
  <c r="AI39" i="17"/>
  <c r="AI40" i="17" s="1"/>
  <c r="AF34" i="17"/>
  <c r="K39" i="17"/>
  <c r="J40" i="17"/>
  <c r="K40" i="17"/>
  <c r="E41" i="17"/>
  <c r="H40" i="17"/>
  <c r="AJ40" i="17" s="1"/>
  <c r="F40" i="17"/>
  <c r="G40" i="17"/>
  <c r="AE34" i="17"/>
  <c r="AB34" i="17" s="1"/>
  <c r="AF35" i="17" s="1"/>
  <c r="AD35" i="17"/>
  <c r="W35" i="17" s="1"/>
  <c r="U37" i="17"/>
  <c r="T38" i="17"/>
  <c r="V37" i="17"/>
  <c r="AC36" i="17"/>
  <c r="Y36" i="17"/>
  <c r="Z36" i="17"/>
  <c r="X36" i="17"/>
  <c r="AE35" i="17"/>
  <c r="AA36" i="17" l="1"/>
  <c r="AG40" i="17"/>
  <c r="H41" i="17"/>
  <c r="AJ41" i="17" s="1"/>
  <c r="E42" i="17"/>
  <c r="F41" i="17"/>
  <c r="G41" i="17"/>
  <c r="I39" i="17"/>
  <c r="R39" i="17"/>
  <c r="S39" i="17" s="1"/>
  <c r="N39" i="17" s="1"/>
  <c r="AH40" i="17"/>
  <c r="AH41" i="17" s="1"/>
  <c r="Q40" i="17"/>
  <c r="P40" i="17"/>
  <c r="R40" i="17" s="1"/>
  <c r="O40" i="17"/>
  <c r="AD36" i="17"/>
  <c r="W36" i="17" s="1"/>
  <c r="T39" i="17"/>
  <c r="U38" i="17"/>
  <c r="V38" i="17"/>
  <c r="AB35" i="17"/>
  <c r="AC37" i="17"/>
  <c r="Y37" i="17"/>
  <c r="Z37" i="17"/>
  <c r="X37" i="17"/>
  <c r="AE36" i="17"/>
  <c r="J41" i="17" l="1"/>
  <c r="L41" i="17"/>
  <c r="M41" i="17"/>
  <c r="K41" i="17"/>
  <c r="AI41" i="17"/>
  <c r="AG41" i="17"/>
  <c r="I40" i="17"/>
  <c r="S40" i="17"/>
  <c r="N40" i="17" s="1"/>
  <c r="AA37" i="17"/>
  <c r="Q41" i="17"/>
  <c r="O41" i="17"/>
  <c r="P41" i="17"/>
  <c r="H42" i="17"/>
  <c r="AJ42" i="17" s="1"/>
  <c r="E43" i="17"/>
  <c r="F42" i="17"/>
  <c r="G42" i="17"/>
  <c r="AD37" i="17"/>
  <c r="W37" i="17" s="1"/>
  <c r="AC38" i="17"/>
  <c r="Z38" i="17"/>
  <c r="Y38" i="17"/>
  <c r="X38" i="17"/>
  <c r="U39" i="17"/>
  <c r="T40" i="17"/>
  <c r="V39" i="17"/>
  <c r="AE37" i="17"/>
  <c r="AB36" i="17"/>
  <c r="AF36" i="17"/>
  <c r="AF37" i="17" s="1"/>
  <c r="M42" i="17" l="1"/>
  <c r="AI42" i="17"/>
  <c r="J42" i="17"/>
  <c r="I41" i="17"/>
  <c r="AH42" i="17"/>
  <c r="K42" i="17"/>
  <c r="L42" i="17"/>
  <c r="Q42" i="17"/>
  <c r="P42" i="17"/>
  <c r="O42" i="17"/>
  <c r="H43" i="17"/>
  <c r="AJ43" i="17" s="1"/>
  <c r="F43" i="17"/>
  <c r="E44" i="17"/>
  <c r="G43" i="17"/>
  <c r="AG42" i="17"/>
  <c r="R41" i="17"/>
  <c r="S41" i="17" s="1"/>
  <c r="N41" i="17" s="1"/>
  <c r="AB37" i="17"/>
  <c r="AA38" i="17"/>
  <c r="AD38" i="17" s="1"/>
  <c r="W38" i="17" s="1"/>
  <c r="U40" i="17"/>
  <c r="T41" i="17"/>
  <c r="V40" i="17"/>
  <c r="AC39" i="17"/>
  <c r="Y39" i="17"/>
  <c r="Z39" i="17"/>
  <c r="X39" i="17"/>
  <c r="AE38" i="17" l="1"/>
  <c r="J43" i="17"/>
  <c r="R42" i="17"/>
  <c r="AG43" i="17"/>
  <c r="L43" i="17"/>
  <c r="L44" i="17" s="1"/>
  <c r="AH43" i="17"/>
  <c r="M43" i="17"/>
  <c r="M44" i="17" s="1"/>
  <c r="I42" i="17"/>
  <c r="F44" i="17"/>
  <c r="E45" i="17"/>
  <c r="H44" i="17"/>
  <c r="AJ44" i="17" s="1"/>
  <c r="G44" i="17"/>
  <c r="Q43" i="17"/>
  <c r="P43" i="17"/>
  <c r="O43" i="17"/>
  <c r="S42" i="17"/>
  <c r="N42" i="17" s="1"/>
  <c r="AI43" i="17"/>
  <c r="K43" i="17"/>
  <c r="AA39" i="17"/>
  <c r="AD39" i="17" s="1"/>
  <c r="W39" i="17" s="1"/>
  <c r="AB38" i="17"/>
  <c r="U41" i="17"/>
  <c r="T42" i="17"/>
  <c r="V41" i="17"/>
  <c r="AF38" i="17"/>
  <c r="AC40" i="17"/>
  <c r="Z40" i="17"/>
  <c r="X40" i="17"/>
  <c r="Y40" i="17"/>
  <c r="R43" i="17" l="1"/>
  <c r="K44" i="17"/>
  <c r="H45" i="17"/>
  <c r="AJ45" i="17" s="1"/>
  <c r="E46" i="17"/>
  <c r="F45" i="17"/>
  <c r="G45" i="17"/>
  <c r="I43" i="17"/>
  <c r="AI44" i="17"/>
  <c r="Q44" i="17"/>
  <c r="P44" i="17"/>
  <c r="O44" i="17"/>
  <c r="AH44" i="17"/>
  <c r="S43" i="17"/>
  <c r="N43" i="17" s="1"/>
  <c r="J44" i="17"/>
  <c r="J45" i="17" s="1"/>
  <c r="AG44" i="17"/>
  <c r="AA40" i="17"/>
  <c r="AE40" i="17" s="1"/>
  <c r="AE39" i="17"/>
  <c r="AB39" i="17" s="1"/>
  <c r="AC41" i="17"/>
  <c r="Z41" i="17"/>
  <c r="Y41" i="17"/>
  <c r="AA41" i="17" s="1"/>
  <c r="X41" i="17"/>
  <c r="AF39" i="17"/>
  <c r="U42" i="17"/>
  <c r="T43" i="17"/>
  <c r="V42" i="17"/>
  <c r="AI45" i="17" l="1"/>
  <c r="M45" i="17"/>
  <c r="AG45" i="17"/>
  <c r="AD40" i="17"/>
  <c r="W40" i="17" s="1"/>
  <c r="R44" i="17"/>
  <c r="S44" i="17" s="1"/>
  <c r="N44" i="17" s="1"/>
  <c r="K45" i="17"/>
  <c r="K46" i="17" s="1"/>
  <c r="L45" i="17"/>
  <c r="L46" i="17" s="1"/>
  <c r="Q45" i="17"/>
  <c r="O45" i="17"/>
  <c r="P45" i="17"/>
  <c r="AH45" i="17"/>
  <c r="E47" i="17"/>
  <c r="H46" i="17"/>
  <c r="AJ46" i="17" s="1"/>
  <c r="F46" i="17"/>
  <c r="G46" i="17"/>
  <c r="I44" i="17"/>
  <c r="AD41" i="17"/>
  <c r="W41" i="17" s="1"/>
  <c r="U43" i="17"/>
  <c r="T44" i="17"/>
  <c r="V43" i="17"/>
  <c r="AC42" i="17"/>
  <c r="Y42" i="17"/>
  <c r="Z42" i="17"/>
  <c r="X42" i="17"/>
  <c r="AB40" i="17"/>
  <c r="AE41" i="17"/>
  <c r="AF40" i="17"/>
  <c r="J46" i="17" l="1"/>
  <c r="M46" i="17"/>
  <c r="AI46" i="17"/>
  <c r="AG46" i="17"/>
  <c r="AA42" i="17"/>
  <c r="AG47" i="17"/>
  <c r="AI47" i="17"/>
  <c r="Q46" i="17"/>
  <c r="P46" i="17"/>
  <c r="O46" i="17"/>
  <c r="AH46" i="17"/>
  <c r="R45" i="17"/>
  <c r="I45" i="17"/>
  <c r="AF41" i="17"/>
  <c r="M47" i="17"/>
  <c r="L47" i="17"/>
  <c r="K47" i="17"/>
  <c r="H47" i="17"/>
  <c r="AJ47" i="17" s="1"/>
  <c r="F47" i="17"/>
  <c r="E48" i="17"/>
  <c r="G47" i="17"/>
  <c r="S45" i="17"/>
  <c r="N45" i="17" s="1"/>
  <c r="AE42" i="17"/>
  <c r="U44" i="17"/>
  <c r="T45" i="17"/>
  <c r="V44" i="17"/>
  <c r="AC43" i="17"/>
  <c r="Z43" i="17"/>
  <c r="Y43" i="17"/>
  <c r="X43" i="17"/>
  <c r="AB41" i="17"/>
  <c r="AD42" i="17"/>
  <c r="W42" i="17" s="1"/>
  <c r="J47" i="17" l="1"/>
  <c r="E49" i="17"/>
  <c r="H48" i="17"/>
  <c r="AJ48" i="17" s="1"/>
  <c r="F48" i="17"/>
  <c r="G48" i="17"/>
  <c r="Q47" i="17"/>
  <c r="P47" i="17"/>
  <c r="O47" i="17"/>
  <c r="I46" i="17"/>
  <c r="R46" i="17"/>
  <c r="S46" i="17" s="1"/>
  <c r="N46" i="17" s="1"/>
  <c r="AH47" i="17"/>
  <c r="AH48" i="17" s="1"/>
  <c r="U45" i="17"/>
  <c r="T46" i="17"/>
  <c r="V45" i="17"/>
  <c r="AC44" i="17"/>
  <c r="Y44" i="17"/>
  <c r="Z44" i="17"/>
  <c r="X44" i="17"/>
  <c r="AB42" i="17"/>
  <c r="AF42" i="17"/>
  <c r="AA43" i="17"/>
  <c r="AD43" i="17" s="1"/>
  <c r="W43" i="17" s="1"/>
  <c r="L48" i="17" l="1"/>
  <c r="J48" i="17"/>
  <c r="K48" i="17"/>
  <c r="M48" i="17"/>
  <c r="AI48" i="17"/>
  <c r="AF43" i="17"/>
  <c r="R47" i="17"/>
  <c r="S47" i="17" s="1"/>
  <c r="N47" i="17" s="1"/>
  <c r="AG48" i="17"/>
  <c r="Q48" i="17"/>
  <c r="P48" i="17"/>
  <c r="R48" i="17" s="1"/>
  <c r="O48" i="17"/>
  <c r="I47" i="17"/>
  <c r="H49" i="17"/>
  <c r="AJ49" i="17" s="1"/>
  <c r="E50" i="17"/>
  <c r="F49" i="17"/>
  <c r="G49" i="17"/>
  <c r="U46" i="17"/>
  <c r="T47" i="17"/>
  <c r="V46" i="17"/>
  <c r="AE43" i="17"/>
  <c r="AB43" i="17" s="1"/>
  <c r="AC45" i="17"/>
  <c r="Y45" i="17"/>
  <c r="Z45" i="17"/>
  <c r="X45" i="17"/>
  <c r="AA44" i="17"/>
  <c r="AD44" i="17" s="1"/>
  <c r="W44" i="17" s="1"/>
  <c r="K49" i="17" l="1"/>
  <c r="J49" i="17"/>
  <c r="M49" i="17"/>
  <c r="L49" i="17"/>
  <c r="AG49" i="17"/>
  <c r="AI49" i="17"/>
  <c r="AI50" i="17" s="1"/>
  <c r="AH49" i="17"/>
  <c r="AA45" i="17"/>
  <c r="AD45" i="17" s="1"/>
  <c r="W45" i="17" s="1"/>
  <c r="P49" i="17"/>
  <c r="Q49" i="17"/>
  <c r="O49" i="17"/>
  <c r="E51" i="17"/>
  <c r="H50" i="17"/>
  <c r="AJ50" i="17" s="1"/>
  <c r="F50" i="17"/>
  <c r="G50" i="17"/>
  <c r="I48" i="17"/>
  <c r="S48" i="17"/>
  <c r="N48" i="17" s="1"/>
  <c r="AF44" i="17"/>
  <c r="AE44" i="17"/>
  <c r="AB44" i="17" s="1"/>
  <c r="U47" i="17"/>
  <c r="T48" i="17"/>
  <c r="V47" i="17"/>
  <c r="AC46" i="17"/>
  <c r="Y46" i="17"/>
  <c r="Z46" i="17"/>
  <c r="X46" i="17"/>
  <c r="R49" i="17" l="1"/>
  <c r="AE45" i="17"/>
  <c r="AH50" i="17"/>
  <c r="H51" i="17"/>
  <c r="AJ51" i="17" s="1"/>
  <c r="E52" i="17"/>
  <c r="F51" i="17"/>
  <c r="G51" i="17"/>
  <c r="S49" i="17"/>
  <c r="N49" i="17" s="1"/>
  <c r="J50" i="17"/>
  <c r="L50" i="17"/>
  <c r="I49" i="17"/>
  <c r="AA46" i="17"/>
  <c r="AG50" i="17"/>
  <c r="M50" i="17"/>
  <c r="K50" i="17"/>
  <c r="K51" i="17" s="1"/>
  <c r="Q50" i="17"/>
  <c r="P50" i="17"/>
  <c r="O50" i="17"/>
  <c r="AB45" i="17"/>
  <c r="AC47" i="17"/>
  <c r="Y47" i="17"/>
  <c r="Z47" i="17"/>
  <c r="X47" i="17"/>
  <c r="AD46" i="17"/>
  <c r="W46" i="17" s="1"/>
  <c r="AE46" i="17"/>
  <c r="AF45" i="17"/>
  <c r="U48" i="17"/>
  <c r="T49" i="17"/>
  <c r="V48" i="17"/>
  <c r="J51" i="17" l="1"/>
  <c r="R50" i="17"/>
  <c r="M51" i="17"/>
  <c r="AI51" i="17"/>
  <c r="AG51" i="17"/>
  <c r="AH51" i="17"/>
  <c r="Q51" i="17"/>
  <c r="P51" i="17"/>
  <c r="R51" i="17" s="1"/>
  <c r="O51" i="17"/>
  <c r="E53" i="17"/>
  <c r="H52" i="17"/>
  <c r="AJ52" i="17" s="1"/>
  <c r="F52" i="17"/>
  <c r="G52" i="17"/>
  <c r="I50" i="17"/>
  <c r="L51" i="17"/>
  <c r="S50" i="17"/>
  <c r="N50" i="17" s="1"/>
  <c r="U49" i="17"/>
  <c r="T50" i="17"/>
  <c r="V49" i="17"/>
  <c r="AC48" i="17"/>
  <c r="X48" i="17"/>
  <c r="Y48" i="17"/>
  <c r="Z48" i="17"/>
  <c r="AA47" i="17"/>
  <c r="AD47" i="17" s="1"/>
  <c r="W47" i="17" s="1"/>
  <c r="AE47" i="17"/>
  <c r="AB46" i="17"/>
  <c r="AF46" i="17"/>
  <c r="J52" i="17" l="1"/>
  <c r="M52" i="17"/>
  <c r="L52" i="17"/>
  <c r="K52" i="17"/>
  <c r="AH52" i="17"/>
  <c r="AG52" i="17"/>
  <c r="AI52" i="17"/>
  <c r="H53" i="17"/>
  <c r="AJ53" i="17" s="1"/>
  <c r="E54" i="17"/>
  <c r="F53" i="17"/>
  <c r="G53" i="17"/>
  <c r="I51" i="17"/>
  <c r="Q52" i="17"/>
  <c r="P52" i="17"/>
  <c r="O52" i="17"/>
  <c r="AF47" i="17"/>
  <c r="S51" i="17"/>
  <c r="N51" i="17" s="1"/>
  <c r="U50" i="17"/>
  <c r="T51" i="17"/>
  <c r="V50" i="17"/>
  <c r="AC49" i="17"/>
  <c r="Y49" i="17"/>
  <c r="Z49" i="17"/>
  <c r="X49" i="17"/>
  <c r="AA48" i="17"/>
  <c r="AE48" i="17"/>
  <c r="AB47" i="17"/>
  <c r="AD48" i="17"/>
  <c r="W48" i="17" s="1"/>
  <c r="R52" i="17" l="1"/>
  <c r="J53" i="17"/>
  <c r="AI53" i="17"/>
  <c r="I52" i="17"/>
  <c r="K53" i="17"/>
  <c r="AH53" i="17"/>
  <c r="L53" i="17"/>
  <c r="L54" i="17" s="1"/>
  <c r="M53" i="17"/>
  <c r="AG53" i="17"/>
  <c r="Q53" i="17"/>
  <c r="O53" i="17"/>
  <c r="P53" i="17"/>
  <c r="AA49" i="17"/>
  <c r="AD49" i="17" s="1"/>
  <c r="W49" i="17" s="1"/>
  <c r="S52" i="17"/>
  <c r="N52" i="17" s="1"/>
  <c r="F54" i="17"/>
  <c r="H54" i="17"/>
  <c r="M54" i="17" s="1"/>
  <c r="E55" i="17"/>
  <c r="G54" i="17"/>
  <c r="AC50" i="17"/>
  <c r="Y50" i="17"/>
  <c r="Z50" i="17"/>
  <c r="X50" i="17"/>
  <c r="AE49" i="17"/>
  <c r="AB48" i="17"/>
  <c r="U51" i="17"/>
  <c r="T52" i="17"/>
  <c r="V51" i="17"/>
  <c r="AF48" i="17"/>
  <c r="K54" i="17" l="1"/>
  <c r="H55" i="17"/>
  <c r="M55" i="17" s="1"/>
  <c r="E56" i="17"/>
  <c r="F55" i="17"/>
  <c r="G55" i="17"/>
  <c r="AH54" i="17"/>
  <c r="Q54" i="17"/>
  <c r="P54" i="17"/>
  <c r="O54" i="17"/>
  <c r="I53" i="17"/>
  <c r="R53" i="17"/>
  <c r="AF49" i="17"/>
  <c r="S53" i="17"/>
  <c r="N53" i="17" s="1"/>
  <c r="AI54" i="17"/>
  <c r="J54" i="17"/>
  <c r="J55" i="17" s="1"/>
  <c r="AG54" i="17"/>
  <c r="AG55" i="17" s="1"/>
  <c r="AJ54" i="17"/>
  <c r="AB49" i="17"/>
  <c r="U52" i="17"/>
  <c r="T53" i="17"/>
  <c r="V52" i="17"/>
  <c r="AA50" i="17"/>
  <c r="AD50" i="17" s="1"/>
  <c r="W50" i="17" s="1"/>
  <c r="AC51" i="17"/>
  <c r="Y51" i="17"/>
  <c r="Z51" i="17"/>
  <c r="X51" i="17"/>
  <c r="R54" i="17" l="1"/>
  <c r="AF50" i="17"/>
  <c r="AJ55" i="17"/>
  <c r="AJ56" i="17" s="1"/>
  <c r="S54" i="17"/>
  <c r="N54" i="17" s="1"/>
  <c r="AA51" i="17"/>
  <c r="AD51" i="17" s="1"/>
  <c r="W51" i="17" s="1"/>
  <c r="I54" i="17"/>
  <c r="AG56" i="17"/>
  <c r="K55" i="17"/>
  <c r="K56" i="17" s="1"/>
  <c r="AI55" i="17"/>
  <c r="AE50" i="17"/>
  <c r="L55" i="17"/>
  <c r="L56" i="17" s="1"/>
  <c r="AH55" i="17"/>
  <c r="Q55" i="17"/>
  <c r="P55" i="17"/>
  <c r="R55" i="17" s="1"/>
  <c r="O55" i="17"/>
  <c r="H56" i="17"/>
  <c r="M56" i="17" s="1"/>
  <c r="E57" i="17"/>
  <c r="F56" i="17"/>
  <c r="G56" i="17"/>
  <c r="Y52" i="17"/>
  <c r="Z52" i="17"/>
  <c r="AC52" i="17"/>
  <c r="X52" i="17"/>
  <c r="U53" i="17"/>
  <c r="T54" i="17"/>
  <c r="V53" i="17"/>
  <c r="AE51" i="17"/>
  <c r="AB50" i="17"/>
  <c r="AF51" i="17" s="1"/>
  <c r="AI56" i="17" l="1"/>
  <c r="Q56" i="17"/>
  <c r="P56" i="17"/>
  <c r="R56" i="17" s="1"/>
  <c r="O56" i="17"/>
  <c r="S55" i="17"/>
  <c r="N55" i="17" s="1"/>
  <c r="H57" i="17"/>
  <c r="M57" i="17" s="1"/>
  <c r="E58" i="17"/>
  <c r="F57" i="17"/>
  <c r="G57" i="17"/>
  <c r="I55" i="17"/>
  <c r="J56" i="17"/>
  <c r="AH56" i="17"/>
  <c r="AF52" i="17"/>
  <c r="AC53" i="17"/>
  <c r="Y53" i="17"/>
  <c r="Z53" i="17"/>
  <c r="X53" i="17"/>
  <c r="AA52" i="17"/>
  <c r="AE52" i="17" s="1"/>
  <c r="AB51" i="17"/>
  <c r="U54" i="17"/>
  <c r="T55" i="17"/>
  <c r="V54" i="17"/>
  <c r="H58" i="17" l="1"/>
  <c r="E59" i="17"/>
  <c r="F58" i="17"/>
  <c r="G58" i="17"/>
  <c r="AA53" i="17"/>
  <c r="AE53" i="17" s="1"/>
  <c r="P57" i="17"/>
  <c r="Q57" i="17"/>
  <c r="O57" i="17"/>
  <c r="AJ57" i="17"/>
  <c r="AJ58" i="17" s="1"/>
  <c r="AH57" i="17"/>
  <c r="J57" i="17"/>
  <c r="S56" i="17"/>
  <c r="N56" i="17" s="1"/>
  <c r="AD52" i="17"/>
  <c r="W52" i="17" s="1"/>
  <c r="AB52" i="17" s="1"/>
  <c r="I56" i="17"/>
  <c r="L57" i="17"/>
  <c r="L58" i="17" s="1"/>
  <c r="AG57" i="17"/>
  <c r="AG58" i="17" s="1"/>
  <c r="K57" i="17"/>
  <c r="K58" i="17" s="1"/>
  <c r="AI57" i="17"/>
  <c r="U55" i="17"/>
  <c r="T56" i="17"/>
  <c r="V55" i="17"/>
  <c r="AD53" i="17"/>
  <c r="W53" i="17" s="1"/>
  <c r="AC54" i="17"/>
  <c r="Z54" i="17"/>
  <c r="X54" i="17"/>
  <c r="Y54" i="17"/>
  <c r="J58" i="17" l="1"/>
  <c r="AA54" i="17"/>
  <c r="I57" i="17"/>
  <c r="M58" i="17"/>
  <c r="R57" i="17"/>
  <c r="S57" i="17" s="1"/>
  <c r="N57" i="17" s="1"/>
  <c r="Q58" i="17"/>
  <c r="P58" i="17"/>
  <c r="R58" i="17" s="1"/>
  <c r="O58" i="17"/>
  <c r="AI58" i="17"/>
  <c r="AH58" i="17"/>
  <c r="H59" i="17"/>
  <c r="AG59" i="17" s="1"/>
  <c r="E60" i="17"/>
  <c r="F59" i="17"/>
  <c r="G59" i="17"/>
  <c r="AB53" i="17"/>
  <c r="AF53" i="17"/>
  <c r="AF54" i="17" s="1"/>
  <c r="U56" i="17"/>
  <c r="T57" i="17"/>
  <c r="V56" i="17"/>
  <c r="AE54" i="17"/>
  <c r="AC55" i="17"/>
  <c r="Z55" i="17"/>
  <c r="Y55" i="17"/>
  <c r="X55" i="17"/>
  <c r="AD54" i="17"/>
  <c r="W54" i="17" s="1"/>
  <c r="J59" i="17" l="1"/>
  <c r="K59" i="17"/>
  <c r="M59" i="17"/>
  <c r="M60" i="17" s="1"/>
  <c r="L59" i="17"/>
  <c r="L60" i="17" s="1"/>
  <c r="AH59" i="17"/>
  <c r="Q59" i="17"/>
  <c r="P59" i="17"/>
  <c r="O59" i="17"/>
  <c r="H60" i="17"/>
  <c r="K60" i="17" s="1"/>
  <c r="E61" i="17"/>
  <c r="F60" i="17"/>
  <c r="G60" i="17"/>
  <c r="I58" i="17"/>
  <c r="AI59" i="17"/>
  <c r="AJ59" i="17"/>
  <c r="S58" i="17"/>
  <c r="N58" i="17" s="1"/>
  <c r="AA55" i="17"/>
  <c r="AE55" i="17" s="1"/>
  <c r="T58" i="17"/>
  <c r="U57" i="17"/>
  <c r="V57" i="17"/>
  <c r="AC56" i="17"/>
  <c r="Z56" i="17"/>
  <c r="Y56" i="17"/>
  <c r="X56" i="17"/>
  <c r="AD55" i="17"/>
  <c r="W55" i="17" s="1"/>
  <c r="AB54" i="17"/>
  <c r="AF55" i="17" s="1"/>
  <c r="AH60" i="17" l="1"/>
  <c r="H61" i="17"/>
  <c r="M61" i="17" s="1"/>
  <c r="E62" i="17"/>
  <c r="F61" i="17"/>
  <c r="G61" i="17"/>
  <c r="I59" i="17"/>
  <c r="Q60" i="17"/>
  <c r="P60" i="17"/>
  <c r="O60" i="17"/>
  <c r="R59" i="17"/>
  <c r="S59" i="17" s="1"/>
  <c r="N59" i="17" s="1"/>
  <c r="AJ60" i="17"/>
  <c r="J60" i="17"/>
  <c r="AG60" i="17"/>
  <c r="AI60" i="17"/>
  <c r="AF56" i="17"/>
  <c r="U58" i="17"/>
  <c r="T59" i="17"/>
  <c r="V58" i="17"/>
  <c r="AB55" i="17"/>
  <c r="AC57" i="17"/>
  <c r="Y57" i="17"/>
  <c r="Z57" i="17"/>
  <c r="X57" i="17"/>
  <c r="AA56" i="17"/>
  <c r="AD56" i="17" s="1"/>
  <c r="W56" i="17" s="1"/>
  <c r="AI61" i="17" l="1"/>
  <c r="J61" i="17"/>
  <c r="R60" i="17"/>
  <c r="S60" i="17" s="1"/>
  <c r="N60" i="17" s="1"/>
  <c r="I60" i="17"/>
  <c r="AA57" i="17"/>
  <c r="AD57" i="17" s="1"/>
  <c r="W57" i="17" s="1"/>
  <c r="AH61" i="17"/>
  <c r="AG61" i="17"/>
  <c r="K61" i="17"/>
  <c r="L61" i="17"/>
  <c r="AJ61" i="17"/>
  <c r="Q61" i="17"/>
  <c r="O61" i="17"/>
  <c r="P61" i="17"/>
  <c r="H62" i="17"/>
  <c r="M62" i="17" s="1"/>
  <c r="F62" i="17"/>
  <c r="E63" i="17"/>
  <c r="G62" i="17"/>
  <c r="AC58" i="17"/>
  <c r="Z58" i="17"/>
  <c r="Y58" i="17"/>
  <c r="X58" i="17"/>
  <c r="AE56" i="17"/>
  <c r="AB56" i="17" s="1"/>
  <c r="U59" i="17"/>
  <c r="T60" i="17"/>
  <c r="V59" i="17"/>
  <c r="AH62" i="17" l="1"/>
  <c r="L62" i="17"/>
  <c r="R61" i="17"/>
  <c r="H63" i="17"/>
  <c r="M63" i="17" s="1"/>
  <c r="E64" i="17"/>
  <c r="F63" i="17"/>
  <c r="G63" i="17"/>
  <c r="AE57" i="17"/>
  <c r="AB57" i="17" s="1"/>
  <c r="AA58" i="17"/>
  <c r="AD58" i="17" s="1"/>
  <c r="W58" i="17" s="1"/>
  <c r="AJ62" i="17"/>
  <c r="K62" i="17"/>
  <c r="K63" i="17" s="1"/>
  <c r="AI62" i="17"/>
  <c r="AI63" i="17" s="1"/>
  <c r="Q62" i="17"/>
  <c r="P62" i="17"/>
  <c r="O62" i="17"/>
  <c r="S61" i="17"/>
  <c r="N61" i="17" s="1"/>
  <c r="I61" i="17"/>
  <c r="U60" i="17"/>
  <c r="T61" i="17"/>
  <c r="V60" i="17"/>
  <c r="Y59" i="17"/>
  <c r="Z59" i="17"/>
  <c r="X59" i="17"/>
  <c r="AC59" i="17"/>
  <c r="AF57" i="17"/>
  <c r="AH63" i="17" l="1"/>
  <c r="L63" i="17"/>
  <c r="AA59" i="17"/>
  <c r="R62" i="17"/>
  <c r="AJ63" i="17"/>
  <c r="J62" i="17"/>
  <c r="I62" i="17"/>
  <c r="S62" i="17"/>
  <c r="N62" i="17" s="1"/>
  <c r="Q63" i="17"/>
  <c r="P63" i="17"/>
  <c r="R63" i="17" s="1"/>
  <c r="O63" i="17"/>
  <c r="E65" i="17"/>
  <c r="H64" i="17"/>
  <c r="AH64" i="17" s="1"/>
  <c r="F64" i="17"/>
  <c r="G64" i="17"/>
  <c r="AF58" i="17"/>
  <c r="AE58" i="17"/>
  <c r="AB58" i="17" s="1"/>
  <c r="U61" i="17"/>
  <c r="T62" i="17"/>
  <c r="V61" i="17"/>
  <c r="Z60" i="17"/>
  <c r="AC60" i="17"/>
  <c r="Y60" i="17"/>
  <c r="X60" i="17"/>
  <c r="AE59" i="17"/>
  <c r="AD59" i="17"/>
  <c r="W59" i="17" s="1"/>
  <c r="AJ64" i="17" l="1"/>
  <c r="L64" i="17"/>
  <c r="M64" i="17"/>
  <c r="K64" i="17"/>
  <c r="AF59" i="17"/>
  <c r="AI64" i="17"/>
  <c r="AI65" i="17" s="1"/>
  <c r="M65" i="17"/>
  <c r="K65" i="17"/>
  <c r="H65" i="17"/>
  <c r="AH65" i="17" s="1"/>
  <c r="F65" i="17"/>
  <c r="E66" i="17"/>
  <c r="G65" i="17"/>
  <c r="I63" i="17"/>
  <c r="S63" i="17"/>
  <c r="N63" i="17" s="1"/>
  <c r="J63" i="17"/>
  <c r="Q64" i="17"/>
  <c r="P64" i="17"/>
  <c r="O64" i="17"/>
  <c r="U62" i="17"/>
  <c r="T63" i="17"/>
  <c r="V62" i="17"/>
  <c r="Z61" i="17"/>
  <c r="Y61" i="17"/>
  <c r="AC61" i="17"/>
  <c r="X61" i="17"/>
  <c r="AB59" i="17"/>
  <c r="AA60" i="17"/>
  <c r="AE60" i="17" s="1"/>
  <c r="L65" i="17" l="1"/>
  <c r="AJ65" i="17"/>
  <c r="I64" i="17"/>
  <c r="R64" i="17"/>
  <c r="S64" i="17" s="1"/>
  <c r="N64" i="17" s="1"/>
  <c r="H66" i="17"/>
  <c r="AH66" i="17" s="1"/>
  <c r="E67" i="17"/>
  <c r="F66" i="17"/>
  <c r="G66" i="17"/>
  <c r="Q65" i="17"/>
  <c r="P65" i="17"/>
  <c r="O65" i="17"/>
  <c r="J64" i="17"/>
  <c r="AD60" i="17"/>
  <c r="W60" i="17" s="1"/>
  <c r="AB60" i="17" s="1"/>
  <c r="U63" i="17"/>
  <c r="T64" i="17"/>
  <c r="V63" i="17"/>
  <c r="AC62" i="17"/>
  <c r="Z62" i="17"/>
  <c r="X62" i="17"/>
  <c r="Y62" i="17"/>
  <c r="AF60" i="17"/>
  <c r="AA61" i="17"/>
  <c r="AD61" i="17" s="1"/>
  <c r="AF61" i="17" l="1"/>
  <c r="H67" i="17"/>
  <c r="AH67" i="17" s="1"/>
  <c r="E68" i="17"/>
  <c r="F67" i="17"/>
  <c r="G67" i="17"/>
  <c r="AA62" i="17"/>
  <c r="AE62" i="17" s="1"/>
  <c r="J65" i="17"/>
  <c r="AJ66" i="17"/>
  <c r="P66" i="17"/>
  <c r="O66" i="17"/>
  <c r="Q66" i="17"/>
  <c r="AI66" i="17"/>
  <c r="AI67" i="17" s="1"/>
  <c r="R65" i="17"/>
  <c r="S65" i="17" s="1"/>
  <c r="N65" i="17" s="1"/>
  <c r="M66" i="17"/>
  <c r="M67" i="17" s="1"/>
  <c r="I65" i="17"/>
  <c r="K66" i="17"/>
  <c r="L66" i="17"/>
  <c r="L67" i="17" s="1"/>
  <c r="AE61" i="17"/>
  <c r="AC63" i="17"/>
  <c r="Y63" i="17"/>
  <c r="Z63" i="17"/>
  <c r="X63" i="17"/>
  <c r="U64" i="17"/>
  <c r="T65" i="17"/>
  <c r="V64" i="17"/>
  <c r="W61" i="17"/>
  <c r="R66" i="17" l="1"/>
  <c r="AA63" i="17"/>
  <c r="K67" i="17"/>
  <c r="AJ67" i="17"/>
  <c r="J66" i="17"/>
  <c r="I66" i="17"/>
  <c r="AD62" i="17"/>
  <c r="W62" i="17" s="1"/>
  <c r="P67" i="17"/>
  <c r="Q67" i="17"/>
  <c r="O67" i="17"/>
  <c r="H68" i="17"/>
  <c r="AH68" i="17" s="1"/>
  <c r="E69" i="17"/>
  <c r="F68" i="17"/>
  <c r="G68" i="17"/>
  <c r="S66" i="17"/>
  <c r="N66" i="17" s="1"/>
  <c r="AD63" i="17"/>
  <c r="AB61" i="17"/>
  <c r="AG62" i="17" s="1"/>
  <c r="U65" i="17"/>
  <c r="T66" i="17"/>
  <c r="V65" i="17"/>
  <c r="AE63" i="17"/>
  <c r="AC64" i="17"/>
  <c r="Y64" i="17"/>
  <c r="AA64" i="17" s="1"/>
  <c r="Z64" i="17"/>
  <c r="X64" i="17"/>
  <c r="AI68" i="17" l="1"/>
  <c r="I67" i="17"/>
  <c r="AG63" i="17"/>
  <c r="Q68" i="17"/>
  <c r="P68" i="17"/>
  <c r="O68" i="17"/>
  <c r="F69" i="17"/>
  <c r="H69" i="17"/>
  <c r="AH69" i="17" s="1"/>
  <c r="E70" i="17"/>
  <c r="G69" i="17"/>
  <c r="AJ68" i="17"/>
  <c r="J67" i="17"/>
  <c r="R67" i="17"/>
  <c r="S67" i="17" s="1"/>
  <c r="N67" i="17" s="1"/>
  <c r="W63" i="17"/>
  <c r="K68" i="17"/>
  <c r="M68" i="17"/>
  <c r="M69" i="17" s="1"/>
  <c r="L68" i="17"/>
  <c r="U66" i="17"/>
  <c r="T67" i="17"/>
  <c r="V66" i="17"/>
  <c r="AC65" i="17"/>
  <c r="Y65" i="17"/>
  <c r="Z65" i="17"/>
  <c r="X65" i="17"/>
  <c r="AD64" i="17"/>
  <c r="AB62" i="17"/>
  <c r="AF62" i="17"/>
  <c r="AF63" i="17" s="1"/>
  <c r="AE64" i="17"/>
  <c r="K69" i="17" l="1"/>
  <c r="AA65" i="17"/>
  <c r="R68" i="17"/>
  <c r="I68" i="17"/>
  <c r="S68" i="17"/>
  <c r="N68" i="17" s="1"/>
  <c r="AI69" i="17"/>
  <c r="Q69" i="17"/>
  <c r="P69" i="17"/>
  <c r="O69" i="17"/>
  <c r="AB63" i="17"/>
  <c r="AG64" i="17" s="1"/>
  <c r="AJ69" i="17"/>
  <c r="W64" i="17"/>
  <c r="L69" i="17"/>
  <c r="J68" i="17"/>
  <c r="H70" i="17"/>
  <c r="AH70" i="17" s="1"/>
  <c r="E71" i="17"/>
  <c r="F70" i="17"/>
  <c r="G70" i="17"/>
  <c r="AE65" i="17"/>
  <c r="U67" i="17"/>
  <c r="T68" i="17"/>
  <c r="V67" i="17"/>
  <c r="AB64" i="17"/>
  <c r="AC66" i="17"/>
  <c r="Y66" i="17"/>
  <c r="Z66" i="17"/>
  <c r="X66" i="17"/>
  <c r="AD65" i="17"/>
  <c r="L70" i="17" l="1"/>
  <c r="AG65" i="17"/>
  <c r="AF64" i="17"/>
  <c r="H71" i="17"/>
  <c r="AH71" i="17" s="1"/>
  <c r="F71" i="17"/>
  <c r="E72" i="17"/>
  <c r="G71" i="17"/>
  <c r="AI70" i="17"/>
  <c r="Q70" i="17"/>
  <c r="P70" i="17"/>
  <c r="O70" i="17"/>
  <c r="J69" i="17"/>
  <c r="AJ70" i="17"/>
  <c r="AJ71" i="17" s="1"/>
  <c r="I69" i="17"/>
  <c r="W65" i="17"/>
  <c r="AB65" i="17" s="1"/>
  <c r="AG66" i="17" s="1"/>
  <c r="K70" i="17"/>
  <c r="M70" i="17"/>
  <c r="R69" i="17"/>
  <c r="S69" i="17" s="1"/>
  <c r="N69" i="17" s="1"/>
  <c r="T69" i="17"/>
  <c r="U68" i="17"/>
  <c r="V68" i="17"/>
  <c r="AC67" i="17"/>
  <c r="Y67" i="17"/>
  <c r="X67" i="17"/>
  <c r="Z67" i="17"/>
  <c r="AA66" i="17"/>
  <c r="AE66" i="17" s="1"/>
  <c r="AF65" i="17"/>
  <c r="AD66" i="17"/>
  <c r="K71" i="17" l="1"/>
  <c r="L71" i="17"/>
  <c r="M71" i="17"/>
  <c r="AI71" i="17"/>
  <c r="R70" i="17"/>
  <c r="S70" i="17" s="1"/>
  <c r="N70" i="17" s="1"/>
  <c r="I70" i="17"/>
  <c r="H72" i="17"/>
  <c r="K72" i="17" s="1"/>
  <c r="E73" i="17"/>
  <c r="F72" i="17"/>
  <c r="G72" i="17"/>
  <c r="W66" i="17"/>
  <c r="AB66" i="17" s="1"/>
  <c r="AG67" i="17" s="1"/>
  <c r="Q71" i="17"/>
  <c r="P71" i="17"/>
  <c r="R71" i="17" s="1"/>
  <c r="O71" i="17"/>
  <c r="AF66" i="17"/>
  <c r="J70" i="17"/>
  <c r="AA67" i="17"/>
  <c r="AE67" i="17" s="1"/>
  <c r="AC68" i="17"/>
  <c r="Z68" i="17"/>
  <c r="Y68" i="17"/>
  <c r="AA68" i="17" s="1"/>
  <c r="X68" i="17"/>
  <c r="U69" i="17"/>
  <c r="T70" i="17"/>
  <c r="V69" i="17"/>
  <c r="M72" i="17" l="1"/>
  <c r="AJ72" i="17"/>
  <c r="AD67" i="17"/>
  <c r="W67" i="17" s="1"/>
  <c r="J71" i="17"/>
  <c r="Q72" i="17"/>
  <c r="P72" i="17"/>
  <c r="R72" i="17" s="1"/>
  <c r="O72" i="17"/>
  <c r="I71" i="17"/>
  <c r="AI72" i="17"/>
  <c r="S71" i="17"/>
  <c r="N71" i="17" s="1"/>
  <c r="H73" i="17"/>
  <c r="AJ73" i="17" s="1"/>
  <c r="F73" i="17"/>
  <c r="E74" i="17"/>
  <c r="G73" i="17"/>
  <c r="AH72" i="17"/>
  <c r="L72" i="17"/>
  <c r="AD68" i="17"/>
  <c r="AB67" i="17"/>
  <c r="AG68" i="17" s="1"/>
  <c r="AF67" i="17"/>
  <c r="AC69" i="17"/>
  <c r="Z69" i="17"/>
  <c r="Y69" i="17"/>
  <c r="X69" i="17"/>
  <c r="AE68" i="17"/>
  <c r="U70" i="17"/>
  <c r="T71" i="17"/>
  <c r="V70" i="17"/>
  <c r="W68" i="17" l="1"/>
  <c r="L73" i="17"/>
  <c r="M73" i="17"/>
  <c r="M74" i="17" s="1"/>
  <c r="K73" i="17"/>
  <c r="AH73" i="17"/>
  <c r="AI73" i="17"/>
  <c r="I72" i="17"/>
  <c r="S72" i="17"/>
  <c r="N72" i="17" s="1"/>
  <c r="H74" i="17"/>
  <c r="L74" i="17" s="1"/>
  <c r="E75" i="17"/>
  <c r="F74" i="17"/>
  <c r="G74" i="17"/>
  <c r="J72" i="17"/>
  <c r="Q73" i="17"/>
  <c r="P73" i="17"/>
  <c r="O73" i="17"/>
  <c r="AF68" i="17"/>
  <c r="U71" i="17"/>
  <c r="T72" i="17"/>
  <c r="V71" i="17"/>
  <c r="AC70" i="17"/>
  <c r="Z70" i="17"/>
  <c r="Y70" i="17"/>
  <c r="X70" i="17"/>
  <c r="AA69" i="17"/>
  <c r="AE69" i="17" s="1"/>
  <c r="AB68" i="17"/>
  <c r="R73" i="17" l="1"/>
  <c r="AH74" i="17"/>
  <c r="AF69" i="17"/>
  <c r="Q74" i="17"/>
  <c r="P74" i="17"/>
  <c r="R74" i="17" s="1"/>
  <c r="O74" i="17"/>
  <c r="M75" i="17"/>
  <c r="H75" i="17"/>
  <c r="L75" i="17" s="1"/>
  <c r="E76" i="17"/>
  <c r="F75" i="17"/>
  <c r="G75" i="17"/>
  <c r="S73" i="17"/>
  <c r="N73" i="17" s="1"/>
  <c r="I73" i="17"/>
  <c r="AI74" i="17"/>
  <c r="K74" i="17"/>
  <c r="K75" i="17" s="1"/>
  <c r="AG69" i="17"/>
  <c r="AJ74" i="17"/>
  <c r="J73" i="17"/>
  <c r="Z71" i="17"/>
  <c r="AC71" i="17"/>
  <c r="X71" i="17"/>
  <c r="Y71" i="17"/>
  <c r="U72" i="17"/>
  <c r="T73" i="17"/>
  <c r="V72" i="17"/>
  <c r="AD69" i="17"/>
  <c r="W69" i="17" s="1"/>
  <c r="AB69" i="17" s="1"/>
  <c r="AA70" i="17"/>
  <c r="AD70" i="17" s="1"/>
  <c r="AE70" i="17"/>
  <c r="AH75" i="17" l="1"/>
  <c r="AJ75" i="17"/>
  <c r="Q75" i="17"/>
  <c r="P75" i="17"/>
  <c r="O75" i="17"/>
  <c r="H76" i="17"/>
  <c r="L76" i="17" s="1"/>
  <c r="E77" i="17"/>
  <c r="F76" i="17"/>
  <c r="G76" i="17"/>
  <c r="J74" i="17"/>
  <c r="AG70" i="17"/>
  <c r="S74" i="17"/>
  <c r="N74" i="17" s="1"/>
  <c r="AI75" i="17"/>
  <c r="AI76" i="17" s="1"/>
  <c r="I74" i="17"/>
  <c r="AA71" i="17"/>
  <c r="AD71" i="17" s="1"/>
  <c r="W70" i="17"/>
  <c r="AB70" i="17" s="1"/>
  <c r="U73" i="17"/>
  <c r="T74" i="17"/>
  <c r="V73" i="17"/>
  <c r="AC72" i="17"/>
  <c r="Y72" i="17"/>
  <c r="Z72" i="17"/>
  <c r="X72" i="17"/>
  <c r="AF70" i="17"/>
  <c r="K76" i="17" l="1"/>
  <c r="M76" i="17"/>
  <c r="R75" i="17"/>
  <c r="AH76" i="17"/>
  <c r="AA72" i="17"/>
  <c r="AE72" i="17" s="1"/>
  <c r="Q76" i="17"/>
  <c r="P76" i="17"/>
  <c r="O76" i="17"/>
  <c r="I75" i="17"/>
  <c r="F77" i="17"/>
  <c r="H77" i="17"/>
  <c r="M77" i="17" s="1"/>
  <c r="E78" i="17"/>
  <c r="G77" i="17"/>
  <c r="AJ76" i="17"/>
  <c r="S75" i="17"/>
  <c r="N75" i="17" s="1"/>
  <c r="AF71" i="17"/>
  <c r="AE71" i="17"/>
  <c r="AB71" i="17" s="1"/>
  <c r="AG71" i="17"/>
  <c r="J75" i="17"/>
  <c r="U74" i="17"/>
  <c r="T75" i="17"/>
  <c r="V74" i="17"/>
  <c r="Z73" i="17"/>
  <c r="Y73" i="17"/>
  <c r="AC73" i="17"/>
  <c r="X73" i="17"/>
  <c r="W71" i="17"/>
  <c r="R76" i="17" l="1"/>
  <c r="AD72" i="17"/>
  <c r="W72" i="17" s="1"/>
  <c r="AB72" i="17" s="1"/>
  <c r="AG72" i="17"/>
  <c r="I76" i="17"/>
  <c r="Q77" i="17"/>
  <c r="P77" i="17"/>
  <c r="O77" i="17"/>
  <c r="AH77" i="17"/>
  <c r="J76" i="17"/>
  <c r="H78" i="17"/>
  <c r="M78" i="17" s="1"/>
  <c r="E79" i="17"/>
  <c r="F78" i="17"/>
  <c r="G78" i="17"/>
  <c r="S76" i="17"/>
  <c r="N76" i="17" s="1"/>
  <c r="AI77" i="17"/>
  <c r="L77" i="17"/>
  <c r="L78" i="17" s="1"/>
  <c r="K77" i="17"/>
  <c r="K78" i="17" s="1"/>
  <c r="AJ77" i="17"/>
  <c r="U75" i="17"/>
  <c r="T76" i="17"/>
  <c r="V75" i="17"/>
  <c r="AA73" i="17"/>
  <c r="AD73" i="17" s="1"/>
  <c r="Z74" i="17"/>
  <c r="Y74" i="17"/>
  <c r="X74" i="17"/>
  <c r="AC74" i="17"/>
  <c r="AF72" i="17"/>
  <c r="R77" i="17" l="1"/>
  <c r="AA74" i="17"/>
  <c r="AH78" i="17"/>
  <c r="S77" i="17"/>
  <c r="N77" i="17" s="1"/>
  <c r="AG73" i="17"/>
  <c r="AI78" i="17"/>
  <c r="I77" i="17"/>
  <c r="AF73" i="17"/>
  <c r="AE73" i="17"/>
  <c r="Q78" i="17"/>
  <c r="P78" i="17"/>
  <c r="O78" i="17"/>
  <c r="W73" i="17"/>
  <c r="AJ78" i="17"/>
  <c r="K79" i="17"/>
  <c r="M79" i="17"/>
  <c r="E80" i="17"/>
  <c r="H79" i="17"/>
  <c r="L79" i="17" s="1"/>
  <c r="F79" i="17"/>
  <c r="G79" i="17"/>
  <c r="J77" i="17"/>
  <c r="AE74" i="17"/>
  <c r="T77" i="17"/>
  <c r="U76" i="17"/>
  <c r="V76" i="17"/>
  <c r="AD74" i="17"/>
  <c r="AC75" i="17"/>
  <c r="Z75" i="17"/>
  <c r="Y75" i="17"/>
  <c r="X75" i="17"/>
  <c r="W74" i="17" l="1"/>
  <c r="AB73" i="17"/>
  <c r="AF74" i="17"/>
  <c r="J78" i="17"/>
  <c r="Q79" i="17"/>
  <c r="P79" i="17"/>
  <c r="O79" i="17"/>
  <c r="I78" i="17"/>
  <c r="AJ79" i="17"/>
  <c r="AI79" i="17"/>
  <c r="H80" i="17"/>
  <c r="K80" i="17" s="1"/>
  <c r="E81" i="17"/>
  <c r="F80" i="17"/>
  <c r="G80" i="17"/>
  <c r="AG74" i="17"/>
  <c r="R78" i="17"/>
  <c r="S78" i="17" s="1"/>
  <c r="N78" i="17" s="1"/>
  <c r="AH79" i="17"/>
  <c r="AC76" i="17"/>
  <c r="Z76" i="17"/>
  <c r="Y76" i="17"/>
  <c r="X76" i="17"/>
  <c r="U77" i="17"/>
  <c r="T78" i="17"/>
  <c r="V77" i="17"/>
  <c r="AA75" i="17"/>
  <c r="AD75" i="17" s="1"/>
  <c r="W75" i="17" s="1"/>
  <c r="AE75" i="17"/>
  <c r="AB74" i="17"/>
  <c r="AF75" i="17"/>
  <c r="R79" i="17" l="1"/>
  <c r="AI80" i="17"/>
  <c r="H81" i="17"/>
  <c r="K81" i="17" s="1"/>
  <c r="E82" i="17"/>
  <c r="F81" i="17"/>
  <c r="G81" i="17"/>
  <c r="I79" i="17"/>
  <c r="AJ80" i="17"/>
  <c r="AH80" i="17"/>
  <c r="S79" i="17"/>
  <c r="N79" i="17" s="1"/>
  <c r="M80" i="17"/>
  <c r="AG75" i="17"/>
  <c r="L80" i="17"/>
  <c r="J79" i="17"/>
  <c r="AA76" i="17"/>
  <c r="AE76" i="17" s="1"/>
  <c r="Q80" i="17"/>
  <c r="P80" i="17"/>
  <c r="R80" i="17" s="1"/>
  <c r="O80" i="17"/>
  <c r="AC77" i="17"/>
  <c r="Z77" i="17"/>
  <c r="Y77" i="17"/>
  <c r="X77" i="17"/>
  <c r="AB75" i="17"/>
  <c r="AD76" i="17"/>
  <c r="W76" i="17" s="1"/>
  <c r="U78" i="17"/>
  <c r="T79" i="17"/>
  <c r="V78" i="17"/>
  <c r="AA77" i="17" l="1"/>
  <c r="I80" i="17"/>
  <c r="L81" i="17"/>
  <c r="M81" i="17"/>
  <c r="AG76" i="17"/>
  <c r="AG77" i="17" s="1"/>
  <c r="Q81" i="17"/>
  <c r="P81" i="17"/>
  <c r="O81" i="17"/>
  <c r="S80" i="17"/>
  <c r="N80" i="17" s="1"/>
  <c r="AH81" i="17"/>
  <c r="AJ81" i="17"/>
  <c r="J80" i="17"/>
  <c r="AI81" i="17"/>
  <c r="H82" i="17"/>
  <c r="K82" i="17" s="1"/>
  <c r="E83" i="17"/>
  <c r="F82" i="17"/>
  <c r="G82" i="17"/>
  <c r="AD77" i="17"/>
  <c r="W77" i="17" s="1"/>
  <c r="AB76" i="17"/>
  <c r="AF76" i="17"/>
  <c r="AF77" i="17" s="1"/>
  <c r="U79" i="17"/>
  <c r="T80" i="17"/>
  <c r="V79" i="17"/>
  <c r="AC78" i="17"/>
  <c r="X78" i="17"/>
  <c r="Z78" i="17"/>
  <c r="Y78" i="17"/>
  <c r="AE77" i="17"/>
  <c r="M82" i="17" l="1"/>
  <c r="R81" i="17"/>
  <c r="L82" i="17"/>
  <c r="AI82" i="17"/>
  <c r="S81" i="17"/>
  <c r="N81" i="17" s="1"/>
  <c r="J81" i="17"/>
  <c r="AJ82" i="17"/>
  <c r="P82" i="17"/>
  <c r="R82" i="17" s="1"/>
  <c r="Q82" i="17"/>
  <c r="O82" i="17"/>
  <c r="H83" i="17"/>
  <c r="F83" i="17"/>
  <c r="E84" i="17"/>
  <c r="G83" i="17"/>
  <c r="AH82" i="17"/>
  <c r="I81" i="17"/>
  <c r="U80" i="17"/>
  <c r="T81" i="17"/>
  <c r="V80" i="17"/>
  <c r="AA78" i="17"/>
  <c r="AE78" i="17" s="1"/>
  <c r="AC79" i="17"/>
  <c r="Z79" i="17"/>
  <c r="X79" i="17"/>
  <c r="Y79" i="17"/>
  <c r="AB77" i="17"/>
  <c r="AG78" i="17" s="1"/>
  <c r="AI83" i="17" l="1"/>
  <c r="S82" i="17"/>
  <c r="N82" i="17" s="1"/>
  <c r="Q83" i="17"/>
  <c r="P83" i="17"/>
  <c r="R83" i="17" s="1"/>
  <c r="O83" i="17"/>
  <c r="L83" i="17"/>
  <c r="AA79" i="17"/>
  <c r="AD79" i="17" s="1"/>
  <c r="AJ83" i="17"/>
  <c r="M83" i="17"/>
  <c r="K83" i="17"/>
  <c r="I82" i="17"/>
  <c r="AH83" i="17"/>
  <c r="J82" i="17"/>
  <c r="H84" i="17"/>
  <c r="AI84" i="17" s="1"/>
  <c r="E85" i="17"/>
  <c r="F84" i="17"/>
  <c r="G84" i="17"/>
  <c r="Z80" i="17"/>
  <c r="Y80" i="17"/>
  <c r="AA80" i="17" s="1"/>
  <c r="AC80" i="17"/>
  <c r="X80" i="17"/>
  <c r="AF78" i="17"/>
  <c r="AD78" i="17"/>
  <c r="W78" i="17" s="1"/>
  <c r="U81" i="17"/>
  <c r="T82" i="17"/>
  <c r="V81" i="17"/>
  <c r="AE79" i="17"/>
  <c r="L84" i="17" l="1"/>
  <c r="K84" i="17"/>
  <c r="M84" i="17"/>
  <c r="AH84" i="17"/>
  <c r="H85" i="17"/>
  <c r="AI85" i="17" s="1"/>
  <c r="F85" i="17"/>
  <c r="E86" i="17"/>
  <c r="G85" i="17"/>
  <c r="W79" i="17"/>
  <c r="Q84" i="17"/>
  <c r="P84" i="17"/>
  <c r="O84" i="17"/>
  <c r="S83" i="17"/>
  <c r="N83" i="17" s="1"/>
  <c r="J83" i="17"/>
  <c r="I83" i="17"/>
  <c r="AJ84" i="17"/>
  <c r="Y81" i="17"/>
  <c r="Z81" i="17"/>
  <c r="X81" i="17"/>
  <c r="AC81" i="17"/>
  <c r="AB78" i="17"/>
  <c r="AF79" i="17" s="1"/>
  <c r="AD80" i="17"/>
  <c r="U82" i="17"/>
  <c r="T83" i="17"/>
  <c r="V82" i="17"/>
  <c r="AE80" i="17"/>
  <c r="I84" i="17" l="1"/>
  <c r="J84" i="17"/>
  <c r="S84" i="17"/>
  <c r="N84" i="17" s="1"/>
  <c r="W80" i="17"/>
  <c r="AJ85" i="17"/>
  <c r="M85" i="17"/>
  <c r="H86" i="17"/>
  <c r="AI86" i="17" s="1"/>
  <c r="E87" i="17"/>
  <c r="F86" i="17"/>
  <c r="G86" i="17"/>
  <c r="AB79" i="17"/>
  <c r="AF80" i="17" s="1"/>
  <c r="AG79" i="17"/>
  <c r="AG80" i="17" s="1"/>
  <c r="AH85" i="17"/>
  <c r="Q85" i="17"/>
  <c r="P85" i="17"/>
  <c r="R85" i="17" s="1"/>
  <c r="O85" i="17"/>
  <c r="R84" i="17"/>
  <c r="L85" i="17"/>
  <c r="K85" i="17"/>
  <c r="AC82" i="17"/>
  <c r="Y82" i="17"/>
  <c r="Z82" i="17"/>
  <c r="X82" i="17"/>
  <c r="U83" i="17"/>
  <c r="T84" i="17"/>
  <c r="V83" i="17"/>
  <c r="AA81" i="17"/>
  <c r="AD81" i="17" s="1"/>
  <c r="W81" i="17" s="1"/>
  <c r="M86" i="17" l="1"/>
  <c r="K86" i="17"/>
  <c r="L86" i="17"/>
  <c r="AB80" i="17"/>
  <c r="AF81" i="17" s="1"/>
  <c r="AH86" i="17"/>
  <c r="AJ86" i="17"/>
  <c r="J85" i="17"/>
  <c r="Q86" i="17"/>
  <c r="P86" i="17"/>
  <c r="O86" i="17"/>
  <c r="S85" i="17"/>
  <c r="N85" i="17" s="1"/>
  <c r="H87" i="17"/>
  <c r="AI87" i="17" s="1"/>
  <c r="E88" i="17"/>
  <c r="F87" i="17"/>
  <c r="G87" i="17"/>
  <c r="AG81" i="17"/>
  <c r="AE81" i="17"/>
  <c r="AB81" i="17" s="1"/>
  <c r="I85" i="17"/>
  <c r="AC83" i="17"/>
  <c r="Y83" i="17"/>
  <c r="Z83" i="17"/>
  <c r="X83" i="17"/>
  <c r="AA82" i="17"/>
  <c r="AD82" i="17" s="1"/>
  <c r="W82" i="17" s="1"/>
  <c r="U84" i="17"/>
  <c r="T85" i="17"/>
  <c r="V84" i="17"/>
  <c r="AF82" i="17" l="1"/>
  <c r="AA83" i="17"/>
  <c r="Q87" i="17"/>
  <c r="P87" i="17"/>
  <c r="R87" i="17" s="1"/>
  <c r="O87" i="17"/>
  <c r="I86" i="17"/>
  <c r="S86" i="17"/>
  <c r="N86" i="17" s="1"/>
  <c r="R86" i="17"/>
  <c r="H88" i="17"/>
  <c r="AI88" i="17" s="1"/>
  <c r="E89" i="17"/>
  <c r="F88" i="17"/>
  <c r="G88" i="17"/>
  <c r="AG82" i="17"/>
  <c r="AJ87" i="17"/>
  <c r="AJ88" i="17" s="1"/>
  <c r="M87" i="17"/>
  <c r="M88" i="17" s="1"/>
  <c r="J86" i="17"/>
  <c r="AH87" i="17"/>
  <c r="AH88" i="17" s="1"/>
  <c r="L87" i="17"/>
  <c r="L88" i="17" s="1"/>
  <c r="K87" i="17"/>
  <c r="AD83" i="17"/>
  <c r="W83" i="17" s="1"/>
  <c r="AE82" i="17"/>
  <c r="U85" i="17"/>
  <c r="T86" i="17"/>
  <c r="V85" i="17"/>
  <c r="AE83" i="17"/>
  <c r="AC84" i="17"/>
  <c r="Y84" i="17"/>
  <c r="X84" i="17"/>
  <c r="Z84" i="17"/>
  <c r="AB82" i="17"/>
  <c r="H89" i="17" l="1"/>
  <c r="L89" i="17" s="1"/>
  <c r="F89" i="17"/>
  <c r="E90" i="17"/>
  <c r="G89" i="17"/>
  <c r="J87" i="17"/>
  <c r="I87" i="17"/>
  <c r="AJ89" i="17"/>
  <c r="S87" i="17"/>
  <c r="N87" i="17" s="1"/>
  <c r="AG83" i="17"/>
  <c r="K88" i="17"/>
  <c r="AA84" i="17"/>
  <c r="AE84" i="17" s="1"/>
  <c r="Q88" i="17"/>
  <c r="P88" i="17"/>
  <c r="O88" i="17"/>
  <c r="U86" i="17"/>
  <c r="T87" i="17"/>
  <c r="V86" i="17"/>
  <c r="AC85" i="17"/>
  <c r="Z85" i="17"/>
  <c r="Y85" i="17"/>
  <c r="X85" i="17"/>
  <c r="AB83" i="17"/>
  <c r="AD84" i="17"/>
  <c r="W84" i="17" s="1"/>
  <c r="AF83" i="17"/>
  <c r="R88" i="17" l="1"/>
  <c r="S88" i="17"/>
  <c r="N88" i="17" s="1"/>
  <c r="I88" i="17"/>
  <c r="AA85" i="17"/>
  <c r="AE85" i="17" s="1"/>
  <c r="J88" i="17"/>
  <c r="M89" i="17"/>
  <c r="M90" i="17" s="1"/>
  <c r="AH89" i="17"/>
  <c r="AH90" i="17" s="1"/>
  <c r="L90" i="17"/>
  <c r="E91" i="17"/>
  <c r="F90" i="17"/>
  <c r="H90" i="17"/>
  <c r="AJ90" i="17" s="1"/>
  <c r="G90" i="17"/>
  <c r="AG84" i="17"/>
  <c r="AG85" i="17" s="1"/>
  <c r="Q89" i="17"/>
  <c r="P89" i="17"/>
  <c r="O89" i="17"/>
  <c r="AI89" i="17"/>
  <c r="K89" i="17"/>
  <c r="AF84" i="17"/>
  <c r="T88" i="17"/>
  <c r="U87" i="17"/>
  <c r="V87" i="17"/>
  <c r="AC86" i="17"/>
  <c r="Y86" i="17"/>
  <c r="Z86" i="17"/>
  <c r="X86" i="17"/>
  <c r="AB84" i="17"/>
  <c r="R89" i="17" l="1"/>
  <c r="K90" i="17"/>
  <c r="AI90" i="17"/>
  <c r="N89" i="17"/>
  <c r="AA86" i="17"/>
  <c r="M91" i="17"/>
  <c r="K91" i="17"/>
  <c r="L91" i="17"/>
  <c r="H91" i="17"/>
  <c r="AH91" i="17" s="1"/>
  <c r="F91" i="17"/>
  <c r="E92" i="17"/>
  <c r="G91" i="17"/>
  <c r="J89" i="17"/>
  <c r="I89" i="17"/>
  <c r="I90" i="17" s="1"/>
  <c r="P90" i="17"/>
  <c r="Q90" i="17"/>
  <c r="O90" i="17"/>
  <c r="S89" i="17"/>
  <c r="AD85" i="17"/>
  <c r="W85" i="17" s="1"/>
  <c r="AC87" i="17"/>
  <c r="Z87" i="17"/>
  <c r="Y87" i="17"/>
  <c r="X87" i="17"/>
  <c r="T89" i="17"/>
  <c r="U88" i="17"/>
  <c r="V88" i="17"/>
  <c r="AB85" i="17"/>
  <c r="AG86" i="17" s="1"/>
  <c r="AD86" i="17"/>
  <c r="W86" i="17" s="1"/>
  <c r="AF85" i="17"/>
  <c r="AF86" i="17" s="1"/>
  <c r="AE86" i="17"/>
  <c r="AA87" i="17" l="1"/>
  <c r="AD87" i="17" s="1"/>
  <c r="W87" i="17" s="1"/>
  <c r="AJ91" i="17"/>
  <c r="R90" i="17"/>
  <c r="J90" i="17"/>
  <c r="H92" i="17"/>
  <c r="AH92" i="17" s="1"/>
  <c r="E93" i="17"/>
  <c r="F92" i="17"/>
  <c r="G92" i="17"/>
  <c r="Q91" i="17"/>
  <c r="P91" i="17"/>
  <c r="O91" i="17"/>
  <c r="S90" i="17"/>
  <c r="N90" i="17" s="1"/>
  <c r="AI91" i="17"/>
  <c r="AI92" i="17" s="1"/>
  <c r="AB86" i="17"/>
  <c r="AG87" i="17" s="1"/>
  <c r="U89" i="17"/>
  <c r="T90" i="17"/>
  <c r="V89" i="17"/>
  <c r="AC88" i="17"/>
  <c r="X88" i="17"/>
  <c r="Z88" i="17"/>
  <c r="Y88" i="17"/>
  <c r="AJ92" i="17" l="1"/>
  <c r="AF87" i="17"/>
  <c r="AE87" i="17"/>
  <c r="AB87" i="17" s="1"/>
  <c r="AG88" i="17" s="1"/>
  <c r="Q92" i="17"/>
  <c r="P92" i="17"/>
  <c r="O92" i="17"/>
  <c r="H93" i="17"/>
  <c r="AJ93" i="17" s="1"/>
  <c r="F93" i="17"/>
  <c r="E94" i="17"/>
  <c r="G93" i="17"/>
  <c r="J91" i="17"/>
  <c r="R91" i="17"/>
  <c r="S91" i="17" s="1"/>
  <c r="N91" i="17" s="1"/>
  <c r="M92" i="17"/>
  <c r="L92" i="17"/>
  <c r="I91" i="17"/>
  <c r="AA88" i="17"/>
  <c r="AD88" i="17" s="1"/>
  <c r="W88" i="17" s="1"/>
  <c r="K92" i="17"/>
  <c r="U90" i="17"/>
  <c r="T91" i="17"/>
  <c r="V90" i="17"/>
  <c r="Y89" i="17"/>
  <c r="Z89" i="17"/>
  <c r="AC89" i="17"/>
  <c r="X89" i="17"/>
  <c r="K93" i="17" l="1"/>
  <c r="L93" i="17"/>
  <c r="M93" i="17"/>
  <c r="AE88" i="17"/>
  <c r="AB88" i="17" s="1"/>
  <c r="AG89" i="17" s="1"/>
  <c r="AA89" i="17"/>
  <c r="I92" i="17"/>
  <c r="R92" i="17"/>
  <c r="S92" i="17" s="1"/>
  <c r="N92" i="17" s="1"/>
  <c r="L94" i="17"/>
  <c r="H94" i="17"/>
  <c r="E95" i="17"/>
  <c r="F94" i="17"/>
  <c r="G94" i="17"/>
  <c r="AH93" i="17"/>
  <c r="Q93" i="17"/>
  <c r="P93" i="17"/>
  <c r="O93" i="17"/>
  <c r="J92" i="17"/>
  <c r="AI93" i="17"/>
  <c r="AI94" i="17" s="1"/>
  <c r="U91" i="17"/>
  <c r="T92" i="17"/>
  <c r="V91" i="17"/>
  <c r="AD89" i="17"/>
  <c r="W89" i="17" s="1"/>
  <c r="AF88" i="17"/>
  <c r="AC90" i="17"/>
  <c r="Z90" i="17"/>
  <c r="Y90" i="17"/>
  <c r="X90" i="17"/>
  <c r="AE89" i="17"/>
  <c r="R93" i="17" l="1"/>
  <c r="M94" i="17"/>
  <c r="AA90" i="17"/>
  <c r="H95" i="17"/>
  <c r="AI95" i="17" s="1"/>
  <c r="E96" i="17"/>
  <c r="F95" i="17"/>
  <c r="G95" i="17"/>
  <c r="J93" i="17"/>
  <c r="I93" i="17"/>
  <c r="Q94" i="17"/>
  <c r="P94" i="17"/>
  <c r="O94" i="17"/>
  <c r="S93" i="17"/>
  <c r="N93" i="17" s="1"/>
  <c r="K94" i="17"/>
  <c r="AJ94" i="17"/>
  <c r="AH94" i="17"/>
  <c r="U92" i="17"/>
  <c r="T93" i="17"/>
  <c r="V92" i="17"/>
  <c r="AD90" i="17"/>
  <c r="W90" i="17" s="1"/>
  <c r="AC91" i="17"/>
  <c r="Z91" i="17"/>
  <c r="Y91" i="17"/>
  <c r="X91" i="17"/>
  <c r="AE90" i="17"/>
  <c r="AB89" i="17"/>
  <c r="AG90" i="17" s="1"/>
  <c r="AF89" i="17"/>
  <c r="R94" i="17" l="1"/>
  <c r="K95" i="17"/>
  <c r="M95" i="17"/>
  <c r="L95" i="17"/>
  <c r="AJ95" i="17"/>
  <c r="AH95" i="17"/>
  <c r="J94" i="17"/>
  <c r="Q95" i="17"/>
  <c r="P95" i="17"/>
  <c r="O95" i="17"/>
  <c r="H96" i="17"/>
  <c r="M96" i="17" s="1"/>
  <c r="E97" i="17"/>
  <c r="F96" i="17"/>
  <c r="G96" i="17"/>
  <c r="I94" i="17"/>
  <c r="AF90" i="17"/>
  <c r="S94" i="17"/>
  <c r="N94" i="17" s="1"/>
  <c r="AB90" i="17"/>
  <c r="AG91" i="17" s="1"/>
  <c r="U93" i="17"/>
  <c r="T94" i="17"/>
  <c r="V93" i="17"/>
  <c r="AC92" i="17"/>
  <c r="Y92" i="17"/>
  <c r="Z92" i="17"/>
  <c r="X92" i="17"/>
  <c r="AA91" i="17"/>
  <c r="AE91" i="17" s="1"/>
  <c r="R95" i="17" l="1"/>
  <c r="AA92" i="17"/>
  <c r="Q96" i="17"/>
  <c r="P96" i="17"/>
  <c r="O96" i="17"/>
  <c r="S95" i="17"/>
  <c r="N95" i="17" s="1"/>
  <c r="H97" i="17"/>
  <c r="M97" i="17" s="1"/>
  <c r="E98" i="17"/>
  <c r="F97" i="17"/>
  <c r="G97" i="17"/>
  <c r="I95" i="17"/>
  <c r="K96" i="17"/>
  <c r="L96" i="17"/>
  <c r="AH96" i="17"/>
  <c r="AJ96" i="17"/>
  <c r="AJ97" i="17" s="1"/>
  <c r="J95" i="17"/>
  <c r="AI96" i="17"/>
  <c r="T95" i="17"/>
  <c r="U94" i="17"/>
  <c r="V94" i="17"/>
  <c r="AD91" i="17"/>
  <c r="W91" i="17" s="1"/>
  <c r="AC93" i="17"/>
  <c r="Y93" i="17"/>
  <c r="Z93" i="17"/>
  <c r="X93" i="17"/>
  <c r="AD92" i="17"/>
  <c r="AF91" i="17"/>
  <c r="AE92" i="17"/>
  <c r="L97" i="17" l="1"/>
  <c r="R96" i="17"/>
  <c r="K97" i="17"/>
  <c r="AI97" i="17"/>
  <c r="S96" i="17"/>
  <c r="N96" i="17" s="1"/>
  <c r="AA93" i="17"/>
  <c r="AD93" i="17" s="1"/>
  <c r="W93" i="17" s="1"/>
  <c r="Q97" i="17"/>
  <c r="P97" i="17"/>
  <c r="R97" i="17" s="1"/>
  <c r="O97" i="17"/>
  <c r="J96" i="17"/>
  <c r="H98" i="17"/>
  <c r="K98" i="17" s="1"/>
  <c r="E99" i="17"/>
  <c r="F98" i="17"/>
  <c r="G98" i="17"/>
  <c r="AH97" i="17"/>
  <c r="W92" i="17"/>
  <c r="I96" i="17"/>
  <c r="AC94" i="17"/>
  <c r="Z94" i="17"/>
  <c r="Y94" i="17"/>
  <c r="X94" i="17"/>
  <c r="AE93" i="17"/>
  <c r="AB91" i="17"/>
  <c r="U95" i="17"/>
  <c r="T96" i="17"/>
  <c r="V95" i="17"/>
  <c r="J97" i="17" l="1"/>
  <c r="H99" i="17"/>
  <c r="K99" i="17" s="1"/>
  <c r="E100" i="17"/>
  <c r="F99" i="17"/>
  <c r="G99" i="17"/>
  <c r="S97" i="17"/>
  <c r="N97" i="17" s="1"/>
  <c r="AB92" i="17"/>
  <c r="AB93" i="17" s="1"/>
  <c r="AG92" i="17"/>
  <c r="AG93" i="17" s="1"/>
  <c r="AH98" i="17"/>
  <c r="M98" i="17"/>
  <c r="M99" i="17" s="1"/>
  <c r="AI98" i="17"/>
  <c r="AI99" i="17" s="1"/>
  <c r="I97" i="17"/>
  <c r="AJ98" i="17"/>
  <c r="AJ99" i="17" s="1"/>
  <c r="L98" i="17"/>
  <c r="L99" i="17" s="1"/>
  <c r="P98" i="17"/>
  <c r="Q98" i="17"/>
  <c r="O98" i="17"/>
  <c r="AF92" i="17"/>
  <c r="U96" i="17"/>
  <c r="T97" i="17"/>
  <c r="V96" i="17"/>
  <c r="AA94" i="17"/>
  <c r="AD94" i="17" s="1"/>
  <c r="W94" i="17" s="1"/>
  <c r="AC95" i="17"/>
  <c r="Z95" i="17"/>
  <c r="Y95" i="17"/>
  <c r="X95" i="17"/>
  <c r="AH99" i="17" l="1"/>
  <c r="AG94" i="17"/>
  <c r="R98" i="17"/>
  <c r="S98" i="17" s="1"/>
  <c r="N98" i="17" s="1"/>
  <c r="AE94" i="17"/>
  <c r="AB94" i="17" s="1"/>
  <c r="AF95" i="17" s="1"/>
  <c r="I98" i="17"/>
  <c r="Q99" i="17"/>
  <c r="P99" i="17"/>
  <c r="O99" i="17"/>
  <c r="AF93" i="17"/>
  <c r="AF94" i="17" s="1"/>
  <c r="H100" i="17"/>
  <c r="AH100" i="17" s="1"/>
  <c r="E101" i="17"/>
  <c r="F100" i="17"/>
  <c r="G100" i="17"/>
  <c r="J98" i="17"/>
  <c r="U97" i="17"/>
  <c r="T98" i="17"/>
  <c r="V97" i="17"/>
  <c r="Y96" i="17"/>
  <c r="Z96" i="17"/>
  <c r="AC96" i="17"/>
  <c r="X96" i="17"/>
  <c r="AA95" i="17"/>
  <c r="AD95" i="17" s="1"/>
  <c r="W95" i="17" s="1"/>
  <c r="K100" i="17" l="1"/>
  <c r="L100" i="17"/>
  <c r="M100" i="17"/>
  <c r="AI100" i="17"/>
  <c r="AJ100" i="17"/>
  <c r="J99" i="17"/>
  <c r="I99" i="17"/>
  <c r="Q100" i="17"/>
  <c r="P100" i="17"/>
  <c r="O100" i="17"/>
  <c r="AA96" i="17"/>
  <c r="AG95" i="17"/>
  <c r="H101" i="17"/>
  <c r="AH101" i="17" s="1"/>
  <c r="E102" i="17"/>
  <c r="F101" i="17"/>
  <c r="G101" i="17"/>
  <c r="R99" i="17"/>
  <c r="S99" i="17" s="1"/>
  <c r="N99" i="17" s="1"/>
  <c r="AE95" i="17"/>
  <c r="AB95" i="17" s="1"/>
  <c r="U98" i="17"/>
  <c r="T99" i="17"/>
  <c r="V98" i="17"/>
  <c r="AC97" i="17"/>
  <c r="Y97" i="17"/>
  <c r="X97" i="17"/>
  <c r="Z97" i="17"/>
  <c r="AD96" i="17"/>
  <c r="W96" i="17" s="1"/>
  <c r="AE96" i="17"/>
  <c r="R100" i="17" l="1"/>
  <c r="AI101" i="17"/>
  <c r="S100" i="17"/>
  <c r="N100" i="17" s="1"/>
  <c r="K101" i="17"/>
  <c r="I100" i="17"/>
  <c r="AG96" i="17"/>
  <c r="AJ101" i="17"/>
  <c r="AJ102" i="17" s="1"/>
  <c r="M101" i="17"/>
  <c r="M102" i="17" s="1"/>
  <c r="L101" i="17"/>
  <c r="Q101" i="17"/>
  <c r="P101" i="17"/>
  <c r="O101" i="17"/>
  <c r="J100" i="17"/>
  <c r="H102" i="17"/>
  <c r="AH102" i="17" s="1"/>
  <c r="E103" i="17"/>
  <c r="F102" i="17"/>
  <c r="G102" i="17"/>
  <c r="AB96" i="17"/>
  <c r="AF96" i="17"/>
  <c r="U99" i="17"/>
  <c r="T100" i="17"/>
  <c r="V99" i="17"/>
  <c r="AC98" i="17"/>
  <c r="Y98" i="17"/>
  <c r="Z98" i="17"/>
  <c r="X98" i="17"/>
  <c r="AA97" i="17"/>
  <c r="AD97" i="17" s="1"/>
  <c r="W97" i="17" s="1"/>
  <c r="AE97" i="17"/>
  <c r="AG97" i="17" l="1"/>
  <c r="AF97" i="17"/>
  <c r="K102" i="17"/>
  <c r="H103" i="17"/>
  <c r="AH103" i="17" s="1"/>
  <c r="E104" i="17"/>
  <c r="F103" i="17"/>
  <c r="G103" i="17"/>
  <c r="R101" i="17"/>
  <c r="S101" i="17" s="1"/>
  <c r="N101" i="17" s="1"/>
  <c r="AI102" i="17"/>
  <c r="J101" i="17"/>
  <c r="L102" i="17"/>
  <c r="L103" i="17" s="1"/>
  <c r="Q102" i="17"/>
  <c r="P102" i="17"/>
  <c r="O102" i="17"/>
  <c r="I101" i="17"/>
  <c r="AC99" i="17"/>
  <c r="Y99" i="17"/>
  <c r="Z99" i="17"/>
  <c r="X99" i="17"/>
  <c r="U100" i="17"/>
  <c r="T101" i="17"/>
  <c r="V100" i="17"/>
  <c r="AA98" i="17"/>
  <c r="AD98" i="17" s="1"/>
  <c r="W98" i="17" s="1"/>
  <c r="AB97" i="17"/>
  <c r="AG98" i="17" s="1"/>
  <c r="AF98" i="17"/>
  <c r="M103" i="17" l="1"/>
  <c r="K103" i="17"/>
  <c r="R102" i="17"/>
  <c r="AE98" i="17"/>
  <c r="AI103" i="17"/>
  <c r="AJ103" i="17"/>
  <c r="N102" i="17"/>
  <c r="I102" i="17"/>
  <c r="I103" i="17" s="1"/>
  <c r="Q103" i="17"/>
  <c r="P103" i="17"/>
  <c r="R103" i="17" s="1"/>
  <c r="O103" i="17"/>
  <c r="S102" i="17"/>
  <c r="E105" i="17"/>
  <c r="H104" i="17"/>
  <c r="AH104" i="17" s="1"/>
  <c r="F104" i="17"/>
  <c r="G104" i="17"/>
  <c r="J102" i="17"/>
  <c r="AC100" i="17"/>
  <c r="Y100" i="17"/>
  <c r="X100" i="17"/>
  <c r="Z100" i="17"/>
  <c r="AB98" i="17"/>
  <c r="AG99" i="17" s="1"/>
  <c r="AA99" i="17"/>
  <c r="AD99" i="17" s="1"/>
  <c r="W99" i="17" s="1"/>
  <c r="U101" i="17"/>
  <c r="T102" i="17"/>
  <c r="V101" i="17"/>
  <c r="L104" i="17" l="1"/>
  <c r="J103" i="17"/>
  <c r="K104" i="17"/>
  <c r="K105" i="17" s="1"/>
  <c r="M104" i="17"/>
  <c r="AI104" i="17"/>
  <c r="AE99" i="17"/>
  <c r="AB99" i="17" s="1"/>
  <c r="AG100" i="17" s="1"/>
  <c r="AJ104" i="17"/>
  <c r="M105" i="17"/>
  <c r="E106" i="17"/>
  <c r="H105" i="17"/>
  <c r="AH105" i="17" s="1"/>
  <c r="F105" i="17"/>
  <c r="G105" i="17"/>
  <c r="S103" i="17"/>
  <c r="N103" i="17" s="1"/>
  <c r="Q104" i="17"/>
  <c r="P104" i="17"/>
  <c r="O104" i="17"/>
  <c r="AA100" i="17"/>
  <c r="U102" i="17"/>
  <c r="T103" i="17"/>
  <c r="V102" i="17"/>
  <c r="AF99" i="17"/>
  <c r="AC101" i="17"/>
  <c r="Z101" i="17"/>
  <c r="X101" i="17"/>
  <c r="Y101" i="17"/>
  <c r="AD100" i="17"/>
  <c r="W100" i="17" s="1"/>
  <c r="AE100" i="17"/>
  <c r="AA101" i="17" l="1"/>
  <c r="J104" i="17"/>
  <c r="I104" i="17"/>
  <c r="Q105" i="17"/>
  <c r="P105" i="17"/>
  <c r="O105" i="17"/>
  <c r="H106" i="17"/>
  <c r="K106" i="17" s="1"/>
  <c r="E107" i="17"/>
  <c r="F106" i="17"/>
  <c r="G106" i="17"/>
  <c r="AJ105" i="17"/>
  <c r="AI105" i="17"/>
  <c r="R104" i="17"/>
  <c r="S104" i="17" s="1"/>
  <c r="N104" i="17" s="1"/>
  <c r="L105" i="17"/>
  <c r="L106" i="17" s="1"/>
  <c r="T104" i="17"/>
  <c r="U103" i="17"/>
  <c r="V103" i="17"/>
  <c r="AC102" i="17"/>
  <c r="Z102" i="17"/>
  <c r="Y102" i="17"/>
  <c r="X102" i="17"/>
  <c r="AD101" i="17"/>
  <c r="W101" i="17" s="1"/>
  <c r="AE101" i="17"/>
  <c r="AB100" i="17"/>
  <c r="AG101" i="17" s="1"/>
  <c r="AF100" i="17"/>
  <c r="R105" i="17" l="1"/>
  <c r="S105" i="17"/>
  <c r="N105" i="17" s="1"/>
  <c r="H107" i="17"/>
  <c r="L107" i="17" s="1"/>
  <c r="F107" i="17"/>
  <c r="E108" i="17"/>
  <c r="G107" i="17"/>
  <c r="AI106" i="17"/>
  <c r="AH106" i="17"/>
  <c r="AJ106" i="17"/>
  <c r="J105" i="17"/>
  <c r="M106" i="17"/>
  <c r="M107" i="17" s="1"/>
  <c r="I105" i="17"/>
  <c r="AF101" i="17"/>
  <c r="P106" i="17"/>
  <c r="Q106" i="17"/>
  <c r="O106" i="17"/>
  <c r="AC103" i="17"/>
  <c r="Z103" i="17"/>
  <c r="X103" i="17"/>
  <c r="Y103" i="17"/>
  <c r="AB101" i="17"/>
  <c r="AG102" i="17" s="1"/>
  <c r="U104" i="17"/>
  <c r="T105" i="17"/>
  <c r="V104" i="17"/>
  <c r="AA102" i="17"/>
  <c r="AE102" i="17" s="1"/>
  <c r="K107" i="17" l="1"/>
  <c r="AJ107" i="17"/>
  <c r="AH107" i="17"/>
  <c r="AI107" i="17"/>
  <c r="R106" i="17"/>
  <c r="S106" i="17" s="1"/>
  <c r="N106" i="17" s="1"/>
  <c r="H108" i="17"/>
  <c r="L108" i="17" s="1"/>
  <c r="E109" i="17"/>
  <c r="F108" i="17"/>
  <c r="G108" i="17"/>
  <c r="I106" i="17"/>
  <c r="Q107" i="17"/>
  <c r="P107" i="17"/>
  <c r="R107" i="17" s="1"/>
  <c r="O107" i="17"/>
  <c r="J106" i="17"/>
  <c r="AF102" i="17"/>
  <c r="AD102" i="17"/>
  <c r="W102" i="17" s="1"/>
  <c r="U105" i="17"/>
  <c r="T106" i="17"/>
  <c r="V105" i="17"/>
  <c r="AC104" i="17"/>
  <c r="Z104" i="17"/>
  <c r="X104" i="17"/>
  <c r="Y104" i="17"/>
  <c r="AA103" i="17"/>
  <c r="AD103" i="17" s="1"/>
  <c r="AI108" i="17" l="1"/>
  <c r="Q108" i="17"/>
  <c r="P108" i="17"/>
  <c r="O108" i="17"/>
  <c r="AA104" i="17"/>
  <c r="AE104" i="17" s="1"/>
  <c r="H109" i="17"/>
  <c r="L109" i="17" s="1"/>
  <c r="E110" i="17"/>
  <c r="F109" i="17"/>
  <c r="G109" i="17"/>
  <c r="J107" i="17"/>
  <c r="S107" i="17"/>
  <c r="N107" i="17" s="1"/>
  <c r="AJ108" i="17"/>
  <c r="K108" i="17"/>
  <c r="I107" i="17"/>
  <c r="M108" i="17"/>
  <c r="M109" i="17" s="1"/>
  <c r="AH108" i="17"/>
  <c r="AE103" i="17"/>
  <c r="AC105" i="17"/>
  <c r="Y105" i="17"/>
  <c r="Z105" i="17"/>
  <c r="X105" i="17"/>
  <c r="T107" i="17"/>
  <c r="U106" i="17"/>
  <c r="V106" i="17"/>
  <c r="W103" i="17"/>
  <c r="AB102" i="17"/>
  <c r="AF103" i="17" s="1"/>
  <c r="K109" i="17" l="1"/>
  <c r="AJ109" i="17"/>
  <c r="AD104" i="17"/>
  <c r="W104" i="17" s="1"/>
  <c r="AH109" i="17"/>
  <c r="AH110" i="17"/>
  <c r="L110" i="17"/>
  <c r="K110" i="17"/>
  <c r="M110" i="17"/>
  <c r="H110" i="17"/>
  <c r="E111" i="17"/>
  <c r="F110" i="17"/>
  <c r="G110" i="17"/>
  <c r="I108" i="17"/>
  <c r="AI109" i="17"/>
  <c r="AI110" i="17" s="1"/>
  <c r="AJ110" i="17"/>
  <c r="Q109" i="17"/>
  <c r="P109" i="17"/>
  <c r="O109" i="17"/>
  <c r="AB103" i="17"/>
  <c r="AG103" i="17"/>
  <c r="AG104" i="17" s="1"/>
  <c r="R108" i="17"/>
  <c r="S108" i="17" s="1"/>
  <c r="N108" i="17" s="1"/>
  <c r="J108" i="17"/>
  <c r="AA105" i="17"/>
  <c r="Y106" i="17"/>
  <c r="Z106" i="17"/>
  <c r="AC106" i="17"/>
  <c r="X106" i="17"/>
  <c r="U107" i="17"/>
  <c r="T108" i="17"/>
  <c r="V107" i="17"/>
  <c r="AD105" i="17"/>
  <c r="AE105" i="17"/>
  <c r="R109" i="17" l="1"/>
  <c r="W105" i="17"/>
  <c r="AB104" i="17"/>
  <c r="AB105" i="17" s="1"/>
  <c r="AA106" i="17"/>
  <c r="J109" i="17"/>
  <c r="AI111" i="17"/>
  <c r="I109" i="17"/>
  <c r="Q110" i="17"/>
  <c r="O110" i="17"/>
  <c r="P110" i="17"/>
  <c r="S109" i="17"/>
  <c r="N109" i="17" s="1"/>
  <c r="M111" i="17"/>
  <c r="K111" i="17"/>
  <c r="L111" i="17"/>
  <c r="E112" i="17"/>
  <c r="H111" i="17"/>
  <c r="AH111" i="17" s="1"/>
  <c r="F111" i="17"/>
  <c r="G111" i="17"/>
  <c r="AF104" i="17"/>
  <c r="AF105" i="17" s="1"/>
  <c r="AD106" i="17"/>
  <c r="W106" i="17" s="1"/>
  <c r="AE106" i="17"/>
  <c r="U108" i="17"/>
  <c r="T109" i="17"/>
  <c r="V108" i="17"/>
  <c r="Y107" i="17"/>
  <c r="Z107" i="17"/>
  <c r="AC107" i="17"/>
  <c r="X107" i="17"/>
  <c r="AF106" i="17" l="1"/>
  <c r="AG105" i="17"/>
  <c r="AG106" i="17" s="1"/>
  <c r="AB106" i="17"/>
  <c r="AA107" i="17"/>
  <c r="AE107" i="17" s="1"/>
  <c r="AG107" i="17"/>
  <c r="I110" i="17"/>
  <c r="Q111" i="17"/>
  <c r="P111" i="17"/>
  <c r="O111" i="17"/>
  <c r="AJ111" i="17"/>
  <c r="E113" i="17"/>
  <c r="H112" i="17"/>
  <c r="AH112" i="17" s="1"/>
  <c r="F112" i="17"/>
  <c r="G112" i="17"/>
  <c r="J110" i="17"/>
  <c r="R110" i="17"/>
  <c r="S110" i="17" s="1"/>
  <c r="N110" i="17" s="1"/>
  <c r="AD107" i="17"/>
  <c r="W107" i="17" s="1"/>
  <c r="AC108" i="17"/>
  <c r="Y108" i="17"/>
  <c r="Z108" i="17"/>
  <c r="X108" i="17"/>
  <c r="AF107" i="17"/>
  <c r="U109" i="17"/>
  <c r="T110" i="17"/>
  <c r="V109" i="17"/>
  <c r="L112" i="17" l="1"/>
  <c r="M112" i="17"/>
  <c r="AI112" i="17"/>
  <c r="R111" i="17"/>
  <c r="K112" i="17"/>
  <c r="K113" i="17" s="1"/>
  <c r="S111" i="17"/>
  <c r="N111" i="17" s="1"/>
  <c r="L113" i="17"/>
  <c r="M113" i="17"/>
  <c r="H113" i="17"/>
  <c r="AH113" i="17" s="1"/>
  <c r="E114" i="17"/>
  <c r="F113" i="17"/>
  <c r="G113" i="17"/>
  <c r="I111" i="17"/>
  <c r="J111" i="17"/>
  <c r="AG108" i="17"/>
  <c r="AB107" i="17"/>
  <c r="AF108" i="17" s="1"/>
  <c r="Q112" i="17"/>
  <c r="P112" i="17"/>
  <c r="O112" i="17"/>
  <c r="AI113" i="17"/>
  <c r="AJ112" i="17"/>
  <c r="AA108" i="17"/>
  <c r="AE108" i="17" s="1"/>
  <c r="AD108" i="17"/>
  <c r="W108" i="17" s="1"/>
  <c r="U110" i="17"/>
  <c r="T111" i="17"/>
  <c r="V110" i="17"/>
  <c r="AC109" i="17"/>
  <c r="Y109" i="17"/>
  <c r="Z109" i="17"/>
  <c r="X109" i="17"/>
  <c r="AB108" i="17" l="1"/>
  <c r="AJ113" i="17"/>
  <c r="AG109" i="17"/>
  <c r="J112" i="17"/>
  <c r="I112" i="17"/>
  <c r="S112" i="17"/>
  <c r="N112" i="17" s="1"/>
  <c r="Q113" i="17"/>
  <c r="P113" i="17"/>
  <c r="O113" i="17"/>
  <c r="R112" i="17"/>
  <c r="H114" i="17"/>
  <c r="AH114" i="17" s="1"/>
  <c r="E115" i="17"/>
  <c r="F114" i="17"/>
  <c r="G114" i="17"/>
  <c r="AF109" i="17"/>
  <c r="AA109" i="17"/>
  <c r="AD109" i="17" s="1"/>
  <c r="W109" i="17" s="1"/>
  <c r="AC110" i="17"/>
  <c r="Z110" i="17"/>
  <c r="Y110" i="17"/>
  <c r="X110" i="17"/>
  <c r="T112" i="17"/>
  <c r="U111" i="17"/>
  <c r="V111" i="17"/>
  <c r="M114" i="17" l="1"/>
  <c r="K114" i="17"/>
  <c r="L114" i="17"/>
  <c r="AI114" i="17"/>
  <c r="I113" i="17"/>
  <c r="Q114" i="17"/>
  <c r="P114" i="17"/>
  <c r="R114" i="17" s="1"/>
  <c r="O114" i="17"/>
  <c r="AJ114" i="17"/>
  <c r="J113" i="17"/>
  <c r="H115" i="17"/>
  <c r="AH115" i="17" s="1"/>
  <c r="F115" i="17"/>
  <c r="E116" i="17"/>
  <c r="G115" i="17"/>
  <c r="R113" i="17"/>
  <c r="S113" i="17" s="1"/>
  <c r="N113" i="17" s="1"/>
  <c r="AA110" i="17"/>
  <c r="AD110" i="17" s="1"/>
  <c r="W110" i="17" s="1"/>
  <c r="Z111" i="17"/>
  <c r="Y111" i="17"/>
  <c r="AC111" i="17"/>
  <c r="X111" i="17"/>
  <c r="U112" i="17"/>
  <c r="T113" i="17"/>
  <c r="V112" i="17"/>
  <c r="AE109" i="17"/>
  <c r="AB109" i="17" s="1"/>
  <c r="AG110" i="17" s="1"/>
  <c r="M115" i="17" l="1"/>
  <c r="L115" i="17"/>
  <c r="K115" i="17"/>
  <c r="AI115" i="17"/>
  <c r="J114" i="17"/>
  <c r="AE110" i="17"/>
  <c r="AJ115" i="17"/>
  <c r="I114" i="17"/>
  <c r="H116" i="17"/>
  <c r="AH116" i="17" s="1"/>
  <c r="E117" i="17"/>
  <c r="F116" i="17"/>
  <c r="G116" i="17"/>
  <c r="Q115" i="17"/>
  <c r="O115" i="17"/>
  <c r="P115" i="17"/>
  <c r="R115" i="17" s="1"/>
  <c r="S114" i="17"/>
  <c r="N114" i="17" s="1"/>
  <c r="AB110" i="17"/>
  <c r="AG111" i="17" s="1"/>
  <c r="AF110" i="17"/>
  <c r="AA111" i="17"/>
  <c r="AD111" i="17" s="1"/>
  <c r="W111" i="17" s="1"/>
  <c r="U113" i="17"/>
  <c r="T114" i="17"/>
  <c r="V113" i="17"/>
  <c r="AC112" i="17"/>
  <c r="Y112" i="17"/>
  <c r="X112" i="17"/>
  <c r="Z112" i="17"/>
  <c r="AF111" i="17" l="1"/>
  <c r="AF112" i="17" s="1"/>
  <c r="AI116" i="17"/>
  <c r="AA112" i="17"/>
  <c r="AD112" i="17" s="1"/>
  <c r="W112" i="17" s="1"/>
  <c r="J115" i="17"/>
  <c r="L116" i="17"/>
  <c r="K116" i="17"/>
  <c r="H117" i="17"/>
  <c r="AH117" i="17" s="1"/>
  <c r="F117" i="17"/>
  <c r="E118" i="17"/>
  <c r="G117" i="17"/>
  <c r="I115" i="17"/>
  <c r="AJ116" i="17"/>
  <c r="S115" i="17"/>
  <c r="N115" i="17" s="1"/>
  <c r="M116" i="17"/>
  <c r="Q116" i="17"/>
  <c r="P116" i="17"/>
  <c r="R116" i="17" s="1"/>
  <c r="O116" i="17"/>
  <c r="AE111" i="17"/>
  <c r="AB111" i="17"/>
  <c r="AG112" i="17" s="1"/>
  <c r="U114" i="17"/>
  <c r="T115" i="17"/>
  <c r="V114" i="17"/>
  <c r="AC113" i="17"/>
  <c r="Y113" i="17"/>
  <c r="Z113" i="17"/>
  <c r="X113" i="17"/>
  <c r="K117" i="17" l="1"/>
  <c r="L117" i="17"/>
  <c r="M117" i="17"/>
  <c r="Q117" i="17"/>
  <c r="P117" i="17"/>
  <c r="O117" i="17"/>
  <c r="J116" i="17"/>
  <c r="AE112" i="17"/>
  <c r="AB112" i="17" s="1"/>
  <c r="AG113" i="17" s="1"/>
  <c r="AI117" i="17"/>
  <c r="AA113" i="17"/>
  <c r="AD113" i="17" s="1"/>
  <c r="W113" i="17" s="1"/>
  <c r="I116" i="17"/>
  <c r="AJ117" i="17"/>
  <c r="S116" i="17"/>
  <c r="N116" i="17" s="1"/>
  <c r="M118" i="17"/>
  <c r="L118" i="17"/>
  <c r="F118" i="17"/>
  <c r="H118" i="17"/>
  <c r="AH118" i="17" s="1"/>
  <c r="E119" i="17"/>
  <c r="G118" i="17"/>
  <c r="U115" i="17"/>
  <c r="T116" i="17"/>
  <c r="V115" i="17"/>
  <c r="AC114" i="17"/>
  <c r="Z114" i="17"/>
  <c r="Y114" i="17"/>
  <c r="X114" i="17"/>
  <c r="AE113" i="17" l="1"/>
  <c r="AB113" i="17" s="1"/>
  <c r="AG114" i="17" s="1"/>
  <c r="AA114" i="17"/>
  <c r="E120" i="17"/>
  <c r="H119" i="17"/>
  <c r="AH119" i="17" s="1"/>
  <c r="F119" i="17"/>
  <c r="G119" i="17"/>
  <c r="R117" i="17"/>
  <c r="Q118" i="17"/>
  <c r="P118" i="17"/>
  <c r="O118" i="17"/>
  <c r="AJ118" i="17"/>
  <c r="I117" i="17"/>
  <c r="K118" i="17"/>
  <c r="K119" i="17" s="1"/>
  <c r="J117" i="17"/>
  <c r="S117" i="17"/>
  <c r="N117" i="17" s="1"/>
  <c r="AI118" i="17"/>
  <c r="AC115" i="17"/>
  <c r="Y115" i="17"/>
  <c r="Z115" i="17"/>
  <c r="X115" i="17"/>
  <c r="AD114" i="17"/>
  <c r="W114" i="17" s="1"/>
  <c r="AE114" i="17"/>
  <c r="AF113" i="17"/>
  <c r="U116" i="17"/>
  <c r="T117" i="17"/>
  <c r="V116" i="17"/>
  <c r="L119" i="17" l="1"/>
  <c r="M119" i="17"/>
  <c r="AI119" i="17"/>
  <c r="J118" i="17"/>
  <c r="Q119" i="17"/>
  <c r="P119" i="17"/>
  <c r="O119" i="17"/>
  <c r="R118" i="17"/>
  <c r="S118" i="17" s="1"/>
  <c r="N118" i="17" s="1"/>
  <c r="I118" i="17"/>
  <c r="AJ119" i="17"/>
  <c r="E121" i="17"/>
  <c r="H120" i="17"/>
  <c r="AH120" i="17" s="1"/>
  <c r="F120" i="17"/>
  <c r="G120" i="17"/>
  <c r="U117" i="17"/>
  <c r="T118" i="17"/>
  <c r="V117" i="17"/>
  <c r="AB114" i="17"/>
  <c r="AG115" i="17" s="1"/>
  <c r="Y116" i="17"/>
  <c r="Z116" i="17"/>
  <c r="AC116" i="17"/>
  <c r="X116" i="17"/>
  <c r="AA115" i="17"/>
  <c r="AD115" i="17" s="1"/>
  <c r="W115" i="17" s="1"/>
  <c r="AF114" i="17"/>
  <c r="L120" i="17" l="1"/>
  <c r="K120" i="17"/>
  <c r="AA116" i="17"/>
  <c r="M120" i="17"/>
  <c r="AF115" i="17"/>
  <c r="AI120" i="17"/>
  <c r="R119" i="17"/>
  <c r="S119" i="17" s="1"/>
  <c r="N119" i="17" s="1"/>
  <c r="J119" i="17"/>
  <c r="Q120" i="17"/>
  <c r="P120" i="17"/>
  <c r="O120" i="17"/>
  <c r="I119" i="17"/>
  <c r="AJ120" i="17"/>
  <c r="K121" i="17"/>
  <c r="H121" i="17"/>
  <c r="AH121" i="17" s="1"/>
  <c r="E122" i="17"/>
  <c r="F121" i="17"/>
  <c r="G121" i="17"/>
  <c r="U118" i="17"/>
  <c r="T119" i="17"/>
  <c r="V118" i="17"/>
  <c r="AC117" i="17"/>
  <c r="Y117" i="17"/>
  <c r="Z117" i="17"/>
  <c r="X117" i="17"/>
  <c r="AE115" i="17"/>
  <c r="AB115" i="17" s="1"/>
  <c r="AG116" i="17" s="1"/>
  <c r="AD116" i="17"/>
  <c r="W116" i="17" s="1"/>
  <c r="AE116" i="17"/>
  <c r="M121" i="17" l="1"/>
  <c r="L121" i="17"/>
  <c r="AI121" i="17"/>
  <c r="AJ121" i="17"/>
  <c r="R120" i="17"/>
  <c r="S120" i="17" s="1"/>
  <c r="N120" i="17" s="1"/>
  <c r="J120" i="17"/>
  <c r="P121" i="17"/>
  <c r="R121" i="17" s="1"/>
  <c r="Q121" i="17"/>
  <c r="O121" i="17"/>
  <c r="E123" i="17"/>
  <c r="H122" i="17"/>
  <c r="AJ122" i="17" s="1"/>
  <c r="F122" i="17"/>
  <c r="G122" i="17"/>
  <c r="I120" i="17"/>
  <c r="AB116" i="17"/>
  <c r="AG117" i="17" s="1"/>
  <c r="AF116" i="17"/>
  <c r="AF117" i="17" s="1"/>
  <c r="U119" i="17"/>
  <c r="T120" i="17"/>
  <c r="V119" i="17"/>
  <c r="AC118" i="17"/>
  <c r="Z118" i="17"/>
  <c r="Y118" i="17"/>
  <c r="AA118" i="17" s="1"/>
  <c r="X118" i="17"/>
  <c r="AA117" i="17"/>
  <c r="AE117" i="17" s="1"/>
  <c r="M122" i="17" l="1"/>
  <c r="L122" i="17"/>
  <c r="S121" i="17"/>
  <c r="N121" i="17" s="1"/>
  <c r="I121" i="17"/>
  <c r="J121" i="17"/>
  <c r="Q122" i="17"/>
  <c r="P122" i="17"/>
  <c r="R122" i="17" s="1"/>
  <c r="O122" i="17"/>
  <c r="AI122" i="17"/>
  <c r="H123" i="17"/>
  <c r="M123" i="17" s="1"/>
  <c r="E124" i="17"/>
  <c r="F123" i="17"/>
  <c r="G123" i="17"/>
  <c r="AC119" i="17"/>
  <c r="Z119" i="17"/>
  <c r="Y119" i="17"/>
  <c r="X119" i="17"/>
  <c r="AD117" i="17"/>
  <c r="W117" i="17" s="1"/>
  <c r="AB117" i="17" s="1"/>
  <c r="U120" i="17"/>
  <c r="T121" i="17"/>
  <c r="V120" i="17"/>
  <c r="AD118" i="17"/>
  <c r="AE118" i="17"/>
  <c r="K122" i="17" l="1"/>
  <c r="AJ123" i="17"/>
  <c r="I122" i="17"/>
  <c r="L123" i="17"/>
  <c r="Q123" i="17"/>
  <c r="P123" i="17"/>
  <c r="R123" i="17" s="1"/>
  <c r="O123" i="17"/>
  <c r="H124" i="17"/>
  <c r="M124" i="17" s="1"/>
  <c r="E125" i="17"/>
  <c r="F124" i="17"/>
  <c r="G124" i="17"/>
  <c r="AI123" i="17"/>
  <c r="J122" i="17"/>
  <c r="W118" i="17"/>
  <c r="AB118" i="17" s="1"/>
  <c r="S122" i="17"/>
  <c r="N122" i="17" s="1"/>
  <c r="AG118" i="17"/>
  <c r="AC120" i="17"/>
  <c r="Y120" i="17"/>
  <c r="Z120" i="17"/>
  <c r="X120" i="17"/>
  <c r="AF118" i="17"/>
  <c r="AA119" i="17"/>
  <c r="AD119" i="17" s="1"/>
  <c r="W119" i="17" s="1"/>
  <c r="T122" i="17"/>
  <c r="U121" i="17"/>
  <c r="V121" i="17"/>
  <c r="L124" i="17" l="1"/>
  <c r="AF119" i="17"/>
  <c r="I123" i="17"/>
  <c r="AG119" i="17"/>
  <c r="AI124" i="17"/>
  <c r="AJ124" i="17"/>
  <c r="J123" i="17"/>
  <c r="AE119" i="17"/>
  <c r="AB119" i="17" s="1"/>
  <c r="K123" i="17"/>
  <c r="Q124" i="17"/>
  <c r="P124" i="17"/>
  <c r="O124" i="17"/>
  <c r="H125" i="17"/>
  <c r="L125" i="17" s="1"/>
  <c r="E126" i="17"/>
  <c r="F125" i="17"/>
  <c r="G125" i="17"/>
  <c r="S123" i="17"/>
  <c r="N123" i="17" s="1"/>
  <c r="AA120" i="17"/>
  <c r="AD120" i="17" s="1"/>
  <c r="W120" i="17" s="1"/>
  <c r="AC121" i="17"/>
  <c r="Y121" i="17"/>
  <c r="AA121" i="17" s="1"/>
  <c r="Z121" i="17"/>
  <c r="X121" i="17"/>
  <c r="U122" i="17"/>
  <c r="T123" i="17"/>
  <c r="V122" i="17"/>
  <c r="M125" i="17" l="1"/>
  <c r="R124" i="17"/>
  <c r="AJ125" i="17"/>
  <c r="AI125" i="17"/>
  <c r="AF120" i="17"/>
  <c r="AF121" i="17" s="1"/>
  <c r="J124" i="17"/>
  <c r="Q125" i="17"/>
  <c r="P125" i="17"/>
  <c r="O125" i="17"/>
  <c r="S124" i="17"/>
  <c r="N124" i="17" s="1"/>
  <c r="AG120" i="17"/>
  <c r="I124" i="17"/>
  <c r="H126" i="17"/>
  <c r="AJ126" i="17" s="1"/>
  <c r="E127" i="17"/>
  <c r="F126" i="17"/>
  <c r="G126" i="17"/>
  <c r="AE120" i="17"/>
  <c r="AB120" i="17" s="1"/>
  <c r="K124" i="17"/>
  <c r="AE121" i="17"/>
  <c r="U123" i="17"/>
  <c r="T124" i="17"/>
  <c r="V123" i="17"/>
  <c r="AC122" i="17"/>
  <c r="Y122" i="17"/>
  <c r="Z122" i="17"/>
  <c r="X122" i="17"/>
  <c r="AD121" i="17"/>
  <c r="W121" i="17" s="1"/>
  <c r="K125" i="17" l="1"/>
  <c r="M126" i="17"/>
  <c r="AI126" i="17"/>
  <c r="L126" i="17"/>
  <c r="L127" i="17" s="1"/>
  <c r="R125" i="17"/>
  <c r="S125" i="17" s="1"/>
  <c r="N125" i="17" s="1"/>
  <c r="J125" i="17"/>
  <c r="AA122" i="17"/>
  <c r="AD122" i="17" s="1"/>
  <c r="W122" i="17" s="1"/>
  <c r="Q126" i="17"/>
  <c r="P126" i="17"/>
  <c r="O126" i="17"/>
  <c r="F127" i="17"/>
  <c r="H127" i="17"/>
  <c r="AJ127" i="17" s="1"/>
  <c r="E128" i="17"/>
  <c r="G127" i="17"/>
  <c r="I125" i="17"/>
  <c r="AG121" i="17"/>
  <c r="AB121" i="17"/>
  <c r="AH122" i="17" s="1"/>
  <c r="U124" i="17"/>
  <c r="T125" i="17"/>
  <c r="V124" i="17"/>
  <c r="AC123" i="17"/>
  <c r="Y123" i="17"/>
  <c r="Z123" i="17"/>
  <c r="X123" i="17"/>
  <c r="AF122" i="17"/>
  <c r="M127" i="17" l="1"/>
  <c r="AE122" i="17"/>
  <c r="AB122" i="17" s="1"/>
  <c r="AF123" i="17" s="1"/>
  <c r="I126" i="17"/>
  <c r="E129" i="17"/>
  <c r="H128" i="17"/>
  <c r="AJ128" i="17" s="1"/>
  <c r="F128" i="17"/>
  <c r="G128" i="17"/>
  <c r="AI127" i="17"/>
  <c r="Q127" i="17"/>
  <c r="P127" i="17"/>
  <c r="O127" i="17"/>
  <c r="K126" i="17"/>
  <c r="R126" i="17"/>
  <c r="S126" i="17" s="1"/>
  <c r="N126" i="17" s="1"/>
  <c r="AG122" i="17"/>
  <c r="J126" i="17"/>
  <c r="U125" i="17"/>
  <c r="T126" i="17"/>
  <c r="V125" i="17"/>
  <c r="AC124" i="17"/>
  <c r="Z124" i="17"/>
  <c r="Y124" i="17"/>
  <c r="X124" i="17"/>
  <c r="AA123" i="17"/>
  <c r="AE123" i="17" s="1"/>
  <c r="AA124" i="17" l="1"/>
  <c r="M128" i="17"/>
  <c r="L128" i="17"/>
  <c r="AI128" i="17"/>
  <c r="J127" i="17"/>
  <c r="Q128" i="17"/>
  <c r="P128" i="17"/>
  <c r="R128" i="17" s="1"/>
  <c r="O128" i="17"/>
  <c r="AH123" i="17"/>
  <c r="K127" i="17"/>
  <c r="E130" i="17"/>
  <c r="F129" i="17"/>
  <c r="H129" i="17"/>
  <c r="AJ129" i="17" s="1"/>
  <c r="G129" i="17"/>
  <c r="I127" i="17"/>
  <c r="AG123" i="17"/>
  <c r="R127" i="17"/>
  <c r="S127" i="17" s="1"/>
  <c r="N127" i="17" s="1"/>
  <c r="AE124" i="17"/>
  <c r="AD123" i="17"/>
  <c r="W123" i="17" s="1"/>
  <c r="U126" i="17"/>
  <c r="T127" i="17"/>
  <c r="V126" i="17"/>
  <c r="Y125" i="17"/>
  <c r="AC125" i="17"/>
  <c r="Z125" i="17"/>
  <c r="X125" i="17"/>
  <c r="AD124" i="17"/>
  <c r="L129" i="17" l="1"/>
  <c r="M129" i="17"/>
  <c r="AI129" i="17"/>
  <c r="H130" i="17"/>
  <c r="AI130" i="17" s="1"/>
  <c r="E131" i="17"/>
  <c r="F130" i="17"/>
  <c r="G130" i="17"/>
  <c r="S128" i="17"/>
  <c r="N128" i="17" s="1"/>
  <c r="I128" i="17"/>
  <c r="J128" i="17"/>
  <c r="Q129" i="17"/>
  <c r="P129" i="17"/>
  <c r="O129" i="17"/>
  <c r="K128" i="17"/>
  <c r="W124" i="17"/>
  <c r="U127" i="17"/>
  <c r="T128" i="17"/>
  <c r="V127" i="17"/>
  <c r="AC126" i="17"/>
  <c r="Z126" i="17"/>
  <c r="Y126" i="17"/>
  <c r="X126" i="17"/>
  <c r="AB123" i="17"/>
  <c r="AH124" i="17" s="1"/>
  <c r="AA125" i="17"/>
  <c r="AD125" i="17" s="1"/>
  <c r="R129" i="17" l="1"/>
  <c r="L130" i="17"/>
  <c r="M130" i="17"/>
  <c r="AJ130" i="17"/>
  <c r="I129" i="17"/>
  <c r="AG124" i="17"/>
  <c r="K129" i="17"/>
  <c r="S129" i="17"/>
  <c r="N129" i="17" s="1"/>
  <c r="Q130" i="17"/>
  <c r="P130" i="17"/>
  <c r="O130" i="17"/>
  <c r="H131" i="17"/>
  <c r="AJ131" i="17" s="1"/>
  <c r="E132" i="17"/>
  <c r="F131" i="17"/>
  <c r="G131" i="17"/>
  <c r="J129" i="17"/>
  <c r="T129" i="17"/>
  <c r="U128" i="17"/>
  <c r="V128" i="17"/>
  <c r="AB124" i="17"/>
  <c r="AH125" i="17" s="1"/>
  <c r="AF124" i="17"/>
  <c r="AF125" i="17" s="1"/>
  <c r="AC127" i="17"/>
  <c r="Z127" i="17"/>
  <c r="X127" i="17"/>
  <c r="Y127" i="17"/>
  <c r="AE125" i="17"/>
  <c r="AA126" i="17"/>
  <c r="AE126" i="17" s="1"/>
  <c r="W125" i="17"/>
  <c r="L131" i="17" l="1"/>
  <c r="AG125" i="17"/>
  <c r="M131" i="17"/>
  <c r="AI131" i="17"/>
  <c r="AA127" i="17"/>
  <c r="AD127" i="17" s="1"/>
  <c r="R130" i="17"/>
  <c r="S130" i="17" s="1"/>
  <c r="N130" i="17" s="1"/>
  <c r="K130" i="17"/>
  <c r="J130" i="17"/>
  <c r="Q131" i="17"/>
  <c r="P131" i="17"/>
  <c r="R131" i="17" s="1"/>
  <c r="O131" i="17"/>
  <c r="I130" i="17"/>
  <c r="H132" i="17"/>
  <c r="AJ132" i="17" s="1"/>
  <c r="E133" i="17"/>
  <c r="F132" i="17"/>
  <c r="G132" i="17"/>
  <c r="AB125" i="17"/>
  <c r="AH126" i="17" s="1"/>
  <c r="AD126" i="17"/>
  <c r="W126" i="17" s="1"/>
  <c r="AC128" i="17"/>
  <c r="Y128" i="17"/>
  <c r="Z128" i="17"/>
  <c r="X128" i="17"/>
  <c r="U129" i="17"/>
  <c r="T130" i="17"/>
  <c r="V129" i="17"/>
  <c r="AE127" i="17"/>
  <c r="AI132" i="17" l="1"/>
  <c r="L132" i="17"/>
  <c r="M132" i="17"/>
  <c r="AG126" i="17"/>
  <c r="W127" i="17"/>
  <c r="J131" i="17"/>
  <c r="Q132" i="17"/>
  <c r="P132" i="17"/>
  <c r="R132" i="17" s="1"/>
  <c r="O132" i="17"/>
  <c r="K131" i="17"/>
  <c r="F133" i="17"/>
  <c r="H133" i="17"/>
  <c r="AJ133" i="17" s="1"/>
  <c r="E134" i="17"/>
  <c r="G133" i="17"/>
  <c r="I131" i="17"/>
  <c r="S131" i="17"/>
  <c r="N131" i="17" s="1"/>
  <c r="AA128" i="17"/>
  <c r="AD128" i="17" s="1"/>
  <c r="U130" i="17"/>
  <c r="T131" i="17"/>
  <c r="V130" i="17"/>
  <c r="AC129" i="17"/>
  <c r="Y129" i="17"/>
  <c r="AA129" i="17" s="1"/>
  <c r="X129" i="17"/>
  <c r="Z129" i="17"/>
  <c r="AB126" i="17"/>
  <c r="AF126" i="17"/>
  <c r="AF127" i="17" s="1"/>
  <c r="AI133" i="17" l="1"/>
  <c r="L133" i="17"/>
  <c r="M133" i="17"/>
  <c r="AB127" i="17"/>
  <c r="AF128" i="17" s="1"/>
  <c r="W128" i="17"/>
  <c r="Q133" i="17"/>
  <c r="P133" i="17"/>
  <c r="O133" i="17"/>
  <c r="J132" i="17"/>
  <c r="AG127" i="17"/>
  <c r="AG128" i="17" s="1"/>
  <c r="H134" i="17"/>
  <c r="AJ134" i="17" s="1"/>
  <c r="E135" i="17"/>
  <c r="F134" i="17"/>
  <c r="G134" i="17"/>
  <c r="K132" i="17"/>
  <c r="I132" i="17"/>
  <c r="S132" i="17"/>
  <c r="N132" i="17" s="1"/>
  <c r="AH127" i="17"/>
  <c r="AH128" i="17" s="1"/>
  <c r="T132" i="17"/>
  <c r="U131" i="17"/>
  <c r="V131" i="17"/>
  <c r="AC130" i="17"/>
  <c r="Y130" i="17"/>
  <c r="Z130" i="17"/>
  <c r="X130" i="17"/>
  <c r="AD129" i="17"/>
  <c r="AE129" i="17"/>
  <c r="AE128" i="17"/>
  <c r="AB128" i="17" l="1"/>
  <c r="R133" i="17"/>
  <c r="AH129" i="17"/>
  <c r="W129" i="17"/>
  <c r="AA130" i="17"/>
  <c r="AD130" i="17" s="1"/>
  <c r="W130" i="17" s="1"/>
  <c r="E136" i="17"/>
  <c r="H135" i="17"/>
  <c r="AJ135" i="17" s="1"/>
  <c r="F135" i="17"/>
  <c r="G135" i="17"/>
  <c r="AG129" i="17"/>
  <c r="J133" i="17"/>
  <c r="S133" i="17"/>
  <c r="N133" i="17" s="1"/>
  <c r="L134" i="17"/>
  <c r="L135" i="17" s="1"/>
  <c r="K133" i="17"/>
  <c r="AI134" i="17"/>
  <c r="I133" i="17"/>
  <c r="M134" i="17"/>
  <c r="Q134" i="17"/>
  <c r="P134" i="17"/>
  <c r="R134" i="17" s="1"/>
  <c r="O134" i="17"/>
  <c r="AB129" i="17"/>
  <c r="AH130" i="17" s="1"/>
  <c r="AF129" i="17"/>
  <c r="AF130" i="17" s="1"/>
  <c r="AC131" i="17"/>
  <c r="X131" i="17"/>
  <c r="Y131" i="17"/>
  <c r="Z131" i="17"/>
  <c r="U132" i="17"/>
  <c r="T133" i="17"/>
  <c r="V132" i="17"/>
  <c r="AG130" i="17" l="1"/>
  <c r="M135" i="17"/>
  <c r="AE130" i="17"/>
  <c r="AI135" i="17"/>
  <c r="AI136" i="17" s="1"/>
  <c r="S134" i="17"/>
  <c r="N134" i="17" s="1"/>
  <c r="AA131" i="17"/>
  <c r="AD131" i="17" s="1"/>
  <c r="W131" i="17" s="1"/>
  <c r="AG131" i="17"/>
  <c r="I134" i="17"/>
  <c r="J134" i="17"/>
  <c r="P135" i="17"/>
  <c r="Q135" i="17"/>
  <c r="O135" i="17"/>
  <c r="K134" i="17"/>
  <c r="L136" i="17"/>
  <c r="H136" i="17"/>
  <c r="E137" i="17"/>
  <c r="F136" i="17"/>
  <c r="G136" i="17"/>
  <c r="U133" i="17"/>
  <c r="T134" i="17"/>
  <c r="V133" i="17"/>
  <c r="AC132" i="17"/>
  <c r="Y132" i="17"/>
  <c r="Z132" i="17"/>
  <c r="X132" i="17"/>
  <c r="AB130" i="17"/>
  <c r="AH131" i="17" s="1"/>
  <c r="M136" i="17" l="1"/>
  <c r="AA132" i="17"/>
  <c r="AE131" i="17"/>
  <c r="I135" i="17"/>
  <c r="AG132" i="17"/>
  <c r="Q136" i="17"/>
  <c r="P136" i="17"/>
  <c r="O136" i="17"/>
  <c r="H137" i="17"/>
  <c r="L137" i="17" s="1"/>
  <c r="E138" i="17"/>
  <c r="F137" i="17"/>
  <c r="G137" i="17"/>
  <c r="K135" i="17"/>
  <c r="AH132" i="17"/>
  <c r="AJ136" i="17"/>
  <c r="R135" i="17"/>
  <c r="S135" i="17" s="1"/>
  <c r="N135" i="17" s="1"/>
  <c r="J135" i="17"/>
  <c r="AE132" i="17"/>
  <c r="AB131" i="17"/>
  <c r="U134" i="17"/>
  <c r="T135" i="17"/>
  <c r="V134" i="17"/>
  <c r="AF131" i="17"/>
  <c r="AC133" i="17"/>
  <c r="Z133" i="17"/>
  <c r="X133" i="17"/>
  <c r="Y133" i="17"/>
  <c r="AD132" i="17"/>
  <c r="W132" i="17" s="1"/>
  <c r="Q137" i="17" l="1"/>
  <c r="P137" i="17"/>
  <c r="O137" i="17"/>
  <c r="J136" i="17"/>
  <c r="H138" i="17"/>
  <c r="L138" i="17" s="1"/>
  <c r="E139" i="17"/>
  <c r="F138" i="17"/>
  <c r="G138" i="17"/>
  <c r="R136" i="17"/>
  <c r="S136" i="17" s="1"/>
  <c r="N136" i="17" s="1"/>
  <c r="AJ137" i="17"/>
  <c r="I136" i="17"/>
  <c r="K136" i="17"/>
  <c r="M137" i="17"/>
  <c r="M138" i="17" s="1"/>
  <c r="AI137" i="17"/>
  <c r="AI138" i="17" s="1"/>
  <c r="AA133" i="17"/>
  <c r="AE133" i="17" s="1"/>
  <c r="U135" i="17"/>
  <c r="T136" i="17"/>
  <c r="V135" i="17"/>
  <c r="Z134" i="17"/>
  <c r="AC134" i="17"/>
  <c r="Y134" i="17"/>
  <c r="X134" i="17"/>
  <c r="AB132" i="17"/>
  <c r="AG133" i="17" s="1"/>
  <c r="AF132" i="17"/>
  <c r="AD133" i="17" l="1"/>
  <c r="W133" i="17" s="1"/>
  <c r="AF133" i="17"/>
  <c r="AH133" i="17"/>
  <c r="AJ138" i="17"/>
  <c r="Q138" i="17"/>
  <c r="P138" i="17"/>
  <c r="R138" i="17" s="1"/>
  <c r="O138" i="17"/>
  <c r="H139" i="17"/>
  <c r="M139" i="17" s="1"/>
  <c r="E140" i="17"/>
  <c r="F139" i="17"/>
  <c r="G139" i="17"/>
  <c r="K137" i="17"/>
  <c r="J137" i="17"/>
  <c r="I137" i="17"/>
  <c r="AH134" i="17"/>
  <c r="AJ139" i="17"/>
  <c r="R137" i="17"/>
  <c r="S137" i="17" s="1"/>
  <c r="N137" i="17" s="1"/>
  <c r="U136" i="17"/>
  <c r="T137" i="17"/>
  <c r="V136" i="17"/>
  <c r="AB133" i="17"/>
  <c r="AG134" i="17" s="1"/>
  <c r="AC135" i="17"/>
  <c r="Y135" i="17"/>
  <c r="AA135" i="17" s="1"/>
  <c r="X135" i="17"/>
  <c r="Z135" i="17"/>
  <c r="AA134" i="17"/>
  <c r="AE134" i="17" s="1"/>
  <c r="AF134" i="17" l="1"/>
  <c r="Q139" i="17"/>
  <c r="P139" i="17"/>
  <c r="O139" i="17"/>
  <c r="S138" i="17"/>
  <c r="N138" i="17" s="1"/>
  <c r="H140" i="17"/>
  <c r="AJ140" i="17" s="1"/>
  <c r="E141" i="17"/>
  <c r="F140" i="17"/>
  <c r="G140" i="17"/>
  <c r="I138" i="17"/>
  <c r="J138" i="17"/>
  <c r="L139" i="17"/>
  <c r="AI139" i="17"/>
  <c r="K138" i="17"/>
  <c r="U137" i="17"/>
  <c r="T138" i="17"/>
  <c r="V137" i="17"/>
  <c r="AD134" i="17"/>
  <c r="W134" i="17" s="1"/>
  <c r="AC136" i="17"/>
  <c r="Y136" i="17"/>
  <c r="Z136" i="17"/>
  <c r="X136" i="17"/>
  <c r="AD135" i="17"/>
  <c r="AE135" i="17"/>
  <c r="R139" i="17" l="1"/>
  <c r="L140" i="17"/>
  <c r="AI140" i="17"/>
  <c r="F141" i="17"/>
  <c r="E142" i="17"/>
  <c r="H141" i="17"/>
  <c r="AJ141" i="17" s="1"/>
  <c r="G141" i="17"/>
  <c r="K139" i="17"/>
  <c r="J139" i="17"/>
  <c r="S139" i="17"/>
  <c r="N139" i="17" s="1"/>
  <c r="W135" i="17"/>
  <c r="M140" i="17"/>
  <c r="M141" i="17" s="1"/>
  <c r="I139" i="17"/>
  <c r="Q140" i="17"/>
  <c r="P140" i="17"/>
  <c r="O140" i="17"/>
  <c r="AB134" i="17"/>
  <c r="T139" i="17"/>
  <c r="U138" i="17"/>
  <c r="V138" i="17"/>
  <c r="AC137" i="17"/>
  <c r="Z137" i="17"/>
  <c r="Y137" i="17"/>
  <c r="X137" i="17"/>
  <c r="AA136" i="17"/>
  <c r="AD136" i="17" s="1"/>
  <c r="AA137" i="17" l="1"/>
  <c r="L141" i="17"/>
  <c r="R140" i="17"/>
  <c r="W136" i="17"/>
  <c r="AI141" i="17"/>
  <c r="N140" i="17"/>
  <c r="J140" i="17"/>
  <c r="J141" i="17" s="1"/>
  <c r="Q141" i="17"/>
  <c r="P141" i="17"/>
  <c r="O141" i="17"/>
  <c r="AG135" i="17"/>
  <c r="AH135" i="17"/>
  <c r="S140" i="17"/>
  <c r="K140" i="17"/>
  <c r="K141" i="17" s="1"/>
  <c r="AE136" i="17"/>
  <c r="I140" i="17"/>
  <c r="I141" i="17" s="1"/>
  <c r="L142" i="17"/>
  <c r="H142" i="17"/>
  <c r="AJ142" i="17" s="1"/>
  <c r="E143" i="17"/>
  <c r="F142" i="17"/>
  <c r="G142" i="17"/>
  <c r="AC138" i="17"/>
  <c r="Y138" i="17"/>
  <c r="Z138" i="17"/>
  <c r="X138" i="17"/>
  <c r="AD137" i="17"/>
  <c r="W137" i="17" s="1"/>
  <c r="U139" i="17"/>
  <c r="T140" i="17"/>
  <c r="V139" i="17"/>
  <c r="AE137" i="17"/>
  <c r="AB135" i="17"/>
  <c r="AB136" i="17" s="1"/>
  <c r="AF135" i="17"/>
  <c r="AF136" i="17" s="1"/>
  <c r="AF137" i="17" s="1"/>
  <c r="M142" i="17" l="1"/>
  <c r="AH136" i="17"/>
  <c r="AH137" i="17" s="1"/>
  <c r="AG136" i="17"/>
  <c r="AG137" i="17" s="1"/>
  <c r="Q142" i="17"/>
  <c r="P142" i="17"/>
  <c r="O142" i="17"/>
  <c r="H143" i="17"/>
  <c r="AJ143" i="17" s="1"/>
  <c r="E144" i="17"/>
  <c r="F143" i="17"/>
  <c r="G143" i="17"/>
  <c r="R141" i="17"/>
  <c r="S141" i="17" s="1"/>
  <c r="N141" i="17" s="1"/>
  <c r="AI142" i="17"/>
  <c r="AB137" i="17"/>
  <c r="AA138" i="17"/>
  <c r="AE138" i="17" s="1"/>
  <c r="U140" i="17"/>
  <c r="T141" i="17"/>
  <c r="V140" i="17"/>
  <c r="AC139" i="17"/>
  <c r="Y139" i="17"/>
  <c r="Z139" i="17"/>
  <c r="X139" i="17"/>
  <c r="R142" i="17" l="1"/>
  <c r="I142" i="17"/>
  <c r="K142" i="17"/>
  <c r="J142" i="17"/>
  <c r="L143" i="17"/>
  <c r="L144" i="17" s="1"/>
  <c r="AG138" i="17"/>
  <c r="M143" i="17"/>
  <c r="M144" i="17" s="1"/>
  <c r="AI143" i="17"/>
  <c r="AH138" i="17"/>
  <c r="H144" i="17"/>
  <c r="AJ144" i="17" s="1"/>
  <c r="E145" i="17"/>
  <c r="F144" i="17"/>
  <c r="G144" i="17"/>
  <c r="Q143" i="17"/>
  <c r="P143" i="17"/>
  <c r="O143" i="17"/>
  <c r="S142" i="17"/>
  <c r="N142" i="17" s="1"/>
  <c r="AC140" i="17"/>
  <c r="Z140" i="17"/>
  <c r="Y140" i="17"/>
  <c r="X140" i="17"/>
  <c r="AA139" i="17"/>
  <c r="AE139" i="17" s="1"/>
  <c r="AB138" i="17"/>
  <c r="AD139" i="17"/>
  <c r="AD138" i="17"/>
  <c r="W138" i="17" s="1"/>
  <c r="AF138" i="17"/>
  <c r="U141" i="17"/>
  <c r="T142" i="17"/>
  <c r="V141" i="17"/>
  <c r="R143" i="17" l="1"/>
  <c r="AG139" i="17"/>
  <c r="S143" i="17"/>
  <c r="N143" i="17" s="1"/>
  <c r="J143" i="17"/>
  <c r="K143" i="17"/>
  <c r="Q144" i="17"/>
  <c r="P144" i="17"/>
  <c r="R144" i="17" s="1"/>
  <c r="O144" i="17"/>
  <c r="I143" i="17"/>
  <c r="H145" i="17"/>
  <c r="AJ145" i="17" s="1"/>
  <c r="E146" i="17"/>
  <c r="F145" i="17"/>
  <c r="G145" i="17"/>
  <c r="AH139" i="17"/>
  <c r="AH140" i="17" s="1"/>
  <c r="AA140" i="17"/>
  <c r="AE140" i="17" s="1"/>
  <c r="AI144" i="17"/>
  <c r="U142" i="17"/>
  <c r="T143" i="17"/>
  <c r="V142" i="17"/>
  <c r="AB139" i="17"/>
  <c r="AC141" i="17"/>
  <c r="Z141" i="17"/>
  <c r="Y141" i="17"/>
  <c r="X141" i="17"/>
  <c r="AF139" i="17"/>
  <c r="W139" i="17"/>
  <c r="L145" i="17" l="1"/>
  <c r="AI145" i="17"/>
  <c r="M145" i="17"/>
  <c r="AA141" i="17"/>
  <c r="AD140" i="17"/>
  <c r="W140" i="17" s="1"/>
  <c r="AB140" i="17" s="1"/>
  <c r="AH141" i="17" s="1"/>
  <c r="K144" i="17"/>
  <c r="Q145" i="17"/>
  <c r="P145" i="17"/>
  <c r="R145" i="17" s="1"/>
  <c r="O145" i="17"/>
  <c r="E147" i="17"/>
  <c r="H146" i="17"/>
  <c r="AJ146" i="17" s="1"/>
  <c r="F146" i="17"/>
  <c r="G146" i="17"/>
  <c r="I144" i="17"/>
  <c r="J144" i="17"/>
  <c r="AG140" i="17"/>
  <c r="S144" i="17"/>
  <c r="N144" i="17" s="1"/>
  <c r="AE141" i="17"/>
  <c r="U143" i="17"/>
  <c r="T144" i="17"/>
  <c r="V143" i="17"/>
  <c r="AF140" i="17"/>
  <c r="AC142" i="17"/>
  <c r="Z142" i="17"/>
  <c r="Y142" i="17"/>
  <c r="X142" i="17"/>
  <c r="AD141" i="17"/>
  <c r="M146" i="17" l="1"/>
  <c r="AG141" i="17"/>
  <c r="L146" i="17"/>
  <c r="AF141" i="17"/>
  <c r="W141" i="17"/>
  <c r="AI146" i="17"/>
  <c r="AA142" i="17"/>
  <c r="AD142" i="17" s="1"/>
  <c r="W142" i="17" s="1"/>
  <c r="J145" i="17"/>
  <c r="I145" i="17"/>
  <c r="K145" i="17"/>
  <c r="Q146" i="17"/>
  <c r="P146" i="17"/>
  <c r="O146" i="17"/>
  <c r="H147" i="17"/>
  <c r="AJ147" i="17" s="1"/>
  <c r="E148" i="17"/>
  <c r="F147" i="17"/>
  <c r="G147" i="17"/>
  <c r="S145" i="17"/>
  <c r="N145" i="17" s="1"/>
  <c r="AB141" i="17"/>
  <c r="AF142" i="17" s="1"/>
  <c r="T145" i="17"/>
  <c r="U144" i="17"/>
  <c r="V144" i="17"/>
  <c r="AC143" i="17"/>
  <c r="Z143" i="17"/>
  <c r="X143" i="17"/>
  <c r="Y143" i="17"/>
  <c r="AA143" i="17" s="1"/>
  <c r="L147" i="17" l="1"/>
  <c r="M147" i="17"/>
  <c r="R146" i="17"/>
  <c r="K146" i="17"/>
  <c r="I146" i="17"/>
  <c r="J146" i="17"/>
  <c r="S146" i="17"/>
  <c r="N146" i="17" s="1"/>
  <c r="Q147" i="17"/>
  <c r="O147" i="17"/>
  <c r="P147" i="17"/>
  <c r="AG142" i="17"/>
  <c r="H148" i="17"/>
  <c r="AJ148" i="17" s="1"/>
  <c r="E149" i="17"/>
  <c r="F148" i="17"/>
  <c r="G148" i="17"/>
  <c r="AE142" i="17"/>
  <c r="AB142" i="17" s="1"/>
  <c r="AH142" i="17"/>
  <c r="AI147" i="17"/>
  <c r="U145" i="17"/>
  <c r="T146" i="17"/>
  <c r="V145" i="17"/>
  <c r="AC144" i="17"/>
  <c r="Z144" i="17"/>
  <c r="Y144" i="17"/>
  <c r="X144" i="17"/>
  <c r="AD143" i="17"/>
  <c r="W143" i="17" s="1"/>
  <c r="AE143" i="17"/>
  <c r="R147" i="17" l="1"/>
  <c r="AA144" i="17"/>
  <c r="AH143" i="17"/>
  <c r="M148" i="17"/>
  <c r="S147" i="17"/>
  <c r="N147" i="17" s="1"/>
  <c r="AI148" i="17"/>
  <c r="J147" i="17"/>
  <c r="L148" i="17"/>
  <c r="L149" i="17" s="1"/>
  <c r="I147" i="17"/>
  <c r="Q148" i="17"/>
  <c r="P148" i="17"/>
  <c r="R148" i="17" s="1"/>
  <c r="O148" i="17"/>
  <c r="K147" i="17"/>
  <c r="H149" i="17"/>
  <c r="AJ149" i="17" s="1"/>
  <c r="E150" i="17"/>
  <c r="F149" i="17"/>
  <c r="G149" i="17"/>
  <c r="AG143" i="17"/>
  <c r="AG144" i="17" s="1"/>
  <c r="AB143" i="17"/>
  <c r="AE144" i="17"/>
  <c r="U146" i="17"/>
  <c r="T147" i="17"/>
  <c r="V146" i="17"/>
  <c r="AC145" i="17"/>
  <c r="Y145" i="17"/>
  <c r="Z145" i="17"/>
  <c r="X145" i="17"/>
  <c r="AF143" i="17"/>
  <c r="AD144" i="17"/>
  <c r="W144" i="17" s="1"/>
  <c r="AF144" i="17" l="1"/>
  <c r="M149" i="17"/>
  <c r="AH144" i="17"/>
  <c r="AI149" i="17"/>
  <c r="Q149" i="17"/>
  <c r="P149" i="17"/>
  <c r="O149" i="17"/>
  <c r="H150" i="17"/>
  <c r="AJ150" i="17" s="1"/>
  <c r="E151" i="17"/>
  <c r="F150" i="17"/>
  <c r="G150" i="17"/>
  <c r="K148" i="17"/>
  <c r="J148" i="17"/>
  <c r="S148" i="17"/>
  <c r="N148" i="17" s="1"/>
  <c r="I148" i="17"/>
  <c r="AA145" i="17"/>
  <c r="AE145" i="17" s="1"/>
  <c r="AB144" i="17"/>
  <c r="AG145" i="17" s="1"/>
  <c r="U147" i="17"/>
  <c r="T148" i="17"/>
  <c r="V147" i="17"/>
  <c r="AC146" i="17"/>
  <c r="Z146" i="17"/>
  <c r="Y146" i="17"/>
  <c r="X146" i="17"/>
  <c r="R149" i="17" l="1"/>
  <c r="AD145" i="17"/>
  <c r="W145" i="17" s="1"/>
  <c r="AA146" i="17"/>
  <c r="I149" i="17"/>
  <c r="H151" i="17"/>
  <c r="AJ151" i="17" s="1"/>
  <c r="E152" i="17"/>
  <c r="F151" i="17"/>
  <c r="G151" i="17"/>
  <c r="Q150" i="17"/>
  <c r="P150" i="17"/>
  <c r="R150" i="17" s="1"/>
  <c r="O150" i="17"/>
  <c r="S149" i="17"/>
  <c r="N149" i="17" s="1"/>
  <c r="AH145" i="17"/>
  <c r="AH146" i="17" s="1"/>
  <c r="M150" i="17"/>
  <c r="M151" i="17" s="1"/>
  <c r="AI150" i="17"/>
  <c r="J149" i="17"/>
  <c r="K149" i="17"/>
  <c r="L150" i="17"/>
  <c r="AD146" i="17"/>
  <c r="W146" i="17" s="1"/>
  <c r="AB145" i="17"/>
  <c r="AG146" i="17" s="1"/>
  <c r="U148" i="17"/>
  <c r="T149" i="17"/>
  <c r="V148" i="17"/>
  <c r="AC147" i="17"/>
  <c r="Z147" i="17"/>
  <c r="Y147" i="17"/>
  <c r="X147" i="17"/>
  <c r="AE146" i="17"/>
  <c r="AF145" i="17"/>
  <c r="AF146" i="17" s="1"/>
  <c r="I150" i="17" l="1"/>
  <c r="K150" i="17"/>
  <c r="AA147" i="17"/>
  <c r="L151" i="17"/>
  <c r="L152" i="17" s="1"/>
  <c r="J150" i="17"/>
  <c r="AI151" i="17"/>
  <c r="N150" i="17"/>
  <c r="AH147" i="17"/>
  <c r="H152" i="17"/>
  <c r="M152" i="17" s="1"/>
  <c r="E153" i="17"/>
  <c r="F152" i="17"/>
  <c r="G152" i="17"/>
  <c r="Q151" i="17"/>
  <c r="P151" i="17"/>
  <c r="R151" i="17" s="1"/>
  <c r="O151" i="17"/>
  <c r="S150" i="17"/>
  <c r="U149" i="17"/>
  <c r="T150" i="17"/>
  <c r="V149" i="17"/>
  <c r="AC148" i="17"/>
  <c r="Y148" i="17"/>
  <c r="Z148" i="17"/>
  <c r="X148" i="17"/>
  <c r="AB146" i="17"/>
  <c r="AG147" i="17" s="1"/>
  <c r="AF147" i="17"/>
  <c r="AD147" i="17"/>
  <c r="W147" i="17" s="1"/>
  <c r="AE147" i="17"/>
  <c r="I151" i="17" l="1"/>
  <c r="K151" i="17"/>
  <c r="AI152" i="17"/>
  <c r="Q152" i="17"/>
  <c r="P152" i="17"/>
  <c r="R152" i="17" s="1"/>
  <c r="O152" i="17"/>
  <c r="H153" i="17"/>
  <c r="M153" i="17" s="1"/>
  <c r="F153" i="17"/>
  <c r="E154" i="17"/>
  <c r="G153" i="17"/>
  <c r="S151" i="17"/>
  <c r="N151" i="17" s="1"/>
  <c r="AJ152" i="17"/>
  <c r="J151" i="17"/>
  <c r="AA148" i="17"/>
  <c r="AD148" i="17" s="1"/>
  <c r="W148" i="17" s="1"/>
  <c r="T151" i="17"/>
  <c r="U150" i="17"/>
  <c r="V150" i="17"/>
  <c r="AC149" i="17"/>
  <c r="Z149" i="17"/>
  <c r="Y149" i="17"/>
  <c r="X149" i="17"/>
  <c r="AB147" i="17"/>
  <c r="AG148" i="17" s="1"/>
  <c r="AE148" i="17" l="1"/>
  <c r="AI153" i="17"/>
  <c r="J152" i="17"/>
  <c r="AJ153" i="17"/>
  <c r="L153" i="17"/>
  <c r="L154" i="17" s="1"/>
  <c r="K152" i="17"/>
  <c r="H154" i="17"/>
  <c r="M154" i="17" s="1"/>
  <c r="F154" i="17"/>
  <c r="E155" i="17"/>
  <c r="G154" i="17"/>
  <c r="AH148" i="17"/>
  <c r="I152" i="17"/>
  <c r="Q153" i="17"/>
  <c r="P153" i="17"/>
  <c r="R153" i="17" s="1"/>
  <c r="O153" i="17"/>
  <c r="S152" i="17"/>
  <c r="N152" i="17" s="1"/>
  <c r="AC150" i="17"/>
  <c r="Z150" i="17"/>
  <c r="Y150" i="17"/>
  <c r="X150" i="17"/>
  <c r="AB148" i="17"/>
  <c r="AG149" i="17" s="1"/>
  <c r="U151" i="17"/>
  <c r="T152" i="17"/>
  <c r="V151" i="17"/>
  <c r="AF148" i="17"/>
  <c r="AA149" i="17"/>
  <c r="AE149" i="17" s="1"/>
  <c r="AJ154" i="17" l="1"/>
  <c r="AA150" i="17"/>
  <c r="AE150" i="17" s="1"/>
  <c r="H155" i="17"/>
  <c r="L155" i="17" s="1"/>
  <c r="E156" i="17"/>
  <c r="F155" i="17"/>
  <c r="G155" i="17"/>
  <c r="K153" i="17"/>
  <c r="P154" i="17"/>
  <c r="Q154" i="17"/>
  <c r="O154" i="17"/>
  <c r="S153" i="17"/>
  <c r="N153" i="17" s="1"/>
  <c r="AJ155" i="17"/>
  <c r="J153" i="17"/>
  <c r="I153" i="17"/>
  <c r="AI154" i="17"/>
  <c r="AH149" i="17"/>
  <c r="AD149" i="17"/>
  <c r="W149" i="17" s="1"/>
  <c r="AD150" i="17"/>
  <c r="AF149" i="17"/>
  <c r="U152" i="17"/>
  <c r="T153" i="17"/>
  <c r="V152" i="17"/>
  <c r="AC151" i="17"/>
  <c r="Y151" i="17"/>
  <c r="Z151" i="17"/>
  <c r="X151" i="17"/>
  <c r="M155" i="17" l="1"/>
  <c r="AI155" i="17"/>
  <c r="AA151" i="17"/>
  <c r="I154" i="17"/>
  <c r="AH150" i="17"/>
  <c r="J154" i="17"/>
  <c r="Q155" i="17"/>
  <c r="P155" i="17"/>
  <c r="O155" i="17"/>
  <c r="H156" i="17"/>
  <c r="AI156" i="17" s="1"/>
  <c r="E157" i="17"/>
  <c r="F156" i="17"/>
  <c r="G156" i="17"/>
  <c r="R154" i="17"/>
  <c r="S154" i="17" s="1"/>
  <c r="N154" i="17" s="1"/>
  <c r="K154" i="17"/>
  <c r="AD151" i="17"/>
  <c r="U153" i="17"/>
  <c r="T154" i="17"/>
  <c r="V153" i="17"/>
  <c r="Z152" i="17"/>
  <c r="Y152" i="17"/>
  <c r="X152" i="17"/>
  <c r="AC152" i="17"/>
  <c r="AE151" i="17"/>
  <c r="W150" i="17"/>
  <c r="AB149" i="17"/>
  <c r="W151" i="17" l="1"/>
  <c r="J155" i="17"/>
  <c r="AA152" i="17"/>
  <c r="Q156" i="17"/>
  <c r="O156" i="17"/>
  <c r="P156" i="17"/>
  <c r="AJ156" i="17"/>
  <c r="AJ157" i="17" s="1"/>
  <c r="K155" i="17"/>
  <c r="M156" i="17"/>
  <c r="L156" i="17"/>
  <c r="I155" i="17"/>
  <c r="AB150" i="17"/>
  <c r="AB151" i="17" s="1"/>
  <c r="AG150" i="17"/>
  <c r="AG151" i="17" s="1"/>
  <c r="AG152" i="17" s="1"/>
  <c r="H157" i="17"/>
  <c r="AI157" i="17" s="1"/>
  <c r="F157" i="17"/>
  <c r="E158" i="17"/>
  <c r="G157" i="17"/>
  <c r="R155" i="17"/>
  <c r="S155" i="17" s="1"/>
  <c r="N155" i="17" s="1"/>
  <c r="AC153" i="17"/>
  <c r="Y153" i="17"/>
  <c r="Z153" i="17"/>
  <c r="X153" i="17"/>
  <c r="AE152" i="17"/>
  <c r="AB152" i="17" s="1"/>
  <c r="T155" i="17"/>
  <c r="U154" i="17"/>
  <c r="V154" i="17"/>
  <c r="AD152" i="17"/>
  <c r="W152" i="17" s="1"/>
  <c r="AF150" i="17"/>
  <c r="L157" i="17" l="1"/>
  <c r="L158" i="17"/>
  <c r="H158" i="17"/>
  <c r="AI158" i="17" s="1"/>
  <c r="E159" i="17"/>
  <c r="F158" i="17"/>
  <c r="G158" i="17"/>
  <c r="AG153" i="17"/>
  <c r="R156" i="17"/>
  <c r="S156" i="17" s="1"/>
  <c r="N156" i="17" s="1"/>
  <c r="Q157" i="17"/>
  <c r="O157" i="17"/>
  <c r="P157" i="17"/>
  <c r="AF151" i="17"/>
  <c r="AF152" i="17" s="1"/>
  <c r="AF153" i="17" s="1"/>
  <c r="AH151" i="17"/>
  <c r="AH152" i="17" s="1"/>
  <c r="AH153" i="17" s="1"/>
  <c r="I156" i="17"/>
  <c r="M157" i="17"/>
  <c r="M158" i="17" s="1"/>
  <c r="J156" i="17"/>
  <c r="K156" i="17"/>
  <c r="AA153" i="17"/>
  <c r="AD153" i="17" s="1"/>
  <c r="W153" i="17" s="1"/>
  <c r="Z154" i="17"/>
  <c r="AC154" i="17"/>
  <c r="X154" i="17"/>
  <c r="Y154" i="17"/>
  <c r="U155" i="17"/>
  <c r="T156" i="17"/>
  <c r="V155" i="17"/>
  <c r="AE153" i="17"/>
  <c r="AJ158" i="17" l="1"/>
  <c r="I157" i="17"/>
  <c r="AB153" i="17"/>
  <c r="AG154" i="17" s="1"/>
  <c r="Q158" i="17"/>
  <c r="P158" i="17"/>
  <c r="O158" i="17"/>
  <c r="AA154" i="17"/>
  <c r="AD154" i="17" s="1"/>
  <c r="W154" i="17" s="1"/>
  <c r="J157" i="17"/>
  <c r="M159" i="17"/>
  <c r="H159" i="17"/>
  <c r="AI159" i="17" s="1"/>
  <c r="E160" i="17"/>
  <c r="F159" i="17"/>
  <c r="G159" i="17"/>
  <c r="AJ159" i="17"/>
  <c r="R157" i="17"/>
  <c r="S157" i="17" s="1"/>
  <c r="N157" i="17" s="1"/>
  <c r="K157" i="17"/>
  <c r="U156" i="17"/>
  <c r="T157" i="17"/>
  <c r="V156" i="17"/>
  <c r="AC155" i="17"/>
  <c r="Z155" i="17"/>
  <c r="Y155" i="17"/>
  <c r="X155" i="17"/>
  <c r="AH154" i="17" l="1"/>
  <c r="L159" i="17"/>
  <c r="K158" i="17"/>
  <c r="S158" i="17"/>
  <c r="N158" i="17" s="1"/>
  <c r="AE154" i="17"/>
  <c r="AB154" i="17" s="1"/>
  <c r="AG155" i="17" s="1"/>
  <c r="AF154" i="17"/>
  <c r="Q159" i="17"/>
  <c r="P159" i="17"/>
  <c r="O159" i="17"/>
  <c r="I158" i="17"/>
  <c r="R158" i="17"/>
  <c r="H160" i="17"/>
  <c r="AJ160" i="17" s="1"/>
  <c r="E161" i="17"/>
  <c r="F160" i="17"/>
  <c r="G160" i="17"/>
  <c r="AA155" i="17"/>
  <c r="AD155" i="17" s="1"/>
  <c r="W155" i="17" s="1"/>
  <c r="J158" i="17"/>
  <c r="U157" i="17"/>
  <c r="T158" i="17"/>
  <c r="V157" i="17"/>
  <c r="AC156" i="17"/>
  <c r="Z156" i="17"/>
  <c r="Y156" i="17"/>
  <c r="X156" i="17"/>
  <c r="M160" i="17" l="1"/>
  <c r="L160" i="17"/>
  <c r="AI160" i="17"/>
  <c r="AF155" i="17"/>
  <c r="K159" i="17"/>
  <c r="AA156" i="17"/>
  <c r="AE156" i="17" s="1"/>
  <c r="AE155" i="17"/>
  <c r="AB155" i="17" s="1"/>
  <c r="AG156" i="17" s="1"/>
  <c r="I159" i="17"/>
  <c r="AH155" i="17"/>
  <c r="Q160" i="17"/>
  <c r="P160" i="17"/>
  <c r="O160" i="17"/>
  <c r="H161" i="17"/>
  <c r="AI161" i="17" s="1"/>
  <c r="F161" i="17"/>
  <c r="E162" i="17"/>
  <c r="G161" i="17"/>
  <c r="J159" i="17"/>
  <c r="R159" i="17"/>
  <c r="S159" i="17" s="1"/>
  <c r="N159" i="17" s="1"/>
  <c r="T159" i="17"/>
  <c r="U158" i="17"/>
  <c r="V158" i="17"/>
  <c r="AC157" i="17"/>
  <c r="Y157" i="17"/>
  <c r="Z157" i="17"/>
  <c r="X157" i="17"/>
  <c r="M161" i="17" l="1"/>
  <c r="L161" i="17"/>
  <c r="R160" i="17"/>
  <c r="S160" i="17" s="1"/>
  <c r="N160" i="17" s="1"/>
  <c r="AJ161" i="17"/>
  <c r="M162" i="17"/>
  <c r="L162" i="17"/>
  <c r="E163" i="17"/>
  <c r="F162" i="17"/>
  <c r="H162" i="17"/>
  <c r="G162" i="17"/>
  <c r="Q161" i="17"/>
  <c r="P161" i="17"/>
  <c r="O161" i="17"/>
  <c r="K160" i="17"/>
  <c r="I160" i="17"/>
  <c r="J160" i="17"/>
  <c r="AD156" i="17"/>
  <c r="W156" i="17" s="1"/>
  <c r="AB156" i="17" s="1"/>
  <c r="AG157" i="17" s="1"/>
  <c r="AI162" i="17"/>
  <c r="AF156" i="17"/>
  <c r="AH156" i="17"/>
  <c r="AC158" i="17"/>
  <c r="Z158" i="17"/>
  <c r="Y158" i="17"/>
  <c r="X158" i="17"/>
  <c r="U159" i="17"/>
  <c r="T160" i="17"/>
  <c r="V159" i="17"/>
  <c r="AA157" i="17"/>
  <c r="AD157" i="17" s="1"/>
  <c r="AE157" i="17"/>
  <c r="AJ162" i="17" l="1"/>
  <c r="AF157" i="17"/>
  <c r="AH157" i="17"/>
  <c r="R161" i="17"/>
  <c r="S161" i="17" s="1"/>
  <c r="N161" i="17" s="1"/>
  <c r="J161" i="17"/>
  <c r="Q162" i="17"/>
  <c r="P162" i="17"/>
  <c r="R162" i="17" s="1"/>
  <c r="O162" i="17"/>
  <c r="W157" i="17"/>
  <c r="AB157" i="17" s="1"/>
  <c r="AG158" i="17" s="1"/>
  <c r="I161" i="17"/>
  <c r="H163" i="17"/>
  <c r="L163" i="17" s="1"/>
  <c r="E164" i="17"/>
  <c r="F163" i="17"/>
  <c r="G163" i="17"/>
  <c r="K161" i="17"/>
  <c r="AA158" i="17"/>
  <c r="AD158" i="17" s="1"/>
  <c r="AE158" i="17"/>
  <c r="T161" i="17"/>
  <c r="U160" i="17"/>
  <c r="V160" i="17"/>
  <c r="Y159" i="17"/>
  <c r="Z159" i="17"/>
  <c r="AC159" i="17"/>
  <c r="X159" i="17"/>
  <c r="M163" i="17" l="1"/>
  <c r="AI163" i="17"/>
  <c r="AA159" i="17"/>
  <c r="I162" i="17"/>
  <c r="Q163" i="17"/>
  <c r="P163" i="17"/>
  <c r="O163" i="17"/>
  <c r="S162" i="17"/>
  <c r="N162" i="17" s="1"/>
  <c r="AJ163" i="17"/>
  <c r="H164" i="17"/>
  <c r="L164" i="17" s="1"/>
  <c r="F164" i="17"/>
  <c r="E165" i="17"/>
  <c r="G164" i="17"/>
  <c r="AH158" i="17"/>
  <c r="W158" i="17"/>
  <c r="AB158" i="17" s="1"/>
  <c r="AG159" i="17" s="1"/>
  <c r="K162" i="17"/>
  <c r="J162" i="17"/>
  <c r="U161" i="17"/>
  <c r="T162" i="17"/>
  <c r="V161" i="17"/>
  <c r="AE159" i="17"/>
  <c r="AD159" i="17"/>
  <c r="AF158" i="17"/>
  <c r="AC160" i="17"/>
  <c r="Z160" i="17"/>
  <c r="X160" i="17"/>
  <c r="Y160" i="17"/>
  <c r="W159" i="17" l="1"/>
  <c r="AB159" i="17" s="1"/>
  <c r="AG160" i="17" s="1"/>
  <c r="J163" i="17"/>
  <c r="K163" i="17"/>
  <c r="AH159" i="17"/>
  <c r="AH160" i="17" s="1"/>
  <c r="I163" i="17"/>
  <c r="AA160" i="17"/>
  <c r="AD160" i="17" s="1"/>
  <c r="W160" i="17" s="1"/>
  <c r="H165" i="17"/>
  <c r="L165" i="17" s="1"/>
  <c r="E166" i="17"/>
  <c r="F165" i="17"/>
  <c r="G165" i="17"/>
  <c r="R163" i="17"/>
  <c r="S163" i="17" s="1"/>
  <c r="N163" i="17" s="1"/>
  <c r="M164" i="17"/>
  <c r="AI164" i="17"/>
  <c r="Q164" i="17"/>
  <c r="P164" i="17"/>
  <c r="O164" i="17"/>
  <c r="AJ164" i="17"/>
  <c r="T163" i="17"/>
  <c r="U162" i="17"/>
  <c r="V162" i="17"/>
  <c r="AC161" i="17"/>
  <c r="Z161" i="17"/>
  <c r="Y161" i="17"/>
  <c r="X161" i="17"/>
  <c r="AF159" i="17"/>
  <c r="R164" i="17" l="1"/>
  <c r="S164" i="17" s="1"/>
  <c r="N164" i="17" s="1"/>
  <c r="M165" i="17"/>
  <c r="AF160" i="17"/>
  <c r="AI165" i="17"/>
  <c r="AE160" i="17"/>
  <c r="AB160" i="17" s="1"/>
  <c r="AF161" i="17" s="1"/>
  <c r="J164" i="17"/>
  <c r="H166" i="17"/>
  <c r="L166" i="17" s="1"/>
  <c r="E167" i="17"/>
  <c r="F166" i="17"/>
  <c r="G166" i="17"/>
  <c r="I164" i="17"/>
  <c r="K164" i="17"/>
  <c r="AA161" i="17"/>
  <c r="AD161" i="17" s="1"/>
  <c r="W161" i="17" s="1"/>
  <c r="AJ165" i="17"/>
  <c r="Q165" i="17"/>
  <c r="P165" i="17"/>
  <c r="O165" i="17"/>
  <c r="AC162" i="17"/>
  <c r="Z162" i="17"/>
  <c r="Y162" i="17"/>
  <c r="AA162" i="17" s="1"/>
  <c r="X162" i="17"/>
  <c r="T164" i="17"/>
  <c r="U163" i="17"/>
  <c r="V163" i="17"/>
  <c r="M166" i="17" l="1"/>
  <c r="AJ166" i="17"/>
  <c r="H167" i="17"/>
  <c r="AJ167" i="17" s="1"/>
  <c r="E168" i="17"/>
  <c r="F167" i="17"/>
  <c r="G167" i="17"/>
  <c r="J165" i="17"/>
  <c r="R165" i="17"/>
  <c r="S165" i="17" s="1"/>
  <c r="N165" i="17" s="1"/>
  <c r="Q166" i="17"/>
  <c r="P166" i="17"/>
  <c r="O166" i="17"/>
  <c r="AE161" i="17"/>
  <c r="AI166" i="17"/>
  <c r="AH161" i="17"/>
  <c r="AG161" i="17"/>
  <c r="AG162" i="17" s="1"/>
  <c r="K165" i="17"/>
  <c r="I165" i="17"/>
  <c r="AD162" i="17"/>
  <c r="W162" i="17" s="1"/>
  <c r="U164" i="17"/>
  <c r="T165" i="17"/>
  <c r="V164" i="17"/>
  <c r="AB161" i="17"/>
  <c r="AF162" i="17" s="1"/>
  <c r="AE162" i="17"/>
  <c r="AC163" i="17"/>
  <c r="Z163" i="17"/>
  <c r="Y163" i="17"/>
  <c r="X163" i="17"/>
  <c r="R166" i="17" l="1"/>
  <c r="M167" i="17"/>
  <c r="I166" i="17"/>
  <c r="AH162" i="17"/>
  <c r="J166" i="17"/>
  <c r="AI167" i="17"/>
  <c r="L167" i="17"/>
  <c r="K166" i="17"/>
  <c r="Q167" i="17"/>
  <c r="P167" i="17"/>
  <c r="O167" i="17"/>
  <c r="S166" i="17"/>
  <c r="N166" i="17" s="1"/>
  <c r="E169" i="17"/>
  <c r="H168" i="17"/>
  <c r="AJ168" i="17" s="1"/>
  <c r="F168" i="17"/>
  <c r="G168" i="17"/>
  <c r="AA163" i="17"/>
  <c r="AD163" i="17" s="1"/>
  <c r="W163" i="17" s="1"/>
  <c r="AC164" i="17"/>
  <c r="Y164" i="17"/>
  <c r="X164" i="17"/>
  <c r="Z164" i="17"/>
  <c r="AF163" i="17"/>
  <c r="U165" i="17"/>
  <c r="T166" i="17"/>
  <c r="V165" i="17"/>
  <c r="AE163" i="17"/>
  <c r="AB162" i="17"/>
  <c r="AG163" i="17" s="1"/>
  <c r="L168" i="17" l="1"/>
  <c r="AH163" i="17"/>
  <c r="R167" i="17"/>
  <c r="S167" i="17" s="1"/>
  <c r="N167" i="17" s="1"/>
  <c r="M168" i="17"/>
  <c r="Q168" i="17"/>
  <c r="P168" i="17"/>
  <c r="O168" i="17"/>
  <c r="J167" i="17"/>
  <c r="K167" i="17"/>
  <c r="H169" i="17"/>
  <c r="AJ169" i="17" s="1"/>
  <c r="E170" i="17"/>
  <c r="F169" i="17"/>
  <c r="G169" i="17"/>
  <c r="I167" i="17"/>
  <c r="AI168" i="17"/>
  <c r="AB163" i="17"/>
  <c r="AG164" i="17" s="1"/>
  <c r="AA164" i="17"/>
  <c r="AD164" i="17" s="1"/>
  <c r="W164" i="17" s="1"/>
  <c r="U166" i="17"/>
  <c r="V166" i="17"/>
  <c r="T167" i="17"/>
  <c r="AC165" i="17"/>
  <c r="Y165" i="17"/>
  <c r="Z165" i="17"/>
  <c r="X165" i="17"/>
  <c r="I168" i="17" l="1"/>
  <c r="L169" i="17"/>
  <c r="AE164" i="17"/>
  <c r="AB164" i="17" s="1"/>
  <c r="AG165" i="17" s="1"/>
  <c r="AH164" i="17"/>
  <c r="AI169" i="17"/>
  <c r="AI170" i="17" s="1"/>
  <c r="J168" i="17"/>
  <c r="M169" i="17"/>
  <c r="R168" i="17"/>
  <c r="S168" i="17" s="1"/>
  <c r="N168" i="17" s="1"/>
  <c r="Q169" i="17"/>
  <c r="O169" i="17"/>
  <c r="P169" i="17"/>
  <c r="H170" i="17"/>
  <c r="AJ170" i="17" s="1"/>
  <c r="E171" i="17"/>
  <c r="F170" i="17"/>
  <c r="G170" i="17"/>
  <c r="K168" i="17"/>
  <c r="AC166" i="17"/>
  <c r="Z166" i="17"/>
  <c r="Y166" i="17"/>
  <c r="AA166" i="17" s="1"/>
  <c r="X166" i="17"/>
  <c r="AA165" i="17"/>
  <c r="AD165" i="17" s="1"/>
  <c r="W165" i="17" s="1"/>
  <c r="AE165" i="17"/>
  <c r="AF164" i="17"/>
  <c r="T168" i="17"/>
  <c r="U167" i="17"/>
  <c r="V167" i="17"/>
  <c r="L170" i="17" l="1"/>
  <c r="H171" i="17"/>
  <c r="AJ171" i="17" s="1"/>
  <c r="E172" i="17"/>
  <c r="F171" i="17"/>
  <c r="G171" i="17"/>
  <c r="Q170" i="17"/>
  <c r="P170" i="17"/>
  <c r="O170" i="17"/>
  <c r="R169" i="17"/>
  <c r="AH165" i="17"/>
  <c r="S169" i="17"/>
  <c r="N169" i="17" s="1"/>
  <c r="AF165" i="17"/>
  <c r="AF166" i="17" s="1"/>
  <c r="I169" i="17"/>
  <c r="M170" i="17"/>
  <c r="M171" i="17" s="1"/>
  <c r="K169" i="17"/>
  <c r="J169" i="17"/>
  <c r="AC167" i="17"/>
  <c r="Y167" i="17"/>
  <c r="Z167" i="17"/>
  <c r="X167" i="17"/>
  <c r="AD166" i="17"/>
  <c r="W166" i="17" s="1"/>
  <c r="U168" i="17"/>
  <c r="T169" i="17"/>
  <c r="V168" i="17"/>
  <c r="AE166" i="17"/>
  <c r="AB165" i="17"/>
  <c r="AG166" i="17" s="1"/>
  <c r="L171" i="17" l="1"/>
  <c r="AI171" i="17"/>
  <c r="R170" i="17"/>
  <c r="K170" i="17"/>
  <c r="I170" i="17"/>
  <c r="AH166" i="17"/>
  <c r="E173" i="17"/>
  <c r="H172" i="17"/>
  <c r="AJ172" i="17" s="1"/>
  <c r="F172" i="17"/>
  <c r="G172" i="17"/>
  <c r="Q171" i="17"/>
  <c r="P171" i="17"/>
  <c r="R171" i="17" s="1"/>
  <c r="O171" i="17"/>
  <c r="J170" i="17"/>
  <c r="S170" i="17"/>
  <c r="N170" i="17" s="1"/>
  <c r="AB166" i="17"/>
  <c r="AF167" i="17" s="1"/>
  <c r="AA167" i="17"/>
  <c r="AD167" i="17" s="1"/>
  <c r="W167" i="17" s="1"/>
  <c r="U169" i="17"/>
  <c r="T170" i="17"/>
  <c r="V169" i="17"/>
  <c r="AC168" i="17"/>
  <c r="Y168" i="17"/>
  <c r="Z168" i="17"/>
  <c r="X168" i="17"/>
  <c r="H173" i="17" l="1"/>
  <c r="AJ173" i="17" s="1"/>
  <c r="F173" i="17"/>
  <c r="E174" i="17"/>
  <c r="G173" i="17"/>
  <c r="I171" i="17"/>
  <c r="AH167" i="17"/>
  <c r="AI172" i="17"/>
  <c r="J171" i="17"/>
  <c r="S171" i="17"/>
  <c r="N171" i="17" s="1"/>
  <c r="K171" i="17"/>
  <c r="L172" i="17"/>
  <c r="L173" i="17" s="1"/>
  <c r="M172" i="17"/>
  <c r="M173" i="17" s="1"/>
  <c r="Q172" i="17"/>
  <c r="O172" i="17"/>
  <c r="P172" i="17"/>
  <c r="R172" i="17" s="1"/>
  <c r="AG167" i="17"/>
  <c r="AA168" i="17"/>
  <c r="AE167" i="17"/>
  <c r="AD168" i="17"/>
  <c r="W168" i="17" s="1"/>
  <c r="AE168" i="17"/>
  <c r="AB167" i="17"/>
  <c r="U170" i="17"/>
  <c r="T171" i="17"/>
  <c r="V170" i="17"/>
  <c r="Y169" i="17"/>
  <c r="AC169" i="17"/>
  <c r="Z169" i="17"/>
  <c r="X169" i="17"/>
  <c r="I172" i="17" l="1"/>
  <c r="AG168" i="17"/>
  <c r="J172" i="17"/>
  <c r="K172" i="17"/>
  <c r="AH168" i="17"/>
  <c r="AI173" i="17"/>
  <c r="AI174" i="17" s="1"/>
  <c r="M174" i="17"/>
  <c r="L174" i="17"/>
  <c r="F174" i="17"/>
  <c r="H174" i="17"/>
  <c r="AJ174" i="17" s="1"/>
  <c r="E175" i="17"/>
  <c r="G174" i="17"/>
  <c r="S172" i="17"/>
  <c r="N172" i="17" s="1"/>
  <c r="AH169" i="17"/>
  <c r="Q173" i="17"/>
  <c r="P173" i="17"/>
  <c r="O173" i="17"/>
  <c r="AB168" i="17"/>
  <c r="AG169" i="17" s="1"/>
  <c r="U171" i="17"/>
  <c r="T172" i="17"/>
  <c r="V171" i="17"/>
  <c r="AA169" i="17"/>
  <c r="AE169" i="17" s="1"/>
  <c r="AC170" i="17"/>
  <c r="Z170" i="17"/>
  <c r="Y170" i="17"/>
  <c r="X170" i="17"/>
  <c r="AF168" i="17"/>
  <c r="AD169" i="17" l="1"/>
  <c r="W169" i="17" s="1"/>
  <c r="R173" i="17"/>
  <c r="AF169" i="17"/>
  <c r="AF170" i="17" s="1"/>
  <c r="K173" i="17"/>
  <c r="I173" i="17"/>
  <c r="J173" i="17"/>
  <c r="AG170" i="17"/>
  <c r="AA170" i="17"/>
  <c r="S173" i="17"/>
  <c r="N173" i="17" s="1"/>
  <c r="H175" i="17"/>
  <c r="AI175" i="17" s="1"/>
  <c r="E176" i="17"/>
  <c r="F175" i="17"/>
  <c r="G175" i="17"/>
  <c r="Q174" i="17"/>
  <c r="P174" i="17"/>
  <c r="R174" i="17" s="1"/>
  <c r="O174" i="17"/>
  <c r="T173" i="17"/>
  <c r="U172" i="17"/>
  <c r="V172" i="17"/>
  <c r="AC171" i="17"/>
  <c r="Y171" i="17"/>
  <c r="Z171" i="17"/>
  <c r="X171" i="17"/>
  <c r="AD170" i="17"/>
  <c r="W170" i="17" s="1"/>
  <c r="AE170" i="17"/>
  <c r="AB169" i="17"/>
  <c r="AH170" i="17" s="1"/>
  <c r="AJ175" i="17" l="1"/>
  <c r="L175" i="17"/>
  <c r="M175" i="17"/>
  <c r="AA171" i="17"/>
  <c r="S174" i="17"/>
  <c r="N174" i="17" s="1"/>
  <c r="J174" i="17"/>
  <c r="Q175" i="17"/>
  <c r="O175" i="17"/>
  <c r="P175" i="17"/>
  <c r="K174" i="17"/>
  <c r="I174" i="17"/>
  <c r="H176" i="17"/>
  <c r="AI176" i="17" s="1"/>
  <c r="E177" i="17"/>
  <c r="F176" i="17"/>
  <c r="G176" i="17"/>
  <c r="AB170" i="17"/>
  <c r="AG171" i="17" s="1"/>
  <c r="AC172" i="17"/>
  <c r="Y172" i="17"/>
  <c r="Z172" i="17"/>
  <c r="X172" i="17"/>
  <c r="U173" i="17"/>
  <c r="T174" i="17"/>
  <c r="V173" i="17"/>
  <c r="AE171" i="17"/>
  <c r="AD171" i="17"/>
  <c r="W171" i="17" s="1"/>
  <c r="L176" i="17" l="1"/>
  <c r="J175" i="17"/>
  <c r="M176" i="17"/>
  <c r="M177" i="17" s="1"/>
  <c r="Q176" i="17"/>
  <c r="P176" i="17"/>
  <c r="R176" i="17" s="1"/>
  <c r="O176" i="17"/>
  <c r="AJ176" i="17"/>
  <c r="I175" i="17"/>
  <c r="AH171" i="17"/>
  <c r="H177" i="17"/>
  <c r="AI177" i="17" s="1"/>
  <c r="E178" i="17"/>
  <c r="F177" i="17"/>
  <c r="G177" i="17"/>
  <c r="K175" i="17"/>
  <c r="R175" i="17"/>
  <c r="S175" i="17" s="1"/>
  <c r="N175" i="17" s="1"/>
  <c r="AA172" i="17"/>
  <c r="AD172" i="17" s="1"/>
  <c r="W172" i="17" s="1"/>
  <c r="AC173" i="17"/>
  <c r="Y173" i="17"/>
  <c r="Z173" i="17"/>
  <c r="X173" i="17"/>
  <c r="AE172" i="17"/>
  <c r="U174" i="17"/>
  <c r="T175" i="17"/>
  <c r="V174" i="17"/>
  <c r="AB171" i="17"/>
  <c r="AG172" i="17" s="1"/>
  <c r="AF171" i="17"/>
  <c r="AF172" i="17" s="1"/>
  <c r="AA173" i="17" l="1"/>
  <c r="L177" i="17"/>
  <c r="AH172" i="17"/>
  <c r="K176" i="17"/>
  <c r="J176" i="17"/>
  <c r="I176" i="17"/>
  <c r="H178" i="17"/>
  <c r="AI178" i="17" s="1"/>
  <c r="E179" i="17"/>
  <c r="F178" i="17"/>
  <c r="G178" i="17"/>
  <c r="AJ177" i="17"/>
  <c r="Q177" i="17"/>
  <c r="P177" i="17"/>
  <c r="O177" i="17"/>
  <c r="S176" i="17"/>
  <c r="N176" i="17" s="1"/>
  <c r="AD173" i="17"/>
  <c r="W173" i="17" s="1"/>
  <c r="AB172" i="17"/>
  <c r="AG173" i="17" s="1"/>
  <c r="U175" i="17"/>
  <c r="T176" i="17"/>
  <c r="V175" i="17"/>
  <c r="AE173" i="17"/>
  <c r="Z174" i="17"/>
  <c r="AC174" i="17"/>
  <c r="Y174" i="17"/>
  <c r="X174" i="17"/>
  <c r="AA174" i="17" l="1"/>
  <c r="Q178" i="17"/>
  <c r="P178" i="17"/>
  <c r="R178" i="17" s="1"/>
  <c r="O178" i="17"/>
  <c r="R177" i="17"/>
  <c r="S177" i="17" s="1"/>
  <c r="N177" i="17" s="1"/>
  <c r="H179" i="17"/>
  <c r="E180" i="17"/>
  <c r="F179" i="17"/>
  <c r="G179" i="17"/>
  <c r="I177" i="17"/>
  <c r="J177" i="17"/>
  <c r="AH173" i="17"/>
  <c r="AH174" i="17" s="1"/>
  <c r="K177" i="17"/>
  <c r="AJ178" i="17"/>
  <c r="AJ179" i="17" s="1"/>
  <c r="M178" i="17"/>
  <c r="M179" i="17" s="1"/>
  <c r="L178" i="17"/>
  <c r="AD174" i="17"/>
  <c r="W174" i="17" s="1"/>
  <c r="T177" i="17"/>
  <c r="U176" i="17"/>
  <c r="V176" i="17"/>
  <c r="AC175" i="17"/>
  <c r="Y175" i="17"/>
  <c r="Z175" i="17"/>
  <c r="X175" i="17"/>
  <c r="AE174" i="17"/>
  <c r="AB173" i="17"/>
  <c r="AG174" i="17" s="1"/>
  <c r="AF173" i="17"/>
  <c r="AF174" i="17" s="1"/>
  <c r="L179" i="17" l="1"/>
  <c r="Q179" i="17"/>
  <c r="O179" i="17"/>
  <c r="P179" i="17"/>
  <c r="S178" i="17"/>
  <c r="N178" i="17" s="1"/>
  <c r="E181" i="17"/>
  <c r="H180" i="17"/>
  <c r="L180" i="17" s="1"/>
  <c r="F180" i="17"/>
  <c r="G180" i="17"/>
  <c r="K178" i="17"/>
  <c r="J178" i="17"/>
  <c r="AI179" i="17"/>
  <c r="I178" i="17"/>
  <c r="AC176" i="17"/>
  <c r="Z176" i="17"/>
  <c r="Y176" i="17"/>
  <c r="X176" i="17"/>
  <c r="AB174" i="17"/>
  <c r="AG175" i="17" s="1"/>
  <c r="U177" i="17"/>
  <c r="T178" i="17"/>
  <c r="V177" i="17"/>
  <c r="AA175" i="17"/>
  <c r="AE175" i="17" s="1"/>
  <c r="R179" i="17" l="1"/>
  <c r="S179" i="17"/>
  <c r="N179" i="17" s="1"/>
  <c r="Q180" i="17"/>
  <c r="P180" i="17"/>
  <c r="O180" i="17"/>
  <c r="AJ180" i="17"/>
  <c r="I179" i="17"/>
  <c r="H181" i="17"/>
  <c r="L181" i="17" s="1"/>
  <c r="E182" i="17"/>
  <c r="F181" i="17"/>
  <c r="G181" i="17"/>
  <c r="AI180" i="17"/>
  <c r="J179" i="17"/>
  <c r="AH175" i="17"/>
  <c r="M180" i="17"/>
  <c r="K179" i="17"/>
  <c r="AD175" i="17"/>
  <c r="W175" i="17" s="1"/>
  <c r="AA176" i="17"/>
  <c r="AD176" i="17" s="1"/>
  <c r="AE176" i="17"/>
  <c r="U178" i="17"/>
  <c r="T179" i="17"/>
  <c r="V178" i="17"/>
  <c r="Y177" i="17"/>
  <c r="AA177" i="17" s="1"/>
  <c r="AC177" i="17"/>
  <c r="X177" i="17"/>
  <c r="Z177" i="17"/>
  <c r="AF175" i="17"/>
  <c r="AJ181" i="17" l="1"/>
  <c r="M181" i="17"/>
  <c r="E183" i="17"/>
  <c r="H182" i="17"/>
  <c r="AJ182" i="17" s="1"/>
  <c r="F182" i="17"/>
  <c r="G182" i="17"/>
  <c r="K180" i="17"/>
  <c r="J180" i="17"/>
  <c r="R180" i="17"/>
  <c r="S180" i="17" s="1"/>
  <c r="N180" i="17" s="1"/>
  <c r="AI181" i="17"/>
  <c r="Q181" i="17"/>
  <c r="P181" i="17"/>
  <c r="R181" i="17" s="1"/>
  <c r="O181" i="17"/>
  <c r="I180" i="17"/>
  <c r="AC178" i="17"/>
  <c r="Z178" i="17"/>
  <c r="Y178" i="17"/>
  <c r="X178" i="17"/>
  <c r="AE177" i="17"/>
  <c r="AD177" i="17"/>
  <c r="W176" i="17"/>
  <c r="W177" i="17" s="1"/>
  <c r="U179" i="17"/>
  <c r="T180" i="17"/>
  <c r="V179" i="17"/>
  <c r="AB175" i="17"/>
  <c r="AG176" i="17" s="1"/>
  <c r="M182" i="17" l="1"/>
  <c r="P182" i="17"/>
  <c r="Q182" i="17"/>
  <c r="O182" i="17"/>
  <c r="AG177" i="17"/>
  <c r="AG178" i="17" s="1"/>
  <c r="J181" i="17"/>
  <c r="AH176" i="17"/>
  <c r="AH177" i="17" s="1"/>
  <c r="AH178" i="17" s="1"/>
  <c r="I181" i="17"/>
  <c r="S181" i="17"/>
  <c r="N181" i="17" s="1"/>
  <c r="K181" i="17"/>
  <c r="AA178" i="17"/>
  <c r="AE178" i="17" s="1"/>
  <c r="H183" i="17"/>
  <c r="AJ183" i="17" s="1"/>
  <c r="E184" i="17"/>
  <c r="F183" i="17"/>
  <c r="G183" i="17"/>
  <c r="AD178" i="17"/>
  <c r="W178" i="17" s="1"/>
  <c r="AB176" i="17"/>
  <c r="AB177" i="17" s="1"/>
  <c r="AF176" i="17"/>
  <c r="U180" i="17"/>
  <c r="T181" i="17"/>
  <c r="V180" i="17"/>
  <c r="AC179" i="17"/>
  <c r="Z179" i="17"/>
  <c r="Y179" i="17"/>
  <c r="X179" i="17"/>
  <c r="AF177" i="17" l="1"/>
  <c r="AF178" i="17" s="1"/>
  <c r="L182" i="17"/>
  <c r="AH179" i="17"/>
  <c r="J182" i="17"/>
  <c r="R182" i="17"/>
  <c r="S182" i="17" s="1"/>
  <c r="N182" i="17" s="1"/>
  <c r="Q183" i="17"/>
  <c r="P183" i="17"/>
  <c r="R183" i="17" s="1"/>
  <c r="O183" i="17"/>
  <c r="E185" i="17"/>
  <c r="H184" i="17"/>
  <c r="AJ184" i="17" s="1"/>
  <c r="F184" i="17"/>
  <c r="G184" i="17"/>
  <c r="K182" i="17"/>
  <c r="M183" i="17"/>
  <c r="M184" i="17" s="1"/>
  <c r="I182" i="17"/>
  <c r="U181" i="17"/>
  <c r="T182" i="17"/>
  <c r="V181" i="17"/>
  <c r="AC180" i="17"/>
  <c r="Y180" i="17"/>
  <c r="Z180" i="17"/>
  <c r="X180" i="17"/>
  <c r="AA179" i="17"/>
  <c r="AD179" i="17" s="1"/>
  <c r="W179" i="17" s="1"/>
  <c r="AB178" i="17"/>
  <c r="AG179" i="17" s="1"/>
  <c r="AE179" i="17" l="1"/>
  <c r="I183" i="17"/>
  <c r="H185" i="17"/>
  <c r="AJ185" i="17" s="1"/>
  <c r="E186" i="17"/>
  <c r="F185" i="17"/>
  <c r="G185" i="17"/>
  <c r="K183" i="17"/>
  <c r="J183" i="17"/>
  <c r="Q184" i="17"/>
  <c r="P184" i="17"/>
  <c r="O184" i="17"/>
  <c r="S183" i="17"/>
  <c r="N183" i="17" s="1"/>
  <c r="L183" i="17"/>
  <c r="AB179" i="17"/>
  <c r="AG180" i="17" s="1"/>
  <c r="U182" i="17"/>
  <c r="T183" i="17"/>
  <c r="V182" i="17"/>
  <c r="AC181" i="17"/>
  <c r="Y181" i="17"/>
  <c r="Z181" i="17"/>
  <c r="X181" i="17"/>
  <c r="AF179" i="17"/>
  <c r="AF180" i="17" s="1"/>
  <c r="AA180" i="17"/>
  <c r="AE180" i="17" s="1"/>
  <c r="R184" i="17" l="1"/>
  <c r="M185" i="17"/>
  <c r="AA181" i="17"/>
  <c r="J184" i="17"/>
  <c r="K184" i="17"/>
  <c r="L184" i="17"/>
  <c r="AH180" i="17"/>
  <c r="S184" i="17"/>
  <c r="N184" i="17" s="1"/>
  <c r="Q185" i="17"/>
  <c r="P185" i="17"/>
  <c r="O185" i="17"/>
  <c r="H186" i="17"/>
  <c r="AJ186" i="17" s="1"/>
  <c r="E187" i="17"/>
  <c r="F186" i="17"/>
  <c r="G186" i="17"/>
  <c r="I184" i="17"/>
  <c r="AD180" i="17"/>
  <c r="W180" i="17" s="1"/>
  <c r="U183" i="17"/>
  <c r="T184" i="17"/>
  <c r="V183" i="17"/>
  <c r="AC182" i="17"/>
  <c r="Z182" i="17"/>
  <c r="Y182" i="17"/>
  <c r="X182" i="17"/>
  <c r="AD181" i="17"/>
  <c r="W181" i="17" s="1"/>
  <c r="AB180" i="17"/>
  <c r="AG181" i="17" s="1"/>
  <c r="AE181" i="17"/>
  <c r="AH181" i="17" l="1"/>
  <c r="AH182" i="17"/>
  <c r="L185" i="17"/>
  <c r="H187" i="17"/>
  <c r="AJ187" i="17" s="1"/>
  <c r="E188" i="17"/>
  <c r="F187" i="17"/>
  <c r="G187" i="17"/>
  <c r="I185" i="17"/>
  <c r="M186" i="17"/>
  <c r="J185" i="17"/>
  <c r="K185" i="17"/>
  <c r="P186" i="17"/>
  <c r="Q186" i="17"/>
  <c r="O186" i="17"/>
  <c r="R185" i="17"/>
  <c r="S185" i="17" s="1"/>
  <c r="N185" i="17" s="1"/>
  <c r="AB181" i="17"/>
  <c r="AI182" i="17" s="1"/>
  <c r="T185" i="17"/>
  <c r="U184" i="17"/>
  <c r="V184" i="17"/>
  <c r="AC183" i="17"/>
  <c r="Z183" i="17"/>
  <c r="Y183" i="17"/>
  <c r="X183" i="17"/>
  <c r="AF181" i="17"/>
  <c r="AF182" i="17" s="1"/>
  <c r="AA182" i="17"/>
  <c r="AE182" i="17" s="1"/>
  <c r="M187" i="17" l="1"/>
  <c r="I186" i="17"/>
  <c r="Q187" i="17"/>
  <c r="O187" i="17"/>
  <c r="P187" i="17"/>
  <c r="R187" i="17" s="1"/>
  <c r="AA183" i="17"/>
  <c r="AE183" i="17" s="1"/>
  <c r="H188" i="17"/>
  <c r="AJ188" i="17" s="1"/>
  <c r="E189" i="17"/>
  <c r="F188" i="17"/>
  <c r="G188" i="17"/>
  <c r="L186" i="17"/>
  <c r="K186" i="17"/>
  <c r="J186" i="17"/>
  <c r="AG182" i="17"/>
  <c r="R186" i="17"/>
  <c r="S186" i="17" s="1"/>
  <c r="N186" i="17" s="1"/>
  <c r="AD182" i="17"/>
  <c r="W182" i="17" s="1"/>
  <c r="AB182" i="17" s="1"/>
  <c r="AH183" i="17" s="1"/>
  <c r="AC184" i="17"/>
  <c r="Z184" i="17"/>
  <c r="Y184" i="17"/>
  <c r="X184" i="17"/>
  <c r="T186" i="17"/>
  <c r="U185" i="17"/>
  <c r="V185" i="17"/>
  <c r="AG183" i="17" l="1"/>
  <c r="AD183" i="17"/>
  <c r="W183" i="17"/>
  <c r="AB183" i="17" s="1"/>
  <c r="AH184" i="17" s="1"/>
  <c r="S187" i="17"/>
  <c r="N187" i="17" s="1"/>
  <c r="M188" i="17"/>
  <c r="M189" i="17" s="1"/>
  <c r="L187" i="17"/>
  <c r="I187" i="17"/>
  <c r="Q188" i="17"/>
  <c r="O188" i="17"/>
  <c r="P188" i="17"/>
  <c r="J187" i="17"/>
  <c r="K187" i="17"/>
  <c r="AF183" i="17"/>
  <c r="AI183" i="17"/>
  <c r="H189" i="17"/>
  <c r="AJ189" i="17" s="1"/>
  <c r="F189" i="17"/>
  <c r="E190" i="17"/>
  <c r="G189" i="17"/>
  <c r="AA184" i="17"/>
  <c r="AD184" i="17" s="1"/>
  <c r="W184" i="17" s="1"/>
  <c r="AC185" i="17"/>
  <c r="Y185" i="17"/>
  <c r="Z185" i="17"/>
  <c r="X185" i="17"/>
  <c r="U186" i="17"/>
  <c r="T187" i="17"/>
  <c r="V186" i="17"/>
  <c r="AE184" i="17" l="1"/>
  <c r="AG184" i="17"/>
  <c r="AI184" i="17"/>
  <c r="AB184" i="17"/>
  <c r="AH185" i="17" s="1"/>
  <c r="AF184" i="17"/>
  <c r="AF185" i="17" s="1"/>
  <c r="I188" i="17"/>
  <c r="Q189" i="17"/>
  <c r="P189" i="17"/>
  <c r="R189" i="17" s="1"/>
  <c r="O189" i="17"/>
  <c r="H190" i="17"/>
  <c r="AJ190" i="17" s="1"/>
  <c r="E191" i="17"/>
  <c r="F190" i="17"/>
  <c r="G190" i="17"/>
  <c r="L188" i="17"/>
  <c r="K188" i="17"/>
  <c r="R188" i="17"/>
  <c r="S188" i="17" s="1"/>
  <c r="N188" i="17" s="1"/>
  <c r="AA185" i="17"/>
  <c r="AE185" i="17" s="1"/>
  <c r="J188" i="17"/>
  <c r="U187" i="17"/>
  <c r="T188" i="17"/>
  <c r="V187" i="17"/>
  <c r="AC186" i="17"/>
  <c r="Y186" i="17"/>
  <c r="X186" i="17"/>
  <c r="Z186" i="17"/>
  <c r="AI185" i="17" l="1"/>
  <c r="AG185" i="17"/>
  <c r="H191" i="17"/>
  <c r="AJ191" i="17" s="1"/>
  <c r="F191" i="17"/>
  <c r="E192" i="17"/>
  <c r="G191" i="17"/>
  <c r="K189" i="17"/>
  <c r="AD185" i="17"/>
  <c r="W185" i="17" s="1"/>
  <c r="L189" i="17"/>
  <c r="I189" i="17"/>
  <c r="M190" i="17"/>
  <c r="M191" i="17" s="1"/>
  <c r="J189" i="17"/>
  <c r="Q190" i="17"/>
  <c r="P190" i="17"/>
  <c r="O190" i="17"/>
  <c r="S189" i="17"/>
  <c r="N189" i="17" s="1"/>
  <c r="AB185" i="17"/>
  <c r="AF186" i="17" s="1"/>
  <c r="U188" i="17"/>
  <c r="T189" i="17"/>
  <c r="V188" i="17"/>
  <c r="AC187" i="17"/>
  <c r="X187" i="17"/>
  <c r="Z187" i="17"/>
  <c r="Y187" i="17"/>
  <c r="AA187" i="17" s="1"/>
  <c r="AA186" i="17"/>
  <c r="AE186" i="17" s="1"/>
  <c r="I190" i="17" l="1"/>
  <c r="L190" i="17"/>
  <c r="AI186" i="17"/>
  <c r="AH186" i="17"/>
  <c r="AG186" i="17"/>
  <c r="R190" i="17"/>
  <c r="S190" i="17" s="1"/>
  <c r="N190" i="17" s="1"/>
  <c r="K190" i="17"/>
  <c r="J190" i="17"/>
  <c r="Q191" i="17"/>
  <c r="P191" i="17"/>
  <c r="R191" i="17" s="1"/>
  <c r="O191" i="17"/>
  <c r="H192" i="17"/>
  <c r="AJ192" i="17" s="1"/>
  <c r="E193" i="17"/>
  <c r="F192" i="17"/>
  <c r="G192" i="17"/>
  <c r="AD186" i="17"/>
  <c r="W186" i="17" s="1"/>
  <c r="AB186" i="17" s="1"/>
  <c r="AF187" i="17" s="1"/>
  <c r="AD187" i="17"/>
  <c r="U189" i="17"/>
  <c r="T190" i="17"/>
  <c r="V189" i="17"/>
  <c r="AC188" i="17"/>
  <c r="Y188" i="17"/>
  <c r="Z188" i="17"/>
  <c r="X188" i="17"/>
  <c r="AE187" i="17"/>
  <c r="AG187" i="17" l="1"/>
  <c r="M192" i="17"/>
  <c r="AH187" i="17"/>
  <c r="AA188" i="17"/>
  <c r="AD188" i="17" s="1"/>
  <c r="AI187" i="17"/>
  <c r="L191" i="17"/>
  <c r="Q192" i="17"/>
  <c r="P192" i="17"/>
  <c r="O192" i="17"/>
  <c r="S191" i="17"/>
  <c r="N191" i="17" s="1"/>
  <c r="E194" i="17"/>
  <c r="F193" i="17"/>
  <c r="H193" i="17"/>
  <c r="AJ193" i="17" s="1"/>
  <c r="G193" i="17"/>
  <c r="J191" i="17"/>
  <c r="I191" i="17"/>
  <c r="K191" i="17"/>
  <c r="U190" i="17"/>
  <c r="T191" i="17"/>
  <c r="V190" i="17"/>
  <c r="AC189" i="17"/>
  <c r="Y189" i="17"/>
  <c r="Z189" i="17"/>
  <c r="X189" i="17"/>
  <c r="W187" i="17"/>
  <c r="R192" i="17" l="1"/>
  <c r="AE188" i="17"/>
  <c r="M193" i="17"/>
  <c r="S192" i="17"/>
  <c r="N192" i="17" s="1"/>
  <c r="K192" i="17"/>
  <c r="L192" i="17"/>
  <c r="I192" i="17"/>
  <c r="J192" i="17"/>
  <c r="P193" i="17"/>
  <c r="Q193" i="17"/>
  <c r="O193" i="17"/>
  <c r="W188" i="17"/>
  <c r="H194" i="17"/>
  <c r="AJ194" i="17" s="1"/>
  <c r="E195" i="17"/>
  <c r="F194" i="17"/>
  <c r="G194" i="17"/>
  <c r="AA189" i="17"/>
  <c r="AD189" i="17" s="1"/>
  <c r="W189" i="17" s="1"/>
  <c r="U191" i="17"/>
  <c r="T192" i="17"/>
  <c r="V191" i="17"/>
  <c r="AB187" i="17"/>
  <c r="AC190" i="17"/>
  <c r="Y190" i="17"/>
  <c r="Z190" i="17"/>
  <c r="X190" i="17"/>
  <c r="M194" i="17" l="1"/>
  <c r="AE189" i="17"/>
  <c r="J193" i="17"/>
  <c r="L193" i="17"/>
  <c r="K193" i="17"/>
  <c r="R193" i="17"/>
  <c r="S193" i="17" s="1"/>
  <c r="N193" i="17" s="1"/>
  <c r="I193" i="17"/>
  <c r="H195" i="17"/>
  <c r="AJ195" i="17" s="1"/>
  <c r="E196" i="17"/>
  <c r="F195" i="17"/>
  <c r="G195" i="17"/>
  <c r="Q194" i="17"/>
  <c r="O194" i="17"/>
  <c r="P194" i="17"/>
  <c r="R194" i="17" s="1"/>
  <c r="AG188" i="17"/>
  <c r="AH188" i="17"/>
  <c r="AI188" i="17"/>
  <c r="AC191" i="17"/>
  <c r="Y191" i="17"/>
  <c r="AA191" i="17" s="1"/>
  <c r="Z191" i="17"/>
  <c r="X191" i="17"/>
  <c r="AB188" i="17"/>
  <c r="AB189" i="17" s="1"/>
  <c r="AF188" i="17"/>
  <c r="AF189" i="17" s="1"/>
  <c r="AF190" i="17" s="1"/>
  <c r="U192" i="17"/>
  <c r="T193" i="17"/>
  <c r="V192" i="17"/>
  <c r="AA190" i="17"/>
  <c r="AD190" i="17" s="1"/>
  <c r="W190" i="17" s="1"/>
  <c r="AE190" i="17"/>
  <c r="AH189" i="17" l="1"/>
  <c r="AH190" i="17" s="1"/>
  <c r="AI189" i="17"/>
  <c r="AI190" i="17" s="1"/>
  <c r="Q195" i="17"/>
  <c r="P195" i="17"/>
  <c r="O195" i="17"/>
  <c r="I194" i="17"/>
  <c r="H196" i="17"/>
  <c r="AJ196" i="17" s="1"/>
  <c r="E197" i="17"/>
  <c r="F196" i="17"/>
  <c r="G196" i="17"/>
  <c r="AI191" i="17"/>
  <c r="AG189" i="17"/>
  <c r="AG190" i="17" s="1"/>
  <c r="AG191" i="17" s="1"/>
  <c r="K194" i="17"/>
  <c r="L194" i="17"/>
  <c r="S194" i="17"/>
  <c r="N194" i="17" s="1"/>
  <c r="J194" i="17"/>
  <c r="M195" i="17"/>
  <c r="AB190" i="17"/>
  <c r="AH191" i="17" s="1"/>
  <c r="AD191" i="17"/>
  <c r="W191" i="17" s="1"/>
  <c r="U193" i="17"/>
  <c r="T194" i="17"/>
  <c r="V193" i="17"/>
  <c r="AC192" i="17"/>
  <c r="Z192" i="17"/>
  <c r="Y192" i="17"/>
  <c r="X192" i="17"/>
  <c r="AE191" i="17"/>
  <c r="M196" i="17" l="1"/>
  <c r="J195" i="17"/>
  <c r="R195" i="17"/>
  <c r="S195" i="17" s="1"/>
  <c r="N195" i="17" s="1"/>
  <c r="H197" i="17"/>
  <c r="AJ197" i="17" s="1"/>
  <c r="F197" i="17"/>
  <c r="E198" i="17"/>
  <c r="G197" i="17"/>
  <c r="I195" i="17"/>
  <c r="L195" i="17"/>
  <c r="K195" i="17"/>
  <c r="AG192" i="17"/>
  <c r="AI192" i="17"/>
  <c r="Q196" i="17"/>
  <c r="P196" i="17"/>
  <c r="O196" i="17"/>
  <c r="T195" i="17"/>
  <c r="U194" i="17"/>
  <c r="V194" i="17"/>
  <c r="AA192" i="17"/>
  <c r="AD192" i="17" s="1"/>
  <c r="W192" i="17" s="1"/>
  <c r="AC193" i="17"/>
  <c r="Z193" i="17"/>
  <c r="Y193" i="17"/>
  <c r="AA193" i="17" s="1"/>
  <c r="X193" i="17"/>
  <c r="AB191" i="17"/>
  <c r="AH192" i="17" s="1"/>
  <c r="AF191" i="17"/>
  <c r="AF192" i="17" s="1"/>
  <c r="M197" i="17" l="1"/>
  <c r="R196" i="17"/>
  <c r="H198" i="17"/>
  <c r="AJ198" i="17" s="1"/>
  <c r="E199" i="17"/>
  <c r="F198" i="17"/>
  <c r="G198" i="17"/>
  <c r="J196" i="17"/>
  <c r="I196" i="17"/>
  <c r="S196" i="17"/>
  <c r="N196" i="17" s="1"/>
  <c r="P197" i="17"/>
  <c r="Q197" i="17"/>
  <c r="O197" i="17"/>
  <c r="K196" i="17"/>
  <c r="L196" i="17"/>
  <c r="AE193" i="17"/>
  <c r="AC194" i="17"/>
  <c r="Y194" i="17"/>
  <c r="Z194" i="17"/>
  <c r="X194" i="17"/>
  <c r="AD193" i="17"/>
  <c r="W193" i="17" s="1"/>
  <c r="AE192" i="17"/>
  <c r="AB192" i="17" s="1"/>
  <c r="U195" i="17"/>
  <c r="T196" i="17"/>
  <c r="V195" i="17"/>
  <c r="R197" i="17" l="1"/>
  <c r="M198" i="17"/>
  <c r="AH193" i="17"/>
  <c r="AI193" i="17"/>
  <c r="AG193" i="17"/>
  <c r="I197" i="17"/>
  <c r="L197" i="17"/>
  <c r="K197" i="17"/>
  <c r="J197" i="17"/>
  <c r="Q198" i="17"/>
  <c r="P198" i="17"/>
  <c r="O198" i="17"/>
  <c r="S197" i="17"/>
  <c r="N197" i="17" s="1"/>
  <c r="H199" i="17"/>
  <c r="AJ199" i="17" s="1"/>
  <c r="F199" i="17"/>
  <c r="E200" i="17"/>
  <c r="G199" i="17"/>
  <c r="U196" i="17"/>
  <c r="T197" i="17"/>
  <c r="V196" i="17"/>
  <c r="AC195" i="17"/>
  <c r="Y195" i="17"/>
  <c r="Z195" i="17"/>
  <c r="X195" i="17"/>
  <c r="AA194" i="17"/>
  <c r="AD194" i="17" s="1"/>
  <c r="W194" i="17" s="1"/>
  <c r="AB193" i="17"/>
  <c r="AF193" i="17"/>
  <c r="AF194" i="17" l="1"/>
  <c r="M199" i="17"/>
  <c r="J198" i="17"/>
  <c r="K198" i="17"/>
  <c r="L198" i="17"/>
  <c r="I198" i="17"/>
  <c r="Q199" i="17"/>
  <c r="P199" i="17"/>
  <c r="O199" i="17"/>
  <c r="E201" i="17"/>
  <c r="H200" i="17"/>
  <c r="AJ200" i="17" s="1"/>
  <c r="F200" i="17"/>
  <c r="G200" i="17"/>
  <c r="AG194" i="17"/>
  <c r="R198" i="17"/>
  <c r="S198" i="17" s="1"/>
  <c r="N198" i="17" s="1"/>
  <c r="AI194" i="17"/>
  <c r="AH194" i="17"/>
  <c r="U197" i="17"/>
  <c r="T198" i="17"/>
  <c r="V197" i="17"/>
  <c r="AC196" i="17"/>
  <c r="Z196" i="17"/>
  <c r="Y196" i="17"/>
  <c r="X196" i="17"/>
  <c r="AE194" i="17"/>
  <c r="AB194" i="17" s="1"/>
  <c r="AA195" i="17"/>
  <c r="AE195" i="17" s="1"/>
  <c r="M200" i="17" l="1"/>
  <c r="AH195" i="17"/>
  <c r="H201" i="17"/>
  <c r="AJ201" i="17" s="1"/>
  <c r="E202" i="17"/>
  <c r="F201" i="17"/>
  <c r="G201" i="17"/>
  <c r="AI195" i="17"/>
  <c r="AG195" i="17"/>
  <c r="J199" i="17"/>
  <c r="L199" i="17"/>
  <c r="K199" i="17"/>
  <c r="Q200" i="17"/>
  <c r="P200" i="17"/>
  <c r="O200" i="17"/>
  <c r="I199" i="17"/>
  <c r="R199" i="17"/>
  <c r="S199" i="17" s="1"/>
  <c r="N199" i="17" s="1"/>
  <c r="AF195" i="17"/>
  <c r="AC197" i="17"/>
  <c r="Z197" i="17"/>
  <c r="Y197" i="17"/>
  <c r="X197" i="17"/>
  <c r="AA196" i="17"/>
  <c r="AD196" i="17" s="1"/>
  <c r="AD195" i="17"/>
  <c r="W195" i="17" s="1"/>
  <c r="T199" i="17"/>
  <c r="U198" i="17"/>
  <c r="V198" i="17"/>
  <c r="M201" i="17" l="1"/>
  <c r="AE196" i="17"/>
  <c r="J200" i="17"/>
  <c r="I200" i="17"/>
  <c r="AI196" i="17"/>
  <c r="AI197" i="17" s="1"/>
  <c r="R200" i="17"/>
  <c r="S200" i="17" s="1"/>
  <c r="N200" i="17" s="1"/>
  <c r="Q201" i="17"/>
  <c r="P201" i="17"/>
  <c r="R201" i="17" s="1"/>
  <c r="O201" i="17"/>
  <c r="H202" i="17"/>
  <c r="AJ202" i="17" s="1"/>
  <c r="F202" i="17"/>
  <c r="E203" i="17"/>
  <c r="G202" i="17"/>
  <c r="K200" i="17"/>
  <c r="L200" i="17"/>
  <c r="AA197" i="17"/>
  <c r="AC198" i="17"/>
  <c r="Z198" i="17"/>
  <c r="Y198" i="17"/>
  <c r="X198" i="17"/>
  <c r="U199" i="17"/>
  <c r="T200" i="17"/>
  <c r="V199" i="17"/>
  <c r="W196" i="17"/>
  <c r="AD197" i="17"/>
  <c r="AE197" i="17"/>
  <c r="AB195" i="17"/>
  <c r="AB196" i="17" s="1"/>
  <c r="M202" i="17" l="1"/>
  <c r="H203" i="17"/>
  <c r="AJ203" i="17" s="1"/>
  <c r="E204" i="17"/>
  <c r="F203" i="17"/>
  <c r="G203" i="17"/>
  <c r="K201" i="17"/>
  <c r="AH196" i="17"/>
  <c r="AH197" i="17" s="1"/>
  <c r="Q202" i="17"/>
  <c r="O202" i="17"/>
  <c r="P202" i="17"/>
  <c r="I201" i="17"/>
  <c r="S201" i="17"/>
  <c r="N201" i="17" s="1"/>
  <c r="J201" i="17"/>
  <c r="AG196" i="17"/>
  <c r="AG197" i="17" s="1"/>
  <c r="L201" i="17"/>
  <c r="AA198" i="17"/>
  <c r="AD198" i="17" s="1"/>
  <c r="W197" i="17"/>
  <c r="AB197" i="17" s="1"/>
  <c r="AI198" i="17" s="1"/>
  <c r="AC199" i="17"/>
  <c r="Z199" i="17"/>
  <c r="Y199" i="17"/>
  <c r="X199" i="17"/>
  <c r="AF196" i="17"/>
  <c r="AF197" i="17" s="1"/>
  <c r="U200" i="17"/>
  <c r="T201" i="17"/>
  <c r="V200" i="17"/>
  <c r="R202" i="17" l="1"/>
  <c r="AE198" i="17"/>
  <c r="S202" i="17"/>
  <c r="N202" i="17" s="1"/>
  <c r="AG198" i="17"/>
  <c r="J202" i="17"/>
  <c r="L202" i="17"/>
  <c r="AH198" i="17"/>
  <c r="K202" i="17"/>
  <c r="I202" i="17"/>
  <c r="M203" i="17"/>
  <c r="Q203" i="17"/>
  <c r="P203" i="17"/>
  <c r="R203" i="17" s="1"/>
  <c r="O203" i="17"/>
  <c r="H204" i="17"/>
  <c r="AJ204" i="17" s="1"/>
  <c r="E205" i="17"/>
  <c r="F204" i="17"/>
  <c r="G204" i="17"/>
  <c r="U201" i="17"/>
  <c r="T202" i="17"/>
  <c r="V201" i="17"/>
  <c r="AA199" i="17"/>
  <c r="AD199" i="17" s="1"/>
  <c r="AC200" i="17"/>
  <c r="Y200" i="17"/>
  <c r="Z200" i="17"/>
  <c r="X200" i="17"/>
  <c r="W198" i="17"/>
  <c r="AF198" i="17"/>
  <c r="M204" i="17" l="1"/>
  <c r="L203" i="17"/>
  <c r="Q204" i="17"/>
  <c r="P204" i="17"/>
  <c r="R204" i="17" s="1"/>
  <c r="O204" i="17"/>
  <c r="S203" i="17"/>
  <c r="N203" i="17" s="1"/>
  <c r="J203" i="17"/>
  <c r="I203" i="17"/>
  <c r="H205" i="17"/>
  <c r="AJ205" i="17" s="1"/>
  <c r="F205" i="17"/>
  <c r="E206" i="17"/>
  <c r="G205" i="17"/>
  <c r="AG199" i="17"/>
  <c r="K203" i="17"/>
  <c r="W199" i="17"/>
  <c r="AE199" i="17"/>
  <c r="AB198" i="17"/>
  <c r="AH199" i="17" s="1"/>
  <c r="AC201" i="17"/>
  <c r="Y201" i="17"/>
  <c r="Z201" i="17"/>
  <c r="X201" i="17"/>
  <c r="U202" i="17"/>
  <c r="T203" i="17"/>
  <c r="V202" i="17"/>
  <c r="AA200" i="17"/>
  <c r="AE200" i="17" s="1"/>
  <c r="S204" i="17" l="1"/>
  <c r="N204" i="17" s="1"/>
  <c r="K204" i="17"/>
  <c r="L204" i="17"/>
  <c r="AA201" i="17"/>
  <c r="AD201" i="17" s="1"/>
  <c r="H206" i="17"/>
  <c r="AJ206" i="17" s="1"/>
  <c r="E207" i="17"/>
  <c r="F206" i="17"/>
  <c r="G206" i="17"/>
  <c r="M205" i="17"/>
  <c r="I204" i="17"/>
  <c r="AB199" i="17"/>
  <c r="AH200" i="17" s="1"/>
  <c r="AI199" i="17"/>
  <c r="AI200" i="17" s="1"/>
  <c r="Q205" i="17"/>
  <c r="P205" i="17"/>
  <c r="O205" i="17"/>
  <c r="J204" i="17"/>
  <c r="AD200" i="17"/>
  <c r="T204" i="17"/>
  <c r="U203" i="17"/>
  <c r="V203" i="17"/>
  <c r="AC202" i="17"/>
  <c r="Y202" i="17"/>
  <c r="Z202" i="17"/>
  <c r="X202" i="17"/>
  <c r="W200" i="17"/>
  <c r="AF199" i="17"/>
  <c r="AG200" i="17" l="1"/>
  <c r="M206" i="17"/>
  <c r="AF200" i="17"/>
  <c r="R205" i="17"/>
  <c r="S205" i="17" s="1"/>
  <c r="N205" i="17" s="1"/>
  <c r="Q206" i="17"/>
  <c r="P206" i="17"/>
  <c r="O206" i="17"/>
  <c r="AI201" i="17"/>
  <c r="H207" i="17"/>
  <c r="AJ207" i="17" s="1"/>
  <c r="E208" i="17"/>
  <c r="F207" i="17"/>
  <c r="G207" i="17"/>
  <c r="K205" i="17"/>
  <c r="AA202" i="17"/>
  <c r="AD202" i="17" s="1"/>
  <c r="J205" i="17"/>
  <c r="L205" i="17"/>
  <c r="W201" i="17"/>
  <c r="AE201" i="17"/>
  <c r="I205" i="17"/>
  <c r="AC203" i="17"/>
  <c r="Y203" i="17"/>
  <c r="Z203" i="17"/>
  <c r="X203" i="17"/>
  <c r="U204" i="17"/>
  <c r="T205" i="17"/>
  <c r="V204" i="17"/>
  <c r="AB200" i="17"/>
  <c r="AH201" i="17" s="1"/>
  <c r="R206" i="17" l="1"/>
  <c r="AE202" i="17"/>
  <c r="W202" i="17"/>
  <c r="AA203" i="17"/>
  <c r="AE203" i="17" s="1"/>
  <c r="E209" i="17"/>
  <c r="H208" i="17"/>
  <c r="AJ208" i="17" s="1"/>
  <c r="F208" i="17"/>
  <c r="G208" i="17"/>
  <c r="L206" i="17"/>
  <c r="S206" i="17"/>
  <c r="N206" i="17" s="1"/>
  <c r="J206" i="17"/>
  <c r="K206" i="17"/>
  <c r="I206" i="17"/>
  <c r="M207" i="17"/>
  <c r="M208" i="17" s="1"/>
  <c r="AB201" i="17"/>
  <c r="AH202" i="17" s="1"/>
  <c r="AG201" i="17"/>
  <c r="Q207" i="17"/>
  <c r="P207" i="17"/>
  <c r="R207" i="17" s="1"/>
  <c r="O207" i="17"/>
  <c r="AD203" i="17"/>
  <c r="W203" i="17" s="1"/>
  <c r="U205" i="17"/>
  <c r="T206" i="17"/>
  <c r="V205" i="17"/>
  <c r="AC204" i="17"/>
  <c r="Z204" i="17"/>
  <c r="X204" i="17"/>
  <c r="Y204" i="17"/>
  <c r="AF201" i="17"/>
  <c r="AG202" i="17" l="1"/>
  <c r="P208" i="17"/>
  <c r="Q208" i="17"/>
  <c r="O208" i="17"/>
  <c r="L207" i="17"/>
  <c r="AI202" i="17"/>
  <c r="AB202" i="17"/>
  <c r="AH203" i="17" s="1"/>
  <c r="I207" i="17"/>
  <c r="H209" i="17"/>
  <c r="AJ209" i="17" s="1"/>
  <c r="F209" i="17"/>
  <c r="E210" i="17"/>
  <c r="G209" i="17"/>
  <c r="AF202" i="17"/>
  <c r="K207" i="17"/>
  <c r="S207" i="17"/>
  <c r="N207" i="17" s="1"/>
  <c r="J207" i="17"/>
  <c r="U206" i="17"/>
  <c r="T207" i="17"/>
  <c r="V206" i="17"/>
  <c r="AC205" i="17"/>
  <c r="Y205" i="17"/>
  <c r="Z205" i="17"/>
  <c r="X205" i="17"/>
  <c r="AA204" i="17"/>
  <c r="AD204" i="17" s="1"/>
  <c r="W204" i="17" s="1"/>
  <c r="AE204" i="17"/>
  <c r="M209" i="17" l="1"/>
  <c r="AG203" i="17"/>
  <c r="AB203" i="17"/>
  <c r="AH204" i="17" s="1"/>
  <c r="AF203" i="17"/>
  <c r="AF204" i="17" s="1"/>
  <c r="R208" i="17"/>
  <c r="S208" i="17" s="1"/>
  <c r="N208" i="17" s="1"/>
  <c r="Q209" i="17"/>
  <c r="P209" i="17"/>
  <c r="O209" i="17"/>
  <c r="I208" i="17"/>
  <c r="L208" i="17"/>
  <c r="K208" i="17"/>
  <c r="H210" i="17"/>
  <c r="AJ210" i="17" s="1"/>
  <c r="E211" i="17"/>
  <c r="F210" i="17"/>
  <c r="G210" i="17"/>
  <c r="J208" i="17"/>
  <c r="AI203" i="17"/>
  <c r="AC206" i="17"/>
  <c r="Z206" i="17"/>
  <c r="Y206" i="17"/>
  <c r="X206" i="17"/>
  <c r="AB204" i="17"/>
  <c r="U207" i="17"/>
  <c r="T208" i="17"/>
  <c r="V207" i="17"/>
  <c r="AA205" i="17"/>
  <c r="AE205" i="17" s="1"/>
  <c r="AH205" i="17" l="1"/>
  <c r="AG204" i="17"/>
  <c r="AI204" i="17"/>
  <c r="AI205" i="17" s="1"/>
  <c r="R209" i="17"/>
  <c r="S209" i="17" s="1"/>
  <c r="N209" i="17" s="1"/>
  <c r="J209" i="17"/>
  <c r="M210" i="17"/>
  <c r="M211" i="17" s="1"/>
  <c r="Q210" i="17"/>
  <c r="P210" i="17"/>
  <c r="R210" i="17" s="1"/>
  <c r="O210" i="17"/>
  <c r="E212" i="17"/>
  <c r="H211" i="17"/>
  <c r="AJ211" i="17" s="1"/>
  <c r="F211" i="17"/>
  <c r="G211" i="17"/>
  <c r="K209" i="17"/>
  <c r="AG205" i="17"/>
  <c r="L209" i="17"/>
  <c r="I209" i="17"/>
  <c r="AF205" i="17"/>
  <c r="AD205" i="17"/>
  <c r="W205" i="17" s="1"/>
  <c r="U208" i="17"/>
  <c r="T209" i="17"/>
  <c r="V208" i="17"/>
  <c r="AC207" i="17"/>
  <c r="Z207" i="17"/>
  <c r="X207" i="17"/>
  <c r="Y207" i="17"/>
  <c r="AA206" i="17"/>
  <c r="AD206" i="17" s="1"/>
  <c r="AE206" i="17"/>
  <c r="I210" i="17" l="1"/>
  <c r="L210" i="17"/>
  <c r="K210" i="17"/>
  <c r="J210" i="17"/>
  <c r="Q211" i="17"/>
  <c r="P211" i="17"/>
  <c r="R211" i="17" s="1"/>
  <c r="O211" i="17"/>
  <c r="AA207" i="17"/>
  <c r="AD207" i="17" s="1"/>
  <c r="H212" i="17"/>
  <c r="AJ212" i="17" s="1"/>
  <c r="E213" i="17"/>
  <c r="F212" i="17"/>
  <c r="G212" i="17"/>
  <c r="S210" i="17"/>
  <c r="N210" i="17" s="1"/>
  <c r="U209" i="17"/>
  <c r="T210" i="17"/>
  <c r="V209" i="17"/>
  <c r="AC208" i="17"/>
  <c r="Y208" i="17"/>
  <c r="Z208" i="17"/>
  <c r="X208" i="17"/>
  <c r="W206" i="17"/>
  <c r="AB205" i="17"/>
  <c r="AG206" i="17" s="1"/>
  <c r="W207" i="17" l="1"/>
  <c r="AE207" i="17"/>
  <c r="L211" i="17"/>
  <c r="AA208" i="17"/>
  <c r="AD208" i="17" s="1"/>
  <c r="W208" i="17" s="1"/>
  <c r="H213" i="17"/>
  <c r="AJ213" i="17" s="1"/>
  <c r="F213" i="17"/>
  <c r="E214" i="17"/>
  <c r="G213" i="17"/>
  <c r="I211" i="17"/>
  <c r="AB206" i="17"/>
  <c r="AB207" i="17" s="1"/>
  <c r="AH206" i="17"/>
  <c r="AH207" i="17" s="1"/>
  <c r="AH208" i="17" s="1"/>
  <c r="AI206" i="17"/>
  <c r="AI207" i="17" s="1"/>
  <c r="AI208" i="17" s="1"/>
  <c r="J211" i="17"/>
  <c r="M212" i="17"/>
  <c r="M213" i="17" s="1"/>
  <c r="K211" i="17"/>
  <c r="Q212" i="17"/>
  <c r="P212" i="17"/>
  <c r="O212" i="17"/>
  <c r="S211" i="17"/>
  <c r="N211" i="17" s="1"/>
  <c r="AF206" i="17"/>
  <c r="AF207" i="17" s="1"/>
  <c r="AF208" i="17" s="1"/>
  <c r="U210" i="17"/>
  <c r="T211" i="17"/>
  <c r="V210" i="17"/>
  <c r="AC209" i="17"/>
  <c r="Y209" i="17"/>
  <c r="Z209" i="17"/>
  <c r="X209" i="17"/>
  <c r="I212" i="17" l="1"/>
  <c r="H214" i="17"/>
  <c r="AJ214" i="17" s="1"/>
  <c r="E215" i="17"/>
  <c r="F214" i="17"/>
  <c r="G214" i="17"/>
  <c r="J212" i="17"/>
  <c r="L212" i="17"/>
  <c r="Q213" i="17"/>
  <c r="P213" i="17"/>
  <c r="O213" i="17"/>
  <c r="AE208" i="17"/>
  <c r="AB208" i="17" s="1"/>
  <c r="R212" i="17"/>
  <c r="K212" i="17"/>
  <c r="S212" i="17"/>
  <c r="N212" i="17" s="1"/>
  <c r="AG207" i="17"/>
  <c r="AG208" i="17" s="1"/>
  <c r="T212" i="17"/>
  <c r="U211" i="17"/>
  <c r="V211" i="17"/>
  <c r="AC210" i="17"/>
  <c r="Z210" i="17"/>
  <c r="Y210" i="17"/>
  <c r="X210" i="17"/>
  <c r="AA209" i="17"/>
  <c r="AD209" i="17" s="1"/>
  <c r="W209" i="17" s="1"/>
  <c r="R213" i="17" l="1"/>
  <c r="M214" i="17"/>
  <c r="AF209" i="17"/>
  <c r="AH209" i="17"/>
  <c r="AI209" i="17"/>
  <c r="AA210" i="17"/>
  <c r="AD210" i="17" s="1"/>
  <c r="W210" i="17" s="1"/>
  <c r="L213" i="17"/>
  <c r="J213" i="17"/>
  <c r="Q214" i="17"/>
  <c r="P214" i="17"/>
  <c r="O214" i="17"/>
  <c r="AG209" i="17"/>
  <c r="K213" i="17"/>
  <c r="I213" i="17"/>
  <c r="M215" i="17"/>
  <c r="H215" i="17"/>
  <c r="AJ215" i="17" s="1"/>
  <c r="E216" i="17"/>
  <c r="F215" i="17"/>
  <c r="G215" i="17"/>
  <c r="S213" i="17"/>
  <c r="N213" i="17" s="1"/>
  <c r="U212" i="17"/>
  <c r="T213" i="17"/>
  <c r="V212" i="17"/>
  <c r="AE209" i="17"/>
  <c r="AB209" i="17" s="1"/>
  <c r="AE210" i="17"/>
  <c r="AC211" i="17"/>
  <c r="Y211" i="17"/>
  <c r="Z211" i="17"/>
  <c r="X211" i="17"/>
  <c r="J214" i="17" l="1"/>
  <c r="AA211" i="17"/>
  <c r="K214" i="17"/>
  <c r="Q215" i="17"/>
  <c r="P215" i="17"/>
  <c r="R215" i="17" s="1"/>
  <c r="O215" i="17"/>
  <c r="I214" i="17"/>
  <c r="H216" i="17"/>
  <c r="M216" i="17" s="1"/>
  <c r="E217" i="17"/>
  <c r="F216" i="17"/>
  <c r="G216" i="17"/>
  <c r="AG210" i="17"/>
  <c r="AG211" i="17" s="1"/>
  <c r="L214" i="17"/>
  <c r="AI210" i="17"/>
  <c r="AI211" i="17" s="1"/>
  <c r="R214" i="17"/>
  <c r="S214" i="17" s="1"/>
  <c r="N214" i="17" s="1"/>
  <c r="AH210" i="17"/>
  <c r="AB210" i="17"/>
  <c r="AF210" i="17"/>
  <c r="AF211" i="17" s="1"/>
  <c r="U213" i="17"/>
  <c r="T214" i="17"/>
  <c r="V213" i="17"/>
  <c r="AD211" i="17"/>
  <c r="W211" i="17" s="1"/>
  <c r="AC212" i="17"/>
  <c r="Z212" i="17"/>
  <c r="X212" i="17"/>
  <c r="Y212" i="17"/>
  <c r="AE211" i="17"/>
  <c r="AA212" i="17" l="1"/>
  <c r="H217" i="17"/>
  <c r="M217" i="17" s="1"/>
  <c r="F217" i="17"/>
  <c r="E218" i="17"/>
  <c r="G217" i="17"/>
  <c r="I215" i="17"/>
  <c r="AI212" i="17"/>
  <c r="S215" i="17"/>
  <c r="N215" i="17" s="1"/>
  <c r="L215" i="17"/>
  <c r="K215" i="17"/>
  <c r="AJ216" i="17"/>
  <c r="J215" i="17"/>
  <c r="AH211" i="17"/>
  <c r="AH212" i="17" s="1"/>
  <c r="Q216" i="17"/>
  <c r="P216" i="17"/>
  <c r="O216" i="17"/>
  <c r="AD212" i="17"/>
  <c r="W212" i="17" s="1"/>
  <c r="U214" i="17"/>
  <c r="T215" i="17"/>
  <c r="V214" i="17"/>
  <c r="AC213" i="17"/>
  <c r="Z213" i="17"/>
  <c r="Y213" i="17"/>
  <c r="X213" i="17"/>
  <c r="AE212" i="17"/>
  <c r="AB211" i="17"/>
  <c r="AG212" i="17" s="1"/>
  <c r="Q217" i="17" l="1"/>
  <c r="P217" i="17"/>
  <c r="O217" i="17"/>
  <c r="L216" i="17"/>
  <c r="R216" i="17"/>
  <c r="S216" i="17" s="1"/>
  <c r="N216" i="17" s="1"/>
  <c r="I216" i="17"/>
  <c r="J216" i="17"/>
  <c r="AB212" i="17"/>
  <c r="AH213" i="17" s="1"/>
  <c r="AJ217" i="17"/>
  <c r="AJ218" i="17" s="1"/>
  <c r="H218" i="17"/>
  <c r="M218" i="17" s="1"/>
  <c r="F218" i="17"/>
  <c r="E219" i="17"/>
  <c r="G218" i="17"/>
  <c r="K216" i="17"/>
  <c r="AF212" i="17"/>
  <c r="U215" i="17"/>
  <c r="T216" i="17"/>
  <c r="V215" i="17"/>
  <c r="AC214" i="17"/>
  <c r="Z214" i="17"/>
  <c r="Y214" i="17"/>
  <c r="X214" i="17"/>
  <c r="AA213" i="17"/>
  <c r="AE213" i="17" s="1"/>
  <c r="R217" i="17" l="1"/>
  <c r="E220" i="17"/>
  <c r="H219" i="17"/>
  <c r="M219" i="17" s="1"/>
  <c r="F219" i="17"/>
  <c r="G219" i="17"/>
  <c r="L217" i="17"/>
  <c r="P218" i="17"/>
  <c r="Q218" i="17"/>
  <c r="O218" i="17"/>
  <c r="S217" i="17"/>
  <c r="N217" i="17" s="1"/>
  <c r="J217" i="17"/>
  <c r="AI213" i="17"/>
  <c r="AG213" i="17"/>
  <c r="AJ219" i="17"/>
  <c r="AF213" i="17"/>
  <c r="K217" i="17"/>
  <c r="I217" i="17"/>
  <c r="U216" i="17"/>
  <c r="T217" i="17"/>
  <c r="V216" i="17"/>
  <c r="AD213" i="17"/>
  <c r="W213" i="17" s="1"/>
  <c r="AC215" i="17"/>
  <c r="Y215" i="17"/>
  <c r="Z215" i="17"/>
  <c r="X215" i="17"/>
  <c r="AA214" i="17"/>
  <c r="AD214" i="17" s="1"/>
  <c r="AE214" i="17"/>
  <c r="L218" i="17" l="1"/>
  <c r="K218" i="17"/>
  <c r="J218" i="17"/>
  <c r="I218" i="17"/>
  <c r="S218" i="17"/>
  <c r="N218" i="17" s="1"/>
  <c r="Q219" i="17"/>
  <c r="P219" i="17"/>
  <c r="O219" i="17"/>
  <c r="R218" i="17"/>
  <c r="H220" i="17"/>
  <c r="AJ220" i="17" s="1"/>
  <c r="E221" i="17"/>
  <c r="F220" i="17"/>
  <c r="G220" i="17"/>
  <c r="W214" i="17"/>
  <c r="U217" i="17"/>
  <c r="T218" i="17"/>
  <c r="V217" i="17"/>
  <c r="Z216" i="17"/>
  <c r="AC216" i="17"/>
  <c r="X216" i="17"/>
  <c r="Y216" i="17"/>
  <c r="AA215" i="17"/>
  <c r="AE215" i="17" s="1"/>
  <c r="AB213" i="17"/>
  <c r="AH214" i="17" s="1"/>
  <c r="M220" i="17" l="1"/>
  <c r="AA216" i="17"/>
  <c r="J219" i="17"/>
  <c r="L219" i="17"/>
  <c r="I219" i="17"/>
  <c r="K219" i="17"/>
  <c r="S219" i="17"/>
  <c r="N219" i="17" s="1"/>
  <c r="R219" i="17"/>
  <c r="AG214" i="17"/>
  <c r="Q220" i="17"/>
  <c r="P220" i="17"/>
  <c r="R220" i="17" s="1"/>
  <c r="O220" i="17"/>
  <c r="AI214" i="17"/>
  <c r="M221" i="17"/>
  <c r="H221" i="17"/>
  <c r="AJ221" i="17" s="1"/>
  <c r="E222" i="17"/>
  <c r="F221" i="17"/>
  <c r="G221" i="17"/>
  <c r="AB214" i="17"/>
  <c r="AH215" i="17" s="1"/>
  <c r="AF214" i="17"/>
  <c r="U218" i="17"/>
  <c r="T219" i="17"/>
  <c r="V218" i="17"/>
  <c r="AC217" i="17"/>
  <c r="Z217" i="17"/>
  <c r="Y217" i="17"/>
  <c r="X217" i="17"/>
  <c r="AD215" i="17"/>
  <c r="AD216" i="17"/>
  <c r="AE216" i="17"/>
  <c r="W215" i="17"/>
  <c r="W216" i="17" s="1"/>
  <c r="AI215" i="17" l="1"/>
  <c r="AG215" i="17"/>
  <c r="AA217" i="17"/>
  <c r="AE217" i="17" s="1"/>
  <c r="S220" i="17"/>
  <c r="N220" i="17" s="1"/>
  <c r="L220" i="17"/>
  <c r="J220" i="17"/>
  <c r="Q221" i="17"/>
  <c r="P221" i="17"/>
  <c r="O221" i="17"/>
  <c r="K220" i="17"/>
  <c r="I220" i="17"/>
  <c r="H222" i="17"/>
  <c r="AJ222" i="17" s="1"/>
  <c r="E223" i="17"/>
  <c r="F222" i="17"/>
  <c r="G222" i="17"/>
  <c r="AB215" i="17"/>
  <c r="AB216" i="17" s="1"/>
  <c r="U219" i="17"/>
  <c r="T220" i="17"/>
  <c r="V219" i="17"/>
  <c r="AC218" i="17"/>
  <c r="Z218" i="17"/>
  <c r="X218" i="17"/>
  <c r="Y218" i="17"/>
  <c r="AD217" i="17"/>
  <c r="W217" i="17" s="1"/>
  <c r="AF215" i="17"/>
  <c r="M222" i="17" l="1"/>
  <c r="AA218" i="17"/>
  <c r="J221" i="17"/>
  <c r="H223" i="17"/>
  <c r="AJ223" i="17" s="1"/>
  <c r="E224" i="17"/>
  <c r="F223" i="17"/>
  <c r="G223" i="17"/>
  <c r="AH216" i="17"/>
  <c r="AH217" i="17" s="1"/>
  <c r="AI216" i="17"/>
  <c r="AI217" i="17" s="1"/>
  <c r="I221" i="17"/>
  <c r="AF216" i="17"/>
  <c r="AF217" i="17" s="1"/>
  <c r="AF218" i="17" s="1"/>
  <c r="K221" i="17"/>
  <c r="Q222" i="17"/>
  <c r="P222" i="17"/>
  <c r="O222" i="17"/>
  <c r="L221" i="17"/>
  <c r="AG216" i="17"/>
  <c r="AG217" i="17" s="1"/>
  <c r="R221" i="17"/>
  <c r="S221" i="17" s="1"/>
  <c r="N221" i="17" s="1"/>
  <c r="AB217" i="17"/>
  <c r="AE218" i="17"/>
  <c r="U220" i="17"/>
  <c r="T221" i="17"/>
  <c r="V220" i="17"/>
  <c r="Z219" i="17"/>
  <c r="AC219" i="17"/>
  <c r="Y219" i="17"/>
  <c r="X219" i="17"/>
  <c r="AD218" i="17"/>
  <c r="W218" i="17" s="1"/>
  <c r="R222" i="17" l="1"/>
  <c r="M223" i="17"/>
  <c r="AI218" i="17"/>
  <c r="AG218" i="17"/>
  <c r="AH218" i="17"/>
  <c r="I222" i="17"/>
  <c r="L222" i="17"/>
  <c r="S222" i="17"/>
  <c r="N222" i="17" s="1"/>
  <c r="Q223" i="17"/>
  <c r="O223" i="17"/>
  <c r="P223" i="17"/>
  <c r="H224" i="17"/>
  <c r="AJ224" i="17" s="1"/>
  <c r="E225" i="17"/>
  <c r="F224" i="17"/>
  <c r="G224" i="17"/>
  <c r="J222" i="17"/>
  <c r="AA219" i="17"/>
  <c r="AE219" i="17" s="1"/>
  <c r="K222" i="17"/>
  <c r="AG219" i="17"/>
  <c r="U221" i="17"/>
  <c r="T222" i="17"/>
  <c r="V221" i="17"/>
  <c r="AC220" i="17"/>
  <c r="Y220" i="17"/>
  <c r="Z220" i="17"/>
  <c r="X220" i="17"/>
  <c r="AD219" i="17"/>
  <c r="W219" i="17" s="1"/>
  <c r="AB218" i="17"/>
  <c r="AF219" i="17" s="1"/>
  <c r="AI219" i="17" l="1"/>
  <c r="AH219" i="17"/>
  <c r="E226" i="17"/>
  <c r="H225" i="17"/>
  <c r="AJ225" i="17" s="1"/>
  <c r="F225" i="17"/>
  <c r="G225" i="17"/>
  <c r="AA220" i="17"/>
  <c r="AE220" i="17" s="1"/>
  <c r="M224" i="17"/>
  <c r="M225" i="17" s="1"/>
  <c r="K223" i="17"/>
  <c r="J223" i="17"/>
  <c r="L223" i="17"/>
  <c r="I223" i="17"/>
  <c r="P224" i="17"/>
  <c r="Q224" i="17"/>
  <c r="O224" i="17"/>
  <c r="R223" i="17"/>
  <c r="S223" i="17" s="1"/>
  <c r="N223" i="17" s="1"/>
  <c r="AB219" i="17"/>
  <c r="AI220" i="17" s="1"/>
  <c r="T223" i="17"/>
  <c r="U222" i="17"/>
  <c r="V222" i="17"/>
  <c r="AC221" i="17"/>
  <c r="Y221" i="17"/>
  <c r="Z221" i="17"/>
  <c r="X221" i="17"/>
  <c r="AG220" i="17" l="1"/>
  <c r="AH220" i="17"/>
  <c r="R224" i="17"/>
  <c r="I224" i="17"/>
  <c r="L224" i="17"/>
  <c r="AD220" i="17"/>
  <c r="W220" i="17" s="1"/>
  <c r="AB220" i="17" s="1"/>
  <c r="AI221" i="17" s="1"/>
  <c r="J224" i="17"/>
  <c r="Q225" i="17"/>
  <c r="P225" i="17"/>
  <c r="O225" i="17"/>
  <c r="K224" i="17"/>
  <c r="H226" i="17"/>
  <c r="AJ226" i="17" s="1"/>
  <c r="F226" i="17"/>
  <c r="E227" i="17"/>
  <c r="G226" i="17"/>
  <c r="AA221" i="17"/>
  <c r="AD221" i="17" s="1"/>
  <c r="W221" i="17" s="1"/>
  <c r="S224" i="17"/>
  <c r="N224" i="17" s="1"/>
  <c r="AC222" i="17"/>
  <c r="Z222" i="17"/>
  <c r="Y222" i="17"/>
  <c r="X222" i="17"/>
  <c r="T224" i="17"/>
  <c r="U223" i="17"/>
  <c r="V223" i="17"/>
  <c r="AF220" i="17"/>
  <c r="M226" i="17" l="1"/>
  <c r="J225" i="17"/>
  <c r="E228" i="17"/>
  <c r="H227" i="17"/>
  <c r="AJ227" i="17" s="1"/>
  <c r="F227" i="17"/>
  <c r="G227" i="17"/>
  <c r="K225" i="17"/>
  <c r="L225" i="17"/>
  <c r="AF221" i="17"/>
  <c r="I225" i="17"/>
  <c r="AG221" i="17"/>
  <c r="Q226" i="17"/>
  <c r="P226" i="17"/>
  <c r="O226" i="17"/>
  <c r="AH221" i="17"/>
  <c r="AE221" i="17"/>
  <c r="AB221" i="17" s="1"/>
  <c r="AI222" i="17" s="1"/>
  <c r="R225" i="17"/>
  <c r="S225" i="17" s="1"/>
  <c r="N225" i="17" s="1"/>
  <c r="U224" i="17"/>
  <c r="T225" i="17"/>
  <c r="V224" i="17"/>
  <c r="AA222" i="17"/>
  <c r="AD222" i="17" s="1"/>
  <c r="W222" i="17" s="1"/>
  <c r="AE222" i="17"/>
  <c r="AC223" i="17"/>
  <c r="Y223" i="17"/>
  <c r="Z223" i="17"/>
  <c r="X223" i="17"/>
  <c r="R226" i="17" l="1"/>
  <c r="M227" i="17"/>
  <c r="L226" i="17"/>
  <c r="AH222" i="17"/>
  <c r="K226" i="17"/>
  <c r="S226" i="17"/>
  <c r="N226" i="17" s="1"/>
  <c r="Q227" i="17"/>
  <c r="P227" i="17"/>
  <c r="O227" i="17"/>
  <c r="AA223" i="17"/>
  <c r="AD223" i="17" s="1"/>
  <c r="W223" i="17" s="1"/>
  <c r="J226" i="17"/>
  <c r="AF222" i="17"/>
  <c r="AG222" i="17"/>
  <c r="AG223" i="17" s="1"/>
  <c r="H228" i="17"/>
  <c r="AJ228" i="17" s="1"/>
  <c r="E229" i="17"/>
  <c r="F228" i="17"/>
  <c r="G228" i="17"/>
  <c r="I226" i="17"/>
  <c r="U225" i="17"/>
  <c r="T226" i="17"/>
  <c r="V225" i="17"/>
  <c r="AF223" i="17"/>
  <c r="AC224" i="17"/>
  <c r="Y224" i="17"/>
  <c r="X224" i="17"/>
  <c r="Z224" i="17"/>
  <c r="AB222" i="17"/>
  <c r="AI223" i="17" s="1"/>
  <c r="AH223" i="17" l="1"/>
  <c r="M228" i="17"/>
  <c r="AE223" i="17"/>
  <c r="I227" i="17"/>
  <c r="AA224" i="17"/>
  <c r="AE224" i="17" s="1"/>
  <c r="Q228" i="17"/>
  <c r="P228" i="17"/>
  <c r="O228" i="17"/>
  <c r="H229" i="17"/>
  <c r="AJ229" i="17" s="1"/>
  <c r="F229" i="17"/>
  <c r="E230" i="17"/>
  <c r="G229" i="17"/>
  <c r="K227" i="17"/>
  <c r="L227" i="17"/>
  <c r="AG224" i="17"/>
  <c r="AH224" i="17"/>
  <c r="J227" i="17"/>
  <c r="R227" i="17"/>
  <c r="S227" i="17" s="1"/>
  <c r="N227" i="17" s="1"/>
  <c r="AB223" i="17"/>
  <c r="AI224" i="17" s="1"/>
  <c r="T227" i="17"/>
  <c r="U226" i="17"/>
  <c r="V226" i="17"/>
  <c r="AD224" i="17"/>
  <c r="W224" i="17" s="1"/>
  <c r="AC225" i="17"/>
  <c r="Y225" i="17"/>
  <c r="Z225" i="17"/>
  <c r="X225" i="17"/>
  <c r="R228" i="17" l="1"/>
  <c r="AA225" i="17"/>
  <c r="Q229" i="17"/>
  <c r="P229" i="17"/>
  <c r="R229" i="17" s="1"/>
  <c r="O229" i="17"/>
  <c r="S228" i="17"/>
  <c r="N228" i="17" s="1"/>
  <c r="J228" i="17"/>
  <c r="I228" i="17"/>
  <c r="K228" i="17"/>
  <c r="M229" i="17"/>
  <c r="L228" i="17"/>
  <c r="H230" i="17"/>
  <c r="AJ230" i="17" s="1"/>
  <c r="E231" i="17"/>
  <c r="F230" i="17"/>
  <c r="G230" i="17"/>
  <c r="AC226" i="17"/>
  <c r="Y226" i="17"/>
  <c r="Z226" i="17"/>
  <c r="X226" i="17"/>
  <c r="T228" i="17"/>
  <c r="U227" i="17"/>
  <c r="V227" i="17"/>
  <c r="AD225" i="17"/>
  <c r="W225" i="17" s="1"/>
  <c r="AB224" i="17"/>
  <c r="AH225" i="17" s="1"/>
  <c r="AE225" i="17"/>
  <c r="AF224" i="17"/>
  <c r="AF225" i="17" s="1"/>
  <c r="M230" i="17" l="1"/>
  <c r="J229" i="17"/>
  <c r="S229" i="17"/>
  <c r="N229" i="17" s="1"/>
  <c r="I229" i="17"/>
  <c r="AI225" i="17"/>
  <c r="AA226" i="17"/>
  <c r="AD226" i="17" s="1"/>
  <c r="W226" i="17" s="1"/>
  <c r="AG225" i="17"/>
  <c r="Q230" i="17"/>
  <c r="P230" i="17"/>
  <c r="O230" i="17"/>
  <c r="L229" i="17"/>
  <c r="H231" i="17"/>
  <c r="AJ231" i="17" s="1"/>
  <c r="E232" i="17"/>
  <c r="F231" i="17"/>
  <c r="G231" i="17"/>
  <c r="K229" i="17"/>
  <c r="U228" i="17"/>
  <c r="T229" i="17"/>
  <c r="V228" i="17"/>
  <c r="AB225" i="17"/>
  <c r="AF226" i="17" s="1"/>
  <c r="AE226" i="17"/>
  <c r="AC227" i="17"/>
  <c r="Z227" i="17"/>
  <c r="Y227" i="17"/>
  <c r="X227" i="17"/>
  <c r="AI226" i="17" l="1"/>
  <c r="M231" i="17"/>
  <c r="R230" i="17"/>
  <c r="K230" i="17"/>
  <c r="AI227" i="17"/>
  <c r="I230" i="17"/>
  <c r="L230" i="17"/>
  <c r="Q231" i="17"/>
  <c r="P231" i="17"/>
  <c r="O231" i="17"/>
  <c r="E233" i="17"/>
  <c r="H232" i="17"/>
  <c r="AJ232" i="17" s="1"/>
  <c r="F232" i="17"/>
  <c r="G232" i="17"/>
  <c r="S230" i="17"/>
  <c r="N230" i="17" s="1"/>
  <c r="J230" i="17"/>
  <c r="AH226" i="17"/>
  <c r="AG226" i="17"/>
  <c r="U229" i="17"/>
  <c r="T230" i="17"/>
  <c r="V229" i="17"/>
  <c r="AC228" i="17"/>
  <c r="Y228" i="17"/>
  <c r="X228" i="17"/>
  <c r="Z228" i="17"/>
  <c r="AA227" i="17"/>
  <c r="AD227" i="17" s="1"/>
  <c r="W227" i="17" s="1"/>
  <c r="AB226" i="17"/>
  <c r="AG227" i="17" l="1"/>
  <c r="M232" i="17"/>
  <c r="AH227" i="17"/>
  <c r="AE227" i="17"/>
  <c r="R231" i="17"/>
  <c r="S231" i="17" s="1"/>
  <c r="N231" i="17" s="1"/>
  <c r="H233" i="17"/>
  <c r="AJ233" i="17" s="1"/>
  <c r="E234" i="17"/>
  <c r="F233" i="17"/>
  <c r="G233" i="17"/>
  <c r="I231" i="17"/>
  <c r="L231" i="17"/>
  <c r="J231" i="17"/>
  <c r="K231" i="17"/>
  <c r="Q232" i="17"/>
  <c r="P232" i="17"/>
  <c r="O232" i="17"/>
  <c r="AC229" i="17"/>
  <c r="Z229" i="17"/>
  <c r="Y229" i="17"/>
  <c r="X229" i="17"/>
  <c r="AB227" i="17"/>
  <c r="AG228" i="17" s="1"/>
  <c r="AF227" i="17"/>
  <c r="U230" i="17"/>
  <c r="T231" i="17"/>
  <c r="V230" i="17"/>
  <c r="AA228" i="17"/>
  <c r="AE228" i="17" s="1"/>
  <c r="M233" i="17" l="1"/>
  <c r="AI228" i="17"/>
  <c r="AF228" i="17"/>
  <c r="I232" i="17"/>
  <c r="AH228" i="17"/>
  <c r="R232" i="17"/>
  <c r="S232" i="17" s="1"/>
  <c r="N232" i="17" s="1"/>
  <c r="Q233" i="17"/>
  <c r="P233" i="17"/>
  <c r="O233" i="17"/>
  <c r="K232" i="17"/>
  <c r="H234" i="17"/>
  <c r="AJ234" i="17" s="1"/>
  <c r="E235" i="17"/>
  <c r="F234" i="17"/>
  <c r="G234" i="17"/>
  <c r="J232" i="17"/>
  <c r="L232" i="17"/>
  <c r="AD228" i="17"/>
  <c r="W228" i="17" s="1"/>
  <c r="U231" i="17"/>
  <c r="T232" i="17"/>
  <c r="V231" i="17"/>
  <c r="AC230" i="17"/>
  <c r="Z230" i="17"/>
  <c r="Y230" i="17"/>
  <c r="X230" i="17"/>
  <c r="AA229" i="17"/>
  <c r="AD229" i="17" s="1"/>
  <c r="M234" i="17" l="1"/>
  <c r="AE229" i="17"/>
  <c r="H235" i="17"/>
  <c r="AJ235" i="17" s="1"/>
  <c r="F235" i="17"/>
  <c r="E236" i="17"/>
  <c r="G235" i="17"/>
  <c r="I233" i="17"/>
  <c r="L233" i="17"/>
  <c r="J233" i="17"/>
  <c r="Q234" i="17"/>
  <c r="P234" i="17"/>
  <c r="R234" i="17" s="1"/>
  <c r="O234" i="17"/>
  <c r="K233" i="17"/>
  <c r="R233" i="17"/>
  <c r="S233" i="17" s="1"/>
  <c r="N233" i="17" s="1"/>
  <c r="U232" i="17"/>
  <c r="T233" i="17"/>
  <c r="V232" i="17"/>
  <c r="AC231" i="17"/>
  <c r="Y231" i="17"/>
  <c r="Z231" i="17"/>
  <c r="X231" i="17"/>
  <c r="W229" i="17"/>
  <c r="AA230" i="17"/>
  <c r="AD230" i="17" s="1"/>
  <c r="AB228" i="17"/>
  <c r="M235" i="17" l="1"/>
  <c r="AE230" i="17"/>
  <c r="L234" i="17"/>
  <c r="AG229" i="17"/>
  <c r="AG230" i="17" s="1"/>
  <c r="AG231" i="17" s="1"/>
  <c r="AI229" i="17"/>
  <c r="AI230" i="17" s="1"/>
  <c r="AI231" i="17" s="1"/>
  <c r="J234" i="17"/>
  <c r="I234" i="17"/>
  <c r="K234" i="17"/>
  <c r="E237" i="17"/>
  <c r="H236" i="17"/>
  <c r="M236" i="17" s="1"/>
  <c r="F236" i="17"/>
  <c r="G236" i="17"/>
  <c r="S234" i="17"/>
  <c r="N234" i="17" s="1"/>
  <c r="Q235" i="17"/>
  <c r="P235" i="17"/>
  <c r="O235" i="17"/>
  <c r="AH229" i="17"/>
  <c r="AA231" i="17"/>
  <c r="AD231" i="17" s="1"/>
  <c r="W230" i="17"/>
  <c r="AB229" i="17"/>
  <c r="AB230" i="17" s="1"/>
  <c r="AF229" i="17"/>
  <c r="AF230" i="17" s="1"/>
  <c r="AF231" i="17" s="1"/>
  <c r="Y232" i="17"/>
  <c r="Z232" i="17"/>
  <c r="AC232" i="17"/>
  <c r="X232" i="17"/>
  <c r="AE231" i="17"/>
  <c r="U233" i="17"/>
  <c r="T234" i="17"/>
  <c r="V233" i="17"/>
  <c r="AH230" i="17" l="1"/>
  <c r="AH231" i="17" s="1"/>
  <c r="K235" i="17"/>
  <c r="I235" i="17"/>
  <c r="H237" i="17"/>
  <c r="M237" i="17" s="1"/>
  <c r="E238" i="17"/>
  <c r="F237" i="17"/>
  <c r="G237" i="17"/>
  <c r="J235" i="17"/>
  <c r="R235" i="17"/>
  <c r="S235" i="17" s="1"/>
  <c r="N235" i="17" s="1"/>
  <c r="AJ236" i="17"/>
  <c r="L235" i="17"/>
  <c r="Q236" i="17"/>
  <c r="P236" i="17"/>
  <c r="O236" i="17"/>
  <c r="T235" i="17"/>
  <c r="U234" i="17"/>
  <c r="V234" i="17"/>
  <c r="AA232" i="17"/>
  <c r="AD232" i="17" s="1"/>
  <c r="AC233" i="17"/>
  <c r="Y233" i="17"/>
  <c r="Z233" i="17"/>
  <c r="X233" i="17"/>
  <c r="W231" i="17"/>
  <c r="AJ237" i="17" l="1"/>
  <c r="Q237" i="17"/>
  <c r="P237" i="17"/>
  <c r="O237" i="17"/>
  <c r="R236" i="17"/>
  <c r="S236" i="17" s="1"/>
  <c r="N236" i="17" s="1"/>
  <c r="L236" i="17"/>
  <c r="F238" i="17"/>
  <c r="H238" i="17"/>
  <c r="M238" i="17" s="1"/>
  <c r="E239" i="17"/>
  <c r="G238" i="17"/>
  <c r="K236" i="17"/>
  <c r="J236" i="17"/>
  <c r="I236" i="17"/>
  <c r="AE232" i="17"/>
  <c r="T236" i="17"/>
  <c r="U235" i="17"/>
  <c r="V235" i="17"/>
  <c r="W232" i="17"/>
  <c r="AC234" i="17"/>
  <c r="Y234" i="17"/>
  <c r="Z234" i="17"/>
  <c r="X234" i="17"/>
  <c r="AB231" i="17"/>
  <c r="AA233" i="17"/>
  <c r="AE233" i="17" s="1"/>
  <c r="R237" i="17" l="1"/>
  <c r="AI232" i="17"/>
  <c r="AG232" i="17"/>
  <c r="AH232" i="17"/>
  <c r="H239" i="17"/>
  <c r="M239" i="17" s="1"/>
  <c r="E240" i="17"/>
  <c r="F239" i="17"/>
  <c r="G239" i="17"/>
  <c r="L237" i="17"/>
  <c r="I237" i="17"/>
  <c r="Q238" i="17"/>
  <c r="P238" i="17"/>
  <c r="O238" i="17"/>
  <c r="S237" i="17"/>
  <c r="N237" i="17" s="1"/>
  <c r="AA234" i="17"/>
  <c r="AE234" i="17" s="1"/>
  <c r="AJ238" i="17"/>
  <c r="J237" i="17"/>
  <c r="K237" i="17"/>
  <c r="AD233" i="17"/>
  <c r="W233" i="17" s="1"/>
  <c r="AB232" i="17"/>
  <c r="AF232" i="17"/>
  <c r="T237" i="17"/>
  <c r="U236" i="17"/>
  <c r="V236" i="17"/>
  <c r="Z235" i="17"/>
  <c r="AC235" i="17"/>
  <c r="Y235" i="17"/>
  <c r="X235" i="17"/>
  <c r="R238" i="17" l="1"/>
  <c r="AJ239" i="17"/>
  <c r="AJ240" i="17" s="1"/>
  <c r="AA235" i="17"/>
  <c r="AD234" i="17"/>
  <c r="K238" i="17"/>
  <c r="I238" i="17"/>
  <c r="L238" i="17"/>
  <c r="J238" i="17"/>
  <c r="Q239" i="17"/>
  <c r="P239" i="17"/>
  <c r="O239" i="17"/>
  <c r="AF233" i="17"/>
  <c r="E241" i="17"/>
  <c r="H240" i="17"/>
  <c r="M240" i="17" s="1"/>
  <c r="F240" i="17"/>
  <c r="G240" i="17"/>
  <c r="AH233" i="17"/>
  <c r="AB233" i="17"/>
  <c r="S238" i="17"/>
  <c r="N238" i="17" s="1"/>
  <c r="AG233" i="17"/>
  <c r="AG234" i="17" s="1"/>
  <c r="AI233" i="17"/>
  <c r="AC236" i="17"/>
  <c r="Z236" i="17"/>
  <c r="Y236" i="17"/>
  <c r="X236" i="17"/>
  <c r="U237" i="17"/>
  <c r="T238" i="17"/>
  <c r="V237" i="17"/>
  <c r="AD235" i="17"/>
  <c r="AE235" i="17"/>
  <c r="W234" i="17"/>
  <c r="W235" i="17" s="1"/>
  <c r="R239" i="17" l="1"/>
  <c r="S239" i="17" s="1"/>
  <c r="N239" i="17" s="1"/>
  <c r="J239" i="17"/>
  <c r="AH234" i="17"/>
  <c r="L239" i="17"/>
  <c r="I239" i="17"/>
  <c r="AJ241" i="17"/>
  <c r="AF234" i="17"/>
  <c r="K239" i="17"/>
  <c r="P240" i="17"/>
  <c r="Q240" i="17"/>
  <c r="O240" i="17"/>
  <c r="AI234" i="17"/>
  <c r="H241" i="17"/>
  <c r="M241" i="17" s="1"/>
  <c r="E242" i="17"/>
  <c r="F241" i="17"/>
  <c r="G241" i="17"/>
  <c r="AA236" i="17"/>
  <c r="AD236" i="17" s="1"/>
  <c r="W236" i="17" s="1"/>
  <c r="U238" i="17"/>
  <c r="T239" i="17"/>
  <c r="V238" i="17"/>
  <c r="AC237" i="17"/>
  <c r="Y237" i="17"/>
  <c r="AA237" i="17" s="1"/>
  <c r="X237" i="17"/>
  <c r="Z237" i="17"/>
  <c r="AB234" i="17"/>
  <c r="AG235" i="17" s="1"/>
  <c r="AE236" i="17"/>
  <c r="AI235" i="17" l="1"/>
  <c r="AH235" i="17"/>
  <c r="I240" i="17"/>
  <c r="Q241" i="17"/>
  <c r="P241" i="17"/>
  <c r="O241" i="17"/>
  <c r="AI236" i="17"/>
  <c r="AI237" i="17" s="1"/>
  <c r="L240" i="17"/>
  <c r="H242" i="17"/>
  <c r="E243" i="17"/>
  <c r="F242" i="17"/>
  <c r="G242" i="17"/>
  <c r="J240" i="17"/>
  <c r="R240" i="17"/>
  <c r="S240" i="17" s="1"/>
  <c r="N240" i="17" s="1"/>
  <c r="K240" i="17"/>
  <c r="AE237" i="17"/>
  <c r="U239" i="17"/>
  <c r="T240" i="17"/>
  <c r="V239" i="17"/>
  <c r="AB235" i="17"/>
  <c r="AB236" i="17" s="1"/>
  <c r="AF235" i="17"/>
  <c r="AC238" i="17"/>
  <c r="Z238" i="17"/>
  <c r="Y238" i="17"/>
  <c r="X238" i="17"/>
  <c r="AD237" i="17"/>
  <c r="W237" i="17" s="1"/>
  <c r="R241" i="17" l="1"/>
  <c r="L241" i="17"/>
  <c r="S241" i="17"/>
  <c r="N241" i="17" s="1"/>
  <c r="Q242" i="17"/>
  <c r="P242" i="17"/>
  <c r="O242" i="17"/>
  <c r="I241" i="17"/>
  <c r="K241" i="17"/>
  <c r="J241" i="17"/>
  <c r="H243" i="17"/>
  <c r="E244" i="17"/>
  <c r="F243" i="17"/>
  <c r="G243" i="17"/>
  <c r="AG236" i="17"/>
  <c r="AG237" i="17" s="1"/>
  <c r="AG238" i="17" s="1"/>
  <c r="AH236" i="17"/>
  <c r="AH237" i="17" s="1"/>
  <c r="AH238" i="17" s="1"/>
  <c r="AC239" i="17"/>
  <c r="Y239" i="17"/>
  <c r="Z239" i="17"/>
  <c r="X239" i="17"/>
  <c r="AA238" i="17"/>
  <c r="AD238" i="17" s="1"/>
  <c r="W238" i="17" s="1"/>
  <c r="AB237" i="17"/>
  <c r="AI238" i="17" s="1"/>
  <c r="U240" i="17"/>
  <c r="T241" i="17"/>
  <c r="V240" i="17"/>
  <c r="AF236" i="17"/>
  <c r="AF237" i="17" s="1"/>
  <c r="AF238" i="17" s="1"/>
  <c r="AA239" i="17" l="1"/>
  <c r="M242" i="17"/>
  <c r="K242" i="17"/>
  <c r="I242" i="17"/>
  <c r="R242" i="17"/>
  <c r="S242" i="17" s="1"/>
  <c r="N242" i="17" s="1"/>
  <c r="Q243" i="17"/>
  <c r="P243" i="17"/>
  <c r="O243" i="17"/>
  <c r="E245" i="17"/>
  <c r="F244" i="17"/>
  <c r="H244" i="17"/>
  <c r="G244" i="17"/>
  <c r="J242" i="17"/>
  <c r="L242" i="17"/>
  <c r="AE238" i="17"/>
  <c r="AB238" i="17" s="1"/>
  <c r="AI239" i="17" s="1"/>
  <c r="U241" i="17"/>
  <c r="T242" i="17"/>
  <c r="V241" i="17"/>
  <c r="AC240" i="17"/>
  <c r="Y240" i="17"/>
  <c r="X240" i="17"/>
  <c r="Z240" i="17"/>
  <c r="AD239" i="17"/>
  <c r="W239" i="17" s="1"/>
  <c r="AE239" i="17"/>
  <c r="L243" i="17" l="1"/>
  <c r="AA240" i="17"/>
  <c r="AG239" i="17"/>
  <c r="AG240" i="17" s="1"/>
  <c r="K243" i="17"/>
  <c r="J243" i="17"/>
  <c r="I243" i="17"/>
  <c r="H245" i="17"/>
  <c r="E246" i="17"/>
  <c r="F245" i="17"/>
  <c r="G245" i="17"/>
  <c r="AH239" i="17"/>
  <c r="AH240" i="17" s="1"/>
  <c r="M243" i="17"/>
  <c r="Q244" i="17"/>
  <c r="P244" i="17"/>
  <c r="O244" i="17"/>
  <c r="S243" i="17"/>
  <c r="N243" i="17" s="1"/>
  <c r="R243" i="17"/>
  <c r="AB239" i="17"/>
  <c r="AI240" i="17" s="1"/>
  <c r="AF239" i="17"/>
  <c r="U242" i="17"/>
  <c r="T243" i="17"/>
  <c r="V242" i="17"/>
  <c r="AC241" i="17"/>
  <c r="Y241" i="17"/>
  <c r="Z241" i="17"/>
  <c r="X241" i="17"/>
  <c r="AD240" i="17"/>
  <c r="W240" i="17" s="1"/>
  <c r="AE240" i="17"/>
  <c r="R244" i="17" l="1"/>
  <c r="AF240" i="17"/>
  <c r="I244" i="17"/>
  <c r="AA241" i="17"/>
  <c r="AE241" i="17" s="1"/>
  <c r="H246" i="17"/>
  <c r="F246" i="17"/>
  <c r="E247" i="17"/>
  <c r="G246" i="17"/>
  <c r="J244" i="17"/>
  <c r="M244" i="17"/>
  <c r="S244" i="17"/>
  <c r="N244" i="17" s="1"/>
  <c r="K244" i="17"/>
  <c r="AH241" i="17"/>
  <c r="L244" i="17"/>
  <c r="Q245" i="17"/>
  <c r="P245" i="17"/>
  <c r="O245" i="17"/>
  <c r="U243" i="17"/>
  <c r="T244" i="17"/>
  <c r="V243" i="17"/>
  <c r="Y242" i="17"/>
  <c r="AC242" i="17"/>
  <c r="Z242" i="17"/>
  <c r="X242" i="17"/>
  <c r="AB240" i="17"/>
  <c r="AI241" i="17" s="1"/>
  <c r="AG241" i="17" l="1"/>
  <c r="R245" i="17"/>
  <c r="AA242" i="17"/>
  <c r="AD241" i="17"/>
  <c r="W241" i="17" s="1"/>
  <c r="S245" i="17"/>
  <c r="N245" i="17" s="1"/>
  <c r="J245" i="17"/>
  <c r="Q246" i="17"/>
  <c r="P246" i="17"/>
  <c r="R246" i="17" s="1"/>
  <c r="O246" i="17"/>
  <c r="L245" i="17"/>
  <c r="H247" i="17"/>
  <c r="F247" i="17"/>
  <c r="E248" i="17"/>
  <c r="G247" i="17"/>
  <c r="AH242" i="17"/>
  <c r="K245" i="17"/>
  <c r="I245" i="17"/>
  <c r="M245" i="17"/>
  <c r="AE242" i="17"/>
  <c r="AB241" i="17"/>
  <c r="AJ242" i="17" s="1"/>
  <c r="AF241" i="17"/>
  <c r="AC243" i="17"/>
  <c r="Z243" i="17"/>
  <c r="Y243" i="17"/>
  <c r="X243" i="17"/>
  <c r="T245" i="17"/>
  <c r="U244" i="17"/>
  <c r="V244" i="17"/>
  <c r="AD242" i="17"/>
  <c r="W242" i="17" s="1"/>
  <c r="AG242" i="17" l="1"/>
  <c r="S246" i="17"/>
  <c r="N246" i="17" s="1"/>
  <c r="M246" i="17"/>
  <c r="I246" i="17"/>
  <c r="K246" i="17"/>
  <c r="J246" i="17"/>
  <c r="AH243" i="17"/>
  <c r="AF242" i="17"/>
  <c r="H248" i="17"/>
  <c r="E249" i="17"/>
  <c r="F248" i="17"/>
  <c r="G248" i="17"/>
  <c r="AI242" i="17"/>
  <c r="AI243" i="17" s="1"/>
  <c r="AJ243" i="17"/>
  <c r="Q247" i="17"/>
  <c r="P247" i="17"/>
  <c r="O247" i="17"/>
  <c r="L246" i="17"/>
  <c r="Y244" i="17"/>
  <c r="AC244" i="17"/>
  <c r="Z244" i="17"/>
  <c r="X244" i="17"/>
  <c r="AA243" i="17"/>
  <c r="AE243" i="17" s="1"/>
  <c r="U245" i="17"/>
  <c r="T246" i="17"/>
  <c r="V245" i="17"/>
  <c r="AB242" i="17"/>
  <c r="AG243" i="17" s="1"/>
  <c r="H249" i="17" l="1"/>
  <c r="E250" i="17"/>
  <c r="F249" i="17"/>
  <c r="G249" i="17"/>
  <c r="R247" i="17"/>
  <c r="S247" i="17" s="1"/>
  <c r="N247" i="17" s="1"/>
  <c r="K247" i="17"/>
  <c r="I247" i="17"/>
  <c r="J247" i="17"/>
  <c r="M247" i="17"/>
  <c r="AA244" i="17"/>
  <c r="AD244" i="17" s="1"/>
  <c r="Q248" i="17"/>
  <c r="P248" i="17"/>
  <c r="O248" i="17"/>
  <c r="L247" i="17"/>
  <c r="U246" i="17"/>
  <c r="T247" i="17"/>
  <c r="V246" i="17"/>
  <c r="AE244" i="17"/>
  <c r="AC245" i="17"/>
  <c r="Y245" i="17"/>
  <c r="Z245" i="17"/>
  <c r="X245" i="17"/>
  <c r="AD243" i="17"/>
  <c r="W243" i="17" s="1"/>
  <c r="AF243" i="17"/>
  <c r="AA245" i="17" l="1"/>
  <c r="R248" i="17"/>
  <c r="I248" i="17"/>
  <c r="K248" i="17"/>
  <c r="M248" i="17"/>
  <c r="P249" i="17"/>
  <c r="Q249" i="17"/>
  <c r="O249" i="17"/>
  <c r="L248" i="17"/>
  <c r="J248" i="17"/>
  <c r="H250" i="17"/>
  <c r="E251" i="17"/>
  <c r="F250" i="17"/>
  <c r="G250" i="17"/>
  <c r="S248" i="17"/>
  <c r="N248" i="17" s="1"/>
  <c r="U247" i="17"/>
  <c r="T248" i="17"/>
  <c r="V247" i="17"/>
  <c r="W244" i="17"/>
  <c r="AD245" i="17"/>
  <c r="AC246" i="17"/>
  <c r="Y246" i="17"/>
  <c r="AA246" i="17" s="1"/>
  <c r="Z246" i="17"/>
  <c r="X246" i="17"/>
  <c r="AE245" i="17"/>
  <c r="AB243" i="17"/>
  <c r="AG244" i="17" l="1"/>
  <c r="AJ244" i="17"/>
  <c r="AI244" i="17"/>
  <c r="AH244" i="17"/>
  <c r="AH245" i="17" s="1"/>
  <c r="M249" i="17"/>
  <c r="I249" i="17"/>
  <c r="R249" i="17"/>
  <c r="S249" i="17" s="1"/>
  <c r="N249" i="17" s="1"/>
  <c r="J249" i="17"/>
  <c r="K249" i="17"/>
  <c r="Q250" i="17"/>
  <c r="P250" i="17"/>
  <c r="O250" i="17"/>
  <c r="W245" i="17"/>
  <c r="H251" i="17"/>
  <c r="E252" i="17"/>
  <c r="F251" i="17"/>
  <c r="G251" i="17"/>
  <c r="L249" i="17"/>
  <c r="AB244" i="17"/>
  <c r="AD246" i="17"/>
  <c r="U248" i="17"/>
  <c r="T249" i="17"/>
  <c r="V248" i="17"/>
  <c r="AF244" i="17"/>
  <c r="AC247" i="17"/>
  <c r="Y247" i="17"/>
  <c r="Z247" i="17"/>
  <c r="X247" i="17"/>
  <c r="AE246" i="17"/>
  <c r="R250" i="17" l="1"/>
  <c r="AI245" i="17"/>
  <c r="I250" i="17"/>
  <c r="H252" i="17"/>
  <c r="E253" i="17"/>
  <c r="F252" i="17"/>
  <c r="G252" i="17"/>
  <c r="M250" i="17"/>
  <c r="AJ245" i="17"/>
  <c r="AG245" i="17"/>
  <c r="AA247" i="17"/>
  <c r="L250" i="17"/>
  <c r="J250" i="17"/>
  <c r="Q251" i="17"/>
  <c r="P251" i="17"/>
  <c r="O251" i="17"/>
  <c r="S250" i="17"/>
  <c r="N250" i="17" s="1"/>
  <c r="W246" i="17"/>
  <c r="AB245" i="17"/>
  <c r="AB246" i="17" s="1"/>
  <c r="K250" i="17"/>
  <c r="AC248" i="17"/>
  <c r="Y248" i="17"/>
  <c r="Z248" i="17"/>
  <c r="X248" i="17"/>
  <c r="T250" i="17"/>
  <c r="U249" i="17"/>
  <c r="V249" i="17"/>
  <c r="AD247" i="17"/>
  <c r="W247" i="17" s="1"/>
  <c r="AE247" i="17"/>
  <c r="AF245" i="17"/>
  <c r="AF246" i="17" s="1"/>
  <c r="AJ246" i="17" l="1"/>
  <c r="AI246" i="17"/>
  <c r="R251" i="17"/>
  <c r="AH246" i="17"/>
  <c r="AH247" i="17" s="1"/>
  <c r="AH248" i="17" s="1"/>
  <c r="AJ247" i="17"/>
  <c r="AI247" i="17"/>
  <c r="AF247" i="17"/>
  <c r="S251" i="17"/>
  <c r="N251" i="17" s="1"/>
  <c r="M251" i="17"/>
  <c r="K251" i="17"/>
  <c r="I251" i="17"/>
  <c r="AA248" i="17"/>
  <c r="AE248" i="17" s="1"/>
  <c r="J251" i="17"/>
  <c r="L251" i="17"/>
  <c r="Q252" i="17"/>
  <c r="P252" i="17"/>
  <c r="O252" i="17"/>
  <c r="H253" i="17"/>
  <c r="E254" i="17"/>
  <c r="F253" i="17"/>
  <c r="G253" i="17"/>
  <c r="AG246" i="17"/>
  <c r="AG247" i="17" s="1"/>
  <c r="AB247" i="17"/>
  <c r="AD248" i="17"/>
  <c r="W248" i="17" s="1"/>
  <c r="AC249" i="17"/>
  <c r="X249" i="17"/>
  <c r="Y249" i="17"/>
  <c r="Z249" i="17"/>
  <c r="T251" i="17"/>
  <c r="U250" i="17"/>
  <c r="V250" i="17"/>
  <c r="AI248" i="17" l="1"/>
  <c r="R252" i="17"/>
  <c r="Q253" i="17"/>
  <c r="O253" i="17"/>
  <c r="P253" i="17"/>
  <c r="K252" i="17"/>
  <c r="S252" i="17"/>
  <c r="N252" i="17" s="1"/>
  <c r="AH249" i="17"/>
  <c r="AA249" i="17"/>
  <c r="AD249" i="17" s="1"/>
  <c r="W249" i="17" s="1"/>
  <c r="H254" i="17"/>
  <c r="E255" i="17"/>
  <c r="F254" i="17"/>
  <c r="G254" i="17"/>
  <c r="M252" i="17"/>
  <c r="AJ248" i="17"/>
  <c r="AJ249" i="17" s="1"/>
  <c r="L252" i="17"/>
  <c r="J252" i="17"/>
  <c r="AG248" i="17"/>
  <c r="I252" i="17"/>
  <c r="AC250" i="17"/>
  <c r="Z250" i="17"/>
  <c r="Y250" i="17"/>
  <c r="X250" i="17"/>
  <c r="T252" i="17"/>
  <c r="U251" i="17"/>
  <c r="V251" i="17"/>
  <c r="AB248" i="17"/>
  <c r="AI249" i="17" s="1"/>
  <c r="AF248" i="17"/>
  <c r="AF249" i="17" s="1"/>
  <c r="AG249" i="17" l="1"/>
  <c r="AE249" i="17"/>
  <c r="J253" i="17"/>
  <c r="L253" i="17"/>
  <c r="K253" i="17"/>
  <c r="M253" i="17"/>
  <c r="R253" i="17"/>
  <c r="S253" i="17"/>
  <c r="N253" i="17" s="1"/>
  <c r="Q254" i="17"/>
  <c r="P254" i="17"/>
  <c r="R254" i="17" s="1"/>
  <c r="O254" i="17"/>
  <c r="I253" i="17"/>
  <c r="H255" i="17"/>
  <c r="F255" i="17"/>
  <c r="E256" i="17"/>
  <c r="G255" i="17"/>
  <c r="AA250" i="17"/>
  <c r="AD250" i="17" s="1"/>
  <c r="W250" i="17" s="1"/>
  <c r="AC251" i="17"/>
  <c r="X251" i="17"/>
  <c r="Z251" i="17"/>
  <c r="Y251" i="17"/>
  <c r="AB249" i="17"/>
  <c r="AG250" i="17" s="1"/>
  <c r="U252" i="17"/>
  <c r="T253" i="17"/>
  <c r="V252" i="17"/>
  <c r="AA251" i="17" l="1"/>
  <c r="E257" i="17"/>
  <c r="H256" i="17"/>
  <c r="F256" i="17"/>
  <c r="G256" i="17"/>
  <c r="K254" i="17"/>
  <c r="Q255" i="17"/>
  <c r="P255" i="17"/>
  <c r="R255" i="17" s="1"/>
  <c r="O255" i="17"/>
  <c r="I254" i="17"/>
  <c r="L254" i="17"/>
  <c r="AF250" i="17"/>
  <c r="S254" i="17"/>
  <c r="N254" i="17" s="1"/>
  <c r="AI250" i="17"/>
  <c r="AI251" i="17" s="1"/>
  <c r="AJ250" i="17"/>
  <c r="AJ251" i="17" s="1"/>
  <c r="AH250" i="17"/>
  <c r="AH251" i="17" s="1"/>
  <c r="J254" i="17"/>
  <c r="AE250" i="17"/>
  <c r="M254" i="17"/>
  <c r="U253" i="17"/>
  <c r="T254" i="17"/>
  <c r="V253" i="17"/>
  <c r="AC252" i="17"/>
  <c r="Y252" i="17"/>
  <c r="AA252" i="17" s="1"/>
  <c r="Z252" i="17"/>
  <c r="X252" i="17"/>
  <c r="AD251" i="17"/>
  <c r="W251" i="17" s="1"/>
  <c r="AE251" i="17"/>
  <c r="AB250" i="17"/>
  <c r="AF251" i="17" s="1"/>
  <c r="J255" i="17" l="1"/>
  <c r="K255" i="17"/>
  <c r="AI252" i="17"/>
  <c r="M255" i="17"/>
  <c r="L255" i="17"/>
  <c r="P256" i="17"/>
  <c r="Q256" i="17"/>
  <c r="O256" i="17"/>
  <c r="AG251" i="17"/>
  <c r="S255" i="17"/>
  <c r="N255" i="17" s="1"/>
  <c r="H257" i="17"/>
  <c r="E258" i="17"/>
  <c r="F257" i="17"/>
  <c r="G257" i="17"/>
  <c r="AH252" i="17"/>
  <c r="AJ252" i="17"/>
  <c r="I255" i="17"/>
  <c r="AE252" i="17"/>
  <c r="U254" i="17"/>
  <c r="T255" i="17"/>
  <c r="V254" i="17"/>
  <c r="AC253" i="17"/>
  <c r="Z253" i="17"/>
  <c r="Y253" i="17"/>
  <c r="X253" i="17"/>
  <c r="AB251" i="17"/>
  <c r="AF252" i="17" s="1"/>
  <c r="AD252" i="17"/>
  <c r="W252" i="17" s="1"/>
  <c r="AG252" i="17" l="1"/>
  <c r="I256" i="17"/>
  <c r="AI253" i="17"/>
  <c r="H258" i="17"/>
  <c r="E259" i="17"/>
  <c r="F258" i="17"/>
  <c r="G258" i="17"/>
  <c r="K256" i="17"/>
  <c r="R256" i="17"/>
  <c r="J256" i="17"/>
  <c r="L256" i="17"/>
  <c r="M256" i="17"/>
  <c r="Q257" i="17"/>
  <c r="P257" i="17"/>
  <c r="O257" i="17"/>
  <c r="S256" i="17"/>
  <c r="N256" i="17" s="1"/>
  <c r="AA253" i="17"/>
  <c r="U255" i="17"/>
  <c r="T256" i="17"/>
  <c r="V255" i="17"/>
  <c r="AC254" i="17"/>
  <c r="Z254" i="17"/>
  <c r="Y254" i="17"/>
  <c r="X254" i="17"/>
  <c r="AB252" i="17"/>
  <c r="AG253" i="17" s="1"/>
  <c r="AD253" i="17"/>
  <c r="W253" i="17" s="1"/>
  <c r="AE253" i="17"/>
  <c r="AJ253" i="17" l="1"/>
  <c r="AH253" i="17"/>
  <c r="K257" i="17"/>
  <c r="Q258" i="17"/>
  <c r="O258" i="17"/>
  <c r="P258" i="17"/>
  <c r="R258" i="17" s="1"/>
  <c r="H259" i="17"/>
  <c r="E260" i="17"/>
  <c r="F259" i="17"/>
  <c r="G259" i="17"/>
  <c r="L257" i="17"/>
  <c r="J257" i="17"/>
  <c r="I257" i="17"/>
  <c r="R257" i="17"/>
  <c r="S257" i="17" s="1"/>
  <c r="N257" i="17" s="1"/>
  <c r="AI254" i="17"/>
  <c r="M257" i="17"/>
  <c r="AB253" i="17"/>
  <c r="AG254" i="17" s="1"/>
  <c r="AA254" i="17"/>
  <c r="AD254" i="17" s="1"/>
  <c r="W254" i="17" s="1"/>
  <c r="AF253" i="17"/>
  <c r="U256" i="17"/>
  <c r="T257" i="17"/>
  <c r="V256" i="17"/>
  <c r="AC255" i="17"/>
  <c r="Z255" i="17"/>
  <c r="Y255" i="17"/>
  <c r="X255" i="17"/>
  <c r="AE254" i="17" l="1"/>
  <c r="AF254" i="17"/>
  <c r="S258" i="17"/>
  <c r="N258" i="17" s="1"/>
  <c r="J258" i="17"/>
  <c r="K258" i="17"/>
  <c r="AI255" i="17"/>
  <c r="H260" i="17"/>
  <c r="E261" i="17"/>
  <c r="F260" i="17"/>
  <c r="G260" i="17"/>
  <c r="I258" i="17"/>
  <c r="L258" i="17"/>
  <c r="AH254" i="17"/>
  <c r="AH255" i="17" s="1"/>
  <c r="AJ254" i="17"/>
  <c r="AJ255" i="17" s="1"/>
  <c r="M258" i="17"/>
  <c r="Q259" i="17"/>
  <c r="P259" i="17"/>
  <c r="O259" i="17"/>
  <c r="AA255" i="17"/>
  <c r="U257" i="17"/>
  <c r="T258" i="17"/>
  <c r="V257" i="17"/>
  <c r="AC256" i="17"/>
  <c r="Z256" i="17"/>
  <c r="Y256" i="17"/>
  <c r="X256" i="17"/>
  <c r="AB254" i="17"/>
  <c r="AF255" i="17" s="1"/>
  <c r="AD255" i="17"/>
  <c r="W255" i="17" s="1"/>
  <c r="AE255" i="17"/>
  <c r="AA256" i="17" l="1"/>
  <c r="R259" i="17"/>
  <c r="Q260" i="17"/>
  <c r="P260" i="17"/>
  <c r="O260" i="17"/>
  <c r="S259" i="17"/>
  <c r="N259" i="17" s="1"/>
  <c r="K259" i="17"/>
  <c r="J259" i="17"/>
  <c r="L259" i="17"/>
  <c r="F261" i="17"/>
  <c r="E262" i="17"/>
  <c r="H261" i="17"/>
  <c r="G261" i="17"/>
  <c r="M259" i="17"/>
  <c r="AJ256" i="17"/>
  <c r="I259" i="17"/>
  <c r="AG255" i="17"/>
  <c r="T259" i="17"/>
  <c r="U258" i="17"/>
  <c r="V258" i="17"/>
  <c r="AC257" i="17"/>
  <c r="Y257" i="17"/>
  <c r="Z257" i="17"/>
  <c r="X257" i="17"/>
  <c r="AE256" i="17"/>
  <c r="AB255" i="17"/>
  <c r="AH256" i="17" s="1"/>
  <c r="AD256" i="17"/>
  <c r="W256" i="17" s="1"/>
  <c r="AI256" i="17" l="1"/>
  <c r="K260" i="17"/>
  <c r="I260" i="17"/>
  <c r="Q261" i="17"/>
  <c r="O261" i="17"/>
  <c r="P261" i="17"/>
  <c r="AH257" i="17"/>
  <c r="AJ257" i="17"/>
  <c r="M260" i="17"/>
  <c r="L260" i="17"/>
  <c r="R260" i="17"/>
  <c r="S260" i="17" s="1"/>
  <c r="N260" i="17" s="1"/>
  <c r="AG256" i="17"/>
  <c r="H262" i="17"/>
  <c r="E263" i="17"/>
  <c r="F262" i="17"/>
  <c r="G262" i="17"/>
  <c r="J260" i="17"/>
  <c r="AC258" i="17"/>
  <c r="Y258" i="17"/>
  <c r="AA258" i="17" s="1"/>
  <c r="Z258" i="17"/>
  <c r="X258" i="17"/>
  <c r="AB256" i="17"/>
  <c r="AI257" i="17" s="1"/>
  <c r="T260" i="17"/>
  <c r="U259" i="17"/>
  <c r="V259" i="17"/>
  <c r="AF256" i="17"/>
  <c r="AA257" i="17"/>
  <c r="AE257" i="17" s="1"/>
  <c r="R261" i="17" l="1"/>
  <c r="S261" i="17"/>
  <c r="N261" i="17" s="1"/>
  <c r="I261" i="17"/>
  <c r="K261" i="17"/>
  <c r="Q262" i="17"/>
  <c r="P262" i="17"/>
  <c r="O262" i="17"/>
  <c r="H263" i="17"/>
  <c r="E264" i="17"/>
  <c r="F263" i="17"/>
  <c r="G263" i="17"/>
  <c r="AG257" i="17"/>
  <c r="L261" i="17"/>
  <c r="J261" i="17"/>
  <c r="M261" i="17"/>
  <c r="AF257" i="17"/>
  <c r="AD258" i="17"/>
  <c r="AD257" i="17"/>
  <c r="W257" i="17" s="1"/>
  <c r="W258" i="17" s="1"/>
  <c r="AE258" i="17"/>
  <c r="AC259" i="17"/>
  <c r="Y259" i="17"/>
  <c r="Z259" i="17"/>
  <c r="X259" i="17"/>
  <c r="U260" i="17"/>
  <c r="T261" i="17"/>
  <c r="V260" i="17"/>
  <c r="J262" i="17" l="1"/>
  <c r="M262" i="17"/>
  <c r="K262" i="17"/>
  <c r="I262" i="17"/>
  <c r="Q263" i="17"/>
  <c r="P263" i="17"/>
  <c r="O263" i="17"/>
  <c r="H264" i="17"/>
  <c r="E265" i="17"/>
  <c r="F264" i="17"/>
  <c r="G264" i="17"/>
  <c r="L262" i="17"/>
  <c r="R262" i="17"/>
  <c r="S262" i="17" s="1"/>
  <c r="N262" i="17" s="1"/>
  <c r="AC260" i="17"/>
  <c r="Y260" i="17"/>
  <c r="AA260" i="17" s="1"/>
  <c r="Z260" i="17"/>
  <c r="X260" i="17"/>
  <c r="AA259" i="17"/>
  <c r="AE259" i="17" s="1"/>
  <c r="U261" i="17"/>
  <c r="T262" i="17"/>
  <c r="V261" i="17"/>
  <c r="AB257" i="17"/>
  <c r="AB258" i="17" l="1"/>
  <c r="AI258" i="17"/>
  <c r="AI259" i="17" s="1"/>
  <c r="AJ258" i="17"/>
  <c r="AJ259" i="17" s="1"/>
  <c r="AH258" i="17"/>
  <c r="AH259" i="17" s="1"/>
  <c r="H265" i="17"/>
  <c r="F265" i="17"/>
  <c r="E266" i="17"/>
  <c r="G265" i="17"/>
  <c r="R263" i="17"/>
  <c r="S263" i="17" s="1"/>
  <c r="N263" i="17" s="1"/>
  <c r="I263" i="17"/>
  <c r="K263" i="17"/>
  <c r="AG258" i="17"/>
  <c r="AG259" i="17" s="1"/>
  <c r="AF258" i="17"/>
  <c r="AF259" i="17" s="1"/>
  <c r="L263" i="17"/>
  <c r="M263" i="17"/>
  <c r="J263" i="17"/>
  <c r="Q264" i="17"/>
  <c r="P264" i="17"/>
  <c r="O264" i="17"/>
  <c r="AD259" i="17"/>
  <c r="W259" i="17" s="1"/>
  <c r="AD260" i="17"/>
  <c r="U262" i="17"/>
  <c r="T263" i="17"/>
  <c r="V262" i="17"/>
  <c r="AC261" i="17"/>
  <c r="Y261" i="17"/>
  <c r="Z261" i="17"/>
  <c r="X261" i="17"/>
  <c r="AE260" i="17"/>
  <c r="R264" i="17" l="1"/>
  <c r="J264" i="17"/>
  <c r="M264" i="17"/>
  <c r="H266" i="17"/>
  <c r="E267" i="17"/>
  <c r="F266" i="17"/>
  <c r="G266" i="17"/>
  <c r="AH260" i="17"/>
  <c r="Q265" i="17"/>
  <c r="P265" i="17"/>
  <c r="O265" i="17"/>
  <c r="AA261" i="17"/>
  <c r="AD261" i="17" s="1"/>
  <c r="L264" i="17"/>
  <c r="AG260" i="17"/>
  <c r="AI260" i="17"/>
  <c r="S264" i="17"/>
  <c r="N264" i="17" s="1"/>
  <c r="K264" i="17"/>
  <c r="I264" i="17"/>
  <c r="U263" i="17"/>
  <c r="T264" i="17"/>
  <c r="V263" i="17"/>
  <c r="AC262" i="17"/>
  <c r="Z262" i="17"/>
  <c r="Y262" i="17"/>
  <c r="X262" i="17"/>
  <c r="W260" i="17"/>
  <c r="AB259" i="17"/>
  <c r="AJ260" i="17" s="1"/>
  <c r="AE261" i="17" l="1"/>
  <c r="K265" i="17"/>
  <c r="M265" i="17"/>
  <c r="R265" i="17"/>
  <c r="S265" i="17" s="1"/>
  <c r="N265" i="17" s="1"/>
  <c r="L265" i="17"/>
  <c r="H267" i="17"/>
  <c r="E268" i="17"/>
  <c r="F267" i="17"/>
  <c r="G267" i="17"/>
  <c r="J265" i="17"/>
  <c r="Q266" i="17"/>
  <c r="P266" i="17"/>
  <c r="O266" i="17"/>
  <c r="W261" i="17"/>
  <c r="I265" i="17"/>
  <c r="AA262" i="17"/>
  <c r="AB260" i="17"/>
  <c r="AG261" i="17" s="1"/>
  <c r="AF260" i="17"/>
  <c r="AF261" i="17" s="1"/>
  <c r="AE262" i="17"/>
  <c r="U264" i="17"/>
  <c r="T265" i="17"/>
  <c r="V264" i="17"/>
  <c r="Z263" i="17"/>
  <c r="Y263" i="17"/>
  <c r="AC263" i="17"/>
  <c r="X263" i="17"/>
  <c r="AD262" i="17"/>
  <c r="AA263" i="17" l="1"/>
  <c r="W262" i="17"/>
  <c r="H268" i="17"/>
  <c r="E269" i="17"/>
  <c r="F268" i="17"/>
  <c r="G268" i="17"/>
  <c r="L266" i="17"/>
  <c r="R266" i="17"/>
  <c r="S266" i="17" s="1"/>
  <c r="N266" i="17" s="1"/>
  <c r="M266" i="17"/>
  <c r="AB261" i="17"/>
  <c r="AG262" i="17" s="1"/>
  <c r="AH261" i="17"/>
  <c r="AH262" i="17" s="1"/>
  <c r="AI261" i="17"/>
  <c r="AI262" i="17" s="1"/>
  <c r="J266" i="17"/>
  <c r="K266" i="17"/>
  <c r="AJ261" i="17"/>
  <c r="AJ262" i="17" s="1"/>
  <c r="I266" i="17"/>
  <c r="Q267" i="17"/>
  <c r="P267" i="17"/>
  <c r="R267" i="17" s="1"/>
  <c r="O267" i="17"/>
  <c r="AD263" i="17"/>
  <c r="W263" i="17" s="1"/>
  <c r="AC264" i="17"/>
  <c r="Z264" i="17"/>
  <c r="Y264" i="17"/>
  <c r="X264" i="17"/>
  <c r="AE263" i="17"/>
  <c r="AB262" i="17"/>
  <c r="U265" i="17"/>
  <c r="T266" i="17"/>
  <c r="V265" i="17"/>
  <c r="AJ263" i="17" l="1"/>
  <c r="AG263" i="17"/>
  <c r="AF262" i="17"/>
  <c r="AF263" i="17" s="1"/>
  <c r="I267" i="17"/>
  <c r="J267" i="17"/>
  <c r="M267" i="17"/>
  <c r="K267" i="17"/>
  <c r="AI263" i="17"/>
  <c r="L267" i="17"/>
  <c r="S267" i="17"/>
  <c r="N267" i="17" s="1"/>
  <c r="AH263" i="17"/>
  <c r="Q268" i="17"/>
  <c r="P268" i="17"/>
  <c r="O268" i="17"/>
  <c r="F269" i="17"/>
  <c r="E270" i="17"/>
  <c r="H269" i="17"/>
  <c r="G269" i="17"/>
  <c r="AA264" i="17"/>
  <c r="AD264" i="17" s="1"/>
  <c r="W264" i="17" s="1"/>
  <c r="U266" i="17"/>
  <c r="T267" i="17"/>
  <c r="V266" i="17"/>
  <c r="AC265" i="17"/>
  <c r="Y265" i="17"/>
  <c r="Z265" i="17"/>
  <c r="X265" i="17"/>
  <c r="AE264" i="17"/>
  <c r="AB263" i="17"/>
  <c r="AJ264" i="17" s="1"/>
  <c r="AI264" i="17" l="1"/>
  <c r="AF264" i="17"/>
  <c r="R268" i="17"/>
  <c r="L268" i="17"/>
  <c r="K268" i="17"/>
  <c r="Q269" i="17"/>
  <c r="P269" i="17"/>
  <c r="O269" i="17"/>
  <c r="I268" i="17"/>
  <c r="AH264" i="17"/>
  <c r="AG264" i="17"/>
  <c r="AA265" i="17"/>
  <c r="AD265" i="17" s="1"/>
  <c r="W265" i="17" s="1"/>
  <c r="S268" i="17"/>
  <c r="N268" i="17" s="1"/>
  <c r="H270" i="17"/>
  <c r="E271" i="17"/>
  <c r="F270" i="17"/>
  <c r="G270" i="17"/>
  <c r="M268" i="17"/>
  <c r="J268" i="17"/>
  <c r="AB264" i="17"/>
  <c r="AJ265" i="17" s="1"/>
  <c r="T268" i="17"/>
  <c r="U267" i="17"/>
  <c r="V267" i="17"/>
  <c r="AC266" i="17"/>
  <c r="Z266" i="17"/>
  <c r="Y266" i="17"/>
  <c r="X266" i="17"/>
  <c r="AE265" i="17"/>
  <c r="AI265" i="17" l="1"/>
  <c r="I269" i="17"/>
  <c r="S269" i="17"/>
  <c r="N269" i="17" s="1"/>
  <c r="M269" i="17"/>
  <c r="Q270" i="17"/>
  <c r="P270" i="17"/>
  <c r="R270" i="17" s="1"/>
  <c r="O270" i="17"/>
  <c r="L269" i="17"/>
  <c r="R269" i="17"/>
  <c r="H271" i="17"/>
  <c r="E272" i="17"/>
  <c r="F271" i="17"/>
  <c r="G271" i="17"/>
  <c r="AI266" i="17"/>
  <c r="K269" i="17"/>
  <c r="AG265" i="17"/>
  <c r="AG266" i="17" s="1"/>
  <c r="J269" i="17"/>
  <c r="AH265" i="17"/>
  <c r="AC267" i="17"/>
  <c r="Y267" i="17"/>
  <c r="Z267" i="17"/>
  <c r="X267" i="17"/>
  <c r="U268" i="17"/>
  <c r="T269" i="17"/>
  <c r="V268" i="17"/>
  <c r="AA266" i="17"/>
  <c r="AB265" i="17"/>
  <c r="AJ266" i="17" s="1"/>
  <c r="AF265" i="17"/>
  <c r="AF266" i="17" s="1"/>
  <c r="AD266" i="17"/>
  <c r="W266" i="17" s="1"/>
  <c r="AE266" i="17"/>
  <c r="S270" i="17" l="1"/>
  <c r="N270" i="17" s="1"/>
  <c r="K270" i="17"/>
  <c r="J270" i="17"/>
  <c r="Q271" i="17"/>
  <c r="P271" i="17"/>
  <c r="O271" i="17"/>
  <c r="M270" i="17"/>
  <c r="H272" i="17"/>
  <c r="E273" i="17"/>
  <c r="F272" i="17"/>
  <c r="G272" i="17"/>
  <c r="AA267" i="17"/>
  <c r="I270" i="17"/>
  <c r="AH266" i="17"/>
  <c r="AH267" i="17" s="1"/>
  <c r="L270" i="17"/>
  <c r="AC268" i="17"/>
  <c r="Z268" i="17"/>
  <c r="Y268" i="17"/>
  <c r="AA268" i="17" s="1"/>
  <c r="X268" i="17"/>
  <c r="AD267" i="17"/>
  <c r="W267" i="17" s="1"/>
  <c r="AB266" i="17"/>
  <c r="AJ267" i="17" s="1"/>
  <c r="AE267" i="17"/>
  <c r="U269" i="17"/>
  <c r="T270" i="17"/>
  <c r="V269" i="17"/>
  <c r="L271" i="17" l="1"/>
  <c r="I271" i="17"/>
  <c r="AG267" i="17"/>
  <c r="J271" i="17"/>
  <c r="K271" i="17"/>
  <c r="AI267" i="17"/>
  <c r="Q272" i="17"/>
  <c r="P272" i="17"/>
  <c r="O272" i="17"/>
  <c r="M271" i="17"/>
  <c r="H273" i="17"/>
  <c r="F273" i="17"/>
  <c r="E274" i="17"/>
  <c r="G273" i="17"/>
  <c r="R271" i="17"/>
  <c r="S271" i="17" s="1"/>
  <c r="N271" i="17" s="1"/>
  <c r="AB267" i="17"/>
  <c r="AJ268" i="17" s="1"/>
  <c r="AF267" i="17"/>
  <c r="AF268" i="17" s="1"/>
  <c r="U270" i="17"/>
  <c r="T271" i="17"/>
  <c r="V270" i="17"/>
  <c r="AD268" i="17"/>
  <c r="W268" i="17" s="1"/>
  <c r="AC269" i="17"/>
  <c r="Z269" i="17"/>
  <c r="Y269" i="17"/>
  <c r="X269" i="17"/>
  <c r="AE268" i="17"/>
  <c r="R272" i="17" l="1"/>
  <c r="AH268" i="17"/>
  <c r="J272" i="17"/>
  <c r="K272" i="17"/>
  <c r="H274" i="17"/>
  <c r="F274" i="17"/>
  <c r="E275" i="17"/>
  <c r="G274" i="17"/>
  <c r="M272" i="17"/>
  <c r="AG268" i="17"/>
  <c r="Q273" i="17"/>
  <c r="P273" i="17"/>
  <c r="R273" i="17" s="1"/>
  <c r="O273" i="17"/>
  <c r="S272" i="17"/>
  <c r="N272" i="17" s="1"/>
  <c r="I272" i="17"/>
  <c r="L272" i="17"/>
  <c r="AI268" i="17"/>
  <c r="AC270" i="17"/>
  <c r="Z270" i="17"/>
  <c r="Y270" i="17"/>
  <c r="X270" i="17"/>
  <c r="AA269" i="17"/>
  <c r="AD269" i="17" s="1"/>
  <c r="W269" i="17" s="1"/>
  <c r="T272" i="17"/>
  <c r="U271" i="17"/>
  <c r="V271" i="17"/>
  <c r="AB268" i="17"/>
  <c r="AJ269" i="17" s="1"/>
  <c r="AH269" i="17" l="1"/>
  <c r="AI269" i="17"/>
  <c r="H275" i="17"/>
  <c r="E276" i="17"/>
  <c r="F275" i="17"/>
  <c r="G275" i="17"/>
  <c r="AI270" i="17"/>
  <c r="L273" i="17"/>
  <c r="Q274" i="17"/>
  <c r="O274" i="17"/>
  <c r="P274" i="17"/>
  <c r="K273" i="17"/>
  <c r="M273" i="17"/>
  <c r="I273" i="17"/>
  <c r="S273" i="17"/>
  <c r="N273" i="17" s="1"/>
  <c r="J273" i="17"/>
  <c r="AH270" i="17"/>
  <c r="AG269" i="17"/>
  <c r="AA270" i="17"/>
  <c r="AD270" i="17" s="1"/>
  <c r="W270" i="17" s="1"/>
  <c r="AF269" i="17"/>
  <c r="AE269" i="17"/>
  <c r="AB269" i="17" s="1"/>
  <c r="AJ270" i="17" s="1"/>
  <c r="AC271" i="17"/>
  <c r="Z271" i="17"/>
  <c r="Y271" i="17"/>
  <c r="X271" i="17"/>
  <c r="U272" i="17"/>
  <c r="T273" i="17"/>
  <c r="V272" i="17"/>
  <c r="AG270" i="17" l="1"/>
  <c r="AE270" i="17"/>
  <c r="AB270" i="17" s="1"/>
  <c r="AJ271" i="17" s="1"/>
  <c r="J274" i="17"/>
  <c r="L274" i="17"/>
  <c r="Q275" i="17"/>
  <c r="P275" i="17"/>
  <c r="O275" i="17"/>
  <c r="I274" i="17"/>
  <c r="M274" i="17"/>
  <c r="K274" i="17"/>
  <c r="H276" i="17"/>
  <c r="E277" i="17"/>
  <c r="F276" i="17"/>
  <c r="G276" i="17"/>
  <c r="R274" i="17"/>
  <c r="S274" i="17" s="1"/>
  <c r="N274" i="17" s="1"/>
  <c r="Z272" i="17"/>
  <c r="Y272" i="17"/>
  <c r="AC272" i="17"/>
  <c r="X272" i="17"/>
  <c r="U273" i="17"/>
  <c r="T274" i="17"/>
  <c r="V273" i="17"/>
  <c r="AF270" i="17"/>
  <c r="AA271" i="17"/>
  <c r="AE271" i="17" s="1"/>
  <c r="AF271" i="17" l="1"/>
  <c r="H277" i="17"/>
  <c r="F277" i="17"/>
  <c r="E278" i="17"/>
  <c r="G277" i="17"/>
  <c r="L275" i="17"/>
  <c r="M275" i="17"/>
  <c r="AA272" i="17"/>
  <c r="AD272" i="17" s="1"/>
  <c r="AI271" i="17"/>
  <c r="AG271" i="17"/>
  <c r="AH271" i="17"/>
  <c r="Q276" i="17"/>
  <c r="P276" i="17"/>
  <c r="R276" i="17" s="1"/>
  <c r="O276" i="17"/>
  <c r="K275" i="17"/>
  <c r="J275" i="17"/>
  <c r="I275" i="17"/>
  <c r="R275" i="17"/>
  <c r="S275" i="17" s="1"/>
  <c r="N275" i="17" s="1"/>
  <c r="AD271" i="17"/>
  <c r="W271" i="17" s="1"/>
  <c r="AB271" i="17" s="1"/>
  <c r="U274" i="17"/>
  <c r="T275" i="17"/>
  <c r="V274" i="17"/>
  <c r="Y273" i="17"/>
  <c r="AC273" i="17"/>
  <c r="X273" i="17"/>
  <c r="Z273" i="17"/>
  <c r="AA273" i="17" l="1"/>
  <c r="AJ272" i="17"/>
  <c r="AF272" i="17"/>
  <c r="N276" i="17"/>
  <c r="AI272" i="17"/>
  <c r="I276" i="17"/>
  <c r="I277" i="17" s="1"/>
  <c r="K276" i="17"/>
  <c r="K277" i="17" s="1"/>
  <c r="M276" i="17"/>
  <c r="M277" i="17" s="1"/>
  <c r="J276" i="17"/>
  <c r="AE272" i="17"/>
  <c r="S276" i="17"/>
  <c r="L276" i="17"/>
  <c r="L277" i="17" s="1"/>
  <c r="AH272" i="17"/>
  <c r="Q277" i="17"/>
  <c r="P277" i="17"/>
  <c r="O277" i="17"/>
  <c r="H278" i="17"/>
  <c r="E279" i="17"/>
  <c r="F278" i="17"/>
  <c r="G278" i="17"/>
  <c r="AG272" i="17"/>
  <c r="U275" i="17"/>
  <c r="T276" i="17"/>
  <c r="V275" i="17"/>
  <c r="AC274" i="17"/>
  <c r="Z274" i="17"/>
  <c r="Y274" i="17"/>
  <c r="X274" i="17"/>
  <c r="AD273" i="17"/>
  <c r="AE273" i="17"/>
  <c r="W272" i="17"/>
  <c r="W273" i="17" s="1"/>
  <c r="J277" i="17" l="1"/>
  <c r="R277" i="17"/>
  <c r="S277" i="17" s="1"/>
  <c r="N277" i="17" s="1"/>
  <c r="Q278" i="17"/>
  <c r="P278" i="17"/>
  <c r="R278" i="17" s="1"/>
  <c r="O278" i="17"/>
  <c r="H279" i="17"/>
  <c r="E280" i="17"/>
  <c r="F279" i="17"/>
  <c r="G279" i="17"/>
  <c r="AC275" i="17"/>
  <c r="Z275" i="17"/>
  <c r="Y275" i="17"/>
  <c r="X275" i="17"/>
  <c r="T277" i="17"/>
  <c r="U276" i="17"/>
  <c r="V276" i="17"/>
  <c r="AA274" i="17"/>
  <c r="AE274" i="17" s="1"/>
  <c r="AB272" i="17"/>
  <c r="AG273" i="17" s="1"/>
  <c r="AD274" i="17"/>
  <c r="W274" i="17" s="1"/>
  <c r="AI273" i="17" l="1"/>
  <c r="AJ273" i="17"/>
  <c r="AH273" i="17"/>
  <c r="AA275" i="17"/>
  <c r="AE275" i="17" s="1"/>
  <c r="I278" i="17"/>
  <c r="Q279" i="17"/>
  <c r="P279" i="17"/>
  <c r="O279" i="17"/>
  <c r="H280" i="17"/>
  <c r="E281" i="17"/>
  <c r="F280" i="17"/>
  <c r="G280" i="17"/>
  <c r="S278" i="17"/>
  <c r="N278" i="17" s="1"/>
  <c r="L278" i="17"/>
  <c r="K278" i="17"/>
  <c r="M278" i="17"/>
  <c r="J278" i="17"/>
  <c r="U277" i="17"/>
  <c r="T278" i="17"/>
  <c r="V277" i="17"/>
  <c r="AB273" i="17"/>
  <c r="AB274" i="17" s="1"/>
  <c r="AF273" i="17"/>
  <c r="AF274" i="17" s="1"/>
  <c r="AF275" i="17" s="1"/>
  <c r="AD275" i="17"/>
  <c r="W275" i="17" s="1"/>
  <c r="AC276" i="17"/>
  <c r="Z276" i="17"/>
  <c r="Y276" i="17"/>
  <c r="X276" i="17"/>
  <c r="AJ274" i="17" l="1"/>
  <c r="AJ275" i="17" s="1"/>
  <c r="R279" i="17"/>
  <c r="S279" i="17" s="1"/>
  <c r="N279" i="17" s="1"/>
  <c r="Q280" i="17"/>
  <c r="P280" i="17"/>
  <c r="O280" i="17"/>
  <c r="H281" i="17"/>
  <c r="E282" i="17"/>
  <c r="F281" i="17"/>
  <c r="G281" i="17"/>
  <c r="AI274" i="17"/>
  <c r="AI275" i="17" s="1"/>
  <c r="AH274" i="17"/>
  <c r="AH275" i="17" s="1"/>
  <c r="M279" i="17"/>
  <c r="K279" i="17"/>
  <c r="L279" i="17"/>
  <c r="I279" i="17"/>
  <c r="J279" i="17"/>
  <c r="AG274" i="17"/>
  <c r="AG275" i="17" s="1"/>
  <c r="AC277" i="17"/>
  <c r="Y277" i="17"/>
  <c r="Z277" i="17"/>
  <c r="X277" i="17"/>
  <c r="AB275" i="17"/>
  <c r="AJ276" i="17" s="1"/>
  <c r="AA276" i="17"/>
  <c r="AD276" i="17" s="1"/>
  <c r="W276" i="17" s="1"/>
  <c r="U278" i="17"/>
  <c r="T279" i="17"/>
  <c r="V278" i="17"/>
  <c r="R280" i="17" l="1"/>
  <c r="AE276" i="17"/>
  <c r="L280" i="17"/>
  <c r="K280" i="17"/>
  <c r="AG276" i="17"/>
  <c r="AG277" i="17" s="1"/>
  <c r="AH276" i="17"/>
  <c r="AH277" i="17" s="1"/>
  <c r="AI276" i="17"/>
  <c r="AI277" i="17" s="1"/>
  <c r="J280" i="17"/>
  <c r="I280" i="17"/>
  <c r="Q281" i="17"/>
  <c r="P281" i="17"/>
  <c r="R281" i="17" s="1"/>
  <c r="O281" i="17"/>
  <c r="F282" i="17"/>
  <c r="H282" i="17"/>
  <c r="E283" i="17"/>
  <c r="G282" i="17"/>
  <c r="S280" i="17"/>
  <c r="N280" i="17" s="1"/>
  <c r="M280" i="17"/>
  <c r="AB276" i="17"/>
  <c r="AJ277" i="17" s="1"/>
  <c r="AA277" i="17"/>
  <c r="AD277" i="17" s="1"/>
  <c r="W277" i="17" s="1"/>
  <c r="AC278" i="17"/>
  <c r="Z278" i="17"/>
  <c r="Y278" i="17"/>
  <c r="X278" i="17"/>
  <c r="U279" i="17"/>
  <c r="T280" i="17"/>
  <c r="V279" i="17"/>
  <c r="AE277" i="17"/>
  <c r="AF276" i="17"/>
  <c r="AF277" i="17" s="1"/>
  <c r="M281" i="17" l="1"/>
  <c r="J281" i="17"/>
  <c r="H283" i="17"/>
  <c r="E284" i="17"/>
  <c r="F283" i="17"/>
  <c r="G283" i="17"/>
  <c r="AG278" i="17"/>
  <c r="S281" i="17"/>
  <c r="N281" i="17" s="1"/>
  <c r="K281" i="17"/>
  <c r="L281" i="17"/>
  <c r="Q282" i="17"/>
  <c r="O282" i="17"/>
  <c r="P282" i="17"/>
  <c r="AJ278" i="17"/>
  <c r="I281" i="17"/>
  <c r="AA278" i="17"/>
  <c r="AD278" i="17" s="1"/>
  <c r="W278" i="17" s="1"/>
  <c r="AE278" i="17"/>
  <c r="U280" i="17"/>
  <c r="T281" i="17"/>
  <c r="V280" i="17"/>
  <c r="AC279" i="17"/>
  <c r="Y279" i="17"/>
  <c r="X279" i="17"/>
  <c r="Z279" i="17"/>
  <c r="AB277" i="17"/>
  <c r="AI278" i="17" s="1"/>
  <c r="AH278" i="17" l="1"/>
  <c r="I282" i="17"/>
  <c r="J282" i="17"/>
  <c r="R282" i="17"/>
  <c r="S282" i="17" s="1"/>
  <c r="N282" i="17" s="1"/>
  <c r="Q283" i="17"/>
  <c r="P283" i="17"/>
  <c r="R283" i="17" s="1"/>
  <c r="O283" i="17"/>
  <c r="H284" i="17"/>
  <c r="E285" i="17"/>
  <c r="F284" i="17"/>
  <c r="G284" i="17"/>
  <c r="L282" i="17"/>
  <c r="K282" i="17"/>
  <c r="M282" i="17"/>
  <c r="AC280" i="17"/>
  <c r="Z280" i="17"/>
  <c r="Y280" i="17"/>
  <c r="X280" i="17"/>
  <c r="AB278" i="17"/>
  <c r="AI279" i="17" s="1"/>
  <c r="AA279" i="17"/>
  <c r="AD279" i="17" s="1"/>
  <c r="W279" i="17" s="1"/>
  <c r="AF278" i="17"/>
  <c r="U281" i="17"/>
  <c r="T282" i="17"/>
  <c r="V281" i="17"/>
  <c r="AE279" i="17" l="1"/>
  <c r="AH279" i="17"/>
  <c r="J283" i="17"/>
  <c r="K283" i="17"/>
  <c r="L283" i="17"/>
  <c r="AH280" i="17"/>
  <c r="Q284" i="17"/>
  <c r="P284" i="17"/>
  <c r="O284" i="17"/>
  <c r="AG279" i="17"/>
  <c r="H285" i="17"/>
  <c r="F285" i="17"/>
  <c r="E286" i="17"/>
  <c r="G285" i="17"/>
  <c r="S283" i="17"/>
  <c r="N283" i="17" s="1"/>
  <c r="AJ279" i="17"/>
  <c r="AJ280" i="17" s="1"/>
  <c r="I283" i="17"/>
  <c r="M283" i="17"/>
  <c r="AB279" i="17"/>
  <c r="AI280" i="17" s="1"/>
  <c r="U282" i="17"/>
  <c r="T283" i="17"/>
  <c r="V282" i="17"/>
  <c r="Y281" i="17"/>
  <c r="Z281" i="17"/>
  <c r="AC281" i="17"/>
  <c r="X281" i="17"/>
  <c r="AA280" i="17"/>
  <c r="AD280" i="17" s="1"/>
  <c r="W280" i="17" s="1"/>
  <c r="AF279" i="17"/>
  <c r="AE280" i="17" l="1"/>
  <c r="AF280" i="17"/>
  <c r="R284" i="17"/>
  <c r="S284" i="17" s="1"/>
  <c r="N284" i="17" s="1"/>
  <c r="M284" i="17"/>
  <c r="I284" i="17"/>
  <c r="AH281" i="17"/>
  <c r="K284" i="17"/>
  <c r="L284" i="17"/>
  <c r="J284" i="17"/>
  <c r="AA281" i="17"/>
  <c r="AD281" i="17" s="1"/>
  <c r="W281" i="17" s="1"/>
  <c r="H286" i="17"/>
  <c r="E287" i="17"/>
  <c r="F286" i="17"/>
  <c r="G286" i="17"/>
  <c r="Q285" i="17"/>
  <c r="P285" i="17"/>
  <c r="R285" i="17" s="1"/>
  <c r="O285" i="17"/>
  <c r="AG280" i="17"/>
  <c r="U283" i="17"/>
  <c r="T284" i="17"/>
  <c r="V283" i="17"/>
  <c r="AC282" i="17"/>
  <c r="Z282" i="17"/>
  <c r="Y282" i="17"/>
  <c r="X282" i="17"/>
  <c r="AE281" i="17"/>
  <c r="AB280" i="17"/>
  <c r="AI281" i="17" s="1"/>
  <c r="K285" i="17" l="1"/>
  <c r="S285" i="17"/>
  <c r="N285" i="17" s="1"/>
  <c r="I285" i="17"/>
  <c r="AJ281" i="17"/>
  <c r="M285" i="17"/>
  <c r="Q286" i="17"/>
  <c r="O286" i="17"/>
  <c r="P286" i="17"/>
  <c r="R286" i="17" s="1"/>
  <c r="H287" i="17"/>
  <c r="E288" i="17"/>
  <c r="F287" i="17"/>
  <c r="G287" i="17"/>
  <c r="J285" i="17"/>
  <c r="AG281" i="17"/>
  <c r="L285" i="17"/>
  <c r="AB281" i="17"/>
  <c r="AI282" i="17" s="1"/>
  <c r="AC283" i="17"/>
  <c r="X283" i="17"/>
  <c r="Z283" i="17"/>
  <c r="Y283" i="17"/>
  <c r="AE282" i="17"/>
  <c r="T285" i="17"/>
  <c r="U284" i="17"/>
  <c r="V284" i="17"/>
  <c r="AA282" i="17"/>
  <c r="AD282" i="17" s="1"/>
  <c r="W282" i="17" s="1"/>
  <c r="AF281" i="17"/>
  <c r="AA283" i="17" l="1"/>
  <c r="L286" i="17"/>
  <c r="M286" i="17"/>
  <c r="Q287" i="17"/>
  <c r="P287" i="17"/>
  <c r="O287" i="17"/>
  <c r="AH282" i="17"/>
  <c r="AH283" i="17" s="1"/>
  <c r="K286" i="17"/>
  <c r="AG282" i="17"/>
  <c r="AJ282" i="17"/>
  <c r="J286" i="17"/>
  <c r="I286" i="17"/>
  <c r="AF282" i="17"/>
  <c r="H288" i="17"/>
  <c r="E289" i="17"/>
  <c r="F288" i="17"/>
  <c r="G288" i="17"/>
  <c r="S286" i="17"/>
  <c r="N286" i="17" s="1"/>
  <c r="AD283" i="17"/>
  <c r="W283" i="17" s="1"/>
  <c r="AC284" i="17"/>
  <c r="Y284" i="17"/>
  <c r="Z284" i="17"/>
  <c r="X284" i="17"/>
  <c r="AE283" i="17"/>
  <c r="U285" i="17"/>
  <c r="T286" i="17"/>
  <c r="V285" i="17"/>
  <c r="AB282" i="17"/>
  <c r="AI283" i="17" s="1"/>
  <c r="R287" i="17" l="1"/>
  <c r="H289" i="17"/>
  <c r="E290" i="17"/>
  <c r="F289" i="17"/>
  <c r="G289" i="17"/>
  <c r="AH284" i="17"/>
  <c r="Q288" i="17"/>
  <c r="P288" i="17"/>
  <c r="R288" i="17" s="1"/>
  <c r="O288" i="17"/>
  <c r="S287" i="17"/>
  <c r="N287" i="17" s="1"/>
  <c r="I287" i="17"/>
  <c r="M287" i="17"/>
  <c r="AJ283" i="17"/>
  <c r="AJ284" i="17" s="1"/>
  <c r="AG283" i="17"/>
  <c r="AG284" i="17" s="1"/>
  <c r="J287" i="17"/>
  <c r="L287" i="17"/>
  <c r="K287" i="17"/>
  <c r="AB283" i="17"/>
  <c r="AI284" i="17" s="1"/>
  <c r="AA284" i="17"/>
  <c r="AD284" i="17" s="1"/>
  <c r="W284" i="17" s="1"/>
  <c r="U286" i="17"/>
  <c r="T287" i="17"/>
  <c r="V286" i="17"/>
  <c r="Z285" i="17"/>
  <c r="AC285" i="17"/>
  <c r="Y285" i="17"/>
  <c r="X285" i="17"/>
  <c r="AF283" i="17"/>
  <c r="AF284" i="17" s="1"/>
  <c r="AA285" i="17" l="1"/>
  <c r="S288" i="17"/>
  <c r="N288" i="17" s="1"/>
  <c r="K288" i="17"/>
  <c r="M288" i="17"/>
  <c r="Q289" i="17"/>
  <c r="P289" i="17"/>
  <c r="O289" i="17"/>
  <c r="L288" i="17"/>
  <c r="J288" i="17"/>
  <c r="I288" i="17"/>
  <c r="H290" i="17"/>
  <c r="F290" i="17"/>
  <c r="E291" i="17"/>
  <c r="G290" i="17"/>
  <c r="AC286" i="17"/>
  <c r="Z286" i="17"/>
  <c r="Y286" i="17"/>
  <c r="X286" i="17"/>
  <c r="AD285" i="17"/>
  <c r="W285" i="17" s="1"/>
  <c r="AE285" i="17"/>
  <c r="AE284" i="17"/>
  <c r="AB284" i="17" s="1"/>
  <c r="AF285" i="17" s="1"/>
  <c r="U287" i="17"/>
  <c r="T288" i="17"/>
  <c r="V287" i="17"/>
  <c r="H291" i="17" l="1"/>
  <c r="E292" i="17"/>
  <c r="F291" i="17"/>
  <c r="G291" i="17"/>
  <c r="M289" i="17"/>
  <c r="Q290" i="17"/>
  <c r="P290" i="17"/>
  <c r="O290" i="17"/>
  <c r="I289" i="17"/>
  <c r="AG285" i="17"/>
  <c r="AH285" i="17"/>
  <c r="AJ285" i="17"/>
  <c r="J289" i="17"/>
  <c r="K289" i="17"/>
  <c r="L289" i="17"/>
  <c r="R289" i="17"/>
  <c r="S289" i="17" s="1"/>
  <c r="N289" i="17" s="1"/>
  <c r="AI285" i="17"/>
  <c r="U288" i="17"/>
  <c r="T289" i="17"/>
  <c r="V288" i="17"/>
  <c r="AD286" i="17"/>
  <c r="W286" i="17" s="1"/>
  <c r="Y287" i="17"/>
  <c r="Z287" i="17"/>
  <c r="AC287" i="17"/>
  <c r="X287" i="17"/>
  <c r="AA286" i="17"/>
  <c r="AE286" i="17" s="1"/>
  <c r="AB285" i="17"/>
  <c r="AA287" i="17" l="1"/>
  <c r="I290" i="17"/>
  <c r="L290" i="17"/>
  <c r="K290" i="17"/>
  <c r="R290" i="17"/>
  <c r="S290" i="17" s="1"/>
  <c r="N290" i="17" s="1"/>
  <c r="J290" i="17"/>
  <c r="AJ286" i="17"/>
  <c r="AJ287" i="17" s="1"/>
  <c r="AH286" i="17"/>
  <c r="Q291" i="17"/>
  <c r="P291" i="17"/>
  <c r="R291" i="17" s="1"/>
  <c r="O291" i="17"/>
  <c r="M290" i="17"/>
  <c r="AI286" i="17"/>
  <c r="AI287" i="17" s="1"/>
  <c r="AG286" i="17"/>
  <c r="AG287" i="17" s="1"/>
  <c r="H292" i="17"/>
  <c r="E293" i="17"/>
  <c r="F292" i="17"/>
  <c r="G292" i="17"/>
  <c r="AB286" i="17"/>
  <c r="AC288" i="17"/>
  <c r="Y288" i="17"/>
  <c r="Z288" i="17"/>
  <c r="X288" i="17"/>
  <c r="U289" i="17"/>
  <c r="T290" i="17"/>
  <c r="V289" i="17"/>
  <c r="AD287" i="17"/>
  <c r="W287" i="17" s="1"/>
  <c r="AE287" i="17"/>
  <c r="AF286" i="17"/>
  <c r="AF287" i="17" s="1"/>
  <c r="AA288" i="17" l="1"/>
  <c r="Q292" i="17"/>
  <c r="P292" i="17"/>
  <c r="O292" i="17"/>
  <c r="J291" i="17"/>
  <c r="H293" i="17"/>
  <c r="E294" i="17"/>
  <c r="F293" i="17"/>
  <c r="G293" i="17"/>
  <c r="M291" i="17"/>
  <c r="K291" i="17"/>
  <c r="S291" i="17"/>
  <c r="N291" i="17" s="1"/>
  <c r="L291" i="17"/>
  <c r="I291" i="17"/>
  <c r="AH287" i="17"/>
  <c r="AH288" i="17" s="1"/>
  <c r="AD288" i="17"/>
  <c r="W288" i="17" s="1"/>
  <c r="AE288" i="17"/>
  <c r="U290" i="17"/>
  <c r="T291" i="17"/>
  <c r="V290" i="17"/>
  <c r="AB287" i="17"/>
  <c r="AJ288" i="17" s="1"/>
  <c r="Y289" i="17"/>
  <c r="AC289" i="17"/>
  <c r="Z289" i="17"/>
  <c r="X289" i="17"/>
  <c r="Q293" i="17" l="1"/>
  <c r="P293" i="17"/>
  <c r="O293" i="17"/>
  <c r="K292" i="17"/>
  <c r="H294" i="17"/>
  <c r="E295" i="17"/>
  <c r="F294" i="17"/>
  <c r="G294" i="17"/>
  <c r="I292" i="17"/>
  <c r="J292" i="17"/>
  <c r="L292" i="17"/>
  <c r="AG288" i="17"/>
  <c r="AG289" i="17" s="1"/>
  <c r="R292" i="17"/>
  <c r="S292" i="17" s="1"/>
  <c r="N292" i="17" s="1"/>
  <c r="M292" i="17"/>
  <c r="AI288" i="17"/>
  <c r="Y290" i="17"/>
  <c r="Z290" i="17"/>
  <c r="AC290" i="17"/>
  <c r="X290" i="17"/>
  <c r="T292" i="17"/>
  <c r="U291" i="17"/>
  <c r="V291" i="17"/>
  <c r="AB288" i="17"/>
  <c r="AJ289" i="17" s="1"/>
  <c r="AA289" i="17"/>
  <c r="AD289" i="17" s="1"/>
  <c r="W289" i="17" s="1"/>
  <c r="AF288" i="17"/>
  <c r="AF289" i="17" s="1"/>
  <c r="R293" i="17" l="1"/>
  <c r="AH289" i="17"/>
  <c r="M293" i="17"/>
  <c r="Q294" i="17"/>
  <c r="P294" i="17"/>
  <c r="R294" i="17" s="1"/>
  <c r="O294" i="17"/>
  <c r="K293" i="17"/>
  <c r="H295" i="17"/>
  <c r="E296" i="17"/>
  <c r="F295" i="17"/>
  <c r="G295" i="17"/>
  <c r="S293" i="17"/>
  <c r="N293" i="17" s="1"/>
  <c r="L293" i="17"/>
  <c r="J293" i="17"/>
  <c r="I293" i="17"/>
  <c r="AI289" i="17"/>
  <c r="AI290" i="17" s="1"/>
  <c r="U292" i="17"/>
  <c r="T293" i="17"/>
  <c r="V292" i="17"/>
  <c r="AE289" i="17"/>
  <c r="AB289" i="17" s="1"/>
  <c r="AJ290" i="17" s="1"/>
  <c r="AA290" i="17"/>
  <c r="AE290" i="17" s="1"/>
  <c r="AC291" i="17"/>
  <c r="Z291" i="17"/>
  <c r="Y291" i="17"/>
  <c r="X291" i="17"/>
  <c r="Q295" i="17" l="1"/>
  <c r="P295" i="17"/>
  <c r="O295" i="17"/>
  <c r="K294" i="17"/>
  <c r="I294" i="17"/>
  <c r="E297" i="17"/>
  <c r="H296" i="17"/>
  <c r="F296" i="17"/>
  <c r="G296" i="17"/>
  <c r="J294" i="17"/>
  <c r="L294" i="17"/>
  <c r="AG290" i="17"/>
  <c r="M294" i="17"/>
  <c r="S294" i="17"/>
  <c r="N294" i="17" s="1"/>
  <c r="AH290" i="17"/>
  <c r="AD290" i="17"/>
  <c r="W290" i="17" s="1"/>
  <c r="AB290" i="17" s="1"/>
  <c r="AJ291" i="17" s="1"/>
  <c r="AA291" i="17"/>
  <c r="AD291" i="17" s="1"/>
  <c r="AF290" i="17"/>
  <c r="U293" i="17"/>
  <c r="T294" i="17"/>
  <c r="V293" i="17"/>
  <c r="AC292" i="17"/>
  <c r="Z292" i="17"/>
  <c r="X292" i="17"/>
  <c r="Y292" i="17"/>
  <c r="AH291" i="17" l="1"/>
  <c r="AE291" i="17"/>
  <c r="AG291" i="17"/>
  <c r="AG292" i="17" s="1"/>
  <c r="W291" i="17"/>
  <c r="AF291" i="17"/>
  <c r="I295" i="17"/>
  <c r="K295" i="17"/>
  <c r="R295" i="17"/>
  <c r="S295" i="17" s="1"/>
  <c r="N295" i="17" s="1"/>
  <c r="H297" i="17"/>
  <c r="E298" i="17"/>
  <c r="F297" i="17"/>
  <c r="G297" i="17"/>
  <c r="M295" i="17"/>
  <c r="J295" i="17"/>
  <c r="AI291" i="17"/>
  <c r="L295" i="17"/>
  <c r="Q296" i="17"/>
  <c r="P296" i="17"/>
  <c r="O296" i="17"/>
  <c r="AA292" i="17"/>
  <c r="AE292" i="17" s="1"/>
  <c r="AC293" i="17"/>
  <c r="Y293" i="17"/>
  <c r="Z293" i="17"/>
  <c r="X293" i="17"/>
  <c r="AB291" i="17"/>
  <c r="AJ292" i="17" s="1"/>
  <c r="U294" i="17"/>
  <c r="T295" i="17"/>
  <c r="V294" i="17"/>
  <c r="AI292" i="17" l="1"/>
  <c r="AH292" i="17"/>
  <c r="AD292" i="17"/>
  <c r="W292" i="17" s="1"/>
  <c r="R296" i="17"/>
  <c r="Q297" i="17"/>
  <c r="P297" i="17"/>
  <c r="O297" i="17"/>
  <c r="K296" i="17"/>
  <c r="I296" i="17"/>
  <c r="AF292" i="17"/>
  <c r="L296" i="17"/>
  <c r="H298" i="17"/>
  <c r="E299" i="17"/>
  <c r="F298" i="17"/>
  <c r="G298" i="17"/>
  <c r="J296" i="17"/>
  <c r="S296" i="17"/>
  <c r="N296" i="17" s="1"/>
  <c r="M296" i="17"/>
  <c r="T296" i="17"/>
  <c r="U295" i="17"/>
  <c r="V295" i="17"/>
  <c r="AA293" i="17"/>
  <c r="AD293" i="17" s="1"/>
  <c r="AC294" i="17"/>
  <c r="Y294" i="17"/>
  <c r="Z294" i="17"/>
  <c r="X294" i="17"/>
  <c r="AB292" i="17"/>
  <c r="AJ293" i="17" s="1"/>
  <c r="AA294" i="17" l="1"/>
  <c r="AH293" i="17"/>
  <c r="AI293" i="17"/>
  <c r="W293" i="17"/>
  <c r="AG293" i="17"/>
  <c r="J297" i="17"/>
  <c r="I297" i="17"/>
  <c r="K297" i="17"/>
  <c r="R297" i="17"/>
  <c r="S297" i="17" s="1"/>
  <c r="N297" i="17" s="1"/>
  <c r="AE293" i="17"/>
  <c r="Q298" i="17"/>
  <c r="P298" i="17"/>
  <c r="R298" i="17" s="1"/>
  <c r="O298" i="17"/>
  <c r="H299" i="17"/>
  <c r="F299" i="17"/>
  <c r="E300" i="17"/>
  <c r="G299" i="17"/>
  <c r="L297" i="17"/>
  <c r="M297" i="17"/>
  <c r="AB293" i="17"/>
  <c r="AG294" i="17" s="1"/>
  <c r="T297" i="17"/>
  <c r="U296" i="17"/>
  <c r="V296" i="17"/>
  <c r="AC295" i="17"/>
  <c r="Z295" i="17"/>
  <c r="Y295" i="17"/>
  <c r="X295" i="17"/>
  <c r="AD294" i="17"/>
  <c r="W294" i="17" s="1"/>
  <c r="AE294" i="17"/>
  <c r="AF293" i="17"/>
  <c r="AH294" i="17" l="1"/>
  <c r="AF294" i="17"/>
  <c r="E301" i="17"/>
  <c r="F300" i="17"/>
  <c r="H300" i="17"/>
  <c r="G300" i="17"/>
  <c r="Q299" i="17"/>
  <c r="P299" i="17"/>
  <c r="O299" i="17"/>
  <c r="S298" i="17"/>
  <c r="N298" i="17" s="1"/>
  <c r="K298" i="17"/>
  <c r="I298" i="17"/>
  <c r="J298" i="17"/>
  <c r="AI294" i="17"/>
  <c r="AI295" i="17" s="1"/>
  <c r="M298" i="17"/>
  <c r="AJ294" i="17"/>
  <c r="AJ295" i="17" s="1"/>
  <c r="L298" i="17"/>
  <c r="AC296" i="17"/>
  <c r="Z296" i="17"/>
  <c r="Y296" i="17"/>
  <c r="X296" i="17"/>
  <c r="U297" i="17"/>
  <c r="T298" i="17"/>
  <c r="V297" i="17"/>
  <c r="AA295" i="17"/>
  <c r="AE295" i="17" s="1"/>
  <c r="AB294" i="17"/>
  <c r="AG295" i="17" s="1"/>
  <c r="K299" i="17" l="1"/>
  <c r="M299" i="17"/>
  <c r="J299" i="17"/>
  <c r="I299" i="17"/>
  <c r="AH295" i="17"/>
  <c r="L299" i="17"/>
  <c r="AA296" i="17"/>
  <c r="AD296" i="17" s="1"/>
  <c r="R299" i="17"/>
  <c r="S299" i="17" s="1"/>
  <c r="N299" i="17" s="1"/>
  <c r="Q300" i="17"/>
  <c r="O300" i="17"/>
  <c r="P300" i="17"/>
  <c r="H301" i="17"/>
  <c r="E302" i="17"/>
  <c r="F301" i="17"/>
  <c r="G301" i="17"/>
  <c r="AD295" i="17"/>
  <c r="W295" i="17" s="1"/>
  <c r="AF295" i="17"/>
  <c r="AE296" i="17"/>
  <c r="U298" i="17"/>
  <c r="T299" i="17"/>
  <c r="V298" i="17"/>
  <c r="AC297" i="17"/>
  <c r="Y297" i="17"/>
  <c r="X297" i="17"/>
  <c r="Z297" i="17"/>
  <c r="K300" i="17" l="1"/>
  <c r="J300" i="17"/>
  <c r="M300" i="17"/>
  <c r="I300" i="17"/>
  <c r="L300" i="17"/>
  <c r="R300" i="17"/>
  <c r="S300" i="17" s="1"/>
  <c r="N300" i="17" s="1"/>
  <c r="Q301" i="17"/>
  <c r="P301" i="17"/>
  <c r="O301" i="17"/>
  <c r="H302" i="17"/>
  <c r="F302" i="17"/>
  <c r="E303" i="17"/>
  <c r="G302" i="17"/>
  <c r="AA297" i="17"/>
  <c r="AE297" i="17" s="1"/>
  <c r="AC298" i="17"/>
  <c r="Y298" i="17"/>
  <c r="Z298" i="17"/>
  <c r="X298" i="17"/>
  <c r="W296" i="17"/>
  <c r="U299" i="17"/>
  <c r="T300" i="17"/>
  <c r="V299" i="17"/>
  <c r="AB295" i="17"/>
  <c r="AA298" i="17" l="1"/>
  <c r="AB296" i="17"/>
  <c r="AH296" i="17"/>
  <c r="AH297" i="17" s="1"/>
  <c r="AG296" i="17"/>
  <c r="AG297" i="17" s="1"/>
  <c r="AJ296" i="17"/>
  <c r="AJ297" i="17" s="1"/>
  <c r="AI296" i="17"/>
  <c r="AI297" i="17" s="1"/>
  <c r="L301" i="17"/>
  <c r="AD297" i="17"/>
  <c r="M301" i="17"/>
  <c r="I301" i="17"/>
  <c r="H303" i="17"/>
  <c r="E304" i="17"/>
  <c r="F303" i="17"/>
  <c r="G303" i="17"/>
  <c r="J301" i="17"/>
  <c r="Q302" i="17"/>
  <c r="P302" i="17"/>
  <c r="O302" i="17"/>
  <c r="K301" i="17"/>
  <c r="R301" i="17"/>
  <c r="S301" i="17" s="1"/>
  <c r="N301" i="17" s="1"/>
  <c r="U300" i="17"/>
  <c r="T301" i="17"/>
  <c r="V300" i="17"/>
  <c r="W297" i="17"/>
  <c r="AD298" i="17"/>
  <c r="Y299" i="17"/>
  <c r="AC299" i="17"/>
  <c r="Z299" i="17"/>
  <c r="X299" i="17"/>
  <c r="AE298" i="17"/>
  <c r="AF296" i="17"/>
  <c r="AF297" i="17" s="1"/>
  <c r="R302" i="17" l="1"/>
  <c r="S302" i="17"/>
  <c r="N302" i="17" s="1"/>
  <c r="Q303" i="17"/>
  <c r="P303" i="17"/>
  <c r="O303" i="17"/>
  <c r="L302" i="17"/>
  <c r="J302" i="17"/>
  <c r="K302" i="17"/>
  <c r="I302" i="17"/>
  <c r="AA299" i="17"/>
  <c r="AE299" i="17" s="1"/>
  <c r="E305" i="17"/>
  <c r="H304" i="17"/>
  <c r="F304" i="17"/>
  <c r="G304" i="17"/>
  <c r="M302" i="17"/>
  <c r="W298" i="17"/>
  <c r="AC300" i="17"/>
  <c r="Y300" i="17"/>
  <c r="Z300" i="17"/>
  <c r="X300" i="17"/>
  <c r="AB297" i="17"/>
  <c r="AD299" i="17"/>
  <c r="U301" i="17"/>
  <c r="T302" i="17"/>
  <c r="V301" i="17"/>
  <c r="R303" i="17" l="1"/>
  <c r="AB298" i="17"/>
  <c r="S303" i="17"/>
  <c r="N303" i="17" s="1"/>
  <c r="AH298" i="17"/>
  <c r="AH299" i="17" s="1"/>
  <c r="Q304" i="17"/>
  <c r="P304" i="17"/>
  <c r="R304" i="17" s="1"/>
  <c r="O304" i="17"/>
  <c r="AA300" i="17"/>
  <c r="AD300" i="17" s="1"/>
  <c r="I303" i="17"/>
  <c r="AI298" i="17"/>
  <c r="AI299" i="17" s="1"/>
  <c r="H305" i="17"/>
  <c r="E306" i="17"/>
  <c r="F305" i="17"/>
  <c r="G305" i="17"/>
  <c r="K303" i="17"/>
  <c r="AG298" i="17"/>
  <c r="AG299" i="17" s="1"/>
  <c r="J303" i="17"/>
  <c r="AJ298" i="17"/>
  <c r="AJ299" i="17" s="1"/>
  <c r="M303" i="17"/>
  <c r="L303" i="17"/>
  <c r="AF298" i="17"/>
  <c r="AF299" i="17" s="1"/>
  <c r="U302" i="17"/>
  <c r="T303" i="17"/>
  <c r="V302" i="17"/>
  <c r="AC301" i="17"/>
  <c r="Y301" i="17"/>
  <c r="Z301" i="17"/>
  <c r="X301" i="17"/>
  <c r="W299" i="17"/>
  <c r="S304" i="17" l="1"/>
  <c r="N304" i="17" s="1"/>
  <c r="I304" i="17"/>
  <c r="J304" i="17"/>
  <c r="K304" i="17"/>
  <c r="AE300" i="17"/>
  <c r="M304" i="17"/>
  <c r="W300" i="17"/>
  <c r="Q305" i="17"/>
  <c r="P305" i="17"/>
  <c r="R305" i="17" s="1"/>
  <c r="O305" i="17"/>
  <c r="L304" i="17"/>
  <c r="H306" i="17"/>
  <c r="E307" i="17"/>
  <c r="F306" i="17"/>
  <c r="G306" i="17"/>
  <c r="U303" i="17"/>
  <c r="T304" i="17"/>
  <c r="V303" i="17"/>
  <c r="AA301" i="17"/>
  <c r="AD301" i="17" s="1"/>
  <c r="AC302" i="17"/>
  <c r="Y302" i="17"/>
  <c r="Z302" i="17"/>
  <c r="X302" i="17"/>
  <c r="AB299" i="17"/>
  <c r="AH300" i="17" s="1"/>
  <c r="AA302" i="17" l="1"/>
  <c r="W301" i="17"/>
  <c r="M305" i="17"/>
  <c r="Q306" i="17"/>
  <c r="P306" i="17"/>
  <c r="O306" i="17"/>
  <c r="S305" i="17"/>
  <c r="N305" i="17" s="1"/>
  <c r="AB300" i="17"/>
  <c r="AB301" i="17" s="1"/>
  <c r="J305" i="17"/>
  <c r="I305" i="17"/>
  <c r="H307" i="17"/>
  <c r="E308" i="17"/>
  <c r="F307" i="17"/>
  <c r="G307" i="17"/>
  <c r="L305" i="17"/>
  <c r="AH301" i="17"/>
  <c r="K305" i="17"/>
  <c r="AE301" i="17"/>
  <c r="AI300" i="17"/>
  <c r="AG300" i="17"/>
  <c r="AJ300" i="17"/>
  <c r="AF300" i="17"/>
  <c r="AD302" i="17"/>
  <c r="W302" i="17" s="1"/>
  <c r="T305" i="17"/>
  <c r="U304" i="17"/>
  <c r="V304" i="17"/>
  <c r="AC303" i="17"/>
  <c r="Z303" i="17"/>
  <c r="Y303" i="17"/>
  <c r="X303" i="17"/>
  <c r="AE302" i="17"/>
  <c r="AI301" i="17" l="1"/>
  <c r="AF301" i="17"/>
  <c r="L306" i="17"/>
  <c r="AI302" i="17"/>
  <c r="J306" i="17"/>
  <c r="AF302" i="17"/>
  <c r="K306" i="17"/>
  <c r="AH302" i="17"/>
  <c r="AH303" i="17" s="1"/>
  <c r="R306" i="17"/>
  <c r="S306" i="17" s="1"/>
  <c r="N306" i="17" s="1"/>
  <c r="Q307" i="17"/>
  <c r="P307" i="17"/>
  <c r="O307" i="17"/>
  <c r="M306" i="17"/>
  <c r="AA303" i="17"/>
  <c r="AD303" i="17" s="1"/>
  <c r="W303" i="17" s="1"/>
  <c r="AJ301" i="17"/>
  <c r="AJ302" i="17" s="1"/>
  <c r="AJ303" i="17" s="1"/>
  <c r="AG301" i="17"/>
  <c r="AG302" i="17" s="1"/>
  <c r="F308" i="17"/>
  <c r="H308" i="17"/>
  <c r="E309" i="17"/>
  <c r="G308" i="17"/>
  <c r="I306" i="17"/>
  <c r="AC304" i="17"/>
  <c r="Y304" i="17"/>
  <c r="Z304" i="17"/>
  <c r="X304" i="17"/>
  <c r="U305" i="17"/>
  <c r="T306" i="17"/>
  <c r="V305" i="17"/>
  <c r="AB302" i="17"/>
  <c r="AG303" i="17" l="1"/>
  <c r="Q308" i="17"/>
  <c r="P308" i="17"/>
  <c r="O308" i="17"/>
  <c r="M307" i="17"/>
  <c r="AA304" i="17"/>
  <c r="J307" i="17"/>
  <c r="K307" i="17"/>
  <c r="AE303" i="17"/>
  <c r="AB303" i="17" s="1"/>
  <c r="AH304" i="17" s="1"/>
  <c r="I307" i="17"/>
  <c r="AI303" i="17"/>
  <c r="R307" i="17"/>
  <c r="S307" i="17" s="1"/>
  <c r="N307" i="17" s="1"/>
  <c r="L307" i="17"/>
  <c r="H309" i="17"/>
  <c r="E310" i="17"/>
  <c r="F309" i="17"/>
  <c r="G309" i="17"/>
  <c r="AC305" i="17"/>
  <c r="Y305" i="17"/>
  <c r="Z305" i="17"/>
  <c r="X305" i="17"/>
  <c r="AD304" i="17"/>
  <c r="W304" i="17" s="1"/>
  <c r="AF303" i="17"/>
  <c r="AE304" i="17"/>
  <c r="U306" i="17"/>
  <c r="T307" i="17"/>
  <c r="V306" i="17"/>
  <c r="R308" i="17" l="1"/>
  <c r="AA305" i="17"/>
  <c r="H310" i="17"/>
  <c r="E311" i="17"/>
  <c r="F310" i="17"/>
  <c r="G310" i="17"/>
  <c r="M308" i="17"/>
  <c r="AJ304" i="17"/>
  <c r="AJ305" i="17" s="1"/>
  <c r="AI304" i="17"/>
  <c r="S308" i="17"/>
  <c r="N308" i="17" s="1"/>
  <c r="AG304" i="17"/>
  <c r="I308" i="17"/>
  <c r="AF304" i="17"/>
  <c r="K308" i="17"/>
  <c r="J308" i="17"/>
  <c r="Q309" i="17"/>
  <c r="P309" i="17"/>
  <c r="O309" i="17"/>
  <c r="L308" i="17"/>
  <c r="AD305" i="17"/>
  <c r="W305" i="17" s="1"/>
  <c r="AB304" i="17"/>
  <c r="AH305" i="17" s="1"/>
  <c r="T308" i="17"/>
  <c r="U307" i="17"/>
  <c r="V307" i="17"/>
  <c r="AC306" i="17"/>
  <c r="Z306" i="17"/>
  <c r="Y306" i="17"/>
  <c r="X306" i="17"/>
  <c r="AE305" i="17"/>
  <c r="R309" i="17" l="1"/>
  <c r="AI305" i="17"/>
  <c r="S309" i="17"/>
  <c r="N309" i="17" s="1"/>
  <c r="M309" i="17"/>
  <c r="K309" i="17"/>
  <c r="J309" i="17"/>
  <c r="Q310" i="17"/>
  <c r="P310" i="17"/>
  <c r="O310" i="17"/>
  <c r="I309" i="17"/>
  <c r="H311" i="17"/>
  <c r="F311" i="17"/>
  <c r="E312" i="17"/>
  <c r="G311" i="17"/>
  <c r="AA306" i="17"/>
  <c r="AE306" i="17" s="1"/>
  <c r="L309" i="17"/>
  <c r="AG305" i="17"/>
  <c r="U308" i="17"/>
  <c r="T309" i="17"/>
  <c r="V308" i="17"/>
  <c r="AC307" i="17"/>
  <c r="Y307" i="17"/>
  <c r="Z307" i="17"/>
  <c r="X307" i="17"/>
  <c r="AB305" i="17"/>
  <c r="AH306" i="17" s="1"/>
  <c r="AF305" i="17"/>
  <c r="R310" i="17" l="1"/>
  <c r="AD306" i="17"/>
  <c r="W306" i="17" s="1"/>
  <c r="J310" i="17"/>
  <c r="AG306" i="17"/>
  <c r="L310" i="17"/>
  <c r="K310" i="17"/>
  <c r="AJ306" i="17"/>
  <c r="AJ307" i="17" s="1"/>
  <c r="E313" i="17"/>
  <c r="H312" i="17"/>
  <c r="F312" i="17"/>
  <c r="G312" i="17"/>
  <c r="M310" i="17"/>
  <c r="AF306" i="17"/>
  <c r="I310" i="17"/>
  <c r="AI306" i="17"/>
  <c r="AI307" i="17" s="1"/>
  <c r="Q311" i="17"/>
  <c r="P311" i="17"/>
  <c r="O311" i="17"/>
  <c r="S310" i="17"/>
  <c r="N310" i="17" s="1"/>
  <c r="AB306" i="17"/>
  <c r="AH307" i="17" s="1"/>
  <c r="AC308" i="17"/>
  <c r="Y308" i="17"/>
  <c r="Z308" i="17"/>
  <c r="X308" i="17"/>
  <c r="AA307" i="17"/>
  <c r="AE307" i="17" s="1"/>
  <c r="U309" i="17"/>
  <c r="T310" i="17"/>
  <c r="V309" i="17"/>
  <c r="AG307" i="17" l="1"/>
  <c r="R311" i="17"/>
  <c r="P312" i="17"/>
  <c r="Q312" i="17"/>
  <c r="O312" i="17"/>
  <c r="S311" i="17"/>
  <c r="N311" i="17" s="1"/>
  <c r="AA308" i="17"/>
  <c r="AE308" i="17" s="1"/>
  <c r="K311" i="17"/>
  <c r="H313" i="17"/>
  <c r="E314" i="17"/>
  <c r="F313" i="17"/>
  <c r="G313" i="17"/>
  <c r="AD307" i="17"/>
  <c r="W307" i="17" s="1"/>
  <c r="AB307" i="17" s="1"/>
  <c r="AH308" i="17" s="1"/>
  <c r="J311" i="17"/>
  <c r="L311" i="17"/>
  <c r="I311" i="17"/>
  <c r="M311" i="17"/>
  <c r="U310" i="17"/>
  <c r="T311" i="17"/>
  <c r="V310" i="17"/>
  <c r="AC309" i="17"/>
  <c r="Y309" i="17"/>
  <c r="Z309" i="17"/>
  <c r="X309" i="17"/>
  <c r="AF307" i="17"/>
  <c r="R312" i="17" l="1"/>
  <c r="AD308" i="17"/>
  <c r="W308" i="17" s="1"/>
  <c r="H314" i="17"/>
  <c r="E315" i="17"/>
  <c r="F314" i="17"/>
  <c r="G314" i="17"/>
  <c r="K312" i="17"/>
  <c r="L312" i="17"/>
  <c r="AI308" i="17"/>
  <c r="J312" i="17"/>
  <c r="AJ308" i="17"/>
  <c r="P313" i="17"/>
  <c r="Q313" i="17"/>
  <c r="O313" i="17"/>
  <c r="AF308" i="17"/>
  <c r="AF309" i="17" s="1"/>
  <c r="S312" i="17"/>
  <c r="N312" i="17" s="1"/>
  <c r="M312" i="17"/>
  <c r="AG308" i="17"/>
  <c r="I312" i="17"/>
  <c r="U311" i="17"/>
  <c r="T312" i="17"/>
  <c r="V311" i="17"/>
  <c r="AC310" i="17"/>
  <c r="Y310" i="17"/>
  <c r="Z310" i="17"/>
  <c r="X310" i="17"/>
  <c r="AB308" i="17"/>
  <c r="AH309" i="17" s="1"/>
  <c r="AA309" i="17"/>
  <c r="AD309" i="17" s="1"/>
  <c r="W309" i="17" s="1"/>
  <c r="AE309" i="17"/>
  <c r="AG309" i="17" l="1"/>
  <c r="AI309" i="17"/>
  <c r="J313" i="17"/>
  <c r="M313" i="17"/>
  <c r="AA310" i="17"/>
  <c r="AE310" i="17" s="1"/>
  <c r="L313" i="17"/>
  <c r="S313" i="17"/>
  <c r="N313" i="17" s="1"/>
  <c r="Q314" i="17"/>
  <c r="P314" i="17"/>
  <c r="O314" i="17"/>
  <c r="K313" i="17"/>
  <c r="R313" i="17"/>
  <c r="H315" i="17"/>
  <c r="E316" i="17"/>
  <c r="F315" i="17"/>
  <c r="G315" i="17"/>
  <c r="I313" i="17"/>
  <c r="AJ309" i="17"/>
  <c r="U312" i="17"/>
  <c r="T313" i="17"/>
  <c r="V312" i="17"/>
  <c r="AC311" i="17"/>
  <c r="Z311" i="17"/>
  <c r="Y311" i="17"/>
  <c r="X311" i="17"/>
  <c r="AB309" i="17"/>
  <c r="AG310" i="17" s="1"/>
  <c r="AD310" i="17" l="1"/>
  <c r="W310" i="17" s="1"/>
  <c r="AB310" i="17" s="1"/>
  <c r="AG311" i="17" s="1"/>
  <c r="I314" i="17"/>
  <c r="H316" i="17"/>
  <c r="E317" i="17"/>
  <c r="F316" i="17"/>
  <c r="G316" i="17"/>
  <c r="AH310" i="17"/>
  <c r="AF310" i="17"/>
  <c r="AF311" i="17" s="1"/>
  <c r="K314" i="17"/>
  <c r="M314" i="17"/>
  <c r="Q315" i="17"/>
  <c r="P315" i="17"/>
  <c r="O315" i="17"/>
  <c r="L314" i="17"/>
  <c r="AI310" i="17"/>
  <c r="J314" i="17"/>
  <c r="AJ310" i="17"/>
  <c r="R314" i="17"/>
  <c r="S314" i="17" s="1"/>
  <c r="N314" i="17" s="1"/>
  <c r="Z312" i="17"/>
  <c r="AC312" i="17"/>
  <c r="Y312" i="17"/>
  <c r="X312" i="17"/>
  <c r="T314" i="17"/>
  <c r="U313" i="17"/>
  <c r="V313" i="17"/>
  <c r="AA311" i="17"/>
  <c r="AE311" i="17" s="1"/>
  <c r="J315" i="17" l="1"/>
  <c r="AJ311" i="17"/>
  <c r="K315" i="17"/>
  <c r="AI311" i="17"/>
  <c r="AH311" i="17"/>
  <c r="AA312" i="17"/>
  <c r="AD312" i="17" s="1"/>
  <c r="L315" i="17"/>
  <c r="Q316" i="17"/>
  <c r="P316" i="17"/>
  <c r="O316" i="17"/>
  <c r="I315" i="17"/>
  <c r="R315" i="17"/>
  <c r="S315" i="17" s="1"/>
  <c r="N315" i="17" s="1"/>
  <c r="H317" i="17"/>
  <c r="E318" i="17"/>
  <c r="F317" i="17"/>
  <c r="G317" i="17"/>
  <c r="M315" i="17"/>
  <c r="AD311" i="17"/>
  <c r="W311" i="17" s="1"/>
  <c r="AB311" i="17" s="1"/>
  <c r="AG312" i="17" s="1"/>
  <c r="AC313" i="17"/>
  <c r="Y313" i="17"/>
  <c r="Z313" i="17"/>
  <c r="X313" i="17"/>
  <c r="T315" i="17"/>
  <c r="U314" i="17"/>
  <c r="V314" i="17"/>
  <c r="AE312" i="17" l="1"/>
  <c r="AA313" i="17"/>
  <c r="AE313" i="17" s="1"/>
  <c r="Q317" i="17"/>
  <c r="P317" i="17"/>
  <c r="O317" i="17"/>
  <c r="E319" i="17"/>
  <c r="F318" i="17"/>
  <c r="H318" i="17"/>
  <c r="G318" i="17"/>
  <c r="AH312" i="17"/>
  <c r="I316" i="17"/>
  <c r="AI312" i="17"/>
  <c r="K316" i="17"/>
  <c r="J316" i="17"/>
  <c r="R316" i="17"/>
  <c r="S316" i="17" s="1"/>
  <c r="N316" i="17" s="1"/>
  <c r="AJ312" i="17"/>
  <c r="AJ313" i="17" s="1"/>
  <c r="M316" i="17"/>
  <c r="L316" i="17"/>
  <c r="AC314" i="17"/>
  <c r="Y314" i="17"/>
  <c r="Z314" i="17"/>
  <c r="X314" i="17"/>
  <c r="U315" i="17"/>
  <c r="T316" i="17"/>
  <c r="V315" i="17"/>
  <c r="W312" i="17"/>
  <c r="AB312" i="17" s="1"/>
  <c r="AG313" i="17" s="1"/>
  <c r="AD313" i="17"/>
  <c r="AF312" i="17"/>
  <c r="K317" i="17" l="1"/>
  <c r="H319" i="17"/>
  <c r="F319" i="17"/>
  <c r="E320" i="17"/>
  <c r="G319" i="17"/>
  <c r="J317" i="17"/>
  <c r="Q318" i="17"/>
  <c r="P318" i="17"/>
  <c r="O318" i="17"/>
  <c r="I317" i="17"/>
  <c r="R317" i="17"/>
  <c r="S317" i="17" s="1"/>
  <c r="N317" i="17" s="1"/>
  <c r="AI313" i="17"/>
  <c r="L317" i="17"/>
  <c r="M317" i="17"/>
  <c r="AH313" i="17"/>
  <c r="AA314" i="17"/>
  <c r="AD314" i="17" s="1"/>
  <c r="Y315" i="17"/>
  <c r="Z315" i="17"/>
  <c r="X315" i="17"/>
  <c r="AC315" i="17"/>
  <c r="AF313" i="17"/>
  <c r="W313" i="17"/>
  <c r="U316" i="17"/>
  <c r="T317" i="17"/>
  <c r="V316" i="17"/>
  <c r="AE314" i="17" l="1"/>
  <c r="R318" i="17"/>
  <c r="S318" i="17" s="1"/>
  <c r="N318" i="17" s="1"/>
  <c r="AH314" i="17"/>
  <c r="M318" i="17"/>
  <c r="J318" i="17"/>
  <c r="I318" i="17"/>
  <c r="L318" i="17"/>
  <c r="AI314" i="17"/>
  <c r="E321" i="17"/>
  <c r="H320" i="17"/>
  <c r="F320" i="17"/>
  <c r="G320" i="17"/>
  <c r="Q319" i="17"/>
  <c r="P319" i="17"/>
  <c r="O319" i="17"/>
  <c r="K318" i="17"/>
  <c r="T318" i="17"/>
  <c r="U317" i="17"/>
  <c r="V317" i="17"/>
  <c r="AC316" i="17"/>
  <c r="Y316" i="17"/>
  <c r="Z316" i="17"/>
  <c r="X316" i="17"/>
  <c r="AA315" i="17"/>
  <c r="AE315" i="17" s="1"/>
  <c r="W314" i="17"/>
  <c r="AB313" i="17"/>
  <c r="R319" i="17" l="1"/>
  <c r="AA316" i="17"/>
  <c r="AD316" i="17" s="1"/>
  <c r="W316" i="17" s="1"/>
  <c r="AD315" i="17"/>
  <c r="W315" i="17"/>
  <c r="Q320" i="17"/>
  <c r="P320" i="17"/>
  <c r="R320" i="17" s="1"/>
  <c r="O320" i="17"/>
  <c r="AI315" i="17"/>
  <c r="AI316" i="17" s="1"/>
  <c r="L319" i="17"/>
  <c r="H321" i="17"/>
  <c r="E322" i="17"/>
  <c r="F321" i="17"/>
  <c r="G321" i="17"/>
  <c r="K319" i="17"/>
  <c r="I319" i="17"/>
  <c r="S319" i="17"/>
  <c r="N319" i="17" s="1"/>
  <c r="J319" i="17"/>
  <c r="M319" i="17"/>
  <c r="AB314" i="17"/>
  <c r="AH315" i="17" s="1"/>
  <c r="AH316" i="17" s="1"/>
  <c r="AG314" i="17"/>
  <c r="AG315" i="17" s="1"/>
  <c r="AJ314" i="17"/>
  <c r="AJ315" i="17" s="1"/>
  <c r="AE316" i="17"/>
  <c r="AB315" i="17"/>
  <c r="AF314" i="17"/>
  <c r="AC317" i="17"/>
  <c r="Y317" i="17"/>
  <c r="X317" i="17"/>
  <c r="Z317" i="17"/>
  <c r="U318" i="17"/>
  <c r="T319" i="17"/>
  <c r="V318" i="17"/>
  <c r="AF315" i="17" l="1"/>
  <c r="AF316" i="17" s="1"/>
  <c r="L320" i="17"/>
  <c r="H322" i="17"/>
  <c r="E323" i="17"/>
  <c r="F322" i="17"/>
  <c r="G322" i="17"/>
  <c r="M320" i="17"/>
  <c r="J320" i="17"/>
  <c r="I320" i="17"/>
  <c r="K320" i="17"/>
  <c r="S320" i="17"/>
  <c r="N320" i="17" s="1"/>
  <c r="AJ316" i="17"/>
  <c r="AG316" i="17"/>
  <c r="Q321" i="17"/>
  <c r="P321" i="17"/>
  <c r="O321" i="17"/>
  <c r="U319" i="17"/>
  <c r="T320" i="17"/>
  <c r="V319" i="17"/>
  <c r="AA317" i="17"/>
  <c r="AD317" i="17" s="1"/>
  <c r="W317" i="17" s="1"/>
  <c r="AC318" i="17"/>
  <c r="Y318" i="17"/>
  <c r="Z318" i="17"/>
  <c r="X318" i="17"/>
  <c r="AB316" i="17"/>
  <c r="AI317" i="17" s="1"/>
  <c r="R321" i="17" l="1"/>
  <c r="AJ317" i="17"/>
  <c r="AG317" i="17"/>
  <c r="H323" i="17"/>
  <c r="E324" i="17"/>
  <c r="F323" i="17"/>
  <c r="G323" i="17"/>
  <c r="AH317" i="17"/>
  <c r="S321" i="17"/>
  <c r="N321" i="17" s="1"/>
  <c r="M321" i="17"/>
  <c r="Q322" i="17"/>
  <c r="P322" i="17"/>
  <c r="O322" i="17"/>
  <c r="J321" i="17"/>
  <c r="AE317" i="17"/>
  <c r="AB317" i="17" s="1"/>
  <c r="K321" i="17"/>
  <c r="L321" i="17"/>
  <c r="I321" i="17"/>
  <c r="U320" i="17"/>
  <c r="T321" i="17"/>
  <c r="V320" i="17"/>
  <c r="AA318" i="17"/>
  <c r="AD318" i="17" s="1"/>
  <c r="W318" i="17" s="1"/>
  <c r="AC319" i="17"/>
  <c r="Y319" i="17"/>
  <c r="Z319" i="17"/>
  <c r="X319" i="17"/>
  <c r="AF317" i="17"/>
  <c r="R322" i="17" l="1"/>
  <c r="S322" i="17" s="1"/>
  <c r="N322" i="17" s="1"/>
  <c r="AI318" i="17"/>
  <c r="AG318" i="17"/>
  <c r="AJ318" i="17"/>
  <c r="AF318" i="17"/>
  <c r="L322" i="17"/>
  <c r="M322" i="17"/>
  <c r="AH318" i="17"/>
  <c r="AH319" i="17" s="1"/>
  <c r="J322" i="17"/>
  <c r="AA319" i="17"/>
  <c r="K322" i="17"/>
  <c r="Q323" i="17"/>
  <c r="P323" i="17"/>
  <c r="O323" i="17"/>
  <c r="H324" i="17"/>
  <c r="E325" i="17"/>
  <c r="F324" i="17"/>
  <c r="G324" i="17"/>
  <c r="I322" i="17"/>
  <c r="AD319" i="17"/>
  <c r="W319" i="17" s="1"/>
  <c r="U321" i="17"/>
  <c r="T322" i="17"/>
  <c r="V321" i="17"/>
  <c r="AC320" i="17"/>
  <c r="Z320" i="17"/>
  <c r="X320" i="17"/>
  <c r="Y320" i="17"/>
  <c r="AE318" i="17"/>
  <c r="AB318" i="17" s="1"/>
  <c r="AE319" i="17"/>
  <c r="R323" i="17" l="1"/>
  <c r="AJ319" i="17"/>
  <c r="AJ320" i="17" s="1"/>
  <c r="S323" i="17"/>
  <c r="N323" i="17" s="1"/>
  <c r="Q324" i="17"/>
  <c r="O324" i="17"/>
  <c r="P324" i="17"/>
  <c r="F325" i="17"/>
  <c r="H325" i="17"/>
  <c r="E326" i="17"/>
  <c r="G325" i="17"/>
  <c r="M323" i="17"/>
  <c r="L323" i="17"/>
  <c r="K323" i="17"/>
  <c r="AG319" i="17"/>
  <c r="AG320" i="17" s="1"/>
  <c r="I323" i="17"/>
  <c r="AI319" i="17"/>
  <c r="AI320" i="17" s="1"/>
  <c r="J323" i="17"/>
  <c r="AB319" i="17"/>
  <c r="AH320" i="17" s="1"/>
  <c r="AF319" i="17"/>
  <c r="AF320" i="17" s="1"/>
  <c r="U322" i="17"/>
  <c r="T323" i="17"/>
  <c r="V322" i="17"/>
  <c r="AA320" i="17"/>
  <c r="AE320" i="17" s="1"/>
  <c r="AC321" i="17"/>
  <c r="Y321" i="17"/>
  <c r="Z321" i="17"/>
  <c r="X321" i="17"/>
  <c r="J324" i="17" l="1"/>
  <c r="R324" i="17"/>
  <c r="S324" i="17"/>
  <c r="N324" i="17" s="1"/>
  <c r="E327" i="17"/>
  <c r="H326" i="17"/>
  <c r="F326" i="17"/>
  <c r="G326" i="17"/>
  <c r="AI321" i="17"/>
  <c r="I324" i="17"/>
  <c r="AD320" i="17"/>
  <c r="W320" i="17" s="1"/>
  <c r="K324" i="17"/>
  <c r="AJ321" i="17"/>
  <c r="Q325" i="17"/>
  <c r="P325" i="17"/>
  <c r="O325" i="17"/>
  <c r="L324" i="17"/>
  <c r="M324" i="17"/>
  <c r="U323" i="17"/>
  <c r="T324" i="17"/>
  <c r="V323" i="17"/>
  <c r="AD321" i="17"/>
  <c r="W321" i="17" s="1"/>
  <c r="AC322" i="17"/>
  <c r="Y322" i="17"/>
  <c r="Z322" i="17"/>
  <c r="X322" i="17"/>
  <c r="AA321" i="17"/>
  <c r="AE321" i="17" s="1"/>
  <c r="AB320" i="17"/>
  <c r="AH321" i="17" s="1"/>
  <c r="AJ322" i="17" l="1"/>
  <c r="R325" i="17"/>
  <c r="S325" i="17" s="1"/>
  <c r="N325" i="17" s="1"/>
  <c r="Q326" i="17"/>
  <c r="P326" i="17"/>
  <c r="R326" i="17" s="1"/>
  <c r="O326" i="17"/>
  <c r="K325" i="17"/>
  <c r="H327" i="17"/>
  <c r="E328" i="17"/>
  <c r="F327" i="17"/>
  <c r="G327" i="17"/>
  <c r="J325" i="17"/>
  <c r="M325" i="17"/>
  <c r="AG321" i="17"/>
  <c r="AG322" i="17" s="1"/>
  <c r="L325" i="17"/>
  <c r="I325" i="17"/>
  <c r="AB321" i="17"/>
  <c r="AH322" i="17" s="1"/>
  <c r="U324" i="17"/>
  <c r="T325" i="17"/>
  <c r="V324" i="17"/>
  <c r="AC323" i="17"/>
  <c r="Y323" i="17"/>
  <c r="Z323" i="17"/>
  <c r="X323" i="17"/>
  <c r="AF321" i="17"/>
  <c r="AF322" i="17" s="1"/>
  <c r="AA322" i="17"/>
  <c r="AE322" i="17" s="1"/>
  <c r="AI322" i="17" l="1"/>
  <c r="S326" i="17"/>
  <c r="N326" i="17" s="1"/>
  <c r="M326" i="17"/>
  <c r="L326" i="17"/>
  <c r="J326" i="17"/>
  <c r="Q327" i="17"/>
  <c r="P327" i="17"/>
  <c r="O327" i="17"/>
  <c r="I326" i="17"/>
  <c r="E329" i="17"/>
  <c r="H328" i="17"/>
  <c r="F328" i="17"/>
  <c r="G328" i="17"/>
  <c r="K326" i="17"/>
  <c r="AD322" i="17"/>
  <c r="W322" i="17" s="1"/>
  <c r="AB322" i="17" s="1"/>
  <c r="AH323" i="17" s="1"/>
  <c r="U325" i="17"/>
  <c r="T326" i="17"/>
  <c r="V325" i="17"/>
  <c r="AA323" i="17"/>
  <c r="AE323" i="17" s="1"/>
  <c r="AC324" i="17"/>
  <c r="Y324" i="17"/>
  <c r="Z324" i="17"/>
  <c r="X324" i="17"/>
  <c r="AA324" i="17" l="1"/>
  <c r="AI323" i="17"/>
  <c r="AJ323" i="17"/>
  <c r="L327" i="17"/>
  <c r="K327" i="17"/>
  <c r="AG323" i="17"/>
  <c r="R327" i="17"/>
  <c r="S327" i="17" s="1"/>
  <c r="N327" i="17" s="1"/>
  <c r="Q328" i="17"/>
  <c r="P328" i="17"/>
  <c r="R328" i="17" s="1"/>
  <c r="O328" i="17"/>
  <c r="M327" i="17"/>
  <c r="I327" i="17"/>
  <c r="H329" i="17"/>
  <c r="F329" i="17"/>
  <c r="E330" i="17"/>
  <c r="G329" i="17"/>
  <c r="J327" i="17"/>
  <c r="AD324" i="17"/>
  <c r="Y325" i="17"/>
  <c r="Z325" i="17"/>
  <c r="AC325" i="17"/>
  <c r="X325" i="17"/>
  <c r="AD323" i="17"/>
  <c r="W323" i="17" s="1"/>
  <c r="T327" i="17"/>
  <c r="U326" i="17"/>
  <c r="V326" i="17"/>
  <c r="AE324" i="17"/>
  <c r="AF323" i="17"/>
  <c r="H330" i="17" l="1"/>
  <c r="E331" i="17"/>
  <c r="F330" i="17"/>
  <c r="G330" i="17"/>
  <c r="Q329" i="17"/>
  <c r="P329" i="17"/>
  <c r="R329" i="17" s="1"/>
  <c r="O329" i="17"/>
  <c r="I328" i="17"/>
  <c r="M328" i="17"/>
  <c r="S328" i="17"/>
  <c r="N328" i="17" s="1"/>
  <c r="K328" i="17"/>
  <c r="L328" i="17"/>
  <c r="J328" i="17"/>
  <c r="W324" i="17"/>
  <c r="AB323" i="17"/>
  <c r="AC326" i="17"/>
  <c r="Z326" i="17"/>
  <c r="Y326" i="17"/>
  <c r="X326" i="17"/>
  <c r="U327" i="17"/>
  <c r="T328" i="17"/>
  <c r="V327" i="17"/>
  <c r="AA325" i="17"/>
  <c r="AE325" i="17" s="1"/>
  <c r="I329" i="17" l="1"/>
  <c r="S329" i="17"/>
  <c r="N329" i="17" s="1"/>
  <c r="AB324" i="17"/>
  <c r="AH324" i="17"/>
  <c r="AH325" i="17" s="1"/>
  <c r="AI324" i="17"/>
  <c r="AI325" i="17" s="1"/>
  <c r="AJ324" i="17"/>
  <c r="AJ325" i="17" s="1"/>
  <c r="J329" i="17"/>
  <c r="AF324" i="17"/>
  <c r="L329" i="17"/>
  <c r="AG324" i="17"/>
  <c r="AG325" i="17" s="1"/>
  <c r="K329" i="17"/>
  <c r="Q330" i="17"/>
  <c r="P330" i="17"/>
  <c r="O330" i="17"/>
  <c r="M329" i="17"/>
  <c r="H331" i="17"/>
  <c r="E332" i="17"/>
  <c r="F331" i="17"/>
  <c r="G331" i="17"/>
  <c r="AA326" i="17"/>
  <c r="AD326" i="17" s="1"/>
  <c r="U328" i="17"/>
  <c r="T329" i="17"/>
  <c r="V328" i="17"/>
  <c r="AC327" i="17"/>
  <c r="Z327" i="17"/>
  <c r="Y327" i="17"/>
  <c r="X327" i="17"/>
  <c r="AD325" i="17"/>
  <c r="W325" i="17" s="1"/>
  <c r="J330" i="17" l="1"/>
  <c r="R330" i="17"/>
  <c r="S330" i="17" s="1"/>
  <c r="N330" i="17" s="1"/>
  <c r="H332" i="17"/>
  <c r="E333" i="17"/>
  <c r="F332" i="17"/>
  <c r="G332" i="17"/>
  <c r="M330" i="17"/>
  <c r="K330" i="17"/>
  <c r="L330" i="17"/>
  <c r="I330" i="17"/>
  <c r="Q331" i="17"/>
  <c r="O331" i="17"/>
  <c r="P331" i="17"/>
  <c r="R331" i="17" s="1"/>
  <c r="AF325" i="17"/>
  <c r="W326" i="17"/>
  <c r="AC328" i="17"/>
  <c r="Y328" i="17"/>
  <c r="Z328" i="17"/>
  <c r="X328" i="17"/>
  <c r="AA327" i="17"/>
  <c r="AE327" i="17" s="1"/>
  <c r="AE326" i="17"/>
  <c r="U329" i="17"/>
  <c r="T330" i="17"/>
  <c r="V329" i="17"/>
  <c r="AB325" i="17"/>
  <c r="AI326" i="17" s="1"/>
  <c r="M331" i="17" l="1"/>
  <c r="AD327" i="17"/>
  <c r="I331" i="17"/>
  <c r="S331" i="17"/>
  <c r="N331" i="17" s="1"/>
  <c r="Q332" i="17"/>
  <c r="O332" i="17"/>
  <c r="P332" i="17"/>
  <c r="R332" i="17" s="1"/>
  <c r="L331" i="17"/>
  <c r="AG326" i="17"/>
  <c r="AA328" i="17"/>
  <c r="AD328" i="17" s="1"/>
  <c r="AJ326" i="17"/>
  <c r="K331" i="17"/>
  <c r="E334" i="17"/>
  <c r="F333" i="17"/>
  <c r="H333" i="17"/>
  <c r="G333" i="17"/>
  <c r="AH326" i="17"/>
  <c r="J331" i="17"/>
  <c r="AC329" i="17"/>
  <c r="Y329" i="17"/>
  <c r="AA329" i="17" s="1"/>
  <c r="Z329" i="17"/>
  <c r="X329" i="17"/>
  <c r="AB326" i="17"/>
  <c r="AI327" i="17" s="1"/>
  <c r="AF326" i="17"/>
  <c r="AF327" i="17" s="1"/>
  <c r="U330" i="17"/>
  <c r="T331" i="17"/>
  <c r="V330" i="17"/>
  <c r="AE328" i="17"/>
  <c r="W327" i="17"/>
  <c r="AH327" i="17" l="1"/>
  <c r="S332" i="17"/>
  <c r="N332" i="17" s="1"/>
  <c r="K332" i="17"/>
  <c r="H334" i="17"/>
  <c r="E335" i="17"/>
  <c r="F334" i="17"/>
  <c r="G334" i="17"/>
  <c r="I332" i="17"/>
  <c r="AG327" i="17"/>
  <c r="M332" i="17"/>
  <c r="Q333" i="17"/>
  <c r="P333" i="17"/>
  <c r="O333" i="17"/>
  <c r="AJ327" i="17"/>
  <c r="AJ328" i="17" s="1"/>
  <c r="AJ329" i="17" s="1"/>
  <c r="J332" i="17"/>
  <c r="L332" i="17"/>
  <c r="W328" i="17"/>
  <c r="AB327" i="17"/>
  <c r="AB328" i="17" s="1"/>
  <c r="AD329" i="17"/>
  <c r="T332" i="17"/>
  <c r="U331" i="17"/>
  <c r="V331" i="17"/>
  <c r="Y330" i="17"/>
  <c r="Z330" i="17"/>
  <c r="AC330" i="17"/>
  <c r="X330" i="17"/>
  <c r="AE329" i="17"/>
  <c r="R333" i="17" l="1"/>
  <c r="AH328" i="17"/>
  <c r="AH329" i="17" s="1"/>
  <c r="AA330" i="17"/>
  <c r="J333" i="17"/>
  <c r="L333" i="17"/>
  <c r="K333" i="17"/>
  <c r="S333" i="17"/>
  <c r="N333" i="17" s="1"/>
  <c r="H335" i="17"/>
  <c r="E336" i="17"/>
  <c r="F335" i="17"/>
  <c r="G335" i="17"/>
  <c r="I333" i="17"/>
  <c r="Q334" i="17"/>
  <c r="P334" i="17"/>
  <c r="O334" i="17"/>
  <c r="M333" i="17"/>
  <c r="AG328" i="17"/>
  <c r="AG329" i="17" s="1"/>
  <c r="AI328" i="17"/>
  <c r="AI329" i="17" s="1"/>
  <c r="AD330" i="17"/>
  <c r="AC331" i="17"/>
  <c r="Y331" i="17"/>
  <c r="AA331" i="17" s="1"/>
  <c r="Z331" i="17"/>
  <c r="X331" i="17"/>
  <c r="T333" i="17"/>
  <c r="U332" i="17"/>
  <c r="V332" i="17"/>
  <c r="AE330" i="17"/>
  <c r="AF328" i="17"/>
  <c r="AF329" i="17" s="1"/>
  <c r="W329" i="17"/>
  <c r="W330" i="17" s="1"/>
  <c r="Q335" i="17" l="1"/>
  <c r="O335" i="17"/>
  <c r="P335" i="17"/>
  <c r="M334" i="17"/>
  <c r="E337" i="17"/>
  <c r="H336" i="17"/>
  <c r="F336" i="17"/>
  <c r="G336" i="17"/>
  <c r="K334" i="17"/>
  <c r="R334" i="17"/>
  <c r="S334" i="17" s="1"/>
  <c r="N334" i="17" s="1"/>
  <c r="L334" i="17"/>
  <c r="I334" i="17"/>
  <c r="J334" i="17"/>
  <c r="U333" i="17"/>
  <c r="T334" i="17"/>
  <c r="V333" i="17"/>
  <c r="AD331" i="17"/>
  <c r="W331" i="17" s="1"/>
  <c r="AB329" i="17"/>
  <c r="AG330" i="17" s="1"/>
  <c r="AE331" i="17"/>
  <c r="AC332" i="17"/>
  <c r="Y332" i="17"/>
  <c r="Z332" i="17"/>
  <c r="X332" i="17"/>
  <c r="AA332" i="17" l="1"/>
  <c r="Q336" i="17"/>
  <c r="P336" i="17"/>
  <c r="O336" i="17"/>
  <c r="M335" i="17"/>
  <c r="I335" i="17"/>
  <c r="H337" i="17"/>
  <c r="F337" i="17"/>
  <c r="E338" i="17"/>
  <c r="G337" i="17"/>
  <c r="J335" i="17"/>
  <c r="AB330" i="17"/>
  <c r="AG331" i="17" s="1"/>
  <c r="AH330" i="17"/>
  <c r="AH331" i="17" s="1"/>
  <c r="AJ330" i="17"/>
  <c r="AJ331" i="17" s="1"/>
  <c r="L335" i="17"/>
  <c r="R335" i="17"/>
  <c r="S335" i="17" s="1"/>
  <c r="N335" i="17" s="1"/>
  <c r="AF330" i="17"/>
  <c r="K335" i="17"/>
  <c r="AI330" i="17"/>
  <c r="AI331" i="17" s="1"/>
  <c r="AD332" i="17"/>
  <c r="W332" i="17" s="1"/>
  <c r="U334" i="17"/>
  <c r="T335" i="17"/>
  <c r="V334" i="17"/>
  <c r="AE332" i="17"/>
  <c r="AC333" i="17"/>
  <c r="Y333" i="17"/>
  <c r="Z333" i="17"/>
  <c r="X333" i="17"/>
  <c r="AB331" i="17"/>
  <c r="AH332" i="17" l="1"/>
  <c r="AG332" i="17"/>
  <c r="H338" i="17"/>
  <c r="F338" i="17"/>
  <c r="E339" i="17"/>
  <c r="G338" i="17"/>
  <c r="I336" i="17"/>
  <c r="AH333" i="17"/>
  <c r="Q337" i="17"/>
  <c r="P337" i="17"/>
  <c r="R337" i="17" s="1"/>
  <c r="O337" i="17"/>
  <c r="L336" i="17"/>
  <c r="M336" i="17"/>
  <c r="AJ332" i="17"/>
  <c r="AJ333" i="17" s="1"/>
  <c r="R336" i="17"/>
  <c r="S336" i="17" s="1"/>
  <c r="N336" i="17" s="1"/>
  <c r="AI332" i="17"/>
  <c r="AI333" i="17" s="1"/>
  <c r="K336" i="17"/>
  <c r="J336" i="17"/>
  <c r="AA333" i="17"/>
  <c r="AF331" i="17"/>
  <c r="U335" i="17"/>
  <c r="T336" i="17"/>
  <c r="V335" i="17"/>
  <c r="AC334" i="17"/>
  <c r="Z334" i="17"/>
  <c r="Y334" i="17"/>
  <c r="X334" i="17"/>
  <c r="AB332" i="17"/>
  <c r="AG333" i="17" s="1"/>
  <c r="AD333" i="17"/>
  <c r="W333" i="17" s="1"/>
  <c r="AE333" i="17"/>
  <c r="AF332" i="17"/>
  <c r="AF333" i="17" s="1"/>
  <c r="I337" i="17" l="1"/>
  <c r="K337" i="17"/>
  <c r="M337" i="17"/>
  <c r="E340" i="17"/>
  <c r="H339" i="17"/>
  <c r="F339" i="17"/>
  <c r="G339" i="17"/>
  <c r="L337" i="17"/>
  <c r="Q338" i="17"/>
  <c r="P338" i="17"/>
  <c r="R338" i="17" s="1"/>
  <c r="O338" i="17"/>
  <c r="J337" i="17"/>
  <c r="S337" i="17"/>
  <c r="N337" i="17" s="1"/>
  <c r="U336" i="17"/>
  <c r="T337" i="17"/>
  <c r="V336" i="17"/>
  <c r="AC335" i="17"/>
  <c r="Z335" i="17"/>
  <c r="Y335" i="17"/>
  <c r="X335" i="17"/>
  <c r="AB333" i="17"/>
  <c r="AI334" i="17" s="1"/>
  <c r="AA334" i="17"/>
  <c r="AE334" i="17" s="1"/>
  <c r="S338" i="17" l="1"/>
  <c r="N338" i="17" s="1"/>
  <c r="H340" i="17"/>
  <c r="E341" i="17"/>
  <c r="F340" i="17"/>
  <c r="G340" i="17"/>
  <c r="AJ334" i="17"/>
  <c r="Q339" i="17"/>
  <c r="O339" i="17"/>
  <c r="P339" i="17"/>
  <c r="J338" i="17"/>
  <c r="M338" i="17"/>
  <c r="L338" i="17"/>
  <c r="AG334" i="17"/>
  <c r="K338" i="17"/>
  <c r="I338" i="17"/>
  <c r="AH334" i="17"/>
  <c r="AD334" i="17"/>
  <c r="W334" i="17" s="1"/>
  <c r="AB334" i="17" s="1"/>
  <c r="AI335" i="17" s="1"/>
  <c r="AA335" i="17"/>
  <c r="U337" i="17"/>
  <c r="T338" i="17"/>
  <c r="V337" i="17"/>
  <c r="AC336" i="17"/>
  <c r="Z336" i="17"/>
  <c r="Y336" i="17"/>
  <c r="X336" i="17"/>
  <c r="AD335" i="17"/>
  <c r="AF334" i="17"/>
  <c r="AE335" i="17"/>
  <c r="AH335" i="17" l="1"/>
  <c r="AA336" i="17"/>
  <c r="AJ335" i="17"/>
  <c r="AF335" i="17"/>
  <c r="Q340" i="17"/>
  <c r="P340" i="17"/>
  <c r="O340" i="17"/>
  <c r="R339" i="17"/>
  <c r="S339" i="17" s="1"/>
  <c r="N339" i="17" s="1"/>
  <c r="I339" i="17"/>
  <c r="K339" i="17"/>
  <c r="AG335" i="17"/>
  <c r="L339" i="17"/>
  <c r="W335" i="17"/>
  <c r="AB335" i="17" s="1"/>
  <c r="M339" i="17"/>
  <c r="H341" i="17"/>
  <c r="E342" i="17"/>
  <c r="F341" i="17"/>
  <c r="G341" i="17"/>
  <c r="J339" i="17"/>
  <c r="AE336" i="17"/>
  <c r="U338" i="17"/>
  <c r="T339" i="17"/>
  <c r="V338" i="17"/>
  <c r="AC337" i="17"/>
  <c r="Z337" i="17"/>
  <c r="Y337" i="17"/>
  <c r="X337" i="17"/>
  <c r="AD336" i="17"/>
  <c r="AA337" i="17" l="1"/>
  <c r="AI336" i="17"/>
  <c r="AF336" i="17"/>
  <c r="R340" i="17"/>
  <c r="W336" i="17"/>
  <c r="AB336" i="17" s="1"/>
  <c r="L340" i="17"/>
  <c r="K340" i="17"/>
  <c r="I340" i="17"/>
  <c r="AH336" i="17"/>
  <c r="Q341" i="17"/>
  <c r="P341" i="17"/>
  <c r="R341" i="17" s="1"/>
  <c r="O341" i="17"/>
  <c r="AG336" i="17"/>
  <c r="AJ336" i="17"/>
  <c r="J340" i="17"/>
  <c r="H342" i="17"/>
  <c r="E343" i="17"/>
  <c r="F342" i="17"/>
  <c r="G342" i="17"/>
  <c r="M340" i="17"/>
  <c r="S340" i="17"/>
  <c r="N340" i="17" s="1"/>
  <c r="U339" i="17"/>
  <c r="T340" i="17"/>
  <c r="V339" i="17"/>
  <c r="AC338" i="17"/>
  <c r="Y338" i="17"/>
  <c r="Z338" i="17"/>
  <c r="X338" i="17"/>
  <c r="AD337" i="17"/>
  <c r="W337" i="17" s="1"/>
  <c r="AE337" i="17"/>
  <c r="Q342" i="17" l="1"/>
  <c r="P342" i="17"/>
  <c r="R342" i="17" s="1"/>
  <c r="O342" i="17"/>
  <c r="I341" i="17"/>
  <c r="K341" i="17"/>
  <c r="M341" i="17"/>
  <c r="AJ337" i="17"/>
  <c r="L341" i="17"/>
  <c r="J341" i="17"/>
  <c r="AG337" i="17"/>
  <c r="E344" i="17"/>
  <c r="H343" i="17"/>
  <c r="F343" i="17"/>
  <c r="G343" i="17"/>
  <c r="S341" i="17"/>
  <c r="N341" i="17" s="1"/>
  <c r="AH337" i="17"/>
  <c r="AI337" i="17"/>
  <c r="AI338" i="17" s="1"/>
  <c r="AB337" i="17"/>
  <c r="AC339" i="17"/>
  <c r="Y339" i="17"/>
  <c r="Z339" i="17"/>
  <c r="X339" i="17"/>
  <c r="AF337" i="17"/>
  <c r="U340" i="17"/>
  <c r="T341" i="17"/>
  <c r="V340" i="17"/>
  <c r="AA338" i="17"/>
  <c r="AE338" i="17" s="1"/>
  <c r="AH338" i="17" l="1"/>
  <c r="AG338" i="17"/>
  <c r="AF338" i="17"/>
  <c r="AJ338" i="17"/>
  <c r="AA339" i="17"/>
  <c r="AD339" i="17" s="1"/>
  <c r="M342" i="17"/>
  <c r="AD338" i="17"/>
  <c r="W338" i="17" s="1"/>
  <c r="AB338" i="17" s="1"/>
  <c r="K342" i="17"/>
  <c r="I342" i="17"/>
  <c r="Q343" i="17"/>
  <c r="P343" i="17"/>
  <c r="O343" i="17"/>
  <c r="S342" i="17"/>
  <c r="N342" i="17" s="1"/>
  <c r="H344" i="17"/>
  <c r="E345" i="17"/>
  <c r="F344" i="17"/>
  <c r="G344" i="17"/>
  <c r="J342" i="17"/>
  <c r="L342" i="17"/>
  <c r="U341" i="17"/>
  <c r="T342" i="17"/>
  <c r="V341" i="17"/>
  <c r="AC340" i="17"/>
  <c r="Z340" i="17"/>
  <c r="X340" i="17"/>
  <c r="Y340" i="17"/>
  <c r="AE339" i="17"/>
  <c r="R343" i="17" l="1"/>
  <c r="W339" i="17"/>
  <c r="AI339" i="17"/>
  <c r="AJ339" i="17"/>
  <c r="AH339" i="17"/>
  <c r="AH340" i="17" s="1"/>
  <c r="AG339" i="17"/>
  <c r="AG340" i="17" s="1"/>
  <c r="Q344" i="17"/>
  <c r="P344" i="17"/>
  <c r="O344" i="17"/>
  <c r="E346" i="17"/>
  <c r="H345" i="17"/>
  <c r="F345" i="17"/>
  <c r="G345" i="17"/>
  <c r="M343" i="17"/>
  <c r="S343" i="17"/>
  <c r="N343" i="17" s="1"/>
  <c r="L343" i="17"/>
  <c r="I343" i="17"/>
  <c r="AA340" i="17"/>
  <c r="AE340" i="17" s="1"/>
  <c r="J343" i="17"/>
  <c r="K343" i="17"/>
  <c r="AB339" i="17"/>
  <c r="AF339" i="17"/>
  <c r="AF340" i="17" s="1"/>
  <c r="U342" i="17"/>
  <c r="T343" i="17"/>
  <c r="V342" i="17"/>
  <c r="AC341" i="17"/>
  <c r="Y341" i="17"/>
  <c r="Z341" i="17"/>
  <c r="X341" i="17"/>
  <c r="J344" i="17" l="1"/>
  <c r="H346" i="17"/>
  <c r="F346" i="17"/>
  <c r="E347" i="17"/>
  <c r="G346" i="17"/>
  <c r="R344" i="17"/>
  <c r="S344" i="17" s="1"/>
  <c r="N344" i="17" s="1"/>
  <c r="I344" i="17"/>
  <c r="L344" i="17"/>
  <c r="AD340" i="17"/>
  <c r="W340" i="17" s="1"/>
  <c r="M344" i="17"/>
  <c r="AJ340" i="17"/>
  <c r="AJ341" i="17" s="1"/>
  <c r="AA341" i="17"/>
  <c r="AD341" i="17" s="1"/>
  <c r="W341" i="17" s="1"/>
  <c r="K344" i="17"/>
  <c r="Q345" i="17"/>
  <c r="P345" i="17"/>
  <c r="O345" i="17"/>
  <c r="AI340" i="17"/>
  <c r="U343" i="17"/>
  <c r="T344" i="17"/>
  <c r="V343" i="17"/>
  <c r="AC342" i="17"/>
  <c r="Z342" i="17"/>
  <c r="Y342" i="17"/>
  <c r="X342" i="17"/>
  <c r="AB340" i="17"/>
  <c r="AG341" i="17" s="1"/>
  <c r="K345" i="17" l="1"/>
  <c r="L345" i="17"/>
  <c r="I345" i="17"/>
  <c r="AE341" i="17"/>
  <c r="AB341" i="17" s="1"/>
  <c r="AH341" i="17"/>
  <c r="H347" i="17"/>
  <c r="F347" i="17"/>
  <c r="E348" i="17"/>
  <c r="G347" i="17"/>
  <c r="AI341" i="17"/>
  <c r="M345" i="17"/>
  <c r="J345" i="17"/>
  <c r="S345" i="17"/>
  <c r="N345" i="17" s="1"/>
  <c r="Q346" i="17"/>
  <c r="P346" i="17"/>
  <c r="O346" i="17"/>
  <c r="R345" i="17"/>
  <c r="T345" i="17"/>
  <c r="U344" i="17"/>
  <c r="V344" i="17"/>
  <c r="AC343" i="17"/>
  <c r="Z343" i="17"/>
  <c r="Y343" i="17"/>
  <c r="X343" i="17"/>
  <c r="AA342" i="17"/>
  <c r="AE342" i="17" s="1"/>
  <c r="AF341" i="17"/>
  <c r="R346" i="17" l="1"/>
  <c r="AG342" i="17"/>
  <c r="AJ342" i="17"/>
  <c r="AH342" i="17"/>
  <c r="I346" i="17"/>
  <c r="AF342" i="17"/>
  <c r="L346" i="17"/>
  <c r="AI342" i="17"/>
  <c r="AI343" i="17" s="1"/>
  <c r="K346" i="17"/>
  <c r="Q347" i="17"/>
  <c r="P347" i="17"/>
  <c r="R347" i="17" s="1"/>
  <c r="O347" i="17"/>
  <c r="J346" i="17"/>
  <c r="M346" i="17"/>
  <c r="S346" i="17"/>
  <c r="N346" i="17" s="1"/>
  <c r="H348" i="17"/>
  <c r="E349" i="17"/>
  <c r="F348" i="17"/>
  <c r="G348" i="17"/>
  <c r="AC344" i="17"/>
  <c r="Y344" i="17"/>
  <c r="Z344" i="17"/>
  <c r="X344" i="17"/>
  <c r="U345" i="17"/>
  <c r="T346" i="17"/>
  <c r="V345" i="17"/>
  <c r="AD342" i="17"/>
  <c r="W342" i="17" s="1"/>
  <c r="AB342" i="17"/>
  <c r="AA343" i="17"/>
  <c r="AD343" i="17" s="1"/>
  <c r="AE343" i="17"/>
  <c r="Q348" i="17" l="1"/>
  <c r="P348" i="17"/>
  <c r="O348" i="17"/>
  <c r="L347" i="17"/>
  <c r="H349" i="17"/>
  <c r="F349" i="17"/>
  <c r="E350" i="17"/>
  <c r="G349" i="17"/>
  <c r="M347" i="17"/>
  <c r="J347" i="17"/>
  <c r="I347" i="17"/>
  <c r="S347" i="17"/>
  <c r="N347" i="17" s="1"/>
  <c r="AH343" i="17"/>
  <c r="AJ343" i="17"/>
  <c r="AG343" i="17"/>
  <c r="AA344" i="17"/>
  <c r="AD344" i="17" s="1"/>
  <c r="K347" i="17"/>
  <c r="AC345" i="17"/>
  <c r="Z345" i="17"/>
  <c r="Y345" i="17"/>
  <c r="X345" i="17"/>
  <c r="AF343" i="17"/>
  <c r="W343" i="17"/>
  <c r="U346" i="17"/>
  <c r="T347" i="17"/>
  <c r="V346" i="17"/>
  <c r="AA345" i="17" l="1"/>
  <c r="AE344" i="17"/>
  <c r="H350" i="17"/>
  <c r="E351" i="17"/>
  <c r="G350" i="17"/>
  <c r="F350" i="17"/>
  <c r="Q349" i="17"/>
  <c r="P349" i="17"/>
  <c r="O349" i="17"/>
  <c r="L348" i="17"/>
  <c r="R348" i="17"/>
  <c r="S348" i="17" s="1"/>
  <c r="N348" i="17" s="1"/>
  <c r="I348" i="17"/>
  <c r="J348" i="17"/>
  <c r="K348" i="17"/>
  <c r="M348" i="17"/>
  <c r="W344" i="17"/>
  <c r="AB343" i="17"/>
  <c r="U347" i="17"/>
  <c r="T348" i="17"/>
  <c r="V347" i="17"/>
  <c r="AD345" i="17"/>
  <c r="AC346" i="17"/>
  <c r="Z346" i="17"/>
  <c r="Y346" i="17"/>
  <c r="X346" i="17"/>
  <c r="AE345" i="17"/>
  <c r="M349" i="17" l="1"/>
  <c r="K349" i="17"/>
  <c r="J349" i="17"/>
  <c r="R349" i="17"/>
  <c r="I349" i="17"/>
  <c r="L349" i="17"/>
  <c r="S349" i="17"/>
  <c r="N349" i="17" s="1"/>
  <c r="Q350" i="17"/>
  <c r="P350" i="17"/>
  <c r="O350" i="17"/>
  <c r="AB344" i="17"/>
  <c r="AI344" i="17"/>
  <c r="AI345" i="17" s="1"/>
  <c r="AH344" i="17"/>
  <c r="AH345" i="17" s="1"/>
  <c r="H351" i="17"/>
  <c r="E352" i="17"/>
  <c r="F351" i="17"/>
  <c r="G351" i="17"/>
  <c r="AG344" i="17"/>
  <c r="AG345" i="17" s="1"/>
  <c r="AA346" i="17"/>
  <c r="AD346" i="17" s="1"/>
  <c r="AJ344" i="17"/>
  <c r="AJ345" i="17" s="1"/>
  <c r="AC347" i="17"/>
  <c r="Y347" i="17"/>
  <c r="Z347" i="17"/>
  <c r="X347" i="17"/>
  <c r="U348" i="17"/>
  <c r="T349" i="17"/>
  <c r="V348" i="17"/>
  <c r="AF344" i="17"/>
  <c r="AF345" i="17" s="1"/>
  <c r="W345" i="17"/>
  <c r="AA347" i="17" l="1"/>
  <c r="W346" i="17"/>
  <c r="H352" i="17"/>
  <c r="E353" i="17"/>
  <c r="F352" i="17"/>
  <c r="G352" i="17"/>
  <c r="I350" i="17"/>
  <c r="J350" i="17"/>
  <c r="Q351" i="17"/>
  <c r="P351" i="17"/>
  <c r="O351" i="17"/>
  <c r="L350" i="17"/>
  <c r="AE346" i="17"/>
  <c r="K350" i="17"/>
  <c r="R350" i="17"/>
  <c r="S350" i="17" s="1"/>
  <c r="N350" i="17" s="1"/>
  <c r="M350" i="17"/>
  <c r="U349" i="17"/>
  <c r="T350" i="17"/>
  <c r="V349" i="17"/>
  <c r="AC348" i="17"/>
  <c r="Y348" i="17"/>
  <c r="Z348" i="17"/>
  <c r="X348" i="17"/>
  <c r="AB345" i="17"/>
  <c r="AB346" i="17" s="1"/>
  <c r="AD347" i="17"/>
  <c r="AE347" i="17"/>
  <c r="AA348" i="17" l="1"/>
  <c r="K351" i="17"/>
  <c r="J351" i="17"/>
  <c r="I351" i="17"/>
  <c r="AJ346" i="17"/>
  <c r="AJ347" i="17" s="1"/>
  <c r="AI346" i="17"/>
  <c r="AI347" i="17" s="1"/>
  <c r="AH346" i="17"/>
  <c r="AH347" i="17" s="1"/>
  <c r="W347" i="17"/>
  <c r="AB347" i="17" s="1"/>
  <c r="L351" i="17"/>
  <c r="Q352" i="17"/>
  <c r="P352" i="17"/>
  <c r="O352" i="17"/>
  <c r="M351" i="17"/>
  <c r="S351" i="17"/>
  <c r="N351" i="17" s="1"/>
  <c r="E354" i="17"/>
  <c r="H353" i="17"/>
  <c r="F353" i="17"/>
  <c r="G353" i="17"/>
  <c r="R351" i="17"/>
  <c r="AG346" i="17"/>
  <c r="AG347" i="17" s="1"/>
  <c r="AE348" i="17"/>
  <c r="T351" i="17"/>
  <c r="U350" i="17"/>
  <c r="V350" i="17"/>
  <c r="AF346" i="17"/>
  <c r="AF347" i="17" s="1"/>
  <c r="AC349" i="17"/>
  <c r="Z349" i="17"/>
  <c r="Y349" i="17"/>
  <c r="X349" i="17"/>
  <c r="AD348" i="17"/>
  <c r="W348" i="17" l="1"/>
  <c r="AH348" i="17"/>
  <c r="AI348" i="17"/>
  <c r="Q353" i="17"/>
  <c r="P353" i="17"/>
  <c r="O353" i="17"/>
  <c r="AJ348" i="17"/>
  <c r="H354" i="17"/>
  <c r="E355" i="17"/>
  <c r="F354" i="17"/>
  <c r="G354" i="17"/>
  <c r="M352" i="17"/>
  <c r="I352" i="17"/>
  <c r="R352" i="17"/>
  <c r="S352" i="17" s="1"/>
  <c r="N352" i="17" s="1"/>
  <c r="J352" i="17"/>
  <c r="K352" i="17"/>
  <c r="AG348" i="17"/>
  <c r="L352" i="17"/>
  <c r="U351" i="17"/>
  <c r="T352" i="17"/>
  <c r="V351" i="17"/>
  <c r="AA349" i="17"/>
  <c r="AD349" i="17" s="1"/>
  <c r="W349" i="17" s="1"/>
  <c r="AB348" i="17"/>
  <c r="AC350" i="17"/>
  <c r="Z350" i="17"/>
  <c r="X350" i="17"/>
  <c r="Y350" i="17"/>
  <c r="AF348" i="17"/>
  <c r="AJ349" i="17" l="1"/>
  <c r="R353" i="17"/>
  <c r="AG349" i="17"/>
  <c r="Q354" i="17"/>
  <c r="P354" i="17"/>
  <c r="O354" i="17"/>
  <c r="K353" i="17"/>
  <c r="S353" i="17"/>
  <c r="N353" i="17" s="1"/>
  <c r="I353" i="17"/>
  <c r="AI349" i="17"/>
  <c r="F355" i="17"/>
  <c r="H355" i="17"/>
  <c r="E356" i="17"/>
  <c r="G355" i="17"/>
  <c r="AJ350" i="17"/>
  <c r="J353" i="17"/>
  <c r="M353" i="17"/>
  <c r="AH349" i="17"/>
  <c r="L353" i="17"/>
  <c r="AF349" i="17"/>
  <c r="AE349" i="17"/>
  <c r="AB349" i="17" s="1"/>
  <c r="AG350" i="17" s="1"/>
  <c r="U352" i="17"/>
  <c r="T353" i="17"/>
  <c r="V352" i="17"/>
  <c r="AC351" i="17"/>
  <c r="Z351" i="17"/>
  <c r="X351" i="17"/>
  <c r="Y351" i="17"/>
  <c r="AA351" i="17" s="1"/>
  <c r="AA350" i="17"/>
  <c r="AD350" i="17" s="1"/>
  <c r="W350" i="17" s="1"/>
  <c r="AH350" i="17" l="1"/>
  <c r="AE350" i="17"/>
  <c r="R354" i="17"/>
  <c r="S354" i="17" s="1"/>
  <c r="N354" i="17" s="1"/>
  <c r="L354" i="17"/>
  <c r="Q355" i="17"/>
  <c r="P355" i="17"/>
  <c r="O355" i="17"/>
  <c r="I354" i="17"/>
  <c r="M354" i="17"/>
  <c r="K354" i="17"/>
  <c r="J354" i="17"/>
  <c r="AJ351" i="17"/>
  <c r="H356" i="17"/>
  <c r="E357" i="17"/>
  <c r="F356" i="17"/>
  <c r="G356" i="17"/>
  <c r="AI350" i="17"/>
  <c r="AB350" i="17"/>
  <c r="AG351" i="17" s="1"/>
  <c r="U353" i="17"/>
  <c r="T354" i="17"/>
  <c r="V353" i="17"/>
  <c r="AC352" i="17"/>
  <c r="Z352" i="17"/>
  <c r="Y352" i="17"/>
  <c r="X352" i="17"/>
  <c r="AD351" i="17"/>
  <c r="W351" i="17" s="1"/>
  <c r="AF350" i="17"/>
  <c r="AF351" i="17" s="1"/>
  <c r="AE351" i="17"/>
  <c r="R355" i="17" l="1"/>
  <c r="S355" i="17"/>
  <c r="N355" i="17" s="1"/>
  <c r="H357" i="17"/>
  <c r="E358" i="17"/>
  <c r="F357" i="17"/>
  <c r="G357" i="17"/>
  <c r="K355" i="17"/>
  <c r="Q356" i="17"/>
  <c r="P356" i="17"/>
  <c r="O356" i="17"/>
  <c r="L355" i="17"/>
  <c r="M355" i="17"/>
  <c r="AH351" i="17"/>
  <c r="J355" i="17"/>
  <c r="AI351" i="17"/>
  <c r="I355" i="17"/>
  <c r="U354" i="17"/>
  <c r="T355" i="17"/>
  <c r="V354" i="17"/>
  <c r="AC353" i="17"/>
  <c r="Z353" i="17"/>
  <c r="Y353" i="17"/>
  <c r="X353" i="17"/>
  <c r="AA352" i="17"/>
  <c r="AE352" i="17" s="1"/>
  <c r="AB351" i="17"/>
  <c r="AF352" i="17" s="1"/>
  <c r="AI352" i="17" l="1"/>
  <c r="AH352" i="17"/>
  <c r="R356" i="17"/>
  <c r="S356" i="17" s="1"/>
  <c r="N356" i="17" s="1"/>
  <c r="AA353" i="17"/>
  <c r="I356" i="17"/>
  <c r="K356" i="17"/>
  <c r="L356" i="17"/>
  <c r="H358" i="17"/>
  <c r="F358" i="17"/>
  <c r="E359" i="17"/>
  <c r="G358" i="17"/>
  <c r="M356" i="17"/>
  <c r="AJ352" i="17"/>
  <c r="J356" i="17"/>
  <c r="Q357" i="17"/>
  <c r="P357" i="17"/>
  <c r="R357" i="17" s="1"/>
  <c r="O357" i="17"/>
  <c r="AG352" i="17"/>
  <c r="AE353" i="17"/>
  <c r="AD352" i="17"/>
  <c r="W352" i="17" s="1"/>
  <c r="AB352" i="17" s="1"/>
  <c r="AI353" i="17" s="1"/>
  <c r="Y354" i="17"/>
  <c r="Z354" i="17"/>
  <c r="AC354" i="17"/>
  <c r="X354" i="17"/>
  <c r="T356" i="17"/>
  <c r="U355" i="17"/>
  <c r="V355" i="17"/>
  <c r="AD353" i="17"/>
  <c r="AG353" i="17" l="1"/>
  <c r="AH353" i="17"/>
  <c r="S357" i="17"/>
  <c r="N357" i="17" s="1"/>
  <c r="H359" i="17"/>
  <c r="E360" i="17"/>
  <c r="F359" i="17"/>
  <c r="G359" i="17"/>
  <c r="P358" i="17"/>
  <c r="R358" i="17" s="1"/>
  <c r="Q358" i="17"/>
  <c r="O358" i="17"/>
  <c r="L357" i="17"/>
  <c r="K357" i="17"/>
  <c r="J357" i="17"/>
  <c r="AJ353" i="17"/>
  <c r="I357" i="17"/>
  <c r="AA354" i="17"/>
  <c r="AD354" i="17" s="1"/>
  <c r="M357" i="17"/>
  <c r="AC355" i="17"/>
  <c r="Y355" i="17"/>
  <c r="X355" i="17"/>
  <c r="Z355" i="17"/>
  <c r="U356" i="17"/>
  <c r="T357" i="17"/>
  <c r="V356" i="17"/>
  <c r="W353" i="17"/>
  <c r="AF353" i="17"/>
  <c r="M358" i="17" l="1"/>
  <c r="I358" i="17"/>
  <c r="AH354" i="17"/>
  <c r="Q359" i="17"/>
  <c r="P359" i="17"/>
  <c r="O359" i="17"/>
  <c r="J358" i="17"/>
  <c r="E361" i="17"/>
  <c r="H360" i="17"/>
  <c r="F360" i="17"/>
  <c r="G360" i="17"/>
  <c r="K358" i="17"/>
  <c r="W354" i="17"/>
  <c r="AE354" i="17"/>
  <c r="L358" i="17"/>
  <c r="S358" i="17"/>
  <c r="N358" i="17" s="1"/>
  <c r="AA355" i="17"/>
  <c r="AD355" i="17" s="1"/>
  <c r="U357" i="17"/>
  <c r="T358" i="17"/>
  <c r="V357" i="17"/>
  <c r="AC356" i="17"/>
  <c r="Y356" i="17"/>
  <c r="AA356" i="17" s="1"/>
  <c r="Z356" i="17"/>
  <c r="X356" i="17"/>
  <c r="AB353" i="17"/>
  <c r="AG354" i="17" s="1"/>
  <c r="AJ354" i="17" l="1"/>
  <c r="L359" i="17"/>
  <c r="K359" i="17"/>
  <c r="I359" i="17"/>
  <c r="AG355" i="17"/>
  <c r="H361" i="17"/>
  <c r="E362" i="17"/>
  <c r="F361" i="17"/>
  <c r="G361" i="17"/>
  <c r="AB354" i="17"/>
  <c r="AJ355" i="17" s="1"/>
  <c r="AI354" i="17"/>
  <c r="AI355" i="17" s="1"/>
  <c r="W355" i="17"/>
  <c r="Q360" i="17"/>
  <c r="P360" i="17"/>
  <c r="O360" i="17"/>
  <c r="M359" i="17"/>
  <c r="R359" i="17"/>
  <c r="S359" i="17" s="1"/>
  <c r="N359" i="17" s="1"/>
  <c r="AH355" i="17"/>
  <c r="J359" i="17"/>
  <c r="U358" i="17"/>
  <c r="T359" i="17"/>
  <c r="V358" i="17"/>
  <c r="AD356" i="17"/>
  <c r="W356" i="17" s="1"/>
  <c r="AC357" i="17"/>
  <c r="Y357" i="17"/>
  <c r="Z357" i="17"/>
  <c r="X357" i="17"/>
  <c r="AE356" i="17"/>
  <c r="AE355" i="17"/>
  <c r="AB355" i="17" s="1"/>
  <c r="AF354" i="17"/>
  <c r="AF355" i="17" s="1"/>
  <c r="AG356" i="17" l="1"/>
  <c r="AJ356" i="17"/>
  <c r="M360" i="17"/>
  <c r="AG357" i="17"/>
  <c r="Q361" i="17"/>
  <c r="P361" i="17"/>
  <c r="O361" i="17"/>
  <c r="H362" i="17"/>
  <c r="E363" i="17"/>
  <c r="F362" i="17"/>
  <c r="G362" i="17"/>
  <c r="K360" i="17"/>
  <c r="R360" i="17"/>
  <c r="S360" i="17" s="1"/>
  <c r="N360" i="17" s="1"/>
  <c r="I360" i="17"/>
  <c r="J360" i="17"/>
  <c r="AI356" i="17"/>
  <c r="AI357" i="17" s="1"/>
  <c r="L360" i="17"/>
  <c r="AH356" i="17"/>
  <c r="AB356" i="17"/>
  <c r="AJ357" i="17" s="1"/>
  <c r="AF356" i="17"/>
  <c r="AF357" i="17" s="1"/>
  <c r="AC358" i="17"/>
  <c r="Y358" i="17"/>
  <c r="Z358" i="17"/>
  <c r="X358" i="17"/>
  <c r="AA357" i="17"/>
  <c r="AD357" i="17" s="1"/>
  <c r="W357" i="17" s="1"/>
  <c r="U359" i="17"/>
  <c r="T360" i="17"/>
  <c r="V359" i="17"/>
  <c r="L361" i="17" l="1"/>
  <c r="H363" i="17"/>
  <c r="F363" i="17"/>
  <c r="E364" i="17"/>
  <c r="G363" i="17"/>
  <c r="J361" i="17"/>
  <c r="R361" i="17"/>
  <c r="S361" i="17" s="1"/>
  <c r="N361" i="17" s="1"/>
  <c r="AA358" i="17"/>
  <c r="I361" i="17"/>
  <c r="K361" i="17"/>
  <c r="M361" i="17"/>
  <c r="AH357" i="17"/>
  <c r="AH358" i="17" s="1"/>
  <c r="P362" i="17"/>
  <c r="Q362" i="17"/>
  <c r="O362" i="17"/>
  <c r="AE357" i="17"/>
  <c r="AD358" i="17"/>
  <c r="W358" i="17" s="1"/>
  <c r="AE358" i="17"/>
  <c r="Z359" i="17"/>
  <c r="Y359" i="17"/>
  <c r="AC359" i="17"/>
  <c r="X359" i="17"/>
  <c r="U360" i="17"/>
  <c r="T361" i="17"/>
  <c r="V360" i="17"/>
  <c r="AB357" i="17"/>
  <c r="AJ358" i="17" s="1"/>
  <c r="R362" i="17" l="1"/>
  <c r="S362" i="17" s="1"/>
  <c r="N362" i="17" s="1"/>
  <c r="H364" i="17"/>
  <c r="E365" i="17"/>
  <c r="F364" i="17"/>
  <c r="G364" i="17"/>
  <c r="AI358" i="17"/>
  <c r="AI359" i="17" s="1"/>
  <c r="AA359" i="17"/>
  <c r="AD359" i="17" s="1"/>
  <c r="W359" i="17" s="1"/>
  <c r="M362" i="17"/>
  <c r="AG358" i="17"/>
  <c r="L362" i="17"/>
  <c r="K362" i="17"/>
  <c r="Q363" i="17"/>
  <c r="P363" i="17"/>
  <c r="O363" i="17"/>
  <c r="I362" i="17"/>
  <c r="J362" i="17"/>
  <c r="AB358" i="17"/>
  <c r="AJ359" i="17" s="1"/>
  <c r="AF358" i="17"/>
  <c r="AF359" i="17" s="1"/>
  <c r="U361" i="17"/>
  <c r="T362" i="17"/>
  <c r="V361" i="17"/>
  <c r="AC360" i="17"/>
  <c r="Z360" i="17"/>
  <c r="Y360" i="17"/>
  <c r="X360" i="17"/>
  <c r="R363" i="17" l="1"/>
  <c r="AA360" i="17"/>
  <c r="AE360" i="17" s="1"/>
  <c r="Q364" i="17"/>
  <c r="O364" i="17"/>
  <c r="P364" i="17"/>
  <c r="I363" i="17"/>
  <c r="S363" i="17"/>
  <c r="N363" i="17" s="1"/>
  <c r="AE359" i="17"/>
  <c r="K363" i="17"/>
  <c r="AH359" i="17"/>
  <c r="H365" i="17"/>
  <c r="E366" i="17"/>
  <c r="F365" i="17"/>
  <c r="G365" i="17"/>
  <c r="L363" i="17"/>
  <c r="AG359" i="17"/>
  <c r="J363" i="17"/>
  <c r="M363" i="17"/>
  <c r="AC361" i="17"/>
  <c r="Z361" i="17"/>
  <c r="Y361" i="17"/>
  <c r="X361" i="17"/>
  <c r="AD360" i="17"/>
  <c r="W360" i="17" s="1"/>
  <c r="AB359" i="17"/>
  <c r="AJ360" i="17" s="1"/>
  <c r="U362" i="17"/>
  <c r="T363" i="17"/>
  <c r="V362" i="17"/>
  <c r="J364" i="17" l="1"/>
  <c r="AI360" i="17"/>
  <c r="AI361" i="17" s="1"/>
  <c r="R364" i="17"/>
  <c r="S364" i="17" s="1"/>
  <c r="N364" i="17" s="1"/>
  <c r="AG360" i="17"/>
  <c r="AG361" i="17" s="1"/>
  <c r="L364" i="17"/>
  <c r="I364" i="17"/>
  <c r="H366" i="17"/>
  <c r="E367" i="17"/>
  <c r="F366" i="17"/>
  <c r="G366" i="17"/>
  <c r="K364" i="17"/>
  <c r="P365" i="17"/>
  <c r="Q365" i="17"/>
  <c r="O365" i="17"/>
  <c r="AH360" i="17"/>
  <c r="AH361" i="17" s="1"/>
  <c r="M364" i="17"/>
  <c r="AB360" i="17"/>
  <c r="AJ361" i="17" s="1"/>
  <c r="AF360" i="17"/>
  <c r="AF361" i="17" s="1"/>
  <c r="U363" i="17"/>
  <c r="T364" i="17"/>
  <c r="V363" i="17"/>
  <c r="AC362" i="17"/>
  <c r="Y362" i="17"/>
  <c r="AA362" i="17" s="1"/>
  <c r="Z362" i="17"/>
  <c r="X362" i="17"/>
  <c r="AA361" i="17"/>
  <c r="AD361" i="17" s="1"/>
  <c r="W361" i="17" s="1"/>
  <c r="AE361" i="17"/>
  <c r="I365" i="17" l="1"/>
  <c r="L365" i="17"/>
  <c r="K365" i="17"/>
  <c r="J365" i="17"/>
  <c r="R365" i="17"/>
  <c r="S365" i="17" s="1"/>
  <c r="N365" i="17" s="1"/>
  <c r="Q366" i="17"/>
  <c r="O366" i="17"/>
  <c r="P366" i="17"/>
  <c r="M365" i="17"/>
  <c r="H367" i="17"/>
  <c r="E368" i="17"/>
  <c r="F367" i="17"/>
  <c r="G367" i="17"/>
  <c r="AC363" i="17"/>
  <c r="Z363" i="17"/>
  <c r="Y363" i="17"/>
  <c r="X363" i="17"/>
  <c r="T365" i="17"/>
  <c r="U364" i="17"/>
  <c r="V364" i="17"/>
  <c r="AD362" i="17"/>
  <c r="W362" i="17" s="1"/>
  <c r="AE362" i="17"/>
  <c r="AB361" i="17"/>
  <c r="AG362" i="17" s="1"/>
  <c r="AI362" i="17" l="1"/>
  <c r="AH362" i="17"/>
  <c r="AH363" i="17" s="1"/>
  <c r="AA363" i="17"/>
  <c r="AD363" i="17" s="1"/>
  <c r="W363" i="17" s="1"/>
  <c r="Q367" i="17"/>
  <c r="P367" i="17"/>
  <c r="O367" i="17"/>
  <c r="AI363" i="17"/>
  <c r="E369" i="17"/>
  <c r="H368" i="17"/>
  <c r="F368" i="17"/>
  <c r="G368" i="17"/>
  <c r="M366" i="17"/>
  <c r="K366" i="17"/>
  <c r="L366" i="17"/>
  <c r="R366" i="17"/>
  <c r="S366" i="17" s="1"/>
  <c r="N366" i="17" s="1"/>
  <c r="I366" i="17"/>
  <c r="J366" i="17"/>
  <c r="AJ362" i="17"/>
  <c r="AB362" i="17"/>
  <c r="AG363" i="17" s="1"/>
  <c r="AF362" i="17"/>
  <c r="AF363" i="17" s="1"/>
  <c r="U365" i="17"/>
  <c r="T366" i="17"/>
  <c r="V365" i="17"/>
  <c r="AC364" i="17"/>
  <c r="Z364" i="17"/>
  <c r="Y364" i="17"/>
  <c r="X364" i="17"/>
  <c r="R367" i="17" l="1"/>
  <c r="AJ363" i="17"/>
  <c r="AE363" i="17"/>
  <c r="M367" i="17"/>
  <c r="J367" i="17"/>
  <c r="L367" i="17"/>
  <c r="Q368" i="17"/>
  <c r="P368" i="17"/>
  <c r="O368" i="17"/>
  <c r="H369" i="17"/>
  <c r="E370" i="17"/>
  <c r="F369" i="17"/>
  <c r="G369" i="17"/>
  <c r="AJ364" i="17"/>
  <c r="I367" i="17"/>
  <c r="AH364" i="17"/>
  <c r="S367" i="17"/>
  <c r="N367" i="17" s="1"/>
  <c r="K367" i="17"/>
  <c r="AA364" i="17"/>
  <c r="AE364" i="17" s="1"/>
  <c r="U366" i="17"/>
  <c r="T367" i="17"/>
  <c r="V366" i="17"/>
  <c r="AC365" i="17"/>
  <c r="Z365" i="17"/>
  <c r="Y365" i="17"/>
  <c r="X365" i="17"/>
  <c r="AB363" i="17"/>
  <c r="AI364" i="17" s="1"/>
  <c r="AF364" i="17"/>
  <c r="R368" i="17" l="1"/>
  <c r="AD364" i="17"/>
  <c r="W364" i="17" s="1"/>
  <c r="I368" i="17"/>
  <c r="J368" i="17"/>
  <c r="AG364" i="17"/>
  <c r="L368" i="17"/>
  <c r="Q369" i="17"/>
  <c r="P369" i="17"/>
  <c r="O369" i="17"/>
  <c r="M368" i="17"/>
  <c r="K368" i="17"/>
  <c r="S368" i="17"/>
  <c r="N368" i="17" s="1"/>
  <c r="H370" i="17"/>
  <c r="E371" i="17"/>
  <c r="F370" i="17"/>
  <c r="G370" i="17"/>
  <c r="AC366" i="17"/>
  <c r="Y366" i="17"/>
  <c r="Z366" i="17"/>
  <c r="X366" i="17"/>
  <c r="AA365" i="17"/>
  <c r="AD365" i="17" s="1"/>
  <c r="W365" i="17" s="1"/>
  <c r="AB364" i="17"/>
  <c r="AH365" i="17" s="1"/>
  <c r="U367" i="17"/>
  <c r="T368" i="17"/>
  <c r="V367" i="17"/>
  <c r="AJ365" i="17" l="1"/>
  <c r="AA366" i="17"/>
  <c r="AI365" i="17"/>
  <c r="AE365" i="17"/>
  <c r="Q370" i="17"/>
  <c r="P370" i="17"/>
  <c r="O370" i="17"/>
  <c r="H371" i="17"/>
  <c r="E372" i="17"/>
  <c r="F371" i="17"/>
  <c r="G371" i="17"/>
  <c r="L369" i="17"/>
  <c r="AG365" i="17"/>
  <c r="AJ366" i="17"/>
  <c r="K369" i="17"/>
  <c r="J369" i="17"/>
  <c r="M369" i="17"/>
  <c r="I369" i="17"/>
  <c r="R369" i="17"/>
  <c r="S369" i="17" s="1"/>
  <c r="N369" i="17" s="1"/>
  <c r="AB365" i="17"/>
  <c r="AH366" i="17" s="1"/>
  <c r="AF365" i="17"/>
  <c r="AF366" i="17" s="1"/>
  <c r="AD366" i="17"/>
  <c r="W366" i="17" s="1"/>
  <c r="T369" i="17"/>
  <c r="U368" i="17"/>
  <c r="V368" i="17"/>
  <c r="AC367" i="17"/>
  <c r="Y367" i="17"/>
  <c r="Z367" i="17"/>
  <c r="X367" i="17"/>
  <c r="AE366" i="17"/>
  <c r="AI366" i="17" l="1"/>
  <c r="Q371" i="17"/>
  <c r="P371" i="17"/>
  <c r="O371" i="17"/>
  <c r="R370" i="17"/>
  <c r="S370" i="17" s="1"/>
  <c r="N370" i="17" s="1"/>
  <c r="I370" i="17"/>
  <c r="M370" i="17"/>
  <c r="H372" i="17"/>
  <c r="F372" i="17"/>
  <c r="E373" i="17"/>
  <c r="G372" i="17"/>
  <c r="J370" i="17"/>
  <c r="K370" i="17"/>
  <c r="AJ367" i="17"/>
  <c r="AG366" i="17"/>
  <c r="AG367" i="17" s="1"/>
  <c r="AA367" i="17"/>
  <c r="AD367" i="17" s="1"/>
  <c r="W367" i="17" s="1"/>
  <c r="L370" i="17"/>
  <c r="AC368" i="17"/>
  <c r="Y368" i="17"/>
  <c r="AA368" i="17" s="1"/>
  <c r="Z368" i="17"/>
  <c r="X368" i="17"/>
  <c r="U369" i="17"/>
  <c r="T370" i="17"/>
  <c r="V369" i="17"/>
  <c r="AB366" i="17"/>
  <c r="AH367" i="17" s="1"/>
  <c r="AE367" i="17" l="1"/>
  <c r="Q372" i="17"/>
  <c r="P372" i="17"/>
  <c r="O372" i="17"/>
  <c r="K371" i="17"/>
  <c r="R371" i="17"/>
  <c r="S371" i="17" s="1"/>
  <c r="N371" i="17" s="1"/>
  <c r="AI367" i="17"/>
  <c r="M371" i="17"/>
  <c r="J371" i="17"/>
  <c r="H373" i="17"/>
  <c r="E374" i="17"/>
  <c r="F373" i="17"/>
  <c r="G373" i="17"/>
  <c r="L371" i="17"/>
  <c r="I371" i="17"/>
  <c r="AC369" i="17"/>
  <c r="Y369" i="17"/>
  <c r="Z369" i="17"/>
  <c r="X369" i="17"/>
  <c r="AB367" i="17"/>
  <c r="AH368" i="17" s="1"/>
  <c r="AF367" i="17"/>
  <c r="AD368" i="17"/>
  <c r="W368" i="17" s="1"/>
  <c r="AE368" i="17"/>
  <c r="U370" i="17"/>
  <c r="T371" i="17"/>
  <c r="V370" i="17"/>
  <c r="L372" i="17" l="1"/>
  <c r="K372" i="17"/>
  <c r="AF368" i="17"/>
  <c r="AJ368" i="17"/>
  <c r="AJ369" i="17" s="1"/>
  <c r="Q373" i="17"/>
  <c r="P373" i="17"/>
  <c r="O373" i="17"/>
  <c r="R372" i="17"/>
  <c r="S372" i="17" s="1"/>
  <c r="N372" i="17" s="1"/>
  <c r="J372" i="17"/>
  <c r="M372" i="17"/>
  <c r="AG368" i="17"/>
  <c r="AG369" i="17" s="1"/>
  <c r="AI368" i="17"/>
  <c r="AI369" i="17" s="1"/>
  <c r="H374" i="17"/>
  <c r="E375" i="17"/>
  <c r="F374" i="17"/>
  <c r="G374" i="17"/>
  <c r="I372" i="17"/>
  <c r="AB368" i="17"/>
  <c r="AH369" i="17" s="1"/>
  <c r="U371" i="17"/>
  <c r="T372" i="17"/>
  <c r="V371" i="17"/>
  <c r="AF369" i="17"/>
  <c r="AC370" i="17"/>
  <c r="Y370" i="17"/>
  <c r="Z370" i="17"/>
  <c r="X370" i="17"/>
  <c r="AA369" i="17"/>
  <c r="AD369" i="17" s="1"/>
  <c r="W369" i="17" s="1"/>
  <c r="Q374" i="17" l="1"/>
  <c r="P374" i="17"/>
  <c r="O374" i="17"/>
  <c r="R373" i="17"/>
  <c r="S373" i="17" s="1"/>
  <c r="N373" i="17" s="1"/>
  <c r="H375" i="17"/>
  <c r="E376" i="17"/>
  <c r="F375" i="17"/>
  <c r="G375" i="17"/>
  <c r="M373" i="17"/>
  <c r="J373" i="17"/>
  <c r="K373" i="17"/>
  <c r="L373" i="17"/>
  <c r="I373" i="17"/>
  <c r="AA370" i="17"/>
  <c r="AD370" i="17" s="1"/>
  <c r="W370" i="17" s="1"/>
  <c r="AE369" i="17"/>
  <c r="AC371" i="17"/>
  <c r="Z371" i="17"/>
  <c r="Y371" i="17"/>
  <c r="X371" i="17"/>
  <c r="T373" i="17"/>
  <c r="U372" i="17"/>
  <c r="V372" i="17"/>
  <c r="AB369" i="17"/>
  <c r="AH370" i="17" s="1"/>
  <c r="AI370" i="17" l="1"/>
  <c r="AJ370" i="17"/>
  <c r="AE370" i="17"/>
  <c r="Q375" i="17"/>
  <c r="P375" i="17"/>
  <c r="O375" i="17"/>
  <c r="L374" i="17"/>
  <c r="E377" i="17"/>
  <c r="H376" i="17"/>
  <c r="F376" i="17"/>
  <c r="G376" i="17"/>
  <c r="I374" i="17"/>
  <c r="AA371" i="17"/>
  <c r="AD371" i="17" s="1"/>
  <c r="W371" i="17" s="1"/>
  <c r="K374" i="17"/>
  <c r="R374" i="17"/>
  <c r="S374" i="17" s="1"/>
  <c r="N374" i="17" s="1"/>
  <c r="J374" i="17"/>
  <c r="M374" i="17"/>
  <c r="AG370" i="17"/>
  <c r="AB370" i="17"/>
  <c r="AH371" i="17" s="1"/>
  <c r="AE371" i="17"/>
  <c r="AC372" i="17"/>
  <c r="Y372" i="17"/>
  <c r="Z372" i="17"/>
  <c r="X372" i="17"/>
  <c r="U373" i="17"/>
  <c r="T374" i="17"/>
  <c r="V373" i="17"/>
  <c r="AF370" i="17"/>
  <c r="AF371" i="17" s="1"/>
  <c r="AI371" i="17" l="1"/>
  <c r="R375" i="17"/>
  <c r="L375" i="17"/>
  <c r="K375" i="17"/>
  <c r="S375" i="17"/>
  <c r="N375" i="17" s="1"/>
  <c r="AI372" i="17"/>
  <c r="H377" i="17"/>
  <c r="E378" i="17"/>
  <c r="F377" i="17"/>
  <c r="G377" i="17"/>
  <c r="AG371" i="17"/>
  <c r="I375" i="17"/>
  <c r="J375" i="17"/>
  <c r="P376" i="17"/>
  <c r="Q376" i="17"/>
  <c r="O376" i="17"/>
  <c r="M375" i="17"/>
  <c r="AJ371" i="17"/>
  <c r="AA372" i="17"/>
  <c r="AD372" i="17" s="1"/>
  <c r="W372" i="17" s="1"/>
  <c r="U374" i="17"/>
  <c r="T375" i="17"/>
  <c r="V374" i="17"/>
  <c r="Z373" i="17"/>
  <c r="Y373" i="17"/>
  <c r="AA373" i="17" s="1"/>
  <c r="AC373" i="17"/>
  <c r="X373" i="17"/>
  <c r="AB371" i="17"/>
  <c r="AH372" i="17" s="1"/>
  <c r="AJ372" i="17" l="1"/>
  <c r="M376" i="17"/>
  <c r="Q377" i="17"/>
  <c r="P377" i="17"/>
  <c r="O377" i="17"/>
  <c r="R376" i="17"/>
  <c r="S376" i="17" s="1"/>
  <c r="N376" i="17" s="1"/>
  <c r="L376" i="17"/>
  <c r="K376" i="17"/>
  <c r="J376" i="17"/>
  <c r="I376" i="17"/>
  <c r="H378" i="17"/>
  <c r="E379" i="17"/>
  <c r="F378" i="17"/>
  <c r="G378" i="17"/>
  <c r="AI373" i="17"/>
  <c r="AG372" i="17"/>
  <c r="AC374" i="17"/>
  <c r="Y374" i="17"/>
  <c r="Z374" i="17"/>
  <c r="X374" i="17"/>
  <c r="U375" i="17"/>
  <c r="T376" i="17"/>
  <c r="V375" i="17"/>
  <c r="AD373" i="17"/>
  <c r="W373" i="17" s="1"/>
  <c r="AE373" i="17"/>
  <c r="AE372" i="17"/>
  <c r="AB372" i="17" s="1"/>
  <c r="AH373" i="17" s="1"/>
  <c r="AF372" i="17"/>
  <c r="R377" i="17" l="1"/>
  <c r="L377" i="17"/>
  <c r="Q378" i="17"/>
  <c r="P378" i="17"/>
  <c r="O378" i="17"/>
  <c r="S377" i="17"/>
  <c r="N377" i="17" s="1"/>
  <c r="H379" i="17"/>
  <c r="E380" i="17"/>
  <c r="F379" i="17"/>
  <c r="G379" i="17"/>
  <c r="I377" i="17"/>
  <c r="M377" i="17"/>
  <c r="AJ373" i="17"/>
  <c r="AJ374" i="17" s="1"/>
  <c r="J377" i="17"/>
  <c r="AG373" i="17"/>
  <c r="AG374" i="17" s="1"/>
  <c r="K377" i="17"/>
  <c r="AB373" i="17"/>
  <c r="AH374" i="17" s="1"/>
  <c r="AC375" i="17"/>
  <c r="Y375" i="17"/>
  <c r="Z375" i="17"/>
  <c r="X375" i="17"/>
  <c r="AF373" i="17"/>
  <c r="AF374" i="17" s="1"/>
  <c r="AA374" i="17"/>
  <c r="AE374" i="17" s="1"/>
  <c r="U376" i="17"/>
  <c r="T377" i="17"/>
  <c r="V376" i="17"/>
  <c r="AI374" i="17" l="1"/>
  <c r="R378" i="17"/>
  <c r="H380" i="17"/>
  <c r="E381" i="17"/>
  <c r="F380" i="17"/>
  <c r="G380" i="17"/>
  <c r="AG375" i="17"/>
  <c r="AJ375" i="17"/>
  <c r="M378" i="17"/>
  <c r="L378" i="17"/>
  <c r="K378" i="17"/>
  <c r="AD374" i="17"/>
  <c r="W374" i="17" s="1"/>
  <c r="S378" i="17"/>
  <c r="N378" i="17" s="1"/>
  <c r="J378" i="17"/>
  <c r="I378" i="17"/>
  <c r="Q379" i="17"/>
  <c r="P379" i="17"/>
  <c r="R379" i="17" s="1"/>
  <c r="O379" i="17"/>
  <c r="T378" i="17"/>
  <c r="U377" i="17"/>
  <c r="V377" i="17"/>
  <c r="AD375" i="17"/>
  <c r="W375" i="17" s="1"/>
  <c r="AC376" i="17"/>
  <c r="Z376" i="17"/>
  <c r="Y376" i="17"/>
  <c r="X376" i="17"/>
  <c r="AA375" i="17"/>
  <c r="AE375" i="17"/>
  <c r="AB374" i="17"/>
  <c r="AH375" i="17" s="1"/>
  <c r="Q380" i="17" l="1"/>
  <c r="P380" i="17"/>
  <c r="O380" i="17"/>
  <c r="K379" i="17"/>
  <c r="H381" i="17"/>
  <c r="E382" i="17"/>
  <c r="F381" i="17"/>
  <c r="G381" i="17"/>
  <c r="M379" i="17"/>
  <c r="I379" i="17"/>
  <c r="J379" i="17"/>
  <c r="S379" i="17"/>
  <c r="N379" i="17" s="1"/>
  <c r="AI375" i="17"/>
  <c r="AI376" i="17" s="1"/>
  <c r="L379" i="17"/>
  <c r="T379" i="17"/>
  <c r="U378" i="17"/>
  <c r="V378" i="17"/>
  <c r="AB375" i="17"/>
  <c r="AH376" i="17" s="1"/>
  <c r="AC377" i="17"/>
  <c r="Z377" i="17"/>
  <c r="Y377" i="17"/>
  <c r="X377" i="17"/>
  <c r="AF375" i="17"/>
  <c r="AA376" i="17"/>
  <c r="AD376" i="17" s="1"/>
  <c r="W376" i="17" s="1"/>
  <c r="AE376" i="17"/>
  <c r="AG376" i="17" l="1"/>
  <c r="L380" i="17"/>
  <c r="K380" i="17"/>
  <c r="H382" i="17"/>
  <c r="E383" i="17"/>
  <c r="F382" i="17"/>
  <c r="G382" i="17"/>
  <c r="AA377" i="17"/>
  <c r="AE377" i="17" s="1"/>
  <c r="R380" i="17"/>
  <c r="S380" i="17" s="1"/>
  <c r="N380" i="17" s="1"/>
  <c r="AJ376" i="17"/>
  <c r="M380" i="17"/>
  <c r="J380" i="17"/>
  <c r="I380" i="17"/>
  <c r="Q381" i="17"/>
  <c r="P381" i="17"/>
  <c r="O381" i="17"/>
  <c r="AB376" i="17"/>
  <c r="AH377" i="17" s="1"/>
  <c r="AF376" i="17"/>
  <c r="AF377" i="17" s="1"/>
  <c r="AC378" i="17"/>
  <c r="Z378" i="17"/>
  <c r="Y378" i="17"/>
  <c r="X378" i="17"/>
  <c r="U379" i="17"/>
  <c r="T380" i="17"/>
  <c r="V379" i="17"/>
  <c r="I381" i="17" l="1"/>
  <c r="Q382" i="17"/>
  <c r="P382" i="17"/>
  <c r="O382" i="17"/>
  <c r="AJ377" i="17"/>
  <c r="H383" i="17"/>
  <c r="F383" i="17"/>
  <c r="E384" i="17"/>
  <c r="G383" i="17"/>
  <c r="K381" i="17"/>
  <c r="J381" i="17"/>
  <c r="M381" i="17"/>
  <c r="AD377" i="17"/>
  <c r="W377" i="17" s="1"/>
  <c r="AB377" i="17" s="1"/>
  <c r="AH378" i="17" s="1"/>
  <c r="AI377" i="17"/>
  <c r="L381" i="17"/>
  <c r="S381" i="17"/>
  <c r="N381" i="17" s="1"/>
  <c r="AG377" i="17"/>
  <c r="R381" i="17"/>
  <c r="AC379" i="17"/>
  <c r="Y379" i="17"/>
  <c r="Z379" i="17"/>
  <c r="X379" i="17"/>
  <c r="AA378" i="17"/>
  <c r="AD378" i="17" s="1"/>
  <c r="W378" i="17" s="1"/>
  <c r="T381" i="17"/>
  <c r="U380" i="17"/>
  <c r="V380" i="17"/>
  <c r="R382" i="17" l="1"/>
  <c r="L382" i="17"/>
  <c r="Q383" i="17"/>
  <c r="P383" i="17"/>
  <c r="R383" i="17" s="1"/>
  <c r="O383" i="17"/>
  <c r="AE378" i="17"/>
  <c r="AB378" i="17" s="1"/>
  <c r="AH379" i="17" s="1"/>
  <c r="E385" i="17"/>
  <c r="H384" i="17"/>
  <c r="F384" i="17"/>
  <c r="G384" i="17"/>
  <c r="AJ378" i="17"/>
  <c r="S382" i="17"/>
  <c r="N382" i="17" s="1"/>
  <c r="AI378" i="17"/>
  <c r="I382" i="17"/>
  <c r="M382" i="17"/>
  <c r="J382" i="17"/>
  <c r="K382" i="17"/>
  <c r="AG378" i="17"/>
  <c r="AA379" i="17"/>
  <c r="AD379" i="17" s="1"/>
  <c r="W379" i="17" s="1"/>
  <c r="U381" i="17"/>
  <c r="T382" i="17"/>
  <c r="V381" i="17"/>
  <c r="AC380" i="17"/>
  <c r="Y380" i="17"/>
  <c r="Z380" i="17"/>
  <c r="X380" i="17"/>
  <c r="AE379" i="17"/>
  <c r="AF378" i="17"/>
  <c r="AA380" i="17" l="1"/>
  <c r="K383" i="17"/>
  <c r="Q384" i="17"/>
  <c r="P384" i="17"/>
  <c r="O384" i="17"/>
  <c r="S383" i="17"/>
  <c r="N383" i="17" s="1"/>
  <c r="M383" i="17"/>
  <c r="H385" i="17"/>
  <c r="E386" i="17"/>
  <c r="F385" i="17"/>
  <c r="G385" i="17"/>
  <c r="AF379" i="17"/>
  <c r="AI379" i="17"/>
  <c r="L383" i="17"/>
  <c r="J383" i="17"/>
  <c r="I383" i="17"/>
  <c r="AJ379" i="17"/>
  <c r="AG379" i="17"/>
  <c r="T383" i="17"/>
  <c r="U382" i="17"/>
  <c r="V382" i="17"/>
  <c r="AF380" i="17"/>
  <c r="AC381" i="17"/>
  <c r="Y381" i="17"/>
  <c r="Z381" i="17"/>
  <c r="X381" i="17"/>
  <c r="AD380" i="17"/>
  <c r="W380" i="17" s="1"/>
  <c r="AE380" i="17"/>
  <c r="AB379" i="17"/>
  <c r="AH380" i="17" s="1"/>
  <c r="AI380" i="17" l="1"/>
  <c r="AJ380" i="17"/>
  <c r="AA381" i="17"/>
  <c r="H386" i="17"/>
  <c r="E387" i="17"/>
  <c r="F386" i="17"/>
  <c r="G386" i="17"/>
  <c r="I384" i="17"/>
  <c r="J384" i="17"/>
  <c r="M384" i="17"/>
  <c r="L384" i="17"/>
  <c r="K384" i="17"/>
  <c r="R384" i="17"/>
  <c r="S384" i="17" s="1"/>
  <c r="N384" i="17" s="1"/>
  <c r="AG380" i="17"/>
  <c r="Q385" i="17"/>
  <c r="P385" i="17"/>
  <c r="O385" i="17"/>
  <c r="AE381" i="17"/>
  <c r="U383" i="17"/>
  <c r="T384" i="17"/>
  <c r="V383" i="17"/>
  <c r="AB380" i="17"/>
  <c r="AH381" i="17" s="1"/>
  <c r="AC382" i="17"/>
  <c r="Y382" i="17"/>
  <c r="Z382" i="17"/>
  <c r="X382" i="17"/>
  <c r="AD381" i="17"/>
  <c r="W381" i="17" s="1"/>
  <c r="AA382" i="17" l="1"/>
  <c r="AJ381" i="17"/>
  <c r="AF381" i="17"/>
  <c r="R385" i="17"/>
  <c r="S385" i="17" s="1"/>
  <c r="N385" i="17" s="1"/>
  <c r="AG381" i="17"/>
  <c r="AG382" i="17" s="1"/>
  <c r="K385" i="17"/>
  <c r="AI381" i="17"/>
  <c r="AI382" i="17" s="1"/>
  <c r="J385" i="17"/>
  <c r="I385" i="17"/>
  <c r="L385" i="17"/>
  <c r="Q386" i="17"/>
  <c r="P386" i="17"/>
  <c r="O386" i="17"/>
  <c r="H387" i="17"/>
  <c r="E388" i="17"/>
  <c r="F387" i="17"/>
  <c r="G387" i="17"/>
  <c r="M385" i="17"/>
  <c r="T385" i="17"/>
  <c r="U384" i="17"/>
  <c r="V384" i="17"/>
  <c r="AD382" i="17"/>
  <c r="W382" i="17" s="1"/>
  <c r="AC383" i="17"/>
  <c r="Z383" i="17"/>
  <c r="Y383" i="17"/>
  <c r="X383" i="17"/>
  <c r="AE382" i="17"/>
  <c r="AB381" i="17"/>
  <c r="AH382" i="17" s="1"/>
  <c r="Q387" i="17" l="1"/>
  <c r="P387" i="17"/>
  <c r="R387" i="17" s="1"/>
  <c r="O387" i="17"/>
  <c r="K386" i="17"/>
  <c r="H388" i="17"/>
  <c r="E389" i="17"/>
  <c r="F388" i="17"/>
  <c r="G388" i="17"/>
  <c r="R386" i="17"/>
  <c r="S386" i="17" s="1"/>
  <c r="N386" i="17" s="1"/>
  <c r="AJ382" i="17"/>
  <c r="L386" i="17"/>
  <c r="M386" i="17"/>
  <c r="I386" i="17"/>
  <c r="AA383" i="17"/>
  <c r="AE383" i="17" s="1"/>
  <c r="J386" i="17"/>
  <c r="AB382" i="17"/>
  <c r="AH383" i="17" s="1"/>
  <c r="AC384" i="17"/>
  <c r="Y384" i="17"/>
  <c r="X384" i="17"/>
  <c r="Z384" i="17"/>
  <c r="U385" i="17"/>
  <c r="T386" i="17"/>
  <c r="V385" i="17"/>
  <c r="AF382" i="17"/>
  <c r="AF383" i="17" s="1"/>
  <c r="AG383" i="17" l="1"/>
  <c r="AD383" i="17"/>
  <c r="W383" i="17" s="1"/>
  <c r="I387" i="17"/>
  <c r="M387" i="17"/>
  <c r="F389" i="17"/>
  <c r="H389" i="17"/>
  <c r="E390" i="17"/>
  <c r="G389" i="17"/>
  <c r="S387" i="17"/>
  <c r="N387" i="17" s="1"/>
  <c r="AA384" i="17"/>
  <c r="AD384" i="17" s="1"/>
  <c r="W384" i="17" s="1"/>
  <c r="L387" i="17"/>
  <c r="Q388" i="17"/>
  <c r="P388" i="17"/>
  <c r="O388" i="17"/>
  <c r="K387" i="17"/>
  <c r="AI383" i="17"/>
  <c r="J387" i="17"/>
  <c r="AJ383" i="17"/>
  <c r="U386" i="17"/>
  <c r="T387" i="17"/>
  <c r="V386" i="17"/>
  <c r="AB383" i="17"/>
  <c r="AH384" i="17" s="1"/>
  <c r="Y385" i="17"/>
  <c r="AC385" i="17"/>
  <c r="Z385" i="17"/>
  <c r="X385" i="17"/>
  <c r="E391" i="17" l="1"/>
  <c r="H390" i="17"/>
  <c r="F390" i="17"/>
  <c r="G390" i="17"/>
  <c r="J388" i="17"/>
  <c r="AE384" i="17"/>
  <c r="AB384" i="17" s="1"/>
  <c r="AH385" i="17" s="1"/>
  <c r="AI384" i="17"/>
  <c r="AF384" i="17"/>
  <c r="K388" i="17"/>
  <c r="R388" i="17"/>
  <c r="S388" i="17" s="1"/>
  <c r="N388" i="17" s="1"/>
  <c r="M388" i="17"/>
  <c r="Q389" i="17"/>
  <c r="P389" i="17"/>
  <c r="O389" i="17"/>
  <c r="I388" i="17"/>
  <c r="AG384" i="17"/>
  <c r="AJ384" i="17"/>
  <c r="L388" i="17"/>
  <c r="T388" i="17"/>
  <c r="U387" i="17"/>
  <c r="V387" i="17"/>
  <c r="AC386" i="17"/>
  <c r="Y386" i="17"/>
  <c r="X386" i="17"/>
  <c r="Z386" i="17"/>
  <c r="AA385" i="17"/>
  <c r="AD385" i="17" s="1"/>
  <c r="W385" i="17" s="1"/>
  <c r="AE385" i="17"/>
  <c r="R389" i="17" l="1"/>
  <c r="I389" i="17"/>
  <c r="AI385" i="17"/>
  <c r="S389" i="17"/>
  <c r="N389" i="17" s="1"/>
  <c r="J389" i="17"/>
  <c r="M389" i="17"/>
  <c r="Q390" i="17"/>
  <c r="P390" i="17"/>
  <c r="O390" i="17"/>
  <c r="K389" i="17"/>
  <c r="H391" i="17"/>
  <c r="E392" i="17"/>
  <c r="F391" i="17"/>
  <c r="G391" i="17"/>
  <c r="L389" i="17"/>
  <c r="AJ385" i="17"/>
  <c r="AG385" i="17"/>
  <c r="AB385" i="17"/>
  <c r="AH386" i="17" s="1"/>
  <c r="AA386" i="17"/>
  <c r="AD386" i="17" s="1"/>
  <c r="W386" i="17" s="1"/>
  <c r="AF385" i="17"/>
  <c r="AC387" i="17"/>
  <c r="Y387" i="17"/>
  <c r="AA387" i="17" s="1"/>
  <c r="Z387" i="17"/>
  <c r="X387" i="17"/>
  <c r="U388" i="17"/>
  <c r="T389" i="17"/>
  <c r="V388" i="17"/>
  <c r="AE386" i="17"/>
  <c r="AJ386" i="17" l="1"/>
  <c r="M390" i="17"/>
  <c r="J390" i="17"/>
  <c r="L390" i="17"/>
  <c r="AI386" i="17"/>
  <c r="AI387" i="17" s="1"/>
  <c r="AG386" i="17"/>
  <c r="AG387" i="17" s="1"/>
  <c r="Q391" i="17"/>
  <c r="P391" i="17"/>
  <c r="O391" i="17"/>
  <c r="AF386" i="17"/>
  <c r="E393" i="17"/>
  <c r="H392" i="17"/>
  <c r="F392" i="17"/>
  <c r="G392" i="17"/>
  <c r="K390" i="17"/>
  <c r="I390" i="17"/>
  <c r="R390" i="17"/>
  <c r="S390" i="17" s="1"/>
  <c r="N390" i="17" s="1"/>
  <c r="AD387" i="17"/>
  <c r="W387" i="17" s="1"/>
  <c r="AE387" i="17"/>
  <c r="U389" i="17"/>
  <c r="T390" i="17"/>
  <c r="V389" i="17"/>
  <c r="AC388" i="17"/>
  <c r="Y388" i="17"/>
  <c r="Z388" i="17"/>
  <c r="X388" i="17"/>
  <c r="AB386" i="17"/>
  <c r="AH387" i="17" s="1"/>
  <c r="L391" i="17" l="1"/>
  <c r="K391" i="17"/>
  <c r="Q392" i="17"/>
  <c r="P392" i="17"/>
  <c r="R392" i="17" s="1"/>
  <c r="O392" i="17"/>
  <c r="M391" i="17"/>
  <c r="I391" i="17"/>
  <c r="J391" i="17"/>
  <c r="H393" i="17"/>
  <c r="F393" i="17"/>
  <c r="E394" i="17"/>
  <c r="G393" i="17"/>
  <c r="S391" i="17"/>
  <c r="N391" i="17" s="1"/>
  <c r="AJ387" i="17"/>
  <c r="AJ388" i="17" s="1"/>
  <c r="R391" i="17"/>
  <c r="U390" i="17"/>
  <c r="T391" i="17"/>
  <c r="V390" i="17"/>
  <c r="AC389" i="17"/>
  <c r="Y389" i="17"/>
  <c r="Z389" i="17"/>
  <c r="X389" i="17"/>
  <c r="AA388" i="17"/>
  <c r="AE388" i="17" s="1"/>
  <c r="AB387" i="17"/>
  <c r="AH388" i="17" s="1"/>
  <c r="AD388" i="17"/>
  <c r="W388" i="17" s="1"/>
  <c r="AF387" i="17"/>
  <c r="AF388" i="17" s="1"/>
  <c r="AG388" i="17" l="1"/>
  <c r="AI388" i="17"/>
  <c r="AA389" i="17"/>
  <c r="AE389" i="17" s="1"/>
  <c r="K392" i="17"/>
  <c r="L392" i="17"/>
  <c r="Q393" i="17"/>
  <c r="P393" i="17"/>
  <c r="R393" i="17" s="1"/>
  <c r="O393" i="17"/>
  <c r="M392" i="17"/>
  <c r="H394" i="17"/>
  <c r="E395" i="17"/>
  <c r="F394" i="17"/>
  <c r="G394" i="17"/>
  <c r="J392" i="17"/>
  <c r="I392" i="17"/>
  <c r="S392" i="17"/>
  <c r="N392" i="17" s="1"/>
  <c r="U391" i="17"/>
  <c r="T392" i="17"/>
  <c r="V391" i="17"/>
  <c r="AC390" i="17"/>
  <c r="Z390" i="17"/>
  <c r="Y390" i="17"/>
  <c r="X390" i="17"/>
  <c r="AB388" i="17"/>
  <c r="AH389" i="17" s="1"/>
  <c r="AD389" i="17" l="1"/>
  <c r="W389" i="17" s="1"/>
  <c r="AJ389" i="17"/>
  <c r="L393" i="17"/>
  <c r="Q394" i="17"/>
  <c r="P394" i="17"/>
  <c r="R394" i="17" s="1"/>
  <c r="O394" i="17"/>
  <c r="K393" i="17"/>
  <c r="I393" i="17"/>
  <c r="J393" i="17"/>
  <c r="AI389" i="17"/>
  <c r="H395" i="17"/>
  <c r="E396" i="17"/>
  <c r="F395" i="17"/>
  <c r="G395" i="17"/>
  <c r="M393" i="17"/>
  <c r="AG389" i="17"/>
  <c r="AG390" i="17" s="1"/>
  <c r="S393" i="17"/>
  <c r="N393" i="17" s="1"/>
  <c r="AB389" i="17"/>
  <c r="AH390" i="17" s="1"/>
  <c r="AC391" i="17"/>
  <c r="Z391" i="17"/>
  <c r="X391" i="17"/>
  <c r="Y391" i="17"/>
  <c r="AF389" i="17"/>
  <c r="AF390" i="17" s="1"/>
  <c r="U392" i="17"/>
  <c r="T393" i="17"/>
  <c r="V392" i="17"/>
  <c r="AA390" i="17"/>
  <c r="AE390" i="17" s="1"/>
  <c r="AJ390" i="17" l="1"/>
  <c r="AI390" i="17"/>
  <c r="K394" i="17"/>
  <c r="S394" i="17"/>
  <c r="N394" i="17" s="1"/>
  <c r="M394" i="17"/>
  <c r="Q395" i="17"/>
  <c r="P395" i="17"/>
  <c r="O395" i="17"/>
  <c r="L394" i="17"/>
  <c r="H396" i="17"/>
  <c r="E397" i="17"/>
  <c r="F396" i="17"/>
  <c r="G396" i="17"/>
  <c r="AI391" i="17"/>
  <c r="J394" i="17"/>
  <c r="AJ391" i="17"/>
  <c r="I394" i="17"/>
  <c r="AA391" i="17"/>
  <c r="AD391" i="17" s="1"/>
  <c r="AD390" i="17"/>
  <c r="W390" i="17" s="1"/>
  <c r="U393" i="17"/>
  <c r="T394" i="17"/>
  <c r="V393" i="17"/>
  <c r="AC392" i="17"/>
  <c r="Y392" i="17"/>
  <c r="Z392" i="17"/>
  <c r="X392" i="17"/>
  <c r="AB390" i="17"/>
  <c r="AH391" i="17" s="1"/>
  <c r="R395" i="17" l="1"/>
  <c r="AE391" i="17"/>
  <c r="I395" i="17"/>
  <c r="J395" i="17"/>
  <c r="M395" i="17"/>
  <c r="AG391" i="17"/>
  <c r="Q396" i="17"/>
  <c r="P396" i="17"/>
  <c r="O396" i="17"/>
  <c r="K395" i="17"/>
  <c r="L395" i="17"/>
  <c r="F397" i="17"/>
  <c r="H397" i="17"/>
  <c r="E398" i="17"/>
  <c r="G397" i="17"/>
  <c r="S395" i="17"/>
  <c r="N395" i="17" s="1"/>
  <c r="AC393" i="17"/>
  <c r="Y393" i="17"/>
  <c r="Z393" i="17"/>
  <c r="X393" i="17"/>
  <c r="AA392" i="17"/>
  <c r="AE392" i="17" s="1"/>
  <c r="W391" i="17"/>
  <c r="T395" i="17"/>
  <c r="U394" i="17"/>
  <c r="V394" i="17"/>
  <c r="AF391" i="17"/>
  <c r="K396" i="17" l="1"/>
  <c r="I396" i="17"/>
  <c r="H398" i="17"/>
  <c r="E399" i="17"/>
  <c r="F398" i="17"/>
  <c r="G398" i="17"/>
  <c r="L396" i="17"/>
  <c r="M396" i="17"/>
  <c r="Q397" i="17"/>
  <c r="P397" i="17"/>
  <c r="O397" i="17"/>
  <c r="J396" i="17"/>
  <c r="AA393" i="17"/>
  <c r="AD393" i="17" s="1"/>
  <c r="R396" i="17"/>
  <c r="S396" i="17" s="1"/>
  <c r="N396" i="17" s="1"/>
  <c r="AD392" i="17"/>
  <c r="W392" i="17" s="1"/>
  <c r="AC394" i="17"/>
  <c r="Y394" i="17"/>
  <c r="X394" i="17"/>
  <c r="Z394" i="17"/>
  <c r="AB391" i="17"/>
  <c r="AG392" i="17" s="1"/>
  <c r="U395" i="17"/>
  <c r="T396" i="17"/>
  <c r="V395" i="17"/>
  <c r="W393" i="17" l="1"/>
  <c r="AE393" i="17"/>
  <c r="M397" i="17"/>
  <c r="L397" i="17"/>
  <c r="AH392" i="17"/>
  <c r="AJ392" i="17"/>
  <c r="AI392" i="17"/>
  <c r="Q398" i="17"/>
  <c r="P398" i="17"/>
  <c r="O398" i="17"/>
  <c r="J397" i="17"/>
  <c r="H399" i="17"/>
  <c r="E400" i="17"/>
  <c r="F399" i="17"/>
  <c r="G399" i="17"/>
  <c r="I397" i="17"/>
  <c r="R397" i="17"/>
  <c r="S397" i="17" s="1"/>
  <c r="N397" i="17" s="1"/>
  <c r="K397" i="17"/>
  <c r="AB392" i="17"/>
  <c r="AB393" i="17" s="1"/>
  <c r="AA394" i="17"/>
  <c r="AD394" i="17" s="1"/>
  <c r="W394" i="17" s="1"/>
  <c r="T397" i="17"/>
  <c r="U396" i="17"/>
  <c r="V396" i="17"/>
  <c r="AC395" i="17"/>
  <c r="Y395" i="17"/>
  <c r="Z395" i="17"/>
  <c r="X395" i="17"/>
  <c r="AF392" i="17"/>
  <c r="R398" i="17" l="1"/>
  <c r="AI393" i="17"/>
  <c r="AI394" i="17" s="1"/>
  <c r="AJ393" i="17"/>
  <c r="AJ394" i="17" s="1"/>
  <c r="Q399" i="17"/>
  <c r="O399" i="17"/>
  <c r="P399" i="17"/>
  <c r="R399" i="17" s="1"/>
  <c r="L398" i="17"/>
  <c r="K398" i="17"/>
  <c r="I398" i="17"/>
  <c r="AH393" i="17"/>
  <c r="AH394" i="17" s="1"/>
  <c r="E401" i="17"/>
  <c r="F400" i="17"/>
  <c r="H400" i="17"/>
  <c r="G400" i="17"/>
  <c r="J398" i="17"/>
  <c r="M398" i="17"/>
  <c r="AF393" i="17"/>
  <c r="AF394" i="17" s="1"/>
  <c r="S398" i="17"/>
  <c r="N398" i="17" s="1"/>
  <c r="AG393" i="17"/>
  <c r="AG394" i="17" s="1"/>
  <c r="U397" i="17"/>
  <c r="T398" i="17"/>
  <c r="V397" i="17"/>
  <c r="AA395" i="17"/>
  <c r="AD395" i="17" s="1"/>
  <c r="W395" i="17" s="1"/>
  <c r="AE394" i="17"/>
  <c r="AB394" i="17" s="1"/>
  <c r="AC396" i="17"/>
  <c r="X396" i="17"/>
  <c r="Z396" i="17"/>
  <c r="Y396" i="17"/>
  <c r="AA396" i="17" l="1"/>
  <c r="K399" i="17"/>
  <c r="L399" i="17"/>
  <c r="M399" i="17"/>
  <c r="S399" i="17"/>
  <c r="N399" i="17" s="1"/>
  <c r="J399" i="17"/>
  <c r="AJ395" i="17"/>
  <c r="AJ396" i="17" s="1"/>
  <c r="Q400" i="17"/>
  <c r="P400" i="17"/>
  <c r="O400" i="17"/>
  <c r="AH395" i="17"/>
  <c r="AI395" i="17"/>
  <c r="AG395" i="17"/>
  <c r="H401" i="17"/>
  <c r="E402" i="17"/>
  <c r="F401" i="17"/>
  <c r="G401" i="17"/>
  <c r="I399" i="17"/>
  <c r="AF395" i="17"/>
  <c r="AD396" i="17"/>
  <c r="W396" i="17" s="1"/>
  <c r="AE395" i="17"/>
  <c r="AB395" i="17" s="1"/>
  <c r="AE396" i="17"/>
  <c r="U398" i="17"/>
  <c r="T399" i="17"/>
  <c r="V398" i="17"/>
  <c r="AC397" i="17"/>
  <c r="Y397" i="17"/>
  <c r="Z397" i="17"/>
  <c r="X397" i="17"/>
  <c r="AG396" i="17" l="1"/>
  <c r="I400" i="17"/>
  <c r="P401" i="17"/>
  <c r="R401" i="17" s="1"/>
  <c r="Q401" i="17"/>
  <c r="O401" i="17"/>
  <c r="J400" i="17"/>
  <c r="H402" i="17"/>
  <c r="F402" i="17"/>
  <c r="E403" i="17"/>
  <c r="G402" i="17"/>
  <c r="AI396" i="17"/>
  <c r="M400" i="17"/>
  <c r="AB396" i="17"/>
  <c r="AJ397" i="17" s="1"/>
  <c r="AH396" i="17"/>
  <c r="AH397" i="17" s="1"/>
  <c r="L400" i="17"/>
  <c r="S400" i="17"/>
  <c r="N400" i="17" s="1"/>
  <c r="K400" i="17"/>
  <c r="R400" i="17"/>
  <c r="AA397" i="17"/>
  <c r="AD397" i="17" s="1"/>
  <c r="W397" i="17" s="1"/>
  <c r="U399" i="17"/>
  <c r="T400" i="17"/>
  <c r="V399" i="17"/>
  <c r="AF396" i="17"/>
  <c r="AF397" i="17" s="1"/>
  <c r="AC398" i="17"/>
  <c r="Z398" i="17"/>
  <c r="X398" i="17"/>
  <c r="Y398" i="17"/>
  <c r="Q402" i="17" l="1"/>
  <c r="P402" i="17"/>
  <c r="R402" i="17" s="1"/>
  <c r="O402" i="17"/>
  <c r="M401" i="17"/>
  <c r="AG397" i="17"/>
  <c r="AI397" i="17"/>
  <c r="I401" i="17"/>
  <c r="J401" i="17"/>
  <c r="L401" i="17"/>
  <c r="S401" i="17"/>
  <c r="N401" i="17" s="1"/>
  <c r="K401" i="17"/>
  <c r="H403" i="17"/>
  <c r="E404" i="17"/>
  <c r="F403" i="17"/>
  <c r="G403" i="17"/>
  <c r="AC399" i="17"/>
  <c r="Y399" i="17"/>
  <c r="AA399" i="17" s="1"/>
  <c r="Z399" i="17"/>
  <c r="X399" i="17"/>
  <c r="AA398" i="17"/>
  <c r="AD398" i="17" s="1"/>
  <c r="W398" i="17" s="1"/>
  <c r="U400" i="17"/>
  <c r="T401" i="17"/>
  <c r="V400" i="17"/>
  <c r="AE397" i="17"/>
  <c r="AB397" i="17" s="1"/>
  <c r="AJ398" i="17" s="1"/>
  <c r="AI398" i="17" l="1"/>
  <c r="AG398" i="17"/>
  <c r="AH398" i="17"/>
  <c r="H404" i="17"/>
  <c r="E405" i="17"/>
  <c r="F404" i="17"/>
  <c r="G404" i="17"/>
  <c r="K402" i="17"/>
  <c r="M402" i="17"/>
  <c r="Q403" i="17"/>
  <c r="P403" i="17"/>
  <c r="R403" i="17" s="1"/>
  <c r="O403" i="17"/>
  <c r="S402" i="17"/>
  <c r="N402" i="17" s="1"/>
  <c r="J402" i="17"/>
  <c r="L402" i="17"/>
  <c r="I402" i="17"/>
  <c r="AF398" i="17"/>
  <c r="AD399" i="17"/>
  <c r="W399" i="17" s="1"/>
  <c r="AE398" i="17"/>
  <c r="AB398" i="17" s="1"/>
  <c r="AG399" i="17" s="1"/>
  <c r="U401" i="17"/>
  <c r="T402" i="17"/>
  <c r="V401" i="17"/>
  <c r="AE399" i="17"/>
  <c r="AC400" i="17"/>
  <c r="Z400" i="17"/>
  <c r="Y400" i="17"/>
  <c r="X400" i="17"/>
  <c r="AA400" i="17" l="1"/>
  <c r="M403" i="17"/>
  <c r="I403" i="17"/>
  <c r="L403" i="17"/>
  <c r="K403" i="17"/>
  <c r="J403" i="17"/>
  <c r="Q404" i="17"/>
  <c r="P404" i="17"/>
  <c r="R404" i="17" s="1"/>
  <c r="O404" i="17"/>
  <c r="AH399" i="17"/>
  <c r="H405" i="17"/>
  <c r="E406" i="17"/>
  <c r="F405" i="17"/>
  <c r="G405" i="17"/>
  <c r="AB399" i="17"/>
  <c r="AG400" i="17" s="1"/>
  <c r="S403" i="17"/>
  <c r="N403" i="17" s="1"/>
  <c r="AI399" i="17"/>
  <c r="AJ399" i="17"/>
  <c r="AC401" i="17"/>
  <c r="Y401" i="17"/>
  <c r="X401" i="17"/>
  <c r="Z401" i="17"/>
  <c r="AD400" i="17"/>
  <c r="W400" i="17" s="1"/>
  <c r="AE400" i="17"/>
  <c r="AF399" i="17"/>
  <c r="U402" i="17"/>
  <c r="T403" i="17"/>
  <c r="V402" i="17"/>
  <c r="K404" i="17" l="1"/>
  <c r="E407" i="17"/>
  <c r="H406" i="17"/>
  <c r="F406" i="17"/>
  <c r="G406" i="17"/>
  <c r="AJ400" i="17"/>
  <c r="AJ401" i="17" s="1"/>
  <c r="AF400" i="17"/>
  <c r="AF401" i="17" s="1"/>
  <c r="AI400" i="17"/>
  <c r="AB400" i="17"/>
  <c r="AG401" i="17" s="1"/>
  <c r="J404" i="17"/>
  <c r="L404" i="17"/>
  <c r="I404" i="17"/>
  <c r="AA401" i="17"/>
  <c r="AE401" i="17" s="1"/>
  <c r="Q405" i="17"/>
  <c r="P405" i="17"/>
  <c r="R405" i="17" s="1"/>
  <c r="O405" i="17"/>
  <c r="AH400" i="17"/>
  <c r="AH401" i="17" s="1"/>
  <c r="M404" i="17"/>
  <c r="S404" i="17"/>
  <c r="N404" i="17" s="1"/>
  <c r="AC402" i="17"/>
  <c r="Y402" i="17"/>
  <c r="Z402" i="17"/>
  <c r="X402" i="17"/>
  <c r="U403" i="17"/>
  <c r="T404" i="17"/>
  <c r="V403" i="17"/>
  <c r="AI401" i="17" l="1"/>
  <c r="S405" i="17"/>
  <c r="N405" i="17" s="1"/>
  <c r="AD401" i="17"/>
  <c r="W401" i="17" s="1"/>
  <c r="AB401" i="17" s="1"/>
  <c r="K405" i="17"/>
  <c r="AA402" i="17"/>
  <c r="AD402" i="17" s="1"/>
  <c r="W402" i="17" s="1"/>
  <c r="I405" i="17"/>
  <c r="Q406" i="17"/>
  <c r="P406" i="17"/>
  <c r="O406" i="17"/>
  <c r="L405" i="17"/>
  <c r="M405" i="17"/>
  <c r="J405" i="17"/>
  <c r="H407" i="17"/>
  <c r="E408" i="17"/>
  <c r="F407" i="17"/>
  <c r="G407" i="17"/>
  <c r="AE402" i="17"/>
  <c r="U404" i="17"/>
  <c r="T405" i="17"/>
  <c r="V404" i="17"/>
  <c r="AC403" i="17"/>
  <c r="Y403" i="17"/>
  <c r="Z403" i="17"/>
  <c r="X403" i="17"/>
  <c r="AG402" i="17" l="1"/>
  <c r="AH402" i="17"/>
  <c r="AI402" i="17"/>
  <c r="AF402" i="17"/>
  <c r="AJ402" i="17"/>
  <c r="M406" i="17"/>
  <c r="Q407" i="17"/>
  <c r="P407" i="17"/>
  <c r="O407" i="17"/>
  <c r="E409" i="17"/>
  <c r="H408" i="17"/>
  <c r="F408" i="17"/>
  <c r="G408" i="17"/>
  <c r="J406" i="17"/>
  <c r="K406" i="17"/>
  <c r="AB402" i="17"/>
  <c r="L406" i="17"/>
  <c r="R406" i="17"/>
  <c r="S406" i="17" s="1"/>
  <c r="N406" i="17" s="1"/>
  <c r="I406" i="17"/>
  <c r="AC404" i="17"/>
  <c r="Z404" i="17"/>
  <c r="Y404" i="17"/>
  <c r="X404" i="17"/>
  <c r="AA403" i="17"/>
  <c r="AE403" i="17" s="1"/>
  <c r="U405" i="17"/>
  <c r="T406" i="17"/>
  <c r="V405" i="17"/>
  <c r="AA404" i="17" l="1"/>
  <c r="AE404" i="17" s="1"/>
  <c r="AF403" i="17"/>
  <c r="L407" i="17"/>
  <c r="H409" i="17"/>
  <c r="E410" i="17"/>
  <c r="F409" i="17"/>
  <c r="G409" i="17"/>
  <c r="AJ403" i="17"/>
  <c r="M407" i="17"/>
  <c r="K407" i="17"/>
  <c r="J407" i="17"/>
  <c r="I407" i="17"/>
  <c r="Q408" i="17"/>
  <c r="P408" i="17"/>
  <c r="O408" i="17"/>
  <c r="AI403" i="17"/>
  <c r="AH403" i="17"/>
  <c r="R407" i="17"/>
  <c r="S407" i="17" s="1"/>
  <c r="N407" i="17" s="1"/>
  <c r="AG403" i="17"/>
  <c r="AD403" i="17"/>
  <c r="W403" i="17" s="1"/>
  <c r="U406" i="17"/>
  <c r="T407" i="17"/>
  <c r="V406" i="17"/>
  <c r="AC405" i="17"/>
  <c r="Y405" i="17"/>
  <c r="Z405" i="17"/>
  <c r="X405" i="17"/>
  <c r="AD404" i="17" l="1"/>
  <c r="R408" i="17"/>
  <c r="J408" i="17"/>
  <c r="K408" i="17"/>
  <c r="M408" i="17"/>
  <c r="S408" i="17"/>
  <c r="N408" i="17" s="1"/>
  <c r="Q409" i="17"/>
  <c r="P409" i="17"/>
  <c r="R409" i="17" s="1"/>
  <c r="O409" i="17"/>
  <c r="L408" i="17"/>
  <c r="I408" i="17"/>
  <c r="H410" i="17"/>
  <c r="F410" i="17"/>
  <c r="E411" i="17"/>
  <c r="G410" i="17"/>
  <c r="AC406" i="17"/>
  <c r="Z406" i="17"/>
  <c r="Y406" i="17"/>
  <c r="X406" i="17"/>
  <c r="AA405" i="17"/>
  <c r="W404" i="17"/>
  <c r="U407" i="17"/>
  <c r="T408" i="17"/>
  <c r="V407" i="17"/>
  <c r="AD405" i="17"/>
  <c r="AE405" i="17"/>
  <c r="AB403" i="17"/>
  <c r="AH404" i="17" s="1"/>
  <c r="AI404" i="17" l="1"/>
  <c r="H411" i="17"/>
  <c r="F411" i="17"/>
  <c r="E412" i="17"/>
  <c r="G411" i="17"/>
  <c r="AJ404" i="17"/>
  <c r="I409" i="17"/>
  <c r="Q410" i="17"/>
  <c r="P410" i="17"/>
  <c r="O410" i="17"/>
  <c r="AG404" i="17"/>
  <c r="M409" i="17"/>
  <c r="L409" i="17"/>
  <c r="S409" i="17"/>
  <c r="N409" i="17" s="1"/>
  <c r="K409" i="17"/>
  <c r="J409" i="17"/>
  <c r="U408" i="17"/>
  <c r="T409" i="17"/>
  <c r="V408" i="17"/>
  <c r="W405" i="17"/>
  <c r="AC407" i="17"/>
  <c r="Y407" i="17"/>
  <c r="Z407" i="17"/>
  <c r="X407" i="17"/>
  <c r="AB404" i="17"/>
  <c r="AH405" i="17" s="1"/>
  <c r="AF404" i="17"/>
  <c r="AA406" i="17"/>
  <c r="AE406" i="17" s="1"/>
  <c r="J410" i="17" l="1"/>
  <c r="M410" i="17"/>
  <c r="H412" i="17"/>
  <c r="E413" i="17"/>
  <c r="F412" i="17"/>
  <c r="G412" i="17"/>
  <c r="K410" i="17"/>
  <c r="I410" i="17"/>
  <c r="AG405" i="17"/>
  <c r="Q411" i="17"/>
  <c r="P411" i="17"/>
  <c r="O411" i="17"/>
  <c r="AI405" i="17"/>
  <c r="AJ405" i="17"/>
  <c r="L410" i="17"/>
  <c r="AF405" i="17"/>
  <c r="R410" i="17"/>
  <c r="S410" i="17" s="1"/>
  <c r="N410" i="17" s="1"/>
  <c r="AD406" i="17"/>
  <c r="W406" i="17" s="1"/>
  <c r="AB405" i="17"/>
  <c r="U409" i="17"/>
  <c r="T410" i="17"/>
  <c r="V409" i="17"/>
  <c r="AC408" i="17"/>
  <c r="Y408" i="17"/>
  <c r="Z408" i="17"/>
  <c r="X408" i="17"/>
  <c r="AA407" i="17"/>
  <c r="AE407" i="17" s="1"/>
  <c r="AF406" i="17" l="1"/>
  <c r="AJ406" i="17"/>
  <c r="AD407" i="17"/>
  <c r="I411" i="17"/>
  <c r="L411" i="17"/>
  <c r="K411" i="17"/>
  <c r="AB406" i="17"/>
  <c r="AF407" i="17" s="1"/>
  <c r="AI406" i="17"/>
  <c r="AI407" i="17" s="1"/>
  <c r="Q412" i="17"/>
  <c r="P412" i="17"/>
  <c r="O412" i="17"/>
  <c r="M411" i="17"/>
  <c r="R411" i="17"/>
  <c r="S411" i="17" s="1"/>
  <c r="N411" i="17" s="1"/>
  <c r="H413" i="17"/>
  <c r="F413" i="17"/>
  <c r="E414" i="17"/>
  <c r="G413" i="17"/>
  <c r="J411" i="17"/>
  <c r="AH406" i="17"/>
  <c r="AA408" i="17"/>
  <c r="AD408" i="17" s="1"/>
  <c r="AG406" i="17"/>
  <c r="U410" i="17"/>
  <c r="T411" i="17"/>
  <c r="V410" i="17"/>
  <c r="AC409" i="17"/>
  <c r="Z409" i="17"/>
  <c r="X409" i="17"/>
  <c r="Y409" i="17"/>
  <c r="W407" i="17"/>
  <c r="AE408" i="17"/>
  <c r="K412" i="17" l="1"/>
  <c r="M412" i="17"/>
  <c r="AG407" i="17"/>
  <c r="AG408" i="17" s="1"/>
  <c r="L412" i="17"/>
  <c r="AJ407" i="17"/>
  <c r="AJ408" i="17" s="1"/>
  <c r="I412" i="17"/>
  <c r="J412" i="17"/>
  <c r="H414" i="17"/>
  <c r="E415" i="17"/>
  <c r="F414" i="17"/>
  <c r="G414" i="17"/>
  <c r="Q413" i="17"/>
  <c r="P413" i="17"/>
  <c r="O413" i="17"/>
  <c r="AH407" i="17"/>
  <c r="AH408" i="17" s="1"/>
  <c r="R412" i="17"/>
  <c r="S412" i="17" s="1"/>
  <c r="N412" i="17" s="1"/>
  <c r="U411" i="17"/>
  <c r="T412" i="17"/>
  <c r="V411" i="17"/>
  <c r="W408" i="17"/>
  <c r="AC410" i="17"/>
  <c r="Z410" i="17"/>
  <c r="Y410" i="17"/>
  <c r="X410" i="17"/>
  <c r="AB407" i="17"/>
  <c r="AI408" i="17" s="1"/>
  <c r="AA409" i="17"/>
  <c r="AD409" i="17" s="1"/>
  <c r="R413" i="17" l="1"/>
  <c r="I413" i="17"/>
  <c r="S413" i="17"/>
  <c r="N413" i="17" s="1"/>
  <c r="M413" i="17"/>
  <c r="L413" i="17"/>
  <c r="AG409" i="17"/>
  <c r="AI409" i="17"/>
  <c r="P414" i="17"/>
  <c r="Q414" i="17"/>
  <c r="O414" i="17"/>
  <c r="K413" i="17"/>
  <c r="E416" i="17"/>
  <c r="H415" i="17"/>
  <c r="F415" i="17"/>
  <c r="G415" i="17"/>
  <c r="J413" i="17"/>
  <c r="W409" i="17"/>
  <c r="U412" i="17"/>
  <c r="T413" i="17"/>
  <c r="V412" i="17"/>
  <c r="AB408" i="17"/>
  <c r="AJ409" i="17" s="1"/>
  <c r="AF408" i="17"/>
  <c r="AF409" i="17" s="1"/>
  <c r="AC411" i="17"/>
  <c r="Z411" i="17"/>
  <c r="Y411" i="17"/>
  <c r="X411" i="17"/>
  <c r="AA410" i="17"/>
  <c r="AE409" i="17"/>
  <c r="AD410" i="17"/>
  <c r="AE410" i="17"/>
  <c r="L414" i="17" l="1"/>
  <c r="M414" i="17"/>
  <c r="K414" i="17"/>
  <c r="J414" i="17"/>
  <c r="Q415" i="17"/>
  <c r="P415" i="17"/>
  <c r="O415" i="17"/>
  <c r="AB409" i="17"/>
  <c r="AJ410" i="17" s="1"/>
  <c r="H416" i="17"/>
  <c r="E417" i="17"/>
  <c r="F416" i="17"/>
  <c r="G416" i="17"/>
  <c r="AH409" i="17"/>
  <c r="I414" i="17"/>
  <c r="R414" i="17"/>
  <c r="S414" i="17" s="1"/>
  <c r="N414" i="17" s="1"/>
  <c r="U413" i="17"/>
  <c r="T414" i="17"/>
  <c r="V413" i="17"/>
  <c r="AC412" i="17"/>
  <c r="Z412" i="17"/>
  <c r="X412" i="17"/>
  <c r="Y412" i="17"/>
  <c r="AA411" i="17"/>
  <c r="AD411" i="17" s="1"/>
  <c r="W410" i="17"/>
  <c r="J415" i="17" l="1"/>
  <c r="K415" i="17"/>
  <c r="P416" i="17"/>
  <c r="Q416" i="17"/>
  <c r="O416" i="17"/>
  <c r="M415" i="17"/>
  <c r="H417" i="17"/>
  <c r="E418" i="17"/>
  <c r="F417" i="17"/>
  <c r="G417" i="17"/>
  <c r="AF410" i="17"/>
  <c r="AE411" i="17"/>
  <c r="L415" i="17"/>
  <c r="R415" i="17"/>
  <c r="S415" i="17" s="1"/>
  <c r="N415" i="17" s="1"/>
  <c r="AI410" i="17"/>
  <c r="AA412" i="17"/>
  <c r="AD412" i="17" s="1"/>
  <c r="I415" i="17"/>
  <c r="AH410" i="17"/>
  <c r="AG410" i="17"/>
  <c r="W411" i="17"/>
  <c r="U414" i="17"/>
  <c r="T415" i="17"/>
  <c r="V414" i="17"/>
  <c r="AE412" i="17"/>
  <c r="Z413" i="17"/>
  <c r="Y413" i="17"/>
  <c r="X413" i="17"/>
  <c r="AC413" i="17"/>
  <c r="AB410" i="17"/>
  <c r="AJ411" i="17" s="1"/>
  <c r="R416" i="17" l="1"/>
  <c r="AI411" i="17"/>
  <c r="H418" i="17"/>
  <c r="E419" i="17"/>
  <c r="F418" i="17"/>
  <c r="G418" i="17"/>
  <c r="M416" i="17"/>
  <c r="L416" i="17"/>
  <c r="S416" i="17"/>
  <c r="N416" i="17" s="1"/>
  <c r="K416" i="17"/>
  <c r="J416" i="17"/>
  <c r="AG411" i="17"/>
  <c r="AH411" i="17"/>
  <c r="I416" i="17"/>
  <c r="Q417" i="17"/>
  <c r="P417" i="17"/>
  <c r="O417" i="17"/>
  <c r="AC414" i="17"/>
  <c r="Z414" i="17"/>
  <c r="Y414" i="17"/>
  <c r="X414" i="17"/>
  <c r="AB411" i="17"/>
  <c r="AJ412" i="17" s="1"/>
  <c r="AF411" i="17"/>
  <c r="AF412" i="17" s="1"/>
  <c r="U415" i="17"/>
  <c r="T416" i="17"/>
  <c r="V415" i="17"/>
  <c r="AA413" i="17"/>
  <c r="AE413" i="17" s="1"/>
  <c r="W412" i="17"/>
  <c r="R417" i="17" l="1"/>
  <c r="S417" i="17"/>
  <c r="N417" i="17" s="1"/>
  <c r="L417" i="17"/>
  <c r="AH412" i="17"/>
  <c r="Q418" i="17"/>
  <c r="O418" i="17"/>
  <c r="P418" i="17"/>
  <c r="R418" i="17" s="1"/>
  <c r="AA414" i="17"/>
  <c r="AD414" i="17" s="1"/>
  <c r="AG412" i="17"/>
  <c r="H419" i="17"/>
  <c r="F419" i="17"/>
  <c r="E420" i="17"/>
  <c r="G419" i="17"/>
  <c r="AI412" i="17"/>
  <c r="AI413" i="17" s="1"/>
  <c r="AI414" i="17" s="1"/>
  <c r="J417" i="17"/>
  <c r="M417" i="17"/>
  <c r="I417" i="17"/>
  <c r="K417" i="17"/>
  <c r="AD413" i="17"/>
  <c r="W413" i="17"/>
  <c r="AB412" i="17"/>
  <c r="AB413" i="17" s="1"/>
  <c r="T417" i="17"/>
  <c r="U416" i="17"/>
  <c r="V416" i="17"/>
  <c r="AC415" i="17"/>
  <c r="Z415" i="17"/>
  <c r="Y415" i="17"/>
  <c r="X415" i="17"/>
  <c r="AH413" i="17" l="1"/>
  <c r="AH414" i="17" s="1"/>
  <c r="AE414" i="17"/>
  <c r="AA415" i="17"/>
  <c r="L418" i="17"/>
  <c r="H420" i="17"/>
  <c r="E421" i="17"/>
  <c r="F420" i="17"/>
  <c r="G420" i="17"/>
  <c r="Q419" i="17"/>
  <c r="P419" i="17"/>
  <c r="O419" i="17"/>
  <c r="AG413" i="17"/>
  <c r="AG414" i="17" s="1"/>
  <c r="AJ413" i="17"/>
  <c r="AJ414" i="17" s="1"/>
  <c r="I418" i="17"/>
  <c r="M418" i="17"/>
  <c r="S418" i="17"/>
  <c r="N418" i="17" s="1"/>
  <c r="J418" i="17"/>
  <c r="K418" i="17"/>
  <c r="U417" i="17"/>
  <c r="T418" i="17"/>
  <c r="V417" i="17"/>
  <c r="AD415" i="17"/>
  <c r="AE415" i="17"/>
  <c r="W414" i="17"/>
  <c r="AC416" i="17"/>
  <c r="Z416" i="17"/>
  <c r="Y416" i="17"/>
  <c r="X416" i="17"/>
  <c r="AF413" i="17"/>
  <c r="AF414" i="17" s="1"/>
  <c r="K419" i="17" l="1"/>
  <c r="R419" i="17"/>
  <c r="S419" i="17" s="1"/>
  <c r="N419" i="17" s="1"/>
  <c r="J419" i="17"/>
  <c r="Q420" i="17"/>
  <c r="P420" i="17"/>
  <c r="O420" i="17"/>
  <c r="I419" i="17"/>
  <c r="H421" i="17"/>
  <c r="E422" i="17"/>
  <c r="F421" i="17"/>
  <c r="G421" i="17"/>
  <c r="L419" i="17"/>
  <c r="M419" i="17"/>
  <c r="AJ415" i="17"/>
  <c r="AA416" i="17"/>
  <c r="AE416" i="17" s="1"/>
  <c r="AG415" i="17"/>
  <c r="T419" i="17"/>
  <c r="U418" i="17"/>
  <c r="V418" i="17"/>
  <c r="AC417" i="17"/>
  <c r="Y417" i="17"/>
  <c r="X417" i="17"/>
  <c r="Z417" i="17"/>
  <c r="AD416" i="17"/>
  <c r="W415" i="17"/>
  <c r="AB414" i="17"/>
  <c r="R420" i="17" l="1"/>
  <c r="S420" i="17" s="1"/>
  <c r="N420" i="17" s="1"/>
  <c r="J420" i="17"/>
  <c r="AA417" i="17"/>
  <c r="AE417" i="17" s="1"/>
  <c r="M420" i="17"/>
  <c r="L420" i="17"/>
  <c r="AB415" i="17"/>
  <c r="AG416" i="17" s="1"/>
  <c r="AH415" i="17"/>
  <c r="AH416" i="17" s="1"/>
  <c r="AI415" i="17"/>
  <c r="K420" i="17"/>
  <c r="W416" i="17"/>
  <c r="Q421" i="17"/>
  <c r="P421" i="17"/>
  <c r="O421" i="17"/>
  <c r="H422" i="17"/>
  <c r="E423" i="17"/>
  <c r="F422" i="17"/>
  <c r="G422" i="17"/>
  <c r="I420" i="17"/>
  <c r="Y418" i="17"/>
  <c r="Z418" i="17"/>
  <c r="AC418" i="17"/>
  <c r="X418" i="17"/>
  <c r="T420" i="17"/>
  <c r="U419" i="17"/>
  <c r="V419" i="17"/>
  <c r="AF415" i="17"/>
  <c r="AJ416" i="17" l="1"/>
  <c r="AI416" i="17"/>
  <c r="AF416" i="17"/>
  <c r="M421" i="17"/>
  <c r="K421" i="17"/>
  <c r="J421" i="17"/>
  <c r="AG417" i="17"/>
  <c r="R421" i="17"/>
  <c r="S421" i="17" s="1"/>
  <c r="N421" i="17" s="1"/>
  <c r="L421" i="17"/>
  <c r="AD417" i="17"/>
  <c r="W417" i="17" s="1"/>
  <c r="I421" i="17"/>
  <c r="Q422" i="17"/>
  <c r="P422" i="17"/>
  <c r="O422" i="17"/>
  <c r="H423" i="17"/>
  <c r="E424" i="17"/>
  <c r="F423" i="17"/>
  <c r="G423" i="17"/>
  <c r="AB416" i="17"/>
  <c r="AA418" i="17"/>
  <c r="AD418" i="17" s="1"/>
  <c r="AC419" i="17"/>
  <c r="Y419" i="17"/>
  <c r="Z419" i="17"/>
  <c r="X419" i="17"/>
  <c r="U420" i="17"/>
  <c r="T421" i="17"/>
  <c r="V420" i="17"/>
  <c r="W418" i="17" l="1"/>
  <c r="AB417" i="17"/>
  <c r="L422" i="17"/>
  <c r="R422" i="17"/>
  <c r="S422" i="17"/>
  <c r="N422" i="17" s="1"/>
  <c r="AG418" i="17"/>
  <c r="AI417" i="17"/>
  <c r="AI418" i="17" s="1"/>
  <c r="AI419" i="17" s="1"/>
  <c r="J422" i="17"/>
  <c r="I422" i="17"/>
  <c r="K422" i="17"/>
  <c r="AJ417" i="17"/>
  <c r="AJ418" i="17" s="1"/>
  <c r="M422" i="17"/>
  <c r="Q423" i="17"/>
  <c r="P423" i="17"/>
  <c r="O423" i="17"/>
  <c r="H424" i="17"/>
  <c r="E425" i="17"/>
  <c r="F424" i="17"/>
  <c r="G424" i="17"/>
  <c r="AH417" i="17"/>
  <c r="AH418" i="17" s="1"/>
  <c r="AF417" i="17"/>
  <c r="AF418" i="17" s="1"/>
  <c r="AA419" i="17"/>
  <c r="AE419" i="17" s="1"/>
  <c r="AE418" i="17"/>
  <c r="AB418" i="17" s="1"/>
  <c r="AF419" i="17"/>
  <c r="U421" i="17"/>
  <c r="T422" i="17"/>
  <c r="V421" i="17"/>
  <c r="AC420" i="17"/>
  <c r="Z420" i="17"/>
  <c r="X420" i="17"/>
  <c r="Y420" i="17"/>
  <c r="AA420" i="17" l="1"/>
  <c r="AG419" i="17"/>
  <c r="AD419" i="17"/>
  <c r="W419" i="17" s="1"/>
  <c r="I423" i="17"/>
  <c r="E426" i="17"/>
  <c r="H425" i="17"/>
  <c r="F425" i="17"/>
  <c r="G425" i="17"/>
  <c r="P424" i="17"/>
  <c r="Q424" i="17"/>
  <c r="O424" i="17"/>
  <c r="J423" i="17"/>
  <c r="M423" i="17"/>
  <c r="R423" i="17"/>
  <c r="S423" i="17" s="1"/>
  <c r="N423" i="17" s="1"/>
  <c r="AJ419" i="17"/>
  <c r="L423" i="17"/>
  <c r="AH419" i="17"/>
  <c r="AH420" i="17" s="1"/>
  <c r="K423" i="17"/>
  <c r="AC421" i="17"/>
  <c r="Z421" i="17"/>
  <c r="Y421" i="17"/>
  <c r="X421" i="17"/>
  <c r="AD420" i="17"/>
  <c r="W420" i="17" s="1"/>
  <c r="AB419" i="17"/>
  <c r="AI420" i="17" s="1"/>
  <c r="AE420" i="17"/>
  <c r="U422" i="17"/>
  <c r="T423" i="17"/>
  <c r="V422" i="17"/>
  <c r="L424" i="17" l="1"/>
  <c r="AJ420" i="17"/>
  <c r="AJ421" i="17" s="1"/>
  <c r="AA421" i="17"/>
  <c r="Q425" i="17"/>
  <c r="P425" i="17"/>
  <c r="O425" i="17"/>
  <c r="I424" i="17"/>
  <c r="R424" i="17"/>
  <c r="S424" i="17" s="1"/>
  <c r="N424" i="17" s="1"/>
  <c r="M424" i="17"/>
  <c r="AG420" i="17"/>
  <c r="AG421" i="17" s="1"/>
  <c r="H426" i="17"/>
  <c r="E427" i="17"/>
  <c r="F426" i="17"/>
  <c r="G426" i="17"/>
  <c r="K424" i="17"/>
  <c r="J424" i="17"/>
  <c r="AB420" i="17"/>
  <c r="AI421" i="17" s="1"/>
  <c r="AF420" i="17"/>
  <c r="AF421" i="17" s="1"/>
  <c r="U423" i="17"/>
  <c r="T424" i="17"/>
  <c r="V423" i="17"/>
  <c r="AD421" i="17"/>
  <c r="W421" i="17" s="1"/>
  <c r="AC422" i="17"/>
  <c r="Y422" i="17"/>
  <c r="Z422" i="17"/>
  <c r="X422" i="17"/>
  <c r="AE421" i="17"/>
  <c r="R425" i="17" l="1"/>
  <c r="Q426" i="17"/>
  <c r="P426" i="17"/>
  <c r="O426" i="17"/>
  <c r="H427" i="17"/>
  <c r="E428" i="17"/>
  <c r="F427" i="17"/>
  <c r="G427" i="17"/>
  <c r="M425" i="17"/>
  <c r="L425" i="17"/>
  <c r="K425" i="17"/>
  <c r="I425" i="17"/>
  <c r="AH421" i="17"/>
  <c r="J425" i="17"/>
  <c r="S425" i="17"/>
  <c r="N425" i="17" s="1"/>
  <c r="AA422" i="17"/>
  <c r="AD422" i="17" s="1"/>
  <c r="W422" i="17" s="1"/>
  <c r="AB421" i="17"/>
  <c r="AI422" i="17" s="1"/>
  <c r="U424" i="17"/>
  <c r="T425" i="17"/>
  <c r="V424" i="17"/>
  <c r="AC423" i="17"/>
  <c r="Z423" i="17"/>
  <c r="Y423" i="17"/>
  <c r="X423" i="17"/>
  <c r="AE422" i="17"/>
  <c r="AH422" i="17" l="1"/>
  <c r="AG422" i="17"/>
  <c r="AJ422" i="17"/>
  <c r="AJ423" i="17" s="1"/>
  <c r="R426" i="17"/>
  <c r="Q427" i="17"/>
  <c r="P427" i="17"/>
  <c r="R427" i="17" s="1"/>
  <c r="O427" i="17"/>
  <c r="H428" i="17"/>
  <c r="F428" i="17"/>
  <c r="E429" i="17"/>
  <c r="G428" i="17"/>
  <c r="S426" i="17"/>
  <c r="N426" i="17" s="1"/>
  <c r="J426" i="17"/>
  <c r="AH423" i="17"/>
  <c r="L426" i="17"/>
  <c r="M426" i="17"/>
  <c r="I426" i="17"/>
  <c r="K426" i="17"/>
  <c r="AA423" i="17"/>
  <c r="AD423" i="17" s="1"/>
  <c r="W423" i="17" s="1"/>
  <c r="AB422" i="17"/>
  <c r="AI423" i="17" s="1"/>
  <c r="AF422" i="17"/>
  <c r="AF423" i="17" s="1"/>
  <c r="AC424" i="17"/>
  <c r="Z424" i="17"/>
  <c r="Y424" i="17"/>
  <c r="X424" i="17"/>
  <c r="U425" i="17"/>
  <c r="T426" i="17"/>
  <c r="V425" i="17"/>
  <c r="AG423" i="17" l="1"/>
  <c r="AE423" i="17"/>
  <c r="K427" i="17"/>
  <c r="I427" i="17"/>
  <c r="H429" i="17"/>
  <c r="E430" i="17"/>
  <c r="F429" i="17"/>
  <c r="G429" i="17"/>
  <c r="Q428" i="17"/>
  <c r="P428" i="17"/>
  <c r="R428" i="17" s="1"/>
  <c r="O428" i="17"/>
  <c r="AA424" i="17"/>
  <c r="AD424" i="17" s="1"/>
  <c r="W424" i="17" s="1"/>
  <c r="S427" i="17"/>
  <c r="N427" i="17" s="1"/>
  <c r="M427" i="17"/>
  <c r="AH424" i="17"/>
  <c r="J427" i="17"/>
  <c r="L427" i="17"/>
  <c r="U426" i="17"/>
  <c r="T427" i="17"/>
  <c r="V426" i="17"/>
  <c r="AC425" i="17"/>
  <c r="Z425" i="17"/>
  <c r="Y425" i="17"/>
  <c r="X425" i="17"/>
  <c r="AB423" i="17"/>
  <c r="AI424" i="17" s="1"/>
  <c r="AJ424" i="17" l="1"/>
  <c r="L428" i="17"/>
  <c r="I428" i="17"/>
  <c r="M428" i="17"/>
  <c r="Q429" i="17"/>
  <c r="P429" i="17"/>
  <c r="O429" i="17"/>
  <c r="AE424" i="17"/>
  <c r="AG424" i="17"/>
  <c r="H430" i="17"/>
  <c r="E431" i="17"/>
  <c r="F430" i="17"/>
  <c r="G430" i="17"/>
  <c r="K428" i="17"/>
  <c r="J428" i="17"/>
  <c r="S428" i="17"/>
  <c r="N428" i="17" s="1"/>
  <c r="AC426" i="17"/>
  <c r="Z426" i="17"/>
  <c r="Y426" i="17"/>
  <c r="X426" i="17"/>
  <c r="U427" i="17"/>
  <c r="T428" i="17"/>
  <c r="V427" i="17"/>
  <c r="AB424" i="17"/>
  <c r="AI425" i="17" s="1"/>
  <c r="AF424" i="17"/>
  <c r="AA425" i="17"/>
  <c r="AD425" i="17" s="1"/>
  <c r="W425" i="17" s="1"/>
  <c r="AE425" i="17"/>
  <c r="R429" i="17" l="1"/>
  <c r="M429" i="17"/>
  <c r="J429" i="17"/>
  <c r="Q430" i="17"/>
  <c r="P430" i="17"/>
  <c r="R430" i="17" s="1"/>
  <c r="O430" i="17"/>
  <c r="I429" i="17"/>
  <c r="E432" i="17"/>
  <c r="F431" i="17"/>
  <c r="H431" i="17"/>
  <c r="G431" i="17"/>
  <c r="AG425" i="17"/>
  <c r="AJ425" i="17"/>
  <c r="L429" i="17"/>
  <c r="K429" i="17"/>
  <c r="AH425" i="17"/>
  <c r="AH426" i="17" s="1"/>
  <c r="AF425" i="17"/>
  <c r="S429" i="17"/>
  <c r="N429" i="17" s="1"/>
  <c r="AC427" i="17"/>
  <c r="Z427" i="17"/>
  <c r="Y427" i="17"/>
  <c r="X427" i="17"/>
  <c r="AB425" i="17"/>
  <c r="AI426" i="17" s="1"/>
  <c r="AA426" i="17"/>
  <c r="AE426" i="17" s="1"/>
  <c r="U428" i="17"/>
  <c r="T429" i="17"/>
  <c r="V428" i="17"/>
  <c r="I430" i="17" l="1"/>
  <c r="S430" i="17"/>
  <c r="N430" i="17" s="1"/>
  <c r="Q431" i="17"/>
  <c r="P431" i="17"/>
  <c r="O431" i="17"/>
  <c r="AD426" i="17"/>
  <c r="W426" i="17" s="1"/>
  <c r="AB426" i="17" s="1"/>
  <c r="L430" i="17"/>
  <c r="J430" i="17"/>
  <c r="AJ426" i="17"/>
  <c r="AG426" i="17"/>
  <c r="M430" i="17"/>
  <c r="E433" i="17"/>
  <c r="H432" i="17"/>
  <c r="F432" i="17"/>
  <c r="G432" i="17"/>
  <c r="K430" i="17"/>
  <c r="U429" i="17"/>
  <c r="T430" i="17"/>
  <c r="V429" i="17"/>
  <c r="AC428" i="17"/>
  <c r="Y428" i="17"/>
  <c r="Z428" i="17"/>
  <c r="X428" i="17"/>
  <c r="AF426" i="17"/>
  <c r="AA427" i="17"/>
  <c r="AD427" i="17" s="1"/>
  <c r="AE427" i="17"/>
  <c r="R431" i="17" l="1"/>
  <c r="AI427" i="17"/>
  <c r="AH427" i="17"/>
  <c r="S431" i="17"/>
  <c r="N431" i="17" s="1"/>
  <c r="H433" i="17"/>
  <c r="E434" i="17"/>
  <c r="F433" i="17"/>
  <c r="G433" i="17"/>
  <c r="AG427" i="17"/>
  <c r="I431" i="17"/>
  <c r="W427" i="17"/>
  <c r="AJ427" i="17"/>
  <c r="AF427" i="17"/>
  <c r="J431" i="17"/>
  <c r="Q432" i="17"/>
  <c r="P432" i="17"/>
  <c r="O432" i="17"/>
  <c r="M431" i="17"/>
  <c r="K431" i="17"/>
  <c r="L431" i="17"/>
  <c r="U430" i="17"/>
  <c r="T431" i="17"/>
  <c r="V430" i="17"/>
  <c r="AC429" i="17"/>
  <c r="Z429" i="17"/>
  <c r="Y429" i="17"/>
  <c r="X429" i="17"/>
  <c r="AB427" i="17"/>
  <c r="AA428" i="17"/>
  <c r="AD428" i="17" s="1"/>
  <c r="W428" i="17" s="1"/>
  <c r="AG428" i="17" l="1"/>
  <c r="I432" i="17"/>
  <c r="M432" i="17"/>
  <c r="R432" i="17"/>
  <c r="S432" i="17" s="1"/>
  <c r="N432" i="17" s="1"/>
  <c r="J432" i="17"/>
  <c r="H434" i="17"/>
  <c r="E435" i="17"/>
  <c r="F434" i="17"/>
  <c r="G434" i="17"/>
  <c r="L432" i="17"/>
  <c r="AJ428" i="17"/>
  <c r="AH428" i="17"/>
  <c r="Q433" i="17"/>
  <c r="P433" i="17"/>
  <c r="R433" i="17" s="1"/>
  <c r="O433" i="17"/>
  <c r="AF428" i="17"/>
  <c r="K432" i="17"/>
  <c r="AI428" i="17"/>
  <c r="AA429" i="17"/>
  <c r="AD429" i="17" s="1"/>
  <c r="W429" i="17" s="1"/>
  <c r="AE428" i="17"/>
  <c r="AB428" i="17" s="1"/>
  <c r="AG429" i="17" s="1"/>
  <c r="U431" i="17"/>
  <c r="T432" i="17"/>
  <c r="V431" i="17"/>
  <c r="AC430" i="17"/>
  <c r="Y430" i="17"/>
  <c r="Z430" i="17"/>
  <c r="X430" i="17"/>
  <c r="AE429" i="17"/>
  <c r="L433" i="17" l="1"/>
  <c r="S433" i="17"/>
  <c r="N433" i="17" s="1"/>
  <c r="J433" i="17"/>
  <c r="H435" i="17"/>
  <c r="E436" i="17"/>
  <c r="F435" i="17"/>
  <c r="G435" i="17"/>
  <c r="Q434" i="17"/>
  <c r="P434" i="17"/>
  <c r="O434" i="17"/>
  <c r="M433" i="17"/>
  <c r="AI429" i="17"/>
  <c r="AH429" i="17"/>
  <c r="I433" i="17"/>
  <c r="AA430" i="17"/>
  <c r="AD430" i="17" s="1"/>
  <c r="W430" i="17" s="1"/>
  <c r="K433" i="17"/>
  <c r="AJ429" i="17"/>
  <c r="AJ430" i="17" s="1"/>
  <c r="AB429" i="17"/>
  <c r="AG430" i="17" s="1"/>
  <c r="AF429" i="17"/>
  <c r="T433" i="17"/>
  <c r="U432" i="17"/>
  <c r="V432" i="17"/>
  <c r="AC431" i="17"/>
  <c r="Y431" i="17"/>
  <c r="Z431" i="17"/>
  <c r="X431" i="17"/>
  <c r="AH430" i="17" l="1"/>
  <c r="AF430" i="17"/>
  <c r="I434" i="17"/>
  <c r="J434" i="17"/>
  <c r="K434" i="17"/>
  <c r="Q435" i="17"/>
  <c r="P435" i="17"/>
  <c r="R435" i="17" s="1"/>
  <c r="O435" i="17"/>
  <c r="AE430" i="17"/>
  <c r="AI430" i="17"/>
  <c r="F436" i="17"/>
  <c r="H436" i="17"/>
  <c r="E437" i="17"/>
  <c r="G436" i="17"/>
  <c r="M434" i="17"/>
  <c r="L434" i="17"/>
  <c r="R434" i="17"/>
  <c r="S434" i="17" s="1"/>
  <c r="N434" i="17" s="1"/>
  <c r="U433" i="17"/>
  <c r="T434" i="17"/>
  <c r="V433" i="17"/>
  <c r="AA431" i="17"/>
  <c r="AD431" i="17" s="1"/>
  <c r="W431" i="17" s="1"/>
  <c r="AC432" i="17"/>
  <c r="Y432" i="17"/>
  <c r="Z432" i="17"/>
  <c r="X432" i="17"/>
  <c r="AB430" i="17"/>
  <c r="AG431" i="17" s="1"/>
  <c r="AF431" i="17" l="1"/>
  <c r="M435" i="17"/>
  <c r="K435" i="17"/>
  <c r="H437" i="17"/>
  <c r="E438" i="17"/>
  <c r="F437" i="17"/>
  <c r="G437" i="17"/>
  <c r="AJ431" i="17"/>
  <c r="AJ432" i="17" s="1"/>
  <c r="L435" i="17"/>
  <c r="AI431" i="17"/>
  <c r="J435" i="17"/>
  <c r="I435" i="17"/>
  <c r="Q436" i="17"/>
  <c r="P436" i="17"/>
  <c r="O436" i="17"/>
  <c r="AH431" i="17"/>
  <c r="AH432" i="17" s="1"/>
  <c r="S435" i="17"/>
  <c r="N435" i="17" s="1"/>
  <c r="AE431" i="17"/>
  <c r="AB431" i="17" s="1"/>
  <c r="AG432" i="17" s="1"/>
  <c r="T435" i="17"/>
  <c r="U434" i="17"/>
  <c r="V434" i="17"/>
  <c r="AC433" i="17"/>
  <c r="Y433" i="17"/>
  <c r="Z433" i="17"/>
  <c r="X433" i="17"/>
  <c r="AA432" i="17"/>
  <c r="AD432" i="17" s="1"/>
  <c r="W432" i="17" s="1"/>
  <c r="AE432" i="17" l="1"/>
  <c r="AA433" i="17"/>
  <c r="M436" i="17"/>
  <c r="AJ433" i="17"/>
  <c r="Q437" i="17"/>
  <c r="P437" i="17"/>
  <c r="O437" i="17"/>
  <c r="H438" i="17"/>
  <c r="E439" i="17"/>
  <c r="F438" i="17"/>
  <c r="G438" i="17"/>
  <c r="I436" i="17"/>
  <c r="J436" i="17"/>
  <c r="R436" i="17"/>
  <c r="S436" i="17" s="1"/>
  <c r="N436" i="17" s="1"/>
  <c r="K436" i="17"/>
  <c r="AI432" i="17"/>
  <c r="AI433" i="17" s="1"/>
  <c r="L436" i="17"/>
  <c r="AB432" i="17"/>
  <c r="AG433" i="17" s="1"/>
  <c r="AF432" i="17"/>
  <c r="AF433" i="17" s="1"/>
  <c r="AD433" i="17"/>
  <c r="W433" i="17" s="1"/>
  <c r="AC434" i="17"/>
  <c r="Z434" i="17"/>
  <c r="Y434" i="17"/>
  <c r="X434" i="17"/>
  <c r="U435" i="17"/>
  <c r="T436" i="17"/>
  <c r="V435" i="17"/>
  <c r="AE433" i="17"/>
  <c r="AH433" i="17" l="1"/>
  <c r="M437" i="17"/>
  <c r="I437" i="17"/>
  <c r="K437" i="17"/>
  <c r="J437" i="17"/>
  <c r="L437" i="17"/>
  <c r="Q438" i="17"/>
  <c r="P438" i="17"/>
  <c r="O438" i="17"/>
  <c r="R437" i="17"/>
  <c r="S437" i="17" s="1"/>
  <c r="N437" i="17" s="1"/>
  <c r="H439" i="17"/>
  <c r="E440" i="17"/>
  <c r="F439" i="17"/>
  <c r="G439" i="17"/>
  <c r="AA434" i="17"/>
  <c r="AD434" i="17" s="1"/>
  <c r="W434" i="17" s="1"/>
  <c r="AE434" i="17"/>
  <c r="U436" i="17"/>
  <c r="T437" i="17"/>
  <c r="V436" i="17"/>
  <c r="AC435" i="17"/>
  <c r="Z435" i="17"/>
  <c r="Y435" i="17"/>
  <c r="X435" i="17"/>
  <c r="AB433" i="17"/>
  <c r="AH434" i="17" s="1"/>
  <c r="AJ434" i="17" l="1"/>
  <c r="R438" i="17"/>
  <c r="AF434" i="17"/>
  <c r="J438" i="17"/>
  <c r="AJ435" i="17"/>
  <c r="Q439" i="17"/>
  <c r="P439" i="17"/>
  <c r="O439" i="17"/>
  <c r="H440" i="17"/>
  <c r="E441" i="17"/>
  <c r="F440" i="17"/>
  <c r="G440" i="17"/>
  <c r="K438" i="17"/>
  <c r="I438" i="17"/>
  <c r="M438" i="17"/>
  <c r="AI434" i="17"/>
  <c r="AI435" i="17" s="1"/>
  <c r="S438" i="17"/>
  <c r="N438" i="17" s="1"/>
  <c r="L438" i="17"/>
  <c r="AG434" i="17"/>
  <c r="U437" i="17"/>
  <c r="T438" i="17"/>
  <c r="V437" i="17"/>
  <c r="AC436" i="17"/>
  <c r="Y436" i="17"/>
  <c r="Z436" i="17"/>
  <c r="X436" i="17"/>
  <c r="AA435" i="17"/>
  <c r="AD435" i="17" s="1"/>
  <c r="W435" i="17" s="1"/>
  <c r="AB434" i="17"/>
  <c r="AH435" i="17" s="1"/>
  <c r="AG435" i="17" l="1"/>
  <c r="Q440" i="17"/>
  <c r="P440" i="17"/>
  <c r="R440" i="17" s="1"/>
  <c r="O440" i="17"/>
  <c r="L439" i="17"/>
  <c r="S439" i="17"/>
  <c r="N439" i="17" s="1"/>
  <c r="R439" i="17"/>
  <c r="AE435" i="17"/>
  <c r="AB435" i="17" s="1"/>
  <c r="AH436" i="17" s="1"/>
  <c r="E442" i="17"/>
  <c r="H441" i="17"/>
  <c r="F441" i="17"/>
  <c r="G441" i="17"/>
  <c r="M439" i="17"/>
  <c r="I439" i="17"/>
  <c r="J439" i="17"/>
  <c r="K439" i="17"/>
  <c r="AF435" i="17"/>
  <c r="AA436" i="17"/>
  <c r="AE436" i="17"/>
  <c r="U438" i="17"/>
  <c r="T439" i="17"/>
  <c r="V438" i="17"/>
  <c r="AC437" i="17"/>
  <c r="Z437" i="17"/>
  <c r="Y437" i="17"/>
  <c r="X437" i="17"/>
  <c r="AD436" i="17"/>
  <c r="W436" i="17" s="1"/>
  <c r="M440" i="17" l="1"/>
  <c r="I440" i="17"/>
  <c r="AJ436" i="17"/>
  <c r="L440" i="17"/>
  <c r="S440" i="17"/>
  <c r="N440" i="17" s="1"/>
  <c r="Q441" i="17"/>
  <c r="P441" i="17"/>
  <c r="O441" i="17"/>
  <c r="AG436" i="17"/>
  <c r="AI436" i="17"/>
  <c r="K440" i="17"/>
  <c r="H442" i="17"/>
  <c r="E443" i="17"/>
  <c r="F442" i="17"/>
  <c r="G442" i="17"/>
  <c r="J440" i="17"/>
  <c r="AC438" i="17"/>
  <c r="Y438" i="17"/>
  <c r="Z438" i="17"/>
  <c r="X438" i="17"/>
  <c r="AB436" i="17"/>
  <c r="AH437" i="17" s="1"/>
  <c r="AA437" i="17"/>
  <c r="AE437" i="17" s="1"/>
  <c r="AF436" i="17"/>
  <c r="U439" i="17"/>
  <c r="T440" i="17"/>
  <c r="V439" i="17"/>
  <c r="J441" i="17" l="1"/>
  <c r="L441" i="17"/>
  <c r="Q442" i="17"/>
  <c r="O442" i="17"/>
  <c r="P442" i="17"/>
  <c r="H443" i="17"/>
  <c r="E444" i="17"/>
  <c r="F443" i="17"/>
  <c r="G443" i="17"/>
  <c r="K441" i="17"/>
  <c r="AJ437" i="17"/>
  <c r="AI437" i="17"/>
  <c r="I441" i="17"/>
  <c r="AG437" i="17"/>
  <c r="AG438" i="17" s="1"/>
  <c r="M441" i="17"/>
  <c r="AA438" i="17"/>
  <c r="AE438" i="17" s="1"/>
  <c r="R441" i="17"/>
  <c r="S441" i="17" s="1"/>
  <c r="N441" i="17" s="1"/>
  <c r="AD437" i="17"/>
  <c r="W437" i="17" s="1"/>
  <c r="AB437" i="17"/>
  <c r="AH438" i="17" s="1"/>
  <c r="U440" i="17"/>
  <c r="T441" i="17"/>
  <c r="V440" i="17"/>
  <c r="Z439" i="17"/>
  <c r="AC439" i="17"/>
  <c r="Y439" i="17"/>
  <c r="X439" i="17"/>
  <c r="AF437" i="17"/>
  <c r="AF438" i="17" s="1"/>
  <c r="AA439" i="17" l="1"/>
  <c r="Q443" i="17"/>
  <c r="P443" i="17"/>
  <c r="O443" i="17"/>
  <c r="R442" i="17"/>
  <c r="S442" i="17"/>
  <c r="N442" i="17" s="1"/>
  <c r="AD438" i="17"/>
  <c r="W438" i="17" s="1"/>
  <c r="W439" i="17" s="1"/>
  <c r="AI438" i="17"/>
  <c r="L442" i="17"/>
  <c r="M442" i="17"/>
  <c r="H444" i="17"/>
  <c r="E445" i="17"/>
  <c r="F444" i="17"/>
  <c r="G444" i="17"/>
  <c r="I442" i="17"/>
  <c r="AJ438" i="17"/>
  <c r="J442" i="17"/>
  <c r="K442" i="17"/>
  <c r="T442" i="17"/>
  <c r="U441" i="17"/>
  <c r="V441" i="17"/>
  <c r="AC440" i="17"/>
  <c r="Z440" i="17"/>
  <c r="Y440" i="17"/>
  <c r="X440" i="17"/>
  <c r="AD439" i="17"/>
  <c r="AE439" i="17"/>
  <c r="R443" i="17" l="1"/>
  <c r="K443" i="17"/>
  <c r="L443" i="17"/>
  <c r="I443" i="17"/>
  <c r="Q444" i="17"/>
  <c r="P444" i="17"/>
  <c r="O444" i="17"/>
  <c r="S443" i="17"/>
  <c r="N443" i="17" s="1"/>
  <c r="H445" i="17"/>
  <c r="E446" i="17"/>
  <c r="F445" i="17"/>
  <c r="G445" i="17"/>
  <c r="M443" i="17"/>
  <c r="J443" i="17"/>
  <c r="AB438" i="17"/>
  <c r="AC441" i="17"/>
  <c r="Z441" i="17"/>
  <c r="X441" i="17"/>
  <c r="Y441" i="17"/>
  <c r="T443" i="17"/>
  <c r="U442" i="17"/>
  <c r="V442" i="17"/>
  <c r="AA440" i="17"/>
  <c r="AE440" i="17" s="1"/>
  <c r="AH439" i="17" l="1"/>
  <c r="AG439" i="17"/>
  <c r="R444" i="17"/>
  <c r="AI439" i="17"/>
  <c r="J444" i="17"/>
  <c r="M444" i="17"/>
  <c r="L444" i="17"/>
  <c r="Q445" i="17"/>
  <c r="P445" i="17"/>
  <c r="O445" i="17"/>
  <c r="K444" i="17"/>
  <c r="H446" i="17"/>
  <c r="E447" i="17"/>
  <c r="F446" i="17"/>
  <c r="G446" i="17"/>
  <c r="I444" i="17"/>
  <c r="AJ439" i="17"/>
  <c r="AJ440" i="17" s="1"/>
  <c r="AD440" i="17"/>
  <c r="W440" i="17" s="1"/>
  <c r="S444" i="17"/>
  <c r="N444" i="17" s="1"/>
  <c r="AA441" i="17"/>
  <c r="AD441" i="17" s="1"/>
  <c r="AC442" i="17"/>
  <c r="Y442" i="17"/>
  <c r="Z442" i="17"/>
  <c r="X442" i="17"/>
  <c r="U443" i="17"/>
  <c r="T444" i="17"/>
  <c r="V443" i="17"/>
  <c r="AB439" i="17"/>
  <c r="AF439" i="17"/>
  <c r="AF440" i="17" s="1"/>
  <c r="AI440" i="17" l="1"/>
  <c r="L445" i="17"/>
  <c r="J445" i="17"/>
  <c r="AB440" i="17"/>
  <c r="AJ441" i="17" s="1"/>
  <c r="AE441" i="17"/>
  <c r="Q446" i="17"/>
  <c r="P446" i="17"/>
  <c r="R446" i="17" s="1"/>
  <c r="O446" i="17"/>
  <c r="K445" i="17"/>
  <c r="I445" i="17"/>
  <c r="M445" i="17"/>
  <c r="W441" i="17"/>
  <c r="H447" i="17"/>
  <c r="F447" i="17"/>
  <c r="E448" i="17"/>
  <c r="G447" i="17"/>
  <c r="AG440" i="17"/>
  <c r="R445" i="17"/>
  <c r="S445" i="17" s="1"/>
  <c r="N445" i="17" s="1"/>
  <c r="AH440" i="17"/>
  <c r="AH441" i="17" s="1"/>
  <c r="AA442" i="17"/>
  <c r="AD442" i="17" s="1"/>
  <c r="W442" i="17" s="1"/>
  <c r="U444" i="17"/>
  <c r="T445" i="17"/>
  <c r="V444" i="17"/>
  <c r="Y443" i="17"/>
  <c r="Z443" i="17"/>
  <c r="X443" i="17"/>
  <c r="AC443" i="17"/>
  <c r="Q447" i="17" l="1"/>
  <c r="P447" i="17"/>
  <c r="O447" i="17"/>
  <c r="AI441" i="17"/>
  <c r="H448" i="17"/>
  <c r="E449" i="17"/>
  <c r="F448" i="17"/>
  <c r="G448" i="17"/>
  <c r="M446" i="17"/>
  <c r="AE442" i="17"/>
  <c r="I446" i="17"/>
  <c r="J446" i="17"/>
  <c r="AB441" i="17"/>
  <c r="AJ442" i="17" s="1"/>
  <c r="AF441" i="17"/>
  <c r="AF442" i="17" s="1"/>
  <c r="AG441" i="17"/>
  <c r="AG442" i="17" s="1"/>
  <c r="K446" i="17"/>
  <c r="L446" i="17"/>
  <c r="S446" i="17"/>
  <c r="N446" i="17" s="1"/>
  <c r="U445" i="17"/>
  <c r="T446" i="17"/>
  <c r="V445" i="17"/>
  <c r="AC444" i="17"/>
  <c r="Y444" i="17"/>
  <c r="Z444" i="17"/>
  <c r="X444" i="17"/>
  <c r="AA443" i="17"/>
  <c r="AE443" i="17" s="1"/>
  <c r="AI442" i="17" l="1"/>
  <c r="Q448" i="17"/>
  <c r="P448" i="17"/>
  <c r="O448" i="17"/>
  <c r="I447" i="17"/>
  <c r="AD443" i="17"/>
  <c r="W443" i="17" s="1"/>
  <c r="AH442" i="17"/>
  <c r="AB442" i="17"/>
  <c r="AF443" i="17" s="1"/>
  <c r="J447" i="17"/>
  <c r="H449" i="17"/>
  <c r="E450" i="17"/>
  <c r="F449" i="17"/>
  <c r="G449" i="17"/>
  <c r="R447" i="17"/>
  <c r="S447" i="17" s="1"/>
  <c r="N447" i="17" s="1"/>
  <c r="L447" i="17"/>
  <c r="M447" i="17"/>
  <c r="K447" i="17"/>
  <c r="AC445" i="17"/>
  <c r="Z445" i="17"/>
  <c r="Y445" i="17"/>
  <c r="X445" i="17"/>
  <c r="AA444" i="17"/>
  <c r="AD444" i="17" s="1"/>
  <c r="W444" i="17" s="1"/>
  <c r="U446" i="17"/>
  <c r="T447" i="17"/>
  <c r="V446" i="17"/>
  <c r="AA445" i="17" l="1"/>
  <c r="R448" i="17"/>
  <c r="I448" i="17"/>
  <c r="S448" i="17"/>
  <c r="N448" i="17" s="1"/>
  <c r="AE444" i="17"/>
  <c r="Q449" i="17"/>
  <c r="P449" i="17"/>
  <c r="O449" i="17"/>
  <c r="H450" i="17"/>
  <c r="E451" i="17"/>
  <c r="F450" i="17"/>
  <c r="G450" i="17"/>
  <c r="J448" i="17"/>
  <c r="AH443" i="17"/>
  <c r="K448" i="17"/>
  <c r="AG443" i="17"/>
  <c r="M448" i="17"/>
  <c r="AB443" i="17"/>
  <c r="L448" i="17"/>
  <c r="AI443" i="17"/>
  <c r="AJ443" i="17"/>
  <c r="AD445" i="17"/>
  <c r="W445" i="17" s="1"/>
  <c r="U447" i="17"/>
  <c r="T448" i="17"/>
  <c r="V447" i="17"/>
  <c r="AC446" i="17"/>
  <c r="Y446" i="17"/>
  <c r="Z446" i="17"/>
  <c r="X446" i="17"/>
  <c r="AE445" i="17"/>
  <c r="R449" i="17" l="1"/>
  <c r="AB444" i="17"/>
  <c r="L449" i="17"/>
  <c r="Q450" i="17"/>
  <c r="O450" i="17"/>
  <c r="P450" i="17"/>
  <c r="R450" i="17" s="1"/>
  <c r="H451" i="17"/>
  <c r="E452" i="17"/>
  <c r="F451" i="17"/>
  <c r="G451" i="17"/>
  <c r="S449" i="17"/>
  <c r="N449" i="17" s="1"/>
  <c r="M449" i="17"/>
  <c r="AF444" i="17"/>
  <c r="AF445" i="17" s="1"/>
  <c r="AF446" i="17" s="1"/>
  <c r="AG444" i="17"/>
  <c r="AG445" i="17" s="1"/>
  <c r="K449" i="17"/>
  <c r="AH444" i="17"/>
  <c r="AH445" i="17" s="1"/>
  <c r="AH446" i="17" s="1"/>
  <c r="AJ444" i="17"/>
  <c r="J449" i="17"/>
  <c r="I449" i="17"/>
  <c r="AA446" i="17"/>
  <c r="AI444" i="17"/>
  <c r="AI445" i="17" s="1"/>
  <c r="AD446" i="17"/>
  <c r="W446" i="17" s="1"/>
  <c r="U448" i="17"/>
  <c r="T449" i="17"/>
  <c r="V448" i="17"/>
  <c r="Z447" i="17"/>
  <c r="AC447" i="17"/>
  <c r="X447" i="17"/>
  <c r="Y447" i="17"/>
  <c r="AB445" i="17"/>
  <c r="AE446" i="17"/>
  <c r="AA447" i="17" l="1"/>
  <c r="AJ445" i="17"/>
  <c r="AJ446" i="17" s="1"/>
  <c r="Q451" i="17"/>
  <c r="P451" i="17"/>
  <c r="O451" i="17"/>
  <c r="S450" i="17"/>
  <c r="N450" i="17" s="1"/>
  <c r="AI446" i="17"/>
  <c r="AI447" i="17" s="1"/>
  <c r="L450" i="17"/>
  <c r="I450" i="17"/>
  <c r="J450" i="17"/>
  <c r="H452" i="17"/>
  <c r="E453" i="17"/>
  <c r="F452" i="17"/>
  <c r="G452" i="17"/>
  <c r="K450" i="17"/>
  <c r="AG446" i="17"/>
  <c r="AG447" i="17" s="1"/>
  <c r="M450" i="17"/>
  <c r="U449" i="17"/>
  <c r="T450" i="17"/>
  <c r="V449" i="17"/>
  <c r="AB446" i="17"/>
  <c r="AJ447" i="17" s="1"/>
  <c r="AC448" i="17"/>
  <c r="Z448" i="17"/>
  <c r="Y448" i="17"/>
  <c r="X448" i="17"/>
  <c r="AD447" i="17"/>
  <c r="W447" i="17" s="1"/>
  <c r="AE447" i="17"/>
  <c r="I451" i="17" l="1"/>
  <c r="L451" i="17"/>
  <c r="K451" i="17"/>
  <c r="R451" i="17"/>
  <c r="S451" i="17" s="1"/>
  <c r="N451" i="17" s="1"/>
  <c r="M451" i="17"/>
  <c r="Q452" i="17"/>
  <c r="P452" i="17"/>
  <c r="O452" i="17"/>
  <c r="H453" i="17"/>
  <c r="F453" i="17"/>
  <c r="E454" i="17"/>
  <c r="G453" i="17"/>
  <c r="AH447" i="17"/>
  <c r="J451" i="17"/>
  <c r="AB447" i="17"/>
  <c r="AJ448" i="17" s="1"/>
  <c r="AF447" i="17"/>
  <c r="T451" i="17"/>
  <c r="U450" i="17"/>
  <c r="V450" i="17"/>
  <c r="AC449" i="17"/>
  <c r="Z449" i="17"/>
  <c r="Y449" i="17"/>
  <c r="X449" i="17"/>
  <c r="AA448" i="17"/>
  <c r="AD448" i="17" s="1"/>
  <c r="W448" i="17" s="1"/>
  <c r="AH448" i="17" l="1"/>
  <c r="AI448" i="17"/>
  <c r="AE448" i="17"/>
  <c r="AB448" i="17" s="1"/>
  <c r="AJ449" i="17" s="1"/>
  <c r="AF448" i="17"/>
  <c r="AG448" i="17"/>
  <c r="H454" i="17"/>
  <c r="F454" i="17"/>
  <c r="E455" i="17"/>
  <c r="G454" i="17"/>
  <c r="K452" i="17"/>
  <c r="L452" i="17"/>
  <c r="R452" i="17"/>
  <c r="S452" i="17" s="1"/>
  <c r="N452" i="17" s="1"/>
  <c r="I452" i="17"/>
  <c r="Q453" i="17"/>
  <c r="P453" i="17"/>
  <c r="R453" i="17" s="1"/>
  <c r="O453" i="17"/>
  <c r="M452" i="17"/>
  <c r="AA449" i="17"/>
  <c r="J452" i="17"/>
  <c r="AC450" i="17"/>
  <c r="Z450" i="17"/>
  <c r="Y450" i="17"/>
  <c r="X450" i="17"/>
  <c r="U451" i="17"/>
  <c r="T452" i="17"/>
  <c r="V451" i="17"/>
  <c r="AD449" i="17"/>
  <c r="W449" i="17" s="1"/>
  <c r="AE449" i="17"/>
  <c r="M453" i="17" l="1"/>
  <c r="Q454" i="17"/>
  <c r="P454" i="17"/>
  <c r="R454" i="17" s="1"/>
  <c r="O454" i="17"/>
  <c r="AH449" i="17"/>
  <c r="AH450" i="17" s="1"/>
  <c r="H455" i="17"/>
  <c r="E456" i="17"/>
  <c r="F455" i="17"/>
  <c r="G455" i="17"/>
  <c r="L453" i="17"/>
  <c r="S453" i="17"/>
  <c r="N453" i="17" s="1"/>
  <c r="K453" i="17"/>
  <c r="I453" i="17"/>
  <c r="AI449" i="17"/>
  <c r="AI450" i="17" s="1"/>
  <c r="J453" i="17"/>
  <c r="AG449" i="17"/>
  <c r="AG450" i="17" s="1"/>
  <c r="AB449" i="17"/>
  <c r="AJ450" i="17" s="1"/>
  <c r="AF449" i="17"/>
  <c r="AF450" i="17" s="1"/>
  <c r="AA450" i="17"/>
  <c r="AD450" i="17" s="1"/>
  <c r="W450" i="17" s="1"/>
  <c r="U452" i="17"/>
  <c r="T453" i="17"/>
  <c r="V452" i="17"/>
  <c r="AC451" i="17"/>
  <c r="Y451" i="17"/>
  <c r="Z451" i="17"/>
  <c r="X451" i="17"/>
  <c r="Q455" i="17" l="1"/>
  <c r="P455" i="17"/>
  <c r="R455" i="17" s="1"/>
  <c r="O455" i="17"/>
  <c r="H456" i="17"/>
  <c r="E457" i="17"/>
  <c r="F456" i="17"/>
  <c r="G456" i="17"/>
  <c r="I454" i="17"/>
  <c r="K454" i="17"/>
  <c r="M454" i="17"/>
  <c r="J454" i="17"/>
  <c r="S454" i="17"/>
  <c r="N454" i="17" s="1"/>
  <c r="L454" i="17"/>
  <c r="AC452" i="17"/>
  <c r="Z452" i="17"/>
  <c r="Y452" i="17"/>
  <c r="AA452" i="17" s="1"/>
  <c r="X452" i="17"/>
  <c r="AA451" i="17"/>
  <c r="AE451" i="17" s="1"/>
  <c r="AE450" i="17"/>
  <c r="AB450" i="17" s="1"/>
  <c r="U453" i="17"/>
  <c r="T454" i="17"/>
  <c r="V453" i="17"/>
  <c r="AD451" i="17" l="1"/>
  <c r="W451" i="17" s="1"/>
  <c r="AI451" i="17"/>
  <c r="AJ451" i="17"/>
  <c r="AG451" i="17"/>
  <c r="AH451" i="17"/>
  <c r="J455" i="17"/>
  <c r="M455" i="17"/>
  <c r="L455" i="17"/>
  <c r="Q456" i="17"/>
  <c r="P456" i="17"/>
  <c r="R456" i="17" s="1"/>
  <c r="O456" i="17"/>
  <c r="H457" i="17"/>
  <c r="F457" i="17"/>
  <c r="E458" i="17"/>
  <c r="G457" i="17"/>
  <c r="S455" i="17"/>
  <c r="N455" i="17" s="1"/>
  <c r="I455" i="17"/>
  <c r="K455" i="17"/>
  <c r="U454" i="17"/>
  <c r="T455" i="17"/>
  <c r="V454" i="17"/>
  <c r="Y453" i="17"/>
  <c r="Z453" i="17"/>
  <c r="AC453" i="17"/>
  <c r="X453" i="17"/>
  <c r="AD452" i="17"/>
  <c r="W452" i="17" s="1"/>
  <c r="AB451" i="17"/>
  <c r="AE452" i="17"/>
  <c r="AF451" i="17"/>
  <c r="K456" i="17" l="1"/>
  <c r="L456" i="17"/>
  <c r="I456" i="17"/>
  <c r="M456" i="17"/>
  <c r="J456" i="17"/>
  <c r="AA453" i="17"/>
  <c r="H458" i="17"/>
  <c r="E459" i="17"/>
  <c r="F458" i="17"/>
  <c r="G458" i="17"/>
  <c r="AH452" i="17"/>
  <c r="AF452" i="17"/>
  <c r="Q457" i="17"/>
  <c r="P457" i="17"/>
  <c r="R457" i="17" s="1"/>
  <c r="O457" i="17"/>
  <c r="S456" i="17"/>
  <c r="N456" i="17" s="1"/>
  <c r="AG452" i="17"/>
  <c r="AJ452" i="17"/>
  <c r="AI452" i="17"/>
  <c r="U455" i="17"/>
  <c r="T456" i="17"/>
  <c r="V455" i="17"/>
  <c r="AD453" i="17"/>
  <c r="W453" i="17" s="1"/>
  <c r="AB452" i="17"/>
  <c r="AF453" i="17" s="1"/>
  <c r="AC454" i="17"/>
  <c r="Y454" i="17"/>
  <c r="Z454" i="17"/>
  <c r="X454" i="17"/>
  <c r="AE453" i="17"/>
  <c r="AG453" i="17" l="1"/>
  <c r="Q458" i="17"/>
  <c r="P458" i="17"/>
  <c r="O458" i="17"/>
  <c r="H459" i="17"/>
  <c r="E460" i="17"/>
  <c r="F459" i="17"/>
  <c r="G459" i="17"/>
  <c r="J457" i="17"/>
  <c r="M457" i="17"/>
  <c r="S457" i="17"/>
  <c r="N457" i="17" s="1"/>
  <c r="I457" i="17"/>
  <c r="L457" i="17"/>
  <c r="AI453" i="17"/>
  <c r="AI454" i="17" s="1"/>
  <c r="AH453" i="17"/>
  <c r="AH454" i="17" s="1"/>
  <c r="K457" i="17"/>
  <c r="AJ453" i="17"/>
  <c r="U456" i="17"/>
  <c r="T457" i="17"/>
  <c r="V456" i="17"/>
  <c r="AC455" i="17"/>
  <c r="Z455" i="17"/>
  <c r="Y455" i="17"/>
  <c r="X455" i="17"/>
  <c r="AA454" i="17"/>
  <c r="AD454" i="17" s="1"/>
  <c r="W454" i="17" s="1"/>
  <c r="AB453" i="17"/>
  <c r="R458" i="17" l="1"/>
  <c r="AJ454" i="17"/>
  <c r="K458" i="17"/>
  <c r="J458" i="17"/>
  <c r="Q459" i="17"/>
  <c r="P459" i="17"/>
  <c r="O459" i="17"/>
  <c r="H460" i="17"/>
  <c r="E461" i="17"/>
  <c r="F460" i="17"/>
  <c r="G460" i="17"/>
  <c r="I458" i="17"/>
  <c r="AG454" i="17"/>
  <c r="S458" i="17"/>
  <c r="N458" i="17" s="1"/>
  <c r="L458" i="17"/>
  <c r="M458" i="17"/>
  <c r="U457" i="17"/>
  <c r="T458" i="17"/>
  <c r="V457" i="17"/>
  <c r="AE454" i="17"/>
  <c r="AB454" i="17" s="1"/>
  <c r="AI455" i="17" s="1"/>
  <c r="AC456" i="17"/>
  <c r="Y456" i="17"/>
  <c r="Z456" i="17"/>
  <c r="X456" i="17"/>
  <c r="AF454" i="17"/>
  <c r="AA455" i="17"/>
  <c r="AD455" i="17" s="1"/>
  <c r="W455" i="17" s="1"/>
  <c r="AG455" i="17" l="1"/>
  <c r="R459" i="17"/>
  <c r="S459" i="17" s="1"/>
  <c r="N459" i="17" s="1"/>
  <c r="AH455" i="17"/>
  <c r="K459" i="17"/>
  <c r="J459" i="17"/>
  <c r="M459" i="17"/>
  <c r="L459" i="17"/>
  <c r="I459" i="17"/>
  <c r="Q460" i="17"/>
  <c r="P460" i="17"/>
  <c r="O460" i="17"/>
  <c r="AJ455" i="17"/>
  <c r="H461" i="17"/>
  <c r="F461" i="17"/>
  <c r="E462" i="17"/>
  <c r="G461" i="17"/>
  <c r="AF455" i="17"/>
  <c r="AC457" i="17"/>
  <c r="Y457" i="17"/>
  <c r="Z457" i="17"/>
  <c r="X457" i="17"/>
  <c r="AA456" i="17"/>
  <c r="AD456" i="17" s="1"/>
  <c r="W456" i="17" s="1"/>
  <c r="AE455" i="17"/>
  <c r="AB455" i="17" s="1"/>
  <c r="U458" i="17"/>
  <c r="T459" i="17"/>
  <c r="V458" i="17"/>
  <c r="H462" i="17" l="1"/>
  <c r="E463" i="17"/>
  <c r="F462" i="17"/>
  <c r="G462" i="17"/>
  <c r="M460" i="17"/>
  <c r="Q461" i="17"/>
  <c r="P461" i="17"/>
  <c r="O461" i="17"/>
  <c r="AJ456" i="17"/>
  <c r="J460" i="17"/>
  <c r="R460" i="17"/>
  <c r="AH456" i="17"/>
  <c r="AE456" i="17"/>
  <c r="AB456" i="17" s="1"/>
  <c r="S460" i="17"/>
  <c r="N460" i="17" s="1"/>
  <c r="K460" i="17"/>
  <c r="L460" i="17"/>
  <c r="AI456" i="17"/>
  <c r="AA457" i="17"/>
  <c r="AG456" i="17"/>
  <c r="I460" i="17"/>
  <c r="AD457" i="17"/>
  <c r="W457" i="17" s="1"/>
  <c r="AE457" i="17"/>
  <c r="T460" i="17"/>
  <c r="U459" i="17"/>
  <c r="V459" i="17"/>
  <c r="Y458" i="17"/>
  <c r="Z458" i="17"/>
  <c r="AC458" i="17"/>
  <c r="X458" i="17"/>
  <c r="AF456" i="17"/>
  <c r="R461" i="17" l="1"/>
  <c r="M461" i="17"/>
  <c r="I461" i="17"/>
  <c r="L461" i="17"/>
  <c r="S461" i="17"/>
  <c r="N461" i="17" s="1"/>
  <c r="K461" i="17"/>
  <c r="AF457" i="17"/>
  <c r="AF458" i="17" s="1"/>
  <c r="AB457" i="17"/>
  <c r="AH457" i="17"/>
  <c r="AG457" i="17"/>
  <c r="Q462" i="17"/>
  <c r="P462" i="17"/>
  <c r="O462" i="17"/>
  <c r="J461" i="17"/>
  <c r="H463" i="17"/>
  <c r="E464" i="17"/>
  <c r="F463" i="17"/>
  <c r="G463" i="17"/>
  <c r="AA458" i="17"/>
  <c r="AD458" i="17" s="1"/>
  <c r="W458" i="17" s="1"/>
  <c r="AI457" i="17"/>
  <c r="AJ457" i="17"/>
  <c r="AJ458" i="17" s="1"/>
  <c r="T461" i="17"/>
  <c r="U460" i="17"/>
  <c r="V460" i="17"/>
  <c r="AC459" i="17"/>
  <c r="Y459" i="17"/>
  <c r="Z459" i="17"/>
  <c r="X459" i="17"/>
  <c r="AE458" i="17"/>
  <c r="AB458" i="17" l="1"/>
  <c r="AI458" i="17"/>
  <c r="AG458" i="17"/>
  <c r="AH458" i="17"/>
  <c r="J462" i="17"/>
  <c r="Q463" i="17"/>
  <c r="P463" i="17"/>
  <c r="R463" i="17" s="1"/>
  <c r="O463" i="17"/>
  <c r="H464" i="17"/>
  <c r="F464" i="17"/>
  <c r="E465" i="17"/>
  <c r="G464" i="17"/>
  <c r="K462" i="17"/>
  <c r="AA459" i="17"/>
  <c r="I462" i="17"/>
  <c r="R462" i="17"/>
  <c r="S462" i="17" s="1"/>
  <c r="N462" i="17" s="1"/>
  <c r="L462" i="17"/>
  <c r="AJ459" i="17"/>
  <c r="M462" i="17"/>
  <c r="AI459" i="17"/>
  <c r="AG459" i="17"/>
  <c r="AH459" i="17"/>
  <c r="AC460" i="17"/>
  <c r="Y460" i="17"/>
  <c r="Z460" i="17"/>
  <c r="X460" i="17"/>
  <c r="U461" i="17"/>
  <c r="T462" i="17"/>
  <c r="V461" i="17"/>
  <c r="AD459" i="17"/>
  <c r="AF459" i="17"/>
  <c r="AE459" i="17"/>
  <c r="W459" i="17"/>
  <c r="K463" i="17" l="1"/>
  <c r="M463" i="17"/>
  <c r="AJ460" i="17"/>
  <c r="H465" i="17"/>
  <c r="F465" i="17"/>
  <c r="E466" i="17"/>
  <c r="G465" i="17"/>
  <c r="L463" i="17"/>
  <c r="S463" i="17"/>
  <c r="N463" i="17" s="1"/>
  <c r="AB459" i="17"/>
  <c r="AI460" i="17" s="1"/>
  <c r="AH460" i="17"/>
  <c r="J463" i="17"/>
  <c r="AA460" i="17"/>
  <c r="AE460" i="17" s="1"/>
  <c r="Q464" i="17"/>
  <c r="P464" i="17"/>
  <c r="R464" i="17" s="1"/>
  <c r="O464" i="17"/>
  <c r="I463" i="17"/>
  <c r="AG460" i="17"/>
  <c r="AF460" i="17"/>
  <c r="AC461" i="17"/>
  <c r="Z461" i="17"/>
  <c r="X461" i="17"/>
  <c r="Y461" i="17"/>
  <c r="AD460" i="17"/>
  <c r="W460" i="17" s="1"/>
  <c r="U462" i="17"/>
  <c r="T463" i="17"/>
  <c r="V462" i="17"/>
  <c r="AB460" i="17" l="1"/>
  <c r="AI461" i="17"/>
  <c r="S464" i="17"/>
  <c r="N464" i="17" s="1"/>
  <c r="L464" i="17"/>
  <c r="M464" i="17"/>
  <c r="Q465" i="17"/>
  <c r="P465" i="17"/>
  <c r="R465" i="17" s="1"/>
  <c r="O465" i="17"/>
  <c r="K464" i="17"/>
  <c r="AG461" i="17"/>
  <c r="H466" i="17"/>
  <c r="F466" i="17"/>
  <c r="E467" i="17"/>
  <c r="G466" i="17"/>
  <c r="AJ461" i="17"/>
  <c r="J464" i="17"/>
  <c r="AH461" i="17"/>
  <c r="I464" i="17"/>
  <c r="U463" i="17"/>
  <c r="T464" i="17"/>
  <c r="V463" i="17"/>
  <c r="AC462" i="17"/>
  <c r="Z462" i="17"/>
  <c r="Y462" i="17"/>
  <c r="X462" i="17"/>
  <c r="AA461" i="17"/>
  <c r="AD461" i="17" s="1"/>
  <c r="W461" i="17" s="1"/>
  <c r="AF461" i="17"/>
  <c r="S465" i="17" l="1"/>
  <c r="N465" i="17" s="1"/>
  <c r="I465" i="17"/>
  <c r="AA462" i="17"/>
  <c r="J465" i="17"/>
  <c r="L465" i="17"/>
  <c r="H467" i="17"/>
  <c r="E468" i="17"/>
  <c r="F467" i="17"/>
  <c r="G467" i="17"/>
  <c r="M465" i="17"/>
  <c r="Q466" i="17"/>
  <c r="P466" i="17"/>
  <c r="O466" i="17"/>
  <c r="AE461" i="17"/>
  <c r="AB461" i="17" s="1"/>
  <c r="K465" i="17"/>
  <c r="AC463" i="17"/>
  <c r="Z463" i="17"/>
  <c r="Y463" i="17"/>
  <c r="X463" i="17"/>
  <c r="U464" i="17"/>
  <c r="T465" i="17"/>
  <c r="V464" i="17"/>
  <c r="AD462" i="17"/>
  <c r="W462" i="17" s="1"/>
  <c r="AE462" i="17"/>
  <c r="AI462" i="17" l="1"/>
  <c r="AH462" i="17"/>
  <c r="AG462" i="17"/>
  <c r="AJ462" i="17"/>
  <c r="AF462" i="17"/>
  <c r="N466" i="17"/>
  <c r="H468" i="17"/>
  <c r="E469" i="17"/>
  <c r="F468" i="17"/>
  <c r="G468" i="17"/>
  <c r="L466" i="17"/>
  <c r="R466" i="17"/>
  <c r="S466" i="17"/>
  <c r="J466" i="17"/>
  <c r="M466" i="17"/>
  <c r="I466" i="17"/>
  <c r="I467" i="17" s="1"/>
  <c r="K466" i="17"/>
  <c r="Q467" i="17"/>
  <c r="P467" i="17"/>
  <c r="O467" i="17"/>
  <c r="AA463" i="17"/>
  <c r="AD463" i="17"/>
  <c r="W463" i="17" s="1"/>
  <c r="AE463" i="17"/>
  <c r="U465" i="17"/>
  <c r="T466" i="17"/>
  <c r="V465" i="17"/>
  <c r="AC464" i="17"/>
  <c r="Z464" i="17"/>
  <c r="Y464" i="17"/>
  <c r="X464" i="17"/>
  <c r="AB462" i="17"/>
  <c r="M467" i="17" l="1"/>
  <c r="AA464" i="17"/>
  <c r="K467" i="17"/>
  <c r="Q468" i="17"/>
  <c r="P468" i="17"/>
  <c r="O468" i="17"/>
  <c r="H469" i="17"/>
  <c r="F469" i="17"/>
  <c r="E470" i="17"/>
  <c r="G469" i="17"/>
  <c r="J467" i="17"/>
  <c r="AJ463" i="17"/>
  <c r="AG463" i="17"/>
  <c r="AH463" i="17"/>
  <c r="R467" i="17"/>
  <c r="S467" i="17" s="1"/>
  <c r="N467" i="17" s="1"/>
  <c r="L467" i="17"/>
  <c r="AI463" i="17"/>
  <c r="AD464" i="17"/>
  <c r="W464" i="17" s="1"/>
  <c r="AC465" i="17"/>
  <c r="Y465" i="17"/>
  <c r="Z465" i="17"/>
  <c r="X465" i="17"/>
  <c r="AB463" i="17"/>
  <c r="AE464" i="17"/>
  <c r="AF463" i="17"/>
  <c r="U466" i="17"/>
  <c r="T467" i="17"/>
  <c r="V466" i="17"/>
  <c r="R468" i="17" l="1"/>
  <c r="I468" i="17"/>
  <c r="M468" i="17"/>
  <c r="K468" i="17"/>
  <c r="L468" i="17"/>
  <c r="Q469" i="17"/>
  <c r="P469" i="17"/>
  <c r="O469" i="17"/>
  <c r="AA465" i="17"/>
  <c r="AD465" i="17" s="1"/>
  <c r="W465" i="17" s="1"/>
  <c r="AG464" i="17"/>
  <c r="AJ464" i="17"/>
  <c r="J468" i="17"/>
  <c r="H470" i="17"/>
  <c r="E471" i="17"/>
  <c r="F470" i="17"/>
  <c r="G470" i="17"/>
  <c r="AH464" i="17"/>
  <c r="S468" i="17"/>
  <c r="N468" i="17" s="1"/>
  <c r="AI464" i="17"/>
  <c r="U467" i="17"/>
  <c r="T468" i="17"/>
  <c r="V467" i="17"/>
  <c r="AC466" i="17"/>
  <c r="Y466" i="17"/>
  <c r="Z466" i="17"/>
  <c r="X466" i="17"/>
  <c r="AB464" i="17"/>
  <c r="AF464" i="17"/>
  <c r="AF465" i="17" s="1"/>
  <c r="R469" i="17" l="1"/>
  <c r="AJ465" i="17"/>
  <c r="AH465" i="17"/>
  <c r="AE465" i="17"/>
  <c r="AA466" i="17"/>
  <c r="AE466" i="17" s="1"/>
  <c r="K469" i="17"/>
  <c r="L469" i="17"/>
  <c r="M469" i="17"/>
  <c r="S469" i="17"/>
  <c r="N469" i="17" s="1"/>
  <c r="H471" i="17"/>
  <c r="E472" i="17"/>
  <c r="F471" i="17"/>
  <c r="G471" i="17"/>
  <c r="AG465" i="17"/>
  <c r="I469" i="17"/>
  <c r="Q470" i="17"/>
  <c r="P470" i="17"/>
  <c r="O470" i="17"/>
  <c r="J469" i="17"/>
  <c r="AI465" i="17"/>
  <c r="AC467" i="17"/>
  <c r="Y467" i="17"/>
  <c r="Z467" i="17"/>
  <c r="X467" i="17"/>
  <c r="AB465" i="17"/>
  <c r="AJ466" i="17" s="1"/>
  <c r="U468" i="17"/>
  <c r="T469" i="17"/>
  <c r="V468" i="17"/>
  <c r="AD466" i="17"/>
  <c r="W466" i="17" s="1"/>
  <c r="AA467" i="17" l="1"/>
  <c r="AI466" i="17"/>
  <c r="Q471" i="17"/>
  <c r="P471" i="17"/>
  <c r="O471" i="17"/>
  <c r="J470" i="17"/>
  <c r="H472" i="17"/>
  <c r="E473" i="17"/>
  <c r="F472" i="17"/>
  <c r="G472" i="17"/>
  <c r="AH466" i="17"/>
  <c r="R470" i="17"/>
  <c r="S470" i="17" s="1"/>
  <c r="N470" i="17" s="1"/>
  <c r="M470" i="17"/>
  <c r="I470" i="17"/>
  <c r="L470" i="17"/>
  <c r="AG466" i="17"/>
  <c r="AG467" i="17" s="1"/>
  <c r="K470" i="17"/>
  <c r="AB466" i="17"/>
  <c r="AJ467" i="17" s="1"/>
  <c r="U469" i="17"/>
  <c r="T470" i="17"/>
  <c r="V469" i="17"/>
  <c r="AC468" i="17"/>
  <c r="Y468" i="17"/>
  <c r="Z468" i="17"/>
  <c r="X468" i="17"/>
  <c r="AD467" i="17"/>
  <c r="W467" i="17" s="1"/>
  <c r="AE467" i="17"/>
  <c r="AF466" i="17"/>
  <c r="AF467" i="17" s="1"/>
  <c r="AH467" i="17" l="1"/>
  <c r="Q472" i="17"/>
  <c r="P472" i="17"/>
  <c r="R472" i="17" s="1"/>
  <c r="O472" i="17"/>
  <c r="L471" i="17"/>
  <c r="J471" i="17"/>
  <c r="I471" i="17"/>
  <c r="H473" i="17"/>
  <c r="E474" i="17"/>
  <c r="F473" i="17"/>
  <c r="G473" i="17"/>
  <c r="M471" i="17"/>
  <c r="R471" i="17"/>
  <c r="S471" i="17" s="1"/>
  <c r="N471" i="17" s="1"/>
  <c r="AI467" i="17"/>
  <c r="AI468" i="17" s="1"/>
  <c r="AH468" i="17"/>
  <c r="K471" i="17"/>
  <c r="U470" i="17"/>
  <c r="T471" i="17"/>
  <c r="V470" i="17"/>
  <c r="AC469" i="17"/>
  <c r="Y469" i="17"/>
  <c r="Z469" i="17"/>
  <c r="X469" i="17"/>
  <c r="AA468" i="17"/>
  <c r="AE468" i="17" s="1"/>
  <c r="AB467" i="17"/>
  <c r="AJ468" i="17" s="1"/>
  <c r="AA469" i="17" l="1"/>
  <c r="AD468" i="17"/>
  <c r="W468" i="17" s="1"/>
  <c r="S472" i="17"/>
  <c r="N472" i="17" s="1"/>
  <c r="J472" i="17"/>
  <c r="L472" i="17"/>
  <c r="M472" i="17"/>
  <c r="AG468" i="17"/>
  <c r="Q473" i="17"/>
  <c r="P473" i="17"/>
  <c r="O473" i="17"/>
  <c r="K472" i="17"/>
  <c r="H474" i="17"/>
  <c r="E475" i="17"/>
  <c r="F474" i="17"/>
  <c r="G474" i="17"/>
  <c r="I472" i="17"/>
  <c r="U471" i="17"/>
  <c r="T472" i="17"/>
  <c r="V471" i="17"/>
  <c r="AD469" i="17"/>
  <c r="W469" i="17" s="1"/>
  <c r="AB468" i="17"/>
  <c r="AJ469" i="17" s="1"/>
  <c r="AC470" i="17"/>
  <c r="Z470" i="17"/>
  <c r="Y470" i="17"/>
  <c r="X470" i="17"/>
  <c r="AF468" i="17"/>
  <c r="AE469" i="17"/>
  <c r="AI469" i="17" l="1"/>
  <c r="M473" i="17"/>
  <c r="I473" i="17"/>
  <c r="AI470" i="17"/>
  <c r="L473" i="17"/>
  <c r="Q474" i="17"/>
  <c r="P474" i="17"/>
  <c r="R474" i="17" s="1"/>
  <c r="O474" i="17"/>
  <c r="E476" i="17"/>
  <c r="H475" i="17"/>
  <c r="F475" i="17"/>
  <c r="G475" i="17"/>
  <c r="AH469" i="17"/>
  <c r="AH470" i="17" s="1"/>
  <c r="R473" i="17"/>
  <c r="S473" i="17" s="1"/>
  <c r="N473" i="17" s="1"/>
  <c r="K473" i="17"/>
  <c r="J473" i="17"/>
  <c r="AG469" i="17"/>
  <c r="AB469" i="17"/>
  <c r="AJ470" i="17" s="1"/>
  <c r="AC471" i="17"/>
  <c r="Z471" i="17"/>
  <c r="Y471" i="17"/>
  <c r="X471" i="17"/>
  <c r="AA470" i="17"/>
  <c r="AD470" i="17" s="1"/>
  <c r="W470" i="17" s="1"/>
  <c r="AF469" i="17"/>
  <c r="T473" i="17"/>
  <c r="U472" i="17"/>
  <c r="V472" i="17"/>
  <c r="H476" i="17" l="1"/>
  <c r="E477" i="17"/>
  <c r="F476" i="17"/>
  <c r="G476" i="17"/>
  <c r="K474" i="17"/>
  <c r="J474" i="17"/>
  <c r="L474" i="17"/>
  <c r="I474" i="17"/>
  <c r="M474" i="17"/>
  <c r="Q475" i="17"/>
  <c r="P475" i="17"/>
  <c r="O475" i="17"/>
  <c r="AG470" i="17"/>
  <c r="S474" i="17"/>
  <c r="N474" i="17" s="1"/>
  <c r="AE470" i="17"/>
  <c r="AB470" i="17" s="1"/>
  <c r="AI471" i="17" s="1"/>
  <c r="AA471" i="17"/>
  <c r="AD471" i="17" s="1"/>
  <c r="W471" i="17" s="1"/>
  <c r="AC472" i="17"/>
  <c r="Y472" i="17"/>
  <c r="Z472" i="17"/>
  <c r="X472" i="17"/>
  <c r="U473" i="17"/>
  <c r="T474" i="17"/>
  <c r="V473" i="17"/>
  <c r="AE471" i="17"/>
  <c r="AF470" i="17"/>
  <c r="AG471" i="17" l="1"/>
  <c r="AH471" i="17"/>
  <c r="AF471" i="17"/>
  <c r="AA472" i="17"/>
  <c r="L475" i="17"/>
  <c r="R475" i="17"/>
  <c r="S475" i="17" s="1"/>
  <c r="N475" i="17" s="1"/>
  <c r="K475" i="17"/>
  <c r="M475" i="17"/>
  <c r="AJ471" i="17"/>
  <c r="J475" i="17"/>
  <c r="Q476" i="17"/>
  <c r="P476" i="17"/>
  <c r="O476" i="17"/>
  <c r="I475" i="17"/>
  <c r="H477" i="17"/>
  <c r="E478" i="17"/>
  <c r="F477" i="17"/>
  <c r="G477" i="17"/>
  <c r="AB471" i="17"/>
  <c r="AI472" i="17" s="1"/>
  <c r="AF472" i="17"/>
  <c r="AD472" i="17"/>
  <c r="W472" i="17" s="1"/>
  <c r="AE472" i="17"/>
  <c r="T475" i="17"/>
  <c r="U474" i="17"/>
  <c r="V474" i="17"/>
  <c r="AC473" i="17"/>
  <c r="Y473" i="17"/>
  <c r="Z473" i="17"/>
  <c r="X473" i="17"/>
  <c r="R476" i="17" l="1"/>
  <c r="AH472" i="17"/>
  <c r="AG472" i="17"/>
  <c r="AJ472" i="17"/>
  <c r="AA473" i="17"/>
  <c r="P477" i="17"/>
  <c r="Q477" i="17"/>
  <c r="O477" i="17"/>
  <c r="K476" i="17"/>
  <c r="L476" i="17"/>
  <c r="H478" i="17"/>
  <c r="E479" i="17"/>
  <c r="F478" i="17"/>
  <c r="G478" i="17"/>
  <c r="I476" i="17"/>
  <c r="S476" i="17"/>
  <c r="N476" i="17" s="1"/>
  <c r="M476" i="17"/>
  <c r="J476" i="17"/>
  <c r="U475" i="17"/>
  <c r="T476" i="17"/>
  <c r="V475" i="17"/>
  <c r="AD473" i="17"/>
  <c r="W473" i="17" s="1"/>
  <c r="AE473" i="17"/>
  <c r="AB472" i="17"/>
  <c r="AH473" i="17" s="1"/>
  <c r="AC474" i="17"/>
  <c r="Z474" i="17"/>
  <c r="Y474" i="17"/>
  <c r="X474" i="17"/>
  <c r="AF473" i="17" l="1"/>
  <c r="AA474" i="17"/>
  <c r="K477" i="17"/>
  <c r="J477" i="17"/>
  <c r="M477" i="17"/>
  <c r="AJ473" i="17"/>
  <c r="S477" i="17"/>
  <c r="N477" i="17" s="1"/>
  <c r="I477" i="17"/>
  <c r="R477" i="17"/>
  <c r="Q478" i="17"/>
  <c r="P478" i="17"/>
  <c r="O478" i="17"/>
  <c r="AG473" i="17"/>
  <c r="H479" i="17"/>
  <c r="E480" i="17"/>
  <c r="F479" i="17"/>
  <c r="G479" i="17"/>
  <c r="L477" i="17"/>
  <c r="AI473" i="17"/>
  <c r="U476" i="17"/>
  <c r="T477" i="17"/>
  <c r="V476" i="17"/>
  <c r="AD474" i="17"/>
  <c r="W474" i="17" s="1"/>
  <c r="AE474" i="17"/>
  <c r="AC475" i="17"/>
  <c r="Y475" i="17"/>
  <c r="Z475" i="17"/>
  <c r="X475" i="17"/>
  <c r="AB473" i="17"/>
  <c r="AH474" i="17" s="1"/>
  <c r="R478" i="17" l="1"/>
  <c r="L478" i="17"/>
  <c r="I478" i="17"/>
  <c r="AA475" i="17"/>
  <c r="AE475" i="17" s="1"/>
  <c r="AG474" i="17"/>
  <c r="AG475" i="17" s="1"/>
  <c r="Q479" i="17"/>
  <c r="P479" i="17"/>
  <c r="R479" i="17" s="1"/>
  <c r="O479" i="17"/>
  <c r="AJ474" i="17"/>
  <c r="H480" i="17"/>
  <c r="E481" i="17"/>
  <c r="F480" i="17"/>
  <c r="G480" i="17"/>
  <c r="M478" i="17"/>
  <c r="S478" i="17"/>
  <c r="N478" i="17" s="1"/>
  <c r="J478" i="17"/>
  <c r="K478" i="17"/>
  <c r="AI474" i="17"/>
  <c r="AB474" i="17"/>
  <c r="AH475" i="17" s="1"/>
  <c r="AF474" i="17"/>
  <c r="AF475" i="17" s="1"/>
  <c r="U477" i="17"/>
  <c r="T478" i="17"/>
  <c r="V477" i="17"/>
  <c r="AD475" i="17"/>
  <c r="W475" i="17" s="1"/>
  <c r="AC476" i="17"/>
  <c r="Z476" i="17"/>
  <c r="Y476" i="17"/>
  <c r="X476" i="17"/>
  <c r="AI475" i="17" l="1"/>
  <c r="K479" i="17"/>
  <c r="J479" i="17"/>
  <c r="M479" i="17"/>
  <c r="I479" i="17"/>
  <c r="P480" i="17"/>
  <c r="Q480" i="17"/>
  <c r="O480" i="17"/>
  <c r="L479" i="17"/>
  <c r="H481" i="17"/>
  <c r="E482" i="17"/>
  <c r="F481" i="17"/>
  <c r="G481" i="17"/>
  <c r="AJ475" i="17"/>
  <c r="S479" i="17"/>
  <c r="N479" i="17" s="1"/>
  <c r="AC477" i="17"/>
  <c r="Y477" i="17"/>
  <c r="Z477" i="17"/>
  <c r="X477" i="17"/>
  <c r="U478" i="17"/>
  <c r="T479" i="17"/>
  <c r="V478" i="17"/>
  <c r="AA476" i="17"/>
  <c r="AD476" i="17" s="1"/>
  <c r="W476" i="17" s="1"/>
  <c r="AE476" i="17"/>
  <c r="AB475" i="17"/>
  <c r="AH476" i="17" s="1"/>
  <c r="AG476" i="17" l="1"/>
  <c r="I480" i="17"/>
  <c r="R480" i="17"/>
  <c r="S480" i="17" s="1"/>
  <c r="N480" i="17" s="1"/>
  <c r="AI476" i="17"/>
  <c r="M480" i="17"/>
  <c r="AJ476" i="17"/>
  <c r="Q481" i="17"/>
  <c r="P481" i="17"/>
  <c r="O481" i="17"/>
  <c r="J480" i="17"/>
  <c r="H482" i="17"/>
  <c r="E483" i="17"/>
  <c r="F482" i="17"/>
  <c r="G482" i="17"/>
  <c r="L480" i="17"/>
  <c r="K480" i="17"/>
  <c r="AA477" i="17"/>
  <c r="AD477" i="17" s="1"/>
  <c r="W477" i="17" s="1"/>
  <c r="AC478" i="17"/>
  <c r="Y478" i="17"/>
  <c r="Z478" i="17"/>
  <c r="X478" i="17"/>
  <c r="AB476" i="17"/>
  <c r="AH477" i="17" s="1"/>
  <c r="AF476" i="17"/>
  <c r="AF477" i="17" s="1"/>
  <c r="AE477" i="17"/>
  <c r="U479" i="17"/>
  <c r="T480" i="17"/>
  <c r="V479" i="17"/>
  <c r="AJ477" i="17" l="1"/>
  <c r="AA478" i="17"/>
  <c r="L481" i="17"/>
  <c r="M481" i="17"/>
  <c r="K481" i="17"/>
  <c r="AI477" i="17"/>
  <c r="AI478" i="17" s="1"/>
  <c r="Q482" i="17"/>
  <c r="P482" i="17"/>
  <c r="R482" i="17" s="1"/>
  <c r="O482" i="17"/>
  <c r="J481" i="17"/>
  <c r="I481" i="17"/>
  <c r="H483" i="17"/>
  <c r="F483" i="17"/>
  <c r="E484" i="17"/>
  <c r="G483" i="17"/>
  <c r="AG477" i="17"/>
  <c r="AG478" i="17" s="1"/>
  <c r="R481" i="17"/>
  <c r="S481" i="17" s="1"/>
  <c r="N481" i="17" s="1"/>
  <c r="U480" i="17"/>
  <c r="T481" i="17"/>
  <c r="V480" i="17"/>
  <c r="AB477" i="17"/>
  <c r="AH478" i="17" s="1"/>
  <c r="AD478" i="17"/>
  <c r="W478" i="17" s="1"/>
  <c r="AC479" i="17"/>
  <c r="Z479" i="17"/>
  <c r="Y479" i="17"/>
  <c r="X479" i="17"/>
  <c r="AE478" i="17"/>
  <c r="M482" i="17" l="1"/>
  <c r="H484" i="17"/>
  <c r="E485" i="17"/>
  <c r="F484" i="17"/>
  <c r="G484" i="17"/>
  <c r="Q483" i="17"/>
  <c r="P483" i="17"/>
  <c r="O483" i="17"/>
  <c r="L482" i="17"/>
  <c r="K482" i="17"/>
  <c r="I482" i="17"/>
  <c r="J482" i="17"/>
  <c r="AJ478" i="17"/>
  <c r="AJ479" i="17" s="1"/>
  <c r="AI479" i="17"/>
  <c r="S482" i="17"/>
  <c r="N482" i="17" s="1"/>
  <c r="AB478" i="17"/>
  <c r="AH479" i="17" s="1"/>
  <c r="AF478" i="17"/>
  <c r="U481" i="17"/>
  <c r="T482" i="17"/>
  <c r="V481" i="17"/>
  <c r="AC480" i="17"/>
  <c r="Z480" i="17"/>
  <c r="Y480" i="17"/>
  <c r="X480" i="17"/>
  <c r="AA479" i="17"/>
  <c r="AD479" i="17" s="1"/>
  <c r="W479" i="17" s="1"/>
  <c r="AE479" i="17"/>
  <c r="R483" i="17" l="1"/>
  <c r="AG479" i="17"/>
  <c r="AA480" i="17"/>
  <c r="AD480" i="17" s="1"/>
  <c r="W480" i="17" s="1"/>
  <c r="M483" i="17"/>
  <c r="J483" i="17"/>
  <c r="I483" i="17"/>
  <c r="H485" i="17"/>
  <c r="E486" i="17"/>
  <c r="F485" i="17"/>
  <c r="G485" i="17"/>
  <c r="K483" i="17"/>
  <c r="AF479" i="17"/>
  <c r="L483" i="17"/>
  <c r="Q484" i="17"/>
  <c r="P484" i="17"/>
  <c r="O484" i="17"/>
  <c r="S483" i="17"/>
  <c r="N483" i="17" s="1"/>
  <c r="AC481" i="17"/>
  <c r="Z481" i="17"/>
  <c r="Y481" i="17"/>
  <c r="X481" i="17"/>
  <c r="U482" i="17"/>
  <c r="T483" i="17"/>
  <c r="V482" i="17"/>
  <c r="AE480" i="17"/>
  <c r="AB479" i="17"/>
  <c r="AH480" i="17" s="1"/>
  <c r="AJ480" i="17" l="1"/>
  <c r="AI480" i="17"/>
  <c r="H486" i="17"/>
  <c r="F486" i="17"/>
  <c r="E487" i="17"/>
  <c r="G486" i="17"/>
  <c r="R484" i="17"/>
  <c r="S484" i="17" s="1"/>
  <c r="N484" i="17" s="1"/>
  <c r="I484" i="17"/>
  <c r="K484" i="17"/>
  <c r="J484" i="17"/>
  <c r="L484" i="17"/>
  <c r="AG480" i="17"/>
  <c r="AG481" i="17" s="1"/>
  <c r="M484" i="17"/>
  <c r="Q485" i="17"/>
  <c r="P485" i="17"/>
  <c r="R485" i="17" s="1"/>
  <c r="O485" i="17"/>
  <c r="AB480" i="17"/>
  <c r="AH481" i="17" s="1"/>
  <c r="AF480" i="17"/>
  <c r="T484" i="17"/>
  <c r="U483" i="17"/>
  <c r="V483" i="17"/>
  <c r="AA481" i="17"/>
  <c r="AE481" i="17" s="1"/>
  <c r="Z482" i="17"/>
  <c r="Y482" i="17"/>
  <c r="AC482" i="17"/>
  <c r="X482" i="17"/>
  <c r="AF481" i="17" l="1"/>
  <c r="K485" i="17"/>
  <c r="I485" i="17"/>
  <c r="J485" i="17"/>
  <c r="M485" i="17"/>
  <c r="AD481" i="17"/>
  <c r="W481" i="17" s="1"/>
  <c r="AB481" i="17" s="1"/>
  <c r="L485" i="17"/>
  <c r="H487" i="17"/>
  <c r="E488" i="17"/>
  <c r="F487" i="17"/>
  <c r="G487" i="17"/>
  <c r="AI481" i="17"/>
  <c r="Q486" i="17"/>
  <c r="P486" i="17"/>
  <c r="R486" i="17" s="1"/>
  <c r="O486" i="17"/>
  <c r="S485" i="17"/>
  <c r="N485" i="17" s="1"/>
  <c r="AJ481" i="17"/>
  <c r="AC483" i="17"/>
  <c r="Y483" i="17"/>
  <c r="X483" i="17"/>
  <c r="Z483" i="17"/>
  <c r="AE482" i="17"/>
  <c r="AD482" i="17"/>
  <c r="U484" i="17"/>
  <c r="T485" i="17"/>
  <c r="V484" i="17"/>
  <c r="AA482" i="17"/>
  <c r="AH482" i="17" l="1"/>
  <c r="AG482" i="17"/>
  <c r="W482" i="17"/>
  <c r="AB482" i="17" s="1"/>
  <c r="S486" i="17"/>
  <c r="N486" i="17" s="1"/>
  <c r="M486" i="17"/>
  <c r="I486" i="17"/>
  <c r="J486" i="17"/>
  <c r="AI482" i="17"/>
  <c r="K486" i="17"/>
  <c r="P487" i="17"/>
  <c r="Q487" i="17"/>
  <c r="O487" i="17"/>
  <c r="AJ482" i="17"/>
  <c r="H488" i="17"/>
  <c r="E489" i="17"/>
  <c r="F488" i="17"/>
  <c r="G488" i="17"/>
  <c r="L486" i="17"/>
  <c r="AF482" i="17"/>
  <c r="U485" i="17"/>
  <c r="T486" i="17"/>
  <c r="V485" i="17"/>
  <c r="AA483" i="17"/>
  <c r="AE483" i="17" s="1"/>
  <c r="AC484" i="17"/>
  <c r="Y484" i="17"/>
  <c r="Z484" i="17"/>
  <c r="X484" i="17"/>
  <c r="AD483" i="17" l="1"/>
  <c r="W483" i="17" s="1"/>
  <c r="J487" i="17"/>
  <c r="I487" i="17"/>
  <c r="M487" i="17"/>
  <c r="Q488" i="17"/>
  <c r="P488" i="17"/>
  <c r="O488" i="17"/>
  <c r="H489" i="17"/>
  <c r="E490" i="17"/>
  <c r="F489" i="17"/>
  <c r="G489" i="17"/>
  <c r="AJ483" i="17"/>
  <c r="R487" i="17"/>
  <c r="S487" i="17" s="1"/>
  <c r="N487" i="17" s="1"/>
  <c r="AG483" i="17"/>
  <c r="AA484" i="17"/>
  <c r="AD484" i="17" s="1"/>
  <c r="W484" i="17" s="1"/>
  <c r="K487" i="17"/>
  <c r="AH483" i="17"/>
  <c r="AF483" i="17"/>
  <c r="L487" i="17"/>
  <c r="AI483" i="17"/>
  <c r="AC485" i="17"/>
  <c r="Z485" i="17"/>
  <c r="Y485" i="17"/>
  <c r="X485" i="17"/>
  <c r="U486" i="17"/>
  <c r="T487" i="17"/>
  <c r="V486" i="17"/>
  <c r="AB483" i="17"/>
  <c r="R488" i="17" l="1"/>
  <c r="AF484" i="17"/>
  <c r="AH484" i="17"/>
  <c r="P489" i="17"/>
  <c r="Q489" i="17"/>
  <c r="O489" i="17"/>
  <c r="K488" i="17"/>
  <c r="H490" i="17"/>
  <c r="E491" i="17"/>
  <c r="F490" i="17"/>
  <c r="G490" i="17"/>
  <c r="S488" i="17"/>
  <c r="N488" i="17" s="1"/>
  <c r="AE484" i="17"/>
  <c r="AG484" i="17"/>
  <c r="AG485" i="17" s="1"/>
  <c r="AI484" i="17"/>
  <c r="AI485" i="17" s="1"/>
  <c r="L488" i="17"/>
  <c r="J488" i="17"/>
  <c r="M488" i="17"/>
  <c r="I488" i="17"/>
  <c r="AJ484" i="17"/>
  <c r="AB484" i="17"/>
  <c r="AH485" i="17" s="1"/>
  <c r="U487" i="17"/>
  <c r="T488" i="17"/>
  <c r="V487" i="17"/>
  <c r="AA485" i="17"/>
  <c r="AE485" i="17" s="1"/>
  <c r="AC486" i="17"/>
  <c r="Z486" i="17"/>
  <c r="Y486" i="17"/>
  <c r="X486" i="17"/>
  <c r="R489" i="17" l="1"/>
  <c r="I489" i="17"/>
  <c r="M489" i="17"/>
  <c r="J489" i="17"/>
  <c r="S489" i="17"/>
  <c r="N489" i="17" s="1"/>
  <c r="Q490" i="17"/>
  <c r="P490" i="17"/>
  <c r="R490" i="17" s="1"/>
  <c r="O490" i="17"/>
  <c r="H491" i="17"/>
  <c r="E492" i="17"/>
  <c r="F491" i="17"/>
  <c r="G491" i="17"/>
  <c r="K489" i="17"/>
  <c r="L489" i="17"/>
  <c r="AI486" i="17"/>
  <c r="AG486" i="17"/>
  <c r="AJ485" i="17"/>
  <c r="U488" i="17"/>
  <c r="T489" i="17"/>
  <c r="V488" i="17"/>
  <c r="AD486" i="17"/>
  <c r="Z487" i="17"/>
  <c r="AC487" i="17"/>
  <c r="Y487" i="17"/>
  <c r="X487" i="17"/>
  <c r="AA486" i="17"/>
  <c r="AE486" i="17" s="1"/>
  <c r="AD485" i="17"/>
  <c r="W485" i="17" s="1"/>
  <c r="AB485" i="17"/>
  <c r="AH486" i="17" s="1"/>
  <c r="AF485" i="17"/>
  <c r="AF486" i="17" s="1"/>
  <c r="AJ486" i="17" l="1"/>
  <c r="J490" i="17"/>
  <c r="I490" i="17"/>
  <c r="L490" i="17"/>
  <c r="K490" i="17"/>
  <c r="Q491" i="17"/>
  <c r="P491" i="17"/>
  <c r="R491" i="17" s="1"/>
  <c r="O491" i="17"/>
  <c r="M490" i="17"/>
  <c r="F492" i="17"/>
  <c r="E493" i="17"/>
  <c r="H492" i="17"/>
  <c r="G492" i="17"/>
  <c r="S490" i="17"/>
  <c r="N490" i="17" s="1"/>
  <c r="W486" i="17"/>
  <c r="AB486" i="17" s="1"/>
  <c r="U489" i="17"/>
  <c r="T490" i="17"/>
  <c r="V489" i="17"/>
  <c r="AC488" i="17"/>
  <c r="Z488" i="17"/>
  <c r="Y488" i="17"/>
  <c r="X488" i="17"/>
  <c r="AA487" i="17"/>
  <c r="AE487" i="17" s="1"/>
  <c r="AA488" i="17" l="1"/>
  <c r="AH487" i="17"/>
  <c r="AI487" i="17"/>
  <c r="AJ487" i="17"/>
  <c r="AG487" i="17"/>
  <c r="K491" i="17"/>
  <c r="H493" i="17"/>
  <c r="E494" i="17"/>
  <c r="F493" i="17"/>
  <c r="G493" i="17"/>
  <c r="J491" i="17"/>
  <c r="I491" i="17"/>
  <c r="L491" i="17"/>
  <c r="M491" i="17"/>
  <c r="Q492" i="17"/>
  <c r="P492" i="17"/>
  <c r="R492" i="17" s="1"/>
  <c r="O492" i="17"/>
  <c r="S491" i="17"/>
  <c r="N491" i="17" s="1"/>
  <c r="AF487" i="17"/>
  <c r="AE488" i="17"/>
  <c r="AD487" i="17"/>
  <c r="U490" i="17"/>
  <c r="T491" i="17"/>
  <c r="V490" i="17"/>
  <c r="AC489" i="17"/>
  <c r="Z489" i="17"/>
  <c r="Y489" i="17"/>
  <c r="X489" i="17"/>
  <c r="AD488" i="17"/>
  <c r="W487" i="17"/>
  <c r="W488" i="17" s="1"/>
  <c r="S492" i="17" l="1"/>
  <c r="N492" i="17" s="1"/>
  <c r="H494" i="17"/>
  <c r="F494" i="17"/>
  <c r="E495" i="17"/>
  <c r="G494" i="17"/>
  <c r="M492" i="17"/>
  <c r="Q493" i="17"/>
  <c r="P493" i="17"/>
  <c r="O493" i="17"/>
  <c r="K492" i="17"/>
  <c r="L492" i="17"/>
  <c r="I492" i="17"/>
  <c r="AA489" i="17"/>
  <c r="AD489" i="17" s="1"/>
  <c r="W489" i="17" s="1"/>
  <c r="J492" i="17"/>
  <c r="T492" i="17"/>
  <c r="U491" i="17"/>
  <c r="V491" i="17"/>
  <c r="AC490" i="17"/>
  <c r="Y490" i="17"/>
  <c r="Z490" i="17"/>
  <c r="X490" i="17"/>
  <c r="AB487" i="17"/>
  <c r="AB488" i="17" s="1"/>
  <c r="AI488" i="17" l="1"/>
  <c r="AI489" i="17" s="1"/>
  <c r="AG488" i="17"/>
  <c r="AG489" i="17" s="1"/>
  <c r="AA490" i="17"/>
  <c r="J493" i="17"/>
  <c r="I493" i="17"/>
  <c r="L493" i="17"/>
  <c r="H495" i="17"/>
  <c r="F495" i="17"/>
  <c r="E496" i="17"/>
  <c r="G495" i="17"/>
  <c r="R493" i="17"/>
  <c r="S493" i="17" s="1"/>
  <c r="N493" i="17" s="1"/>
  <c r="M493" i="17"/>
  <c r="AJ488" i="17"/>
  <c r="AJ489" i="17" s="1"/>
  <c r="AE489" i="17"/>
  <c r="AB489" i="17" s="1"/>
  <c r="AI490" i="17" s="1"/>
  <c r="K493" i="17"/>
  <c r="Q494" i="17"/>
  <c r="P494" i="17"/>
  <c r="O494" i="17"/>
  <c r="AH488" i="17"/>
  <c r="AH489" i="17" s="1"/>
  <c r="AE490" i="17"/>
  <c r="AC491" i="17"/>
  <c r="X491" i="17"/>
  <c r="Y491" i="17"/>
  <c r="Z491" i="17"/>
  <c r="U492" i="17"/>
  <c r="T493" i="17"/>
  <c r="V492" i="17"/>
  <c r="AF488" i="17"/>
  <c r="AF489" i="17" s="1"/>
  <c r="AD490" i="17"/>
  <c r="W490" i="17" s="1"/>
  <c r="AF490" i="17" l="1"/>
  <c r="AA491" i="17"/>
  <c r="R494" i="17"/>
  <c r="Q495" i="17"/>
  <c r="P495" i="17"/>
  <c r="R495" i="17" s="1"/>
  <c r="O495" i="17"/>
  <c r="S494" i="17"/>
  <c r="N494" i="17" s="1"/>
  <c r="K494" i="17"/>
  <c r="L494" i="17"/>
  <c r="AJ490" i="17"/>
  <c r="I494" i="17"/>
  <c r="M494" i="17"/>
  <c r="J494" i="17"/>
  <c r="H496" i="17"/>
  <c r="E497" i="17"/>
  <c r="F496" i="17"/>
  <c r="G496" i="17"/>
  <c r="AH490" i="17"/>
  <c r="AG490" i="17"/>
  <c r="AB490" i="17"/>
  <c r="AI491" i="17" s="1"/>
  <c r="AD491" i="17"/>
  <c r="W491" i="17" s="1"/>
  <c r="AF491" i="17"/>
  <c r="AE491" i="17"/>
  <c r="U493" i="17"/>
  <c r="T494" i="17"/>
  <c r="V493" i="17"/>
  <c r="AC492" i="17"/>
  <c r="Y492" i="17"/>
  <c r="Z492" i="17"/>
  <c r="X492" i="17"/>
  <c r="S495" i="17" l="1"/>
  <c r="N495" i="17" s="1"/>
  <c r="H497" i="17"/>
  <c r="E498" i="17"/>
  <c r="F497" i="17"/>
  <c r="G497" i="17"/>
  <c r="J495" i="17"/>
  <c r="M495" i="17"/>
  <c r="AA492" i="17"/>
  <c r="AD492" i="17" s="1"/>
  <c r="W492" i="17" s="1"/>
  <c r="AJ491" i="17"/>
  <c r="I495" i="17"/>
  <c r="AG491" i="17"/>
  <c r="L495" i="17"/>
  <c r="P496" i="17"/>
  <c r="Q496" i="17"/>
  <c r="O496" i="17"/>
  <c r="AH491" i="17"/>
  <c r="AH492" i="17" s="1"/>
  <c r="K495" i="17"/>
  <c r="Z493" i="17"/>
  <c r="AC493" i="17"/>
  <c r="Y493" i="17"/>
  <c r="X493" i="17"/>
  <c r="AB491" i="17"/>
  <c r="AI492" i="17" s="1"/>
  <c r="U494" i="17"/>
  <c r="T495" i="17"/>
  <c r="V494" i="17"/>
  <c r="AG492" i="17" l="1"/>
  <c r="AE492" i="17"/>
  <c r="AF492" i="17"/>
  <c r="M496" i="17"/>
  <c r="R496" i="17"/>
  <c r="S496" i="17" s="1"/>
  <c r="N496" i="17" s="1"/>
  <c r="AA493" i="17"/>
  <c r="AD493" i="17" s="1"/>
  <c r="W493" i="17" s="1"/>
  <c r="J496" i="17"/>
  <c r="L496" i="17"/>
  <c r="H498" i="17"/>
  <c r="E499" i="17"/>
  <c r="F498" i="17"/>
  <c r="G498" i="17"/>
  <c r="I496" i="17"/>
  <c r="Q497" i="17"/>
  <c r="P497" i="17"/>
  <c r="O497" i="17"/>
  <c r="K496" i="17"/>
  <c r="AJ492" i="17"/>
  <c r="U495" i="17"/>
  <c r="T496" i="17"/>
  <c r="V495" i="17"/>
  <c r="AC494" i="17"/>
  <c r="Y494" i="17"/>
  <c r="Z494" i="17"/>
  <c r="X494" i="17"/>
  <c r="AB492" i="17"/>
  <c r="AI493" i="17" s="1"/>
  <c r="R497" i="17" l="1"/>
  <c r="AE493" i="17"/>
  <c r="J497" i="17"/>
  <c r="S497" i="17"/>
  <c r="N497" i="17" s="1"/>
  <c r="I497" i="17"/>
  <c r="M497" i="17"/>
  <c r="Q498" i="17"/>
  <c r="P498" i="17"/>
  <c r="R498" i="17" s="1"/>
  <c r="O498" i="17"/>
  <c r="AH493" i="17"/>
  <c r="AJ493" i="17"/>
  <c r="E500" i="17"/>
  <c r="H499" i="17"/>
  <c r="F499" i="17"/>
  <c r="G499" i="17"/>
  <c r="AG493" i="17"/>
  <c r="AG494" i="17" s="1"/>
  <c r="K497" i="17"/>
  <c r="L497" i="17"/>
  <c r="AB493" i="17"/>
  <c r="AI494" i="17" s="1"/>
  <c r="AF493" i="17"/>
  <c r="T497" i="17"/>
  <c r="U496" i="17"/>
  <c r="V496" i="17"/>
  <c r="AC495" i="17"/>
  <c r="Z495" i="17"/>
  <c r="Y495" i="17"/>
  <c r="X495" i="17"/>
  <c r="AA494" i="17"/>
  <c r="AD494" i="17" s="1"/>
  <c r="W494" i="17" s="1"/>
  <c r="L498" i="17" l="1"/>
  <c r="K498" i="17"/>
  <c r="I498" i="17"/>
  <c r="Q499" i="17"/>
  <c r="P499" i="17"/>
  <c r="O499" i="17"/>
  <c r="AE494" i="17"/>
  <c r="AB494" i="17" s="1"/>
  <c r="AI495" i="17" s="1"/>
  <c r="AJ494" i="17"/>
  <c r="J498" i="17"/>
  <c r="M498" i="17"/>
  <c r="AF494" i="17"/>
  <c r="AH494" i="17"/>
  <c r="E501" i="17"/>
  <c r="H500" i="17"/>
  <c r="F500" i="17"/>
  <c r="G500" i="17"/>
  <c r="S498" i="17"/>
  <c r="N498" i="17" s="1"/>
  <c r="U497" i="17"/>
  <c r="T498" i="17"/>
  <c r="V497" i="17"/>
  <c r="AC496" i="17"/>
  <c r="Y496" i="17"/>
  <c r="Z496" i="17"/>
  <c r="X496" i="17"/>
  <c r="AA495" i="17"/>
  <c r="AD495" i="17" s="1"/>
  <c r="W495" i="17" s="1"/>
  <c r="AE495" i="17"/>
  <c r="AH495" i="17" l="1"/>
  <c r="AG495" i="17"/>
  <c r="AA496" i="17"/>
  <c r="Q500" i="17"/>
  <c r="P500" i="17"/>
  <c r="O500" i="17"/>
  <c r="AH496" i="17"/>
  <c r="I499" i="17"/>
  <c r="R499" i="17"/>
  <c r="S499" i="17" s="1"/>
  <c r="N499" i="17" s="1"/>
  <c r="K499" i="17"/>
  <c r="H501" i="17"/>
  <c r="E502" i="17"/>
  <c r="F501" i="17"/>
  <c r="G501" i="17"/>
  <c r="AG496" i="17"/>
  <c r="J499" i="17"/>
  <c r="AJ495" i="17"/>
  <c r="L499" i="17"/>
  <c r="M499" i="17"/>
  <c r="AB495" i="17"/>
  <c r="AI496" i="17" s="1"/>
  <c r="AE496" i="17"/>
  <c r="U498" i="17"/>
  <c r="T499" i="17"/>
  <c r="V498" i="17"/>
  <c r="AF495" i="17"/>
  <c r="AC497" i="17"/>
  <c r="Z497" i="17"/>
  <c r="Y497" i="17"/>
  <c r="X497" i="17"/>
  <c r="AD496" i="17"/>
  <c r="W496" i="17" s="1"/>
  <c r="AA497" i="17" l="1"/>
  <c r="AJ496" i="17"/>
  <c r="M500" i="17"/>
  <c r="I500" i="17"/>
  <c r="AH497" i="17"/>
  <c r="AG497" i="17"/>
  <c r="L500" i="17"/>
  <c r="AJ497" i="17"/>
  <c r="J500" i="17"/>
  <c r="R500" i="17"/>
  <c r="S500" i="17" s="1"/>
  <c r="N500" i="17" s="1"/>
  <c r="Q501" i="17"/>
  <c r="P501" i="17"/>
  <c r="O501" i="17"/>
  <c r="H502" i="17"/>
  <c r="F502" i="17"/>
  <c r="E503" i="17"/>
  <c r="G502" i="17"/>
  <c r="K500" i="17"/>
  <c r="AC498" i="17"/>
  <c r="Z498" i="17"/>
  <c r="Y498" i="17"/>
  <c r="X498" i="17"/>
  <c r="U499" i="17"/>
  <c r="T500" i="17"/>
  <c r="V499" i="17"/>
  <c r="AD497" i="17"/>
  <c r="W497" i="17" s="1"/>
  <c r="AE497" i="17"/>
  <c r="AB496" i="17"/>
  <c r="AI497" i="17" s="1"/>
  <c r="AF496" i="17"/>
  <c r="AF497" i="17" s="1"/>
  <c r="H503" i="17" l="1"/>
  <c r="F503" i="17"/>
  <c r="E504" i="17"/>
  <c r="G503" i="17"/>
  <c r="L501" i="17"/>
  <c r="Q502" i="17"/>
  <c r="P502" i="17"/>
  <c r="O502" i="17"/>
  <c r="AA498" i="17"/>
  <c r="I501" i="17"/>
  <c r="M501" i="17"/>
  <c r="R501" i="17"/>
  <c r="S501" i="17" s="1"/>
  <c r="N501" i="17" s="1"/>
  <c r="AH498" i="17"/>
  <c r="K501" i="17"/>
  <c r="J501" i="17"/>
  <c r="AC499" i="17"/>
  <c r="Y499" i="17"/>
  <c r="AA499" i="17" s="1"/>
  <c r="Z499" i="17"/>
  <c r="X499" i="17"/>
  <c r="AB497" i="17"/>
  <c r="AI498" i="17" s="1"/>
  <c r="AD498" i="17"/>
  <c r="W498" i="17" s="1"/>
  <c r="AE498" i="17"/>
  <c r="T501" i="17"/>
  <c r="U500" i="17"/>
  <c r="V500" i="17"/>
  <c r="R502" i="17" l="1"/>
  <c r="H504" i="17"/>
  <c r="E505" i="17"/>
  <c r="F504" i="17"/>
  <c r="G504" i="17"/>
  <c r="M502" i="17"/>
  <c r="I502" i="17"/>
  <c r="Q503" i="17"/>
  <c r="P503" i="17"/>
  <c r="O503" i="17"/>
  <c r="AJ498" i="17"/>
  <c r="J502" i="17"/>
  <c r="AG498" i="17"/>
  <c r="AG499" i="17" s="1"/>
  <c r="AH499" i="17"/>
  <c r="L502" i="17"/>
  <c r="K502" i="17"/>
  <c r="S502" i="17"/>
  <c r="N502" i="17" s="1"/>
  <c r="AD499" i="17"/>
  <c r="W499" i="17" s="1"/>
  <c r="AB498" i="17"/>
  <c r="AI499" i="17" s="1"/>
  <c r="AF498" i="17"/>
  <c r="AF499" i="17" s="1"/>
  <c r="AC500" i="17"/>
  <c r="Y500" i="17"/>
  <c r="AA500" i="17" s="1"/>
  <c r="X500" i="17"/>
  <c r="Z500" i="17"/>
  <c r="U501" i="17"/>
  <c r="T502" i="17"/>
  <c r="V501" i="17"/>
  <c r="AE499" i="17"/>
  <c r="AJ499" i="17" l="1"/>
  <c r="K503" i="17"/>
  <c r="R503" i="17"/>
  <c r="I503" i="17"/>
  <c r="AH500" i="17"/>
  <c r="AG500" i="17"/>
  <c r="J503" i="17"/>
  <c r="Q504" i="17"/>
  <c r="P504" i="17"/>
  <c r="R504" i="17" s="1"/>
  <c r="O504" i="17"/>
  <c r="L503" i="17"/>
  <c r="M503" i="17"/>
  <c r="S503" i="17"/>
  <c r="N503" i="17" s="1"/>
  <c r="H505" i="17"/>
  <c r="E506" i="17"/>
  <c r="F505" i="17"/>
  <c r="G505" i="17"/>
  <c r="AD500" i="17"/>
  <c r="W500" i="17" s="1"/>
  <c r="AE500" i="17"/>
  <c r="U502" i="17"/>
  <c r="T503" i="17"/>
  <c r="V502" i="17"/>
  <c r="AC501" i="17"/>
  <c r="Y501" i="17"/>
  <c r="Z501" i="17"/>
  <c r="X501" i="17"/>
  <c r="AB499" i="17"/>
  <c r="AI500" i="17" s="1"/>
  <c r="J504" i="17" l="1"/>
  <c r="E507" i="17"/>
  <c r="H506" i="17"/>
  <c r="F506" i="17"/>
  <c r="G506" i="17"/>
  <c r="I504" i="17"/>
  <c r="P505" i="17"/>
  <c r="R505" i="17" s="1"/>
  <c r="Q505" i="17"/>
  <c r="O505" i="17"/>
  <c r="AJ500" i="17"/>
  <c r="M504" i="17"/>
  <c r="L504" i="17"/>
  <c r="S504" i="17"/>
  <c r="N504" i="17" s="1"/>
  <c r="K504" i="17"/>
  <c r="U503" i="17"/>
  <c r="T504" i="17"/>
  <c r="V503" i="17"/>
  <c r="AC502" i="17"/>
  <c r="Z502" i="17"/>
  <c r="X502" i="17"/>
  <c r="Y502" i="17"/>
  <c r="AB500" i="17"/>
  <c r="AI501" i="17" s="1"/>
  <c r="AA501" i="17"/>
  <c r="AD501" i="17" s="1"/>
  <c r="W501" i="17" s="1"/>
  <c r="AF500" i="17"/>
  <c r="K505" i="17" l="1"/>
  <c r="L505" i="17"/>
  <c r="AJ501" i="17"/>
  <c r="M505" i="17"/>
  <c r="Q506" i="17"/>
  <c r="O506" i="17"/>
  <c r="P506" i="17"/>
  <c r="AE501" i="17"/>
  <c r="AB501" i="17" s="1"/>
  <c r="AI502" i="17" s="1"/>
  <c r="AG501" i="17"/>
  <c r="J505" i="17"/>
  <c r="I505" i="17"/>
  <c r="AH501" i="17"/>
  <c r="AF501" i="17"/>
  <c r="S505" i="17"/>
  <c r="N505" i="17" s="1"/>
  <c r="H507" i="17"/>
  <c r="E508" i="17"/>
  <c r="F507" i="17"/>
  <c r="G507" i="17"/>
  <c r="AA502" i="17"/>
  <c r="AE502" i="17" s="1"/>
  <c r="U504" i="17"/>
  <c r="T505" i="17"/>
  <c r="V504" i="17"/>
  <c r="AC503" i="17"/>
  <c r="Z503" i="17"/>
  <c r="Y503" i="17"/>
  <c r="X503" i="17"/>
  <c r="AH502" i="17" l="1"/>
  <c r="AD502" i="17"/>
  <c r="W502" i="17" s="1"/>
  <c r="AJ502" i="17"/>
  <c r="AF502" i="17"/>
  <c r="S506" i="17"/>
  <c r="N506" i="17" s="1"/>
  <c r="Q507" i="17"/>
  <c r="P507" i="17"/>
  <c r="O507" i="17"/>
  <c r="M506" i="17"/>
  <c r="H508" i="17"/>
  <c r="E509" i="17"/>
  <c r="F508" i="17"/>
  <c r="G508" i="17"/>
  <c r="I506" i="17"/>
  <c r="J506" i="17"/>
  <c r="L506" i="17"/>
  <c r="AA503" i="17"/>
  <c r="AE503" i="17" s="1"/>
  <c r="AG502" i="17"/>
  <c r="AG503" i="17" s="1"/>
  <c r="K506" i="17"/>
  <c r="R506" i="17"/>
  <c r="AC504" i="17"/>
  <c r="Z504" i="17"/>
  <c r="Y504" i="17"/>
  <c r="AA504" i="17" s="1"/>
  <c r="X504" i="17"/>
  <c r="AB502" i="17"/>
  <c r="AI503" i="17" s="1"/>
  <c r="U505" i="17"/>
  <c r="T506" i="17"/>
  <c r="V505" i="17"/>
  <c r="M507" i="17" l="1"/>
  <c r="J507" i="17"/>
  <c r="R507" i="17"/>
  <c r="S507" i="17" s="1"/>
  <c r="N507" i="17" s="1"/>
  <c r="AJ503" i="17"/>
  <c r="AD503" i="17"/>
  <c r="W503" i="17" s="1"/>
  <c r="AB503" i="17" s="1"/>
  <c r="H509" i="17"/>
  <c r="E510" i="17"/>
  <c r="F509" i="17"/>
  <c r="G509" i="17"/>
  <c r="AH503" i="17"/>
  <c r="L507" i="17"/>
  <c r="I507" i="17"/>
  <c r="K507" i="17"/>
  <c r="Q508" i="17"/>
  <c r="P508" i="17"/>
  <c r="O508" i="17"/>
  <c r="AF503" i="17"/>
  <c r="AD504" i="17"/>
  <c r="T507" i="17"/>
  <c r="U506" i="17"/>
  <c r="V506" i="17"/>
  <c r="AC505" i="17"/>
  <c r="Y505" i="17"/>
  <c r="Z505" i="17"/>
  <c r="X505" i="17"/>
  <c r="AE504" i="17"/>
  <c r="W504" i="17" l="1"/>
  <c r="AI504" i="17"/>
  <c r="AG504" i="17"/>
  <c r="H510" i="17"/>
  <c r="F510" i="17"/>
  <c r="E511" i="17"/>
  <c r="G510" i="17"/>
  <c r="AJ504" i="17"/>
  <c r="K508" i="17"/>
  <c r="J508" i="17"/>
  <c r="I508" i="17"/>
  <c r="AF504" i="17"/>
  <c r="L508" i="17"/>
  <c r="AH504" i="17"/>
  <c r="M508" i="17"/>
  <c r="AA505" i="17"/>
  <c r="AD505" i="17" s="1"/>
  <c r="W505" i="17" s="1"/>
  <c r="R508" i="17"/>
  <c r="S508" i="17" s="1"/>
  <c r="N508" i="17" s="1"/>
  <c r="Q509" i="17"/>
  <c r="P509" i="17"/>
  <c r="O509" i="17"/>
  <c r="Z506" i="17"/>
  <c r="X506" i="17"/>
  <c r="AC506" i="17"/>
  <c r="Y506" i="17"/>
  <c r="T508" i="17"/>
  <c r="U507" i="17"/>
  <c r="V507" i="17"/>
  <c r="AB504" i="17"/>
  <c r="AF505" i="17" s="1"/>
  <c r="K509" i="17" l="1"/>
  <c r="J509" i="17"/>
  <c r="AA506" i="17"/>
  <c r="AD506" i="17" s="1"/>
  <c r="W506" i="17" s="1"/>
  <c r="AH505" i="17"/>
  <c r="E512" i="17"/>
  <c r="H511" i="17"/>
  <c r="F511" i="17"/>
  <c r="G511" i="17"/>
  <c r="AJ505" i="17"/>
  <c r="AE505" i="17"/>
  <c r="M509" i="17"/>
  <c r="L509" i="17"/>
  <c r="Q510" i="17"/>
  <c r="P510" i="17"/>
  <c r="O510" i="17"/>
  <c r="R509" i="17"/>
  <c r="S509" i="17" s="1"/>
  <c r="N509" i="17" s="1"/>
  <c r="AG505" i="17"/>
  <c r="I509" i="17"/>
  <c r="AI505" i="17"/>
  <c r="T509" i="17"/>
  <c r="U508" i="17"/>
  <c r="V508" i="17"/>
  <c r="AB505" i="17"/>
  <c r="AE506" i="17"/>
  <c r="AC507" i="17"/>
  <c r="Y507" i="17"/>
  <c r="X507" i="17"/>
  <c r="Z507" i="17"/>
  <c r="AJ506" i="17" l="1"/>
  <c r="R510" i="17"/>
  <c r="S510" i="17" s="1"/>
  <c r="N510" i="17" s="1"/>
  <c r="Q511" i="17"/>
  <c r="O511" i="17"/>
  <c r="P511" i="17"/>
  <c r="L510" i="17"/>
  <c r="AH506" i="17"/>
  <c r="AI506" i="17"/>
  <c r="H512" i="17"/>
  <c r="E513" i="17"/>
  <c r="F512" i="17"/>
  <c r="G512" i="17"/>
  <c r="AA507" i="17"/>
  <c r="AE507" i="17" s="1"/>
  <c r="J510" i="17"/>
  <c r="I510" i="17"/>
  <c r="K510" i="17"/>
  <c r="M510" i="17"/>
  <c r="AG506" i="17"/>
  <c r="AB506" i="17"/>
  <c r="AJ507" i="17" s="1"/>
  <c r="AC508" i="17"/>
  <c r="Z508" i="17"/>
  <c r="Y508" i="17"/>
  <c r="X508" i="17"/>
  <c r="AD507" i="17"/>
  <c r="W507" i="17" s="1"/>
  <c r="U509" i="17"/>
  <c r="T510" i="17"/>
  <c r="V509" i="17"/>
  <c r="AF506" i="17"/>
  <c r="AF507" i="17" s="1"/>
  <c r="L511" i="17" l="1"/>
  <c r="R511" i="17"/>
  <c r="S511" i="17" s="1"/>
  <c r="N511" i="17" s="1"/>
  <c r="J511" i="17"/>
  <c r="AG507" i="17"/>
  <c r="AI507" i="17"/>
  <c r="K511" i="17"/>
  <c r="I511" i="17"/>
  <c r="Q512" i="17"/>
  <c r="P512" i="17"/>
  <c r="O512" i="17"/>
  <c r="H513" i="17"/>
  <c r="E514" i="17"/>
  <c r="F513" i="17"/>
  <c r="G513" i="17"/>
  <c r="M511" i="17"/>
  <c r="AH507" i="17"/>
  <c r="U510" i="17"/>
  <c r="T511" i="17"/>
  <c r="V510" i="17"/>
  <c r="AA508" i="17"/>
  <c r="AD508" i="17" s="1"/>
  <c r="W508" i="17" s="1"/>
  <c r="AE508" i="17"/>
  <c r="AC509" i="17"/>
  <c r="Z509" i="17"/>
  <c r="Y509" i="17"/>
  <c r="X509" i="17"/>
  <c r="AB507" i="17"/>
  <c r="AJ508" i="17" s="1"/>
  <c r="M512" i="17" l="1"/>
  <c r="K512" i="17"/>
  <c r="AI508" i="17"/>
  <c r="AI509" i="17" s="1"/>
  <c r="Q513" i="17"/>
  <c r="P513" i="17"/>
  <c r="R513" i="17" s="1"/>
  <c r="O513" i="17"/>
  <c r="AG508" i="17"/>
  <c r="E515" i="17"/>
  <c r="H514" i="17"/>
  <c r="F514" i="17"/>
  <c r="G514" i="17"/>
  <c r="J512" i="17"/>
  <c r="R512" i="17"/>
  <c r="S512" i="17" s="1"/>
  <c r="N512" i="17" s="1"/>
  <c r="L512" i="17"/>
  <c r="AH508" i="17"/>
  <c r="AH509" i="17" s="1"/>
  <c r="I512" i="17"/>
  <c r="AB508" i="17"/>
  <c r="AJ509" i="17" s="1"/>
  <c r="U511" i="17"/>
  <c r="T512" i="17"/>
  <c r="V511" i="17"/>
  <c r="AD509" i="17"/>
  <c r="W509" i="17" s="1"/>
  <c r="AC510" i="17"/>
  <c r="Y510" i="17"/>
  <c r="Z510" i="17"/>
  <c r="X510" i="17"/>
  <c r="AA509" i="17"/>
  <c r="AE509" i="17"/>
  <c r="AF508" i="17"/>
  <c r="AF509" i="17" s="1"/>
  <c r="AA510" i="17" l="1"/>
  <c r="S513" i="17"/>
  <c r="N513" i="17" s="1"/>
  <c r="AH510" i="17"/>
  <c r="H515" i="17"/>
  <c r="E516" i="17"/>
  <c r="F515" i="17"/>
  <c r="G515" i="17"/>
  <c r="J513" i="17"/>
  <c r="K513" i="17"/>
  <c r="L513" i="17"/>
  <c r="AI510" i="17"/>
  <c r="M513" i="17"/>
  <c r="Q514" i="17"/>
  <c r="P514" i="17"/>
  <c r="O514" i="17"/>
  <c r="I513" i="17"/>
  <c r="AG509" i="17"/>
  <c r="AG510" i="17" s="1"/>
  <c r="U512" i="17"/>
  <c r="T513" i="17"/>
  <c r="V512" i="17"/>
  <c r="AC511" i="17"/>
  <c r="Z511" i="17"/>
  <c r="Y511" i="17"/>
  <c r="X511" i="17"/>
  <c r="AD510" i="17"/>
  <c r="W510" i="17" s="1"/>
  <c r="AB509" i="17"/>
  <c r="AJ510" i="17" s="1"/>
  <c r="AE510" i="17"/>
  <c r="R514" i="17" l="1"/>
  <c r="K514" i="17"/>
  <c r="J514" i="17"/>
  <c r="I514" i="17"/>
  <c r="Q515" i="17"/>
  <c r="O515" i="17"/>
  <c r="P515" i="17"/>
  <c r="H516" i="17"/>
  <c r="E517" i="17"/>
  <c r="F516" i="17"/>
  <c r="G516" i="17"/>
  <c r="M514" i="17"/>
  <c r="AA511" i="17"/>
  <c r="AE511" i="17" s="1"/>
  <c r="S514" i="17"/>
  <c r="N514" i="17" s="1"/>
  <c r="AH511" i="17"/>
  <c r="L514" i="17"/>
  <c r="U513" i="17"/>
  <c r="T514" i="17"/>
  <c r="V513" i="17"/>
  <c r="AB510" i="17"/>
  <c r="AJ511" i="17" s="1"/>
  <c r="AC512" i="17"/>
  <c r="Z512" i="17"/>
  <c r="Y512" i="17"/>
  <c r="X512" i="17"/>
  <c r="AF510" i="17"/>
  <c r="J515" i="17" l="1"/>
  <c r="AG511" i="17"/>
  <c r="AI511" i="17"/>
  <c r="K515" i="17"/>
  <c r="L515" i="17"/>
  <c r="F517" i="17"/>
  <c r="H517" i="17"/>
  <c r="E518" i="17"/>
  <c r="G517" i="17"/>
  <c r="I515" i="17"/>
  <c r="M515" i="17"/>
  <c r="AD511" i="17"/>
  <c r="W511" i="17" s="1"/>
  <c r="AB511" i="17" s="1"/>
  <c r="Q516" i="17"/>
  <c r="P516" i="17"/>
  <c r="O516" i="17"/>
  <c r="R515" i="17"/>
  <c r="S515" i="17" s="1"/>
  <c r="N515" i="17" s="1"/>
  <c r="AA512" i="17"/>
  <c r="AF511" i="17"/>
  <c r="U514" i="17"/>
  <c r="T515" i="17"/>
  <c r="V514" i="17"/>
  <c r="Y513" i="17"/>
  <c r="AC513" i="17"/>
  <c r="Z513" i="17"/>
  <c r="X513" i="17"/>
  <c r="AD512" i="17"/>
  <c r="AE512" i="17"/>
  <c r="AJ512" i="17" l="1"/>
  <c r="AH512" i="17"/>
  <c r="L516" i="17"/>
  <c r="K516" i="17"/>
  <c r="R516" i="17"/>
  <c r="S516" i="17" s="1"/>
  <c r="N516" i="17" s="1"/>
  <c r="P517" i="17"/>
  <c r="Q517" i="17"/>
  <c r="O517" i="17"/>
  <c r="AF512" i="17"/>
  <c r="I516" i="17"/>
  <c r="AG512" i="17"/>
  <c r="H518" i="17"/>
  <c r="E519" i="17"/>
  <c r="F518" i="17"/>
  <c r="G518" i="17"/>
  <c r="W512" i="17"/>
  <c r="AB512" i="17" s="1"/>
  <c r="AF513" i="17" s="1"/>
  <c r="M516" i="17"/>
  <c r="AI512" i="17"/>
  <c r="J516" i="17"/>
  <c r="U515" i="17"/>
  <c r="T516" i="17"/>
  <c r="V515" i="17"/>
  <c r="AC514" i="17"/>
  <c r="Y514" i="17"/>
  <c r="Z514" i="17"/>
  <c r="X514" i="17"/>
  <c r="AA513" i="17"/>
  <c r="AE513" i="17" s="1"/>
  <c r="R517" i="17" l="1"/>
  <c r="AA514" i="17"/>
  <c r="M517" i="17"/>
  <c r="K517" i="17"/>
  <c r="H519" i="17"/>
  <c r="E520" i="17"/>
  <c r="F519" i="17"/>
  <c r="G519" i="17"/>
  <c r="AG513" i="17"/>
  <c r="L517" i="17"/>
  <c r="I517" i="17"/>
  <c r="Q518" i="17"/>
  <c r="P518" i="17"/>
  <c r="R518" i="17" s="1"/>
  <c r="O518" i="17"/>
  <c r="J517" i="17"/>
  <c r="AH513" i="17"/>
  <c r="AI513" i="17"/>
  <c r="S517" i="17"/>
  <c r="N517" i="17" s="1"/>
  <c r="AJ513" i="17"/>
  <c r="AE514" i="17"/>
  <c r="AC515" i="17"/>
  <c r="Y515" i="17"/>
  <c r="X515" i="17"/>
  <c r="Z515" i="17"/>
  <c r="AD513" i="17"/>
  <c r="W513" i="17" s="1"/>
  <c r="U516" i="17"/>
  <c r="T517" i="17"/>
  <c r="V516" i="17"/>
  <c r="AD514" i="17"/>
  <c r="AA515" i="17" l="1"/>
  <c r="I518" i="17"/>
  <c r="L518" i="17"/>
  <c r="W514" i="17"/>
  <c r="AI514" i="17"/>
  <c r="AG514" i="17"/>
  <c r="J518" i="17"/>
  <c r="Q519" i="17"/>
  <c r="P519" i="17"/>
  <c r="R519" i="17" s="1"/>
  <c r="O519" i="17"/>
  <c r="S518" i="17"/>
  <c r="N518" i="17" s="1"/>
  <c r="H520" i="17"/>
  <c r="F520" i="17"/>
  <c r="E521" i="17"/>
  <c r="G520" i="17"/>
  <c r="K518" i="17"/>
  <c r="M518" i="17"/>
  <c r="AB513" i="17"/>
  <c r="AJ514" i="17" s="1"/>
  <c r="AD515" i="17"/>
  <c r="U517" i="17"/>
  <c r="T518" i="17"/>
  <c r="V517" i="17"/>
  <c r="AC516" i="17"/>
  <c r="Z516" i="17"/>
  <c r="X516" i="17"/>
  <c r="Y516" i="17"/>
  <c r="AE515" i="17"/>
  <c r="AH514" i="17" l="1"/>
  <c r="W515" i="17"/>
  <c r="K519" i="17"/>
  <c r="H521" i="17"/>
  <c r="E522" i="17"/>
  <c r="F521" i="17"/>
  <c r="G521" i="17"/>
  <c r="Q520" i="17"/>
  <c r="P520" i="17"/>
  <c r="O520" i="17"/>
  <c r="S519" i="17"/>
  <c r="N519" i="17" s="1"/>
  <c r="L519" i="17"/>
  <c r="I519" i="17"/>
  <c r="AA516" i="17"/>
  <c r="AE516" i="17" s="1"/>
  <c r="M519" i="17"/>
  <c r="J519" i="17"/>
  <c r="Y517" i="17"/>
  <c r="AC517" i="17"/>
  <c r="Z517" i="17"/>
  <c r="X517" i="17"/>
  <c r="U518" i="17"/>
  <c r="T519" i="17"/>
  <c r="V518" i="17"/>
  <c r="AB514" i="17"/>
  <c r="AB515" i="17" s="1"/>
  <c r="AF514" i="17"/>
  <c r="M520" i="17" l="1"/>
  <c r="I520" i="17"/>
  <c r="Q521" i="17"/>
  <c r="P521" i="17"/>
  <c r="O521" i="17"/>
  <c r="L520" i="17"/>
  <c r="E523" i="17"/>
  <c r="H522" i="17"/>
  <c r="F522" i="17"/>
  <c r="G522" i="17"/>
  <c r="AI515" i="17"/>
  <c r="AI516" i="17" s="1"/>
  <c r="AG515" i="17"/>
  <c r="AG516" i="17" s="1"/>
  <c r="J520" i="17"/>
  <c r="AD516" i="17"/>
  <c r="W516" i="17" s="1"/>
  <c r="AB516" i="17" s="1"/>
  <c r="AF515" i="17"/>
  <c r="AF516" i="17" s="1"/>
  <c r="AH515" i="17"/>
  <c r="AH516" i="17" s="1"/>
  <c r="K520" i="17"/>
  <c r="R520" i="17"/>
  <c r="S520" i="17" s="1"/>
  <c r="N520" i="17" s="1"/>
  <c r="AJ515" i="17"/>
  <c r="AJ516" i="17" s="1"/>
  <c r="AD517" i="17"/>
  <c r="AE517" i="17"/>
  <c r="U519" i="17"/>
  <c r="T520" i="17"/>
  <c r="V519" i="17"/>
  <c r="AA517" i="17"/>
  <c r="AC518" i="17"/>
  <c r="Z518" i="17"/>
  <c r="Y518" i="17"/>
  <c r="X518" i="17"/>
  <c r="AF517" i="17" l="1"/>
  <c r="R521" i="17"/>
  <c r="W517" i="17"/>
  <c r="K521" i="17"/>
  <c r="Q522" i="17"/>
  <c r="P522" i="17"/>
  <c r="O522" i="17"/>
  <c r="AH517" i="17"/>
  <c r="L521" i="17"/>
  <c r="S521" i="17"/>
  <c r="N521" i="17" s="1"/>
  <c r="AJ517" i="17"/>
  <c r="I521" i="17"/>
  <c r="AG517" i="17"/>
  <c r="M521" i="17"/>
  <c r="AA518" i="17"/>
  <c r="AE518" i="17" s="1"/>
  <c r="H523" i="17"/>
  <c r="E524" i="17"/>
  <c r="F523" i="17"/>
  <c r="G523" i="17"/>
  <c r="J521" i="17"/>
  <c r="AI517" i="17"/>
  <c r="AC519" i="17"/>
  <c r="Y519" i="17"/>
  <c r="Z519" i="17"/>
  <c r="X519" i="17"/>
  <c r="AB517" i="17"/>
  <c r="T521" i="17"/>
  <c r="U520" i="17"/>
  <c r="V520" i="17"/>
  <c r="AD518" i="17" l="1"/>
  <c r="W518" i="17" s="1"/>
  <c r="H524" i="17"/>
  <c r="E525" i="17"/>
  <c r="F524" i="17"/>
  <c r="G524" i="17"/>
  <c r="J522" i="17"/>
  <c r="L522" i="17"/>
  <c r="Q523" i="17"/>
  <c r="P523" i="17"/>
  <c r="O523" i="17"/>
  <c r="AH518" i="17"/>
  <c r="R522" i="17"/>
  <c r="S522" i="17" s="1"/>
  <c r="N522" i="17" s="1"/>
  <c r="M522" i="17"/>
  <c r="I522" i="17"/>
  <c r="K522" i="17"/>
  <c r="AG518" i="17"/>
  <c r="AG519" i="17" s="1"/>
  <c r="AI518" i="17"/>
  <c r="AI519" i="17" s="1"/>
  <c r="AJ518" i="17"/>
  <c r="AJ519" i="17" s="1"/>
  <c r="AB518" i="17"/>
  <c r="AF518" i="17"/>
  <c r="AF519" i="17" s="1"/>
  <c r="AC520" i="17"/>
  <c r="Y520" i="17"/>
  <c r="Z520" i="17"/>
  <c r="X520" i="17"/>
  <c r="U521" i="17"/>
  <c r="T522" i="17"/>
  <c r="V521" i="17"/>
  <c r="AA519" i="17"/>
  <c r="AD519" i="17" s="1"/>
  <c r="W519" i="17" s="1"/>
  <c r="AE519" i="17"/>
  <c r="R523" i="17" l="1"/>
  <c r="S523" i="17" s="1"/>
  <c r="N523" i="17" s="1"/>
  <c r="AA520" i="17"/>
  <c r="AD520" i="17" s="1"/>
  <c r="W520" i="17" s="1"/>
  <c r="K523" i="17"/>
  <c r="I523" i="17"/>
  <c r="M523" i="17"/>
  <c r="Q524" i="17"/>
  <c r="P524" i="17"/>
  <c r="O524" i="17"/>
  <c r="L523" i="17"/>
  <c r="J523" i="17"/>
  <c r="AH519" i="17"/>
  <c r="H525" i="17"/>
  <c r="F525" i="17"/>
  <c r="E526" i="17"/>
  <c r="G525" i="17"/>
  <c r="U522" i="17"/>
  <c r="T523" i="17"/>
  <c r="V522" i="17"/>
  <c r="AC521" i="17"/>
  <c r="Y521" i="17"/>
  <c r="Z521" i="17"/>
  <c r="X521" i="17"/>
  <c r="AB519" i="17"/>
  <c r="AI520" i="17" s="1"/>
  <c r="R524" i="17" l="1"/>
  <c r="AG520" i="17"/>
  <c r="AA521" i="17"/>
  <c r="AH520" i="17"/>
  <c r="AH521" i="17" s="1"/>
  <c r="AJ520" i="17"/>
  <c r="AE520" i="17"/>
  <c r="Q525" i="17"/>
  <c r="P525" i="17"/>
  <c r="O525" i="17"/>
  <c r="I524" i="17"/>
  <c r="J524" i="17"/>
  <c r="L524" i="17"/>
  <c r="S524" i="17"/>
  <c r="N524" i="17" s="1"/>
  <c r="AJ521" i="17"/>
  <c r="K524" i="17"/>
  <c r="H526" i="17"/>
  <c r="E527" i="17"/>
  <c r="F526" i="17"/>
  <c r="G526" i="17"/>
  <c r="M524" i="17"/>
  <c r="AB520" i="17"/>
  <c r="AI521" i="17" s="1"/>
  <c r="AF520" i="17"/>
  <c r="U523" i="17"/>
  <c r="T524" i="17"/>
  <c r="V523" i="17"/>
  <c r="AC522" i="17"/>
  <c r="Y522" i="17"/>
  <c r="Z522" i="17"/>
  <c r="X522" i="17"/>
  <c r="AE521" i="17"/>
  <c r="AD521" i="17"/>
  <c r="W521" i="17" s="1"/>
  <c r="AG521" i="17" l="1"/>
  <c r="I525" i="17"/>
  <c r="M525" i="17"/>
  <c r="R525" i="17"/>
  <c r="S525" i="17" s="1"/>
  <c r="N525" i="17" s="1"/>
  <c r="AA522" i="17"/>
  <c r="AD522" i="17" s="1"/>
  <c r="W522" i="17" s="1"/>
  <c r="AG522" i="17"/>
  <c r="Q526" i="17"/>
  <c r="P526" i="17"/>
  <c r="O526" i="17"/>
  <c r="H527" i="17"/>
  <c r="E528" i="17"/>
  <c r="F527" i="17"/>
  <c r="G527" i="17"/>
  <c r="K525" i="17"/>
  <c r="AJ522" i="17"/>
  <c r="AF521" i="17"/>
  <c r="AF522" i="17" s="1"/>
  <c r="L525" i="17"/>
  <c r="J525" i="17"/>
  <c r="AB521" i="17"/>
  <c r="AI522" i="17" s="1"/>
  <c r="T525" i="17"/>
  <c r="U524" i="17"/>
  <c r="V524" i="17"/>
  <c r="AC523" i="17"/>
  <c r="Y523" i="17"/>
  <c r="X523" i="17"/>
  <c r="Z523" i="17"/>
  <c r="L526" i="17" l="1"/>
  <c r="K526" i="17"/>
  <c r="AE522" i="17"/>
  <c r="AB522" i="17" s="1"/>
  <c r="Q527" i="17"/>
  <c r="P527" i="17"/>
  <c r="R527" i="17" s="1"/>
  <c r="O527" i="17"/>
  <c r="H528" i="17"/>
  <c r="F528" i="17"/>
  <c r="E529" i="17"/>
  <c r="G528" i="17"/>
  <c r="AH522" i="17"/>
  <c r="M526" i="17"/>
  <c r="J526" i="17"/>
  <c r="I526" i="17"/>
  <c r="R526" i="17"/>
  <c r="S526" i="17" s="1"/>
  <c r="N526" i="17" s="1"/>
  <c r="U525" i="17"/>
  <c r="T526" i="17"/>
  <c r="V525" i="17"/>
  <c r="AC524" i="17"/>
  <c r="Y524" i="17"/>
  <c r="AA524" i="17" s="1"/>
  <c r="Z524" i="17"/>
  <c r="X524" i="17"/>
  <c r="AA523" i="17"/>
  <c r="AD523" i="17" s="1"/>
  <c r="W523" i="17" s="1"/>
  <c r="AI523" i="17" l="1"/>
  <c r="AG523" i="17"/>
  <c r="AJ523" i="17"/>
  <c r="AF523" i="17"/>
  <c r="K527" i="17"/>
  <c r="I527" i="17"/>
  <c r="J527" i="17"/>
  <c r="M527" i="17"/>
  <c r="AH523" i="17"/>
  <c r="L527" i="17"/>
  <c r="H529" i="17"/>
  <c r="E530" i="17"/>
  <c r="F529" i="17"/>
  <c r="G529" i="17"/>
  <c r="Q528" i="17"/>
  <c r="P528" i="17"/>
  <c r="R528" i="17" s="1"/>
  <c r="O528" i="17"/>
  <c r="S527" i="17"/>
  <c r="N527" i="17" s="1"/>
  <c r="AD524" i="17"/>
  <c r="W524" i="17" s="1"/>
  <c r="AE523" i="17"/>
  <c r="AB523" i="17" s="1"/>
  <c r="U526" i="17"/>
  <c r="T527" i="17"/>
  <c r="V526" i="17"/>
  <c r="AC525" i="17"/>
  <c r="Y525" i="17"/>
  <c r="Z525" i="17"/>
  <c r="X525" i="17"/>
  <c r="AE524" i="17"/>
  <c r="AA525" i="17" l="1"/>
  <c r="J528" i="17"/>
  <c r="S528" i="17"/>
  <c r="N528" i="17" s="1"/>
  <c r="I528" i="17"/>
  <c r="K528" i="17"/>
  <c r="Q529" i="17"/>
  <c r="P529" i="17"/>
  <c r="O529" i="17"/>
  <c r="AJ524" i="17"/>
  <c r="H530" i="17"/>
  <c r="F530" i="17"/>
  <c r="E531" i="17"/>
  <c r="G530" i="17"/>
  <c r="L528" i="17"/>
  <c r="AG524" i="17"/>
  <c r="AG525" i="17" s="1"/>
  <c r="AH524" i="17"/>
  <c r="AH525" i="17" s="1"/>
  <c r="AI524" i="17"/>
  <c r="M528" i="17"/>
  <c r="AB524" i="17"/>
  <c r="AF524" i="17"/>
  <c r="AF525" i="17" s="1"/>
  <c r="AC526" i="17"/>
  <c r="Z526" i="17"/>
  <c r="Y526" i="17"/>
  <c r="X526" i="17"/>
  <c r="AD525" i="17"/>
  <c r="W525" i="17" s="1"/>
  <c r="AE525" i="17"/>
  <c r="U527" i="17"/>
  <c r="T528" i="17"/>
  <c r="V527" i="17"/>
  <c r="AI525" i="17" l="1"/>
  <c r="M529" i="17"/>
  <c r="R529" i="17"/>
  <c r="S529" i="17" s="1"/>
  <c r="N529" i="17" s="1"/>
  <c r="AH526" i="17"/>
  <c r="AA526" i="17"/>
  <c r="AD526" i="17" s="1"/>
  <c r="W526" i="17" s="1"/>
  <c r="AG526" i="17"/>
  <c r="K529" i="17"/>
  <c r="L529" i="17"/>
  <c r="I529" i="17"/>
  <c r="H531" i="17"/>
  <c r="E532" i="17"/>
  <c r="F531" i="17"/>
  <c r="G531" i="17"/>
  <c r="J529" i="17"/>
  <c r="Q530" i="17"/>
  <c r="P530" i="17"/>
  <c r="O530" i="17"/>
  <c r="AJ525" i="17"/>
  <c r="U528" i="17"/>
  <c r="T529" i="17"/>
  <c r="V528" i="17"/>
  <c r="AE526" i="17"/>
  <c r="AC527" i="17"/>
  <c r="Z527" i="17"/>
  <c r="Y527" i="17"/>
  <c r="X527" i="17"/>
  <c r="AB525" i="17"/>
  <c r="AI526" i="17" s="1"/>
  <c r="R530" i="17" l="1"/>
  <c r="J530" i="17"/>
  <c r="AH527" i="17"/>
  <c r="Q531" i="17"/>
  <c r="P531" i="17"/>
  <c r="O531" i="17"/>
  <c r="H532" i="17"/>
  <c r="E533" i="17"/>
  <c r="F532" i="17"/>
  <c r="G532" i="17"/>
  <c r="I530" i="17"/>
  <c r="AJ526" i="17"/>
  <c r="AJ527" i="17" s="1"/>
  <c r="L530" i="17"/>
  <c r="M530" i="17"/>
  <c r="S530" i="17"/>
  <c r="N530" i="17" s="1"/>
  <c r="K530" i="17"/>
  <c r="AB526" i="17"/>
  <c r="AI527" i="17" s="1"/>
  <c r="AF526" i="17"/>
  <c r="AF527" i="17" s="1"/>
  <c r="U529" i="17"/>
  <c r="T530" i="17"/>
  <c r="V529" i="17"/>
  <c r="Z528" i="17"/>
  <c r="Y528" i="17"/>
  <c r="X528" i="17"/>
  <c r="AC528" i="17"/>
  <c r="AA527" i="17"/>
  <c r="AD527" i="17" s="1"/>
  <c r="W527" i="17" s="1"/>
  <c r="AE527" i="17"/>
  <c r="AA528" i="17" l="1"/>
  <c r="AG527" i="17"/>
  <c r="F533" i="17"/>
  <c r="E534" i="17"/>
  <c r="H533" i="17"/>
  <c r="G533" i="17"/>
  <c r="K531" i="17"/>
  <c r="S531" i="17"/>
  <c r="N531" i="17" s="1"/>
  <c r="J531" i="17"/>
  <c r="M531" i="17"/>
  <c r="I531" i="17"/>
  <c r="R531" i="17"/>
  <c r="AJ528" i="17"/>
  <c r="L531" i="17"/>
  <c r="Q532" i="17"/>
  <c r="P532" i="17"/>
  <c r="O532" i="17"/>
  <c r="AE528" i="17"/>
  <c r="AB527" i="17"/>
  <c r="AH528" i="17" s="1"/>
  <c r="U530" i="17"/>
  <c r="T531" i="17"/>
  <c r="V530" i="17"/>
  <c r="AC529" i="17"/>
  <c r="Y529" i="17"/>
  <c r="X529" i="17"/>
  <c r="Z529" i="17"/>
  <c r="AD528" i="17"/>
  <c r="W528" i="17" s="1"/>
  <c r="AF528" i="17"/>
  <c r="R532" i="17" l="1"/>
  <c r="J532" i="17"/>
  <c r="K532" i="17"/>
  <c r="AG528" i="17"/>
  <c r="AG529" i="17" s="1"/>
  <c r="I532" i="17"/>
  <c r="H534" i="17"/>
  <c r="E535" i="17"/>
  <c r="F534" i="17"/>
  <c r="G534" i="17"/>
  <c r="AI528" i="17"/>
  <c r="M532" i="17"/>
  <c r="L532" i="17"/>
  <c r="S532" i="17"/>
  <c r="N532" i="17" s="1"/>
  <c r="Q533" i="17"/>
  <c r="P533" i="17"/>
  <c r="O533" i="17"/>
  <c r="U531" i="17"/>
  <c r="T532" i="17"/>
  <c r="V531" i="17"/>
  <c r="AC530" i="17"/>
  <c r="Z530" i="17"/>
  <c r="Y530" i="17"/>
  <c r="X530" i="17"/>
  <c r="AA529" i="17"/>
  <c r="AD529" i="17" s="1"/>
  <c r="W529" i="17" s="1"/>
  <c r="AB528" i="17"/>
  <c r="AF529" i="17" s="1"/>
  <c r="AE529" i="17" l="1"/>
  <c r="R533" i="17"/>
  <c r="J533" i="17"/>
  <c r="AA530" i="17"/>
  <c r="E536" i="17"/>
  <c r="H535" i="17"/>
  <c r="F535" i="17"/>
  <c r="G535" i="17"/>
  <c r="L533" i="17"/>
  <c r="M533" i="17"/>
  <c r="AJ529" i="17"/>
  <c r="K533" i="17"/>
  <c r="AI529" i="17"/>
  <c r="AH529" i="17"/>
  <c r="I533" i="17"/>
  <c r="S533" i="17"/>
  <c r="N533" i="17" s="1"/>
  <c r="Q534" i="17"/>
  <c r="P534" i="17"/>
  <c r="R534" i="17" s="1"/>
  <c r="O534" i="17"/>
  <c r="AE530" i="17"/>
  <c r="AC531" i="17"/>
  <c r="Y531" i="17"/>
  <c r="Z531" i="17"/>
  <c r="X531" i="17"/>
  <c r="AB529" i="17"/>
  <c r="T533" i="17"/>
  <c r="U532" i="17"/>
  <c r="V532" i="17"/>
  <c r="AD530" i="17"/>
  <c r="W530" i="17"/>
  <c r="AB530" i="17" l="1"/>
  <c r="AA531" i="17"/>
  <c r="AG530" i="17"/>
  <c r="AG531" i="17" s="1"/>
  <c r="I534" i="17"/>
  <c r="AI530" i="17"/>
  <c r="AI531" i="17" s="1"/>
  <c r="AH530" i="17"/>
  <c r="AH531" i="17" s="1"/>
  <c r="Q535" i="17"/>
  <c r="P535" i="17"/>
  <c r="R535" i="17" s="1"/>
  <c r="O535" i="17"/>
  <c r="K534" i="17"/>
  <c r="H536" i="17"/>
  <c r="E537" i="17"/>
  <c r="F536" i="17"/>
  <c r="G536" i="17"/>
  <c r="J534" i="17"/>
  <c r="L534" i="17"/>
  <c r="S534" i="17"/>
  <c r="N534" i="17" s="1"/>
  <c r="AJ530" i="17"/>
  <c r="AJ531" i="17" s="1"/>
  <c r="M534" i="17"/>
  <c r="AC532" i="17"/>
  <c r="Y532" i="17"/>
  <c r="Z532" i="17"/>
  <c r="X532" i="17"/>
  <c r="AD531" i="17"/>
  <c r="W531" i="17" s="1"/>
  <c r="AE531" i="17"/>
  <c r="U533" i="17"/>
  <c r="T534" i="17"/>
  <c r="V533" i="17"/>
  <c r="AF530" i="17"/>
  <c r="AF531" i="17" s="1"/>
  <c r="AA532" i="17" l="1"/>
  <c r="AB531" i="17"/>
  <c r="AJ532" i="17" s="1"/>
  <c r="J535" i="17"/>
  <c r="I535" i="17"/>
  <c r="Q536" i="17"/>
  <c r="P536" i="17"/>
  <c r="O536" i="17"/>
  <c r="L535" i="17"/>
  <c r="H537" i="17"/>
  <c r="E538" i="17"/>
  <c r="F537" i="17"/>
  <c r="G537" i="17"/>
  <c r="K535" i="17"/>
  <c r="M535" i="17"/>
  <c r="S535" i="17"/>
  <c r="N535" i="17" s="1"/>
  <c r="AF532" i="17"/>
  <c r="AD532" i="17"/>
  <c r="W532" i="17" s="1"/>
  <c r="U534" i="17"/>
  <c r="T535" i="17"/>
  <c r="V534" i="17"/>
  <c r="AC533" i="17"/>
  <c r="Y533" i="17"/>
  <c r="Z533" i="17"/>
  <c r="X533" i="17"/>
  <c r="AE532" i="17"/>
  <c r="AB532" i="17" s="1"/>
  <c r="AJ533" i="17" l="1"/>
  <c r="AH532" i="17"/>
  <c r="AG532" i="17"/>
  <c r="AI532" i="17"/>
  <c r="AI533" i="17" s="1"/>
  <c r="R536" i="17"/>
  <c r="I536" i="17"/>
  <c r="AA533" i="17"/>
  <c r="AD533" i="17" s="1"/>
  <c r="W533" i="17" s="1"/>
  <c r="J536" i="17"/>
  <c r="P537" i="17"/>
  <c r="Q537" i="17"/>
  <c r="O537" i="17"/>
  <c r="AH533" i="17"/>
  <c r="K536" i="17"/>
  <c r="L536" i="17"/>
  <c r="S536" i="17"/>
  <c r="N536" i="17" s="1"/>
  <c r="M536" i="17"/>
  <c r="H538" i="17"/>
  <c r="E539" i="17"/>
  <c r="F538" i="17"/>
  <c r="G538" i="17"/>
  <c r="AG533" i="17"/>
  <c r="U535" i="17"/>
  <c r="T536" i="17"/>
  <c r="V535" i="17"/>
  <c r="AF533" i="17"/>
  <c r="AC534" i="17"/>
  <c r="Z534" i="17"/>
  <c r="X534" i="17"/>
  <c r="Y534" i="17"/>
  <c r="R537" i="17" l="1"/>
  <c r="AA534" i="17"/>
  <c r="M537" i="17"/>
  <c r="Q538" i="17"/>
  <c r="P538" i="17"/>
  <c r="O538" i="17"/>
  <c r="H539" i="17"/>
  <c r="E540" i="17"/>
  <c r="F539" i="17"/>
  <c r="G539" i="17"/>
  <c r="L537" i="17"/>
  <c r="AE533" i="17"/>
  <c r="AB533" i="17" s="1"/>
  <c r="AF534" i="17" s="1"/>
  <c r="K537" i="17"/>
  <c r="I537" i="17"/>
  <c r="J537" i="17"/>
  <c r="AH534" i="17"/>
  <c r="S537" i="17"/>
  <c r="N537" i="17" s="1"/>
  <c r="U536" i="17"/>
  <c r="T537" i="17"/>
  <c r="V536" i="17"/>
  <c r="Z535" i="17"/>
  <c r="AC535" i="17"/>
  <c r="Y535" i="17"/>
  <c r="X535" i="17"/>
  <c r="AD534" i="17"/>
  <c r="W534" i="17" s="1"/>
  <c r="AE534" i="17"/>
  <c r="R538" i="17" l="1"/>
  <c r="AG534" i="17"/>
  <c r="L538" i="17"/>
  <c r="Q539" i="17"/>
  <c r="P539" i="17"/>
  <c r="O539" i="17"/>
  <c r="AH535" i="17"/>
  <c r="H540" i="17"/>
  <c r="E541" i="17"/>
  <c r="F540" i="17"/>
  <c r="G540" i="17"/>
  <c r="S538" i="17"/>
  <c r="N538" i="17" s="1"/>
  <c r="J538" i="17"/>
  <c r="M538" i="17"/>
  <c r="I538" i="17"/>
  <c r="K538" i="17"/>
  <c r="AB534" i="17"/>
  <c r="AJ534" i="17"/>
  <c r="AJ535" i="17" s="1"/>
  <c r="AI534" i="17"/>
  <c r="AC536" i="17"/>
  <c r="Y536" i="17"/>
  <c r="Z536" i="17"/>
  <c r="X536" i="17"/>
  <c r="AA535" i="17"/>
  <c r="AD535" i="17" s="1"/>
  <c r="W535" i="17" s="1"/>
  <c r="U537" i="17"/>
  <c r="T538" i="17"/>
  <c r="V537" i="17"/>
  <c r="R539" i="17" l="1"/>
  <c r="AG535" i="17"/>
  <c r="AF535" i="17"/>
  <c r="Q540" i="17"/>
  <c r="P540" i="17"/>
  <c r="O540" i="17"/>
  <c r="K539" i="17"/>
  <c r="H541" i="17"/>
  <c r="E542" i="17"/>
  <c r="F541" i="17"/>
  <c r="G541" i="17"/>
  <c r="I539" i="17"/>
  <c r="S539" i="17"/>
  <c r="N539" i="17" s="1"/>
  <c r="AA536" i="17"/>
  <c r="AD536" i="17" s="1"/>
  <c r="W536" i="17" s="1"/>
  <c r="J539" i="17"/>
  <c r="L539" i="17"/>
  <c r="M539" i="17"/>
  <c r="AE535" i="17"/>
  <c r="AB535" i="17" s="1"/>
  <c r="AI535" i="17"/>
  <c r="U538" i="17"/>
  <c r="T539" i="17"/>
  <c r="V538" i="17"/>
  <c r="Y537" i="17"/>
  <c r="AC537" i="17"/>
  <c r="Z537" i="17"/>
  <c r="X537" i="17"/>
  <c r="AE536" i="17" l="1"/>
  <c r="AG536" i="17"/>
  <c r="AH536" i="17"/>
  <c r="AJ536" i="17"/>
  <c r="AF536" i="17"/>
  <c r="M540" i="17"/>
  <c r="Q541" i="17"/>
  <c r="P541" i="17"/>
  <c r="O541" i="17"/>
  <c r="AA537" i="17"/>
  <c r="J540" i="17"/>
  <c r="R540" i="17"/>
  <c r="S540" i="17" s="1"/>
  <c r="N540" i="17" s="1"/>
  <c r="I540" i="17"/>
  <c r="L540" i="17"/>
  <c r="H542" i="17"/>
  <c r="E543" i="17"/>
  <c r="F542" i="17"/>
  <c r="G542" i="17"/>
  <c r="K540" i="17"/>
  <c r="AI536" i="17"/>
  <c r="AB536" i="17"/>
  <c r="U539" i="17"/>
  <c r="T540" i="17"/>
  <c r="V539" i="17"/>
  <c r="AC538" i="17"/>
  <c r="Z538" i="17"/>
  <c r="Y538" i="17"/>
  <c r="X538" i="17"/>
  <c r="AD537" i="17"/>
  <c r="W537" i="17" s="1"/>
  <c r="AE537" i="17"/>
  <c r="R541" i="17" l="1"/>
  <c r="L541" i="17"/>
  <c r="Q542" i="17"/>
  <c r="P542" i="17"/>
  <c r="R542" i="17" s="1"/>
  <c r="O542" i="17"/>
  <c r="M541" i="17"/>
  <c r="I541" i="17"/>
  <c r="J541" i="17"/>
  <c r="H543" i="17"/>
  <c r="E544" i="17"/>
  <c r="F543" i="17"/>
  <c r="G543" i="17"/>
  <c r="AI537" i="17"/>
  <c r="AI538" i="17" s="1"/>
  <c r="AJ537" i="17"/>
  <c r="AJ538" i="17" s="1"/>
  <c r="K541" i="17"/>
  <c r="AH537" i="17"/>
  <c r="AH538" i="17" s="1"/>
  <c r="S541" i="17"/>
  <c r="N541" i="17" s="1"/>
  <c r="AG537" i="17"/>
  <c r="U540" i="17"/>
  <c r="T541" i="17"/>
  <c r="V540" i="17"/>
  <c r="AC539" i="17"/>
  <c r="Y539" i="17"/>
  <c r="X539" i="17"/>
  <c r="Z539" i="17"/>
  <c r="AB537" i="17"/>
  <c r="AF537" i="17"/>
  <c r="AF538" i="17" s="1"/>
  <c r="AA538" i="17"/>
  <c r="AD538" i="17" s="1"/>
  <c r="W538" i="17" s="1"/>
  <c r="AE538" i="17"/>
  <c r="I542" i="17" l="1"/>
  <c r="M542" i="17"/>
  <c r="K542" i="17"/>
  <c r="L542" i="17"/>
  <c r="S542" i="17"/>
  <c r="N542" i="17" s="1"/>
  <c r="Q543" i="17"/>
  <c r="P543" i="17"/>
  <c r="O543" i="17"/>
  <c r="AG538" i="17"/>
  <c r="H544" i="17"/>
  <c r="E545" i="17"/>
  <c r="F544" i="17"/>
  <c r="G544" i="17"/>
  <c r="J542" i="17"/>
  <c r="AA539" i="17"/>
  <c r="AE539" i="17" s="1"/>
  <c r="AB538" i="17"/>
  <c r="AJ539" i="17" s="1"/>
  <c r="U541" i="17"/>
  <c r="T542" i="17"/>
  <c r="V541" i="17"/>
  <c r="AC540" i="17"/>
  <c r="Y540" i="17"/>
  <c r="Z540" i="17"/>
  <c r="X540" i="17"/>
  <c r="AD539" i="17" l="1"/>
  <c r="W539" i="17" s="1"/>
  <c r="L543" i="17"/>
  <c r="J543" i="17"/>
  <c r="P544" i="17"/>
  <c r="Q544" i="17"/>
  <c r="O544" i="17"/>
  <c r="AI539" i="17"/>
  <c r="H545" i="17"/>
  <c r="E546" i="17"/>
  <c r="F545" i="17"/>
  <c r="G545" i="17"/>
  <c r="AG539" i="17"/>
  <c r="K543" i="17"/>
  <c r="AH539" i="17"/>
  <c r="R543" i="17"/>
  <c r="S543" i="17" s="1"/>
  <c r="N543" i="17" s="1"/>
  <c r="M543" i="17"/>
  <c r="I543" i="17"/>
  <c r="AC541" i="17"/>
  <c r="Z541" i="17"/>
  <c r="Y541" i="17"/>
  <c r="X541" i="17"/>
  <c r="AA540" i="17"/>
  <c r="AE540" i="17" s="1"/>
  <c r="AB539" i="17"/>
  <c r="AJ540" i="17" s="1"/>
  <c r="AF539" i="17"/>
  <c r="U542" i="17"/>
  <c r="T543" i="17"/>
  <c r="V542" i="17"/>
  <c r="AD540" i="17" l="1"/>
  <c r="W540" i="17" s="1"/>
  <c r="H546" i="17"/>
  <c r="F546" i="17"/>
  <c r="E547" i="17"/>
  <c r="G546" i="17"/>
  <c r="AI540" i="17"/>
  <c r="AI541" i="17" s="1"/>
  <c r="M544" i="17"/>
  <c r="S544" i="17"/>
  <c r="N544" i="17" s="1"/>
  <c r="AH540" i="17"/>
  <c r="K544" i="17"/>
  <c r="J544" i="17"/>
  <c r="R544" i="17"/>
  <c r="AG540" i="17"/>
  <c r="AG541" i="17" s="1"/>
  <c r="L544" i="17"/>
  <c r="I544" i="17"/>
  <c r="Q545" i="17"/>
  <c r="P545" i="17"/>
  <c r="O545" i="17"/>
  <c r="AB540" i="17"/>
  <c r="AJ541" i="17" s="1"/>
  <c r="T544" i="17"/>
  <c r="U543" i="17"/>
  <c r="V543" i="17"/>
  <c r="AC542" i="17"/>
  <c r="Z542" i="17"/>
  <c r="Y542" i="17"/>
  <c r="X542" i="17"/>
  <c r="AF540" i="17"/>
  <c r="AF541" i="17" s="1"/>
  <c r="AA541" i="17"/>
  <c r="AD541" i="17" s="1"/>
  <c r="W541" i="17" s="1"/>
  <c r="AE541" i="17"/>
  <c r="R545" i="17" l="1"/>
  <c r="AH541" i="17"/>
  <c r="AA542" i="17"/>
  <c r="AE542" i="17" s="1"/>
  <c r="I545" i="17"/>
  <c r="AI542" i="17"/>
  <c r="H547" i="17"/>
  <c r="E548" i="17"/>
  <c r="F547" i="17"/>
  <c r="G547" i="17"/>
  <c r="J545" i="17"/>
  <c r="Q546" i="17"/>
  <c r="P546" i="17"/>
  <c r="O546" i="17"/>
  <c r="AH542" i="17"/>
  <c r="M545" i="17"/>
  <c r="L545" i="17"/>
  <c r="S545" i="17"/>
  <c r="N545" i="17" s="1"/>
  <c r="K545" i="17"/>
  <c r="U544" i="17"/>
  <c r="V544" i="17"/>
  <c r="T545" i="17"/>
  <c r="AC543" i="17"/>
  <c r="Z543" i="17"/>
  <c r="Y543" i="17"/>
  <c r="X543" i="17"/>
  <c r="AD542" i="17"/>
  <c r="W542" i="17" s="1"/>
  <c r="AB541" i="17"/>
  <c r="AJ542" i="17" s="1"/>
  <c r="AG542" i="17" l="1"/>
  <c r="AA543" i="17"/>
  <c r="L546" i="17"/>
  <c r="AI543" i="17"/>
  <c r="M546" i="17"/>
  <c r="Q547" i="17"/>
  <c r="P547" i="17"/>
  <c r="O547" i="17"/>
  <c r="H548" i="17"/>
  <c r="E549" i="17"/>
  <c r="F548" i="17"/>
  <c r="G548" i="17"/>
  <c r="I546" i="17"/>
  <c r="AG543" i="17"/>
  <c r="R546" i="17"/>
  <c r="S546" i="17" s="1"/>
  <c r="N546" i="17" s="1"/>
  <c r="K546" i="17"/>
  <c r="J546" i="17"/>
  <c r="AC544" i="17"/>
  <c r="Z544" i="17"/>
  <c r="Y544" i="17"/>
  <c r="X544" i="17"/>
  <c r="U545" i="17"/>
  <c r="T546" i="17"/>
  <c r="V545" i="17"/>
  <c r="AB542" i="17"/>
  <c r="AJ543" i="17" s="1"/>
  <c r="AD543" i="17"/>
  <c r="W543" i="17" s="1"/>
  <c r="AF542" i="17"/>
  <c r="AE543" i="17"/>
  <c r="R547" i="17" l="1"/>
  <c r="AF543" i="17"/>
  <c r="M547" i="17"/>
  <c r="L547" i="17"/>
  <c r="Q548" i="17"/>
  <c r="P548" i="17"/>
  <c r="O548" i="17"/>
  <c r="AH543" i="17"/>
  <c r="AA544" i="17"/>
  <c r="AD544" i="17" s="1"/>
  <c r="W544" i="17" s="1"/>
  <c r="I547" i="17"/>
  <c r="J547" i="17"/>
  <c r="K547" i="17"/>
  <c r="H549" i="17"/>
  <c r="E550" i="17"/>
  <c r="F549" i="17"/>
  <c r="G549" i="17"/>
  <c r="S547" i="17"/>
  <c r="N547" i="17" s="1"/>
  <c r="AC545" i="17"/>
  <c r="Z545" i="17"/>
  <c r="Y545" i="17"/>
  <c r="X545" i="17"/>
  <c r="AB543" i="17"/>
  <c r="AJ544" i="17" s="1"/>
  <c r="U546" i="17"/>
  <c r="T547" i="17"/>
  <c r="V546" i="17"/>
  <c r="AE544" i="17" l="1"/>
  <c r="R548" i="17"/>
  <c r="S548" i="17" s="1"/>
  <c r="N548" i="17" s="1"/>
  <c r="Q549" i="17"/>
  <c r="P549" i="17"/>
  <c r="O549" i="17"/>
  <c r="J548" i="17"/>
  <c r="L548" i="17"/>
  <c r="M548" i="17"/>
  <c r="AG544" i="17"/>
  <c r="H550" i="17"/>
  <c r="E551" i="17"/>
  <c r="F550" i="17"/>
  <c r="G550" i="17"/>
  <c r="K548" i="17"/>
  <c r="AI544" i="17"/>
  <c r="AI545" i="17" s="1"/>
  <c r="AH544" i="17"/>
  <c r="I548" i="17"/>
  <c r="AA545" i="17"/>
  <c r="AD545" i="17" s="1"/>
  <c r="W545" i="17" s="1"/>
  <c r="AB544" i="17"/>
  <c r="AJ545" i="17" s="1"/>
  <c r="AF544" i="17"/>
  <c r="AF545" i="17" s="1"/>
  <c r="T548" i="17"/>
  <c r="U547" i="17"/>
  <c r="V547" i="17"/>
  <c r="AC546" i="17"/>
  <c r="Z546" i="17"/>
  <c r="Y546" i="17"/>
  <c r="X546" i="17"/>
  <c r="AE545" i="17"/>
  <c r="AH545" i="17" l="1"/>
  <c r="I549" i="17"/>
  <c r="L549" i="17"/>
  <c r="J549" i="17"/>
  <c r="R549" i="17"/>
  <c r="S549" i="17" s="1"/>
  <c r="N549" i="17" s="1"/>
  <c r="K549" i="17"/>
  <c r="Q550" i="17"/>
  <c r="P550" i="17"/>
  <c r="O550" i="17"/>
  <c r="H551" i="17"/>
  <c r="E552" i="17"/>
  <c r="F551" i="17"/>
  <c r="G551" i="17"/>
  <c r="AG545" i="17"/>
  <c r="M549" i="17"/>
  <c r="AC547" i="17"/>
  <c r="Z547" i="17"/>
  <c r="X547" i="17"/>
  <c r="Y547" i="17"/>
  <c r="U548" i="17"/>
  <c r="T549" i="17"/>
  <c r="V548" i="17"/>
  <c r="AA546" i="17"/>
  <c r="AD546" i="17" s="1"/>
  <c r="W546" i="17" s="1"/>
  <c r="AB545" i="17"/>
  <c r="AF546" i="17" s="1"/>
  <c r="AG546" i="17" l="1"/>
  <c r="AH546" i="17"/>
  <c r="Q551" i="17"/>
  <c r="P551" i="17"/>
  <c r="O551" i="17"/>
  <c r="J550" i="17"/>
  <c r="AA547" i="17"/>
  <c r="AD547" i="17" s="1"/>
  <c r="W547" i="17" s="1"/>
  <c r="H552" i="17"/>
  <c r="F552" i="17"/>
  <c r="E553" i="17"/>
  <c r="G552" i="17"/>
  <c r="L550" i="17"/>
  <c r="I550" i="17"/>
  <c r="K550" i="17"/>
  <c r="R550" i="17"/>
  <c r="S550" i="17" s="1"/>
  <c r="N550" i="17" s="1"/>
  <c r="M550" i="17"/>
  <c r="AI546" i="17"/>
  <c r="AJ546" i="17"/>
  <c r="AE546" i="17"/>
  <c r="AB546" i="17" s="1"/>
  <c r="AH547" i="17" s="1"/>
  <c r="U549" i="17"/>
  <c r="T550" i="17"/>
  <c r="V549" i="17"/>
  <c r="AC548" i="17"/>
  <c r="Z548" i="17"/>
  <c r="X548" i="17"/>
  <c r="Y548" i="17"/>
  <c r="R551" i="17" l="1"/>
  <c r="Q552" i="17"/>
  <c r="P552" i="17"/>
  <c r="R552" i="17" s="1"/>
  <c r="O552" i="17"/>
  <c r="M551" i="17"/>
  <c r="E554" i="17"/>
  <c r="F553" i="17"/>
  <c r="H553" i="17"/>
  <c r="G553" i="17"/>
  <c r="K551" i="17"/>
  <c r="J551" i="17"/>
  <c r="AE547" i="17"/>
  <c r="AB547" i="17" s="1"/>
  <c r="AH548" i="17" s="1"/>
  <c r="I551" i="17"/>
  <c r="S551" i="17"/>
  <c r="N551" i="17" s="1"/>
  <c r="AJ547" i="17"/>
  <c r="AG547" i="17"/>
  <c r="L551" i="17"/>
  <c r="AI547" i="17"/>
  <c r="AF547" i="17"/>
  <c r="AA548" i="17"/>
  <c r="AD548" i="17" s="1"/>
  <c r="W548" i="17" s="1"/>
  <c r="U550" i="17"/>
  <c r="T551" i="17"/>
  <c r="V550" i="17"/>
  <c r="AC549" i="17"/>
  <c r="Y549" i="17"/>
  <c r="Z549" i="17"/>
  <c r="X549" i="17"/>
  <c r="AE548" i="17" l="1"/>
  <c r="I552" i="17"/>
  <c r="H554" i="17"/>
  <c r="E555" i="17"/>
  <c r="F554" i="17"/>
  <c r="G554" i="17"/>
  <c r="L552" i="17"/>
  <c r="AG548" i="17"/>
  <c r="AJ548" i="17"/>
  <c r="Q553" i="17"/>
  <c r="P553" i="17"/>
  <c r="O553" i="17"/>
  <c r="M552" i="17"/>
  <c r="S552" i="17"/>
  <c r="N552" i="17" s="1"/>
  <c r="AA549" i="17"/>
  <c r="AD549" i="17" s="1"/>
  <c r="W549" i="17" s="1"/>
  <c r="J552" i="17"/>
  <c r="AF548" i="17"/>
  <c r="AI548" i="17"/>
  <c r="K552" i="17"/>
  <c r="U551" i="17"/>
  <c r="T552" i="17"/>
  <c r="V551" i="17"/>
  <c r="AC550" i="17"/>
  <c r="Z550" i="17"/>
  <c r="Y550" i="17"/>
  <c r="X550" i="17"/>
  <c r="AB548" i="17"/>
  <c r="AH549" i="17" s="1"/>
  <c r="AI549" i="17" l="1"/>
  <c r="AG549" i="17"/>
  <c r="AJ549" i="17"/>
  <c r="AA550" i="17"/>
  <c r="J553" i="17"/>
  <c r="L553" i="17"/>
  <c r="AE549" i="17"/>
  <c r="M553" i="17"/>
  <c r="Q554" i="17"/>
  <c r="P554" i="17"/>
  <c r="O554" i="17"/>
  <c r="K553" i="17"/>
  <c r="H555" i="17"/>
  <c r="E556" i="17"/>
  <c r="F555" i="17"/>
  <c r="G555" i="17"/>
  <c r="I553" i="17"/>
  <c r="R553" i="17"/>
  <c r="S553" i="17" s="1"/>
  <c r="N553" i="17" s="1"/>
  <c r="AD550" i="17"/>
  <c r="W550" i="17" s="1"/>
  <c r="T553" i="17"/>
  <c r="U552" i="17"/>
  <c r="V552" i="17"/>
  <c r="AB549" i="17"/>
  <c r="AH550" i="17" s="1"/>
  <c r="AC551" i="17"/>
  <c r="Z551" i="17"/>
  <c r="Y551" i="17"/>
  <c r="X551" i="17"/>
  <c r="AF549" i="17"/>
  <c r="AE550" i="17"/>
  <c r="L554" i="17" l="1"/>
  <c r="F556" i="17"/>
  <c r="E557" i="17"/>
  <c r="H556" i="17"/>
  <c r="G556" i="17"/>
  <c r="J554" i="17"/>
  <c r="Q555" i="17"/>
  <c r="P555" i="17"/>
  <c r="O555" i="17"/>
  <c r="K554" i="17"/>
  <c r="AI550" i="17"/>
  <c r="AI551" i="17" s="1"/>
  <c r="AG550" i="17"/>
  <c r="AG551" i="17" s="1"/>
  <c r="R554" i="17"/>
  <c r="S554" i="17" s="1"/>
  <c r="N554" i="17" s="1"/>
  <c r="AJ550" i="17"/>
  <c r="AJ551" i="17" s="1"/>
  <c r="I554" i="17"/>
  <c r="M554" i="17"/>
  <c r="AB550" i="17"/>
  <c r="AH551" i="17" s="1"/>
  <c r="AF550" i="17"/>
  <c r="AF551" i="17" s="1"/>
  <c r="U553" i="17"/>
  <c r="T554" i="17"/>
  <c r="V553" i="17"/>
  <c r="AC552" i="17"/>
  <c r="Z552" i="17"/>
  <c r="Y552" i="17"/>
  <c r="X552" i="17"/>
  <c r="AA551" i="17"/>
  <c r="AD551" i="17" s="1"/>
  <c r="W551" i="17" s="1"/>
  <c r="AE551" i="17"/>
  <c r="I555" i="17" l="1"/>
  <c r="R555" i="17"/>
  <c r="S555" i="17" s="1"/>
  <c r="N555" i="17" s="1"/>
  <c r="AJ552" i="17"/>
  <c r="J555" i="17"/>
  <c r="AG552" i="17"/>
  <c r="AI552" i="17"/>
  <c r="H557" i="17"/>
  <c r="E558" i="17"/>
  <c r="F557" i="17"/>
  <c r="G557" i="17"/>
  <c r="L555" i="17"/>
  <c r="K555" i="17"/>
  <c r="Q556" i="17"/>
  <c r="P556" i="17"/>
  <c r="R556" i="17" s="1"/>
  <c r="O556" i="17"/>
  <c r="M555" i="17"/>
  <c r="U554" i="17"/>
  <c r="T555" i="17"/>
  <c r="V554" i="17"/>
  <c r="AC553" i="17"/>
  <c r="Z553" i="17"/>
  <c r="X553" i="17"/>
  <c r="Y553" i="17"/>
  <c r="AB551" i="17"/>
  <c r="AH552" i="17" s="1"/>
  <c r="AA552" i="17"/>
  <c r="AD552" i="17" s="1"/>
  <c r="W552" i="17" s="1"/>
  <c r="AE552" i="17"/>
  <c r="AA553" i="17" l="1"/>
  <c r="F558" i="17"/>
  <c r="H558" i="17"/>
  <c r="E559" i="17"/>
  <c r="G558" i="17"/>
  <c r="S556" i="17"/>
  <c r="N556" i="17" s="1"/>
  <c r="AG553" i="17"/>
  <c r="M556" i="17"/>
  <c r="I556" i="17"/>
  <c r="J556" i="17"/>
  <c r="AJ553" i="17"/>
  <c r="K556" i="17"/>
  <c r="L556" i="17"/>
  <c r="AH553" i="17"/>
  <c r="Q557" i="17"/>
  <c r="P557" i="17"/>
  <c r="O557" i="17"/>
  <c r="AB552" i="17"/>
  <c r="AI553" i="17" s="1"/>
  <c r="AC554" i="17"/>
  <c r="Z554" i="17"/>
  <c r="Y554" i="17"/>
  <c r="X554" i="17"/>
  <c r="AE553" i="17"/>
  <c r="U555" i="17"/>
  <c r="T556" i="17"/>
  <c r="V555" i="17"/>
  <c r="AF552" i="17"/>
  <c r="AF553" i="17" s="1"/>
  <c r="AD553" i="17"/>
  <c r="W553" i="17" s="1"/>
  <c r="R557" i="17" l="1"/>
  <c r="AA554" i="17"/>
  <c r="M557" i="17"/>
  <c r="L557" i="17"/>
  <c r="J557" i="17"/>
  <c r="Q558" i="17"/>
  <c r="O558" i="17"/>
  <c r="P558" i="17"/>
  <c r="R558" i="17" s="1"/>
  <c r="K557" i="17"/>
  <c r="H559" i="17"/>
  <c r="F559" i="17"/>
  <c r="E560" i="17"/>
  <c r="G559" i="17"/>
  <c r="S557" i="17"/>
  <c r="N557" i="17" s="1"/>
  <c r="I557" i="17"/>
  <c r="AD554" i="17"/>
  <c r="W554" i="17" s="1"/>
  <c r="U556" i="17"/>
  <c r="T557" i="17"/>
  <c r="V556" i="17"/>
  <c r="AE554" i="17"/>
  <c r="AC555" i="17"/>
  <c r="Z555" i="17"/>
  <c r="Y555" i="17"/>
  <c r="X555" i="17"/>
  <c r="AB553" i="17"/>
  <c r="AI554" i="17" s="1"/>
  <c r="AA555" i="17" l="1"/>
  <c r="AJ554" i="17"/>
  <c r="J558" i="17"/>
  <c r="L558" i="17"/>
  <c r="AH554" i="17"/>
  <c r="AF554" i="17"/>
  <c r="H560" i="17"/>
  <c r="E561" i="17"/>
  <c r="F560" i="17"/>
  <c r="G560" i="17"/>
  <c r="Q559" i="17"/>
  <c r="P559" i="17"/>
  <c r="O559" i="17"/>
  <c r="K558" i="17"/>
  <c r="AG554" i="17"/>
  <c r="M558" i="17"/>
  <c r="I558" i="17"/>
  <c r="S558" i="17"/>
  <c r="N558" i="17" s="1"/>
  <c r="U557" i="17"/>
  <c r="T558" i="17"/>
  <c r="V557" i="17"/>
  <c r="AB554" i="17"/>
  <c r="AI555" i="17" s="1"/>
  <c r="AD555" i="17"/>
  <c r="W555" i="17" s="1"/>
  <c r="AC556" i="17"/>
  <c r="Z556" i="17"/>
  <c r="Y556" i="17"/>
  <c r="X556" i="17"/>
  <c r="AE555" i="17"/>
  <c r="AG555" i="17" l="1"/>
  <c r="K559" i="17"/>
  <c r="AH555" i="17"/>
  <c r="L559" i="17"/>
  <c r="J559" i="17"/>
  <c r="I559" i="17"/>
  <c r="M559" i="17"/>
  <c r="H561" i="17"/>
  <c r="E562" i="17"/>
  <c r="F561" i="17"/>
  <c r="G561" i="17"/>
  <c r="Q560" i="17"/>
  <c r="P560" i="17"/>
  <c r="O560" i="17"/>
  <c r="AH556" i="17"/>
  <c r="R559" i="17"/>
  <c r="S559" i="17" s="1"/>
  <c r="N559" i="17" s="1"/>
  <c r="AJ555" i="17"/>
  <c r="AA556" i="17"/>
  <c r="AD556" i="17" s="1"/>
  <c r="W556" i="17" s="1"/>
  <c r="AB555" i="17"/>
  <c r="AI556" i="17" s="1"/>
  <c r="T559" i="17"/>
  <c r="U558" i="17"/>
  <c r="V558" i="17"/>
  <c r="Z557" i="17"/>
  <c r="AC557" i="17"/>
  <c r="Y557" i="17"/>
  <c r="X557" i="17"/>
  <c r="AF555" i="17"/>
  <c r="AF556" i="17" s="1"/>
  <c r="AJ556" i="17" l="1"/>
  <c r="J560" i="17"/>
  <c r="M560" i="17"/>
  <c r="K560" i="17"/>
  <c r="L560" i="17"/>
  <c r="I560" i="17"/>
  <c r="Q561" i="17"/>
  <c r="P561" i="17"/>
  <c r="R561" i="17" s="1"/>
  <c r="O561" i="17"/>
  <c r="H562" i="17"/>
  <c r="E563" i="17"/>
  <c r="F562" i="17"/>
  <c r="G562" i="17"/>
  <c r="AE556" i="17"/>
  <c r="AB556" i="17" s="1"/>
  <c r="AG556" i="17"/>
  <c r="R560" i="17"/>
  <c r="S560" i="17" s="1"/>
  <c r="N560" i="17" s="1"/>
  <c r="AA557" i="17"/>
  <c r="AD557" i="17" s="1"/>
  <c r="W557" i="17" s="1"/>
  <c r="AC558" i="17"/>
  <c r="Z558" i="17"/>
  <c r="Y558" i="17"/>
  <c r="X558" i="17"/>
  <c r="T560" i="17"/>
  <c r="U559" i="17"/>
  <c r="V559" i="17"/>
  <c r="AE557" i="17"/>
  <c r="AA558" i="17" l="1"/>
  <c r="AI557" i="17"/>
  <c r="AH557" i="17"/>
  <c r="AJ557" i="17"/>
  <c r="I561" i="17"/>
  <c r="AG557" i="17"/>
  <c r="L561" i="17"/>
  <c r="K561" i="17"/>
  <c r="Q562" i="17"/>
  <c r="P562" i="17"/>
  <c r="R562" i="17" s="1"/>
  <c r="O562" i="17"/>
  <c r="E564" i="17"/>
  <c r="H563" i="17"/>
  <c r="F563" i="17"/>
  <c r="G563" i="17"/>
  <c r="M561" i="17"/>
  <c r="S561" i="17"/>
  <c r="N561" i="17" s="1"/>
  <c r="J561" i="17"/>
  <c r="AD558" i="17"/>
  <c r="W558" i="17" s="1"/>
  <c r="AE558" i="17"/>
  <c r="U560" i="17"/>
  <c r="T561" i="17"/>
  <c r="V560" i="17"/>
  <c r="AC559" i="17"/>
  <c r="Z559" i="17"/>
  <c r="Y559" i="17"/>
  <c r="X559" i="17"/>
  <c r="AB557" i="17"/>
  <c r="AF557" i="17"/>
  <c r="E565" i="17" l="1"/>
  <c r="H564" i="17"/>
  <c r="F564" i="17"/>
  <c r="G564" i="17"/>
  <c r="J562" i="17"/>
  <c r="I562" i="17"/>
  <c r="L562" i="17"/>
  <c r="M562" i="17"/>
  <c r="Q563" i="17"/>
  <c r="P563" i="17"/>
  <c r="R563" i="17" s="1"/>
  <c r="O563" i="17"/>
  <c r="AJ558" i="17"/>
  <c r="K562" i="17"/>
  <c r="AG558" i="17"/>
  <c r="AF558" i="17"/>
  <c r="S562" i="17"/>
  <c r="N562" i="17" s="1"/>
  <c r="AH558" i="17"/>
  <c r="AH559" i="17" s="1"/>
  <c r="AI558" i="17"/>
  <c r="AI559" i="17" s="1"/>
  <c r="AA559" i="17"/>
  <c r="AD559" i="17" s="1"/>
  <c r="W559" i="17" s="1"/>
  <c r="U561" i="17"/>
  <c r="T562" i="17"/>
  <c r="V561" i="17"/>
  <c r="AC560" i="17"/>
  <c r="Y560" i="17"/>
  <c r="X560" i="17"/>
  <c r="Z560" i="17"/>
  <c r="AB558" i="17"/>
  <c r="AG559" i="17" l="1"/>
  <c r="AE559" i="17"/>
  <c r="E566" i="17"/>
  <c r="H565" i="17"/>
  <c r="F565" i="17"/>
  <c r="G565" i="17"/>
  <c r="M563" i="17"/>
  <c r="J563" i="17"/>
  <c r="L563" i="17"/>
  <c r="K563" i="17"/>
  <c r="AJ559" i="17"/>
  <c r="I563" i="17"/>
  <c r="AF559" i="17"/>
  <c r="S563" i="17"/>
  <c r="N563" i="17" s="1"/>
  <c r="Q564" i="17"/>
  <c r="P564" i="17"/>
  <c r="O564" i="17"/>
  <c r="AA560" i="17"/>
  <c r="AD560" i="17" s="1"/>
  <c r="W560" i="17" s="1"/>
  <c r="T563" i="17"/>
  <c r="U562" i="17"/>
  <c r="V562" i="17"/>
  <c r="AC561" i="17"/>
  <c r="Y561" i="17"/>
  <c r="Z561" i="17"/>
  <c r="X561" i="17"/>
  <c r="AB559" i="17"/>
  <c r="AI560" i="17" s="1"/>
  <c r="AE560" i="17"/>
  <c r="AG560" i="17" l="1"/>
  <c r="R564" i="17"/>
  <c r="AA561" i="17"/>
  <c r="J564" i="17"/>
  <c r="Q565" i="17"/>
  <c r="P565" i="17"/>
  <c r="R565" i="17" s="1"/>
  <c r="O565" i="17"/>
  <c r="M564" i="17"/>
  <c r="AF560" i="17"/>
  <c r="AJ560" i="17"/>
  <c r="AH560" i="17"/>
  <c r="L564" i="17"/>
  <c r="I564" i="17"/>
  <c r="S564" i="17"/>
  <c r="N564" i="17" s="1"/>
  <c r="K564" i="17"/>
  <c r="H566" i="17"/>
  <c r="E567" i="17"/>
  <c r="F566" i="17"/>
  <c r="G566" i="17"/>
  <c r="U563" i="17"/>
  <c r="T564" i="17"/>
  <c r="V563" i="17"/>
  <c r="AC562" i="17"/>
  <c r="Y562" i="17"/>
  <c r="Z562" i="17"/>
  <c r="X562" i="17"/>
  <c r="AB560" i="17"/>
  <c r="AI561" i="17" s="1"/>
  <c r="AD561" i="17"/>
  <c r="W561" i="17" s="1"/>
  <c r="AE561" i="17"/>
  <c r="AG561" i="17" l="1"/>
  <c r="AH561" i="17"/>
  <c r="S565" i="17"/>
  <c r="N565" i="17" s="1"/>
  <c r="J565" i="17"/>
  <c r="AG562" i="17"/>
  <c r="AH562" i="17"/>
  <c r="H567" i="17"/>
  <c r="F567" i="17"/>
  <c r="E568" i="17"/>
  <c r="G567" i="17"/>
  <c r="K565" i="17"/>
  <c r="M565" i="17"/>
  <c r="I565" i="17"/>
  <c r="L565" i="17"/>
  <c r="AJ561" i="17"/>
  <c r="AJ562" i="17" s="1"/>
  <c r="Q566" i="17"/>
  <c r="P566" i="17"/>
  <c r="R566" i="17" s="1"/>
  <c r="O566" i="17"/>
  <c r="AB561" i="17"/>
  <c r="AI562" i="17" s="1"/>
  <c r="T565" i="17"/>
  <c r="U564" i="17"/>
  <c r="V564" i="17"/>
  <c r="AC563" i="17"/>
  <c r="Y563" i="17"/>
  <c r="Z563" i="17"/>
  <c r="X563" i="17"/>
  <c r="AA562" i="17"/>
  <c r="AE562" i="17" s="1"/>
  <c r="AF561" i="17"/>
  <c r="AF562" i="17" s="1"/>
  <c r="S566" i="17" l="1"/>
  <c r="N566" i="17" s="1"/>
  <c r="H568" i="17"/>
  <c r="E569" i="17"/>
  <c r="F568" i="17"/>
  <c r="G568" i="17"/>
  <c r="J566" i="17"/>
  <c r="M566" i="17"/>
  <c r="P567" i="17"/>
  <c r="O567" i="17"/>
  <c r="Q567" i="17"/>
  <c r="L566" i="17"/>
  <c r="I566" i="17"/>
  <c r="K566" i="17"/>
  <c r="AC564" i="17"/>
  <c r="Z564" i="17"/>
  <c r="X564" i="17"/>
  <c r="Y564" i="17"/>
  <c r="U565" i="17"/>
  <c r="T566" i="17"/>
  <c r="V565" i="17"/>
  <c r="AD562" i="17"/>
  <c r="W562" i="17" s="1"/>
  <c r="AB562" i="17" s="1"/>
  <c r="AA563" i="17"/>
  <c r="AD563" i="17" s="1"/>
  <c r="AE563" i="17"/>
  <c r="AI563" i="17" l="1"/>
  <c r="AJ563" i="17"/>
  <c r="AG563" i="17"/>
  <c r="AH563" i="17"/>
  <c r="L567" i="17"/>
  <c r="K567" i="17"/>
  <c r="I567" i="17"/>
  <c r="R567" i="17"/>
  <c r="S567" i="17" s="1"/>
  <c r="N567" i="17" s="1"/>
  <c r="E570" i="17"/>
  <c r="H569" i="17"/>
  <c r="F569" i="17"/>
  <c r="G569" i="17"/>
  <c r="M567" i="17"/>
  <c r="Q568" i="17"/>
  <c r="P568" i="17"/>
  <c r="O568" i="17"/>
  <c r="J567" i="17"/>
  <c r="AC565" i="17"/>
  <c r="Z565" i="17"/>
  <c r="Y565" i="17"/>
  <c r="X565" i="17"/>
  <c r="W563" i="17"/>
  <c r="AA564" i="17"/>
  <c r="AE564" i="17" s="1"/>
  <c r="U566" i="17"/>
  <c r="T567" i="17"/>
  <c r="V566" i="17"/>
  <c r="AF563" i="17"/>
  <c r="R568" i="17" l="1"/>
  <c r="S568" i="17"/>
  <c r="N568" i="17" s="1"/>
  <c r="H570" i="17"/>
  <c r="E571" i="17"/>
  <c r="F570" i="17"/>
  <c r="G570" i="17"/>
  <c r="I568" i="17"/>
  <c r="M568" i="17"/>
  <c r="K568" i="17"/>
  <c r="AA565" i="17"/>
  <c r="AD565" i="17" s="1"/>
  <c r="Q569" i="17"/>
  <c r="P569" i="17"/>
  <c r="O569" i="17"/>
  <c r="L568" i="17"/>
  <c r="AJ564" i="17"/>
  <c r="J568" i="17"/>
  <c r="AD564" i="17"/>
  <c r="W564" i="17" s="1"/>
  <c r="U567" i="17"/>
  <c r="T568" i="17"/>
  <c r="V567" i="17"/>
  <c r="AB563" i="17"/>
  <c r="AI564" i="17" s="1"/>
  <c r="AC566" i="17"/>
  <c r="Z566" i="17"/>
  <c r="Y566" i="17"/>
  <c r="X566" i="17"/>
  <c r="AE565" i="17"/>
  <c r="AA566" i="17" l="1"/>
  <c r="W565" i="17"/>
  <c r="J569" i="17"/>
  <c r="AH564" i="17"/>
  <c r="AH565" i="17" s="1"/>
  <c r="AH566" i="17" s="1"/>
  <c r="AJ565" i="17"/>
  <c r="AJ566" i="17" s="1"/>
  <c r="K569" i="17"/>
  <c r="M569" i="17"/>
  <c r="AG564" i="17"/>
  <c r="AG565" i="17" s="1"/>
  <c r="AG566" i="17" s="1"/>
  <c r="I569" i="17"/>
  <c r="L569" i="17"/>
  <c r="R569" i="17"/>
  <c r="S569" i="17" s="1"/>
  <c r="N569" i="17" s="1"/>
  <c r="Q570" i="17"/>
  <c r="P570" i="17"/>
  <c r="O570" i="17"/>
  <c r="H571" i="17"/>
  <c r="F571" i="17"/>
  <c r="E572" i="17"/>
  <c r="G571" i="17"/>
  <c r="U568" i="17"/>
  <c r="T569" i="17"/>
  <c r="V568" i="17"/>
  <c r="AC567" i="17"/>
  <c r="Z567" i="17"/>
  <c r="Y567" i="17"/>
  <c r="X567" i="17"/>
  <c r="AD566" i="17"/>
  <c r="W566" i="17" s="1"/>
  <c r="AE566" i="17"/>
  <c r="AB564" i="17"/>
  <c r="AB565" i="17" s="1"/>
  <c r="AF564" i="17"/>
  <c r="AF565" i="17" s="1"/>
  <c r="AF566" i="17" s="1"/>
  <c r="R570" i="17" l="1"/>
  <c r="Q571" i="17"/>
  <c r="P571" i="17"/>
  <c r="O571" i="17"/>
  <c r="S570" i="17"/>
  <c r="N570" i="17" s="1"/>
  <c r="M570" i="17"/>
  <c r="K570" i="17"/>
  <c r="J570" i="17"/>
  <c r="L570" i="17"/>
  <c r="H572" i="17"/>
  <c r="E573" i="17"/>
  <c r="F572" i="17"/>
  <c r="G572" i="17"/>
  <c r="I570" i="17"/>
  <c r="AI565" i="17"/>
  <c r="AI566" i="17" s="1"/>
  <c r="AI567" i="17" s="1"/>
  <c r="U569" i="17"/>
  <c r="T570" i="17"/>
  <c r="V569" i="17"/>
  <c r="AB566" i="17"/>
  <c r="AJ567" i="17" s="1"/>
  <c r="AC568" i="17"/>
  <c r="Y568" i="17"/>
  <c r="Z568" i="17"/>
  <c r="X568" i="17"/>
  <c r="AA567" i="17"/>
  <c r="AD567" i="17" s="1"/>
  <c r="W567" i="17" s="1"/>
  <c r="AA568" i="17" l="1"/>
  <c r="AD568" i="17" s="1"/>
  <c r="W568" i="17" s="1"/>
  <c r="AE567" i="17"/>
  <c r="I571" i="17"/>
  <c r="M571" i="17"/>
  <c r="R571" i="17"/>
  <c r="S571" i="17" s="1"/>
  <c r="N571" i="17" s="1"/>
  <c r="K571" i="17"/>
  <c r="AH567" i="17"/>
  <c r="Q572" i="17"/>
  <c r="P572" i="17"/>
  <c r="O572" i="17"/>
  <c r="L571" i="17"/>
  <c r="H573" i="17"/>
  <c r="E574" i="17"/>
  <c r="F573" i="17"/>
  <c r="G573" i="17"/>
  <c r="J571" i="17"/>
  <c r="AG567" i="17"/>
  <c r="AF567" i="17"/>
  <c r="AC569" i="17"/>
  <c r="Y569" i="17"/>
  <c r="X569" i="17"/>
  <c r="Z569" i="17"/>
  <c r="U570" i="17"/>
  <c r="T571" i="17"/>
  <c r="V570" i="17"/>
  <c r="AB567" i="17"/>
  <c r="AF568" i="17" s="1"/>
  <c r="AA569" i="17" l="1"/>
  <c r="AE568" i="17"/>
  <c r="J572" i="17"/>
  <c r="K572" i="17"/>
  <c r="AI568" i="17"/>
  <c r="Q573" i="17"/>
  <c r="P573" i="17"/>
  <c r="O573" i="17"/>
  <c r="L572" i="17"/>
  <c r="H574" i="17"/>
  <c r="F574" i="17"/>
  <c r="E575" i="17"/>
  <c r="G574" i="17"/>
  <c r="M572" i="17"/>
  <c r="AJ568" i="17"/>
  <c r="AJ569" i="17" s="1"/>
  <c r="R572" i="17"/>
  <c r="S572" i="17" s="1"/>
  <c r="N572" i="17" s="1"/>
  <c r="I572" i="17"/>
  <c r="AG568" i="17"/>
  <c r="AH568" i="17"/>
  <c r="AD569" i="17"/>
  <c r="W569" i="17" s="1"/>
  <c r="AB568" i="17"/>
  <c r="AE569" i="17"/>
  <c r="U571" i="17"/>
  <c r="T572" i="17"/>
  <c r="V571" i="17"/>
  <c r="AC570" i="17"/>
  <c r="Z570" i="17"/>
  <c r="Y570" i="17"/>
  <c r="X570" i="17"/>
  <c r="AG569" i="17" l="1"/>
  <c r="AG570" i="17" s="1"/>
  <c r="Q574" i="17"/>
  <c r="P574" i="17"/>
  <c r="O574" i="17"/>
  <c r="L573" i="17"/>
  <c r="S573" i="17"/>
  <c r="N573" i="17" s="1"/>
  <c r="I573" i="17"/>
  <c r="R573" i="17"/>
  <c r="M573" i="17"/>
  <c r="AI569" i="17"/>
  <c r="AI570" i="17" s="1"/>
  <c r="K573" i="17"/>
  <c r="AA570" i="17"/>
  <c r="AE570" i="17" s="1"/>
  <c r="J573" i="17"/>
  <c r="AH569" i="17"/>
  <c r="AH570" i="17" s="1"/>
  <c r="H575" i="17"/>
  <c r="E576" i="17"/>
  <c r="F575" i="17"/>
  <c r="G575" i="17"/>
  <c r="AC571" i="17"/>
  <c r="Z571" i="17"/>
  <c r="X571" i="17"/>
  <c r="Y571" i="17"/>
  <c r="AB569" i="17"/>
  <c r="AJ570" i="17" s="1"/>
  <c r="T573" i="17"/>
  <c r="U572" i="17"/>
  <c r="V572" i="17"/>
  <c r="AF569" i="17"/>
  <c r="R574" i="17" l="1"/>
  <c r="AD570" i="17"/>
  <c r="W570" i="17" s="1"/>
  <c r="I574" i="17"/>
  <c r="J574" i="17"/>
  <c r="Q575" i="17"/>
  <c r="P575" i="17"/>
  <c r="O575" i="17"/>
  <c r="K574" i="17"/>
  <c r="M574" i="17"/>
  <c r="H576" i="17"/>
  <c r="F576" i="17"/>
  <c r="E577" i="17"/>
  <c r="G576" i="17"/>
  <c r="L574" i="17"/>
  <c r="S574" i="17"/>
  <c r="N574" i="17" s="1"/>
  <c r="AI571" i="17"/>
  <c r="AB570" i="17"/>
  <c r="AH571" i="17" s="1"/>
  <c r="AA571" i="17"/>
  <c r="AC572" i="17"/>
  <c r="Y572" i="17"/>
  <c r="Z572" i="17"/>
  <c r="X572" i="17"/>
  <c r="U573" i="17"/>
  <c r="T574" i="17"/>
  <c r="V573" i="17"/>
  <c r="AF570" i="17"/>
  <c r="AF571" i="17" s="1"/>
  <c r="AD571" i="17"/>
  <c r="W571" i="17" s="1"/>
  <c r="AE571" i="17"/>
  <c r="AJ571" i="17" l="1"/>
  <c r="AG571" i="17"/>
  <c r="M575" i="17"/>
  <c r="K575" i="17"/>
  <c r="AI572" i="17"/>
  <c r="S575" i="17"/>
  <c r="N575" i="17" s="1"/>
  <c r="AA572" i="17"/>
  <c r="AD572" i="17" s="1"/>
  <c r="W572" i="17" s="1"/>
  <c r="L575" i="17"/>
  <c r="J575" i="17"/>
  <c r="I575" i="17"/>
  <c r="R575" i="17"/>
  <c r="H577" i="17"/>
  <c r="F577" i="17"/>
  <c r="E578" i="17"/>
  <c r="G577" i="17"/>
  <c r="P576" i="17"/>
  <c r="Q576" i="17"/>
  <c r="O576" i="17"/>
  <c r="U574" i="17"/>
  <c r="T575" i="17"/>
  <c r="V574" i="17"/>
  <c r="AC573" i="17"/>
  <c r="Y573" i="17"/>
  <c r="Z573" i="17"/>
  <c r="X573" i="17"/>
  <c r="AB571" i="17"/>
  <c r="AH572" i="17" s="1"/>
  <c r="AE572" i="17" l="1"/>
  <c r="AG572" i="17"/>
  <c r="R576" i="17"/>
  <c r="S576" i="17" s="1"/>
  <c r="N576" i="17" s="1"/>
  <c r="AA573" i="17"/>
  <c r="K576" i="17"/>
  <c r="Q577" i="17"/>
  <c r="P577" i="17"/>
  <c r="R577" i="17" s="1"/>
  <c r="O577" i="17"/>
  <c r="I576" i="17"/>
  <c r="M576" i="17"/>
  <c r="H578" i="17"/>
  <c r="E579" i="17"/>
  <c r="F578" i="17"/>
  <c r="G578" i="17"/>
  <c r="J576" i="17"/>
  <c r="AJ572" i="17"/>
  <c r="AJ573" i="17" s="1"/>
  <c r="L576" i="17"/>
  <c r="U575" i="17"/>
  <c r="T576" i="17"/>
  <c r="V575" i="17"/>
  <c r="AB572" i="17"/>
  <c r="AH573" i="17" s="1"/>
  <c r="AC574" i="17"/>
  <c r="Y574" i="17"/>
  <c r="Z574" i="17"/>
  <c r="X574" i="17"/>
  <c r="AD573" i="17"/>
  <c r="W573" i="17" s="1"/>
  <c r="AF572" i="17"/>
  <c r="AE573" i="17"/>
  <c r="I577" i="17" l="1"/>
  <c r="L577" i="17"/>
  <c r="S577" i="17"/>
  <c r="N577" i="17" s="1"/>
  <c r="AG573" i="17"/>
  <c r="K577" i="17"/>
  <c r="Q578" i="17"/>
  <c r="P578" i="17"/>
  <c r="O578" i="17"/>
  <c r="J577" i="17"/>
  <c r="AI573" i="17"/>
  <c r="H579" i="17"/>
  <c r="E580" i="17"/>
  <c r="F579" i="17"/>
  <c r="G579" i="17"/>
  <c r="M577" i="17"/>
  <c r="AB573" i="17"/>
  <c r="AH574" i="17" s="1"/>
  <c r="AF573" i="17"/>
  <c r="U576" i="17"/>
  <c r="T577" i="17"/>
  <c r="V576" i="17"/>
  <c r="AC575" i="17"/>
  <c r="Y575" i="17"/>
  <c r="AA575" i="17" s="1"/>
  <c r="Z575" i="17"/>
  <c r="X575" i="17"/>
  <c r="AA574" i="17"/>
  <c r="AE574" i="17" s="1"/>
  <c r="R578" i="17" l="1"/>
  <c r="AF574" i="17"/>
  <c r="M578" i="17"/>
  <c r="K578" i="17"/>
  <c r="AG574" i="17"/>
  <c r="Q579" i="17"/>
  <c r="P579" i="17"/>
  <c r="O579" i="17"/>
  <c r="H580" i="17"/>
  <c r="E581" i="17"/>
  <c r="F580" i="17"/>
  <c r="G580" i="17"/>
  <c r="AI574" i="17"/>
  <c r="AJ574" i="17"/>
  <c r="AJ575" i="17" s="1"/>
  <c r="AJ576" i="17" s="1"/>
  <c r="J578" i="17"/>
  <c r="L578" i="17"/>
  <c r="S578" i="17"/>
  <c r="N578" i="17" s="1"/>
  <c r="I578" i="17"/>
  <c r="AD575" i="17"/>
  <c r="U577" i="17"/>
  <c r="T578" i="17"/>
  <c r="V577" i="17"/>
  <c r="AC576" i="17"/>
  <c r="Y576" i="17"/>
  <c r="Z576" i="17"/>
  <c r="X576" i="17"/>
  <c r="AD574" i="17"/>
  <c r="W574" i="17" s="1"/>
  <c r="W575" i="17" s="1"/>
  <c r="AE575" i="17"/>
  <c r="AB574" i="17"/>
  <c r="AB575" i="17" s="1"/>
  <c r="AI575" i="17" l="1"/>
  <c r="AI576" i="17" s="1"/>
  <c r="AG575" i="17"/>
  <c r="AG576" i="17" s="1"/>
  <c r="H581" i="17"/>
  <c r="F581" i="17"/>
  <c r="E582" i="17"/>
  <c r="G581" i="17"/>
  <c r="I579" i="17"/>
  <c r="R579" i="17"/>
  <c r="S579" i="17" s="1"/>
  <c r="N579" i="17" s="1"/>
  <c r="L579" i="17"/>
  <c r="J579" i="17"/>
  <c r="M579" i="17"/>
  <c r="K579" i="17"/>
  <c r="Q580" i="17"/>
  <c r="P580" i="17"/>
  <c r="O580" i="17"/>
  <c r="AH575" i="17"/>
  <c r="AH576" i="17" s="1"/>
  <c r="AC577" i="17"/>
  <c r="Y577" i="17"/>
  <c r="Z577" i="17"/>
  <c r="X577" i="17"/>
  <c r="AF575" i="17"/>
  <c r="AF576" i="17" s="1"/>
  <c r="AA576" i="17"/>
  <c r="AE576" i="17" s="1"/>
  <c r="U578" i="17"/>
  <c r="T579" i="17"/>
  <c r="V578" i="17"/>
  <c r="AD576" i="17"/>
  <c r="W576" i="17" s="1"/>
  <c r="R580" i="17" l="1"/>
  <c r="AA577" i="17"/>
  <c r="AB576" i="17"/>
  <c r="AJ577" i="17" s="1"/>
  <c r="S580" i="17"/>
  <c r="N580" i="17" s="1"/>
  <c r="J580" i="17"/>
  <c r="P581" i="17"/>
  <c r="Q581" i="17"/>
  <c r="O581" i="17"/>
  <c r="I580" i="17"/>
  <c r="L580" i="17"/>
  <c r="AG577" i="17"/>
  <c r="AI577" i="17"/>
  <c r="H582" i="17"/>
  <c r="E583" i="17"/>
  <c r="F582" i="17"/>
  <c r="G582" i="17"/>
  <c r="K580" i="17"/>
  <c r="M580" i="17"/>
  <c r="U579" i="17"/>
  <c r="T580" i="17"/>
  <c r="V579" i="17"/>
  <c r="AC578" i="17"/>
  <c r="Z578" i="17"/>
  <c r="Y578" i="17"/>
  <c r="X578" i="17"/>
  <c r="AF577" i="17"/>
  <c r="AD577" i="17"/>
  <c r="W577" i="17" s="1"/>
  <c r="AE577" i="17"/>
  <c r="AB577" i="17" s="1"/>
  <c r="AJ578" i="17" s="1"/>
  <c r="AI578" i="17" l="1"/>
  <c r="AH577" i="17"/>
  <c r="AH578" i="17" s="1"/>
  <c r="M581" i="17"/>
  <c r="I581" i="17"/>
  <c r="AA578" i="17"/>
  <c r="AE578" i="17" s="1"/>
  <c r="K581" i="17"/>
  <c r="R581" i="17"/>
  <c r="S581" i="17" s="1"/>
  <c r="N581" i="17" s="1"/>
  <c r="Q582" i="17"/>
  <c r="P582" i="17"/>
  <c r="O582" i="17"/>
  <c r="J581" i="17"/>
  <c r="H583" i="17"/>
  <c r="F583" i="17"/>
  <c r="E584" i="17"/>
  <c r="G583" i="17"/>
  <c r="AG578" i="17"/>
  <c r="L581" i="17"/>
  <c r="T581" i="17"/>
  <c r="U580" i="17"/>
  <c r="V580" i="17"/>
  <c r="AC579" i="17"/>
  <c r="X579" i="17"/>
  <c r="Z579" i="17"/>
  <c r="Y579" i="17"/>
  <c r="AF578" i="17"/>
  <c r="AA579" i="17" l="1"/>
  <c r="AD578" i="17"/>
  <c r="W578" i="17" s="1"/>
  <c r="K582" i="17"/>
  <c r="H584" i="17"/>
  <c r="F584" i="17"/>
  <c r="E585" i="17"/>
  <c r="G584" i="17"/>
  <c r="Q583" i="17"/>
  <c r="P583" i="17"/>
  <c r="O583" i="17"/>
  <c r="J582" i="17"/>
  <c r="R582" i="17"/>
  <c r="S582" i="17" s="1"/>
  <c r="N582" i="17" s="1"/>
  <c r="I582" i="17"/>
  <c r="M582" i="17"/>
  <c r="L582" i="17"/>
  <c r="AB578" i="17"/>
  <c r="AC580" i="17"/>
  <c r="Z580" i="17"/>
  <c r="Y580" i="17"/>
  <c r="X580" i="17"/>
  <c r="T582" i="17"/>
  <c r="U581" i="17"/>
  <c r="V581" i="17"/>
  <c r="AF579" i="17"/>
  <c r="AD579" i="17"/>
  <c r="W579" i="17" s="1"/>
  <c r="AE579" i="17"/>
  <c r="R583" i="17" l="1"/>
  <c r="AA580" i="17"/>
  <c r="J583" i="17"/>
  <c r="AJ579" i="17"/>
  <c r="AI579" i="17"/>
  <c r="AH579" i="17"/>
  <c r="S583" i="17"/>
  <c r="N583" i="17" s="1"/>
  <c r="AG579" i="17"/>
  <c r="L583" i="17"/>
  <c r="M583" i="17"/>
  <c r="I583" i="17"/>
  <c r="H585" i="17"/>
  <c r="E586" i="17"/>
  <c r="F585" i="17"/>
  <c r="G585" i="17"/>
  <c r="Q584" i="17"/>
  <c r="P584" i="17"/>
  <c r="O584" i="17"/>
  <c r="K583" i="17"/>
  <c r="AD580" i="17"/>
  <c r="W580" i="17" s="1"/>
  <c r="AE580" i="17"/>
  <c r="AC581" i="17"/>
  <c r="Y581" i="17"/>
  <c r="Z581" i="17"/>
  <c r="X581" i="17"/>
  <c r="AB579" i="17"/>
  <c r="AF580" i="17" s="1"/>
  <c r="U582" i="17"/>
  <c r="T583" i="17"/>
  <c r="V582" i="17"/>
  <c r="K584" i="17" l="1"/>
  <c r="L584" i="17"/>
  <c r="AG580" i="17"/>
  <c r="R584" i="17"/>
  <c r="S584" i="17" s="1"/>
  <c r="N584" i="17" s="1"/>
  <c r="AH580" i="17"/>
  <c r="AI580" i="17"/>
  <c r="AI581" i="17" s="1"/>
  <c r="J584" i="17"/>
  <c r="Q585" i="17"/>
  <c r="P585" i="17"/>
  <c r="O585" i="17"/>
  <c r="AJ580" i="17"/>
  <c r="E587" i="17"/>
  <c r="H586" i="17"/>
  <c r="F586" i="17"/>
  <c r="G586" i="17"/>
  <c r="I584" i="17"/>
  <c r="M584" i="17"/>
  <c r="AA581" i="17"/>
  <c r="AD581" i="17" s="1"/>
  <c r="W581" i="17" s="1"/>
  <c r="U583" i="17"/>
  <c r="T584" i="17"/>
  <c r="V583" i="17"/>
  <c r="AC582" i="17"/>
  <c r="Y582" i="17"/>
  <c r="Z582" i="17"/>
  <c r="X582" i="17"/>
  <c r="AB580" i="17"/>
  <c r="AH581" i="17" l="1"/>
  <c r="AJ581" i="17"/>
  <c r="AG581" i="17"/>
  <c r="R585" i="17"/>
  <c r="I585" i="17"/>
  <c r="S585" i="17"/>
  <c r="N585" i="17" s="1"/>
  <c r="L585" i="17"/>
  <c r="K585" i="17"/>
  <c r="AA582" i="17"/>
  <c r="AE582" i="17" s="1"/>
  <c r="P586" i="17"/>
  <c r="Q586" i="17"/>
  <c r="O586" i="17"/>
  <c r="E588" i="17"/>
  <c r="H587" i="17"/>
  <c r="F587" i="17"/>
  <c r="G587" i="17"/>
  <c r="M585" i="17"/>
  <c r="J585" i="17"/>
  <c r="AD582" i="17"/>
  <c r="W582" i="17" s="1"/>
  <c r="U584" i="17"/>
  <c r="T585" i="17"/>
  <c r="V584" i="17"/>
  <c r="Z583" i="17"/>
  <c r="AC583" i="17"/>
  <c r="X583" i="17"/>
  <c r="Y583" i="17"/>
  <c r="AF581" i="17"/>
  <c r="AE581" i="17"/>
  <c r="AB581" i="17" s="1"/>
  <c r="AI582" i="17" s="1"/>
  <c r="AH582" i="17" l="1"/>
  <c r="K586" i="17"/>
  <c r="L586" i="17"/>
  <c r="H588" i="17"/>
  <c r="E589" i="17"/>
  <c r="F588" i="17"/>
  <c r="G588" i="17"/>
  <c r="AJ582" i="17"/>
  <c r="AJ583" i="17" s="1"/>
  <c r="AA583" i="17"/>
  <c r="J586" i="17"/>
  <c r="M586" i="17"/>
  <c r="Q587" i="17"/>
  <c r="P587" i="17"/>
  <c r="O587" i="17"/>
  <c r="AG582" i="17"/>
  <c r="AG583" i="17" s="1"/>
  <c r="AF582" i="17"/>
  <c r="AF583" i="17" s="1"/>
  <c r="I586" i="17"/>
  <c r="R586" i="17"/>
  <c r="S586" i="17" s="1"/>
  <c r="N586" i="17" s="1"/>
  <c r="AB582" i="17"/>
  <c r="AI583" i="17" s="1"/>
  <c r="U585" i="17"/>
  <c r="T586" i="17"/>
  <c r="V585" i="17"/>
  <c r="AC584" i="17"/>
  <c r="Y584" i="17"/>
  <c r="Z584" i="17"/>
  <c r="X584" i="17"/>
  <c r="AD583" i="17"/>
  <c r="W583" i="17" s="1"/>
  <c r="AE583" i="17"/>
  <c r="R587" i="17" l="1"/>
  <c r="S587" i="17"/>
  <c r="N587" i="17" s="1"/>
  <c r="AG584" i="17"/>
  <c r="Q588" i="17"/>
  <c r="P588" i="17"/>
  <c r="O588" i="17"/>
  <c r="L587" i="17"/>
  <c r="K587" i="17"/>
  <c r="M587" i="17"/>
  <c r="AH583" i="17"/>
  <c r="I587" i="17"/>
  <c r="J587" i="17"/>
  <c r="F589" i="17"/>
  <c r="H589" i="17"/>
  <c r="E590" i="17"/>
  <c r="G589" i="17"/>
  <c r="AB583" i="17"/>
  <c r="AI584" i="17" s="1"/>
  <c r="U586" i="17"/>
  <c r="T587" i="17"/>
  <c r="V586" i="17"/>
  <c r="AC585" i="17"/>
  <c r="Z585" i="17"/>
  <c r="X585" i="17"/>
  <c r="Y585" i="17"/>
  <c r="AF584" i="17"/>
  <c r="AA584" i="17"/>
  <c r="AD584" i="17" s="1"/>
  <c r="W584" i="17" s="1"/>
  <c r="AE584" i="17"/>
  <c r="AH584" i="17" l="1"/>
  <c r="AJ584" i="17"/>
  <c r="R588" i="17"/>
  <c r="S588" i="17" s="1"/>
  <c r="N588" i="17" s="1"/>
  <c r="AH585" i="17"/>
  <c r="Q589" i="17"/>
  <c r="O589" i="17"/>
  <c r="P589" i="17"/>
  <c r="H590" i="17"/>
  <c r="F590" i="17"/>
  <c r="E591" i="17"/>
  <c r="G590" i="17"/>
  <c r="I588" i="17"/>
  <c r="M588" i="17"/>
  <c r="K588" i="17"/>
  <c r="J588" i="17"/>
  <c r="AG585" i="17"/>
  <c r="L588" i="17"/>
  <c r="U587" i="17"/>
  <c r="T588" i="17"/>
  <c r="V587" i="17"/>
  <c r="AC586" i="17"/>
  <c r="Y586" i="17"/>
  <c r="Z586" i="17"/>
  <c r="X586" i="17"/>
  <c r="AA585" i="17"/>
  <c r="AD585" i="17" s="1"/>
  <c r="W585" i="17" s="1"/>
  <c r="AB584" i="17"/>
  <c r="AJ585" i="17" s="1"/>
  <c r="AE585" i="17" l="1"/>
  <c r="AF585" i="17"/>
  <c r="S589" i="17"/>
  <c r="N589" i="17" s="1"/>
  <c r="K589" i="17"/>
  <c r="AA586" i="17"/>
  <c r="AD586" i="17" s="1"/>
  <c r="W586" i="17" s="1"/>
  <c r="M589" i="17"/>
  <c r="I589" i="17"/>
  <c r="AI585" i="17"/>
  <c r="R589" i="17"/>
  <c r="J589" i="17"/>
  <c r="H591" i="17"/>
  <c r="E592" i="17"/>
  <c r="F591" i="17"/>
  <c r="G591" i="17"/>
  <c r="L589" i="17"/>
  <c r="P590" i="17"/>
  <c r="O590" i="17"/>
  <c r="Q590" i="17"/>
  <c r="U588" i="17"/>
  <c r="T589" i="17"/>
  <c r="V588" i="17"/>
  <c r="AE586" i="17"/>
  <c r="AB585" i="17"/>
  <c r="AJ586" i="17" s="1"/>
  <c r="AC587" i="17"/>
  <c r="Y587" i="17"/>
  <c r="Z587" i="17"/>
  <c r="X587" i="17"/>
  <c r="R590" i="17" l="1"/>
  <c r="AA587" i="17"/>
  <c r="I590" i="17"/>
  <c r="L590" i="17"/>
  <c r="M590" i="17"/>
  <c r="Q591" i="17"/>
  <c r="P591" i="17"/>
  <c r="O591" i="17"/>
  <c r="K590" i="17"/>
  <c r="AF586" i="17"/>
  <c r="H592" i="17"/>
  <c r="F592" i="17"/>
  <c r="E593" i="17"/>
  <c r="G592" i="17"/>
  <c r="AH586" i="17"/>
  <c r="AH587" i="17" s="1"/>
  <c r="J590" i="17"/>
  <c r="AG586" i="17"/>
  <c r="S590" i="17"/>
  <c r="N590" i="17" s="1"/>
  <c r="AI586" i="17"/>
  <c r="AD587" i="17"/>
  <c r="W587" i="17" s="1"/>
  <c r="U589" i="17"/>
  <c r="T590" i="17"/>
  <c r="V589" i="17"/>
  <c r="AC588" i="17"/>
  <c r="Y588" i="17"/>
  <c r="Z588" i="17"/>
  <c r="X588" i="17"/>
  <c r="AE587" i="17"/>
  <c r="AB586" i="17"/>
  <c r="AF587" i="17" s="1"/>
  <c r="R591" i="17" l="1"/>
  <c r="AA588" i="17"/>
  <c r="AG587" i="17"/>
  <c r="J591" i="17"/>
  <c r="S591" i="17"/>
  <c r="N591" i="17" s="1"/>
  <c r="L591" i="17"/>
  <c r="H593" i="17"/>
  <c r="F593" i="17"/>
  <c r="E594" i="17"/>
  <c r="G593" i="17"/>
  <c r="I591" i="17"/>
  <c r="M591" i="17"/>
  <c r="AI587" i="17"/>
  <c r="Q592" i="17"/>
  <c r="P592" i="17"/>
  <c r="R592" i="17" s="1"/>
  <c r="O592" i="17"/>
  <c r="K591" i="17"/>
  <c r="AJ587" i="17"/>
  <c r="T591" i="17"/>
  <c r="U590" i="17"/>
  <c r="V590" i="17"/>
  <c r="AC589" i="17"/>
  <c r="Z589" i="17"/>
  <c r="Y589" i="17"/>
  <c r="X589" i="17"/>
  <c r="AB587" i="17"/>
  <c r="AD588" i="17"/>
  <c r="W588" i="17" s="1"/>
  <c r="AE588" i="17"/>
  <c r="AG588" i="17" l="1"/>
  <c r="AA589" i="17"/>
  <c r="AJ588" i="17"/>
  <c r="K592" i="17"/>
  <c r="H594" i="17"/>
  <c r="E595" i="17"/>
  <c r="F594" i="17"/>
  <c r="G594" i="17"/>
  <c r="S592" i="17"/>
  <c r="N592" i="17" s="1"/>
  <c r="Q593" i="17"/>
  <c r="P593" i="17"/>
  <c r="O593" i="17"/>
  <c r="L592" i="17"/>
  <c r="J592" i="17"/>
  <c r="AH588" i="17"/>
  <c r="AI588" i="17"/>
  <c r="M592" i="17"/>
  <c r="I592" i="17"/>
  <c r="AC590" i="17"/>
  <c r="Y590" i="17"/>
  <c r="Z590" i="17"/>
  <c r="X590" i="17"/>
  <c r="U591" i="17"/>
  <c r="T592" i="17"/>
  <c r="V591" i="17"/>
  <c r="AB588" i="17"/>
  <c r="AG589" i="17" s="1"/>
  <c r="AE589" i="17"/>
  <c r="AD589" i="17"/>
  <c r="W589" i="17" s="1"/>
  <c r="AF588" i="17"/>
  <c r="AF589" i="17" s="1"/>
  <c r="AI589" i="17" l="1"/>
  <c r="M593" i="17"/>
  <c r="AH589" i="17"/>
  <c r="P594" i="17"/>
  <c r="Q594" i="17"/>
  <c r="O594" i="17"/>
  <c r="I593" i="17"/>
  <c r="J593" i="17"/>
  <c r="E596" i="17"/>
  <c r="H595" i="17"/>
  <c r="F595" i="17"/>
  <c r="G595" i="17"/>
  <c r="K593" i="17"/>
  <c r="L593" i="17"/>
  <c r="AJ589" i="17"/>
  <c r="AJ590" i="17" s="1"/>
  <c r="S593" i="17"/>
  <c r="N593" i="17" s="1"/>
  <c r="R593" i="17"/>
  <c r="AC591" i="17"/>
  <c r="Z591" i="17"/>
  <c r="Y591" i="17"/>
  <c r="X591" i="17"/>
  <c r="AA590" i="17"/>
  <c r="AE590" i="17" s="1"/>
  <c r="AB589" i="17"/>
  <c r="AG590" i="17" s="1"/>
  <c r="T593" i="17"/>
  <c r="U592" i="17"/>
  <c r="V592" i="17"/>
  <c r="L594" i="17" l="1"/>
  <c r="R594" i="17"/>
  <c r="S594" i="17" s="1"/>
  <c r="N594" i="17" s="1"/>
  <c r="K594" i="17"/>
  <c r="AH590" i="17"/>
  <c r="AI590" i="17"/>
  <c r="Q595" i="17"/>
  <c r="P595" i="17"/>
  <c r="O595" i="17"/>
  <c r="M594" i="17"/>
  <c r="J594" i="17"/>
  <c r="H596" i="17"/>
  <c r="E597" i="17"/>
  <c r="F596" i="17"/>
  <c r="G596" i="17"/>
  <c r="I594" i="17"/>
  <c r="AC592" i="17"/>
  <c r="Y592" i="17"/>
  <c r="AA592" i="17" s="1"/>
  <c r="Z592" i="17"/>
  <c r="X592" i="17"/>
  <c r="AD590" i="17"/>
  <c r="W590" i="17" s="1"/>
  <c r="U593" i="17"/>
  <c r="T594" i="17"/>
  <c r="V593" i="17"/>
  <c r="AA591" i="17"/>
  <c r="AD591" i="17" s="1"/>
  <c r="AE591" i="17"/>
  <c r="AF590" i="17"/>
  <c r="H597" i="17" l="1"/>
  <c r="E598" i="17"/>
  <c r="F597" i="17"/>
  <c r="G597" i="17"/>
  <c r="Q596" i="17"/>
  <c r="P596" i="17"/>
  <c r="O596" i="17"/>
  <c r="K595" i="17"/>
  <c r="J595" i="17"/>
  <c r="M595" i="17"/>
  <c r="L595" i="17"/>
  <c r="R595" i="17"/>
  <c r="S595" i="17" s="1"/>
  <c r="N595" i="17" s="1"/>
  <c r="I595" i="17"/>
  <c r="AC593" i="17"/>
  <c r="Y593" i="17"/>
  <c r="Z593" i="17"/>
  <c r="X593" i="17"/>
  <c r="W591" i="17"/>
  <c r="AD592" i="17"/>
  <c r="AB590" i="17"/>
  <c r="AI591" i="17" s="1"/>
  <c r="U594" i="17"/>
  <c r="T595" i="17"/>
  <c r="V594" i="17"/>
  <c r="AE592" i="17"/>
  <c r="L596" i="17" l="1"/>
  <c r="K596" i="17"/>
  <c r="AB591" i="17"/>
  <c r="AI592" i="17" s="1"/>
  <c r="AG591" i="17"/>
  <c r="AG592" i="17" s="1"/>
  <c r="AJ591" i="17"/>
  <c r="AJ592" i="17" s="1"/>
  <c r="I596" i="17"/>
  <c r="R596" i="17"/>
  <c r="S596" i="17" s="1"/>
  <c r="N596" i="17" s="1"/>
  <c r="AH591" i="17"/>
  <c r="M596" i="17"/>
  <c r="Q597" i="17"/>
  <c r="P597" i="17"/>
  <c r="O597" i="17"/>
  <c r="AA593" i="17"/>
  <c r="AD593" i="17" s="1"/>
  <c r="J596" i="17"/>
  <c r="S598" i="17"/>
  <c r="E599" i="17"/>
  <c r="H598" i="17"/>
  <c r="F598" i="17"/>
  <c r="G598" i="17"/>
  <c r="AF591" i="17"/>
  <c r="W592" i="17"/>
  <c r="U595" i="17"/>
  <c r="T596" i="17"/>
  <c r="V595" i="17"/>
  <c r="AC594" i="17"/>
  <c r="Z594" i="17"/>
  <c r="Y594" i="17"/>
  <c r="X594" i="17"/>
  <c r="AE593" i="17"/>
  <c r="W593" i="17" l="1"/>
  <c r="S599" i="17"/>
  <c r="E600" i="17"/>
  <c r="H599" i="17"/>
  <c r="F599" i="17"/>
  <c r="G599" i="17"/>
  <c r="S597" i="17"/>
  <c r="N597" i="17" s="1"/>
  <c r="N598" i="17" s="1"/>
  <c r="N599" i="17" s="1"/>
  <c r="AA594" i="17"/>
  <c r="AD594" i="17" s="1"/>
  <c r="W594" i="17" s="1"/>
  <c r="K597" i="17"/>
  <c r="L597" i="17"/>
  <c r="Q598" i="17"/>
  <c r="P598" i="17"/>
  <c r="R598" i="17" s="1"/>
  <c r="O598" i="17"/>
  <c r="R597" i="17"/>
  <c r="AF592" i="17"/>
  <c r="M597" i="17"/>
  <c r="AH592" i="17"/>
  <c r="J597" i="17"/>
  <c r="I597" i="17"/>
  <c r="AC595" i="17"/>
  <c r="Z595" i="17"/>
  <c r="Y595" i="17"/>
  <c r="X595" i="17"/>
  <c r="U596" i="17"/>
  <c r="T597" i="17"/>
  <c r="V596" i="17"/>
  <c r="AB592" i="17"/>
  <c r="AB593" i="17" s="1"/>
  <c r="AE594" i="17" l="1"/>
  <c r="AB594" i="17" s="1"/>
  <c r="Q599" i="17"/>
  <c r="O599" i="17"/>
  <c r="P599" i="17"/>
  <c r="M598" i="17"/>
  <c r="M599" i="17" s="1"/>
  <c r="AJ593" i="17"/>
  <c r="AJ594" i="17" s="1"/>
  <c r="AJ595" i="17" s="1"/>
  <c r="L598" i="17"/>
  <c r="L599" i="17" s="1"/>
  <c r="AG593" i="17"/>
  <c r="AG594" i="17" s="1"/>
  <c r="AG595" i="17" s="1"/>
  <c r="I598" i="17"/>
  <c r="I599" i="17" s="1"/>
  <c r="J598" i="17"/>
  <c r="J599" i="17" s="1"/>
  <c r="AH593" i="17"/>
  <c r="AH594" i="17" s="1"/>
  <c r="AH595" i="17" s="1"/>
  <c r="K598" i="17"/>
  <c r="K599" i="17" s="1"/>
  <c r="S600" i="17"/>
  <c r="N600" i="17" s="1"/>
  <c r="K600" i="17"/>
  <c r="L600" i="17"/>
  <c r="M600" i="17"/>
  <c r="H600" i="17"/>
  <c r="J600" i="17"/>
  <c r="F600" i="17"/>
  <c r="I600" i="17"/>
  <c r="E601" i="17"/>
  <c r="G600" i="17"/>
  <c r="AI593" i="17"/>
  <c r="AI594" i="17" s="1"/>
  <c r="AI595" i="17" s="1"/>
  <c r="U597" i="17"/>
  <c r="T598" i="17"/>
  <c r="V597" i="17"/>
  <c r="AA595" i="17"/>
  <c r="AD595" i="17" s="1"/>
  <c r="W595" i="17" s="1"/>
  <c r="AC596" i="17"/>
  <c r="Z596" i="17"/>
  <c r="Y596" i="17"/>
  <c r="X596" i="17"/>
  <c r="AF593" i="17"/>
  <c r="AF594" i="17" s="1"/>
  <c r="AE595" i="17" l="1"/>
  <c r="AB595" i="17" s="1"/>
  <c r="AG596" i="17" s="1"/>
  <c r="AF595" i="17"/>
  <c r="AF596" i="17" s="1"/>
  <c r="R599" i="17"/>
  <c r="S601" i="17"/>
  <c r="N601" i="17" s="1"/>
  <c r="H601" i="17"/>
  <c r="K601" i="17" s="1"/>
  <c r="I601" i="17"/>
  <c r="E602" i="17"/>
  <c r="J601" i="17"/>
  <c r="F601" i="17"/>
  <c r="G601" i="17"/>
  <c r="Q600" i="17"/>
  <c r="P600" i="17"/>
  <c r="O600" i="17"/>
  <c r="U598" i="17"/>
  <c r="T599" i="17"/>
  <c r="V598" i="17"/>
  <c r="AC597" i="17"/>
  <c r="Y597" i="17"/>
  <c r="Z597" i="17"/>
  <c r="X597" i="17"/>
  <c r="AA596" i="17"/>
  <c r="AE596" i="17" s="1"/>
  <c r="AH596" i="17" l="1"/>
  <c r="L601" i="17"/>
  <c r="AJ596" i="17"/>
  <c r="M601" i="17"/>
  <c r="AI596" i="17"/>
  <c r="R600" i="17"/>
  <c r="Q601" i="17"/>
  <c r="P601" i="17"/>
  <c r="O601" i="17"/>
  <c r="S602" i="17"/>
  <c r="N602" i="17" s="1"/>
  <c r="H602" i="17"/>
  <c r="M602" i="17" s="1"/>
  <c r="I602" i="17"/>
  <c r="F602" i="17"/>
  <c r="E603" i="17"/>
  <c r="G602" i="17"/>
  <c r="AA597" i="17"/>
  <c r="U599" i="17"/>
  <c r="T600" i="17"/>
  <c r="V599" i="17"/>
  <c r="AC598" i="17"/>
  <c r="Y598" i="17"/>
  <c r="Z598" i="17"/>
  <c r="X598" i="17"/>
  <c r="AD596" i="17"/>
  <c r="W596" i="17" s="1"/>
  <c r="AD597" i="17"/>
  <c r="AE597" i="17"/>
  <c r="L602" i="17" l="1"/>
  <c r="K602" i="17"/>
  <c r="R601" i="17"/>
  <c r="J602" i="17"/>
  <c r="AA598" i="17"/>
  <c r="S603" i="17"/>
  <c r="N603" i="17" s="1"/>
  <c r="H603" i="17"/>
  <c r="J603" i="17" s="1"/>
  <c r="E604" i="17"/>
  <c r="F603" i="17"/>
  <c r="G603" i="17"/>
  <c r="Q602" i="17"/>
  <c r="P602" i="17"/>
  <c r="R602" i="17" s="1"/>
  <c r="O602" i="17"/>
  <c r="AC599" i="17"/>
  <c r="Z599" i="17"/>
  <c r="Y599" i="17"/>
  <c r="X599" i="17"/>
  <c r="AE598" i="17"/>
  <c r="U600" i="17"/>
  <c r="T601" i="17"/>
  <c r="V600" i="17"/>
  <c r="W597" i="17"/>
  <c r="AD598" i="17"/>
  <c r="AB596" i="17"/>
  <c r="I603" i="17" l="1"/>
  <c r="AG597" i="17"/>
  <c r="AI597" i="17"/>
  <c r="AJ597" i="17"/>
  <c r="AH597" i="17"/>
  <c r="M603" i="17"/>
  <c r="K603" i="17"/>
  <c r="K604" i="17" s="1"/>
  <c r="L603" i="17"/>
  <c r="L604" i="17" s="1"/>
  <c r="Q603" i="17"/>
  <c r="P603" i="17"/>
  <c r="R603" i="17" s="1"/>
  <c r="O603" i="17"/>
  <c r="S604" i="17"/>
  <c r="N604" i="17" s="1"/>
  <c r="H604" i="17"/>
  <c r="I604" i="17"/>
  <c r="E605" i="17"/>
  <c r="F604" i="17"/>
  <c r="G604" i="17"/>
  <c r="AA599" i="17"/>
  <c r="AC600" i="17"/>
  <c r="Y600" i="17"/>
  <c r="Z600" i="17"/>
  <c r="X600" i="17"/>
  <c r="AB597" i="17"/>
  <c r="AF597" i="17"/>
  <c r="AD599" i="17"/>
  <c r="W598" i="17"/>
  <c r="U601" i="17"/>
  <c r="T602" i="17"/>
  <c r="V601" i="17"/>
  <c r="AE599" i="17"/>
  <c r="M604" i="17" l="1"/>
  <c r="J604" i="17"/>
  <c r="AH598" i="17"/>
  <c r="AH599" i="17" s="1"/>
  <c r="AF598" i="17"/>
  <c r="Q604" i="17"/>
  <c r="P604" i="17"/>
  <c r="O604" i="17"/>
  <c r="AJ598" i="17"/>
  <c r="AJ599" i="17" s="1"/>
  <c r="AB598" i="17"/>
  <c r="S605" i="17"/>
  <c r="N605" i="17" s="1"/>
  <c r="H605" i="17"/>
  <c r="I605" i="17" s="1"/>
  <c r="E606" i="17"/>
  <c r="F605" i="17"/>
  <c r="G605" i="17"/>
  <c r="AI598" i="17"/>
  <c r="AI599" i="17" s="1"/>
  <c r="AG598" i="17"/>
  <c r="AG599" i="17" s="1"/>
  <c r="AA600" i="17"/>
  <c r="AD600" i="17" s="1"/>
  <c r="U602" i="17"/>
  <c r="T603" i="17"/>
  <c r="V602" i="17"/>
  <c r="AC601" i="17"/>
  <c r="Z601" i="17"/>
  <c r="X601" i="17"/>
  <c r="Y601" i="17"/>
  <c r="AE600" i="17"/>
  <c r="W599" i="17"/>
  <c r="AF599" i="17" l="1"/>
  <c r="S606" i="17"/>
  <c r="N606" i="17" s="1"/>
  <c r="H606" i="17"/>
  <c r="E607" i="17"/>
  <c r="F606" i="17"/>
  <c r="G606" i="17"/>
  <c r="J605" i="17"/>
  <c r="J606" i="17" s="1"/>
  <c r="M605" i="17"/>
  <c r="R604" i="17"/>
  <c r="L605" i="17"/>
  <c r="K605" i="17"/>
  <c r="K606" i="17" s="1"/>
  <c r="Q605" i="17"/>
  <c r="P605" i="17"/>
  <c r="O605" i="17"/>
  <c r="W600" i="17"/>
  <c r="U603" i="17"/>
  <c r="T604" i="17"/>
  <c r="V603" i="17"/>
  <c r="AC602" i="17"/>
  <c r="Z602" i="17"/>
  <c r="Y602" i="17"/>
  <c r="X602" i="17"/>
  <c r="AB599" i="17"/>
  <c r="AI600" i="17" s="1"/>
  <c r="AA601" i="17"/>
  <c r="AD601" i="17" s="1"/>
  <c r="AE601" i="17"/>
  <c r="R605" i="17" l="1"/>
  <c r="L606" i="17"/>
  <c r="M606" i="17"/>
  <c r="AG600" i="17"/>
  <c r="I606" i="17"/>
  <c r="AH600" i="17"/>
  <c r="AJ600" i="17"/>
  <c r="Q606" i="17"/>
  <c r="P606" i="17"/>
  <c r="O606" i="17"/>
  <c r="S607" i="17"/>
  <c r="N607" i="17" s="1"/>
  <c r="H607" i="17"/>
  <c r="L607" i="17" s="1"/>
  <c r="I607" i="17"/>
  <c r="E608" i="17"/>
  <c r="F607" i="17"/>
  <c r="G607" i="17"/>
  <c r="AB600" i="17"/>
  <c r="AI601" i="17" s="1"/>
  <c r="AF600" i="17"/>
  <c r="U604" i="17"/>
  <c r="T605" i="17"/>
  <c r="V604" i="17"/>
  <c r="AC603" i="17"/>
  <c r="Z603" i="17"/>
  <c r="X603" i="17"/>
  <c r="Y603" i="17"/>
  <c r="AA602" i="17"/>
  <c r="AE602" i="17" s="1"/>
  <c r="W601" i="17"/>
  <c r="AH601" i="17" l="1"/>
  <c r="AJ601" i="17"/>
  <c r="AF601" i="17"/>
  <c r="R606" i="17"/>
  <c r="J607" i="17"/>
  <c r="K607" i="17"/>
  <c r="K608" i="17" s="1"/>
  <c r="M607" i="17"/>
  <c r="AG601" i="17"/>
  <c r="Q607" i="17"/>
  <c r="P607" i="17"/>
  <c r="R607" i="17" s="1"/>
  <c r="O607" i="17"/>
  <c r="AA603" i="17"/>
  <c r="AE603" i="17" s="1"/>
  <c r="S608" i="17"/>
  <c r="N608" i="17" s="1"/>
  <c r="L608" i="17"/>
  <c r="M608" i="17"/>
  <c r="J608" i="17"/>
  <c r="I608" i="17"/>
  <c r="H608" i="17"/>
  <c r="F608" i="17"/>
  <c r="E609" i="17"/>
  <c r="G608" i="17"/>
  <c r="U605" i="17"/>
  <c r="T606" i="17"/>
  <c r="V605" i="17"/>
  <c r="AC604" i="17"/>
  <c r="Z604" i="17"/>
  <c r="Y604" i="17"/>
  <c r="X604" i="17"/>
  <c r="AD602" i="17"/>
  <c r="W602" i="17" s="1"/>
  <c r="AB601" i="17"/>
  <c r="AI602" i="17" s="1"/>
  <c r="AD603" i="17" l="1"/>
  <c r="AG602" i="17"/>
  <c r="AJ602" i="17"/>
  <c r="W603" i="17"/>
  <c r="S609" i="17"/>
  <c r="N609" i="17" s="1"/>
  <c r="H609" i="17"/>
  <c r="L609" i="17" s="1"/>
  <c r="E610" i="17"/>
  <c r="F609" i="17"/>
  <c r="G609" i="17"/>
  <c r="P608" i="17"/>
  <c r="Q608" i="17"/>
  <c r="O608" i="17"/>
  <c r="AH602" i="17"/>
  <c r="AB602" i="17"/>
  <c r="AF602" i="17"/>
  <c r="AF603" i="17" s="1"/>
  <c r="U606" i="17"/>
  <c r="T607" i="17"/>
  <c r="V606" i="17"/>
  <c r="Z605" i="17"/>
  <c r="AC605" i="17"/>
  <c r="Y605" i="17"/>
  <c r="X605" i="17"/>
  <c r="AA604" i="17"/>
  <c r="AE604" i="17" s="1"/>
  <c r="M609" i="17" l="1"/>
  <c r="K609" i="17"/>
  <c r="I609" i="17"/>
  <c r="R608" i="17"/>
  <c r="AB603" i="17"/>
  <c r="AF604" i="17" s="1"/>
  <c r="AJ603" i="17"/>
  <c r="AJ604" i="17" s="1"/>
  <c r="AH603" i="17"/>
  <c r="AH604" i="17" s="1"/>
  <c r="AG603" i="17"/>
  <c r="AG604" i="17" s="1"/>
  <c r="Q609" i="17"/>
  <c r="P609" i="17"/>
  <c r="R609" i="17" s="1"/>
  <c r="O609" i="17"/>
  <c r="S610" i="17"/>
  <c r="N610" i="17" s="1"/>
  <c r="H610" i="17"/>
  <c r="I610" i="17" s="1"/>
  <c r="F610" i="17"/>
  <c r="E611" i="17"/>
  <c r="G610" i="17"/>
  <c r="J609" i="17"/>
  <c r="AI603" i="17"/>
  <c r="AI604" i="17" s="1"/>
  <c r="AA605" i="17"/>
  <c r="AD605" i="17" s="1"/>
  <c r="T608" i="17"/>
  <c r="U607" i="17"/>
  <c r="V607" i="17"/>
  <c r="Z606" i="17"/>
  <c r="Y606" i="17"/>
  <c r="AC606" i="17"/>
  <c r="X606" i="17"/>
  <c r="AD604" i="17"/>
  <c r="W604" i="17" s="1"/>
  <c r="AE605" i="17" l="1"/>
  <c r="W605" i="17"/>
  <c r="J610" i="17"/>
  <c r="M610" i="17"/>
  <c r="S611" i="17"/>
  <c r="N611" i="17" s="1"/>
  <c r="H611" i="17"/>
  <c r="I611" i="17" s="1"/>
  <c r="E612" i="17"/>
  <c r="F611" i="17"/>
  <c r="G611" i="17"/>
  <c r="L610" i="17"/>
  <c r="AB604" i="17"/>
  <c r="AB605" i="17" s="1"/>
  <c r="Q610" i="17"/>
  <c r="P610" i="17"/>
  <c r="R610" i="17" s="1"/>
  <c r="O610" i="17"/>
  <c r="K610" i="17"/>
  <c r="AC607" i="17"/>
  <c r="Z607" i="17"/>
  <c r="Y607" i="17"/>
  <c r="X607" i="17"/>
  <c r="T609" i="17"/>
  <c r="U608" i="17"/>
  <c r="V608" i="17"/>
  <c r="AA606" i="17"/>
  <c r="AD606" i="17" s="1"/>
  <c r="W606" i="17" s="1"/>
  <c r="M611" i="17" l="1"/>
  <c r="L611" i="17"/>
  <c r="J611" i="17"/>
  <c r="AI605" i="17"/>
  <c r="AI606" i="17" s="1"/>
  <c r="AJ605" i="17"/>
  <c r="AJ606" i="17" s="1"/>
  <c r="K611" i="17"/>
  <c r="AF605" i="17"/>
  <c r="AF606" i="17" s="1"/>
  <c r="AF607" i="17" s="1"/>
  <c r="Q611" i="17"/>
  <c r="P611" i="17"/>
  <c r="R611" i="17" s="1"/>
  <c r="O611" i="17"/>
  <c r="S612" i="17"/>
  <c r="N612" i="17" s="1"/>
  <c r="H612" i="17"/>
  <c r="L612" i="17" s="1"/>
  <c r="I612" i="17"/>
  <c r="E613" i="17"/>
  <c r="F612" i="17"/>
  <c r="G612" i="17"/>
  <c r="AH605" i="17"/>
  <c r="AH606" i="17" s="1"/>
  <c r="AG605" i="17"/>
  <c r="AG606" i="17" s="1"/>
  <c r="AE606" i="17"/>
  <c r="AB606" i="17" s="1"/>
  <c r="AI607" i="17" s="1"/>
  <c r="AA607" i="17"/>
  <c r="AD607" i="17" s="1"/>
  <c r="W607" i="17" s="1"/>
  <c r="AC608" i="17"/>
  <c r="Y608" i="17"/>
  <c r="Z608" i="17"/>
  <c r="X608" i="17"/>
  <c r="U609" i="17"/>
  <c r="T610" i="17"/>
  <c r="V609" i="17"/>
  <c r="M612" i="17" l="1"/>
  <c r="AE607" i="17"/>
  <c r="Q612" i="17"/>
  <c r="P612" i="17"/>
  <c r="O612" i="17"/>
  <c r="S613" i="17"/>
  <c r="N613" i="17" s="1"/>
  <c r="M613" i="17"/>
  <c r="L613" i="17"/>
  <c r="H613" i="17"/>
  <c r="I613" i="17"/>
  <c r="E614" i="17"/>
  <c r="J613" i="17"/>
  <c r="F613" i="17"/>
  <c r="G613" i="17"/>
  <c r="AJ607" i="17"/>
  <c r="J612" i="17"/>
  <c r="AG607" i="17"/>
  <c r="K612" i="17"/>
  <c r="K613" i="17" s="1"/>
  <c r="AH607" i="17"/>
  <c r="AA608" i="17"/>
  <c r="U610" i="17"/>
  <c r="T611" i="17"/>
  <c r="V610" i="17"/>
  <c r="AE608" i="17"/>
  <c r="AC609" i="17"/>
  <c r="Z609" i="17"/>
  <c r="Y609" i="17"/>
  <c r="X609" i="17"/>
  <c r="AB607" i="17"/>
  <c r="AI608" i="17" s="1"/>
  <c r="AD608" i="17"/>
  <c r="W608" i="17" s="1"/>
  <c r="R612" i="17" l="1"/>
  <c r="AJ608" i="17"/>
  <c r="Q613" i="17"/>
  <c r="P613" i="17"/>
  <c r="O613" i="17"/>
  <c r="AH608" i="17"/>
  <c r="S614" i="17"/>
  <c r="N614" i="17" s="1"/>
  <c r="H614" i="17"/>
  <c r="L614" i="17" s="1"/>
  <c r="E615" i="17"/>
  <c r="F614" i="17"/>
  <c r="G614" i="17"/>
  <c r="AG608" i="17"/>
  <c r="AB608" i="17"/>
  <c r="AI609" i="17" s="1"/>
  <c r="AC610" i="17"/>
  <c r="Y610" i="17"/>
  <c r="Z610" i="17"/>
  <c r="X610" i="17"/>
  <c r="AA609" i="17"/>
  <c r="AD609" i="17" s="1"/>
  <c r="W609" i="17" s="1"/>
  <c r="T612" i="17"/>
  <c r="U611" i="17"/>
  <c r="V611" i="17"/>
  <c r="AF608" i="17"/>
  <c r="AE609" i="17"/>
  <c r="AF609" i="17" l="1"/>
  <c r="AH609" i="17"/>
  <c r="J614" i="17"/>
  <c r="AJ609" i="17"/>
  <c r="K614" i="17"/>
  <c r="AA610" i="17"/>
  <c r="Q614" i="17"/>
  <c r="P614" i="17"/>
  <c r="R614" i="17" s="1"/>
  <c r="O614" i="17"/>
  <c r="S615" i="17"/>
  <c r="N615" i="17" s="1"/>
  <c r="H615" i="17"/>
  <c r="E616" i="17"/>
  <c r="F615" i="17"/>
  <c r="G615" i="17"/>
  <c r="R613" i="17"/>
  <c r="AG609" i="17"/>
  <c r="I614" i="17"/>
  <c r="M614" i="17"/>
  <c r="AC611" i="17"/>
  <c r="Z611" i="17"/>
  <c r="Y611" i="17"/>
  <c r="X611" i="17"/>
  <c r="AD610" i="17"/>
  <c r="W610" i="17" s="1"/>
  <c r="AE610" i="17"/>
  <c r="U612" i="17"/>
  <c r="T613" i="17"/>
  <c r="V612" i="17"/>
  <c r="AB609" i="17"/>
  <c r="AI610" i="17" s="1"/>
  <c r="K615" i="17" l="1"/>
  <c r="M615" i="17"/>
  <c r="L615" i="17"/>
  <c r="Q615" i="17"/>
  <c r="P615" i="17"/>
  <c r="O615" i="17"/>
  <c r="AH610" i="17"/>
  <c r="I615" i="17"/>
  <c r="I616" i="17" s="1"/>
  <c r="AF610" i="17"/>
  <c r="AG610" i="17"/>
  <c r="J615" i="17"/>
  <c r="J616" i="17" s="1"/>
  <c r="AJ610" i="17"/>
  <c r="S616" i="17"/>
  <c r="N616" i="17" s="1"/>
  <c r="M616" i="17"/>
  <c r="K616" i="17"/>
  <c r="L616" i="17"/>
  <c r="H616" i="17"/>
  <c r="F616" i="17"/>
  <c r="E617" i="17"/>
  <c r="G616" i="17"/>
  <c r="AB610" i="17"/>
  <c r="AI611" i="17" s="1"/>
  <c r="U613" i="17"/>
  <c r="T614" i="17"/>
  <c r="V613" i="17"/>
  <c r="AA611" i="17"/>
  <c r="AD611" i="17" s="1"/>
  <c r="W611" i="17" s="1"/>
  <c r="AC612" i="17"/>
  <c r="X612" i="17"/>
  <c r="Z612" i="17"/>
  <c r="Y612" i="17"/>
  <c r="AE611" i="17" l="1"/>
  <c r="AB611" i="17" s="1"/>
  <c r="AI612" i="17" s="1"/>
  <c r="AH611" i="17"/>
  <c r="R615" i="17"/>
  <c r="AJ611" i="17"/>
  <c r="S617" i="17"/>
  <c r="N617" i="17" s="1"/>
  <c r="M617" i="17"/>
  <c r="J617" i="17"/>
  <c r="H617" i="17"/>
  <c r="L617" i="17" s="1"/>
  <c r="E618" i="17"/>
  <c r="F617" i="17"/>
  <c r="G617" i="17"/>
  <c r="Q616" i="17"/>
  <c r="P616" i="17"/>
  <c r="O616" i="17"/>
  <c r="AG611" i="17"/>
  <c r="U614" i="17"/>
  <c r="T615" i="17"/>
  <c r="V614" i="17"/>
  <c r="AC613" i="17"/>
  <c r="Z613" i="17"/>
  <c r="Y613" i="17"/>
  <c r="X613" i="17"/>
  <c r="AA612" i="17"/>
  <c r="AE612" i="17" s="1"/>
  <c r="AD612" i="17"/>
  <c r="W612" i="17" s="1"/>
  <c r="AF611" i="17"/>
  <c r="K617" i="17" l="1"/>
  <c r="AF612" i="17"/>
  <c r="I617" i="17"/>
  <c r="AI613" i="17"/>
  <c r="S618" i="17"/>
  <c r="N618" i="17" s="1"/>
  <c r="H618" i="17"/>
  <c r="I618" i="17" s="1"/>
  <c r="F618" i="17"/>
  <c r="E619" i="17"/>
  <c r="G618" i="17"/>
  <c r="P617" i="17"/>
  <c r="R617" i="17" s="1"/>
  <c r="Q617" i="17"/>
  <c r="O617" i="17"/>
  <c r="AJ612" i="17"/>
  <c r="AJ613" i="17" s="1"/>
  <c r="AG612" i="17"/>
  <c r="AH612" i="17"/>
  <c r="AH613" i="17" s="1"/>
  <c r="R616" i="17"/>
  <c r="AB612" i="17"/>
  <c r="U615" i="17"/>
  <c r="T616" i="17"/>
  <c r="V615" i="17"/>
  <c r="AC614" i="17"/>
  <c r="Y614" i="17"/>
  <c r="Z614" i="17"/>
  <c r="X614" i="17"/>
  <c r="AA613" i="17"/>
  <c r="AD613" i="17" s="1"/>
  <c r="W613" i="17" s="1"/>
  <c r="J618" i="17" l="1"/>
  <c r="M618" i="17"/>
  <c r="K618" i="17"/>
  <c r="L618" i="17"/>
  <c r="S619" i="17"/>
  <c r="N619" i="17" s="1"/>
  <c r="H619" i="17"/>
  <c r="J619" i="17" s="1"/>
  <c r="E620" i="17"/>
  <c r="F619" i="17"/>
  <c r="G619" i="17"/>
  <c r="Q618" i="17"/>
  <c r="P618" i="17"/>
  <c r="O618" i="17"/>
  <c r="AG613" i="17"/>
  <c r="AA614" i="17"/>
  <c r="AD614" i="17" s="1"/>
  <c r="W614" i="17" s="1"/>
  <c r="AE613" i="17"/>
  <c r="AB613" i="17" s="1"/>
  <c r="AJ614" i="17" s="1"/>
  <c r="U616" i="17"/>
  <c r="T617" i="17"/>
  <c r="V616" i="17"/>
  <c r="AC615" i="17"/>
  <c r="Z615" i="17"/>
  <c r="Y615" i="17"/>
  <c r="X615" i="17"/>
  <c r="AF613" i="17"/>
  <c r="K619" i="17" l="1"/>
  <c r="L619" i="17"/>
  <c r="M619" i="17"/>
  <c r="R618" i="17"/>
  <c r="I619" i="17"/>
  <c r="AE614" i="17"/>
  <c r="AH614" i="17"/>
  <c r="Q619" i="17"/>
  <c r="O619" i="17"/>
  <c r="P619" i="17"/>
  <c r="S620" i="17"/>
  <c r="N620" i="17" s="1"/>
  <c r="H620" i="17"/>
  <c r="L620" i="17" s="1"/>
  <c r="E621" i="17"/>
  <c r="F620" i="17"/>
  <c r="G620" i="17"/>
  <c r="AI614" i="17"/>
  <c r="AG614" i="17"/>
  <c r="AB614" i="17"/>
  <c r="AJ615" i="17" s="1"/>
  <c r="AA615" i="17"/>
  <c r="AF614" i="17"/>
  <c r="U617" i="17"/>
  <c r="T618" i="17"/>
  <c r="V617" i="17"/>
  <c r="AC616" i="17"/>
  <c r="Y616" i="17"/>
  <c r="Z616" i="17"/>
  <c r="X616" i="17"/>
  <c r="AD615" i="17"/>
  <c r="W615" i="17" s="1"/>
  <c r="AE615" i="17"/>
  <c r="AF615" i="17" l="1"/>
  <c r="R619" i="17"/>
  <c r="M620" i="17"/>
  <c r="M621" i="17" s="1"/>
  <c r="Q620" i="17"/>
  <c r="P620" i="17"/>
  <c r="O620" i="17"/>
  <c r="S621" i="17"/>
  <c r="N621" i="17" s="1"/>
  <c r="H621" i="17"/>
  <c r="J621" i="17"/>
  <c r="E622" i="17"/>
  <c r="F621" i="17"/>
  <c r="G621" i="17"/>
  <c r="I620" i="17"/>
  <c r="K620" i="17"/>
  <c r="K621" i="17" s="1"/>
  <c r="J620" i="17"/>
  <c r="AH615" i="17"/>
  <c r="AG615" i="17"/>
  <c r="AG616" i="17" s="1"/>
  <c r="AI615" i="17"/>
  <c r="U618" i="17"/>
  <c r="T619" i="17"/>
  <c r="V618" i="17"/>
  <c r="Z617" i="17"/>
  <c r="Y617" i="17"/>
  <c r="AC617" i="17"/>
  <c r="X617" i="17"/>
  <c r="AA616" i="17"/>
  <c r="AD616" i="17"/>
  <c r="W616" i="17" s="1"/>
  <c r="AE616" i="17"/>
  <c r="AB615" i="17"/>
  <c r="AJ616" i="17" s="1"/>
  <c r="AI616" i="17" l="1"/>
  <c r="AH616" i="17"/>
  <c r="I621" i="17"/>
  <c r="L621" i="17"/>
  <c r="L622" i="17" s="1"/>
  <c r="Q621" i="17"/>
  <c r="P621" i="17"/>
  <c r="O621" i="17"/>
  <c r="S622" i="17"/>
  <c r="N622" i="17" s="1"/>
  <c r="H622" i="17"/>
  <c r="M622" i="17" s="1"/>
  <c r="F622" i="17"/>
  <c r="E623" i="17"/>
  <c r="G622" i="17"/>
  <c r="R620" i="17"/>
  <c r="AA617" i="17"/>
  <c r="AD617" i="17" s="1"/>
  <c r="W617" i="17" s="1"/>
  <c r="AB616" i="17"/>
  <c r="AG617" i="17" s="1"/>
  <c r="AC618" i="17"/>
  <c r="Z618" i="17"/>
  <c r="Y618" i="17"/>
  <c r="X618" i="17"/>
  <c r="AF616" i="17"/>
  <c r="U619" i="17"/>
  <c r="T620" i="17"/>
  <c r="V619" i="17"/>
  <c r="AE617" i="17"/>
  <c r="K622" i="17" l="1"/>
  <c r="R621" i="17"/>
  <c r="S623" i="17"/>
  <c r="N623" i="17" s="1"/>
  <c r="J623" i="17"/>
  <c r="H623" i="17"/>
  <c r="M623" i="17" s="1"/>
  <c r="E624" i="17"/>
  <c r="F623" i="17"/>
  <c r="G623" i="17"/>
  <c r="Q622" i="17"/>
  <c r="P622" i="17"/>
  <c r="O622" i="17"/>
  <c r="AI617" i="17"/>
  <c r="AJ617" i="17"/>
  <c r="AF617" i="17"/>
  <c r="I622" i="17"/>
  <c r="AH617" i="17"/>
  <c r="J622" i="17"/>
  <c r="U620" i="17"/>
  <c r="T621" i="17"/>
  <c r="V620" i="17"/>
  <c r="AC619" i="17"/>
  <c r="Y619" i="17"/>
  <c r="Z619" i="17"/>
  <c r="X619" i="17"/>
  <c r="AA618" i="17"/>
  <c r="AD618" i="17" s="1"/>
  <c r="W618" i="17" s="1"/>
  <c r="AE618" i="17"/>
  <c r="AB617" i="17"/>
  <c r="AG618" i="17" s="1"/>
  <c r="R622" i="17" l="1"/>
  <c r="L623" i="17"/>
  <c r="K623" i="17"/>
  <c r="I623" i="17"/>
  <c r="I624" i="17" s="1"/>
  <c r="S624" i="17"/>
  <c r="N624" i="17" s="1"/>
  <c r="L624" i="17"/>
  <c r="M624" i="17"/>
  <c r="K624" i="17"/>
  <c r="H624" i="17"/>
  <c r="J624" i="17" s="1"/>
  <c r="F624" i="17"/>
  <c r="E625" i="17"/>
  <c r="G624" i="17"/>
  <c r="AH618" i="17"/>
  <c r="AH619" i="17" s="1"/>
  <c r="Q623" i="17"/>
  <c r="P623" i="17"/>
  <c r="R623" i="17" s="1"/>
  <c r="O623" i="17"/>
  <c r="AJ618" i="17"/>
  <c r="AI618" i="17"/>
  <c r="AI619" i="17" s="1"/>
  <c r="U621" i="17"/>
  <c r="T622" i="17"/>
  <c r="V621" i="17"/>
  <c r="AC620" i="17"/>
  <c r="Z620" i="17"/>
  <c r="Y620" i="17"/>
  <c r="X620" i="17"/>
  <c r="AB618" i="17"/>
  <c r="AG619" i="17" s="1"/>
  <c r="AF618" i="17"/>
  <c r="AA619" i="17"/>
  <c r="AD619" i="17" s="1"/>
  <c r="W619" i="17" s="1"/>
  <c r="AE619" i="17"/>
  <c r="AF619" i="17" l="1"/>
  <c r="Q624" i="17"/>
  <c r="P624" i="17"/>
  <c r="O624" i="17"/>
  <c r="S625" i="17"/>
  <c r="N625" i="17" s="1"/>
  <c r="H625" i="17"/>
  <c r="M625" i="17" s="1"/>
  <c r="F625" i="17"/>
  <c r="E626" i="17"/>
  <c r="G625" i="17"/>
  <c r="AJ619" i="17"/>
  <c r="U622" i="17"/>
  <c r="T623" i="17"/>
  <c r="V622" i="17"/>
  <c r="Z621" i="17"/>
  <c r="Y621" i="17"/>
  <c r="AC621" i="17"/>
  <c r="X621" i="17"/>
  <c r="AB619" i="17"/>
  <c r="AG620" i="17" s="1"/>
  <c r="AA620" i="17"/>
  <c r="AE620" i="17" s="1"/>
  <c r="J625" i="17" l="1"/>
  <c r="AI620" i="17"/>
  <c r="AA621" i="17"/>
  <c r="I625" i="17"/>
  <c r="I626" i="17" s="1"/>
  <c r="AH620" i="17"/>
  <c r="S626" i="17"/>
  <c r="N626" i="17" s="1"/>
  <c r="M626" i="17"/>
  <c r="J626" i="17"/>
  <c r="H626" i="17"/>
  <c r="E627" i="17"/>
  <c r="F626" i="17"/>
  <c r="G626" i="17"/>
  <c r="AJ620" i="17"/>
  <c r="L625" i="17"/>
  <c r="L626" i="17" s="1"/>
  <c r="R624" i="17"/>
  <c r="Q625" i="17"/>
  <c r="P625" i="17"/>
  <c r="R625" i="17" s="1"/>
  <c r="O625" i="17"/>
  <c r="K625" i="17"/>
  <c r="K626" i="17" s="1"/>
  <c r="T624" i="17"/>
  <c r="U623" i="17"/>
  <c r="V623" i="17"/>
  <c r="AD621" i="17"/>
  <c r="AD620" i="17"/>
  <c r="W620" i="17" s="1"/>
  <c r="W621" i="17" s="1"/>
  <c r="AC622" i="17"/>
  <c r="Y622" i="17"/>
  <c r="Z622" i="17"/>
  <c r="X622" i="17"/>
  <c r="AE621" i="17"/>
  <c r="AF620" i="17"/>
  <c r="Q626" i="17" l="1"/>
  <c r="P626" i="17"/>
  <c r="O626" i="17"/>
  <c r="S627" i="17"/>
  <c r="N627" i="17" s="1"/>
  <c r="E628" i="17"/>
  <c r="H627" i="17"/>
  <c r="K627" i="17" s="1"/>
  <c r="F627" i="17"/>
  <c r="G627" i="17"/>
  <c r="AB620" i="17"/>
  <c r="AF621" i="17" s="1"/>
  <c r="AC623" i="17"/>
  <c r="Z623" i="17"/>
  <c r="Y623" i="17"/>
  <c r="X623" i="17"/>
  <c r="U624" i="17"/>
  <c r="T625" i="17"/>
  <c r="V624" i="17"/>
  <c r="AA622" i="17"/>
  <c r="AD622" i="17" s="1"/>
  <c r="W622" i="17" s="1"/>
  <c r="AB621" i="17" l="1"/>
  <c r="AG621" i="17"/>
  <c r="AG622" i="17" s="1"/>
  <c r="AH621" i="17"/>
  <c r="AH622" i="17" s="1"/>
  <c r="AI621" i="17"/>
  <c r="AI622" i="17" s="1"/>
  <c r="M627" i="17"/>
  <c r="S628" i="17"/>
  <c r="N628" i="17" s="1"/>
  <c r="H628" i="17"/>
  <c r="K628" i="17" s="1"/>
  <c r="E629" i="17"/>
  <c r="F628" i="17"/>
  <c r="G628" i="17"/>
  <c r="L627" i="17"/>
  <c r="Q627" i="17"/>
  <c r="P627" i="17"/>
  <c r="R627" i="17" s="1"/>
  <c r="O627" i="17"/>
  <c r="AF622" i="17"/>
  <c r="R626" i="17"/>
  <c r="I627" i="17"/>
  <c r="J627" i="17"/>
  <c r="AJ621" i="17"/>
  <c r="AA623" i="17"/>
  <c r="AD623" i="17" s="1"/>
  <c r="W623" i="17" s="1"/>
  <c r="AC624" i="17"/>
  <c r="Y624" i="17"/>
  <c r="Z624" i="17"/>
  <c r="X624" i="17"/>
  <c r="AE622" i="17"/>
  <c r="AB622" i="17" s="1"/>
  <c r="U625" i="17"/>
  <c r="T626" i="17"/>
  <c r="V625" i="17"/>
  <c r="AE623" i="17"/>
  <c r="AA624" i="17" l="1"/>
  <c r="M628" i="17"/>
  <c r="J628" i="17"/>
  <c r="I628" i="17"/>
  <c r="Q628" i="17"/>
  <c r="P628" i="17"/>
  <c r="R628" i="17" s="1"/>
  <c r="O628" i="17"/>
  <c r="S629" i="17"/>
  <c r="N629" i="17" s="1"/>
  <c r="H629" i="17"/>
  <c r="J629" i="17" s="1"/>
  <c r="E630" i="17"/>
  <c r="I629" i="17"/>
  <c r="F629" i="17"/>
  <c r="G629" i="17"/>
  <c r="AI623" i="17"/>
  <c r="AH623" i="17"/>
  <c r="AG623" i="17"/>
  <c r="L628" i="17"/>
  <c r="L629" i="17" s="1"/>
  <c r="AJ622" i="17"/>
  <c r="AJ623" i="17" s="1"/>
  <c r="AD624" i="17"/>
  <c r="W624" i="17" s="1"/>
  <c r="AB623" i="17"/>
  <c r="AF623" i="17"/>
  <c r="AF624" i="17" s="1"/>
  <c r="T627" i="17"/>
  <c r="U626" i="17"/>
  <c r="V626" i="17"/>
  <c r="AC625" i="17"/>
  <c r="Z625" i="17"/>
  <c r="Y625" i="17"/>
  <c r="X625" i="17"/>
  <c r="AE624" i="17"/>
  <c r="AH624" i="17" l="1"/>
  <c r="K629" i="17"/>
  <c r="M629" i="17"/>
  <c r="AI624" i="17"/>
  <c r="Q629" i="17"/>
  <c r="P629" i="17"/>
  <c r="O629" i="17"/>
  <c r="AJ624" i="17"/>
  <c r="AJ625" i="17" s="1"/>
  <c r="S630" i="17"/>
  <c r="N630" i="17" s="1"/>
  <c r="H630" i="17"/>
  <c r="L630" i="17" s="1"/>
  <c r="I630" i="17"/>
  <c r="E631" i="17"/>
  <c r="F630" i="17"/>
  <c r="G630" i="17"/>
  <c r="AG624" i="17"/>
  <c r="AA625" i="17"/>
  <c r="AB624" i="17"/>
  <c r="AC626" i="17"/>
  <c r="Z626" i="17"/>
  <c r="Y626" i="17"/>
  <c r="X626" i="17"/>
  <c r="U627" i="17"/>
  <c r="T628" i="17"/>
  <c r="V627" i="17"/>
  <c r="AD625" i="17"/>
  <c r="W625" i="17" s="1"/>
  <c r="AE625" i="17"/>
  <c r="AI625" i="17" l="1"/>
  <c r="Q630" i="17"/>
  <c r="P630" i="17"/>
  <c r="R630" i="17" s="1"/>
  <c r="O630" i="17"/>
  <c r="S631" i="17"/>
  <c r="N631" i="17" s="1"/>
  <c r="H631" i="17"/>
  <c r="I631" i="17" s="1"/>
  <c r="E632" i="17"/>
  <c r="F631" i="17"/>
  <c r="G631" i="17"/>
  <c r="AJ626" i="17"/>
  <c r="R629" i="17"/>
  <c r="J630" i="17"/>
  <c r="AH625" i="17"/>
  <c r="K630" i="17"/>
  <c r="K631" i="17" s="1"/>
  <c r="AG625" i="17"/>
  <c r="AG626" i="17" s="1"/>
  <c r="M630" i="17"/>
  <c r="T629" i="17"/>
  <c r="U628" i="17"/>
  <c r="V628" i="17"/>
  <c r="AA626" i="17"/>
  <c r="AE626" i="17" s="1"/>
  <c r="AB625" i="17"/>
  <c r="AI626" i="17" s="1"/>
  <c r="AC627" i="17"/>
  <c r="Y627" i="17"/>
  <c r="Z627" i="17"/>
  <c r="X627" i="17"/>
  <c r="AF625" i="17"/>
  <c r="L631" i="17" l="1"/>
  <c r="J631" i="17"/>
  <c r="M631" i="17"/>
  <c r="AF626" i="17"/>
  <c r="N632" i="17"/>
  <c r="Q631" i="17"/>
  <c r="P631" i="17"/>
  <c r="R631" i="17" s="1"/>
  <c r="O631" i="17"/>
  <c r="AA627" i="17"/>
  <c r="AE627" i="17" s="1"/>
  <c r="S632" i="17"/>
  <c r="H632" i="17"/>
  <c r="K632" i="17" s="1"/>
  <c r="F632" i="17"/>
  <c r="E633" i="17"/>
  <c r="G632" i="17"/>
  <c r="AH626" i="17"/>
  <c r="AC628" i="17"/>
  <c r="Y628" i="17"/>
  <c r="Z628" i="17"/>
  <c r="X628" i="17"/>
  <c r="U629" i="17"/>
  <c r="T630" i="17"/>
  <c r="V629" i="17"/>
  <c r="AD626" i="17"/>
  <c r="W626" i="17" s="1"/>
  <c r="AD627" i="17" l="1"/>
  <c r="W627" i="17"/>
  <c r="Q632" i="17"/>
  <c r="P632" i="17"/>
  <c r="O632" i="17"/>
  <c r="AA628" i="17"/>
  <c r="AD628" i="17" s="1"/>
  <c r="W628" i="17" s="1"/>
  <c r="I632" i="17"/>
  <c r="I633" i="17" s="1"/>
  <c r="J632" i="17"/>
  <c r="M632" i="17"/>
  <c r="L632" i="17"/>
  <c r="S633" i="17"/>
  <c r="N633" i="17" s="1"/>
  <c r="F633" i="17"/>
  <c r="H633" i="17"/>
  <c r="K633" i="17" s="1"/>
  <c r="E634" i="17"/>
  <c r="G633" i="17"/>
  <c r="AB626" i="17"/>
  <c r="AH627" i="17" s="1"/>
  <c r="U630" i="17"/>
  <c r="T631" i="17"/>
  <c r="V630" i="17"/>
  <c r="AC629" i="17"/>
  <c r="Z629" i="17"/>
  <c r="Y629" i="17"/>
  <c r="X629" i="17"/>
  <c r="L633" i="17" l="1"/>
  <c r="M633" i="17"/>
  <c r="AE628" i="17"/>
  <c r="S634" i="17"/>
  <c r="N634" i="17" s="1"/>
  <c r="K634" i="17"/>
  <c r="L634" i="17"/>
  <c r="M634" i="17"/>
  <c r="J634" i="17"/>
  <c r="H634" i="17"/>
  <c r="I634" i="17" s="1"/>
  <c r="E635" i="17"/>
  <c r="F634" i="17"/>
  <c r="G634" i="17"/>
  <c r="P633" i="17"/>
  <c r="Q633" i="17"/>
  <c r="O633" i="17"/>
  <c r="J633" i="17"/>
  <c r="AI627" i="17"/>
  <c r="AJ627" i="17"/>
  <c r="AG627" i="17"/>
  <c r="R632" i="17"/>
  <c r="AA629" i="17"/>
  <c r="AD629" i="17" s="1"/>
  <c r="W629" i="17" s="1"/>
  <c r="AB627" i="17"/>
  <c r="AB628" i="17" s="1"/>
  <c r="AF627" i="17"/>
  <c r="AF628" i="17" s="1"/>
  <c r="AF629" i="17" s="1"/>
  <c r="U631" i="17"/>
  <c r="T632" i="17"/>
  <c r="V631" i="17"/>
  <c r="AC630" i="17"/>
  <c r="Y630" i="17"/>
  <c r="X630" i="17"/>
  <c r="Z630" i="17"/>
  <c r="AE629" i="17"/>
  <c r="AA630" i="17" l="1"/>
  <c r="R633" i="17"/>
  <c r="AG628" i="17"/>
  <c r="AG629" i="17" s="1"/>
  <c r="Q634" i="17"/>
  <c r="P634" i="17"/>
  <c r="O634" i="17"/>
  <c r="AJ628" i="17"/>
  <c r="AJ629" i="17" s="1"/>
  <c r="S635" i="17"/>
  <c r="N635" i="17" s="1"/>
  <c r="F635" i="17"/>
  <c r="E636" i="17"/>
  <c r="H635" i="17"/>
  <c r="L635" i="17" s="1"/>
  <c r="G635" i="17"/>
  <c r="AI628" i="17"/>
  <c r="AI629" i="17" s="1"/>
  <c r="AH628" i="17"/>
  <c r="AH629" i="17" s="1"/>
  <c r="AC631" i="17"/>
  <c r="Y631" i="17"/>
  <c r="Z631" i="17"/>
  <c r="X631" i="17"/>
  <c r="AB629" i="17"/>
  <c r="AD630" i="17"/>
  <c r="W630" i="17" s="1"/>
  <c r="AE630" i="17"/>
  <c r="T633" i="17"/>
  <c r="U632" i="17"/>
  <c r="V632" i="17"/>
  <c r="AJ630" i="17" l="1"/>
  <c r="AA631" i="17"/>
  <c r="I635" i="17"/>
  <c r="AG630" i="17"/>
  <c r="J635" i="17"/>
  <c r="M635" i="17"/>
  <c r="AI630" i="17"/>
  <c r="K635" i="17"/>
  <c r="AH630" i="17"/>
  <c r="S636" i="17"/>
  <c r="N636" i="17" s="1"/>
  <c r="H636" i="17"/>
  <c r="L636" i="17" s="1"/>
  <c r="E637" i="17"/>
  <c r="F636" i="17"/>
  <c r="G636" i="17"/>
  <c r="Q635" i="17"/>
  <c r="P635" i="17"/>
  <c r="O635" i="17"/>
  <c r="R634" i="17"/>
  <c r="AB630" i="17"/>
  <c r="AH631" i="17" s="1"/>
  <c r="AF630" i="17"/>
  <c r="AF631" i="17" s="1"/>
  <c r="AC632" i="17"/>
  <c r="Y632" i="17"/>
  <c r="X632" i="17"/>
  <c r="Z632" i="17"/>
  <c r="AD631" i="17"/>
  <c r="W631" i="17" s="1"/>
  <c r="U633" i="17"/>
  <c r="T634" i="17"/>
  <c r="V633" i="17"/>
  <c r="AE631" i="17"/>
  <c r="AA632" i="17" l="1"/>
  <c r="I636" i="17"/>
  <c r="R635" i="17"/>
  <c r="K636" i="17"/>
  <c r="M636" i="17"/>
  <c r="J636" i="17"/>
  <c r="J637" i="17" s="1"/>
  <c r="AJ631" i="17"/>
  <c r="AJ632" i="17" s="1"/>
  <c r="AG631" i="17"/>
  <c r="AI631" i="17"/>
  <c r="Q636" i="17"/>
  <c r="P636" i="17"/>
  <c r="O636" i="17"/>
  <c r="S637" i="17"/>
  <c r="N637" i="17" s="1"/>
  <c r="M637" i="17"/>
  <c r="K637" i="17"/>
  <c r="E638" i="17"/>
  <c r="H637" i="17"/>
  <c r="L637" i="17" s="1"/>
  <c r="F637" i="17"/>
  <c r="G637" i="17"/>
  <c r="AD632" i="17"/>
  <c r="W632" i="17" s="1"/>
  <c r="U634" i="17"/>
  <c r="T635" i="17"/>
  <c r="V634" i="17"/>
  <c r="AC633" i="17"/>
  <c r="Y633" i="17"/>
  <c r="Z633" i="17"/>
  <c r="X633" i="17"/>
  <c r="AE632" i="17"/>
  <c r="AB631" i="17"/>
  <c r="AH632" i="17" s="1"/>
  <c r="AI632" i="17" l="1"/>
  <c r="Q637" i="17"/>
  <c r="P637" i="17"/>
  <c r="O637" i="17"/>
  <c r="R636" i="17"/>
  <c r="I637" i="17"/>
  <c r="I638" i="17" s="1"/>
  <c r="S638" i="17"/>
  <c r="N638" i="17" s="1"/>
  <c r="E639" i="17"/>
  <c r="H638" i="17"/>
  <c r="M638" i="17" s="1"/>
  <c r="F638" i="17"/>
  <c r="G638" i="17"/>
  <c r="AG632" i="17"/>
  <c r="AB632" i="17"/>
  <c r="AH633" i="17" s="1"/>
  <c r="U635" i="17"/>
  <c r="T636" i="17"/>
  <c r="V635" i="17"/>
  <c r="AF632" i="17"/>
  <c r="AC634" i="17"/>
  <c r="Y634" i="17"/>
  <c r="Z634" i="17"/>
  <c r="X634" i="17"/>
  <c r="AA633" i="17"/>
  <c r="AE633" i="17" s="1"/>
  <c r="R637" i="17" l="1"/>
  <c r="J638" i="17"/>
  <c r="AI633" i="17"/>
  <c r="S639" i="17"/>
  <c r="N639" i="17" s="1"/>
  <c r="H639" i="17"/>
  <c r="M639" i="17" s="1"/>
  <c r="E640" i="17"/>
  <c r="F639" i="17"/>
  <c r="G639" i="17"/>
  <c r="K638" i="17"/>
  <c r="AG633" i="17"/>
  <c r="L638" i="17"/>
  <c r="L639" i="17" s="1"/>
  <c r="AJ633" i="17"/>
  <c r="Q638" i="17"/>
  <c r="P638" i="17"/>
  <c r="O638" i="17"/>
  <c r="AD633" i="17"/>
  <c r="W633" i="17" s="1"/>
  <c r="AB633" i="17" s="1"/>
  <c r="AH634" i="17" s="1"/>
  <c r="AC635" i="17"/>
  <c r="Y635" i="17"/>
  <c r="Z635" i="17"/>
  <c r="X635" i="17"/>
  <c r="AA634" i="17"/>
  <c r="AD634" i="17" s="1"/>
  <c r="T637" i="17"/>
  <c r="U636" i="17"/>
  <c r="V636" i="17"/>
  <c r="AF633" i="17"/>
  <c r="J639" i="17" l="1"/>
  <c r="K639" i="17"/>
  <c r="I639" i="17"/>
  <c r="AE634" i="17"/>
  <c r="AG634" i="17"/>
  <c r="AF634" i="17"/>
  <c r="R638" i="17"/>
  <c r="Q639" i="17"/>
  <c r="P639" i="17"/>
  <c r="O639" i="17"/>
  <c r="AI634" i="17"/>
  <c r="AJ634" i="17"/>
  <c r="S640" i="17"/>
  <c r="N640" i="17" s="1"/>
  <c r="H640" i="17"/>
  <c r="J640" i="17" s="1"/>
  <c r="F640" i="17"/>
  <c r="E641" i="17"/>
  <c r="G640" i="17"/>
  <c r="AC636" i="17"/>
  <c r="Z636" i="17"/>
  <c r="Y636" i="17"/>
  <c r="X636" i="17"/>
  <c r="AA635" i="17"/>
  <c r="AD635" i="17" s="1"/>
  <c r="U637" i="17"/>
  <c r="T638" i="17"/>
  <c r="V637" i="17"/>
  <c r="W634" i="17"/>
  <c r="AB634" i="17" s="1"/>
  <c r="AH635" i="17" s="1"/>
  <c r="R639" i="17" l="1"/>
  <c r="AE635" i="17"/>
  <c r="I640" i="17"/>
  <c r="K640" i="17"/>
  <c r="K641" i="17" s="1"/>
  <c r="L640" i="17"/>
  <c r="L641" i="17" s="1"/>
  <c r="AJ635" i="17"/>
  <c r="M640" i="17"/>
  <c r="M641" i="17" s="1"/>
  <c r="S641" i="17"/>
  <c r="N641" i="17" s="1"/>
  <c r="H641" i="17"/>
  <c r="J641" i="17" s="1"/>
  <c r="F641" i="17"/>
  <c r="E642" i="17"/>
  <c r="G641" i="17"/>
  <c r="AG635" i="17"/>
  <c r="P640" i="17"/>
  <c r="Q640" i="17"/>
  <c r="O640" i="17"/>
  <c r="AI635" i="17"/>
  <c r="AF635" i="17"/>
  <c r="W635" i="17"/>
  <c r="U638" i="17"/>
  <c r="T639" i="17"/>
  <c r="V638" i="17"/>
  <c r="AC637" i="17"/>
  <c r="Z637" i="17"/>
  <c r="Y637" i="17"/>
  <c r="X637" i="17"/>
  <c r="AA636" i="17"/>
  <c r="AD636" i="17" s="1"/>
  <c r="AA637" i="17" l="1"/>
  <c r="AE636" i="17"/>
  <c r="Q641" i="17"/>
  <c r="P641" i="17"/>
  <c r="O641" i="17"/>
  <c r="S642" i="17"/>
  <c r="N642" i="17" s="1"/>
  <c r="M642" i="17"/>
  <c r="K642" i="17"/>
  <c r="E643" i="17"/>
  <c r="H642" i="17"/>
  <c r="J642" i="17" s="1"/>
  <c r="F642" i="17"/>
  <c r="G642" i="17"/>
  <c r="AI636" i="17"/>
  <c r="I641" i="17"/>
  <c r="I642" i="17" s="1"/>
  <c r="R640" i="17"/>
  <c r="U639" i="17"/>
  <c r="T640" i="17"/>
  <c r="V639" i="17"/>
  <c r="AC638" i="17"/>
  <c r="Y638" i="17"/>
  <c r="Z638" i="17"/>
  <c r="X638" i="17"/>
  <c r="AD637" i="17"/>
  <c r="AE637" i="17"/>
  <c r="W636" i="17"/>
  <c r="AB635" i="17"/>
  <c r="AG636" i="17" s="1"/>
  <c r="L642" i="17" l="1"/>
  <c r="S643" i="17"/>
  <c r="N643" i="17" s="1"/>
  <c r="H643" i="17"/>
  <c r="L643" i="17" s="1"/>
  <c r="F643" i="17"/>
  <c r="E644" i="17"/>
  <c r="G643" i="17"/>
  <c r="AB636" i="17"/>
  <c r="AH636" i="17"/>
  <c r="AH637" i="17" s="1"/>
  <c r="W637" i="17"/>
  <c r="Q642" i="17"/>
  <c r="P642" i="17"/>
  <c r="R642" i="17" s="1"/>
  <c r="O642" i="17"/>
  <c r="R641" i="17"/>
  <c r="AJ636" i="17"/>
  <c r="AA638" i="17"/>
  <c r="AE638" i="17" s="1"/>
  <c r="AF636" i="17"/>
  <c r="AF637" i="17" s="1"/>
  <c r="U640" i="17"/>
  <c r="T641" i="17"/>
  <c r="V640" i="17"/>
  <c r="Z639" i="17"/>
  <c r="AC639" i="17"/>
  <c r="Y639" i="17"/>
  <c r="X639" i="17"/>
  <c r="AD638" i="17"/>
  <c r="I643" i="17" l="1"/>
  <c r="M643" i="17"/>
  <c r="J643" i="17"/>
  <c r="K643" i="17"/>
  <c r="W638" i="17"/>
  <c r="AB637" i="17"/>
  <c r="AF638" i="17" s="1"/>
  <c r="AA639" i="17"/>
  <c r="AD639" i="17" s="1"/>
  <c r="W639" i="17" s="1"/>
  <c r="AJ637" i="17"/>
  <c r="AI637" i="17"/>
  <c r="S644" i="17"/>
  <c r="N644" i="17" s="1"/>
  <c r="H644" i="17"/>
  <c r="K644" i="17" s="1"/>
  <c r="L644" i="17"/>
  <c r="E645" i="17"/>
  <c r="F644" i="17"/>
  <c r="G644" i="17"/>
  <c r="Q643" i="17"/>
  <c r="P643" i="17"/>
  <c r="O643" i="17"/>
  <c r="AG637" i="17"/>
  <c r="AC640" i="17"/>
  <c r="Z640" i="17"/>
  <c r="Y640" i="17"/>
  <c r="X640" i="17"/>
  <c r="AE639" i="17"/>
  <c r="U641" i="17"/>
  <c r="T642" i="17"/>
  <c r="V641" i="17"/>
  <c r="AH638" i="17" l="1"/>
  <c r="AG638" i="17"/>
  <c r="AI638" i="17"/>
  <c r="AJ638" i="17"/>
  <c r="AJ639" i="17" s="1"/>
  <c r="AB638" i="17"/>
  <c r="AF639" i="17" s="1"/>
  <c r="Q644" i="17"/>
  <c r="P644" i="17"/>
  <c r="O644" i="17"/>
  <c r="S645" i="17"/>
  <c r="N645" i="17" s="1"/>
  <c r="H645" i="17"/>
  <c r="L645" i="17" s="1"/>
  <c r="I645" i="17"/>
  <c r="J645" i="17"/>
  <c r="E646" i="17"/>
  <c r="F645" i="17"/>
  <c r="G645" i="17"/>
  <c r="I644" i="17"/>
  <c r="R643" i="17"/>
  <c r="J644" i="17"/>
  <c r="AH639" i="17"/>
  <c r="M644" i="17"/>
  <c r="M645" i="17" s="1"/>
  <c r="U642" i="17"/>
  <c r="T643" i="17"/>
  <c r="V642" i="17"/>
  <c r="AC641" i="17"/>
  <c r="Y641" i="17"/>
  <c r="Z641" i="17"/>
  <c r="X641" i="17"/>
  <c r="AA640" i="17"/>
  <c r="AD640" i="17" s="1"/>
  <c r="W640" i="17" s="1"/>
  <c r="AE640" i="17"/>
  <c r="AB639" i="17"/>
  <c r="AI639" i="17" l="1"/>
  <c r="AG639" i="17"/>
  <c r="AG640" i="17" s="1"/>
  <c r="AF640" i="17"/>
  <c r="Q645" i="17"/>
  <c r="P645" i="17"/>
  <c r="R645" i="17" s="1"/>
  <c r="O645" i="17"/>
  <c r="S646" i="17"/>
  <c r="N646" i="17" s="1"/>
  <c r="K646" i="17"/>
  <c r="H646" i="17"/>
  <c r="J646" i="17" s="1"/>
  <c r="I646" i="17"/>
  <c r="F646" i="17"/>
  <c r="E647" i="17"/>
  <c r="G646" i="17"/>
  <c r="AH640" i="17"/>
  <c r="K645" i="17"/>
  <c r="AJ640" i="17"/>
  <c r="R644" i="17"/>
  <c r="AI640" i="17"/>
  <c r="U643" i="17"/>
  <c r="T644" i="17"/>
  <c r="V643" i="17"/>
  <c r="Z642" i="17"/>
  <c r="AC642" i="17"/>
  <c r="Y642" i="17"/>
  <c r="X642" i="17"/>
  <c r="AB640" i="17"/>
  <c r="AG641" i="17" s="1"/>
  <c r="AA641" i="17"/>
  <c r="AE641" i="17" s="1"/>
  <c r="M646" i="17" l="1"/>
  <c r="AH641" i="17"/>
  <c r="L646" i="17"/>
  <c r="S647" i="17"/>
  <c r="N647" i="17" s="1"/>
  <c r="M647" i="17"/>
  <c r="K647" i="17"/>
  <c r="L647" i="17"/>
  <c r="J647" i="17"/>
  <c r="E648" i="17"/>
  <c r="H647" i="17"/>
  <c r="I647" i="17" s="1"/>
  <c r="F647" i="17"/>
  <c r="G647" i="17"/>
  <c r="AI641" i="17"/>
  <c r="Q646" i="17"/>
  <c r="P646" i="17"/>
  <c r="R646" i="17" s="1"/>
  <c r="O646" i="17"/>
  <c r="AA642" i="17"/>
  <c r="AD642" i="17" s="1"/>
  <c r="AJ641" i="17"/>
  <c r="T645" i="17"/>
  <c r="U644" i="17"/>
  <c r="V644" i="17"/>
  <c r="AD641" i="17"/>
  <c r="W641" i="17" s="1"/>
  <c r="AC643" i="17"/>
  <c r="Z643" i="17"/>
  <c r="Y643" i="17"/>
  <c r="X643" i="17"/>
  <c r="AF641" i="17"/>
  <c r="W642" i="17" l="1"/>
  <c r="AE642" i="17"/>
  <c r="P647" i="17"/>
  <c r="Q647" i="17"/>
  <c r="O647" i="17"/>
  <c r="S648" i="17"/>
  <c r="N648" i="17" s="1"/>
  <c r="F648" i="17"/>
  <c r="H648" i="17"/>
  <c r="L648" i="17" s="1"/>
  <c r="E649" i="17"/>
  <c r="G648" i="17"/>
  <c r="AC644" i="17"/>
  <c r="Z644" i="17"/>
  <c r="X644" i="17"/>
  <c r="Y644" i="17"/>
  <c r="AB641" i="17"/>
  <c r="U645" i="17"/>
  <c r="T646" i="17"/>
  <c r="V645" i="17"/>
  <c r="AA643" i="17"/>
  <c r="AE643" i="17" s="1"/>
  <c r="AA644" i="17" l="1"/>
  <c r="I648" i="17"/>
  <c r="K648" i="17"/>
  <c r="S649" i="17"/>
  <c r="N649" i="17" s="1"/>
  <c r="H649" i="17"/>
  <c r="L649" i="17" s="1"/>
  <c r="F649" i="17"/>
  <c r="E650" i="17"/>
  <c r="G649" i="17"/>
  <c r="R647" i="17"/>
  <c r="AB642" i="17"/>
  <c r="AG642" i="17"/>
  <c r="AH642" i="17"/>
  <c r="Q648" i="17"/>
  <c r="P648" i="17"/>
  <c r="O648" i="17"/>
  <c r="J648" i="17"/>
  <c r="AJ642" i="17"/>
  <c r="M648" i="17"/>
  <c r="AI642" i="17"/>
  <c r="AD643" i="17"/>
  <c r="W643" i="17" s="1"/>
  <c r="AD644" i="17"/>
  <c r="AE644" i="17"/>
  <c r="U646" i="17"/>
  <c r="T647" i="17"/>
  <c r="V646" i="17"/>
  <c r="AC645" i="17"/>
  <c r="Y645" i="17"/>
  <c r="Z645" i="17"/>
  <c r="X645" i="17"/>
  <c r="AF642" i="17"/>
  <c r="AF643" i="17" s="1"/>
  <c r="K649" i="17" l="1"/>
  <c r="AJ643" i="17"/>
  <c r="I649" i="17"/>
  <c r="M649" i="17"/>
  <c r="J649" i="17"/>
  <c r="S650" i="17"/>
  <c r="N650" i="17" s="1"/>
  <c r="H650" i="17"/>
  <c r="M650" i="17" s="1"/>
  <c r="E651" i="17"/>
  <c r="F650" i="17"/>
  <c r="G650" i="17"/>
  <c r="R648" i="17"/>
  <c r="P649" i="17"/>
  <c r="Q649" i="17"/>
  <c r="O649" i="17"/>
  <c r="AH643" i="17"/>
  <c r="AI643" i="17"/>
  <c r="AG643" i="17"/>
  <c r="AC646" i="17"/>
  <c r="Z646" i="17"/>
  <c r="X646" i="17"/>
  <c r="Y646" i="17"/>
  <c r="AA645" i="17"/>
  <c r="AD645" i="17" s="1"/>
  <c r="U647" i="17"/>
  <c r="T648" i="17"/>
  <c r="V647" i="17"/>
  <c r="AE645" i="17"/>
  <c r="W644" i="17"/>
  <c r="AB643" i="17"/>
  <c r="AB644" i="17" s="1"/>
  <c r="R649" i="17" l="1"/>
  <c r="K650" i="17"/>
  <c r="I650" i="17"/>
  <c r="I651" i="17" s="1"/>
  <c r="J650" i="17"/>
  <c r="J651" i="17" s="1"/>
  <c r="L650" i="17"/>
  <c r="AG644" i="17"/>
  <c r="AG645" i="17" s="1"/>
  <c r="Q650" i="17"/>
  <c r="P650" i="17"/>
  <c r="O650" i="17"/>
  <c r="AI644" i="17"/>
  <c r="AI645" i="17" s="1"/>
  <c r="AJ644" i="17"/>
  <c r="AJ645" i="17" s="1"/>
  <c r="AH644" i="17"/>
  <c r="AH645" i="17" s="1"/>
  <c r="S651" i="17"/>
  <c r="N651" i="17" s="1"/>
  <c r="L651" i="17"/>
  <c r="M651" i="17"/>
  <c r="K651" i="17"/>
  <c r="H651" i="17"/>
  <c r="E652" i="17"/>
  <c r="F651" i="17"/>
  <c r="G651" i="17"/>
  <c r="AC647" i="17"/>
  <c r="Z647" i="17"/>
  <c r="Y647" i="17"/>
  <c r="X647" i="17"/>
  <c r="W645" i="17"/>
  <c r="AF644" i="17"/>
  <c r="AF645" i="17" s="1"/>
  <c r="AA646" i="17"/>
  <c r="AD646" i="17" s="1"/>
  <c r="U648" i="17"/>
  <c r="T649" i="17"/>
  <c r="V648" i="17"/>
  <c r="R650" i="17" l="1"/>
  <c r="S652" i="17"/>
  <c r="N652" i="17" s="1"/>
  <c r="H652" i="17"/>
  <c r="I652" i="17" s="1"/>
  <c r="E653" i="17"/>
  <c r="F652" i="17"/>
  <c r="G652" i="17"/>
  <c r="Q651" i="17"/>
  <c r="P651" i="17"/>
  <c r="R651" i="17" s="1"/>
  <c r="O651" i="17"/>
  <c r="AE646" i="17"/>
  <c r="W646" i="17"/>
  <c r="T650" i="17"/>
  <c r="U649" i="17"/>
  <c r="V649" i="17"/>
  <c r="AC648" i="17"/>
  <c r="Y648" i="17"/>
  <c r="Z648" i="17"/>
  <c r="X648" i="17"/>
  <c r="AA647" i="17"/>
  <c r="AD647" i="17" s="1"/>
  <c r="AB645" i="17"/>
  <c r="AB646" i="17" l="1"/>
  <c r="L652" i="17"/>
  <c r="AH646" i="17"/>
  <c r="AH647" i="17" s="1"/>
  <c r="M652" i="17"/>
  <c r="K652" i="17"/>
  <c r="K653" i="17" s="1"/>
  <c r="J652" i="17"/>
  <c r="J653" i="17" s="1"/>
  <c r="AI646" i="17"/>
  <c r="AI647" i="17" s="1"/>
  <c r="AG646" i="17"/>
  <c r="AG647" i="17" s="1"/>
  <c r="S653" i="17"/>
  <c r="N653" i="17" s="1"/>
  <c r="H653" i="17"/>
  <c r="L653" i="17" s="1"/>
  <c r="I653" i="17"/>
  <c r="E654" i="17"/>
  <c r="F653" i="17"/>
  <c r="G653" i="17"/>
  <c r="Q652" i="17"/>
  <c r="P652" i="17"/>
  <c r="R652" i="17" s="1"/>
  <c r="O652" i="17"/>
  <c r="AJ646" i="17"/>
  <c r="AJ647" i="17" s="1"/>
  <c r="AA648" i="17"/>
  <c r="AD648" i="17" s="1"/>
  <c r="W647" i="17"/>
  <c r="AF646" i="17"/>
  <c r="AF647" i="17" s="1"/>
  <c r="AC649" i="17"/>
  <c r="Z649" i="17"/>
  <c r="Y649" i="17"/>
  <c r="X649" i="17"/>
  <c r="AE647" i="17"/>
  <c r="U650" i="17"/>
  <c r="T651" i="17"/>
  <c r="V650" i="17"/>
  <c r="AE648" i="17"/>
  <c r="S654" i="17" l="1"/>
  <c r="N654" i="17" s="1"/>
  <c r="H654" i="17"/>
  <c r="K654" i="17" s="1"/>
  <c r="F654" i="17"/>
  <c r="E655" i="17"/>
  <c r="G654" i="17"/>
  <c r="AB647" i="17"/>
  <c r="AH648" i="17" s="1"/>
  <c r="AJ648" i="17"/>
  <c r="M653" i="17"/>
  <c r="M654" i="17" s="1"/>
  <c r="Q653" i="17"/>
  <c r="P653" i="17"/>
  <c r="R653" i="17" s="1"/>
  <c r="O653" i="17"/>
  <c r="U651" i="17"/>
  <c r="T652" i="17"/>
  <c r="V651" i="17"/>
  <c r="AC650" i="17"/>
  <c r="Y650" i="17"/>
  <c r="Z650" i="17"/>
  <c r="X650" i="17"/>
  <c r="W648" i="17"/>
  <c r="AA649" i="17"/>
  <c r="AE649" i="17"/>
  <c r="AD649" i="17"/>
  <c r="I654" i="17" l="1"/>
  <c r="J654" i="17"/>
  <c r="AI648" i="17"/>
  <c r="AF648" i="17"/>
  <c r="AG648" i="17"/>
  <c r="L654" i="17"/>
  <c r="S655" i="17"/>
  <c r="N655" i="17" s="1"/>
  <c r="H655" i="17"/>
  <c r="K655" i="17" s="1"/>
  <c r="E656" i="17"/>
  <c r="F655" i="17"/>
  <c r="G655" i="17"/>
  <c r="AA650" i="17"/>
  <c r="Q654" i="17"/>
  <c r="P654" i="17"/>
  <c r="O654" i="17"/>
  <c r="AC651" i="17"/>
  <c r="Y651" i="17"/>
  <c r="X651" i="17"/>
  <c r="Z651" i="17"/>
  <c r="AE650" i="17"/>
  <c r="T653" i="17"/>
  <c r="U652" i="17"/>
  <c r="V652" i="17"/>
  <c r="W649" i="17"/>
  <c r="AD650" i="17"/>
  <c r="AB648" i="17"/>
  <c r="AJ649" i="17" s="1"/>
  <c r="AG649" i="17" l="1"/>
  <c r="AI649" i="17"/>
  <c r="AI650" i="17" s="1"/>
  <c r="J655" i="17"/>
  <c r="AJ650" i="17"/>
  <c r="AG650" i="17"/>
  <c r="I655" i="17"/>
  <c r="I656" i="17" s="1"/>
  <c r="L655" i="17"/>
  <c r="L656" i="17" s="1"/>
  <c r="R654" i="17"/>
  <c r="M655" i="17"/>
  <c r="AB649" i="17"/>
  <c r="Q655" i="17"/>
  <c r="P655" i="17"/>
  <c r="O655" i="17"/>
  <c r="S656" i="17"/>
  <c r="N656" i="17" s="1"/>
  <c r="H656" i="17"/>
  <c r="K656" i="17" s="1"/>
  <c r="F656" i="17"/>
  <c r="E657" i="17"/>
  <c r="G656" i="17"/>
  <c r="AH649" i="17"/>
  <c r="AH650" i="17" s="1"/>
  <c r="AA651" i="17"/>
  <c r="AD651" i="17" s="1"/>
  <c r="U653" i="17"/>
  <c r="T654" i="17"/>
  <c r="V653" i="17"/>
  <c r="AF649" i="17"/>
  <c r="AF650" i="17" s="1"/>
  <c r="W650" i="17"/>
  <c r="AC652" i="17"/>
  <c r="Y652" i="17"/>
  <c r="X652" i="17"/>
  <c r="Z652" i="17"/>
  <c r="AE651" i="17"/>
  <c r="AB650" i="17" l="1"/>
  <c r="AF651" i="17"/>
  <c r="Q656" i="17"/>
  <c r="P656" i="17"/>
  <c r="O656" i="17"/>
  <c r="M656" i="17"/>
  <c r="M657" i="17" s="1"/>
  <c r="AI651" i="17"/>
  <c r="S657" i="17"/>
  <c r="N657" i="17" s="1"/>
  <c r="H657" i="17"/>
  <c r="L657" i="17" s="1"/>
  <c r="F657" i="17"/>
  <c r="E658" i="17"/>
  <c r="G657" i="17"/>
  <c r="AH651" i="17"/>
  <c r="J656" i="17"/>
  <c r="R655" i="17"/>
  <c r="AG651" i="17"/>
  <c r="AJ651" i="17"/>
  <c r="AA652" i="17"/>
  <c r="AD652" i="17"/>
  <c r="U654" i="17"/>
  <c r="T655" i="17"/>
  <c r="V654" i="17"/>
  <c r="AC653" i="17"/>
  <c r="Y653" i="17"/>
  <c r="Z653" i="17"/>
  <c r="X653" i="17"/>
  <c r="AE652" i="17"/>
  <c r="W651" i="17"/>
  <c r="AA653" i="17" l="1"/>
  <c r="S658" i="17"/>
  <c r="N658" i="17" s="1"/>
  <c r="H658" i="17"/>
  <c r="M658" i="17" s="1"/>
  <c r="J658" i="17"/>
  <c r="E659" i="17"/>
  <c r="F658" i="17"/>
  <c r="G658" i="17"/>
  <c r="W652" i="17"/>
  <c r="P657" i="17"/>
  <c r="Q657" i="17"/>
  <c r="O657" i="17"/>
  <c r="AI652" i="17"/>
  <c r="AJ652" i="17"/>
  <c r="I657" i="17"/>
  <c r="I658" i="17" s="1"/>
  <c r="J657" i="17"/>
  <c r="R656" i="17"/>
  <c r="K657" i="17"/>
  <c r="U655" i="17"/>
  <c r="T656" i="17"/>
  <c r="V655" i="17"/>
  <c r="AB651" i="17"/>
  <c r="AG652" i="17" s="1"/>
  <c r="AC654" i="17"/>
  <c r="Z654" i="17"/>
  <c r="X654" i="17"/>
  <c r="Y654" i="17"/>
  <c r="AD653" i="17"/>
  <c r="W653" i="17" s="1"/>
  <c r="AE653" i="17"/>
  <c r="AH652" i="17" l="1"/>
  <c r="K658" i="17"/>
  <c r="L658" i="17"/>
  <c r="L659" i="17" s="1"/>
  <c r="R657" i="17"/>
  <c r="Q658" i="17"/>
  <c r="P658" i="17"/>
  <c r="O658" i="17"/>
  <c r="S659" i="17"/>
  <c r="N659" i="17" s="1"/>
  <c r="E660" i="17"/>
  <c r="H659" i="17"/>
  <c r="M659" i="17" s="1"/>
  <c r="F659" i="17"/>
  <c r="G659" i="17"/>
  <c r="AB652" i="17"/>
  <c r="AB653" i="17" s="1"/>
  <c r="AF652" i="17"/>
  <c r="AF653" i="17" s="1"/>
  <c r="AF654" i="17" s="1"/>
  <c r="U656" i="17"/>
  <c r="T657" i="17"/>
  <c r="V656" i="17"/>
  <c r="AA654" i="17"/>
  <c r="AE654" i="17" s="1"/>
  <c r="AC655" i="17"/>
  <c r="Y655" i="17"/>
  <c r="Z655" i="17"/>
  <c r="X655" i="17"/>
  <c r="R658" i="17" l="1"/>
  <c r="I659" i="17"/>
  <c r="J659" i="17"/>
  <c r="K659" i="17"/>
  <c r="AD654" i="17"/>
  <c r="W654" i="17" s="1"/>
  <c r="AB654" i="17" s="1"/>
  <c r="AF655" i="17" s="1"/>
  <c r="S660" i="17"/>
  <c r="N660" i="17" s="1"/>
  <c r="H660" i="17"/>
  <c r="M660" i="17" s="1"/>
  <c r="E661" i="17"/>
  <c r="F660" i="17"/>
  <c r="G660" i="17"/>
  <c r="AH653" i="17"/>
  <c r="AH654" i="17" s="1"/>
  <c r="AI653" i="17"/>
  <c r="AI654" i="17" s="1"/>
  <c r="Q659" i="17"/>
  <c r="P659" i="17"/>
  <c r="O659" i="17"/>
  <c r="AJ653" i="17"/>
  <c r="AJ654" i="17" s="1"/>
  <c r="AG653" i="17"/>
  <c r="AG654" i="17" s="1"/>
  <c r="AA655" i="17"/>
  <c r="AD655" i="17" s="1"/>
  <c r="U657" i="17"/>
  <c r="T658" i="17"/>
  <c r="V657" i="17"/>
  <c r="AC656" i="17"/>
  <c r="Y656" i="17"/>
  <c r="AA656" i="17" s="1"/>
  <c r="X656" i="17"/>
  <c r="Z656" i="17"/>
  <c r="AE655" i="17"/>
  <c r="W655" i="17" l="1"/>
  <c r="S661" i="17"/>
  <c r="H661" i="17"/>
  <c r="E662" i="17"/>
  <c r="F661" i="17"/>
  <c r="G661" i="17"/>
  <c r="I660" i="17"/>
  <c r="AI655" i="17"/>
  <c r="J660" i="17"/>
  <c r="AH655" i="17"/>
  <c r="K660" i="17"/>
  <c r="K661" i="17" s="1"/>
  <c r="N661" i="17"/>
  <c r="L660" i="17"/>
  <c r="AG655" i="17"/>
  <c r="R659" i="17"/>
  <c r="AJ655" i="17"/>
  <c r="Q660" i="17"/>
  <c r="P660" i="17"/>
  <c r="R660" i="17" s="1"/>
  <c r="O660" i="17"/>
  <c r="AB655" i="17"/>
  <c r="AF656" i="17" s="1"/>
  <c r="U658" i="17"/>
  <c r="T659" i="17"/>
  <c r="V658" i="17"/>
  <c r="AC657" i="17"/>
  <c r="Z657" i="17"/>
  <c r="Y657" i="17"/>
  <c r="X657" i="17"/>
  <c r="AD656" i="17"/>
  <c r="W656" i="17" s="1"/>
  <c r="AE656" i="17"/>
  <c r="L661" i="17" l="1"/>
  <c r="J661" i="17"/>
  <c r="S662" i="17"/>
  <c r="N662" i="17" s="1"/>
  <c r="L662" i="17"/>
  <c r="J662" i="17"/>
  <c r="K662" i="17"/>
  <c r="I662" i="17"/>
  <c r="E663" i="17"/>
  <c r="H662" i="17"/>
  <c r="F662" i="17"/>
  <c r="G662" i="17"/>
  <c r="AA657" i="17"/>
  <c r="AH656" i="17"/>
  <c r="I661" i="17"/>
  <c r="AJ656" i="17"/>
  <c r="AJ657" i="17" s="1"/>
  <c r="M661" i="17"/>
  <c r="M662" i="17" s="1"/>
  <c r="AI656" i="17"/>
  <c r="AG656" i="17"/>
  <c r="Q661" i="17"/>
  <c r="P661" i="17"/>
  <c r="O661" i="17"/>
  <c r="AC658" i="17"/>
  <c r="Y658" i="17"/>
  <c r="Z658" i="17"/>
  <c r="X658" i="17"/>
  <c r="U659" i="17"/>
  <c r="T660" i="17"/>
  <c r="V659" i="17"/>
  <c r="AB656" i="17"/>
  <c r="AF657" i="17"/>
  <c r="AD657" i="17"/>
  <c r="W657" i="17" s="1"/>
  <c r="AE657" i="17"/>
  <c r="S663" i="17" l="1"/>
  <c r="N663" i="17" s="1"/>
  <c r="H663" i="17"/>
  <c r="L663" i="17" s="1"/>
  <c r="E664" i="17"/>
  <c r="F663" i="17"/>
  <c r="G663" i="17"/>
  <c r="AA658" i="17"/>
  <c r="AE658" i="17" s="1"/>
  <c r="AH657" i="17"/>
  <c r="AG657" i="17"/>
  <c r="Q662" i="17"/>
  <c r="P662" i="17"/>
  <c r="O662" i="17"/>
  <c r="R661" i="17"/>
  <c r="AI657" i="17"/>
  <c r="AC659" i="17"/>
  <c r="Y659" i="17"/>
  <c r="Z659" i="17"/>
  <c r="X659" i="17"/>
  <c r="AB657" i="17"/>
  <c r="AJ658" i="17" s="1"/>
  <c r="U660" i="17"/>
  <c r="T661" i="17"/>
  <c r="V660" i="17"/>
  <c r="AD658" i="17" l="1"/>
  <c r="W658" i="17" s="1"/>
  <c r="I663" i="17"/>
  <c r="AH658" i="17"/>
  <c r="K663" i="17"/>
  <c r="AA659" i="17"/>
  <c r="AD659" i="17" s="1"/>
  <c r="W659" i="17" s="1"/>
  <c r="J663" i="17"/>
  <c r="J664" i="17" s="1"/>
  <c r="AI658" i="17"/>
  <c r="AI659" i="17" s="1"/>
  <c r="M663" i="17"/>
  <c r="AG658" i="17"/>
  <c r="Q663" i="17"/>
  <c r="P663" i="17"/>
  <c r="R663" i="17" s="1"/>
  <c r="O663" i="17"/>
  <c r="R662" i="17"/>
  <c r="S664" i="17"/>
  <c r="N664" i="17" s="1"/>
  <c r="K664" i="17"/>
  <c r="H664" i="17"/>
  <c r="M664" i="17" s="1"/>
  <c r="F664" i="17"/>
  <c r="E665" i="17"/>
  <c r="G664" i="17"/>
  <c r="AB658" i="17"/>
  <c r="AJ659" i="17" s="1"/>
  <c r="AF658" i="17"/>
  <c r="AF659" i="17" s="1"/>
  <c r="U661" i="17"/>
  <c r="T662" i="17"/>
  <c r="V661" i="17"/>
  <c r="AC660" i="17"/>
  <c r="Y660" i="17"/>
  <c r="X660" i="17"/>
  <c r="Z660" i="17"/>
  <c r="AE659" i="17"/>
  <c r="AH659" i="17" l="1"/>
  <c r="I664" i="17"/>
  <c r="AG659" i="17"/>
  <c r="AA660" i="17"/>
  <c r="S665" i="17"/>
  <c r="N665" i="17" s="1"/>
  <c r="K665" i="17"/>
  <c r="M665" i="17"/>
  <c r="L665" i="17"/>
  <c r="H665" i="17"/>
  <c r="J665" i="17" s="1"/>
  <c r="E666" i="17"/>
  <c r="F665" i="17"/>
  <c r="G665" i="17"/>
  <c r="Q664" i="17"/>
  <c r="P664" i="17"/>
  <c r="O664" i="17"/>
  <c r="L664" i="17"/>
  <c r="U662" i="17"/>
  <c r="T663" i="17"/>
  <c r="V662" i="17"/>
  <c r="AC661" i="17"/>
  <c r="Z661" i="17"/>
  <c r="Y661" i="17"/>
  <c r="X661" i="17"/>
  <c r="AD660" i="17"/>
  <c r="W660" i="17" s="1"/>
  <c r="AE660" i="17"/>
  <c r="AB659" i="17"/>
  <c r="AJ660" i="17" s="1"/>
  <c r="I665" i="17" l="1"/>
  <c r="R664" i="17"/>
  <c r="Q665" i="17"/>
  <c r="P665" i="17"/>
  <c r="O665" i="17"/>
  <c r="AF660" i="17"/>
  <c r="S666" i="17"/>
  <c r="N666" i="17" s="1"/>
  <c r="H666" i="17"/>
  <c r="M666" i="17" s="1"/>
  <c r="F666" i="17"/>
  <c r="E667" i="17"/>
  <c r="G666" i="17"/>
  <c r="AG660" i="17"/>
  <c r="AI660" i="17"/>
  <c r="AH660" i="17"/>
  <c r="AB660" i="17"/>
  <c r="AJ661" i="17" s="1"/>
  <c r="AC662" i="17"/>
  <c r="Y662" i="17"/>
  <c r="Z662" i="17"/>
  <c r="X662" i="17"/>
  <c r="U663" i="17"/>
  <c r="T664" i="17"/>
  <c r="V663" i="17"/>
  <c r="AA661" i="17"/>
  <c r="AD661" i="17" s="1"/>
  <c r="W661" i="17" s="1"/>
  <c r="AH661" i="17" l="1"/>
  <c r="I666" i="17"/>
  <c r="S667" i="17"/>
  <c r="N667" i="17" s="1"/>
  <c r="H667" i="17"/>
  <c r="I667" i="17" s="1"/>
  <c r="E668" i="17"/>
  <c r="F667" i="17"/>
  <c r="G667" i="17"/>
  <c r="Q666" i="17"/>
  <c r="P666" i="17"/>
  <c r="R666" i="17" s="1"/>
  <c r="O666" i="17"/>
  <c r="AI661" i="17"/>
  <c r="AG661" i="17"/>
  <c r="K666" i="17"/>
  <c r="R665" i="17"/>
  <c r="J666" i="17"/>
  <c r="L666" i="17"/>
  <c r="L667" i="17" s="1"/>
  <c r="AA662" i="17"/>
  <c r="AE662" i="17" s="1"/>
  <c r="U664" i="17"/>
  <c r="T665" i="17"/>
  <c r="V664" i="17"/>
  <c r="AC663" i="17"/>
  <c r="Z663" i="17"/>
  <c r="Y663" i="17"/>
  <c r="X663" i="17"/>
  <c r="AE661" i="17"/>
  <c r="AB661" i="17" s="1"/>
  <c r="AD662" i="17"/>
  <c r="W662" i="17" s="1"/>
  <c r="AF661" i="17"/>
  <c r="AJ662" i="17" l="1"/>
  <c r="AH662" i="17"/>
  <c r="N668" i="17"/>
  <c r="J667" i="17"/>
  <c r="M667" i="17"/>
  <c r="M668" i="17" s="1"/>
  <c r="K667" i="17"/>
  <c r="K668" i="17" s="1"/>
  <c r="AF662" i="17"/>
  <c r="AF663" i="17" s="1"/>
  <c r="AG662" i="17"/>
  <c r="S668" i="17"/>
  <c r="H668" i="17"/>
  <c r="L668" i="17" s="1"/>
  <c r="E669" i="17"/>
  <c r="I668" i="17"/>
  <c r="F668" i="17"/>
  <c r="G668" i="17"/>
  <c r="Q667" i="17"/>
  <c r="P667" i="17"/>
  <c r="O667" i="17"/>
  <c r="AI662" i="17"/>
  <c r="AB662" i="17"/>
  <c r="U665" i="17"/>
  <c r="T666" i="17"/>
  <c r="V665" i="17"/>
  <c r="AC664" i="17"/>
  <c r="Z664" i="17"/>
  <c r="Y664" i="17"/>
  <c r="X664" i="17"/>
  <c r="AA663" i="17"/>
  <c r="AE663" i="17" s="1"/>
  <c r="AG663" i="17" l="1"/>
  <c r="S669" i="17"/>
  <c r="M669" i="17"/>
  <c r="I669" i="17"/>
  <c r="E670" i="17"/>
  <c r="H669" i="17"/>
  <c r="L669" i="17" s="1"/>
  <c r="F669" i="17"/>
  <c r="G669" i="17"/>
  <c r="AI663" i="17"/>
  <c r="R667" i="17"/>
  <c r="J668" i="17"/>
  <c r="J669" i="17" s="1"/>
  <c r="AH663" i="17"/>
  <c r="N669" i="17"/>
  <c r="Q668" i="17"/>
  <c r="P668" i="17"/>
  <c r="O668" i="17"/>
  <c r="AJ663" i="17"/>
  <c r="U666" i="17"/>
  <c r="T667" i="17"/>
  <c r="V666" i="17"/>
  <c r="AD663" i="17"/>
  <c r="W663" i="17" s="1"/>
  <c r="Y665" i="17"/>
  <c r="AC665" i="17"/>
  <c r="Z665" i="17"/>
  <c r="X665" i="17"/>
  <c r="AA664" i="17"/>
  <c r="AD664" i="17" s="1"/>
  <c r="AE664" i="17"/>
  <c r="K669" i="17" l="1"/>
  <c r="R668" i="17"/>
  <c r="AA665" i="17"/>
  <c r="S670" i="17"/>
  <c r="N670" i="17" s="1"/>
  <c r="L670" i="17"/>
  <c r="K670" i="17"/>
  <c r="J670" i="17"/>
  <c r="M670" i="17"/>
  <c r="E671" i="17"/>
  <c r="H670" i="17"/>
  <c r="I670" i="17" s="1"/>
  <c r="F670" i="17"/>
  <c r="G670" i="17"/>
  <c r="AJ664" i="17"/>
  <c r="AI664" i="17"/>
  <c r="P669" i="17"/>
  <c r="Q669" i="17"/>
  <c r="O669" i="17"/>
  <c r="W664" i="17"/>
  <c r="U667" i="17"/>
  <c r="T668" i="17"/>
  <c r="V667" i="17"/>
  <c r="AC666" i="17"/>
  <c r="Z666" i="17"/>
  <c r="Y666" i="17"/>
  <c r="X666" i="17"/>
  <c r="AE665" i="17"/>
  <c r="AB663" i="17"/>
  <c r="AH664" i="17" s="1"/>
  <c r="AD665" i="17"/>
  <c r="R669" i="17" l="1"/>
  <c r="AJ665" i="17"/>
  <c r="Q670" i="17"/>
  <c r="P670" i="17"/>
  <c r="O670" i="17"/>
  <c r="AG664" i="17"/>
  <c r="S671" i="17"/>
  <c r="N671" i="17" s="1"/>
  <c r="L671" i="17"/>
  <c r="E672" i="17"/>
  <c r="H671" i="17"/>
  <c r="K671" i="17" s="1"/>
  <c r="F671" i="17"/>
  <c r="G671" i="17"/>
  <c r="AB664" i="17"/>
  <c r="AH665" i="17" s="1"/>
  <c r="AF664" i="17"/>
  <c r="AF665" i="17" s="1"/>
  <c r="T669" i="17"/>
  <c r="U668" i="17"/>
  <c r="V668" i="17"/>
  <c r="AC667" i="17"/>
  <c r="Y667" i="17"/>
  <c r="Z667" i="17"/>
  <c r="X667" i="17"/>
  <c r="AA666" i="17"/>
  <c r="AE666" i="17" s="1"/>
  <c r="W665" i="17"/>
  <c r="I671" i="17" l="1"/>
  <c r="M671" i="17"/>
  <c r="J671" i="17"/>
  <c r="S672" i="17"/>
  <c r="N672" i="17" s="1"/>
  <c r="K672" i="17"/>
  <c r="M672" i="17"/>
  <c r="L672" i="17"/>
  <c r="J672" i="17"/>
  <c r="F672" i="17"/>
  <c r="H672" i="17"/>
  <c r="I672" i="17" s="1"/>
  <c r="E673" i="17"/>
  <c r="G672" i="17"/>
  <c r="R670" i="17"/>
  <c r="AI665" i="17"/>
  <c r="AA667" i="17"/>
  <c r="AD667" i="17" s="1"/>
  <c r="Q671" i="17"/>
  <c r="P671" i="17"/>
  <c r="R671" i="17" s="1"/>
  <c r="O671" i="17"/>
  <c r="AG665" i="17"/>
  <c r="AC668" i="17"/>
  <c r="Z668" i="17"/>
  <c r="Y668" i="17"/>
  <c r="X668" i="17"/>
  <c r="U669" i="17"/>
  <c r="T670" i="17"/>
  <c r="V669" i="17"/>
  <c r="AD666" i="17"/>
  <c r="W666" i="17" s="1"/>
  <c r="AB665" i="17"/>
  <c r="AH666" i="17" s="1"/>
  <c r="AE667" i="17" l="1"/>
  <c r="W667" i="17"/>
  <c r="AI666" i="17"/>
  <c r="AJ666" i="17"/>
  <c r="AG666" i="17"/>
  <c r="S673" i="17"/>
  <c r="N673" i="17" s="1"/>
  <c r="H673" i="17"/>
  <c r="L673" i="17" s="1"/>
  <c r="I673" i="17"/>
  <c r="E674" i="17"/>
  <c r="F673" i="17"/>
  <c r="G673" i="17"/>
  <c r="Q672" i="17"/>
  <c r="P672" i="17"/>
  <c r="R672" i="17" s="1"/>
  <c r="O672" i="17"/>
  <c r="Y669" i="17"/>
  <c r="AC669" i="17"/>
  <c r="Z669" i="17"/>
  <c r="X669" i="17"/>
  <c r="AB666" i="17"/>
  <c r="AB667" i="17" s="1"/>
  <c r="AF666" i="17"/>
  <c r="AF667" i="17" s="1"/>
  <c r="AF668" i="17" s="1"/>
  <c r="AA668" i="17"/>
  <c r="AD668" i="17" s="1"/>
  <c r="W668" i="17" s="1"/>
  <c r="AE668" i="17"/>
  <c r="U670" i="17"/>
  <c r="T671" i="17"/>
  <c r="V670" i="17"/>
  <c r="M673" i="17" l="1"/>
  <c r="S674" i="17"/>
  <c r="N674" i="17" s="1"/>
  <c r="H674" i="17"/>
  <c r="I674" i="17"/>
  <c r="F674" i="17"/>
  <c r="E675" i="17"/>
  <c r="G674" i="17"/>
  <c r="AG667" i="17"/>
  <c r="AG668" i="17" s="1"/>
  <c r="Q673" i="17"/>
  <c r="P673" i="17"/>
  <c r="O673" i="17"/>
  <c r="AJ667" i="17"/>
  <c r="AJ668" i="17" s="1"/>
  <c r="AI667" i="17"/>
  <c r="AI668" i="17" s="1"/>
  <c r="J673" i="17"/>
  <c r="J674" i="17" s="1"/>
  <c r="K673" i="17"/>
  <c r="AH667" i="17"/>
  <c r="AH668" i="17" s="1"/>
  <c r="AB668" i="17"/>
  <c r="AF669" i="17" s="1"/>
  <c r="AC670" i="17"/>
  <c r="Z670" i="17"/>
  <c r="Y670" i="17"/>
  <c r="AA670" i="17" s="1"/>
  <c r="X670" i="17"/>
  <c r="T672" i="17"/>
  <c r="U671" i="17"/>
  <c r="V671" i="17"/>
  <c r="AA669" i="17"/>
  <c r="AD669" i="17" s="1"/>
  <c r="W669" i="17" s="1"/>
  <c r="AH669" i="17" l="1"/>
  <c r="AJ669" i="17"/>
  <c r="K674" i="17"/>
  <c r="Q674" i="17"/>
  <c r="P674" i="17"/>
  <c r="O674" i="17"/>
  <c r="M674" i="17"/>
  <c r="M675" i="17" s="1"/>
  <c r="L674" i="17"/>
  <c r="L675" i="17" s="1"/>
  <c r="S675" i="17"/>
  <c r="N675" i="17" s="1"/>
  <c r="H675" i="17"/>
  <c r="I675" i="17" s="1"/>
  <c r="J675" i="17"/>
  <c r="E676" i="17"/>
  <c r="F675" i="17"/>
  <c r="G675" i="17"/>
  <c r="R673" i="17"/>
  <c r="AG669" i="17"/>
  <c r="AI669" i="17"/>
  <c r="AE669" i="17"/>
  <c r="AB669" i="17" s="1"/>
  <c r="AJ670" i="17" s="1"/>
  <c r="AC671" i="17"/>
  <c r="Z671" i="17"/>
  <c r="X671" i="17"/>
  <c r="Y671" i="17"/>
  <c r="AD670" i="17"/>
  <c r="W670" i="17" s="1"/>
  <c r="AE670" i="17"/>
  <c r="T673" i="17"/>
  <c r="U672" i="17"/>
  <c r="V672" i="17"/>
  <c r="R674" i="17" l="1"/>
  <c r="K675" i="17"/>
  <c r="S676" i="17"/>
  <c r="N676" i="17" s="1"/>
  <c r="H676" i="17"/>
  <c r="I676" i="17" s="1"/>
  <c r="E677" i="17"/>
  <c r="F676" i="17"/>
  <c r="G676" i="17"/>
  <c r="AH670" i="17"/>
  <c r="AI670" i="17"/>
  <c r="AG670" i="17"/>
  <c r="AA671" i="17"/>
  <c r="Q675" i="17"/>
  <c r="P675" i="17"/>
  <c r="R675" i="17" s="1"/>
  <c r="O675" i="17"/>
  <c r="AB670" i="17"/>
  <c r="AJ671" i="17" s="1"/>
  <c r="AD671" i="17"/>
  <c r="W671" i="17" s="1"/>
  <c r="AC672" i="17"/>
  <c r="Z672" i="17"/>
  <c r="Y672" i="17"/>
  <c r="X672" i="17"/>
  <c r="U673" i="17"/>
  <c r="T674" i="17"/>
  <c r="V673" i="17"/>
  <c r="AE671" i="17"/>
  <c r="AF670" i="17"/>
  <c r="AH671" i="17" l="1"/>
  <c r="AG671" i="17"/>
  <c r="AF671" i="17"/>
  <c r="AI671" i="17"/>
  <c r="M676" i="17"/>
  <c r="J676" i="17"/>
  <c r="K676" i="17"/>
  <c r="L676" i="17"/>
  <c r="Q676" i="17"/>
  <c r="P676" i="17"/>
  <c r="R676" i="17" s="1"/>
  <c r="O676" i="17"/>
  <c r="S677" i="17"/>
  <c r="N677" i="17" s="1"/>
  <c r="H677" i="17"/>
  <c r="I677" i="17" s="1"/>
  <c r="E678" i="17"/>
  <c r="F677" i="17"/>
  <c r="G677" i="17"/>
  <c r="AA672" i="17"/>
  <c r="AD672" i="17" s="1"/>
  <c r="W672" i="17" s="1"/>
  <c r="U674" i="17"/>
  <c r="T675" i="17"/>
  <c r="V674" i="17"/>
  <c r="AC673" i="17"/>
  <c r="Y673" i="17"/>
  <c r="Z673" i="17"/>
  <c r="X673" i="17"/>
  <c r="AB671" i="17"/>
  <c r="AJ672" i="17" s="1"/>
  <c r="AI672" i="17" l="1"/>
  <c r="M677" i="17"/>
  <c r="J677" i="17"/>
  <c r="AG672" i="17"/>
  <c r="L677" i="17"/>
  <c r="K677" i="17"/>
  <c r="AE672" i="17"/>
  <c r="Q677" i="17"/>
  <c r="P677" i="17"/>
  <c r="O677" i="17"/>
  <c r="AA673" i="17"/>
  <c r="AD673" i="17" s="1"/>
  <c r="W673" i="17" s="1"/>
  <c r="S678" i="17"/>
  <c r="N678" i="17" s="1"/>
  <c r="H678" i="17"/>
  <c r="I678" i="17"/>
  <c r="E679" i="17"/>
  <c r="F678" i="17"/>
  <c r="G678" i="17"/>
  <c r="AH672" i="17"/>
  <c r="AC674" i="17"/>
  <c r="Z674" i="17"/>
  <c r="Y674" i="17"/>
  <c r="X674" i="17"/>
  <c r="AB672" i="17"/>
  <c r="AG673" i="17" s="1"/>
  <c r="AF672" i="17"/>
  <c r="T676" i="17"/>
  <c r="U675" i="17"/>
  <c r="V675" i="17"/>
  <c r="K678" i="17" l="1"/>
  <c r="R677" i="17"/>
  <c r="AE673" i="17"/>
  <c r="Q678" i="17"/>
  <c r="P678" i="17"/>
  <c r="O678" i="17"/>
  <c r="S679" i="17"/>
  <c r="N679" i="17" s="1"/>
  <c r="H679" i="17"/>
  <c r="K679" i="17" s="1"/>
  <c r="E680" i="17"/>
  <c r="F679" i="17"/>
  <c r="G679" i="17"/>
  <c r="J678" i="17"/>
  <c r="J679" i="17" s="1"/>
  <c r="L678" i="17"/>
  <c r="L679" i="17" s="1"/>
  <c r="AJ673" i="17"/>
  <c r="AH673" i="17"/>
  <c r="AI673" i="17"/>
  <c r="M678" i="17"/>
  <c r="M679" i="17" s="1"/>
  <c r="AB673" i="17"/>
  <c r="AG674" i="17" s="1"/>
  <c r="AC675" i="17"/>
  <c r="Z675" i="17"/>
  <c r="Y675" i="17"/>
  <c r="X675" i="17"/>
  <c r="AD674" i="17"/>
  <c r="W674" i="17" s="1"/>
  <c r="U676" i="17"/>
  <c r="T677" i="17"/>
  <c r="V676" i="17"/>
  <c r="AA674" i="17"/>
  <c r="AE674" i="17"/>
  <c r="AF673" i="17"/>
  <c r="AF674" i="17" s="1"/>
  <c r="R678" i="17" l="1"/>
  <c r="Q679" i="17"/>
  <c r="P679" i="17"/>
  <c r="O679" i="17"/>
  <c r="S680" i="17"/>
  <c r="N680" i="17" s="1"/>
  <c r="H680" i="17"/>
  <c r="K680" i="17" s="1"/>
  <c r="I680" i="17"/>
  <c r="F680" i="17"/>
  <c r="E681" i="17"/>
  <c r="G680" i="17"/>
  <c r="AI674" i="17"/>
  <c r="AH674" i="17"/>
  <c r="I679" i="17"/>
  <c r="AJ674" i="17"/>
  <c r="AD675" i="17"/>
  <c r="W675" i="17" s="1"/>
  <c r="U677" i="17"/>
  <c r="T678" i="17"/>
  <c r="V677" i="17"/>
  <c r="AA675" i="17"/>
  <c r="AE675" i="17"/>
  <c r="Y676" i="17"/>
  <c r="AC676" i="17"/>
  <c r="Z676" i="17"/>
  <c r="X676" i="17"/>
  <c r="AB674" i="17"/>
  <c r="AG675" i="17" s="1"/>
  <c r="L680" i="17" l="1"/>
  <c r="S681" i="17"/>
  <c r="N681" i="17" s="1"/>
  <c r="H681" i="17"/>
  <c r="I681" i="17" s="1"/>
  <c r="E682" i="17"/>
  <c r="F681" i="17"/>
  <c r="G681" i="17"/>
  <c r="R679" i="17"/>
  <c r="Q680" i="17"/>
  <c r="P680" i="17"/>
  <c r="O680" i="17"/>
  <c r="AJ675" i="17"/>
  <c r="J680" i="17"/>
  <c r="AH675" i="17"/>
  <c r="M680" i="17"/>
  <c r="AA676" i="17"/>
  <c r="AE676" i="17" s="1"/>
  <c r="AI675" i="17"/>
  <c r="AB675" i="17"/>
  <c r="AG676" i="17" s="1"/>
  <c r="U678" i="17"/>
  <c r="T679" i="17"/>
  <c r="V678" i="17"/>
  <c r="AC677" i="17"/>
  <c r="Y677" i="17"/>
  <c r="Z677" i="17"/>
  <c r="X677" i="17"/>
  <c r="AD676" i="17"/>
  <c r="W676" i="17" s="1"/>
  <c r="AF675" i="17"/>
  <c r="AA677" i="17" l="1"/>
  <c r="R680" i="17"/>
  <c r="AI676" i="17"/>
  <c r="J681" i="17"/>
  <c r="K681" i="17"/>
  <c r="AH676" i="17"/>
  <c r="AH677" i="17" s="1"/>
  <c r="S682" i="17"/>
  <c r="N682" i="17" s="1"/>
  <c r="H682" i="17"/>
  <c r="L682" i="17" s="1"/>
  <c r="F682" i="17"/>
  <c r="E683" i="17"/>
  <c r="G682" i="17"/>
  <c r="M681" i="17"/>
  <c r="L681" i="17"/>
  <c r="Q681" i="17"/>
  <c r="P681" i="17"/>
  <c r="R681" i="17" s="1"/>
  <c r="O681" i="17"/>
  <c r="AF676" i="17"/>
  <c r="AJ676" i="17"/>
  <c r="AE677" i="17"/>
  <c r="U679" i="17"/>
  <c r="T680" i="17"/>
  <c r="V679" i="17"/>
  <c r="AC678" i="17"/>
  <c r="Y678" i="17"/>
  <c r="Z678" i="17"/>
  <c r="X678" i="17"/>
  <c r="AD677" i="17"/>
  <c r="W677" i="17" s="1"/>
  <c r="AB676" i="17"/>
  <c r="AG677" i="17" s="1"/>
  <c r="K682" i="17" l="1"/>
  <c r="M682" i="17"/>
  <c r="J682" i="17"/>
  <c r="AJ677" i="17"/>
  <c r="AI677" i="17"/>
  <c r="I682" i="17"/>
  <c r="AA678" i="17"/>
  <c r="S683" i="17"/>
  <c r="N683" i="17" s="1"/>
  <c r="K683" i="17"/>
  <c r="H683" i="17"/>
  <c r="J683" i="17" s="1"/>
  <c r="E684" i="17"/>
  <c r="F683" i="17"/>
  <c r="G683" i="17"/>
  <c r="Q682" i="17"/>
  <c r="P682" i="17"/>
  <c r="O682" i="17"/>
  <c r="U680" i="17"/>
  <c r="T681" i="17"/>
  <c r="V680" i="17"/>
  <c r="AB677" i="17"/>
  <c r="AG678" i="17" s="1"/>
  <c r="AC679" i="17"/>
  <c r="Y679" i="17"/>
  <c r="Z679" i="17"/>
  <c r="X679" i="17"/>
  <c r="AD678" i="17"/>
  <c r="W678" i="17" s="1"/>
  <c r="AF677" i="17"/>
  <c r="AE678" i="17"/>
  <c r="M683" i="17" l="1"/>
  <c r="L683" i="17"/>
  <c r="R682" i="17"/>
  <c r="Q683" i="17"/>
  <c r="P683" i="17"/>
  <c r="O683" i="17"/>
  <c r="S684" i="17"/>
  <c r="N684" i="17" s="1"/>
  <c r="L684" i="17"/>
  <c r="H684" i="17"/>
  <c r="M684" i="17" s="1"/>
  <c r="E685" i="17"/>
  <c r="J684" i="17"/>
  <c r="F684" i="17"/>
  <c r="G684" i="17"/>
  <c r="AJ678" i="17"/>
  <c r="AH678" i="17"/>
  <c r="AI678" i="17"/>
  <c r="I683" i="17"/>
  <c r="I684" i="17" s="1"/>
  <c r="AB678" i="17"/>
  <c r="AG679" i="17" s="1"/>
  <c r="AF678" i="17"/>
  <c r="T682" i="17"/>
  <c r="U681" i="17"/>
  <c r="V681" i="17"/>
  <c r="AC680" i="17"/>
  <c r="Y680" i="17"/>
  <c r="Z680" i="17"/>
  <c r="X680" i="17"/>
  <c r="AA679" i="17"/>
  <c r="AE679" i="17" s="1"/>
  <c r="AF679" i="17" l="1"/>
  <c r="S685" i="17"/>
  <c r="N685" i="17" s="1"/>
  <c r="H685" i="17"/>
  <c r="I685" i="17" s="1"/>
  <c r="E686" i="17"/>
  <c r="F685" i="17"/>
  <c r="G685" i="17"/>
  <c r="Q684" i="17"/>
  <c r="P684" i="17"/>
  <c r="O684" i="17"/>
  <c r="R683" i="17"/>
  <c r="AI679" i="17"/>
  <c r="AA680" i="17"/>
  <c r="AH679" i="17"/>
  <c r="K684" i="17"/>
  <c r="AJ679" i="17"/>
  <c r="AC681" i="17"/>
  <c r="Y681" i="17"/>
  <c r="Z681" i="17"/>
  <c r="X681" i="17"/>
  <c r="AD679" i="17"/>
  <c r="W679" i="17" s="1"/>
  <c r="U682" i="17"/>
  <c r="T683" i="17"/>
  <c r="V682" i="17"/>
  <c r="AD680" i="17"/>
  <c r="AE680" i="17"/>
  <c r="AA681" i="17" l="1"/>
  <c r="R684" i="17"/>
  <c r="M685" i="17"/>
  <c r="M686" i="17" s="1"/>
  <c r="L685" i="17"/>
  <c r="L686" i="17" s="1"/>
  <c r="J685" i="17"/>
  <c r="J686" i="17" s="1"/>
  <c r="K685" i="17"/>
  <c r="K686" i="17" s="1"/>
  <c r="AJ680" i="17"/>
  <c r="W680" i="17"/>
  <c r="S686" i="17"/>
  <c r="N686" i="17" s="1"/>
  <c r="H686" i="17"/>
  <c r="I686" i="17" s="1"/>
  <c r="F686" i="17"/>
  <c r="E687" i="17"/>
  <c r="G686" i="17"/>
  <c r="Q685" i="17"/>
  <c r="P685" i="17"/>
  <c r="O685" i="17"/>
  <c r="AC682" i="17"/>
  <c r="Z682" i="17"/>
  <c r="Y682" i="17"/>
  <c r="X682" i="17"/>
  <c r="AB679" i="17"/>
  <c r="AG680" i="17" s="1"/>
  <c r="AD681" i="17"/>
  <c r="U683" i="17"/>
  <c r="T684" i="17"/>
  <c r="V683" i="17"/>
  <c r="AE681" i="17"/>
  <c r="AI680" i="17" l="1"/>
  <c r="W681" i="17"/>
  <c r="AH680" i="17"/>
  <c r="S687" i="17"/>
  <c r="N687" i="17" s="1"/>
  <c r="H687" i="17"/>
  <c r="L687" i="17" s="1"/>
  <c r="I687" i="17"/>
  <c r="E688" i="17"/>
  <c r="F687" i="17"/>
  <c r="G687" i="17"/>
  <c r="R685" i="17"/>
  <c r="Q686" i="17"/>
  <c r="P686" i="17"/>
  <c r="R686" i="17" s="1"/>
  <c r="O686" i="17"/>
  <c r="AB680" i="17"/>
  <c r="AB681" i="17" s="1"/>
  <c r="AF680" i="17"/>
  <c r="U684" i="17"/>
  <c r="T685" i="17"/>
  <c r="V684" i="17"/>
  <c r="AA682" i="17"/>
  <c r="AD682" i="17" s="1"/>
  <c r="W682" i="17" s="1"/>
  <c r="AC683" i="17"/>
  <c r="Y683" i="17"/>
  <c r="AA683" i="17" s="1"/>
  <c r="Z683" i="17"/>
  <c r="X683" i="17"/>
  <c r="M687" i="17" l="1"/>
  <c r="K687" i="17"/>
  <c r="K688" i="17" s="1"/>
  <c r="AE682" i="17"/>
  <c r="Q687" i="17"/>
  <c r="P687" i="17"/>
  <c r="R687" i="17" s="1"/>
  <c r="O687" i="17"/>
  <c r="AF681" i="17"/>
  <c r="AF682" i="17" s="1"/>
  <c r="S688" i="17"/>
  <c r="N688" i="17" s="1"/>
  <c r="H688" i="17"/>
  <c r="M688" i="17" s="1"/>
  <c r="F688" i="17"/>
  <c r="E689" i="17"/>
  <c r="G688" i="17"/>
  <c r="AH681" i="17"/>
  <c r="AH682" i="17" s="1"/>
  <c r="AG681" i="17"/>
  <c r="AG682" i="17" s="1"/>
  <c r="AI681" i="17"/>
  <c r="AI682" i="17" s="1"/>
  <c r="J687" i="17"/>
  <c r="AJ681" i="17"/>
  <c r="AJ682" i="17" s="1"/>
  <c r="U685" i="17"/>
  <c r="T686" i="17"/>
  <c r="V685" i="17"/>
  <c r="AC684" i="17"/>
  <c r="Y684" i="17"/>
  <c r="X684" i="17"/>
  <c r="Z684" i="17"/>
  <c r="AD683" i="17"/>
  <c r="W683" i="17" s="1"/>
  <c r="AE683" i="17"/>
  <c r="AB682" i="17"/>
  <c r="AH683" i="17" l="1"/>
  <c r="J688" i="17"/>
  <c r="I688" i="17"/>
  <c r="AJ683" i="17"/>
  <c r="AI683" i="17"/>
  <c r="L688" i="17"/>
  <c r="L689" i="17" s="1"/>
  <c r="S689" i="17"/>
  <c r="N689" i="17" s="1"/>
  <c r="M689" i="17"/>
  <c r="K689" i="17"/>
  <c r="H689" i="17"/>
  <c r="J689" i="17" s="1"/>
  <c r="F689" i="17"/>
  <c r="I689" i="17"/>
  <c r="E690" i="17"/>
  <c r="G689" i="17"/>
  <c r="Q688" i="17"/>
  <c r="P688" i="17"/>
  <c r="R688" i="17" s="1"/>
  <c r="O688" i="17"/>
  <c r="AA684" i="17"/>
  <c r="AD684" i="17" s="1"/>
  <c r="W684" i="17" s="1"/>
  <c r="AG683" i="17"/>
  <c r="AE684" i="17"/>
  <c r="AB683" i="17"/>
  <c r="AJ684" i="17" s="1"/>
  <c r="T687" i="17"/>
  <c r="U686" i="17"/>
  <c r="V686" i="17"/>
  <c r="AF683" i="17"/>
  <c r="AC685" i="17"/>
  <c r="Z685" i="17"/>
  <c r="Y685" i="17"/>
  <c r="X685" i="17"/>
  <c r="S690" i="17" l="1"/>
  <c r="N690" i="17" s="1"/>
  <c r="H690" i="17"/>
  <c r="I690" i="17" s="1"/>
  <c r="F690" i="17"/>
  <c r="E691" i="17"/>
  <c r="G690" i="17"/>
  <c r="AG684" i="17"/>
  <c r="AH684" i="17"/>
  <c r="AI684" i="17"/>
  <c r="AI685" i="17" s="1"/>
  <c r="Q689" i="17"/>
  <c r="P689" i="17"/>
  <c r="O689" i="17"/>
  <c r="AA685" i="17"/>
  <c r="AD685" i="17"/>
  <c r="W685" i="17" s="1"/>
  <c r="AC686" i="17"/>
  <c r="Y686" i="17"/>
  <c r="Z686" i="17"/>
  <c r="X686" i="17"/>
  <c r="T688" i="17"/>
  <c r="U687" i="17"/>
  <c r="V687" i="17"/>
  <c r="AE685" i="17"/>
  <c r="AB684" i="17"/>
  <c r="AJ685" i="17" s="1"/>
  <c r="AF684" i="17"/>
  <c r="AF685" i="17" s="1"/>
  <c r="AH685" i="17" l="1"/>
  <c r="M690" i="17"/>
  <c r="J690" i="17"/>
  <c r="K690" i="17"/>
  <c r="K691" i="17" s="1"/>
  <c r="AG685" i="17"/>
  <c r="L690" i="17"/>
  <c r="S691" i="17"/>
  <c r="N691" i="17" s="1"/>
  <c r="I691" i="17"/>
  <c r="H691" i="17"/>
  <c r="E692" i="17"/>
  <c r="F691" i="17"/>
  <c r="G691" i="17"/>
  <c r="Q690" i="17"/>
  <c r="P690" i="17"/>
  <c r="O690" i="17"/>
  <c r="R689" i="17"/>
  <c r="AB685" i="17"/>
  <c r="AJ686" i="17" s="1"/>
  <c r="AA686" i="17"/>
  <c r="AD686" i="17" s="1"/>
  <c r="W686" i="17" s="1"/>
  <c r="AE686" i="17"/>
  <c r="AC687" i="17"/>
  <c r="Y687" i="17"/>
  <c r="X687" i="17"/>
  <c r="Z687" i="17"/>
  <c r="U688" i="17"/>
  <c r="T689" i="17"/>
  <c r="V688" i="17"/>
  <c r="R690" i="17" l="1"/>
  <c r="J691" i="17"/>
  <c r="AG686" i="17"/>
  <c r="M691" i="17"/>
  <c r="AH686" i="17"/>
  <c r="AA687" i="17"/>
  <c r="AE687" i="17" s="1"/>
  <c r="L691" i="17"/>
  <c r="L692" i="17" s="1"/>
  <c r="AI686" i="17"/>
  <c r="Q691" i="17"/>
  <c r="P691" i="17"/>
  <c r="O691" i="17"/>
  <c r="S692" i="17"/>
  <c r="N692" i="17" s="1"/>
  <c r="H692" i="17"/>
  <c r="I692" i="17" s="1"/>
  <c r="E693" i="17"/>
  <c r="F692" i="17"/>
  <c r="G692" i="17"/>
  <c r="U689" i="17"/>
  <c r="T690" i="17"/>
  <c r="V689" i="17"/>
  <c r="AC688" i="17"/>
  <c r="Y688" i="17"/>
  <c r="Z688" i="17"/>
  <c r="X688" i="17"/>
  <c r="AB686" i="17"/>
  <c r="AJ687" i="17" s="1"/>
  <c r="AF686" i="17"/>
  <c r="K692" i="17" l="1"/>
  <c r="AF687" i="17"/>
  <c r="AD687" i="17"/>
  <c r="W687" i="17" s="1"/>
  <c r="S693" i="17"/>
  <c r="N693" i="17" s="1"/>
  <c r="L693" i="17"/>
  <c r="K693" i="17"/>
  <c r="J693" i="17"/>
  <c r="I693" i="17"/>
  <c r="H693" i="17"/>
  <c r="E694" i="17"/>
  <c r="F693" i="17"/>
  <c r="G693" i="17"/>
  <c r="J692" i="17"/>
  <c r="AI687" i="17"/>
  <c r="M692" i="17"/>
  <c r="M693" i="17" s="1"/>
  <c r="AH687" i="17"/>
  <c r="Q692" i="17"/>
  <c r="P692" i="17"/>
  <c r="O692" i="17"/>
  <c r="AG687" i="17"/>
  <c r="R691" i="17"/>
  <c r="T691" i="17"/>
  <c r="U690" i="17"/>
  <c r="V690" i="17"/>
  <c r="AC689" i="17"/>
  <c r="Y689" i="17"/>
  <c r="AA689" i="17" s="1"/>
  <c r="Z689" i="17"/>
  <c r="X689" i="17"/>
  <c r="AB687" i="17"/>
  <c r="AJ688" i="17" s="1"/>
  <c r="AA688" i="17"/>
  <c r="AE688" i="17" s="1"/>
  <c r="AF688" i="17" l="1"/>
  <c r="AH688" i="17"/>
  <c r="AI688" i="17"/>
  <c r="AG688" i="17"/>
  <c r="Q693" i="17"/>
  <c r="P693" i="17"/>
  <c r="O693" i="17"/>
  <c r="R692" i="17"/>
  <c r="S694" i="17"/>
  <c r="N694" i="17" s="1"/>
  <c r="H694" i="17"/>
  <c r="M694" i="17" s="1"/>
  <c r="I694" i="17"/>
  <c r="E695" i="17"/>
  <c r="F694" i="17"/>
  <c r="G694" i="17"/>
  <c r="AD689" i="17"/>
  <c r="AD688" i="17"/>
  <c r="W688" i="17" s="1"/>
  <c r="AC690" i="17"/>
  <c r="Z690" i="17"/>
  <c r="X690" i="17"/>
  <c r="Y690" i="17"/>
  <c r="U691" i="17"/>
  <c r="T692" i="17"/>
  <c r="V691" i="17"/>
  <c r="AE689" i="17"/>
  <c r="W689" i="17" l="1"/>
  <c r="R693" i="17"/>
  <c r="K694" i="17"/>
  <c r="L694" i="17"/>
  <c r="J694" i="17"/>
  <c r="AB688" i="17"/>
  <c r="AF689" i="17" s="1"/>
  <c r="Q694" i="17"/>
  <c r="P694" i="17"/>
  <c r="O694" i="17"/>
  <c r="AA690" i="17"/>
  <c r="S695" i="17"/>
  <c r="N695" i="17" s="1"/>
  <c r="H695" i="17"/>
  <c r="I695" i="17" s="1"/>
  <c r="E696" i="17"/>
  <c r="F695" i="17"/>
  <c r="G695" i="17"/>
  <c r="AD690" i="17"/>
  <c r="W690" i="17" s="1"/>
  <c r="AE690" i="17"/>
  <c r="T693" i="17"/>
  <c r="U692" i="17"/>
  <c r="V692" i="17"/>
  <c r="Z691" i="17"/>
  <c r="AC691" i="17"/>
  <c r="Y691" i="17"/>
  <c r="X691" i="17"/>
  <c r="AA691" i="17" l="1"/>
  <c r="AI689" i="17"/>
  <c r="L695" i="17"/>
  <c r="J695" i="17"/>
  <c r="AB689" i="17"/>
  <c r="AI690" i="17" s="1"/>
  <c r="AJ689" i="17"/>
  <c r="AJ690" i="17" s="1"/>
  <c r="K695" i="17"/>
  <c r="K696" i="17" s="1"/>
  <c r="AH689" i="17"/>
  <c r="S696" i="17"/>
  <c r="N696" i="17" s="1"/>
  <c r="H696" i="17"/>
  <c r="I696" i="17" s="1"/>
  <c r="F696" i="17"/>
  <c r="E697" i="17"/>
  <c r="G696" i="17"/>
  <c r="AG689" i="17"/>
  <c r="M695" i="17"/>
  <c r="M696" i="17" s="1"/>
  <c r="Q695" i="17"/>
  <c r="P695" i="17"/>
  <c r="O695" i="17"/>
  <c r="R694" i="17"/>
  <c r="AC692" i="17"/>
  <c r="Y692" i="17"/>
  <c r="Z692" i="17"/>
  <c r="X692" i="17"/>
  <c r="AD691" i="17"/>
  <c r="W691" i="17" s="1"/>
  <c r="U693" i="17"/>
  <c r="T694" i="17"/>
  <c r="V693" i="17"/>
  <c r="AE691" i="17"/>
  <c r="R695" i="17" l="1"/>
  <c r="J696" i="17"/>
  <c r="AB690" i="17"/>
  <c r="AI691" i="17" s="1"/>
  <c r="S697" i="17"/>
  <c r="N697" i="17" s="1"/>
  <c r="H697" i="17"/>
  <c r="M697" i="17" s="1"/>
  <c r="F697" i="17"/>
  <c r="E698" i="17"/>
  <c r="G697" i="17"/>
  <c r="Q696" i="17"/>
  <c r="P696" i="17"/>
  <c r="R696" i="17" s="1"/>
  <c r="O696" i="17"/>
  <c r="AH690" i="17"/>
  <c r="AF690" i="17"/>
  <c r="AJ691" i="17"/>
  <c r="L696" i="17"/>
  <c r="AG690" i="17"/>
  <c r="AG691" i="17" s="1"/>
  <c r="AB691" i="17"/>
  <c r="AA692" i="17"/>
  <c r="AD692" i="17" s="1"/>
  <c r="W692" i="17" s="1"/>
  <c r="AC693" i="17"/>
  <c r="Y693" i="17"/>
  <c r="AA693" i="17" s="1"/>
  <c r="Z693" i="17"/>
  <c r="X693" i="17"/>
  <c r="U694" i="17"/>
  <c r="T695" i="17"/>
  <c r="V694" i="17"/>
  <c r="AE692" i="17"/>
  <c r="L697" i="17" l="1"/>
  <c r="K697" i="17"/>
  <c r="AI692" i="17"/>
  <c r="J697" i="17"/>
  <c r="Q697" i="17"/>
  <c r="P697" i="17"/>
  <c r="R697" i="17" s="1"/>
  <c r="O697" i="17"/>
  <c r="AF691" i="17"/>
  <c r="AF692" i="17" s="1"/>
  <c r="AF693" i="17" s="1"/>
  <c r="AG692" i="17"/>
  <c r="S698" i="17"/>
  <c r="N698" i="17" s="1"/>
  <c r="H698" i="17"/>
  <c r="M698" i="17" s="1"/>
  <c r="E699" i="17"/>
  <c r="F698" i="17"/>
  <c r="G698" i="17"/>
  <c r="AJ692" i="17"/>
  <c r="AJ693" i="17" s="1"/>
  <c r="AH691" i="17"/>
  <c r="AH692" i="17" s="1"/>
  <c r="AH693" i="17" s="1"/>
  <c r="I697" i="17"/>
  <c r="U695" i="17"/>
  <c r="T696" i="17"/>
  <c r="V695" i="17"/>
  <c r="AB692" i="17"/>
  <c r="AI693" i="17" s="1"/>
  <c r="AE693" i="17"/>
  <c r="AC694" i="17"/>
  <c r="Z694" i="17"/>
  <c r="Y694" i="17"/>
  <c r="X694" i="17"/>
  <c r="AD693" i="17"/>
  <c r="W693" i="17" s="1"/>
  <c r="AG693" i="17" l="1"/>
  <c r="S699" i="17"/>
  <c r="N699" i="17" s="1"/>
  <c r="H699" i="17"/>
  <c r="M699" i="17" s="1"/>
  <c r="F699" i="17"/>
  <c r="E700" i="17"/>
  <c r="G699" i="17"/>
  <c r="Q698" i="17"/>
  <c r="P698" i="17"/>
  <c r="R698" i="17" s="1"/>
  <c r="O698" i="17"/>
  <c r="AG694" i="17"/>
  <c r="I698" i="17"/>
  <c r="I699" i="17" s="1"/>
  <c r="L698" i="17"/>
  <c r="L699" i="17" s="1"/>
  <c r="J698" i="17"/>
  <c r="K698" i="17"/>
  <c r="AB693" i="17"/>
  <c r="AI694" i="17" s="1"/>
  <c r="AF694" i="17"/>
  <c r="U696" i="17"/>
  <c r="T697" i="17"/>
  <c r="V696" i="17"/>
  <c r="AA694" i="17"/>
  <c r="AD694" i="17" s="1"/>
  <c r="W694" i="17" s="1"/>
  <c r="AC695" i="17"/>
  <c r="Y695" i="17"/>
  <c r="Z695" i="17"/>
  <c r="X695" i="17"/>
  <c r="J699" i="17" l="1"/>
  <c r="K699" i="17"/>
  <c r="AE694" i="17"/>
  <c r="AH694" i="17"/>
  <c r="AH695" i="17" s="1"/>
  <c r="S700" i="17"/>
  <c r="N700" i="17" s="1"/>
  <c r="K700" i="17"/>
  <c r="M700" i="17"/>
  <c r="L700" i="17"/>
  <c r="H700" i="17"/>
  <c r="J700" i="17" s="1"/>
  <c r="I700" i="17"/>
  <c r="E701" i="17"/>
  <c r="F700" i="17"/>
  <c r="G700" i="17"/>
  <c r="AJ694" i="17"/>
  <c r="AJ695" i="17" s="1"/>
  <c r="Q699" i="17"/>
  <c r="P699" i="17"/>
  <c r="O699" i="17"/>
  <c r="U697" i="17"/>
  <c r="T698" i="17"/>
  <c r="V697" i="17"/>
  <c r="AC696" i="17"/>
  <c r="Y696" i="17"/>
  <c r="Z696" i="17"/>
  <c r="X696" i="17"/>
  <c r="AB694" i="17"/>
  <c r="AI695" i="17" s="1"/>
  <c r="AA695" i="17"/>
  <c r="AD695" i="17" s="1"/>
  <c r="W695" i="17" s="1"/>
  <c r="AA696" i="17" l="1"/>
  <c r="AF695" i="17"/>
  <c r="AG695" i="17"/>
  <c r="Q700" i="17"/>
  <c r="P700" i="17"/>
  <c r="O700" i="17"/>
  <c r="S701" i="17"/>
  <c r="N701" i="17" s="1"/>
  <c r="H701" i="17"/>
  <c r="M701" i="17" s="1"/>
  <c r="E702" i="17"/>
  <c r="F701" i="17"/>
  <c r="G701" i="17"/>
  <c r="R699" i="17"/>
  <c r="AC697" i="17"/>
  <c r="Z697" i="17"/>
  <c r="Y697" i="17"/>
  <c r="X697" i="17"/>
  <c r="U698" i="17"/>
  <c r="T699" i="17"/>
  <c r="V698" i="17"/>
  <c r="AE695" i="17"/>
  <c r="AE696" i="17"/>
  <c r="AB695" i="17"/>
  <c r="AI696" i="17" s="1"/>
  <c r="AD696" i="17"/>
  <c r="W696" i="17" s="1"/>
  <c r="S702" i="17" l="1"/>
  <c r="N702" i="17" s="1"/>
  <c r="H702" i="17"/>
  <c r="M702" i="17" s="1"/>
  <c r="E703" i="17"/>
  <c r="F702" i="17"/>
  <c r="G702" i="17"/>
  <c r="R700" i="17"/>
  <c r="I701" i="17"/>
  <c r="I702" i="17" s="1"/>
  <c r="J701" i="17"/>
  <c r="AG696" i="17"/>
  <c r="AJ696" i="17"/>
  <c r="L701" i="17"/>
  <c r="K701" i="17"/>
  <c r="K702" i="17" s="1"/>
  <c r="AH696" i="17"/>
  <c r="Q701" i="17"/>
  <c r="P701" i="17"/>
  <c r="R701" i="17" s="1"/>
  <c r="O701" i="17"/>
  <c r="AB696" i="17"/>
  <c r="AI697" i="17" s="1"/>
  <c r="U699" i="17"/>
  <c r="T700" i="17"/>
  <c r="V699" i="17"/>
  <c r="AA697" i="17"/>
  <c r="AD697" i="17" s="1"/>
  <c r="W697" i="17" s="1"/>
  <c r="AE697" i="17"/>
  <c r="AF696" i="17"/>
  <c r="AC698" i="17"/>
  <c r="Z698" i="17"/>
  <c r="Y698" i="17"/>
  <c r="AA698" i="17" s="1"/>
  <c r="X698" i="17"/>
  <c r="AG697" i="17" l="1"/>
  <c r="J702" i="17"/>
  <c r="AF697" i="17"/>
  <c r="AJ697" i="17"/>
  <c r="AH697" i="17"/>
  <c r="L702" i="17"/>
  <c r="L703" i="17" s="1"/>
  <c r="Q702" i="17"/>
  <c r="P702" i="17"/>
  <c r="R702" i="17" s="1"/>
  <c r="O702" i="17"/>
  <c r="S703" i="17"/>
  <c r="N703" i="17" s="1"/>
  <c r="H703" i="17"/>
  <c r="I703" i="17" s="1"/>
  <c r="E704" i="17"/>
  <c r="F703" i="17"/>
  <c r="G703" i="17"/>
  <c r="T701" i="17"/>
  <c r="U700" i="17"/>
  <c r="V700" i="17"/>
  <c r="AC699" i="17"/>
  <c r="Y699" i="17"/>
  <c r="Z699" i="17"/>
  <c r="X699" i="17"/>
  <c r="AD698" i="17"/>
  <c r="W698" i="17" s="1"/>
  <c r="AE698" i="17"/>
  <c r="AB697" i="17"/>
  <c r="AI698" i="17" s="1"/>
  <c r="J703" i="17" l="1"/>
  <c r="M703" i="17"/>
  <c r="AG698" i="17"/>
  <c r="AJ698" i="17"/>
  <c r="S704" i="17"/>
  <c r="N704" i="17" s="1"/>
  <c r="H704" i="17"/>
  <c r="L704" i="17" s="1"/>
  <c r="F704" i="17"/>
  <c r="E705" i="17"/>
  <c r="G704" i="17"/>
  <c r="AH698" i="17"/>
  <c r="K703" i="17"/>
  <c r="Q703" i="17"/>
  <c r="P703" i="17"/>
  <c r="O703" i="17"/>
  <c r="AC700" i="17"/>
  <c r="Z700" i="17"/>
  <c r="X700" i="17"/>
  <c r="Y700" i="17"/>
  <c r="U701" i="17"/>
  <c r="T702" i="17"/>
  <c r="V701" i="17"/>
  <c r="AA699" i="17"/>
  <c r="AE699" i="17" s="1"/>
  <c r="AB698" i="17"/>
  <c r="AI699" i="17" s="1"/>
  <c r="AF698" i="17"/>
  <c r="AF699" i="17" s="1"/>
  <c r="R703" i="17" l="1"/>
  <c r="M704" i="17"/>
  <c r="M705" i="17" s="1"/>
  <c r="K704" i="17"/>
  <c r="J704" i="17"/>
  <c r="J705" i="17" s="1"/>
  <c r="AD699" i="17"/>
  <c r="W699" i="17" s="1"/>
  <c r="S705" i="17"/>
  <c r="N705" i="17" s="1"/>
  <c r="L705" i="17"/>
  <c r="K705" i="17"/>
  <c r="H705" i="17"/>
  <c r="F705" i="17"/>
  <c r="E706" i="17"/>
  <c r="G705" i="17"/>
  <c r="Q704" i="17"/>
  <c r="P704" i="17"/>
  <c r="O704" i="17"/>
  <c r="AJ699" i="17"/>
  <c r="AG699" i="17"/>
  <c r="I704" i="17"/>
  <c r="I705" i="17" s="1"/>
  <c r="AH699" i="17"/>
  <c r="AB699" i="17"/>
  <c r="AI700" i="17" s="1"/>
  <c r="AA700" i="17"/>
  <c r="AD700" i="17"/>
  <c r="W700" i="17" s="1"/>
  <c r="AE700" i="17"/>
  <c r="U702" i="17"/>
  <c r="T703" i="17"/>
  <c r="V702" i="17"/>
  <c r="AC701" i="17"/>
  <c r="Y701" i="17"/>
  <c r="AA701" i="17" s="1"/>
  <c r="Z701" i="17"/>
  <c r="X701" i="17"/>
  <c r="AJ700" i="17" l="1"/>
  <c r="R704" i="17"/>
  <c r="S706" i="17"/>
  <c r="N706" i="17" s="1"/>
  <c r="M706" i="17"/>
  <c r="L706" i="17"/>
  <c r="K706" i="17"/>
  <c r="J706" i="17"/>
  <c r="E707" i="17"/>
  <c r="H706" i="17"/>
  <c r="I706" i="17" s="1"/>
  <c r="F706" i="17"/>
  <c r="G706" i="17"/>
  <c r="AH700" i="17"/>
  <c r="AH701" i="17" s="1"/>
  <c r="Q705" i="17"/>
  <c r="P705" i="17"/>
  <c r="O705" i="17"/>
  <c r="AG700" i="17"/>
  <c r="AD701" i="17"/>
  <c r="W701" i="17" s="1"/>
  <c r="AE701" i="17"/>
  <c r="AB700" i="17"/>
  <c r="AI701" i="17" s="1"/>
  <c r="U703" i="17"/>
  <c r="T704" i="17"/>
  <c r="V703" i="17"/>
  <c r="AF700" i="17"/>
  <c r="AC702" i="17"/>
  <c r="Z702" i="17"/>
  <c r="Y702" i="17"/>
  <c r="X702" i="17"/>
  <c r="R705" i="17" l="1"/>
  <c r="AJ701" i="17"/>
  <c r="AG701" i="17"/>
  <c r="S707" i="17"/>
  <c r="N707" i="17" s="1"/>
  <c r="H707" i="17"/>
  <c r="M707" i="17" s="1"/>
  <c r="F707" i="17"/>
  <c r="E708" i="17"/>
  <c r="G707" i="17"/>
  <c r="Q706" i="17"/>
  <c r="P706" i="17"/>
  <c r="O706" i="17"/>
  <c r="U704" i="17"/>
  <c r="T705" i="17"/>
  <c r="V704" i="17"/>
  <c r="AC703" i="17"/>
  <c r="Y703" i="17"/>
  <c r="Z703" i="17"/>
  <c r="X703" i="17"/>
  <c r="AB701" i="17"/>
  <c r="AI702" i="17" s="1"/>
  <c r="AA702" i="17"/>
  <c r="AD702" i="17" s="1"/>
  <c r="W702" i="17" s="1"/>
  <c r="AE702" i="17"/>
  <c r="AF701" i="17"/>
  <c r="AF702" i="17" l="1"/>
  <c r="L707" i="17"/>
  <c r="R706" i="17"/>
  <c r="AG702" i="17"/>
  <c r="AJ702" i="17"/>
  <c r="I707" i="17"/>
  <c r="I708" i="17" s="1"/>
  <c r="AH702" i="17"/>
  <c r="AH703" i="17" s="1"/>
  <c r="S708" i="17"/>
  <c r="N708" i="17" s="1"/>
  <c r="H708" i="17"/>
  <c r="L708" i="17" s="1"/>
  <c r="E709" i="17"/>
  <c r="F708" i="17"/>
  <c r="G708" i="17"/>
  <c r="Q707" i="17"/>
  <c r="O707" i="17"/>
  <c r="P707" i="17"/>
  <c r="J707" i="17"/>
  <c r="J708" i="17" s="1"/>
  <c r="K707" i="17"/>
  <c r="K708" i="17" s="1"/>
  <c r="U705" i="17"/>
  <c r="T706" i="17"/>
  <c r="V705" i="17"/>
  <c r="Y704" i="17"/>
  <c r="AC704" i="17"/>
  <c r="X704" i="17"/>
  <c r="Z704" i="17"/>
  <c r="AB702" i="17"/>
  <c r="AI703" i="17" s="1"/>
  <c r="AA703" i="17"/>
  <c r="AE703" i="17" s="1"/>
  <c r="M708" i="17" l="1"/>
  <c r="S709" i="17"/>
  <c r="N709" i="17" s="1"/>
  <c r="J709" i="17"/>
  <c r="E710" i="17"/>
  <c r="H709" i="17"/>
  <c r="I709" i="17" s="1"/>
  <c r="F709" i="17"/>
  <c r="G709" i="17"/>
  <c r="Q708" i="17"/>
  <c r="P708" i="17"/>
  <c r="O708" i="17"/>
  <c r="AJ703" i="17"/>
  <c r="AG703" i="17"/>
  <c r="R707" i="17"/>
  <c r="AA704" i="17"/>
  <c r="AD704" i="17" s="1"/>
  <c r="AD703" i="17"/>
  <c r="W703" i="17" s="1"/>
  <c r="AB703" i="17" s="1"/>
  <c r="AC705" i="17"/>
  <c r="Z705" i="17"/>
  <c r="Y705" i="17"/>
  <c r="AA705" i="17" s="1"/>
  <c r="X705" i="17"/>
  <c r="U706" i="17"/>
  <c r="T707" i="17"/>
  <c r="V706" i="17"/>
  <c r="AF703" i="17"/>
  <c r="K709" i="17" l="1"/>
  <c r="M709" i="17"/>
  <c r="L709" i="17"/>
  <c r="AE704" i="17"/>
  <c r="AI704" i="17"/>
  <c r="AH704" i="17"/>
  <c r="AF704" i="17"/>
  <c r="AG704" i="17"/>
  <c r="S710" i="17"/>
  <c r="N710" i="17" s="1"/>
  <c r="I710" i="17"/>
  <c r="H710" i="17"/>
  <c r="L710" i="17" s="1"/>
  <c r="E711" i="17"/>
  <c r="F710" i="17"/>
  <c r="G710" i="17"/>
  <c r="R708" i="17"/>
  <c r="Q709" i="17"/>
  <c r="P709" i="17"/>
  <c r="O709" i="17"/>
  <c r="AJ704" i="17"/>
  <c r="AC706" i="17"/>
  <c r="Z706" i="17"/>
  <c r="X706" i="17"/>
  <c r="Y706" i="17"/>
  <c r="AD705" i="17"/>
  <c r="AE705" i="17"/>
  <c r="U707" i="17"/>
  <c r="T708" i="17"/>
  <c r="V707" i="17"/>
  <c r="W704" i="17"/>
  <c r="K710" i="17" l="1"/>
  <c r="M710" i="17"/>
  <c r="Q710" i="17"/>
  <c r="P710" i="17"/>
  <c r="O710" i="17"/>
  <c r="S711" i="17"/>
  <c r="N711" i="17" s="1"/>
  <c r="H711" i="17"/>
  <c r="M711" i="17" s="1"/>
  <c r="E712" i="17"/>
  <c r="F711" i="17"/>
  <c r="G711" i="17"/>
  <c r="R709" i="17"/>
  <c r="J710" i="17"/>
  <c r="J711" i="17" s="1"/>
  <c r="AH705" i="17"/>
  <c r="W705" i="17"/>
  <c r="T709" i="17"/>
  <c r="U708" i="17"/>
  <c r="V708" i="17"/>
  <c r="Y707" i="17"/>
  <c r="Z707" i="17"/>
  <c r="AC707" i="17"/>
  <c r="X707" i="17"/>
  <c r="AA706" i="17"/>
  <c r="AD706" i="17"/>
  <c r="AE706" i="17"/>
  <c r="AB704" i="17"/>
  <c r="AI705" i="17" s="1"/>
  <c r="I711" i="17" l="1"/>
  <c r="AG705" i="17"/>
  <c r="L711" i="17"/>
  <c r="K711" i="17"/>
  <c r="AJ705" i="17"/>
  <c r="Q711" i="17"/>
  <c r="O711" i="17"/>
  <c r="P711" i="17"/>
  <c r="S712" i="17"/>
  <c r="N712" i="17" s="1"/>
  <c r="H712" i="17"/>
  <c r="M712" i="17" s="1"/>
  <c r="F712" i="17"/>
  <c r="E713" i="17"/>
  <c r="G712" i="17"/>
  <c r="R710" i="17"/>
  <c r="AA707" i="17"/>
  <c r="AD707" i="17"/>
  <c r="AB705" i="17"/>
  <c r="AI706" i="17" s="1"/>
  <c r="AF705" i="17"/>
  <c r="Z708" i="17"/>
  <c r="AC708" i="17"/>
  <c r="X708" i="17"/>
  <c r="Y708" i="17"/>
  <c r="T710" i="17"/>
  <c r="U709" i="17"/>
  <c r="V709" i="17"/>
  <c r="AE707" i="17"/>
  <c r="W706" i="17"/>
  <c r="W707" i="17" s="1"/>
  <c r="J712" i="17" l="1"/>
  <c r="L712" i="17"/>
  <c r="I712" i="17"/>
  <c r="K712" i="17"/>
  <c r="K713" i="17" s="1"/>
  <c r="AA708" i="17"/>
  <c r="AJ706" i="17"/>
  <c r="AH706" i="17"/>
  <c r="S713" i="17"/>
  <c r="N713" i="17" s="1"/>
  <c r="H713" i="17"/>
  <c r="J713" i="17" s="1"/>
  <c r="E714" i="17"/>
  <c r="F713" i="17"/>
  <c r="G713" i="17"/>
  <c r="AG706" i="17"/>
  <c r="AG707" i="17" s="1"/>
  <c r="AG708" i="17" s="1"/>
  <c r="R711" i="17"/>
  <c r="Q712" i="17"/>
  <c r="P712" i="17"/>
  <c r="O712" i="17"/>
  <c r="AF706" i="17"/>
  <c r="AE708" i="17"/>
  <c r="AC709" i="17"/>
  <c r="Y709" i="17"/>
  <c r="Z709" i="17"/>
  <c r="X709" i="17"/>
  <c r="U710" i="17"/>
  <c r="T711" i="17"/>
  <c r="V710" i="17"/>
  <c r="AD708" i="17"/>
  <c r="W708" i="17" s="1"/>
  <c r="AB706" i="17"/>
  <c r="AB707" i="17" s="1"/>
  <c r="L713" i="17" l="1"/>
  <c r="M713" i="17"/>
  <c r="S714" i="17"/>
  <c r="N714" i="17" s="1"/>
  <c r="M714" i="17"/>
  <c r="K714" i="17"/>
  <c r="L714" i="17"/>
  <c r="J714" i="17"/>
  <c r="I714" i="17"/>
  <c r="H714" i="17"/>
  <c r="E715" i="17"/>
  <c r="F714" i="17"/>
  <c r="G714" i="17"/>
  <c r="AH707" i="17"/>
  <c r="AH708" i="17" s="1"/>
  <c r="Q713" i="17"/>
  <c r="P713" i="17"/>
  <c r="O713" i="17"/>
  <c r="AJ707" i="17"/>
  <c r="AJ708" i="17" s="1"/>
  <c r="R712" i="17"/>
  <c r="I713" i="17"/>
  <c r="AI707" i="17"/>
  <c r="AI708" i="17" s="1"/>
  <c r="AB708" i="17"/>
  <c r="AG709" i="17" s="1"/>
  <c r="AA709" i="17"/>
  <c r="AD709" i="17" s="1"/>
  <c r="W709" i="17" s="1"/>
  <c r="U711" i="17"/>
  <c r="T712" i="17"/>
  <c r="V711" i="17"/>
  <c r="AF707" i="17"/>
  <c r="AF708" i="17" s="1"/>
  <c r="AC710" i="17"/>
  <c r="Z710" i="17"/>
  <c r="Y710" i="17"/>
  <c r="X710" i="17"/>
  <c r="AH709" i="17" l="1"/>
  <c r="AE709" i="17"/>
  <c r="R713" i="17"/>
  <c r="Q714" i="17"/>
  <c r="P714" i="17"/>
  <c r="O714" i="17"/>
  <c r="AA710" i="17"/>
  <c r="AD710" i="17" s="1"/>
  <c r="W710" i="17" s="1"/>
  <c r="AF709" i="17"/>
  <c r="S715" i="17"/>
  <c r="N715" i="17" s="1"/>
  <c r="H715" i="17"/>
  <c r="I715" i="17" s="1"/>
  <c r="F715" i="17"/>
  <c r="E716" i="17"/>
  <c r="G715" i="17"/>
  <c r="AI709" i="17"/>
  <c r="AJ709" i="17"/>
  <c r="AC711" i="17"/>
  <c r="Y711" i="17"/>
  <c r="Z711" i="17"/>
  <c r="X711" i="17"/>
  <c r="T713" i="17"/>
  <c r="U712" i="17"/>
  <c r="V712" i="17"/>
  <c r="AE710" i="17"/>
  <c r="AB709" i="17"/>
  <c r="AG710" i="17" s="1"/>
  <c r="AA711" i="17" l="1"/>
  <c r="R714" i="17"/>
  <c r="M715" i="17"/>
  <c r="AF710" i="17"/>
  <c r="J715" i="17"/>
  <c r="L715" i="17"/>
  <c r="L716" i="17" s="1"/>
  <c r="AI710" i="17"/>
  <c r="AI711" i="17" s="1"/>
  <c r="AH710" i="17"/>
  <c r="K715" i="17"/>
  <c r="S716" i="17"/>
  <c r="N716" i="17" s="1"/>
  <c r="H716" i="17"/>
  <c r="I716" i="17" s="1"/>
  <c r="E717" i="17"/>
  <c r="F716" i="17"/>
  <c r="G716" i="17"/>
  <c r="AJ710" i="17"/>
  <c r="AJ711" i="17" s="1"/>
  <c r="Q715" i="17"/>
  <c r="P715" i="17"/>
  <c r="O715" i="17"/>
  <c r="AB710" i="17"/>
  <c r="AG711" i="17" s="1"/>
  <c r="AD711" i="17"/>
  <c r="W711" i="17" s="1"/>
  <c r="AC712" i="17"/>
  <c r="Z712" i="17"/>
  <c r="X712" i="17"/>
  <c r="Y712" i="17"/>
  <c r="AE711" i="17"/>
  <c r="U713" i="17"/>
  <c r="T714" i="17"/>
  <c r="V713" i="17"/>
  <c r="R715" i="17" l="1"/>
  <c r="J716" i="17"/>
  <c r="J717" i="17" s="1"/>
  <c r="K716" i="17"/>
  <c r="Q716" i="17"/>
  <c r="P716" i="17"/>
  <c r="O716" i="17"/>
  <c r="S717" i="17"/>
  <c r="N717" i="17" s="1"/>
  <c r="H717" i="17"/>
  <c r="L717" i="17" s="1"/>
  <c r="E718" i="17"/>
  <c r="F717" i="17"/>
  <c r="G717" i="17"/>
  <c r="M716" i="17"/>
  <c r="AH711" i="17"/>
  <c r="AA712" i="17"/>
  <c r="U714" i="17"/>
  <c r="T715" i="17"/>
  <c r="V714" i="17"/>
  <c r="AC713" i="17"/>
  <c r="Z713" i="17"/>
  <c r="Y713" i="17"/>
  <c r="X713" i="17"/>
  <c r="AD712" i="17"/>
  <c r="W712" i="17" s="1"/>
  <c r="AE712" i="17"/>
  <c r="AB711" i="17"/>
  <c r="AG712" i="17" s="1"/>
  <c r="AF711" i="17"/>
  <c r="AA713" i="17" l="1"/>
  <c r="M717" i="17"/>
  <c r="K717" i="17"/>
  <c r="I717" i="17"/>
  <c r="I718" i="17" s="1"/>
  <c r="R716" i="17"/>
  <c r="AI712" i="17"/>
  <c r="Q717" i="17"/>
  <c r="P717" i="17"/>
  <c r="R717" i="17" s="1"/>
  <c r="O717" i="17"/>
  <c r="AH712" i="17"/>
  <c r="AJ712" i="17"/>
  <c r="AF712" i="17"/>
  <c r="S718" i="17"/>
  <c r="N718" i="17" s="1"/>
  <c r="M718" i="17"/>
  <c r="K718" i="17"/>
  <c r="J718" i="17"/>
  <c r="H718" i="17"/>
  <c r="L718" i="17" s="1"/>
  <c r="E719" i="17"/>
  <c r="F718" i="17"/>
  <c r="G718" i="17"/>
  <c r="AE713" i="17"/>
  <c r="AB712" i="17"/>
  <c r="U715" i="17"/>
  <c r="T716" i="17"/>
  <c r="V715" i="17"/>
  <c r="AC714" i="17"/>
  <c r="Y714" i="17"/>
  <c r="X714" i="17"/>
  <c r="Z714" i="17"/>
  <c r="AD713" i="17"/>
  <c r="W713" i="17" s="1"/>
  <c r="AH713" i="17" l="1"/>
  <c r="AF713" i="17"/>
  <c r="AI713" i="17"/>
  <c r="Q718" i="17"/>
  <c r="P718" i="17"/>
  <c r="O718" i="17"/>
  <c r="AG713" i="17"/>
  <c r="S719" i="17"/>
  <c r="N719" i="17" s="1"/>
  <c r="H719" i="17"/>
  <c r="M719" i="17" s="1"/>
  <c r="I719" i="17"/>
  <c r="E720" i="17"/>
  <c r="F719" i="17"/>
  <c r="G719" i="17"/>
  <c r="AJ713" i="17"/>
  <c r="T717" i="17"/>
  <c r="U716" i="17"/>
  <c r="V716" i="17"/>
  <c r="AC715" i="17"/>
  <c r="Z715" i="17"/>
  <c r="X715" i="17"/>
  <c r="Y715" i="17"/>
  <c r="AA714" i="17"/>
  <c r="AE714" i="17" s="1"/>
  <c r="AB713" i="17"/>
  <c r="AH714" i="17" s="1"/>
  <c r="AG714" i="17" l="1"/>
  <c r="R718" i="17"/>
  <c r="AD714" i="17"/>
  <c r="W714" i="17" s="1"/>
  <c r="Q719" i="17"/>
  <c r="O719" i="17"/>
  <c r="P719" i="17"/>
  <c r="S720" i="17"/>
  <c r="N720" i="17" s="1"/>
  <c r="K720" i="17"/>
  <c r="H720" i="17"/>
  <c r="M720" i="17" s="1"/>
  <c r="F720" i="17"/>
  <c r="I720" i="17"/>
  <c r="E721" i="17"/>
  <c r="G720" i="17"/>
  <c r="J719" i="17"/>
  <c r="J720" i="17" s="1"/>
  <c r="L719" i="17"/>
  <c r="AJ714" i="17"/>
  <c r="K719" i="17"/>
  <c r="AI714" i="17"/>
  <c r="AB714" i="17"/>
  <c r="AH715" i="17" s="1"/>
  <c r="AA715" i="17"/>
  <c r="AE715" i="17"/>
  <c r="AC716" i="17"/>
  <c r="Z716" i="17"/>
  <c r="Y716" i="17"/>
  <c r="X716" i="17"/>
  <c r="U717" i="17"/>
  <c r="T718" i="17"/>
  <c r="V717" i="17"/>
  <c r="AD715" i="17"/>
  <c r="W715" i="17" s="1"/>
  <c r="AF714" i="17"/>
  <c r="R719" i="17" l="1"/>
  <c r="L720" i="17"/>
  <c r="AG715" i="17"/>
  <c r="AI715" i="17"/>
  <c r="S721" i="17"/>
  <c r="N721" i="17" s="1"/>
  <c r="L721" i="17"/>
  <c r="K721" i="17"/>
  <c r="M721" i="17"/>
  <c r="H721" i="17"/>
  <c r="J721" i="17" s="1"/>
  <c r="F721" i="17"/>
  <c r="E722" i="17"/>
  <c r="G721" i="17"/>
  <c r="AA716" i="17"/>
  <c r="AD716" i="17" s="1"/>
  <c r="W716" i="17" s="1"/>
  <c r="AJ715" i="17"/>
  <c r="Q720" i="17"/>
  <c r="P720" i="17"/>
  <c r="R720" i="17" s="1"/>
  <c r="O720" i="17"/>
  <c r="AF715" i="17"/>
  <c r="T719" i="17"/>
  <c r="U718" i="17"/>
  <c r="V718" i="17"/>
  <c r="AC717" i="17"/>
  <c r="Y717" i="17"/>
  <c r="Z717" i="17"/>
  <c r="X717" i="17"/>
  <c r="AB715" i="17"/>
  <c r="AH716" i="17" s="1"/>
  <c r="AE716" i="17" l="1"/>
  <c r="AJ716" i="17"/>
  <c r="S722" i="17"/>
  <c r="N722" i="17" s="1"/>
  <c r="H722" i="17"/>
  <c r="L722" i="17" s="1"/>
  <c r="E723" i="17"/>
  <c r="F722" i="17"/>
  <c r="G722" i="17"/>
  <c r="Q721" i="17"/>
  <c r="P721" i="17"/>
  <c r="R721" i="17" s="1"/>
  <c r="O721" i="17"/>
  <c r="AI716" i="17"/>
  <c r="AG716" i="17"/>
  <c r="I721" i="17"/>
  <c r="I722" i="17" s="1"/>
  <c r="AC718" i="17"/>
  <c r="Z718" i="17"/>
  <c r="X718" i="17"/>
  <c r="Y718" i="17"/>
  <c r="AA718" i="17" s="1"/>
  <c r="U719" i="17"/>
  <c r="T720" i="17"/>
  <c r="V719" i="17"/>
  <c r="AB716" i="17"/>
  <c r="AH717" i="17" s="1"/>
  <c r="AF716" i="17"/>
  <c r="AF717" i="17" s="1"/>
  <c r="AA717" i="17"/>
  <c r="AE717" i="17" s="1"/>
  <c r="AG717" i="17" l="1"/>
  <c r="AD717" i="17"/>
  <c r="W717" i="17" s="1"/>
  <c r="M722" i="17"/>
  <c r="M723" i="17" s="1"/>
  <c r="K722" i="17"/>
  <c r="J722" i="17"/>
  <c r="Q722" i="17"/>
  <c r="P722" i="17"/>
  <c r="R722" i="17" s="1"/>
  <c r="O722" i="17"/>
  <c r="S723" i="17"/>
  <c r="N723" i="17" s="1"/>
  <c r="H723" i="17"/>
  <c r="E724" i="17"/>
  <c r="F723" i="17"/>
  <c r="G723" i="17"/>
  <c r="AJ717" i="17"/>
  <c r="AI717" i="17"/>
  <c r="AB717" i="17"/>
  <c r="AH718" i="17" s="1"/>
  <c r="T721" i="17"/>
  <c r="U720" i="17"/>
  <c r="V720" i="17"/>
  <c r="AD718" i="17"/>
  <c r="W718" i="17" s="1"/>
  <c r="AE718" i="17"/>
  <c r="AC719" i="17"/>
  <c r="Z719" i="17"/>
  <c r="Y719" i="17"/>
  <c r="X719" i="17"/>
  <c r="AA719" i="17" l="1"/>
  <c r="K723" i="17"/>
  <c r="I723" i="17"/>
  <c r="J723" i="17"/>
  <c r="AJ718" i="17"/>
  <c r="AI718" i="17"/>
  <c r="L723" i="17"/>
  <c r="L724" i="17" s="1"/>
  <c r="AF718" i="17"/>
  <c r="AF719" i="17" s="1"/>
  <c r="Q723" i="17"/>
  <c r="P723" i="17"/>
  <c r="O723" i="17"/>
  <c r="AG718" i="17"/>
  <c r="S724" i="17"/>
  <c r="N724" i="17" s="1"/>
  <c r="H724" i="17"/>
  <c r="I724" i="17" s="1"/>
  <c r="E725" i="17"/>
  <c r="F724" i="17"/>
  <c r="G724" i="17"/>
  <c r="AD719" i="17"/>
  <c r="W719" i="17" s="1"/>
  <c r="U721" i="17"/>
  <c r="T722" i="17"/>
  <c r="V721" i="17"/>
  <c r="AC720" i="17"/>
  <c r="Z720" i="17"/>
  <c r="Y720" i="17"/>
  <c r="X720" i="17"/>
  <c r="AE719" i="17"/>
  <c r="AB718" i="17"/>
  <c r="AH719" i="17" s="1"/>
  <c r="J724" i="17" l="1"/>
  <c r="K724" i="17"/>
  <c r="M724" i="17"/>
  <c r="AI719" i="17"/>
  <c r="AA720" i="17"/>
  <c r="Q724" i="17"/>
  <c r="P724" i="17"/>
  <c r="R724" i="17" s="1"/>
  <c r="O724" i="17"/>
  <c r="AJ719" i="17"/>
  <c r="S725" i="17"/>
  <c r="N725" i="17" s="1"/>
  <c r="H725" i="17"/>
  <c r="L725" i="17" s="1"/>
  <c r="E726" i="17"/>
  <c r="F725" i="17"/>
  <c r="G725" i="17"/>
  <c r="AG719" i="17"/>
  <c r="R723" i="17"/>
  <c r="AB719" i="17"/>
  <c r="AH720" i="17" s="1"/>
  <c r="U722" i="17"/>
  <c r="T723" i="17"/>
  <c r="V722" i="17"/>
  <c r="Z721" i="17"/>
  <c r="Y721" i="17"/>
  <c r="AC721" i="17"/>
  <c r="X721" i="17"/>
  <c r="AD720" i="17"/>
  <c r="W720" i="17" s="1"/>
  <c r="AE720" i="17"/>
  <c r="I725" i="17" l="1"/>
  <c r="J725" i="17"/>
  <c r="K725" i="17"/>
  <c r="M725" i="17"/>
  <c r="AG720" i="17"/>
  <c r="AI720" i="17"/>
  <c r="AI721" i="17" s="1"/>
  <c r="S726" i="17"/>
  <c r="N726" i="17" s="1"/>
  <c r="K726" i="17"/>
  <c r="H726" i="17"/>
  <c r="I726" i="17"/>
  <c r="E727" i="17"/>
  <c r="F726" i="17"/>
  <c r="G726" i="17"/>
  <c r="AJ720" i="17"/>
  <c r="AJ721" i="17" s="1"/>
  <c r="Q725" i="17"/>
  <c r="P725" i="17"/>
  <c r="R725" i="17" s="1"/>
  <c r="O725" i="17"/>
  <c r="U723" i="17"/>
  <c r="T724" i="17"/>
  <c r="V723" i="17"/>
  <c r="AD721" i="17"/>
  <c r="W721" i="17" s="1"/>
  <c r="AC722" i="17"/>
  <c r="Z722" i="17"/>
  <c r="Y722" i="17"/>
  <c r="X722" i="17"/>
  <c r="AB720" i="17"/>
  <c r="AH721" i="17" s="1"/>
  <c r="AA721" i="17"/>
  <c r="AE721" i="17" s="1"/>
  <c r="AF720" i="17"/>
  <c r="M726" i="17" l="1"/>
  <c r="J726" i="17"/>
  <c r="L726" i="17"/>
  <c r="AF721" i="17"/>
  <c r="N727" i="17"/>
  <c r="AG721" i="17"/>
  <c r="Q726" i="17"/>
  <c r="P726" i="17"/>
  <c r="O726" i="17"/>
  <c r="S727" i="17"/>
  <c r="E728" i="17"/>
  <c r="H727" i="17"/>
  <c r="M727" i="17" s="1"/>
  <c r="F727" i="17"/>
  <c r="G727" i="17"/>
  <c r="AB721" i="17"/>
  <c r="AH722" i="17" s="1"/>
  <c r="AC723" i="17"/>
  <c r="Z723" i="17"/>
  <c r="Y723" i="17"/>
  <c r="AA723" i="17" s="1"/>
  <c r="X723" i="17"/>
  <c r="T725" i="17"/>
  <c r="U724" i="17"/>
  <c r="V724" i="17"/>
  <c r="AA722" i="17"/>
  <c r="AD722" i="17" s="1"/>
  <c r="W722" i="17" s="1"/>
  <c r="AG722" i="17" l="1"/>
  <c r="AJ722" i="17"/>
  <c r="AF722" i="17"/>
  <c r="AE722" i="17"/>
  <c r="S728" i="17"/>
  <c r="H728" i="17"/>
  <c r="M728" i="17" s="1"/>
  <c r="E729" i="17"/>
  <c r="F728" i="17"/>
  <c r="G728" i="17"/>
  <c r="I727" i="17"/>
  <c r="L727" i="17"/>
  <c r="N728" i="17"/>
  <c r="R726" i="17"/>
  <c r="J727" i="17"/>
  <c r="K727" i="17"/>
  <c r="K728" i="17" s="1"/>
  <c r="AI722" i="17"/>
  <c r="Q727" i="17"/>
  <c r="P727" i="17"/>
  <c r="R727" i="17" s="1"/>
  <c r="O727" i="17"/>
  <c r="AC724" i="17"/>
  <c r="Y724" i="17"/>
  <c r="Z724" i="17"/>
  <c r="X724" i="17"/>
  <c r="U725" i="17"/>
  <c r="T726" i="17"/>
  <c r="V725" i="17"/>
  <c r="AD723" i="17"/>
  <c r="W723" i="17" s="1"/>
  <c r="AE723" i="17"/>
  <c r="AB722" i="17"/>
  <c r="AH723" i="17" s="1"/>
  <c r="L728" i="17" l="1"/>
  <c r="I728" i="17"/>
  <c r="S729" i="17"/>
  <c r="H729" i="17"/>
  <c r="M729" i="17" s="1"/>
  <c r="J729" i="17"/>
  <c r="I729" i="17"/>
  <c r="E730" i="17"/>
  <c r="F729" i="17"/>
  <c r="G729" i="17"/>
  <c r="J728" i="17"/>
  <c r="AG723" i="17"/>
  <c r="AI723" i="17"/>
  <c r="N729" i="17"/>
  <c r="AJ723" i="17"/>
  <c r="Q728" i="17"/>
  <c r="P728" i="17"/>
  <c r="O728" i="17"/>
  <c r="AD724" i="17"/>
  <c r="W724" i="17" s="1"/>
  <c r="AC725" i="17"/>
  <c r="Z725" i="17"/>
  <c r="Y725" i="17"/>
  <c r="X725" i="17"/>
  <c r="AB723" i="17"/>
  <c r="AH724" i="17" s="1"/>
  <c r="AF723" i="17"/>
  <c r="AA724" i="17"/>
  <c r="AE724" i="17"/>
  <c r="U726" i="17"/>
  <c r="T727" i="17"/>
  <c r="V726" i="17"/>
  <c r="AA725" i="17" l="1"/>
  <c r="AD725" i="17" s="1"/>
  <c r="W725" i="17" s="1"/>
  <c r="AI724" i="17"/>
  <c r="AG724" i="17"/>
  <c r="K729" i="17"/>
  <c r="L729" i="17"/>
  <c r="AF724" i="17"/>
  <c r="AJ724" i="17"/>
  <c r="R728" i="17"/>
  <c r="Q729" i="17"/>
  <c r="P729" i="17"/>
  <c r="O729" i="17"/>
  <c r="S730" i="17"/>
  <c r="N730" i="17" s="1"/>
  <c r="F730" i="17"/>
  <c r="E731" i="17"/>
  <c r="H730" i="17"/>
  <c r="J730" i="17" s="1"/>
  <c r="G730" i="17"/>
  <c r="AB724" i="17"/>
  <c r="U727" i="17"/>
  <c r="T728" i="17"/>
  <c r="V727" i="17"/>
  <c r="AC726" i="17"/>
  <c r="Z726" i="17"/>
  <c r="X726" i="17"/>
  <c r="Y726" i="17"/>
  <c r="L730" i="17" l="1"/>
  <c r="M730" i="17"/>
  <c r="K730" i="17"/>
  <c r="AE725" i="17"/>
  <c r="AF725" i="17"/>
  <c r="AA726" i="17"/>
  <c r="AG725" i="17"/>
  <c r="R729" i="17"/>
  <c r="I730" i="17"/>
  <c r="S731" i="17"/>
  <c r="N731" i="17" s="1"/>
  <c r="H731" i="17"/>
  <c r="J731" i="17" s="1"/>
  <c r="E732" i="17"/>
  <c r="F731" i="17"/>
  <c r="G731" i="17"/>
  <c r="Q730" i="17"/>
  <c r="P730" i="17"/>
  <c r="O730" i="17"/>
  <c r="AI725" i="17"/>
  <c r="AJ725" i="17"/>
  <c r="AH725" i="17"/>
  <c r="Z727" i="17"/>
  <c r="Y727" i="17"/>
  <c r="AC727" i="17"/>
  <c r="X727" i="17"/>
  <c r="T729" i="17"/>
  <c r="U728" i="17"/>
  <c r="V728" i="17"/>
  <c r="AD726" i="17"/>
  <c r="W726" i="17" s="1"/>
  <c r="AB725" i="17"/>
  <c r="AE726" i="17"/>
  <c r="I731" i="17" l="1"/>
  <c r="M731" i="17"/>
  <c r="K731" i="17"/>
  <c r="L731" i="17"/>
  <c r="R730" i="17"/>
  <c r="S732" i="17"/>
  <c r="N732" i="17" s="1"/>
  <c r="H732" i="17"/>
  <c r="K732" i="17" s="1"/>
  <c r="E733" i="17"/>
  <c r="F732" i="17"/>
  <c r="G732" i="17"/>
  <c r="Q731" i="17"/>
  <c r="P731" i="17"/>
  <c r="R731" i="17" s="1"/>
  <c r="O731" i="17"/>
  <c r="AI726" i="17"/>
  <c r="AI727" i="17" s="1"/>
  <c r="AG726" i="17"/>
  <c r="AH726" i="17"/>
  <c r="AJ726" i="17"/>
  <c r="AB726" i="17"/>
  <c r="AA727" i="17"/>
  <c r="AE727" i="17" s="1"/>
  <c r="Y728" i="17"/>
  <c r="AC728" i="17"/>
  <c r="Z728" i="17"/>
  <c r="X728" i="17"/>
  <c r="AF726" i="17"/>
  <c r="U729" i="17"/>
  <c r="T730" i="17"/>
  <c r="V729" i="17"/>
  <c r="AJ727" i="17" l="1"/>
  <c r="I732" i="17"/>
  <c r="I733" i="17" s="1"/>
  <c r="M732" i="17"/>
  <c r="Q732" i="17"/>
  <c r="P732" i="17"/>
  <c r="R732" i="17" s="1"/>
  <c r="O732" i="17"/>
  <c r="L732" i="17"/>
  <c r="L733" i="17" s="1"/>
  <c r="AF727" i="17"/>
  <c r="AH727" i="17"/>
  <c r="J732" i="17"/>
  <c r="AG727" i="17"/>
  <c r="S733" i="17"/>
  <c r="N733" i="17" s="1"/>
  <c r="H733" i="17"/>
  <c r="K733" i="17" s="1"/>
  <c r="E734" i="17"/>
  <c r="F733" i="17"/>
  <c r="G733" i="17"/>
  <c r="AA728" i="17"/>
  <c r="AD727" i="17"/>
  <c r="W727" i="17" s="1"/>
  <c r="AE728" i="17"/>
  <c r="U730" i="17"/>
  <c r="T731" i="17"/>
  <c r="V730" i="17"/>
  <c r="AC729" i="17"/>
  <c r="Z729" i="17"/>
  <c r="X729" i="17"/>
  <c r="Y729" i="17"/>
  <c r="AD728" i="17"/>
  <c r="M733" i="17" l="1"/>
  <c r="J733" i="17"/>
  <c r="Q733" i="17"/>
  <c r="P733" i="17"/>
  <c r="O733" i="17"/>
  <c r="S734" i="17"/>
  <c r="N734" i="17" s="1"/>
  <c r="M734" i="17"/>
  <c r="H734" i="17"/>
  <c r="L734" i="17" s="1"/>
  <c r="E735" i="17"/>
  <c r="F734" i="17"/>
  <c r="G734" i="17"/>
  <c r="AA729" i="17"/>
  <c r="W728" i="17"/>
  <c r="U731" i="17"/>
  <c r="T732" i="17"/>
  <c r="V731" i="17"/>
  <c r="AC730" i="17"/>
  <c r="Z730" i="17"/>
  <c r="X730" i="17"/>
  <c r="Y730" i="17"/>
  <c r="AD729" i="17"/>
  <c r="AE729" i="17"/>
  <c r="AB727" i="17"/>
  <c r="AG728" i="17" s="1"/>
  <c r="S735" i="17" l="1"/>
  <c r="N735" i="17" s="1"/>
  <c r="E736" i="17"/>
  <c r="H735" i="17"/>
  <c r="M735" i="17" s="1"/>
  <c r="F735" i="17"/>
  <c r="G735" i="17"/>
  <c r="Q734" i="17"/>
  <c r="O734" i="17"/>
  <c r="P734" i="17"/>
  <c r="AI728" i="17"/>
  <c r="AI729" i="17" s="1"/>
  <c r="AJ728" i="17"/>
  <c r="I734" i="17"/>
  <c r="I735" i="17" s="1"/>
  <c r="R733" i="17"/>
  <c r="J734" i="17"/>
  <c r="K734" i="17"/>
  <c r="AH728" i="17"/>
  <c r="AB728" i="17"/>
  <c r="AG729" i="17" s="1"/>
  <c r="AF728" i="17"/>
  <c r="AF729" i="17" s="1"/>
  <c r="AA730" i="17"/>
  <c r="AE730" i="17"/>
  <c r="T733" i="17"/>
  <c r="U732" i="17"/>
  <c r="V732" i="17"/>
  <c r="AC731" i="17"/>
  <c r="Z731" i="17"/>
  <c r="Y731" i="17"/>
  <c r="AA731" i="17" s="1"/>
  <c r="X731" i="17"/>
  <c r="AD730" i="17"/>
  <c r="W729" i="17"/>
  <c r="W730" i="17" l="1"/>
  <c r="J735" i="17"/>
  <c r="L735" i="17"/>
  <c r="K735" i="17"/>
  <c r="S736" i="17"/>
  <c r="N736" i="17" s="1"/>
  <c r="K736" i="17"/>
  <c r="M736" i="17"/>
  <c r="L736" i="17"/>
  <c r="H736" i="17"/>
  <c r="I736" i="17" s="1"/>
  <c r="F736" i="17"/>
  <c r="E737" i="17"/>
  <c r="G736" i="17"/>
  <c r="AH729" i="17"/>
  <c r="Q735" i="17"/>
  <c r="P735" i="17"/>
  <c r="R735" i="17" s="1"/>
  <c r="O735" i="17"/>
  <c r="R734" i="17"/>
  <c r="AJ729" i="17"/>
  <c r="AC732" i="17"/>
  <c r="Y732" i="17"/>
  <c r="Z732" i="17"/>
  <c r="X732" i="17"/>
  <c r="U733" i="17"/>
  <c r="T734" i="17"/>
  <c r="V733" i="17"/>
  <c r="AD731" i="17"/>
  <c r="W731" i="17" s="1"/>
  <c r="AE731" i="17"/>
  <c r="AB729" i="17"/>
  <c r="AB730" i="17" s="1"/>
  <c r="J736" i="17" l="1"/>
  <c r="AF730" i="17"/>
  <c r="AF731" i="17" s="1"/>
  <c r="AF732" i="17" s="1"/>
  <c r="AI730" i="17"/>
  <c r="AI731" i="17" s="1"/>
  <c r="AH730" i="17"/>
  <c r="AH731" i="17" s="1"/>
  <c r="Q736" i="17"/>
  <c r="P736" i="17"/>
  <c r="O736" i="17"/>
  <c r="AA732" i="17"/>
  <c r="AD732" i="17" s="1"/>
  <c r="W732" i="17" s="1"/>
  <c r="AJ730" i="17"/>
  <c r="AJ731" i="17" s="1"/>
  <c r="S737" i="17"/>
  <c r="N737" i="17" s="1"/>
  <c r="H737" i="17"/>
  <c r="J737" i="17" s="1"/>
  <c r="I737" i="17"/>
  <c r="E738" i="17"/>
  <c r="F737" i="17"/>
  <c r="G737" i="17"/>
  <c r="AG730" i="17"/>
  <c r="AG731" i="17" s="1"/>
  <c r="U734" i="17"/>
  <c r="T735" i="17"/>
  <c r="V734" i="17"/>
  <c r="Y733" i="17"/>
  <c r="AC733" i="17"/>
  <c r="Z733" i="17"/>
  <c r="X733" i="17"/>
  <c r="AB731" i="17"/>
  <c r="R736" i="17" l="1"/>
  <c r="AA733" i="17"/>
  <c r="AE732" i="17"/>
  <c r="S738" i="17"/>
  <c r="N738" i="17" s="1"/>
  <c r="H738" i="17"/>
  <c r="J738" i="17" s="1"/>
  <c r="F738" i="17"/>
  <c r="E739" i="17"/>
  <c r="G738" i="17"/>
  <c r="K737" i="17"/>
  <c r="AG732" i="17"/>
  <c r="L737" i="17"/>
  <c r="AH732" i="17"/>
  <c r="AH733" i="17" s="1"/>
  <c r="M737" i="17"/>
  <c r="M738" i="17" s="1"/>
  <c r="AI732" i="17"/>
  <c r="Q737" i="17"/>
  <c r="O737" i="17"/>
  <c r="P737" i="17"/>
  <c r="AJ732" i="17"/>
  <c r="T736" i="17"/>
  <c r="U735" i="17"/>
  <c r="V735" i="17"/>
  <c r="AC734" i="17"/>
  <c r="Y734" i="17"/>
  <c r="X734" i="17"/>
  <c r="Z734" i="17"/>
  <c r="AB732" i="17"/>
  <c r="AE733" i="17"/>
  <c r="AD733" i="17"/>
  <c r="W733" i="17" s="1"/>
  <c r="L738" i="17" l="1"/>
  <c r="K738" i="17"/>
  <c r="AA734" i="17"/>
  <c r="I738" i="17"/>
  <c r="I739" i="17" s="1"/>
  <c r="AJ733" i="17"/>
  <c r="AG733" i="17"/>
  <c r="R737" i="17"/>
  <c r="S739" i="17"/>
  <c r="N739" i="17" s="1"/>
  <c r="H739" i="17"/>
  <c r="K739" i="17" s="1"/>
  <c r="E740" i="17"/>
  <c r="F739" i="17"/>
  <c r="G739" i="17"/>
  <c r="AI733" i="17"/>
  <c r="Q738" i="17"/>
  <c r="P738" i="17"/>
  <c r="R738" i="17" s="1"/>
  <c r="O738" i="17"/>
  <c r="AE734" i="17"/>
  <c r="AC735" i="17"/>
  <c r="Z735" i="17"/>
  <c r="Y735" i="17"/>
  <c r="X735" i="17"/>
  <c r="T737" i="17"/>
  <c r="U736" i="17"/>
  <c r="V736" i="17"/>
  <c r="AB733" i="17"/>
  <c r="AH734" i="17" s="1"/>
  <c r="AD734" i="17"/>
  <c r="W734" i="17" s="1"/>
  <c r="AF733" i="17"/>
  <c r="AF734" i="17" s="1"/>
  <c r="J739" i="17" l="1"/>
  <c r="L739" i="17"/>
  <c r="Q739" i="17"/>
  <c r="P739" i="17"/>
  <c r="O739" i="17"/>
  <c r="AJ734" i="17"/>
  <c r="AJ735" i="17" s="1"/>
  <c r="M739" i="17"/>
  <c r="M740" i="17" s="1"/>
  <c r="S740" i="17"/>
  <c r="N740" i="17" s="1"/>
  <c r="H740" i="17"/>
  <c r="K740" i="17" s="1"/>
  <c r="E741" i="17"/>
  <c r="I740" i="17"/>
  <c r="F740" i="17"/>
  <c r="G740" i="17"/>
  <c r="AG734" i="17"/>
  <c r="AI734" i="17"/>
  <c r="AA735" i="17"/>
  <c r="AD735" i="17" s="1"/>
  <c r="W735" i="17" s="1"/>
  <c r="AB734" i="17"/>
  <c r="AH735" i="17" s="1"/>
  <c r="AC736" i="17"/>
  <c r="Y736" i="17"/>
  <c r="Z736" i="17"/>
  <c r="X736" i="17"/>
  <c r="U737" i="17"/>
  <c r="T738" i="17"/>
  <c r="V737" i="17"/>
  <c r="AA736" i="17" l="1"/>
  <c r="Q740" i="17"/>
  <c r="P740" i="17"/>
  <c r="O740" i="17"/>
  <c r="S741" i="17"/>
  <c r="N741" i="17" s="1"/>
  <c r="H741" i="17"/>
  <c r="M741" i="17" s="1"/>
  <c r="E742" i="17"/>
  <c r="F741" i="17"/>
  <c r="G741" i="17"/>
  <c r="L740" i="17"/>
  <c r="AI735" i="17"/>
  <c r="J740" i="17"/>
  <c r="AF735" i="17"/>
  <c r="AG735" i="17"/>
  <c r="AG736" i="17" s="1"/>
  <c r="R739" i="17"/>
  <c r="U738" i="17"/>
  <c r="T739" i="17"/>
  <c r="V738" i="17"/>
  <c r="AC737" i="17"/>
  <c r="Y737" i="17"/>
  <c r="X737" i="17"/>
  <c r="Z737" i="17"/>
  <c r="AD736" i="17"/>
  <c r="W736" i="17" s="1"/>
  <c r="AE736" i="17"/>
  <c r="AE735" i="17"/>
  <c r="AB735" i="17" s="1"/>
  <c r="AH736" i="17" s="1"/>
  <c r="I741" i="17" l="1"/>
  <c r="L741" i="17"/>
  <c r="L742" i="17" s="1"/>
  <c r="J741" i="17"/>
  <c r="Q741" i="17"/>
  <c r="P741" i="17"/>
  <c r="O741" i="17"/>
  <c r="S742" i="17"/>
  <c r="N742" i="17" s="1"/>
  <c r="K742" i="17"/>
  <c r="H742" i="17"/>
  <c r="M742" i="17" s="1"/>
  <c r="F742" i="17"/>
  <c r="E743" i="17"/>
  <c r="G742" i="17"/>
  <c r="AJ736" i="17"/>
  <c r="AJ737" i="17" s="1"/>
  <c r="R740" i="17"/>
  <c r="AA737" i="17"/>
  <c r="AE737" i="17" s="1"/>
  <c r="AI736" i="17"/>
  <c r="K741" i="17"/>
  <c r="AB736" i="17"/>
  <c r="AG737" i="17" s="1"/>
  <c r="AF736" i="17"/>
  <c r="T740" i="17"/>
  <c r="U739" i="17"/>
  <c r="V739" i="17"/>
  <c r="AC738" i="17"/>
  <c r="Z738" i="17"/>
  <c r="Y738" i="17"/>
  <c r="X738" i="17"/>
  <c r="AD737" i="17" l="1"/>
  <c r="W737" i="17" s="1"/>
  <c r="AF737" i="17"/>
  <c r="S743" i="17"/>
  <c r="N743" i="17" s="1"/>
  <c r="K743" i="17"/>
  <c r="M743" i="17"/>
  <c r="L743" i="17"/>
  <c r="J743" i="17"/>
  <c r="E744" i="17"/>
  <c r="H743" i="17"/>
  <c r="F743" i="17"/>
  <c r="G743" i="17"/>
  <c r="Q742" i="17"/>
  <c r="P742" i="17"/>
  <c r="O742" i="17"/>
  <c r="AI737" i="17"/>
  <c r="AH737" i="17"/>
  <c r="R741" i="17"/>
  <c r="I742" i="17"/>
  <c r="I743" i="17" s="1"/>
  <c r="J742" i="17"/>
  <c r="T741" i="17"/>
  <c r="U740" i="17"/>
  <c r="V740" i="17"/>
  <c r="AA738" i="17"/>
  <c r="AD738" i="17" s="1"/>
  <c r="W738" i="17" s="1"/>
  <c r="AC739" i="17"/>
  <c r="X739" i="17"/>
  <c r="Y739" i="17"/>
  <c r="Z739" i="17"/>
  <c r="AB737" i="17"/>
  <c r="AG738" i="17" s="1"/>
  <c r="AA739" i="17" l="1"/>
  <c r="AH738" i="17"/>
  <c r="S744" i="17"/>
  <c r="N744" i="17" s="1"/>
  <c r="F744" i="17"/>
  <c r="H744" i="17"/>
  <c r="I744" i="17" s="1"/>
  <c r="E745" i="17"/>
  <c r="G744" i="17"/>
  <c r="R742" i="17"/>
  <c r="Q743" i="17"/>
  <c r="P743" i="17"/>
  <c r="O743" i="17"/>
  <c r="AJ738" i="17"/>
  <c r="AF738" i="17"/>
  <c r="AI738" i="17"/>
  <c r="AE738" i="17"/>
  <c r="Y740" i="17"/>
  <c r="AC740" i="17"/>
  <c r="Z740" i="17"/>
  <c r="X740" i="17"/>
  <c r="U741" i="17"/>
  <c r="T742" i="17"/>
  <c r="V741" i="17"/>
  <c r="AB738" i="17"/>
  <c r="AG739" i="17" s="1"/>
  <c r="AD739" i="17"/>
  <c r="W739" i="17" s="1"/>
  <c r="AE739" i="17"/>
  <c r="M744" i="17" l="1"/>
  <c r="L744" i="17"/>
  <c r="K744" i="17"/>
  <c r="K745" i="17" s="1"/>
  <c r="AI739" i="17"/>
  <c r="AH739" i="17"/>
  <c r="S745" i="17"/>
  <c r="N745" i="17" s="1"/>
  <c r="M745" i="17"/>
  <c r="L745" i="17"/>
  <c r="H745" i="17"/>
  <c r="I745" i="17" s="1"/>
  <c r="E746" i="17"/>
  <c r="F745" i="17"/>
  <c r="G745" i="17"/>
  <c r="AJ739" i="17"/>
  <c r="AJ740" i="17" s="1"/>
  <c r="J744" i="17"/>
  <c r="J745" i="17" s="1"/>
  <c r="AA740" i="17"/>
  <c r="AD740" i="17" s="1"/>
  <c r="W740" i="17" s="1"/>
  <c r="Q744" i="17"/>
  <c r="P744" i="17"/>
  <c r="O744" i="17"/>
  <c r="R743" i="17"/>
  <c r="AB739" i="17"/>
  <c r="AG740" i="17" s="1"/>
  <c r="U742" i="17"/>
  <c r="T743" i="17"/>
  <c r="V742" i="17"/>
  <c r="AC741" i="17"/>
  <c r="Y741" i="17"/>
  <c r="AA741" i="17" s="1"/>
  <c r="Z741" i="17"/>
  <c r="X741" i="17"/>
  <c r="AF739" i="17"/>
  <c r="AF740" i="17" s="1"/>
  <c r="AE740" i="17" l="1"/>
  <c r="Q745" i="17"/>
  <c r="P745" i="17"/>
  <c r="O745" i="17"/>
  <c r="AH740" i="17"/>
  <c r="S746" i="17"/>
  <c r="N746" i="17" s="1"/>
  <c r="H746" i="17"/>
  <c r="M746" i="17" s="1"/>
  <c r="F746" i="17"/>
  <c r="E747" i="17"/>
  <c r="G746" i="17"/>
  <c r="R744" i="17"/>
  <c r="AI740" i="17"/>
  <c r="U743" i="17"/>
  <c r="V743" i="17"/>
  <c r="T744" i="17"/>
  <c r="AC742" i="17"/>
  <c r="Y742" i="17"/>
  <c r="X742" i="17"/>
  <c r="Z742" i="17"/>
  <c r="AD741" i="17"/>
  <c r="W741" i="17" s="1"/>
  <c r="AE741" i="17"/>
  <c r="AB740" i="17"/>
  <c r="AG741" i="17" s="1"/>
  <c r="AJ741" i="17" l="1"/>
  <c r="AH741" i="17"/>
  <c r="R745" i="17"/>
  <c r="I746" i="17"/>
  <c r="S747" i="17"/>
  <c r="N747" i="17" s="1"/>
  <c r="H747" i="17"/>
  <c r="I747" i="17" s="1"/>
  <c r="E748" i="17"/>
  <c r="F747" i="17"/>
  <c r="G747" i="17"/>
  <c r="L746" i="17"/>
  <c r="Q746" i="17"/>
  <c r="P746" i="17"/>
  <c r="O746" i="17"/>
  <c r="J746" i="17"/>
  <c r="J747" i="17" s="1"/>
  <c r="AI741" i="17"/>
  <c r="K746" i="17"/>
  <c r="T745" i="17"/>
  <c r="U744" i="17"/>
  <c r="V744" i="17"/>
  <c r="AB741" i="17"/>
  <c r="AJ742" i="17" s="1"/>
  <c r="AC743" i="17"/>
  <c r="Y743" i="17"/>
  <c r="Z743" i="17"/>
  <c r="X743" i="17"/>
  <c r="AF741" i="17"/>
  <c r="AA742" i="17"/>
  <c r="AD742" i="17" s="1"/>
  <c r="W742" i="17" s="1"/>
  <c r="AG742" i="17" l="1"/>
  <c r="AH742" i="17"/>
  <c r="AH743" i="17" s="1"/>
  <c r="L747" i="17"/>
  <c r="L748" i="17" s="1"/>
  <c r="K747" i="17"/>
  <c r="K748" i="17" s="1"/>
  <c r="AI742" i="17"/>
  <c r="AE742" i="17"/>
  <c r="R746" i="17"/>
  <c r="S748" i="17"/>
  <c r="N748" i="17" s="1"/>
  <c r="E749" i="17"/>
  <c r="H748" i="17"/>
  <c r="I748" i="17" s="1"/>
  <c r="F748" i="17"/>
  <c r="G748" i="17"/>
  <c r="M747" i="17"/>
  <c r="Q747" i="17"/>
  <c r="P747" i="17"/>
  <c r="O747" i="17"/>
  <c r="AB742" i="17"/>
  <c r="AJ743" i="17" s="1"/>
  <c r="AF742" i="17"/>
  <c r="AF743" i="17" s="1"/>
  <c r="AC744" i="17"/>
  <c r="Y744" i="17"/>
  <c r="Z744" i="17"/>
  <c r="X744" i="17"/>
  <c r="U745" i="17"/>
  <c r="T746" i="17"/>
  <c r="V745" i="17"/>
  <c r="AA743" i="17"/>
  <c r="AD743" i="17" s="1"/>
  <c r="W743" i="17" s="1"/>
  <c r="AE743" i="17"/>
  <c r="AG743" i="17" l="1"/>
  <c r="R747" i="17"/>
  <c r="J748" i="17"/>
  <c r="M748" i="17"/>
  <c r="N749" i="17"/>
  <c r="AI743" i="17"/>
  <c r="AI744" i="17" s="1"/>
  <c r="Q748" i="17"/>
  <c r="P748" i="17"/>
  <c r="O748" i="17"/>
  <c r="S749" i="17"/>
  <c r="H749" i="17"/>
  <c r="K749" i="17" s="1"/>
  <c r="E750" i="17"/>
  <c r="I749" i="17"/>
  <c r="F749" i="17"/>
  <c r="G749" i="17"/>
  <c r="AA744" i="17"/>
  <c r="AD744" i="17" s="1"/>
  <c r="W744" i="17" s="1"/>
  <c r="AE744" i="17"/>
  <c r="U746" i="17"/>
  <c r="T747" i="17"/>
  <c r="V746" i="17"/>
  <c r="AC745" i="17"/>
  <c r="X745" i="17"/>
  <c r="Z745" i="17"/>
  <c r="Y745" i="17"/>
  <c r="AB743" i="17"/>
  <c r="AJ744" i="17" s="1"/>
  <c r="AH744" i="17" l="1"/>
  <c r="S750" i="17"/>
  <c r="N750" i="17" s="1"/>
  <c r="H750" i="17"/>
  <c r="I750" i="17" s="1"/>
  <c r="F750" i="17"/>
  <c r="E751" i="17"/>
  <c r="G750" i="17"/>
  <c r="J749" i="17"/>
  <c r="J750" i="17" s="1"/>
  <c r="R748" i="17"/>
  <c r="M749" i="17"/>
  <c r="AG744" i="17"/>
  <c r="L749" i="17"/>
  <c r="Q749" i="17"/>
  <c r="P749" i="17"/>
  <c r="O749" i="17"/>
  <c r="AB744" i="17"/>
  <c r="AJ745" i="17" s="1"/>
  <c r="U747" i="17"/>
  <c r="T748" i="17"/>
  <c r="V747" i="17"/>
  <c r="AC746" i="17"/>
  <c r="Z746" i="17"/>
  <c r="Y746" i="17"/>
  <c r="X746" i="17"/>
  <c r="AA745" i="17"/>
  <c r="AE745" i="17" s="1"/>
  <c r="AD745" i="17"/>
  <c r="W745" i="17" s="1"/>
  <c r="AF744" i="17"/>
  <c r="M750" i="17" l="1"/>
  <c r="AI745" i="17"/>
  <c r="L750" i="17"/>
  <c r="R749" i="17"/>
  <c r="K750" i="17"/>
  <c r="AH745" i="17"/>
  <c r="AH746" i="17" s="1"/>
  <c r="S751" i="17"/>
  <c r="N751" i="17" s="1"/>
  <c r="H751" i="17"/>
  <c r="M751" i="17" s="1"/>
  <c r="E752" i="17"/>
  <c r="F751" i="17"/>
  <c r="G751" i="17"/>
  <c r="Q750" i="17"/>
  <c r="P750" i="17"/>
  <c r="R750" i="17" s="1"/>
  <c r="O750" i="17"/>
  <c r="AF745" i="17"/>
  <c r="AG745" i="17"/>
  <c r="AG746" i="17" s="1"/>
  <c r="U748" i="17"/>
  <c r="T749" i="17"/>
  <c r="V748" i="17"/>
  <c r="AC747" i="17"/>
  <c r="Y747" i="17"/>
  <c r="Z747" i="17"/>
  <c r="X747" i="17"/>
  <c r="AA746" i="17"/>
  <c r="AE746" i="17" s="1"/>
  <c r="AB745" i="17"/>
  <c r="AJ746" i="17" s="1"/>
  <c r="K751" i="17" l="1"/>
  <c r="L751" i="17"/>
  <c r="I751" i="17"/>
  <c r="J751" i="17"/>
  <c r="AA747" i="17"/>
  <c r="AD746" i="17"/>
  <c r="W746" i="17" s="1"/>
  <c r="Q751" i="17"/>
  <c r="P751" i="17"/>
  <c r="O751" i="17"/>
  <c r="S752" i="17"/>
  <c r="N752" i="17" s="1"/>
  <c r="H752" i="17"/>
  <c r="L752" i="17" s="1"/>
  <c r="F752" i="17"/>
  <c r="E753" i="17"/>
  <c r="G752" i="17"/>
  <c r="AI746" i="17"/>
  <c r="U749" i="17"/>
  <c r="T750" i="17"/>
  <c r="V749" i="17"/>
  <c r="AB746" i="17"/>
  <c r="AG747" i="17" s="1"/>
  <c r="AC748" i="17"/>
  <c r="Z748" i="17"/>
  <c r="X748" i="17"/>
  <c r="Y748" i="17"/>
  <c r="AD747" i="17"/>
  <c r="AF746" i="17"/>
  <c r="AE747" i="17"/>
  <c r="M752" i="17" l="1"/>
  <c r="W747" i="17"/>
  <c r="K752" i="17"/>
  <c r="AH747" i="17"/>
  <c r="S753" i="17"/>
  <c r="N753" i="17" s="1"/>
  <c r="M753" i="17"/>
  <c r="L753" i="17"/>
  <c r="K753" i="17"/>
  <c r="H753" i="17"/>
  <c r="F753" i="17"/>
  <c r="E754" i="17"/>
  <c r="G753" i="17"/>
  <c r="R751" i="17"/>
  <c r="Q752" i="17"/>
  <c r="P752" i="17"/>
  <c r="O752" i="17"/>
  <c r="I752" i="17"/>
  <c r="I753" i="17" s="1"/>
  <c r="AI747" i="17"/>
  <c r="AJ747" i="17"/>
  <c r="J752" i="17"/>
  <c r="J753" i="17" s="1"/>
  <c r="AA748" i="17"/>
  <c r="AE748" i="17" s="1"/>
  <c r="AB747" i="17"/>
  <c r="AG748" i="17" s="1"/>
  <c r="AF747" i="17"/>
  <c r="AF748" i="17" s="1"/>
  <c r="U750" i="17"/>
  <c r="T751" i="17"/>
  <c r="V750" i="17"/>
  <c r="AC749" i="17"/>
  <c r="Y749" i="17"/>
  <c r="Z749" i="17"/>
  <c r="X749" i="17"/>
  <c r="AD748" i="17"/>
  <c r="W748" i="17" s="1"/>
  <c r="AA749" i="17" l="1"/>
  <c r="AH748" i="17"/>
  <c r="R752" i="17"/>
  <c r="AI748" i="17"/>
  <c r="Q753" i="17"/>
  <c r="P753" i="17"/>
  <c r="R753" i="17" s="1"/>
  <c r="O753" i="17"/>
  <c r="AJ748" i="17"/>
  <c r="S754" i="17"/>
  <c r="N754" i="17" s="1"/>
  <c r="H754" i="17"/>
  <c r="M754" i="17" s="1"/>
  <c r="I754" i="17"/>
  <c r="E755" i="17"/>
  <c r="F754" i="17"/>
  <c r="G754" i="17"/>
  <c r="AC750" i="17"/>
  <c r="Y750" i="17"/>
  <c r="Z750" i="17"/>
  <c r="X750" i="17"/>
  <c r="AD749" i="17"/>
  <c r="W749" i="17" s="1"/>
  <c r="AE749" i="17"/>
  <c r="AB748" i="17"/>
  <c r="AG749" i="17" s="1"/>
  <c r="U751" i="17"/>
  <c r="T752" i="17"/>
  <c r="V751" i="17"/>
  <c r="AI749" i="17" l="1"/>
  <c r="J754" i="17"/>
  <c r="AA750" i="17"/>
  <c r="K754" i="17"/>
  <c r="Q754" i="17"/>
  <c r="P754" i="17"/>
  <c r="R754" i="17" s="1"/>
  <c r="O754" i="17"/>
  <c r="L754" i="17"/>
  <c r="AH749" i="17"/>
  <c r="AF749" i="17"/>
  <c r="S755" i="17"/>
  <c r="N755" i="17" s="1"/>
  <c r="H755" i="17"/>
  <c r="I755" i="17" s="1"/>
  <c r="E756" i="17"/>
  <c r="F755" i="17"/>
  <c r="G755" i="17"/>
  <c r="AJ749" i="17"/>
  <c r="U752" i="17"/>
  <c r="T753" i="17"/>
  <c r="V752" i="17"/>
  <c r="AD750" i="17"/>
  <c r="W750" i="17" s="1"/>
  <c r="AC751" i="17"/>
  <c r="Y751" i="17"/>
  <c r="Z751" i="17"/>
  <c r="X751" i="17"/>
  <c r="AE750" i="17"/>
  <c r="AB749" i="17"/>
  <c r="AG750" i="17" s="1"/>
  <c r="L755" i="17" l="1"/>
  <c r="AI750" i="17"/>
  <c r="AH750" i="17"/>
  <c r="J755" i="17"/>
  <c r="K755" i="17"/>
  <c r="AJ750" i="17"/>
  <c r="AJ751" i="17" s="1"/>
  <c r="M755" i="17"/>
  <c r="N756" i="17"/>
  <c r="Q755" i="17"/>
  <c r="O755" i="17"/>
  <c r="P755" i="17"/>
  <c r="R755" i="17" s="1"/>
  <c r="AH751" i="17"/>
  <c r="S756" i="17"/>
  <c r="E757" i="17"/>
  <c r="H756" i="17"/>
  <c r="L756" i="17" s="1"/>
  <c r="I756" i="17"/>
  <c r="F756" i="17"/>
  <c r="G756" i="17"/>
  <c r="AF750" i="17"/>
  <c r="AC752" i="17"/>
  <c r="Y752" i="17"/>
  <c r="Z752" i="17"/>
  <c r="X752" i="17"/>
  <c r="AA751" i="17"/>
  <c r="AB750" i="17"/>
  <c r="AG751" i="17" s="1"/>
  <c r="U753" i="17"/>
  <c r="T754" i="17"/>
  <c r="V753" i="17"/>
  <c r="AD751" i="17"/>
  <c r="W751" i="17" s="1"/>
  <c r="AE751" i="17"/>
  <c r="AI751" i="17" l="1"/>
  <c r="AA752" i="17"/>
  <c r="J756" i="17"/>
  <c r="S757" i="17"/>
  <c r="N757" i="17" s="1"/>
  <c r="H757" i="17"/>
  <c r="K757" i="17" s="1"/>
  <c r="E758" i="17"/>
  <c r="F757" i="17"/>
  <c r="G757" i="17"/>
  <c r="M756" i="17"/>
  <c r="K756" i="17"/>
  <c r="Q756" i="17"/>
  <c r="P756" i="17"/>
  <c r="R756" i="17" s="1"/>
  <c r="O756" i="17"/>
  <c r="T755" i="17"/>
  <c r="U754" i="17"/>
  <c r="V754" i="17"/>
  <c r="AC753" i="17"/>
  <c r="Y753" i="17"/>
  <c r="Z753" i="17"/>
  <c r="X753" i="17"/>
  <c r="AB751" i="17"/>
  <c r="AG752" i="17" s="1"/>
  <c r="AD752" i="17"/>
  <c r="W752" i="17" s="1"/>
  <c r="AE752" i="17"/>
  <c r="AF751" i="17"/>
  <c r="L757" i="17" l="1"/>
  <c r="J757" i="17"/>
  <c r="M757" i="17"/>
  <c r="Q757" i="17"/>
  <c r="P757" i="17"/>
  <c r="R757" i="17" s="1"/>
  <c r="O757" i="17"/>
  <c r="S758" i="17"/>
  <c r="N758" i="17" s="1"/>
  <c r="M758" i="17"/>
  <c r="H758" i="17"/>
  <c r="J758" i="17" s="1"/>
  <c r="E759" i="17"/>
  <c r="F758" i="17"/>
  <c r="G758" i="17"/>
  <c r="AI752" i="17"/>
  <c r="AI753" i="17" s="1"/>
  <c r="I757" i="17"/>
  <c r="I758" i="17" s="1"/>
  <c r="AH752" i="17"/>
  <c r="AJ752" i="17"/>
  <c r="AF752" i="17"/>
  <c r="AA753" i="17"/>
  <c r="AE753" i="17" s="1"/>
  <c r="U755" i="17"/>
  <c r="T756" i="17"/>
  <c r="V755" i="17"/>
  <c r="AB752" i="17"/>
  <c r="AG753" i="17" s="1"/>
  <c r="AC754" i="17"/>
  <c r="Y754" i="17"/>
  <c r="Z754" i="17"/>
  <c r="X754" i="17"/>
  <c r="AF753" i="17" l="1"/>
  <c r="AJ753" i="17"/>
  <c r="AH753" i="17"/>
  <c r="K758" i="17"/>
  <c r="AD753" i="17"/>
  <c r="W753" i="17" s="1"/>
  <c r="Q758" i="17"/>
  <c r="P758" i="17"/>
  <c r="R758" i="17" s="1"/>
  <c r="O758" i="17"/>
  <c r="AA754" i="17"/>
  <c r="AE754" i="17" s="1"/>
  <c r="S759" i="17"/>
  <c r="N759" i="17" s="1"/>
  <c r="H759" i="17"/>
  <c r="I759" i="17"/>
  <c r="E760" i="17"/>
  <c r="F759" i="17"/>
  <c r="G759" i="17"/>
  <c r="L758" i="17"/>
  <c r="L759" i="17" s="1"/>
  <c r="T757" i="17"/>
  <c r="U756" i="17"/>
  <c r="V756" i="17"/>
  <c r="AC755" i="17"/>
  <c r="Y755" i="17"/>
  <c r="AA755" i="17" s="1"/>
  <c r="Z755" i="17"/>
  <c r="X755" i="17"/>
  <c r="AB753" i="17"/>
  <c r="AG754" i="17" s="1"/>
  <c r="K759" i="17" l="1"/>
  <c r="AD754" i="17"/>
  <c r="W754" i="17" s="1"/>
  <c r="Q759" i="17"/>
  <c r="P759" i="17"/>
  <c r="O759" i="17"/>
  <c r="S760" i="17"/>
  <c r="N760" i="17" s="1"/>
  <c r="K760" i="17"/>
  <c r="L760" i="17"/>
  <c r="H760" i="17"/>
  <c r="I760" i="17"/>
  <c r="E761" i="17"/>
  <c r="F760" i="17"/>
  <c r="G760" i="17"/>
  <c r="J759" i="17"/>
  <c r="J760" i="17" s="1"/>
  <c r="AI754" i="17"/>
  <c r="AJ754" i="17"/>
  <c r="M759" i="17"/>
  <c r="M760" i="17" s="1"/>
  <c r="AH754" i="17"/>
  <c r="AC756" i="17"/>
  <c r="Y756" i="17"/>
  <c r="Z756" i="17"/>
  <c r="X756" i="17"/>
  <c r="U757" i="17"/>
  <c r="T758" i="17"/>
  <c r="V757" i="17"/>
  <c r="AE755" i="17"/>
  <c r="AB754" i="17"/>
  <c r="AG755" i="17" s="1"/>
  <c r="AF754" i="17"/>
  <c r="AF755" i="17" s="1"/>
  <c r="AD755" i="17"/>
  <c r="W755" i="17" s="1"/>
  <c r="S761" i="17" l="1"/>
  <c r="N761" i="17" s="1"/>
  <c r="H761" i="17"/>
  <c r="J761" i="17" s="1"/>
  <c r="M761" i="17"/>
  <c r="F761" i="17"/>
  <c r="E762" i="17"/>
  <c r="G761" i="17"/>
  <c r="Q760" i="17"/>
  <c r="P760" i="17"/>
  <c r="R760" i="17" s="1"/>
  <c r="O760" i="17"/>
  <c r="AH755" i="17"/>
  <c r="R759" i="17"/>
  <c r="AJ755" i="17"/>
  <c r="AJ756" i="17" s="1"/>
  <c r="AI755" i="17"/>
  <c r="AI756" i="17" s="1"/>
  <c r="AC757" i="17"/>
  <c r="Y757" i="17"/>
  <c r="Z757" i="17"/>
  <c r="X757" i="17"/>
  <c r="AB755" i="17"/>
  <c r="AG756" i="17" s="1"/>
  <c r="AA756" i="17"/>
  <c r="AD756" i="17" s="1"/>
  <c r="W756" i="17" s="1"/>
  <c r="AE756" i="17"/>
  <c r="U758" i="17"/>
  <c r="T759" i="17"/>
  <c r="V758" i="17"/>
  <c r="AH756" i="17" l="1"/>
  <c r="AA757" i="17"/>
  <c r="I761" i="17"/>
  <c r="K761" i="17"/>
  <c r="K762" i="17" s="1"/>
  <c r="L761" i="17"/>
  <c r="L762" i="17" s="1"/>
  <c r="S762" i="17"/>
  <c r="N762" i="17" s="1"/>
  <c r="I762" i="17"/>
  <c r="H762" i="17"/>
  <c r="M762" i="17" s="1"/>
  <c r="E763" i="17"/>
  <c r="F762" i="17"/>
  <c r="G762" i="17"/>
  <c r="Q761" i="17"/>
  <c r="P761" i="17"/>
  <c r="R761" i="17" s="1"/>
  <c r="O761" i="17"/>
  <c r="AB756" i="17"/>
  <c r="AG757" i="17" s="1"/>
  <c r="U759" i="17"/>
  <c r="T760" i="17"/>
  <c r="V759" i="17"/>
  <c r="AC758" i="17"/>
  <c r="Z758" i="17"/>
  <c r="Y758" i="17"/>
  <c r="X758" i="17"/>
  <c r="AF756" i="17"/>
  <c r="AF757" i="17" s="1"/>
  <c r="AD757" i="17"/>
  <c r="W757" i="17" s="1"/>
  <c r="AE757" i="17"/>
  <c r="AJ757" i="17" l="1"/>
  <c r="S763" i="17"/>
  <c r="J763" i="17"/>
  <c r="H763" i="17"/>
  <c r="I763" i="17" s="1"/>
  <c r="E764" i="17"/>
  <c r="F763" i="17"/>
  <c r="G763" i="17"/>
  <c r="AH757" i="17"/>
  <c r="J762" i="17"/>
  <c r="AI757" i="17"/>
  <c r="AI758" i="17" s="1"/>
  <c r="N763" i="17"/>
  <c r="Q762" i="17"/>
  <c r="P762" i="17"/>
  <c r="O762" i="17"/>
  <c r="AC759" i="17"/>
  <c r="Z759" i="17"/>
  <c r="Y759" i="17"/>
  <c r="AA759" i="17" s="1"/>
  <c r="X759" i="17"/>
  <c r="AE758" i="17"/>
  <c r="T761" i="17"/>
  <c r="U760" i="17"/>
  <c r="V760" i="17"/>
  <c r="AA758" i="17"/>
  <c r="AD758" i="17" s="1"/>
  <c r="W758" i="17" s="1"/>
  <c r="AB757" i="17"/>
  <c r="AF758" i="17" s="1"/>
  <c r="M763" i="17" l="1"/>
  <c r="K763" i="17"/>
  <c r="L763" i="17"/>
  <c r="AH758" i="17"/>
  <c r="Q763" i="17"/>
  <c r="P763" i="17"/>
  <c r="O763" i="17"/>
  <c r="R762" i="17"/>
  <c r="S764" i="17"/>
  <c r="N764" i="17" s="1"/>
  <c r="H764" i="17"/>
  <c r="K764" i="17" s="1"/>
  <c r="M764" i="17"/>
  <c r="I764" i="17"/>
  <c r="E765" i="17"/>
  <c r="F764" i="17"/>
  <c r="G764" i="17"/>
  <c r="AJ758" i="17"/>
  <c r="AG758" i="17"/>
  <c r="AB758" i="17"/>
  <c r="AI759" i="17" s="1"/>
  <c r="AD759" i="17"/>
  <c r="W759" i="17" s="1"/>
  <c r="AC760" i="17"/>
  <c r="Y760" i="17"/>
  <c r="Z760" i="17"/>
  <c r="X760" i="17"/>
  <c r="U761" i="17"/>
  <c r="T762" i="17"/>
  <c r="V761" i="17"/>
  <c r="AE759" i="17"/>
  <c r="Q764" i="17" l="1"/>
  <c r="P764" i="17"/>
  <c r="O764" i="17"/>
  <c r="S765" i="17"/>
  <c r="N765" i="17" s="1"/>
  <c r="H765" i="17"/>
  <c r="M765" i="17" s="1"/>
  <c r="E766" i="17"/>
  <c r="F765" i="17"/>
  <c r="G765" i="17"/>
  <c r="AH759" i="17"/>
  <c r="J764" i="17"/>
  <c r="AJ759" i="17"/>
  <c r="L764" i="17"/>
  <c r="L765" i="17" s="1"/>
  <c r="R763" i="17"/>
  <c r="AG759" i="17"/>
  <c r="AC761" i="17"/>
  <c r="Y761" i="17"/>
  <c r="Z761" i="17"/>
  <c r="X761" i="17"/>
  <c r="AA760" i="17"/>
  <c r="AD760" i="17" s="1"/>
  <c r="W760" i="17" s="1"/>
  <c r="U762" i="17"/>
  <c r="T763" i="17"/>
  <c r="V762" i="17"/>
  <c r="AB759" i="17"/>
  <c r="AI760" i="17" s="1"/>
  <c r="AF759" i="17"/>
  <c r="AF760" i="17" s="1"/>
  <c r="K765" i="17" l="1"/>
  <c r="AH760" i="17"/>
  <c r="AA761" i="17"/>
  <c r="R764" i="17"/>
  <c r="I765" i="17"/>
  <c r="AJ760" i="17"/>
  <c r="J765" i="17"/>
  <c r="Q765" i="17"/>
  <c r="P765" i="17"/>
  <c r="O765" i="17"/>
  <c r="AG760" i="17"/>
  <c r="S766" i="17"/>
  <c r="N766" i="17" s="1"/>
  <c r="H766" i="17"/>
  <c r="M766" i="17" s="1"/>
  <c r="E767" i="17"/>
  <c r="F766" i="17"/>
  <c r="G766" i="17"/>
  <c r="AD761" i="17"/>
  <c r="W761" i="17" s="1"/>
  <c r="AE761" i="17"/>
  <c r="U763" i="17"/>
  <c r="T764" i="17"/>
  <c r="V763" i="17"/>
  <c r="AC762" i="17"/>
  <c r="Z762" i="17"/>
  <c r="Y762" i="17"/>
  <c r="X762" i="17"/>
  <c r="AE760" i="17"/>
  <c r="AB760" i="17" s="1"/>
  <c r="AI761" i="17" s="1"/>
  <c r="I766" i="17" l="1"/>
  <c r="L766" i="17"/>
  <c r="J766" i="17"/>
  <c r="AH761" i="17"/>
  <c r="K766" i="17"/>
  <c r="K767" i="17" s="1"/>
  <c r="AJ761" i="17"/>
  <c r="Q766" i="17"/>
  <c r="P766" i="17"/>
  <c r="O766" i="17"/>
  <c r="S767" i="17"/>
  <c r="N767" i="17" s="1"/>
  <c r="H767" i="17"/>
  <c r="I767" i="17" s="1"/>
  <c r="E768" i="17"/>
  <c r="F767" i="17"/>
  <c r="G767" i="17"/>
  <c r="AG761" i="17"/>
  <c r="R765" i="17"/>
  <c r="AB761" i="17"/>
  <c r="AI762" i="17" s="1"/>
  <c r="AF761" i="17"/>
  <c r="AF762" i="17" s="1"/>
  <c r="AA762" i="17"/>
  <c r="AE762" i="17" s="1"/>
  <c r="AC763" i="17"/>
  <c r="Y763" i="17"/>
  <c r="Z763" i="17"/>
  <c r="X763" i="17"/>
  <c r="T765" i="17"/>
  <c r="U764" i="17"/>
  <c r="V764" i="17"/>
  <c r="L767" i="17" l="1"/>
  <c r="S768" i="17"/>
  <c r="N768" i="17" s="1"/>
  <c r="I768" i="17"/>
  <c r="H768" i="17"/>
  <c r="L768" i="17" s="1"/>
  <c r="F768" i="17"/>
  <c r="E769" i="17"/>
  <c r="G768" i="17"/>
  <c r="AJ762" i="17"/>
  <c r="J767" i="17"/>
  <c r="J768" i="17" s="1"/>
  <c r="AH762" i="17"/>
  <c r="AG762" i="17"/>
  <c r="M767" i="17"/>
  <c r="M768" i="17" s="1"/>
  <c r="Q767" i="17"/>
  <c r="P767" i="17"/>
  <c r="O767" i="17"/>
  <c r="R766" i="17"/>
  <c r="U765" i="17"/>
  <c r="T766" i="17"/>
  <c r="V765" i="17"/>
  <c r="AA763" i="17"/>
  <c r="AE763" i="17" s="1"/>
  <c r="AC764" i="17"/>
  <c r="Z764" i="17"/>
  <c r="Y764" i="17"/>
  <c r="X764" i="17"/>
  <c r="AD762" i="17"/>
  <c r="W762" i="17" s="1"/>
  <c r="AB762" i="17"/>
  <c r="AI763" i="17" s="1"/>
  <c r="AH763" i="17" l="1"/>
  <c r="K768" i="17"/>
  <c r="R767" i="17"/>
  <c r="AG763" i="17"/>
  <c r="AJ763" i="17"/>
  <c r="S769" i="17"/>
  <c r="N769" i="17" s="1"/>
  <c r="K769" i="17"/>
  <c r="M769" i="17"/>
  <c r="H769" i="17"/>
  <c r="L769" i="17" s="1"/>
  <c r="F769" i="17"/>
  <c r="E770" i="17"/>
  <c r="G769" i="17"/>
  <c r="Q768" i="17"/>
  <c r="P768" i="17"/>
  <c r="O768" i="17"/>
  <c r="AD763" i="17"/>
  <c r="W763" i="17" s="1"/>
  <c r="AF763" i="17"/>
  <c r="U766" i="17"/>
  <c r="T767" i="17"/>
  <c r="V766" i="17"/>
  <c r="Y765" i="17"/>
  <c r="Z765" i="17"/>
  <c r="AC765" i="17"/>
  <c r="X765" i="17"/>
  <c r="AA764" i="17"/>
  <c r="AE764" i="17" s="1"/>
  <c r="AA765" i="17" l="1"/>
  <c r="Q769" i="17"/>
  <c r="P769" i="17"/>
  <c r="O769" i="17"/>
  <c r="I769" i="17"/>
  <c r="S770" i="17"/>
  <c r="N770" i="17" s="1"/>
  <c r="J770" i="17"/>
  <c r="I770" i="17"/>
  <c r="E771" i="17"/>
  <c r="H770" i="17"/>
  <c r="L770" i="17" s="1"/>
  <c r="F770" i="17"/>
  <c r="G770" i="17"/>
  <c r="J769" i="17"/>
  <c r="R768" i="17"/>
  <c r="AB763" i="17"/>
  <c r="AJ764" i="17" s="1"/>
  <c r="U767" i="17"/>
  <c r="T768" i="17"/>
  <c r="V767" i="17"/>
  <c r="AC766" i="17"/>
  <c r="Y766" i="17"/>
  <c r="Z766" i="17"/>
  <c r="X766" i="17"/>
  <c r="AD765" i="17"/>
  <c r="AD764" i="17"/>
  <c r="W764" i="17" s="1"/>
  <c r="AE765" i="17"/>
  <c r="AF764" i="17" l="1"/>
  <c r="AG764" i="17"/>
  <c r="W765" i="17"/>
  <c r="M770" i="17"/>
  <c r="K770" i="17"/>
  <c r="Q770" i="17"/>
  <c r="P770" i="17"/>
  <c r="O770" i="17"/>
  <c r="AA766" i="17"/>
  <c r="AE766" i="17" s="1"/>
  <c r="N771" i="17"/>
  <c r="S771" i="17"/>
  <c r="H771" i="17"/>
  <c r="K771" i="17" s="1"/>
  <c r="J771" i="17"/>
  <c r="I771" i="17"/>
  <c r="E772" i="17"/>
  <c r="F771" i="17"/>
  <c r="G771" i="17"/>
  <c r="AI764" i="17"/>
  <c r="AH764" i="17"/>
  <c r="R769" i="17"/>
  <c r="T769" i="17"/>
  <c r="U768" i="17"/>
  <c r="V768" i="17"/>
  <c r="Z767" i="17"/>
  <c r="Y767" i="17"/>
  <c r="AA767" i="17" s="1"/>
  <c r="AC767" i="17"/>
  <c r="X767" i="17"/>
  <c r="AB764" i="17"/>
  <c r="AB765" i="17" s="1"/>
  <c r="R770" i="17" l="1"/>
  <c r="L771" i="17"/>
  <c r="AI765" i="17"/>
  <c r="AI766" i="17" s="1"/>
  <c r="M771" i="17"/>
  <c r="AD766" i="17"/>
  <c r="W766" i="17" s="1"/>
  <c r="AB766" i="17" s="1"/>
  <c r="Q771" i="17"/>
  <c r="P771" i="17"/>
  <c r="R771" i="17" s="1"/>
  <c r="O771" i="17"/>
  <c r="S772" i="17"/>
  <c r="N772" i="17" s="1"/>
  <c r="H772" i="17"/>
  <c r="J772" i="17" s="1"/>
  <c r="E773" i="17"/>
  <c r="F772" i="17"/>
  <c r="G772" i="17"/>
  <c r="AG765" i="17"/>
  <c r="AG766" i="17" s="1"/>
  <c r="AJ765" i="17"/>
  <c r="AJ766" i="17" s="1"/>
  <c r="AH765" i="17"/>
  <c r="AH766" i="17" s="1"/>
  <c r="AF765" i="17"/>
  <c r="AF766" i="17" s="1"/>
  <c r="AD767" i="17"/>
  <c r="AC768" i="17"/>
  <c r="Y768" i="17"/>
  <c r="X768" i="17"/>
  <c r="Z768" i="17"/>
  <c r="U769" i="17"/>
  <c r="T770" i="17"/>
  <c r="V769" i="17"/>
  <c r="AE767" i="17"/>
  <c r="AI767" i="17" l="1"/>
  <c r="AG767" i="17"/>
  <c r="AG768" i="17" s="1"/>
  <c r="AJ767" i="17"/>
  <c r="AF767" i="17"/>
  <c r="W767" i="17"/>
  <c r="AH767" i="17"/>
  <c r="M772" i="17"/>
  <c r="L772" i="17"/>
  <c r="S773" i="17"/>
  <c r="N773" i="17" s="1"/>
  <c r="H773" i="17"/>
  <c r="I773" i="17" s="1"/>
  <c r="E774" i="17"/>
  <c r="F773" i="17"/>
  <c r="G773" i="17"/>
  <c r="I772" i="17"/>
  <c r="AA768" i="17"/>
  <c r="AD768" i="17" s="1"/>
  <c r="K772" i="17"/>
  <c r="P772" i="17"/>
  <c r="Q772" i="17"/>
  <c r="O772" i="17"/>
  <c r="U770" i="17"/>
  <c r="T771" i="17"/>
  <c r="V770" i="17"/>
  <c r="AC769" i="17"/>
  <c r="Y769" i="17"/>
  <c r="Z769" i="17"/>
  <c r="X769" i="17"/>
  <c r="AB767" i="17"/>
  <c r="AI768" i="17" s="1"/>
  <c r="AH768" i="17" l="1"/>
  <c r="AJ768" i="17"/>
  <c r="K773" i="17"/>
  <c r="L773" i="17"/>
  <c r="W768" i="17"/>
  <c r="M773" i="17"/>
  <c r="AE768" i="17"/>
  <c r="AB768" i="17" s="1"/>
  <c r="AJ769" i="17" s="1"/>
  <c r="Q773" i="17"/>
  <c r="P773" i="17"/>
  <c r="R773" i="17" s="1"/>
  <c r="O773" i="17"/>
  <c r="S774" i="17"/>
  <c r="N774" i="17" s="1"/>
  <c r="H774" i="17"/>
  <c r="M774" i="17" s="1"/>
  <c r="E775" i="17"/>
  <c r="F774" i="17"/>
  <c r="G774" i="17"/>
  <c r="R772" i="17"/>
  <c r="J773" i="17"/>
  <c r="U771" i="17"/>
  <c r="T772" i="17"/>
  <c r="V771" i="17"/>
  <c r="AC770" i="17"/>
  <c r="Z770" i="17"/>
  <c r="Y770" i="17"/>
  <c r="X770" i="17"/>
  <c r="AF768" i="17"/>
  <c r="AA769" i="17"/>
  <c r="AD769" i="17" s="1"/>
  <c r="W769" i="17" s="1"/>
  <c r="AE769" i="17"/>
  <c r="I774" i="17" l="1"/>
  <c r="J774" i="17"/>
  <c r="L774" i="17"/>
  <c r="AG769" i="17"/>
  <c r="AI769" i="17"/>
  <c r="Q774" i="17"/>
  <c r="P774" i="17"/>
  <c r="O774" i="17"/>
  <c r="S775" i="17"/>
  <c r="N775" i="17" s="1"/>
  <c r="H775" i="17"/>
  <c r="E776" i="17"/>
  <c r="F775" i="17"/>
  <c r="G775" i="17"/>
  <c r="AH769" i="17"/>
  <c r="K774" i="17"/>
  <c r="K775" i="17" s="1"/>
  <c r="AB769" i="17"/>
  <c r="AJ770" i="17" s="1"/>
  <c r="T773" i="17"/>
  <c r="U772" i="17"/>
  <c r="V772" i="17"/>
  <c r="AF769" i="17"/>
  <c r="AC771" i="17"/>
  <c r="Y771" i="17"/>
  <c r="Z771" i="17"/>
  <c r="X771" i="17"/>
  <c r="AA770" i="17"/>
  <c r="AD770" i="17" s="1"/>
  <c r="W770" i="17" s="1"/>
  <c r="AF770" i="17" l="1"/>
  <c r="L775" i="17"/>
  <c r="R774" i="17"/>
  <c r="I775" i="17"/>
  <c r="J775" i="17"/>
  <c r="AG770" i="17"/>
  <c r="AH770" i="17"/>
  <c r="M775" i="17"/>
  <c r="Q775" i="17"/>
  <c r="P775" i="17"/>
  <c r="O775" i="17"/>
  <c r="S776" i="17"/>
  <c r="N776" i="17" s="1"/>
  <c r="J776" i="17"/>
  <c r="H776" i="17"/>
  <c r="I776" i="17"/>
  <c r="F776" i="17"/>
  <c r="E777" i="17"/>
  <c r="G776" i="17"/>
  <c r="AI770" i="17"/>
  <c r="AC772" i="17"/>
  <c r="Y772" i="17"/>
  <c r="Z772" i="17"/>
  <c r="X772" i="17"/>
  <c r="AE770" i="17"/>
  <c r="AB770" i="17" s="1"/>
  <c r="AF771" i="17" s="1"/>
  <c r="U773" i="17"/>
  <c r="T774" i="17"/>
  <c r="V773" i="17"/>
  <c r="AA771" i="17"/>
  <c r="AD771" i="17" s="1"/>
  <c r="W771" i="17" s="1"/>
  <c r="AE771" i="17"/>
  <c r="M776" i="17" l="1"/>
  <c r="L776" i="17"/>
  <c r="AI771" i="17"/>
  <c r="K776" i="17"/>
  <c r="K777" i="17" s="1"/>
  <c r="AH771" i="17"/>
  <c r="AG771" i="17"/>
  <c r="S777" i="17"/>
  <c r="N777" i="17" s="1"/>
  <c r="L777" i="17"/>
  <c r="H777" i="17"/>
  <c r="M777" i="17" s="1"/>
  <c r="F777" i="17"/>
  <c r="E778" i="17"/>
  <c r="G777" i="17"/>
  <c r="Q776" i="17"/>
  <c r="P776" i="17"/>
  <c r="O776" i="17"/>
  <c r="R775" i="17"/>
  <c r="AJ771" i="17"/>
  <c r="AA772" i="17"/>
  <c r="AD772" i="17" s="1"/>
  <c r="W772" i="17" s="1"/>
  <c r="U774" i="17"/>
  <c r="T775" i="17"/>
  <c r="V774" i="17"/>
  <c r="AB771" i="17"/>
  <c r="AI772" i="17" s="1"/>
  <c r="AC773" i="17"/>
  <c r="Y773" i="17"/>
  <c r="Z773" i="17"/>
  <c r="X773" i="17"/>
  <c r="I777" i="17" l="1"/>
  <c r="S778" i="17"/>
  <c r="N778" i="17" s="1"/>
  <c r="L778" i="17"/>
  <c r="H778" i="17"/>
  <c r="I778" i="17" s="1"/>
  <c r="E779" i="17"/>
  <c r="F778" i="17"/>
  <c r="G778" i="17"/>
  <c r="Q777" i="17"/>
  <c r="P777" i="17"/>
  <c r="O777" i="17"/>
  <c r="AG772" i="17"/>
  <c r="AJ772" i="17"/>
  <c r="AH772" i="17"/>
  <c r="AA773" i="17"/>
  <c r="J777" i="17"/>
  <c r="R776" i="17"/>
  <c r="U775" i="17"/>
  <c r="T776" i="17"/>
  <c r="V775" i="17"/>
  <c r="AD773" i="17"/>
  <c r="W773" i="17" s="1"/>
  <c r="AC774" i="17"/>
  <c r="Y774" i="17"/>
  <c r="Z774" i="17"/>
  <c r="X774" i="17"/>
  <c r="AE773" i="17"/>
  <c r="AE772" i="17"/>
  <c r="AB772" i="17"/>
  <c r="AI773" i="17" s="1"/>
  <c r="AF772" i="17"/>
  <c r="M778" i="17" l="1"/>
  <c r="J778" i="17"/>
  <c r="K778" i="17"/>
  <c r="AA774" i="17"/>
  <c r="N779" i="17"/>
  <c r="AG773" i="17"/>
  <c r="R777" i="17"/>
  <c r="Q778" i="17"/>
  <c r="P778" i="17"/>
  <c r="O778" i="17"/>
  <c r="AH773" i="17"/>
  <c r="S779" i="17"/>
  <c r="E780" i="17"/>
  <c r="H779" i="17"/>
  <c r="L779" i="17" s="1"/>
  <c r="F779" i="17"/>
  <c r="G779" i="17"/>
  <c r="AF773" i="17"/>
  <c r="AJ773" i="17"/>
  <c r="U776" i="17"/>
  <c r="T777" i="17"/>
  <c r="V776" i="17"/>
  <c r="AB773" i="17"/>
  <c r="AI774" i="17" s="1"/>
  <c r="AC775" i="17"/>
  <c r="Z775" i="17"/>
  <c r="Y775" i="17"/>
  <c r="AA775" i="17" s="1"/>
  <c r="X775" i="17"/>
  <c r="AE774" i="17"/>
  <c r="AD774" i="17"/>
  <c r="W774" i="17" s="1"/>
  <c r="AH774" i="17" l="1"/>
  <c r="S780" i="17"/>
  <c r="H780" i="17"/>
  <c r="L780" i="17" s="1"/>
  <c r="E781" i="17"/>
  <c r="F780" i="17"/>
  <c r="G780" i="17"/>
  <c r="I779" i="17"/>
  <c r="I780" i="17" s="1"/>
  <c r="M779" i="17"/>
  <c r="M780" i="17" s="1"/>
  <c r="K779" i="17"/>
  <c r="N780" i="17"/>
  <c r="R778" i="17"/>
  <c r="J779" i="17"/>
  <c r="AJ774" i="17"/>
  <c r="AG774" i="17"/>
  <c r="Q779" i="17"/>
  <c r="P779" i="17"/>
  <c r="O779" i="17"/>
  <c r="AB774" i="17"/>
  <c r="AI775" i="17" s="1"/>
  <c r="U777" i="17"/>
  <c r="T778" i="17"/>
  <c r="V777" i="17"/>
  <c r="Z776" i="17"/>
  <c r="AC776" i="17"/>
  <c r="Y776" i="17"/>
  <c r="X776" i="17"/>
  <c r="AD775" i="17"/>
  <c r="W775" i="17" s="1"/>
  <c r="AF774" i="17"/>
  <c r="AE775" i="17"/>
  <c r="K780" i="17" l="1"/>
  <c r="J780" i="17"/>
  <c r="R779" i="17"/>
  <c r="N781" i="17"/>
  <c r="AG775" i="17"/>
  <c r="Q780" i="17"/>
  <c r="P780" i="17"/>
  <c r="O780" i="17"/>
  <c r="S781" i="17"/>
  <c r="H781" i="17"/>
  <c r="K781" i="17" s="1"/>
  <c r="J781" i="17"/>
  <c r="E782" i="17"/>
  <c r="F781" i="17"/>
  <c r="G781" i="17"/>
  <c r="AH775" i="17"/>
  <c r="AJ775" i="17"/>
  <c r="AF775" i="17"/>
  <c r="AA776" i="17"/>
  <c r="AD776" i="17" s="1"/>
  <c r="W776" i="17" s="1"/>
  <c r="AB775" i="17"/>
  <c r="AI776" i="17" s="1"/>
  <c r="U778" i="17"/>
  <c r="T779" i="17"/>
  <c r="V778" i="17"/>
  <c r="AC777" i="17"/>
  <c r="Z777" i="17"/>
  <c r="Y777" i="17"/>
  <c r="X777" i="17"/>
  <c r="AE776" i="17"/>
  <c r="R780" i="17" l="1"/>
  <c r="S782" i="17"/>
  <c r="H782" i="17"/>
  <c r="E783" i="17"/>
  <c r="F782" i="17"/>
  <c r="G782" i="17"/>
  <c r="I781" i="17"/>
  <c r="I782" i="17" s="1"/>
  <c r="AG776" i="17"/>
  <c r="M781" i="17"/>
  <c r="AJ776" i="17"/>
  <c r="N782" i="17"/>
  <c r="AH776" i="17"/>
  <c r="L781" i="17"/>
  <c r="Q781" i="17"/>
  <c r="P781" i="17"/>
  <c r="O781" i="17"/>
  <c r="AA777" i="17"/>
  <c r="AE777" i="17" s="1"/>
  <c r="AB776" i="17"/>
  <c r="AI777" i="17" s="1"/>
  <c r="AC778" i="17"/>
  <c r="Z778" i="17"/>
  <c r="X778" i="17"/>
  <c r="Y778" i="17"/>
  <c r="AF776" i="17"/>
  <c r="AF777" i="17" s="1"/>
  <c r="U779" i="17"/>
  <c r="T780" i="17"/>
  <c r="V779" i="17"/>
  <c r="R781" i="17" l="1"/>
  <c r="M782" i="17"/>
  <c r="L782" i="17"/>
  <c r="AJ777" i="17"/>
  <c r="J782" i="17"/>
  <c r="AG777" i="17"/>
  <c r="K782" i="17"/>
  <c r="K783" i="17" s="1"/>
  <c r="Q782" i="17"/>
  <c r="P782" i="17"/>
  <c r="O782" i="17"/>
  <c r="AH777" i="17"/>
  <c r="S783" i="17"/>
  <c r="N783" i="17" s="1"/>
  <c r="M783" i="17"/>
  <c r="L783" i="17"/>
  <c r="J783" i="17"/>
  <c r="I783" i="17"/>
  <c r="E784" i="17"/>
  <c r="H783" i="17"/>
  <c r="F783" i="17"/>
  <c r="G783" i="17"/>
  <c r="T781" i="17"/>
  <c r="U780" i="17"/>
  <c r="V780" i="17"/>
  <c r="AC779" i="17"/>
  <c r="Z779" i="17"/>
  <c r="Y779" i="17"/>
  <c r="X779" i="17"/>
  <c r="AA778" i="17"/>
  <c r="AD778" i="17" s="1"/>
  <c r="AE778" i="17"/>
  <c r="AD777" i="17"/>
  <c r="W777" i="17" s="1"/>
  <c r="R782" i="17" l="1"/>
  <c r="AA779" i="17"/>
  <c r="Q783" i="17"/>
  <c r="P783" i="17"/>
  <c r="O783" i="17"/>
  <c r="AJ778" i="17"/>
  <c r="AH778" i="17"/>
  <c r="S784" i="17"/>
  <c r="N784" i="17" s="1"/>
  <c r="F784" i="17"/>
  <c r="H784" i="17"/>
  <c r="M784" i="17" s="1"/>
  <c r="E785" i="17"/>
  <c r="G784" i="17"/>
  <c r="U781" i="17"/>
  <c r="T782" i="17"/>
  <c r="V781" i="17"/>
  <c r="W778" i="17"/>
  <c r="AB777" i="17"/>
  <c r="AI778" i="17" s="1"/>
  <c r="AE779" i="17"/>
  <c r="AC780" i="17"/>
  <c r="Y780" i="17"/>
  <c r="Z780" i="17"/>
  <c r="X780" i="17"/>
  <c r="AD779" i="17"/>
  <c r="J784" i="17" l="1"/>
  <c r="R783" i="17"/>
  <c r="K784" i="17"/>
  <c r="AA780" i="17"/>
  <c r="S785" i="17"/>
  <c r="N785" i="17" s="1"/>
  <c r="M785" i="17"/>
  <c r="K785" i="17"/>
  <c r="I785" i="17"/>
  <c r="H785" i="17"/>
  <c r="J785" i="17" s="1"/>
  <c r="F785" i="17"/>
  <c r="E786" i="17"/>
  <c r="G785" i="17"/>
  <c r="Q784" i="17"/>
  <c r="P784" i="17"/>
  <c r="O784" i="17"/>
  <c r="W779" i="17"/>
  <c r="I784" i="17"/>
  <c r="L784" i="17"/>
  <c r="L785" i="17" s="1"/>
  <c r="AG778" i="17"/>
  <c r="AB778" i="17"/>
  <c r="AI779" i="17" s="1"/>
  <c r="AF778" i="17"/>
  <c r="AF779" i="17" s="1"/>
  <c r="AD780" i="17"/>
  <c r="U782" i="17"/>
  <c r="T783" i="17"/>
  <c r="V782" i="17"/>
  <c r="AC781" i="17"/>
  <c r="Y781" i="17"/>
  <c r="X781" i="17"/>
  <c r="Z781" i="17"/>
  <c r="W780" i="17"/>
  <c r="AE780" i="17"/>
  <c r="AI780" i="17" l="1"/>
  <c r="AB779" i="17"/>
  <c r="AF780" i="17" s="1"/>
  <c r="R784" i="17"/>
  <c r="AA781" i="17"/>
  <c r="AD781" i="17" s="1"/>
  <c r="W781" i="17" s="1"/>
  <c r="AH779" i="17"/>
  <c r="AH780" i="17" s="1"/>
  <c r="S786" i="17"/>
  <c r="N786" i="17" s="1"/>
  <c r="K786" i="17"/>
  <c r="M786" i="17"/>
  <c r="E787" i="17"/>
  <c r="H786" i="17"/>
  <c r="L786" i="17" s="1"/>
  <c r="F786" i="17"/>
  <c r="G786" i="17"/>
  <c r="Q785" i="17"/>
  <c r="P785" i="17"/>
  <c r="R785" i="17" s="1"/>
  <c r="O785" i="17"/>
  <c r="AJ779" i="17"/>
  <c r="AJ780" i="17" s="1"/>
  <c r="AG779" i="17"/>
  <c r="AG780" i="17" s="1"/>
  <c r="U783" i="17"/>
  <c r="T784" i="17"/>
  <c r="V783" i="17"/>
  <c r="AC782" i="17"/>
  <c r="Z782" i="17"/>
  <c r="Y782" i="17"/>
  <c r="X782" i="17"/>
  <c r="AB780" i="17"/>
  <c r="AI781" i="17" s="1"/>
  <c r="AE781" i="17" l="1"/>
  <c r="AH781" i="17"/>
  <c r="AG781" i="17"/>
  <c r="S787" i="17"/>
  <c r="N787" i="17" s="1"/>
  <c r="J787" i="17"/>
  <c r="H787" i="17"/>
  <c r="K787" i="17" s="1"/>
  <c r="E788" i="17"/>
  <c r="F787" i="17"/>
  <c r="G787" i="17"/>
  <c r="Q786" i="17"/>
  <c r="P786" i="17"/>
  <c r="O786" i="17"/>
  <c r="AJ781" i="17"/>
  <c r="I786" i="17"/>
  <c r="AA782" i="17"/>
  <c r="J786" i="17"/>
  <c r="AB781" i="17"/>
  <c r="AI782" i="17" s="1"/>
  <c r="T785" i="17"/>
  <c r="U784" i="17"/>
  <c r="V784" i="17"/>
  <c r="AE782" i="17"/>
  <c r="AF781" i="17"/>
  <c r="AC783" i="17"/>
  <c r="Y783" i="17"/>
  <c r="Z783" i="17"/>
  <c r="X783" i="17"/>
  <c r="AD782" i="17"/>
  <c r="W782" i="17" s="1"/>
  <c r="M787" i="17" l="1"/>
  <c r="I787" i="17"/>
  <c r="L787" i="17"/>
  <c r="R786" i="17"/>
  <c r="AA783" i="17"/>
  <c r="P787" i="17"/>
  <c r="Q787" i="17"/>
  <c r="O787" i="17"/>
  <c r="AH782" i="17"/>
  <c r="S788" i="17"/>
  <c r="N788" i="17" s="1"/>
  <c r="H788" i="17"/>
  <c r="K788" i="17" s="1"/>
  <c r="I788" i="17"/>
  <c r="E789" i="17"/>
  <c r="F788" i="17"/>
  <c r="G788" i="17"/>
  <c r="AJ782" i="17"/>
  <c r="AG782" i="17"/>
  <c r="AD783" i="17"/>
  <c r="W783" i="17" s="1"/>
  <c r="AB782" i="17"/>
  <c r="AI783" i="17" s="1"/>
  <c r="AC784" i="17"/>
  <c r="Z784" i="17"/>
  <c r="Y784" i="17"/>
  <c r="X784" i="17"/>
  <c r="U785" i="17"/>
  <c r="T786" i="17"/>
  <c r="V785" i="17"/>
  <c r="AE783" i="17"/>
  <c r="AF782" i="17"/>
  <c r="AH783" i="17" l="1"/>
  <c r="AF783" i="17"/>
  <c r="S789" i="17"/>
  <c r="N789" i="17" s="1"/>
  <c r="K789" i="17"/>
  <c r="H789" i="17"/>
  <c r="I789" i="17" s="1"/>
  <c r="E790" i="17"/>
  <c r="F789" i="17"/>
  <c r="G789" i="17"/>
  <c r="M788" i="17"/>
  <c r="R787" i="17"/>
  <c r="AJ783" i="17"/>
  <c r="L788" i="17"/>
  <c r="L789" i="17" s="1"/>
  <c r="J788" i="17"/>
  <c r="J789" i="17" s="1"/>
  <c r="AG783" i="17"/>
  <c r="AA784" i="17"/>
  <c r="AD784" i="17" s="1"/>
  <c r="W784" i="17" s="1"/>
  <c r="Q788" i="17"/>
  <c r="P788" i="17"/>
  <c r="O788" i="17"/>
  <c r="U786" i="17"/>
  <c r="T787" i="17"/>
  <c r="V786" i="17"/>
  <c r="AB783" i="17"/>
  <c r="AI784" i="17" s="1"/>
  <c r="AC785" i="17"/>
  <c r="Z785" i="17"/>
  <c r="Y785" i="17"/>
  <c r="X785" i="17"/>
  <c r="AJ784" i="17" l="1"/>
  <c r="R788" i="17"/>
  <c r="M789" i="17"/>
  <c r="AE784" i="17"/>
  <c r="AB784" i="17" s="1"/>
  <c r="AI785" i="17" s="1"/>
  <c r="AA785" i="17"/>
  <c r="Q789" i="17"/>
  <c r="P789" i="17"/>
  <c r="O789" i="17"/>
  <c r="AG784" i="17"/>
  <c r="S790" i="17"/>
  <c r="N790" i="17" s="1"/>
  <c r="H790" i="17"/>
  <c r="L790" i="17" s="1"/>
  <c r="E791" i="17"/>
  <c r="F790" i="17"/>
  <c r="G790" i="17"/>
  <c r="AH784" i="17"/>
  <c r="AF784" i="17"/>
  <c r="U787" i="17"/>
  <c r="T788" i="17"/>
  <c r="V787" i="17"/>
  <c r="AC786" i="17"/>
  <c r="Z786" i="17"/>
  <c r="Y786" i="17"/>
  <c r="X786" i="17"/>
  <c r="AD785" i="17"/>
  <c r="W785" i="17" s="1"/>
  <c r="AE785" i="17"/>
  <c r="AG785" i="17" l="1"/>
  <c r="S791" i="17"/>
  <c r="N791" i="17" s="1"/>
  <c r="H791" i="17"/>
  <c r="L791" i="17" s="1"/>
  <c r="E792" i="17"/>
  <c r="F791" i="17"/>
  <c r="G791" i="17"/>
  <c r="Q790" i="17"/>
  <c r="P790" i="17"/>
  <c r="R790" i="17" s="1"/>
  <c r="O790" i="17"/>
  <c r="I790" i="17"/>
  <c r="I791" i="17" s="1"/>
  <c r="J790" i="17"/>
  <c r="J791" i="17" s="1"/>
  <c r="AJ785" i="17"/>
  <c r="R789" i="17"/>
  <c r="K790" i="17"/>
  <c r="AH785" i="17"/>
  <c r="M790" i="17"/>
  <c r="M791" i="17" s="1"/>
  <c r="AB785" i="17"/>
  <c r="AI786" i="17" s="1"/>
  <c r="AF785" i="17"/>
  <c r="U788" i="17"/>
  <c r="T789" i="17"/>
  <c r="V788" i="17"/>
  <c r="AC787" i="17"/>
  <c r="Y787" i="17"/>
  <c r="Z787" i="17"/>
  <c r="X787" i="17"/>
  <c r="AA786" i="17"/>
  <c r="AE786" i="17" s="1"/>
  <c r="K791" i="17" l="1"/>
  <c r="AH786" i="17"/>
  <c r="AJ786" i="17"/>
  <c r="S792" i="17"/>
  <c r="N792" i="17" s="1"/>
  <c r="H792" i="17"/>
  <c r="J792" i="17" s="1"/>
  <c r="F792" i="17"/>
  <c r="E793" i="17"/>
  <c r="G792" i="17"/>
  <c r="AG786" i="17"/>
  <c r="AG787" i="17" s="1"/>
  <c r="Q791" i="17"/>
  <c r="P791" i="17"/>
  <c r="O791" i="17"/>
  <c r="AF786" i="17"/>
  <c r="U789" i="17"/>
  <c r="T790" i="17"/>
  <c r="V789" i="17"/>
  <c r="AC788" i="17"/>
  <c r="Z788" i="17"/>
  <c r="X788" i="17"/>
  <c r="Y788" i="17"/>
  <c r="AD786" i="17"/>
  <c r="W786" i="17" s="1"/>
  <c r="AB786" i="17" s="1"/>
  <c r="AF787" i="17" s="1"/>
  <c r="AA787" i="17"/>
  <c r="AD787" i="17" s="1"/>
  <c r="AE787" i="17"/>
  <c r="L792" i="17" l="1"/>
  <c r="K792" i="17"/>
  <c r="M792" i="17"/>
  <c r="I792" i="17"/>
  <c r="I793" i="17" s="1"/>
  <c r="S793" i="17"/>
  <c r="N793" i="17" s="1"/>
  <c r="L793" i="17"/>
  <c r="K793" i="17"/>
  <c r="M793" i="17"/>
  <c r="E794" i="17"/>
  <c r="H793" i="17"/>
  <c r="J793" i="17" s="1"/>
  <c r="F793" i="17"/>
  <c r="G793" i="17"/>
  <c r="AJ787" i="17"/>
  <c r="Q792" i="17"/>
  <c r="P792" i="17"/>
  <c r="R792" i="17" s="1"/>
  <c r="O792" i="17"/>
  <c r="AH787" i="17"/>
  <c r="R791" i="17"/>
  <c r="AI787" i="17"/>
  <c r="AC789" i="17"/>
  <c r="Y789" i="17"/>
  <c r="Z789" i="17"/>
  <c r="X789" i="17"/>
  <c r="U790" i="17"/>
  <c r="T791" i="17"/>
  <c r="V790" i="17"/>
  <c r="W787" i="17"/>
  <c r="AB787" i="17" s="1"/>
  <c r="AG788" i="17" s="1"/>
  <c r="AA788" i="17"/>
  <c r="AE788" i="17" s="1"/>
  <c r="AA789" i="17" l="1"/>
  <c r="N794" i="17"/>
  <c r="AJ788" i="17"/>
  <c r="AI788" i="17"/>
  <c r="Q793" i="17"/>
  <c r="P793" i="17"/>
  <c r="O793" i="17"/>
  <c r="AH788" i="17"/>
  <c r="S794" i="17"/>
  <c r="M794" i="17"/>
  <c r="K794" i="17"/>
  <c r="L794" i="17"/>
  <c r="J794" i="17"/>
  <c r="I794" i="17"/>
  <c r="F794" i="17"/>
  <c r="E795" i="17"/>
  <c r="H794" i="17"/>
  <c r="G794" i="17"/>
  <c r="AD788" i="17"/>
  <c r="W788" i="17"/>
  <c r="U791" i="17"/>
  <c r="T792" i="17"/>
  <c r="V791" i="17"/>
  <c r="AC790" i="17"/>
  <c r="Y790" i="17"/>
  <c r="Z790" i="17"/>
  <c r="X790" i="17"/>
  <c r="AD789" i="17"/>
  <c r="AE789" i="17"/>
  <c r="AF788" i="17"/>
  <c r="R793" i="17" l="1"/>
  <c r="AA790" i="17"/>
  <c r="S795" i="17"/>
  <c r="H795" i="17"/>
  <c r="M795" i="17" s="1"/>
  <c r="I795" i="17"/>
  <c r="E796" i="17"/>
  <c r="F795" i="17"/>
  <c r="G795" i="17"/>
  <c r="Q794" i="17"/>
  <c r="P794" i="17"/>
  <c r="O794" i="17"/>
  <c r="N795" i="17"/>
  <c r="U792" i="17"/>
  <c r="T793" i="17"/>
  <c r="V792" i="17"/>
  <c r="AC791" i="17"/>
  <c r="Z791" i="17"/>
  <c r="Y791" i="17"/>
  <c r="X791" i="17"/>
  <c r="AD790" i="17"/>
  <c r="W789" i="17"/>
  <c r="W790" i="17" s="1"/>
  <c r="AE790" i="17"/>
  <c r="AB788" i="17"/>
  <c r="AI789" i="17" s="1"/>
  <c r="AJ789" i="17" l="1"/>
  <c r="R794" i="17"/>
  <c r="AA791" i="17"/>
  <c r="J795" i="17"/>
  <c r="J796" i="17" s="1"/>
  <c r="AB789" i="17"/>
  <c r="AB790" i="17" s="1"/>
  <c r="AG789" i="17"/>
  <c r="AG790" i="17" s="1"/>
  <c r="AG791" i="17" s="1"/>
  <c r="Q795" i="17"/>
  <c r="P795" i="17"/>
  <c r="R795" i="17" s="1"/>
  <c r="O795" i="17"/>
  <c r="L795" i="17"/>
  <c r="K795" i="17"/>
  <c r="S796" i="17"/>
  <c r="N796" i="17" s="1"/>
  <c r="L796" i="17"/>
  <c r="K796" i="17"/>
  <c r="M796" i="17"/>
  <c r="H796" i="17"/>
  <c r="E797" i="17"/>
  <c r="I796" i="17"/>
  <c r="F796" i="17"/>
  <c r="G796" i="17"/>
  <c r="AH789" i="17"/>
  <c r="AH790" i="17" s="1"/>
  <c r="AH791" i="17" s="1"/>
  <c r="AE791" i="17"/>
  <c r="AC792" i="17"/>
  <c r="Y792" i="17"/>
  <c r="Z792" i="17"/>
  <c r="X792" i="17"/>
  <c r="AF789" i="17"/>
  <c r="AF790" i="17" s="1"/>
  <c r="AF791" i="17" s="1"/>
  <c r="U793" i="17"/>
  <c r="T794" i="17"/>
  <c r="V793" i="17"/>
  <c r="AD791" i="17"/>
  <c r="W791" i="17" s="1"/>
  <c r="AI790" i="17" l="1"/>
  <c r="AI791" i="17" s="1"/>
  <c r="Q796" i="17"/>
  <c r="P796" i="17"/>
  <c r="O796" i="17"/>
  <c r="S797" i="17"/>
  <c r="N797" i="17" s="1"/>
  <c r="J797" i="17"/>
  <c r="I797" i="17"/>
  <c r="H797" i="17"/>
  <c r="K797" i="17" s="1"/>
  <c r="E798" i="17"/>
  <c r="F797" i="17"/>
  <c r="G797" i="17"/>
  <c r="AJ790" i="17"/>
  <c r="AJ791" i="17" s="1"/>
  <c r="AB791" i="17"/>
  <c r="AI792" i="17" s="1"/>
  <c r="AA792" i="17"/>
  <c r="AD792" i="17" s="1"/>
  <c r="W792" i="17" s="1"/>
  <c r="U794" i="17"/>
  <c r="T795" i="17"/>
  <c r="V794" i="17"/>
  <c r="AC793" i="17"/>
  <c r="Y793" i="17"/>
  <c r="Z793" i="17"/>
  <c r="X793" i="17"/>
  <c r="AF792" i="17"/>
  <c r="AE792" i="17"/>
  <c r="AG792" i="17" l="1"/>
  <c r="Q797" i="17"/>
  <c r="P797" i="17"/>
  <c r="O797" i="17"/>
  <c r="S798" i="17"/>
  <c r="N798" i="17" s="1"/>
  <c r="H798" i="17"/>
  <c r="K798" i="17" s="1"/>
  <c r="E799" i="17"/>
  <c r="F798" i="17"/>
  <c r="G798" i="17"/>
  <c r="R796" i="17"/>
  <c r="M797" i="17"/>
  <c r="AH792" i="17"/>
  <c r="AJ792" i="17"/>
  <c r="L797" i="17"/>
  <c r="L798" i="17" s="1"/>
  <c r="AA793" i="17"/>
  <c r="U795" i="17"/>
  <c r="T796" i="17"/>
  <c r="V795" i="17"/>
  <c r="AC794" i="17"/>
  <c r="Z794" i="17"/>
  <c r="X794" i="17"/>
  <c r="Y794" i="17"/>
  <c r="AD793" i="17"/>
  <c r="W793" i="17" s="1"/>
  <c r="AE793" i="17"/>
  <c r="AB792" i="17"/>
  <c r="AI793" i="17" s="1"/>
  <c r="R797" i="17" l="1"/>
  <c r="M798" i="17"/>
  <c r="Q798" i="17"/>
  <c r="P798" i="17"/>
  <c r="O798" i="17"/>
  <c r="AG793" i="17"/>
  <c r="AG794" i="17" s="1"/>
  <c r="S799" i="17"/>
  <c r="N799" i="17" s="1"/>
  <c r="L799" i="17"/>
  <c r="H799" i="17"/>
  <c r="M799" i="17" s="1"/>
  <c r="E800" i="17"/>
  <c r="F799" i="17"/>
  <c r="G799" i="17"/>
  <c r="AJ793" i="17"/>
  <c r="I798" i="17"/>
  <c r="AH793" i="17"/>
  <c r="J798" i="17"/>
  <c r="J799" i="17" s="1"/>
  <c r="AB793" i="17"/>
  <c r="AI794" i="17" s="1"/>
  <c r="AC795" i="17"/>
  <c r="Z795" i="17"/>
  <c r="Y795" i="17"/>
  <c r="X795" i="17"/>
  <c r="AA794" i="17"/>
  <c r="AE794" i="17"/>
  <c r="U796" i="17"/>
  <c r="T797" i="17"/>
  <c r="V796" i="17"/>
  <c r="AF793" i="17"/>
  <c r="AF794" i="17" s="1"/>
  <c r="AD794" i="17"/>
  <c r="W794" i="17" s="1"/>
  <c r="S800" i="17" l="1"/>
  <c r="N800" i="17" s="1"/>
  <c r="F800" i="17"/>
  <c r="H800" i="17"/>
  <c r="M800" i="17" s="1"/>
  <c r="E801" i="17"/>
  <c r="G800" i="17"/>
  <c r="Q799" i="17"/>
  <c r="P799" i="17"/>
  <c r="R799" i="17" s="1"/>
  <c r="O799" i="17"/>
  <c r="AG795" i="17"/>
  <c r="I799" i="17"/>
  <c r="I800" i="17" s="1"/>
  <c r="AH794" i="17"/>
  <c r="K799" i="17"/>
  <c r="K800" i="17" s="1"/>
  <c r="R798" i="17"/>
  <c r="AJ794" i="17"/>
  <c r="AC796" i="17"/>
  <c r="Y796" i="17"/>
  <c r="Z796" i="17"/>
  <c r="X796" i="17"/>
  <c r="AA795" i="17"/>
  <c r="AD795" i="17" s="1"/>
  <c r="W795" i="17" s="1"/>
  <c r="U797" i="17"/>
  <c r="T798" i="17"/>
  <c r="V797" i="17"/>
  <c r="AB794" i="17"/>
  <c r="AI795" i="17" s="1"/>
  <c r="J800" i="17" l="1"/>
  <c r="L800" i="17"/>
  <c r="AA796" i="17"/>
  <c r="S801" i="17"/>
  <c r="N801" i="17" s="1"/>
  <c r="L801" i="17"/>
  <c r="H801" i="17"/>
  <c r="I801" i="17" s="1"/>
  <c r="E802" i="17"/>
  <c r="F801" i="17"/>
  <c r="G801" i="17"/>
  <c r="AH795" i="17"/>
  <c r="AH796" i="17" s="1"/>
  <c r="AJ795" i="17"/>
  <c r="AJ796" i="17" s="1"/>
  <c r="Q800" i="17"/>
  <c r="P800" i="17"/>
  <c r="O800" i="17"/>
  <c r="AE795" i="17"/>
  <c r="AB795" i="17" s="1"/>
  <c r="AD796" i="17"/>
  <c r="W796" i="17" s="1"/>
  <c r="AE796" i="17"/>
  <c r="U798" i="17"/>
  <c r="T799" i="17"/>
  <c r="V798" i="17"/>
  <c r="AC797" i="17"/>
  <c r="Y797" i="17"/>
  <c r="Z797" i="17"/>
  <c r="X797" i="17"/>
  <c r="AF795" i="17"/>
  <c r="K801" i="17" l="1"/>
  <c r="M801" i="17"/>
  <c r="J801" i="17"/>
  <c r="Q801" i="17"/>
  <c r="P801" i="17"/>
  <c r="O801" i="17"/>
  <c r="AB796" i="17"/>
  <c r="AJ797" i="17" s="1"/>
  <c r="AG796" i="17"/>
  <c r="AG797" i="17" s="1"/>
  <c r="S802" i="17"/>
  <c r="N802" i="17" s="1"/>
  <c r="H802" i="17"/>
  <c r="L802" i="17" s="1"/>
  <c r="I802" i="17"/>
  <c r="F802" i="17"/>
  <c r="J802" i="17"/>
  <c r="E803" i="17"/>
  <c r="G802" i="17"/>
  <c r="R800" i="17"/>
  <c r="AI796" i="17"/>
  <c r="AC798" i="17"/>
  <c r="Z798" i="17"/>
  <c r="Y798" i="17"/>
  <c r="X798" i="17"/>
  <c r="AA797" i="17"/>
  <c r="AD797" i="17" s="1"/>
  <c r="W797" i="17" s="1"/>
  <c r="AF796" i="17"/>
  <c r="T800" i="17"/>
  <c r="U799" i="17"/>
  <c r="V799" i="17"/>
  <c r="Q802" i="17" l="1"/>
  <c r="P802" i="17"/>
  <c r="O802" i="17"/>
  <c r="AH797" i="17"/>
  <c r="R801" i="17"/>
  <c r="AI797" i="17"/>
  <c r="K802" i="17"/>
  <c r="AF797" i="17"/>
  <c r="M802" i="17"/>
  <c r="M803" i="17" s="1"/>
  <c r="S803" i="17"/>
  <c r="N803" i="17" s="1"/>
  <c r="K803" i="17"/>
  <c r="E804" i="17"/>
  <c r="H803" i="17"/>
  <c r="I803" i="17" s="1"/>
  <c r="F803" i="17"/>
  <c r="G803" i="17"/>
  <c r="AC799" i="17"/>
  <c r="Y799" i="17"/>
  <c r="Z799" i="17"/>
  <c r="X799" i="17"/>
  <c r="AA798" i="17"/>
  <c r="AE798" i="17" s="1"/>
  <c r="AD798" i="17"/>
  <c r="W798" i="17" s="1"/>
  <c r="U800" i="17"/>
  <c r="T801" i="17"/>
  <c r="V800" i="17"/>
  <c r="AE797" i="17"/>
  <c r="AB797" i="17" s="1"/>
  <c r="AJ798" i="17" s="1"/>
  <c r="L803" i="17" l="1"/>
  <c r="AA799" i="17"/>
  <c r="AH798" i="17"/>
  <c r="Q803" i="17"/>
  <c r="P803" i="17"/>
  <c r="O803" i="17"/>
  <c r="R802" i="17"/>
  <c r="S804" i="17"/>
  <c r="N804" i="17" s="1"/>
  <c r="H804" i="17"/>
  <c r="M804" i="17" s="1"/>
  <c r="E805" i="17"/>
  <c r="I804" i="17"/>
  <c r="F804" i="17"/>
  <c r="G804" i="17"/>
  <c r="AG798" i="17"/>
  <c r="J803" i="17"/>
  <c r="AI798" i="17"/>
  <c r="AD799" i="17"/>
  <c r="W799" i="17" s="1"/>
  <c r="AB798" i="17"/>
  <c r="AJ799" i="17" s="1"/>
  <c r="U801" i="17"/>
  <c r="T802" i="17"/>
  <c r="V801" i="17"/>
  <c r="AC800" i="17"/>
  <c r="Y800" i="17"/>
  <c r="Z800" i="17"/>
  <c r="X800" i="17"/>
  <c r="AE799" i="17"/>
  <c r="AF798" i="17"/>
  <c r="AF799" i="17" s="1"/>
  <c r="R803" i="17" l="1"/>
  <c r="Q804" i="17"/>
  <c r="P804" i="17"/>
  <c r="R804" i="17" s="1"/>
  <c r="O804" i="17"/>
  <c r="S805" i="17"/>
  <c r="N805" i="17" s="1"/>
  <c r="H805" i="17"/>
  <c r="M805" i="17" s="1"/>
  <c r="I805" i="17"/>
  <c r="E806" i="17"/>
  <c r="F805" i="17"/>
  <c r="G805" i="17"/>
  <c r="AI799" i="17"/>
  <c r="J804" i="17"/>
  <c r="L804" i="17"/>
  <c r="AH799" i="17"/>
  <c r="AG799" i="17"/>
  <c r="K804" i="17"/>
  <c r="K805" i="17" s="1"/>
  <c r="U802" i="17"/>
  <c r="T803" i="17"/>
  <c r="V802" i="17"/>
  <c r="AC801" i="17"/>
  <c r="Z801" i="17"/>
  <c r="Y801" i="17"/>
  <c r="X801" i="17"/>
  <c r="AA800" i="17"/>
  <c r="AD800" i="17" s="1"/>
  <c r="W800" i="17" s="1"/>
  <c r="AB799" i="17"/>
  <c r="AJ800" i="17" s="1"/>
  <c r="L805" i="17" l="1"/>
  <c r="AE800" i="17"/>
  <c r="Q805" i="17"/>
  <c r="P805" i="17"/>
  <c r="O805" i="17"/>
  <c r="S806" i="17"/>
  <c r="N806" i="17" s="1"/>
  <c r="K806" i="17"/>
  <c r="M806" i="17"/>
  <c r="H806" i="17"/>
  <c r="L806" i="17" s="1"/>
  <c r="I806" i="17"/>
  <c r="E807" i="17"/>
  <c r="F806" i="17"/>
  <c r="G806" i="17"/>
  <c r="AG800" i="17"/>
  <c r="AH800" i="17"/>
  <c r="J805" i="17"/>
  <c r="J806" i="17" s="1"/>
  <c r="AA801" i="17"/>
  <c r="AE801" i="17" s="1"/>
  <c r="AI800" i="17"/>
  <c r="AB800" i="17"/>
  <c r="AJ801" i="17" s="1"/>
  <c r="T804" i="17"/>
  <c r="U803" i="17"/>
  <c r="V803" i="17"/>
  <c r="AC802" i="17"/>
  <c r="Z802" i="17"/>
  <c r="Y802" i="17"/>
  <c r="X802" i="17"/>
  <c r="AF800" i="17"/>
  <c r="AI801" i="17" l="1"/>
  <c r="AD801" i="17"/>
  <c r="W801" i="17" s="1"/>
  <c r="AG801" i="17"/>
  <c r="AF801" i="17"/>
  <c r="Q806" i="17"/>
  <c r="P806" i="17"/>
  <c r="O806" i="17"/>
  <c r="S807" i="17"/>
  <c r="N807" i="17" s="1"/>
  <c r="H807" i="17"/>
  <c r="M807" i="17" s="1"/>
  <c r="E808" i="17"/>
  <c r="F807" i="17"/>
  <c r="G807" i="17"/>
  <c r="R805" i="17"/>
  <c r="AH801" i="17"/>
  <c r="AC803" i="17"/>
  <c r="Y803" i="17"/>
  <c r="X803" i="17"/>
  <c r="Z803" i="17"/>
  <c r="U804" i="17"/>
  <c r="T805" i="17"/>
  <c r="V804" i="17"/>
  <c r="AB801" i="17"/>
  <c r="AI802" i="17" s="1"/>
  <c r="AA802" i="17"/>
  <c r="AD802" i="17" s="1"/>
  <c r="W802" i="17" s="1"/>
  <c r="AE802" i="17"/>
  <c r="R806" i="17" l="1"/>
  <c r="AF802" i="17"/>
  <c r="S808" i="17"/>
  <c r="N808" i="17" s="1"/>
  <c r="L808" i="17"/>
  <c r="I808" i="17"/>
  <c r="H808" i="17"/>
  <c r="K808" i="17" s="1"/>
  <c r="F808" i="17"/>
  <c r="E809" i="17"/>
  <c r="G808" i="17"/>
  <c r="I807" i="17"/>
  <c r="AG802" i="17"/>
  <c r="AJ802" i="17"/>
  <c r="J807" i="17"/>
  <c r="J808" i="17" s="1"/>
  <c r="AH802" i="17"/>
  <c r="L807" i="17"/>
  <c r="K807" i="17"/>
  <c r="Q807" i="17"/>
  <c r="P807" i="17"/>
  <c r="O807" i="17"/>
  <c r="AB802" i="17"/>
  <c r="AI803" i="17" s="1"/>
  <c r="AA803" i="17"/>
  <c r="AE803" i="17" s="1"/>
  <c r="U805" i="17"/>
  <c r="T806" i="17"/>
  <c r="V805" i="17"/>
  <c r="Z804" i="17"/>
  <c r="AC804" i="17"/>
  <c r="X804" i="17"/>
  <c r="Y804" i="17"/>
  <c r="M808" i="17" l="1"/>
  <c r="N809" i="17"/>
  <c r="AJ803" i="17"/>
  <c r="R807" i="17"/>
  <c r="AG803" i="17"/>
  <c r="Q808" i="17"/>
  <c r="P808" i="17"/>
  <c r="O808" i="17"/>
  <c r="S809" i="17"/>
  <c r="L809" i="17"/>
  <c r="M809" i="17"/>
  <c r="K809" i="17"/>
  <c r="J809" i="17"/>
  <c r="E810" i="17"/>
  <c r="I809" i="17"/>
  <c r="F809" i="17"/>
  <c r="H809" i="17"/>
  <c r="G809" i="17"/>
  <c r="AH803" i="17"/>
  <c r="U806" i="17"/>
  <c r="T807" i="17"/>
  <c r="V806" i="17"/>
  <c r="AC805" i="17"/>
  <c r="Y805" i="17"/>
  <c r="AA805" i="17" s="1"/>
  <c r="Z805" i="17"/>
  <c r="X805" i="17"/>
  <c r="AD803" i="17"/>
  <c r="W803" i="17" s="1"/>
  <c r="AA804" i="17"/>
  <c r="AD804" i="17" s="1"/>
  <c r="AE804" i="17"/>
  <c r="AB803" i="17"/>
  <c r="AI804" i="17" s="1"/>
  <c r="AF803" i="17"/>
  <c r="AF804" i="17" s="1"/>
  <c r="AG804" i="17" l="1"/>
  <c r="Q809" i="17"/>
  <c r="P809" i="17"/>
  <c r="O809" i="17"/>
  <c r="AJ804" i="17"/>
  <c r="R808" i="17"/>
  <c r="S810" i="17"/>
  <c r="N810" i="17" s="1"/>
  <c r="H810" i="17"/>
  <c r="M810" i="17" s="1"/>
  <c r="F810" i="17"/>
  <c r="E811" i="17"/>
  <c r="G810" i="17"/>
  <c r="AH804" i="17"/>
  <c r="AE805" i="17"/>
  <c r="U807" i="17"/>
  <c r="V807" i="17"/>
  <c r="T808" i="17"/>
  <c r="W804" i="17"/>
  <c r="AC806" i="17"/>
  <c r="Y806" i="17"/>
  <c r="Z806" i="17"/>
  <c r="X806" i="17"/>
  <c r="AD805" i="17"/>
  <c r="I810" i="17" l="1"/>
  <c r="AA806" i="17"/>
  <c r="W805" i="17"/>
  <c r="S811" i="17"/>
  <c r="N811" i="17" s="1"/>
  <c r="H811" i="17"/>
  <c r="M811" i="17" s="1"/>
  <c r="I811" i="17"/>
  <c r="E812" i="17"/>
  <c r="F811" i="17"/>
  <c r="G811" i="17"/>
  <c r="Q810" i="17"/>
  <c r="P810" i="17"/>
  <c r="O810" i="17"/>
  <c r="AJ805" i="17"/>
  <c r="J810" i="17"/>
  <c r="J811" i="17" s="1"/>
  <c r="R809" i="17"/>
  <c r="L810" i="17"/>
  <c r="K810" i="17"/>
  <c r="AC807" i="17"/>
  <c r="Y807" i="17"/>
  <c r="Z807" i="17"/>
  <c r="X807" i="17"/>
  <c r="U808" i="17"/>
  <c r="T809" i="17"/>
  <c r="V808" i="17"/>
  <c r="AB804" i="17"/>
  <c r="AI805" i="17" s="1"/>
  <c r="AD806" i="17"/>
  <c r="W806" i="17" s="1"/>
  <c r="AE806" i="17"/>
  <c r="K811" i="17" l="1"/>
  <c r="S812" i="17"/>
  <c r="N812" i="17" s="1"/>
  <c r="E813" i="17"/>
  <c r="H812" i="17"/>
  <c r="J812" i="17" s="1"/>
  <c r="F812" i="17"/>
  <c r="G812" i="17"/>
  <c r="AI806" i="17"/>
  <c r="AI807" i="17" s="1"/>
  <c r="L811" i="17"/>
  <c r="AH805" i="17"/>
  <c r="AH806" i="17" s="1"/>
  <c r="AH807" i="17" s="1"/>
  <c r="Q811" i="17"/>
  <c r="P811" i="17"/>
  <c r="O811" i="17"/>
  <c r="R810" i="17"/>
  <c r="AG805" i="17"/>
  <c r="AG806" i="17" s="1"/>
  <c r="AG807" i="17" s="1"/>
  <c r="AC808" i="17"/>
  <c r="Y808" i="17"/>
  <c r="X808" i="17"/>
  <c r="Z808" i="17"/>
  <c r="AD807" i="17"/>
  <c r="W807" i="17" s="1"/>
  <c r="AB805" i="17"/>
  <c r="AB806" i="17" s="1"/>
  <c r="AF805" i="17"/>
  <c r="AA807" i="17"/>
  <c r="T810" i="17"/>
  <c r="U809" i="17"/>
  <c r="V809" i="17"/>
  <c r="AE807" i="17"/>
  <c r="I812" i="17" l="1"/>
  <c r="K812" i="17"/>
  <c r="L812" i="17"/>
  <c r="AJ806" i="17"/>
  <c r="AJ807" i="17" s="1"/>
  <c r="M812" i="17"/>
  <c r="AF806" i="17"/>
  <c r="AF807" i="17" s="1"/>
  <c r="S813" i="17"/>
  <c r="N813" i="17" s="1"/>
  <c r="H813" i="17"/>
  <c r="K813" i="17" s="1"/>
  <c r="E814" i="17"/>
  <c r="F813" i="17"/>
  <c r="G813" i="17"/>
  <c r="AJ808" i="17"/>
  <c r="AI808" i="17"/>
  <c r="AG808" i="17"/>
  <c r="Q812" i="17"/>
  <c r="P812" i="17"/>
  <c r="R812" i="17" s="1"/>
  <c r="O812" i="17"/>
  <c r="R811" i="17"/>
  <c r="AB807" i="17"/>
  <c r="AC809" i="17"/>
  <c r="Y809" i="17"/>
  <c r="Z809" i="17"/>
  <c r="X809" i="17"/>
  <c r="U810" i="17"/>
  <c r="T811" i="17"/>
  <c r="V810" i="17"/>
  <c r="AA808" i="17"/>
  <c r="AD808" i="17" s="1"/>
  <c r="W808" i="17" s="1"/>
  <c r="AF808" i="17" l="1"/>
  <c r="AH808" i="17"/>
  <c r="I813" i="17"/>
  <c r="AA809" i="17"/>
  <c r="AD809" i="17" s="1"/>
  <c r="W809" i="17" s="1"/>
  <c r="AE808" i="17"/>
  <c r="AB808" i="17" s="1"/>
  <c r="AH809" i="17" s="1"/>
  <c r="J813" i="17"/>
  <c r="M813" i="17"/>
  <c r="AI809" i="17"/>
  <c r="L813" i="17"/>
  <c r="Q813" i="17"/>
  <c r="P813" i="17"/>
  <c r="O813" i="17"/>
  <c r="S814" i="17"/>
  <c r="N814" i="17" s="1"/>
  <c r="H814" i="17"/>
  <c r="K814" i="17" s="1"/>
  <c r="F814" i="17"/>
  <c r="E815" i="17"/>
  <c r="G814" i="17"/>
  <c r="U811" i="17"/>
  <c r="T812" i="17"/>
  <c r="V811" i="17"/>
  <c r="AC810" i="17"/>
  <c r="Z810" i="17"/>
  <c r="X810" i="17"/>
  <c r="Y810" i="17"/>
  <c r="AA810" i="17" s="1"/>
  <c r="L814" i="17" l="1"/>
  <c r="AE809" i="17"/>
  <c r="J814" i="17"/>
  <c r="AJ809" i="17"/>
  <c r="M814" i="17"/>
  <c r="M815" i="17" s="1"/>
  <c r="AG809" i="17"/>
  <c r="I814" i="17"/>
  <c r="I815" i="17" s="1"/>
  <c r="S815" i="17"/>
  <c r="N815" i="17" s="1"/>
  <c r="H815" i="17"/>
  <c r="K815" i="17" s="1"/>
  <c r="E816" i="17"/>
  <c r="F815" i="17"/>
  <c r="G815" i="17"/>
  <c r="Q814" i="17"/>
  <c r="P814" i="17"/>
  <c r="O814" i="17"/>
  <c r="R813" i="17"/>
  <c r="T813" i="17"/>
  <c r="U812" i="17"/>
  <c r="V812" i="17"/>
  <c r="AC811" i="17"/>
  <c r="Y811" i="17"/>
  <c r="X811" i="17"/>
  <c r="Z811" i="17"/>
  <c r="AD810" i="17"/>
  <c r="W810" i="17" s="1"/>
  <c r="AE810" i="17"/>
  <c r="AB809" i="17"/>
  <c r="AH810" i="17" s="1"/>
  <c r="AF809" i="17"/>
  <c r="AA811" i="17" l="1"/>
  <c r="AG810" i="17"/>
  <c r="S816" i="17"/>
  <c r="N816" i="17" s="1"/>
  <c r="M816" i="17"/>
  <c r="K816" i="17"/>
  <c r="I816" i="17"/>
  <c r="F816" i="17"/>
  <c r="H816" i="17"/>
  <c r="E817" i="17"/>
  <c r="G816" i="17"/>
  <c r="AI810" i="17"/>
  <c r="J815" i="17"/>
  <c r="J816" i="17" s="1"/>
  <c r="AJ810" i="17"/>
  <c r="R814" i="17"/>
  <c r="L815" i="17"/>
  <c r="L816" i="17" s="1"/>
  <c r="AF810" i="17"/>
  <c r="Q815" i="17"/>
  <c r="P815" i="17"/>
  <c r="O815" i="17"/>
  <c r="AE811" i="17"/>
  <c r="AC812" i="17"/>
  <c r="Z812" i="17"/>
  <c r="X812" i="17"/>
  <c r="Y812" i="17"/>
  <c r="AB810" i="17"/>
  <c r="U813" i="17"/>
  <c r="T814" i="17"/>
  <c r="V813" i="17"/>
  <c r="AD811" i="17"/>
  <c r="W811" i="17" s="1"/>
  <c r="AJ811" i="17" l="1"/>
  <c r="AI811" i="17"/>
  <c r="AI812" i="17" s="1"/>
  <c r="AA812" i="17"/>
  <c r="AF811" i="17"/>
  <c r="R815" i="17"/>
  <c r="S817" i="17"/>
  <c r="N817" i="17" s="1"/>
  <c r="M817" i="17"/>
  <c r="K817" i="17"/>
  <c r="F817" i="17"/>
  <c r="H817" i="17"/>
  <c r="L817" i="17" s="1"/>
  <c r="E818" i="17"/>
  <c r="I817" i="17"/>
  <c r="G817" i="17"/>
  <c r="AG811" i="17"/>
  <c r="AG812" i="17" s="1"/>
  <c r="Q816" i="17"/>
  <c r="P816" i="17"/>
  <c r="O816" i="17"/>
  <c r="AH811" i="17"/>
  <c r="AB811" i="17"/>
  <c r="AJ812" i="17" s="1"/>
  <c r="AD812" i="17"/>
  <c r="W812" i="17" s="1"/>
  <c r="T815" i="17"/>
  <c r="U814" i="17"/>
  <c r="V814" i="17"/>
  <c r="AC813" i="17"/>
  <c r="Y813" i="17"/>
  <c r="Z813" i="17"/>
  <c r="X813" i="17"/>
  <c r="AE812" i="17"/>
  <c r="AH812" i="17" l="1"/>
  <c r="J817" i="17"/>
  <c r="S818" i="17"/>
  <c r="N818" i="17" s="1"/>
  <c r="H818" i="17"/>
  <c r="L818" i="17" s="1"/>
  <c r="E819" i="17"/>
  <c r="F818" i="17"/>
  <c r="G818" i="17"/>
  <c r="AA813" i="17"/>
  <c r="R816" i="17"/>
  <c r="P817" i="17"/>
  <c r="Q817" i="17"/>
  <c r="O817" i="17"/>
  <c r="U815" i="17"/>
  <c r="T816" i="17"/>
  <c r="V815" i="17"/>
  <c r="AB812" i="17"/>
  <c r="AJ813" i="17" s="1"/>
  <c r="AC814" i="17"/>
  <c r="Y814" i="17"/>
  <c r="Z814" i="17"/>
  <c r="X814" i="17"/>
  <c r="AD813" i="17"/>
  <c r="W813" i="17" s="1"/>
  <c r="AE813" i="17"/>
  <c r="AF812" i="17"/>
  <c r="I818" i="17" l="1"/>
  <c r="M818" i="17"/>
  <c r="K818" i="17"/>
  <c r="AG813" i="17"/>
  <c r="AF813" i="17"/>
  <c r="Q818" i="17"/>
  <c r="P818" i="17"/>
  <c r="O818" i="17"/>
  <c r="S819" i="17"/>
  <c r="N819" i="17" s="1"/>
  <c r="H819" i="17"/>
  <c r="M819" i="17" s="1"/>
  <c r="J819" i="17"/>
  <c r="E820" i="17"/>
  <c r="F819" i="17"/>
  <c r="G819" i="17"/>
  <c r="AH813" i="17"/>
  <c r="AI813" i="17"/>
  <c r="R817" i="17"/>
  <c r="J818" i="17"/>
  <c r="T817" i="17"/>
  <c r="U816" i="17"/>
  <c r="V816" i="17"/>
  <c r="AC815" i="17"/>
  <c r="Y815" i="17"/>
  <c r="Z815" i="17"/>
  <c r="X815" i="17"/>
  <c r="AB813" i="17"/>
  <c r="AJ814" i="17" s="1"/>
  <c r="AA814" i="17"/>
  <c r="AD814" i="17" s="1"/>
  <c r="W814" i="17" s="1"/>
  <c r="AA815" i="17" l="1"/>
  <c r="S820" i="17"/>
  <c r="N820" i="17" s="1"/>
  <c r="E821" i="17"/>
  <c r="H820" i="17"/>
  <c r="K820" i="17" s="1"/>
  <c r="F820" i="17"/>
  <c r="G820" i="17"/>
  <c r="Q819" i="17"/>
  <c r="P819" i="17"/>
  <c r="R819" i="17" s="1"/>
  <c r="O819" i="17"/>
  <c r="R818" i="17"/>
  <c r="I819" i="17"/>
  <c r="I820" i="17" s="1"/>
  <c r="AG814" i="17"/>
  <c r="AH814" i="17"/>
  <c r="K819" i="17"/>
  <c r="AI814" i="17"/>
  <c r="L819" i="17"/>
  <c r="AE815" i="17"/>
  <c r="AC816" i="17"/>
  <c r="Z816" i="17"/>
  <c r="Y816" i="17"/>
  <c r="AA816" i="17" s="1"/>
  <c r="X816" i="17"/>
  <c r="U817" i="17"/>
  <c r="T818" i="17"/>
  <c r="V817" i="17"/>
  <c r="AE814" i="17"/>
  <c r="AB814" i="17"/>
  <c r="AJ815" i="17" s="1"/>
  <c r="AD815" i="17"/>
  <c r="W815" i="17" s="1"/>
  <c r="AF814" i="17"/>
  <c r="AF815" i="17" s="1"/>
  <c r="M820" i="17" l="1"/>
  <c r="J820" i="17"/>
  <c r="L820" i="17"/>
  <c r="AI815" i="17"/>
  <c r="AH815" i="17"/>
  <c r="Q820" i="17"/>
  <c r="P820" i="17"/>
  <c r="R820" i="17" s="1"/>
  <c r="O820" i="17"/>
  <c r="AG815" i="17"/>
  <c r="S821" i="17"/>
  <c r="N821" i="17" s="1"/>
  <c r="H821" i="17"/>
  <c r="K821" i="17" s="1"/>
  <c r="J821" i="17"/>
  <c r="I821" i="17"/>
  <c r="E822" i="17"/>
  <c r="F821" i="17"/>
  <c r="G821" i="17"/>
  <c r="AD816" i="17"/>
  <c r="W816" i="17" s="1"/>
  <c r="AB815" i="17"/>
  <c r="AJ816" i="17" s="1"/>
  <c r="T819" i="17"/>
  <c r="U818" i="17"/>
  <c r="V818" i="17"/>
  <c r="AE816" i="17"/>
  <c r="Z817" i="17"/>
  <c r="Y817" i="17"/>
  <c r="AC817" i="17"/>
  <c r="X817" i="17"/>
  <c r="AG816" i="17" l="1"/>
  <c r="S822" i="17"/>
  <c r="N822" i="17" s="1"/>
  <c r="H822" i="17"/>
  <c r="I822" i="17" s="1"/>
  <c r="E823" i="17"/>
  <c r="F822" i="17"/>
  <c r="G822" i="17"/>
  <c r="L821" i="17"/>
  <c r="L822" i="17" s="1"/>
  <c r="AH816" i="17"/>
  <c r="M821" i="17"/>
  <c r="AI816" i="17"/>
  <c r="Q821" i="17"/>
  <c r="P821" i="17"/>
  <c r="R821" i="17" s="1"/>
  <c r="O821" i="17"/>
  <c r="AC818" i="17"/>
  <c r="Z818" i="17"/>
  <c r="X818" i="17"/>
  <c r="Y818" i="17"/>
  <c r="U819" i="17"/>
  <c r="T820" i="17"/>
  <c r="V819" i="17"/>
  <c r="AA817" i="17"/>
  <c r="AD817" i="17" s="1"/>
  <c r="W817" i="17" s="1"/>
  <c r="AB816" i="17"/>
  <c r="AJ817" i="17" s="1"/>
  <c r="AF816" i="17"/>
  <c r="AF817" i="17" s="1"/>
  <c r="J822" i="17" l="1"/>
  <c r="M822" i="17"/>
  <c r="AH817" i="17"/>
  <c r="AA818" i="17"/>
  <c r="AG817" i="17"/>
  <c r="K822" i="17"/>
  <c r="K823" i="17" s="1"/>
  <c r="S823" i="17"/>
  <c r="N823" i="17" s="1"/>
  <c r="M823" i="17"/>
  <c r="H823" i="17"/>
  <c r="J823" i="17" s="1"/>
  <c r="I823" i="17"/>
  <c r="E824" i="17"/>
  <c r="F823" i="17"/>
  <c r="G823" i="17"/>
  <c r="Q822" i="17"/>
  <c r="P822" i="17"/>
  <c r="O822" i="17"/>
  <c r="AI817" i="17"/>
  <c r="AD818" i="17"/>
  <c r="W818" i="17" s="1"/>
  <c r="AE817" i="17"/>
  <c r="AB817" i="17" s="1"/>
  <c r="AJ818" i="17" s="1"/>
  <c r="AE818" i="17"/>
  <c r="U820" i="17"/>
  <c r="T821" i="17"/>
  <c r="V820" i="17"/>
  <c r="Z819" i="17"/>
  <c r="Y819" i="17"/>
  <c r="AC819" i="17"/>
  <c r="X819" i="17"/>
  <c r="L823" i="17" l="1"/>
  <c r="AA819" i="17"/>
  <c r="Q823" i="17"/>
  <c r="O823" i="17"/>
  <c r="P823" i="17"/>
  <c r="R823" i="17" s="1"/>
  <c r="S824" i="17"/>
  <c r="N824" i="17" s="1"/>
  <c r="L824" i="17"/>
  <c r="M824" i="17"/>
  <c r="H824" i="17"/>
  <c r="K824" i="17" s="1"/>
  <c r="I824" i="17"/>
  <c r="J824" i="17"/>
  <c r="E825" i="17"/>
  <c r="F824" i="17"/>
  <c r="G824" i="17"/>
  <c r="AG818" i="17"/>
  <c r="AG819" i="17" s="1"/>
  <c r="AI818" i="17"/>
  <c r="AH818" i="17"/>
  <c r="R822" i="17"/>
  <c r="AB818" i="17"/>
  <c r="AJ819" i="17" s="1"/>
  <c r="AF818" i="17"/>
  <c r="AF819" i="17" s="1"/>
  <c r="AD819" i="17"/>
  <c r="W819" i="17" s="1"/>
  <c r="AE819" i="17"/>
  <c r="U821" i="17"/>
  <c r="T822" i="17"/>
  <c r="V821" i="17"/>
  <c r="AC820" i="17"/>
  <c r="Z820" i="17"/>
  <c r="Y820" i="17"/>
  <c r="X820" i="17"/>
  <c r="Q824" i="17" l="1"/>
  <c r="P824" i="17"/>
  <c r="O824" i="17"/>
  <c r="S825" i="17"/>
  <c r="N825" i="17" s="1"/>
  <c r="F825" i="17"/>
  <c r="E826" i="17"/>
  <c r="H825" i="17"/>
  <c r="K825" i="17" s="1"/>
  <c r="G825" i="17"/>
  <c r="AH819" i="17"/>
  <c r="AI819" i="17"/>
  <c r="AC821" i="17"/>
  <c r="Y821" i="17"/>
  <c r="Z821" i="17"/>
  <c r="X821" i="17"/>
  <c r="AA820" i="17"/>
  <c r="AE820" i="17" s="1"/>
  <c r="AD820" i="17"/>
  <c r="W820" i="17" s="1"/>
  <c r="U822" i="17"/>
  <c r="T823" i="17"/>
  <c r="V822" i="17"/>
  <c r="AB819" i="17"/>
  <c r="AG820" i="17" s="1"/>
  <c r="R824" i="17" l="1"/>
  <c r="M825" i="17"/>
  <c r="S826" i="17"/>
  <c r="N826" i="17" s="1"/>
  <c r="L826" i="17"/>
  <c r="H826" i="17"/>
  <c r="M826" i="17" s="1"/>
  <c r="E827" i="17"/>
  <c r="F826" i="17"/>
  <c r="G826" i="17"/>
  <c r="Q825" i="17"/>
  <c r="P825" i="17"/>
  <c r="O825" i="17"/>
  <c r="I825" i="17"/>
  <c r="I826" i="17" s="1"/>
  <c r="AJ820" i="17"/>
  <c r="J825" i="17"/>
  <c r="AI820" i="17"/>
  <c r="L825" i="17"/>
  <c r="AH820" i="17"/>
  <c r="AA821" i="17"/>
  <c r="AD821" i="17" s="1"/>
  <c r="W821" i="17" s="1"/>
  <c r="AB820" i="17"/>
  <c r="AG821" i="17" s="1"/>
  <c r="U823" i="17"/>
  <c r="T824" i="17"/>
  <c r="V823" i="17"/>
  <c r="AC822" i="17"/>
  <c r="Z822" i="17"/>
  <c r="Y822" i="17"/>
  <c r="X822" i="17"/>
  <c r="AE821" i="17"/>
  <c r="AF820" i="17"/>
  <c r="K826" i="17" l="1"/>
  <c r="J826" i="17"/>
  <c r="R825" i="17"/>
  <c r="AH821" i="17"/>
  <c r="AI821" i="17"/>
  <c r="AI822" i="17" s="1"/>
  <c r="S827" i="17"/>
  <c r="N827" i="17" s="1"/>
  <c r="M827" i="17"/>
  <c r="K827" i="17"/>
  <c r="H827" i="17"/>
  <c r="L827" i="17" s="1"/>
  <c r="F827" i="17"/>
  <c r="E828" i="17"/>
  <c r="G827" i="17"/>
  <c r="AJ821" i="17"/>
  <c r="AJ822" i="17" s="1"/>
  <c r="Q826" i="17"/>
  <c r="P826" i="17"/>
  <c r="R826" i="17" s="1"/>
  <c r="O826" i="17"/>
  <c r="AF821" i="17"/>
  <c r="AC823" i="17"/>
  <c r="Z823" i="17"/>
  <c r="Y823" i="17"/>
  <c r="X823" i="17"/>
  <c r="U824" i="17"/>
  <c r="T825" i="17"/>
  <c r="V824" i="17"/>
  <c r="AB821" i="17"/>
  <c r="AG822" i="17" s="1"/>
  <c r="AA822" i="17"/>
  <c r="AD822" i="17" s="1"/>
  <c r="W822" i="17" s="1"/>
  <c r="AE822" i="17"/>
  <c r="AA823" i="17" l="1"/>
  <c r="S828" i="17"/>
  <c r="N828" i="17" s="1"/>
  <c r="H828" i="17"/>
  <c r="L828" i="17" s="1"/>
  <c r="E829" i="17"/>
  <c r="F828" i="17"/>
  <c r="G828" i="17"/>
  <c r="Q827" i="17"/>
  <c r="O827" i="17"/>
  <c r="P827" i="17"/>
  <c r="AH822" i="17"/>
  <c r="I827" i="17"/>
  <c r="I828" i="17" s="1"/>
  <c r="J827" i="17"/>
  <c r="J828" i="17" s="1"/>
  <c r="AD823" i="17"/>
  <c r="W823" i="17" s="1"/>
  <c r="AB822" i="17"/>
  <c r="AG823" i="17" s="1"/>
  <c r="AE823" i="17"/>
  <c r="U825" i="17"/>
  <c r="T826" i="17"/>
  <c r="V825" i="17"/>
  <c r="AF822" i="17"/>
  <c r="AC824" i="17"/>
  <c r="Z824" i="17"/>
  <c r="Y824" i="17"/>
  <c r="X824" i="17"/>
  <c r="M828" i="17" l="1"/>
  <c r="Q828" i="17"/>
  <c r="P828" i="17"/>
  <c r="R828" i="17" s="1"/>
  <c r="O828" i="17"/>
  <c r="K828" i="17"/>
  <c r="AI823" i="17"/>
  <c r="AF823" i="17"/>
  <c r="AJ823" i="17"/>
  <c r="S829" i="17"/>
  <c r="N829" i="17" s="1"/>
  <c r="L829" i="17"/>
  <c r="M829" i="17"/>
  <c r="J829" i="17"/>
  <c r="I829" i="17"/>
  <c r="H829" i="17"/>
  <c r="E830" i="17"/>
  <c r="F829" i="17"/>
  <c r="G829" i="17"/>
  <c r="AH823" i="17"/>
  <c r="R827" i="17"/>
  <c r="U826" i="17"/>
  <c r="T827" i="17"/>
  <c r="V826" i="17"/>
  <c r="AC825" i="17"/>
  <c r="Y825" i="17"/>
  <c r="Z825" i="17"/>
  <c r="X825" i="17"/>
  <c r="AB823" i="17"/>
  <c r="AG824" i="17" s="1"/>
  <c r="AA824" i="17"/>
  <c r="AD824" i="17" s="1"/>
  <c r="W824" i="17" s="1"/>
  <c r="AA825" i="17" l="1"/>
  <c r="K829" i="17"/>
  <c r="N830" i="17"/>
  <c r="AI824" i="17"/>
  <c r="AF824" i="17"/>
  <c r="AH824" i="17"/>
  <c r="Q829" i="17"/>
  <c r="P829" i="17"/>
  <c r="O829" i="17"/>
  <c r="S830" i="17"/>
  <c r="H830" i="17"/>
  <c r="M830" i="17" s="1"/>
  <c r="E831" i="17"/>
  <c r="F830" i="17"/>
  <c r="G830" i="17"/>
  <c r="AJ824" i="17"/>
  <c r="AE825" i="17"/>
  <c r="U827" i="17"/>
  <c r="T828" i="17"/>
  <c r="V827" i="17"/>
  <c r="AE824" i="17"/>
  <c r="AB824" i="17" s="1"/>
  <c r="AG825" i="17" s="1"/>
  <c r="AC826" i="17"/>
  <c r="Y826" i="17"/>
  <c r="Z826" i="17"/>
  <c r="X826" i="17"/>
  <c r="AD825" i="17"/>
  <c r="W825" i="17" s="1"/>
  <c r="AH825" i="17" l="1"/>
  <c r="S831" i="17"/>
  <c r="H831" i="17"/>
  <c r="E832" i="17"/>
  <c r="F831" i="17"/>
  <c r="G831" i="17"/>
  <c r="I830" i="17"/>
  <c r="I831" i="17" s="1"/>
  <c r="R829" i="17"/>
  <c r="J830" i="17"/>
  <c r="AJ825" i="17"/>
  <c r="L830" i="17"/>
  <c r="K830" i="17"/>
  <c r="N831" i="17"/>
  <c r="AA826" i="17"/>
  <c r="AD826" i="17" s="1"/>
  <c r="W826" i="17" s="1"/>
  <c r="AI825" i="17"/>
  <c r="AI826" i="17" s="1"/>
  <c r="Q830" i="17"/>
  <c r="P830" i="17"/>
  <c r="O830" i="17"/>
  <c r="U828" i="17"/>
  <c r="T829" i="17"/>
  <c r="V828" i="17"/>
  <c r="AC827" i="17"/>
  <c r="Z827" i="17"/>
  <c r="Y827" i="17"/>
  <c r="X827" i="17"/>
  <c r="AB825" i="17"/>
  <c r="AG826" i="17" s="1"/>
  <c r="AF825" i="17"/>
  <c r="AF826" i="17" s="1"/>
  <c r="AJ826" i="17" l="1"/>
  <c r="K831" i="17"/>
  <c r="J831" i="17"/>
  <c r="AH826" i="17"/>
  <c r="AE826" i="17"/>
  <c r="S832" i="17"/>
  <c r="K832" i="17"/>
  <c r="J832" i="17"/>
  <c r="H832" i="17"/>
  <c r="I832" i="17" s="1"/>
  <c r="F832" i="17"/>
  <c r="E833" i="17"/>
  <c r="G832" i="17"/>
  <c r="M831" i="17"/>
  <c r="M832" i="17" s="1"/>
  <c r="L831" i="17"/>
  <c r="L832" i="17" s="1"/>
  <c r="Q831" i="17"/>
  <c r="P831" i="17"/>
  <c r="O831" i="17"/>
  <c r="R830" i="17"/>
  <c r="N832" i="17"/>
  <c r="AB826" i="17"/>
  <c r="AG827" i="17" s="1"/>
  <c r="U829" i="17"/>
  <c r="T830" i="17"/>
  <c r="V829" i="17"/>
  <c r="AC828" i="17"/>
  <c r="Z828" i="17"/>
  <c r="Y828" i="17"/>
  <c r="X828" i="17"/>
  <c r="AA827" i="17"/>
  <c r="AE827" i="17" s="1"/>
  <c r="AI827" i="17" l="1"/>
  <c r="AH827" i="17"/>
  <c r="S833" i="17"/>
  <c r="N833" i="17" s="1"/>
  <c r="H833" i="17"/>
  <c r="J833" i="17" s="1"/>
  <c r="F833" i="17"/>
  <c r="E834" i="17"/>
  <c r="G833" i="17"/>
  <c r="R831" i="17"/>
  <c r="Q832" i="17"/>
  <c r="P832" i="17"/>
  <c r="O832" i="17"/>
  <c r="AJ827" i="17"/>
  <c r="U830" i="17"/>
  <c r="T831" i="17"/>
  <c r="V830" i="17"/>
  <c r="Y829" i="17"/>
  <c r="AC829" i="17"/>
  <c r="Z829" i="17"/>
  <c r="X829" i="17"/>
  <c r="AD827" i="17"/>
  <c r="W827" i="17" s="1"/>
  <c r="AB827" i="17" s="1"/>
  <c r="AA828" i="17"/>
  <c r="AD828" i="17" s="1"/>
  <c r="AE828" i="17"/>
  <c r="AF827" i="17"/>
  <c r="M833" i="17" l="1"/>
  <c r="L833" i="17"/>
  <c r="R832" i="17"/>
  <c r="K833" i="17"/>
  <c r="K834" i="17" s="1"/>
  <c r="AG828" i="17"/>
  <c r="AI828" i="17"/>
  <c r="AA829" i="17"/>
  <c r="S834" i="17"/>
  <c r="N834" i="17" s="1"/>
  <c r="H834" i="17"/>
  <c r="J834" i="17" s="1"/>
  <c r="E835" i="17"/>
  <c r="F834" i="17"/>
  <c r="G834" i="17"/>
  <c r="Q833" i="17"/>
  <c r="P833" i="17"/>
  <c r="O833" i="17"/>
  <c r="AF828" i="17"/>
  <c r="AH828" i="17"/>
  <c r="AJ828" i="17"/>
  <c r="I833" i="17"/>
  <c r="I834" i="17" s="1"/>
  <c r="AE829" i="17"/>
  <c r="U831" i="17"/>
  <c r="T832" i="17"/>
  <c r="V831" i="17"/>
  <c r="W828" i="17"/>
  <c r="AC830" i="17"/>
  <c r="Z830" i="17"/>
  <c r="Y830" i="17"/>
  <c r="X830" i="17"/>
  <c r="AD829" i="17"/>
  <c r="L834" i="17" l="1"/>
  <c r="M834" i="17"/>
  <c r="R833" i="17"/>
  <c r="Q834" i="17"/>
  <c r="P834" i="17"/>
  <c r="R834" i="17" s="1"/>
  <c r="O834" i="17"/>
  <c r="AJ829" i="17"/>
  <c r="AH829" i="17"/>
  <c r="W829" i="17"/>
  <c r="S835" i="17"/>
  <c r="N835" i="17" s="1"/>
  <c r="H835" i="17"/>
  <c r="M835" i="17" s="1"/>
  <c r="F835" i="17"/>
  <c r="E836" i="17"/>
  <c r="G835" i="17"/>
  <c r="AG829" i="17"/>
  <c r="U832" i="17"/>
  <c r="T833" i="17"/>
  <c r="V832" i="17"/>
  <c r="AA830" i="17"/>
  <c r="AD830" i="17" s="1"/>
  <c r="AC831" i="17"/>
  <c r="Z831" i="17"/>
  <c r="Y831" i="17"/>
  <c r="X831" i="17"/>
  <c r="AB828" i="17"/>
  <c r="AI829" i="17" s="1"/>
  <c r="L835" i="17" l="1"/>
  <c r="W830" i="17"/>
  <c r="I835" i="17"/>
  <c r="J835" i="17"/>
  <c r="K835" i="17"/>
  <c r="S836" i="17"/>
  <c r="N836" i="17" s="1"/>
  <c r="H836" i="17"/>
  <c r="L836" i="17" s="1"/>
  <c r="E837" i="17"/>
  <c r="F836" i="17"/>
  <c r="G836" i="17"/>
  <c r="Q835" i="17"/>
  <c r="P835" i="17"/>
  <c r="O835" i="17"/>
  <c r="U833" i="17"/>
  <c r="T834" i="17"/>
  <c r="V833" i="17"/>
  <c r="AE830" i="17"/>
  <c r="AC832" i="17"/>
  <c r="Y832" i="17"/>
  <c r="Z832" i="17"/>
  <c r="X832" i="17"/>
  <c r="AB829" i="17"/>
  <c r="AG830" i="17" s="1"/>
  <c r="AF829" i="17"/>
  <c r="AF830" i="17" s="1"/>
  <c r="AA831" i="17"/>
  <c r="AD831" i="17" s="1"/>
  <c r="W831" i="17" s="1"/>
  <c r="K836" i="17" l="1"/>
  <c r="J836" i="17"/>
  <c r="AE831" i="17"/>
  <c r="S837" i="17"/>
  <c r="N837" i="17" s="1"/>
  <c r="M837" i="17"/>
  <c r="K837" i="17"/>
  <c r="L837" i="17"/>
  <c r="J837" i="17"/>
  <c r="H837" i="17"/>
  <c r="E838" i="17"/>
  <c r="F837" i="17"/>
  <c r="G837" i="17"/>
  <c r="AJ830" i="17"/>
  <c r="I836" i="17"/>
  <c r="I837" i="17" s="1"/>
  <c r="AH830" i="17"/>
  <c r="R835" i="17"/>
  <c r="AI830" i="17"/>
  <c r="M836" i="17"/>
  <c r="Q836" i="17"/>
  <c r="O836" i="17"/>
  <c r="P836" i="17"/>
  <c r="AB830" i="17"/>
  <c r="AB831" i="17" s="1"/>
  <c r="AC833" i="17"/>
  <c r="Y833" i="17"/>
  <c r="Z833" i="17"/>
  <c r="X833" i="17"/>
  <c r="U834" i="17"/>
  <c r="T835" i="17"/>
  <c r="V834" i="17"/>
  <c r="AA832" i="17"/>
  <c r="AE832" i="17" s="1"/>
  <c r="AH831" i="17" l="1"/>
  <c r="AH832" i="17" s="1"/>
  <c r="R836" i="17"/>
  <c r="AJ831" i="17"/>
  <c r="AJ832" i="17" s="1"/>
  <c r="Q837" i="17"/>
  <c r="P837" i="17"/>
  <c r="O837" i="17"/>
  <c r="AF831" i="17"/>
  <c r="AF832" i="17" s="1"/>
  <c r="S838" i="17"/>
  <c r="N838" i="17" s="1"/>
  <c r="H838" i="17"/>
  <c r="L838" i="17" s="1"/>
  <c r="I838" i="17"/>
  <c r="E839" i="17"/>
  <c r="F838" i="17"/>
  <c r="G838" i="17"/>
  <c r="AI831" i="17"/>
  <c r="AI832" i="17" s="1"/>
  <c r="AG831" i="17"/>
  <c r="AG832" i="17" s="1"/>
  <c r="AD832" i="17"/>
  <c r="W832" i="17" s="1"/>
  <c r="AB832" i="17" s="1"/>
  <c r="AH833" i="17" s="1"/>
  <c r="AA833" i="17"/>
  <c r="AD833" i="17" s="1"/>
  <c r="U835" i="17"/>
  <c r="T836" i="17"/>
  <c r="V835" i="17"/>
  <c r="AC834" i="17"/>
  <c r="Z834" i="17"/>
  <c r="Y834" i="17"/>
  <c r="X834" i="17"/>
  <c r="J838" i="17" l="1"/>
  <c r="Q838" i="17"/>
  <c r="P838" i="17"/>
  <c r="O838" i="17"/>
  <c r="S839" i="17"/>
  <c r="N839" i="17" s="1"/>
  <c r="L839" i="17"/>
  <c r="M839" i="17"/>
  <c r="H839" i="17"/>
  <c r="J839" i="17" s="1"/>
  <c r="E840" i="17"/>
  <c r="F839" i="17"/>
  <c r="G839" i="17"/>
  <c r="R837" i="17"/>
  <c r="AA834" i="17"/>
  <c r="AG833" i="17"/>
  <c r="K838" i="17"/>
  <c r="K839" i="17" s="1"/>
  <c r="AI833" i="17"/>
  <c r="M838" i="17"/>
  <c r="AJ833" i="17"/>
  <c r="AC835" i="17"/>
  <c r="Y835" i="17"/>
  <c r="Z835" i="17"/>
  <c r="X835" i="17"/>
  <c r="AD834" i="17"/>
  <c r="AE834" i="17"/>
  <c r="AE833" i="17"/>
  <c r="W833" i="17"/>
  <c r="U836" i="17"/>
  <c r="T837" i="17"/>
  <c r="V836" i="17"/>
  <c r="AF833" i="17"/>
  <c r="R838" i="17" l="1"/>
  <c r="AA835" i="17"/>
  <c r="AE835" i="17" s="1"/>
  <c r="Q839" i="17"/>
  <c r="P839" i="17"/>
  <c r="R839" i="17" s="1"/>
  <c r="O839" i="17"/>
  <c r="AB833" i="17"/>
  <c r="AH834" i="17" s="1"/>
  <c r="S840" i="17"/>
  <c r="N840" i="17" s="1"/>
  <c r="H840" i="17"/>
  <c r="K840" i="17" s="1"/>
  <c r="F840" i="17"/>
  <c r="E841" i="17"/>
  <c r="G840" i="17"/>
  <c r="I839" i="17"/>
  <c r="I840" i="17" s="1"/>
  <c r="AF834" i="17"/>
  <c r="T838" i="17"/>
  <c r="U837" i="17"/>
  <c r="V837" i="17"/>
  <c r="AC836" i="17"/>
  <c r="Y836" i="17"/>
  <c r="Z836" i="17"/>
  <c r="X836" i="17"/>
  <c r="AD835" i="17"/>
  <c r="W834" i="17"/>
  <c r="W835" i="17" l="1"/>
  <c r="J840" i="17"/>
  <c r="Q840" i="17"/>
  <c r="P840" i="17"/>
  <c r="R840" i="17" s="1"/>
  <c r="O840" i="17"/>
  <c r="AG834" i="17"/>
  <c r="AG835" i="17" s="1"/>
  <c r="AG836" i="17" s="1"/>
  <c r="L840" i="17"/>
  <c r="AJ834" i="17"/>
  <c r="AJ835" i="17" s="1"/>
  <c r="AJ836" i="17" s="1"/>
  <c r="AI834" i="17"/>
  <c r="M840" i="17"/>
  <c r="S841" i="17"/>
  <c r="N841" i="17" s="1"/>
  <c r="H841" i="17"/>
  <c r="K841" i="17" s="1"/>
  <c r="E842" i="17"/>
  <c r="F841" i="17"/>
  <c r="G841" i="17"/>
  <c r="AC837" i="17"/>
  <c r="Y837" i="17"/>
  <c r="Z837" i="17"/>
  <c r="X837" i="17"/>
  <c r="U838" i="17"/>
  <c r="T839" i="17"/>
  <c r="V838" i="17"/>
  <c r="AA836" i="17"/>
  <c r="AE836" i="17" s="1"/>
  <c r="AB834" i="17"/>
  <c r="AB835" i="17" s="1"/>
  <c r="I841" i="17" l="1"/>
  <c r="L841" i="17"/>
  <c r="J841" i="17"/>
  <c r="M841" i="17"/>
  <c r="AA837" i="17"/>
  <c r="AH835" i="17"/>
  <c r="AH836" i="17" s="1"/>
  <c r="Q841" i="17"/>
  <c r="P841" i="17"/>
  <c r="O841" i="17"/>
  <c r="S842" i="17"/>
  <c r="N842" i="17" s="1"/>
  <c r="H842" i="17"/>
  <c r="L842" i="17" s="1"/>
  <c r="E843" i="17"/>
  <c r="F842" i="17"/>
  <c r="G842" i="17"/>
  <c r="AI835" i="17"/>
  <c r="AI836" i="17" s="1"/>
  <c r="AF835" i="17"/>
  <c r="AF836" i="17" s="1"/>
  <c r="AD837" i="17"/>
  <c r="AD836" i="17"/>
  <c r="W836" i="17" s="1"/>
  <c r="W837" i="17" s="1"/>
  <c r="U839" i="17"/>
  <c r="T840" i="17"/>
  <c r="V839" i="17"/>
  <c r="AE837" i="17"/>
  <c r="AC838" i="17"/>
  <c r="Z838" i="17"/>
  <c r="Y838" i="17"/>
  <c r="X838" i="17"/>
  <c r="R841" i="17" l="1"/>
  <c r="S843" i="17"/>
  <c r="N843" i="17" s="1"/>
  <c r="H843" i="17"/>
  <c r="L843" i="17" s="1"/>
  <c r="E844" i="17"/>
  <c r="F843" i="17"/>
  <c r="G843" i="17"/>
  <c r="I842" i="17"/>
  <c r="J842" i="17"/>
  <c r="K842" i="17"/>
  <c r="M842" i="17"/>
  <c r="M843" i="17" s="1"/>
  <c r="Q842" i="17"/>
  <c r="P842" i="17"/>
  <c r="O842" i="17"/>
  <c r="AC839" i="17"/>
  <c r="Y839" i="17"/>
  <c r="Z839" i="17"/>
  <c r="X839" i="17"/>
  <c r="AA838" i="17"/>
  <c r="AD838" i="17" s="1"/>
  <c r="W838" i="17" s="1"/>
  <c r="U840" i="17"/>
  <c r="T841" i="17"/>
  <c r="V840" i="17"/>
  <c r="AB836" i="17"/>
  <c r="AI837" i="17" s="1"/>
  <c r="I843" i="17" l="1"/>
  <c r="K843" i="17"/>
  <c r="J843" i="17"/>
  <c r="AA839" i="17"/>
  <c r="R842" i="17"/>
  <c r="Q843" i="17"/>
  <c r="O843" i="17"/>
  <c r="P843" i="17"/>
  <c r="S844" i="17"/>
  <c r="N844" i="17" s="1"/>
  <c r="H844" i="17"/>
  <c r="L844" i="17" s="1"/>
  <c r="I844" i="17"/>
  <c r="E845" i="17"/>
  <c r="F844" i="17"/>
  <c r="G844" i="17"/>
  <c r="AB837" i="17"/>
  <c r="AI838" i="17" s="1"/>
  <c r="AJ837" i="17"/>
  <c r="AG837" i="17"/>
  <c r="AH837" i="17"/>
  <c r="AF837" i="17"/>
  <c r="AE838" i="17"/>
  <c r="AD839" i="17"/>
  <c r="W839" i="17" s="1"/>
  <c r="U841" i="17"/>
  <c r="T842" i="17"/>
  <c r="V841" i="17"/>
  <c r="AC840" i="17"/>
  <c r="Z840" i="17"/>
  <c r="Y840" i="17"/>
  <c r="X840" i="17"/>
  <c r="AE839" i="17"/>
  <c r="AH838" i="17" l="1"/>
  <c r="M844" i="17"/>
  <c r="AG838" i="17"/>
  <c r="AJ838" i="17"/>
  <c r="R843" i="17"/>
  <c r="AB838" i="17"/>
  <c r="AH839" i="17" s="1"/>
  <c r="AH840" i="17" s="1"/>
  <c r="AF838" i="17"/>
  <c r="AF839" i="17" s="1"/>
  <c r="Q844" i="17"/>
  <c r="O844" i="17"/>
  <c r="P844" i="17"/>
  <c r="R844" i="17" s="1"/>
  <c r="AA840" i="17"/>
  <c r="AE840" i="17" s="1"/>
  <c r="S845" i="17"/>
  <c r="N845" i="17" s="1"/>
  <c r="H845" i="17"/>
  <c r="M845" i="17" s="1"/>
  <c r="E846" i="17"/>
  <c r="F845" i="17"/>
  <c r="G845" i="17"/>
  <c r="J844" i="17"/>
  <c r="K844" i="17"/>
  <c r="AJ839" i="17"/>
  <c r="AI839" i="17"/>
  <c r="AB839" i="17"/>
  <c r="AC841" i="17"/>
  <c r="Z841" i="17"/>
  <c r="Y841" i="17"/>
  <c r="X841" i="17"/>
  <c r="AD840" i="17"/>
  <c r="W840" i="17" s="1"/>
  <c r="U842" i="17"/>
  <c r="T843" i="17"/>
  <c r="V842" i="17"/>
  <c r="L845" i="17" l="1"/>
  <c r="J845" i="17"/>
  <c r="AG839" i="17"/>
  <c r="AG840" i="17" s="1"/>
  <c r="K845" i="17"/>
  <c r="Q845" i="17"/>
  <c r="P845" i="17"/>
  <c r="O845" i="17"/>
  <c r="AI840" i="17"/>
  <c r="S846" i="17"/>
  <c r="N846" i="17" s="1"/>
  <c r="E847" i="17"/>
  <c r="H846" i="17"/>
  <c r="M846" i="17" s="1"/>
  <c r="F846" i="17"/>
  <c r="G846" i="17"/>
  <c r="AJ840" i="17"/>
  <c r="I845" i="17"/>
  <c r="I846" i="17" s="1"/>
  <c r="U843" i="17"/>
  <c r="T844" i="17"/>
  <c r="V843" i="17"/>
  <c r="AA841" i="17"/>
  <c r="AD841" i="17" s="1"/>
  <c r="W841" i="17" s="1"/>
  <c r="AC842" i="17"/>
  <c r="Z842" i="17"/>
  <c r="Y842" i="17"/>
  <c r="X842" i="17"/>
  <c r="AB840" i="17"/>
  <c r="AH841" i="17" s="1"/>
  <c r="AF840" i="17"/>
  <c r="AF841" i="17" s="1"/>
  <c r="K846" i="17" l="1"/>
  <c r="Q846" i="17"/>
  <c r="P846" i="17"/>
  <c r="O846" i="17"/>
  <c r="AI841" i="17"/>
  <c r="AI842" i="17" s="1"/>
  <c r="R845" i="17"/>
  <c r="S847" i="17"/>
  <c r="N847" i="17" s="1"/>
  <c r="E848" i="17"/>
  <c r="H847" i="17"/>
  <c r="M847" i="17" s="1"/>
  <c r="F847" i="17"/>
  <c r="G847" i="17"/>
  <c r="AG841" i="17"/>
  <c r="AG842" i="17" s="1"/>
  <c r="J846" i="17"/>
  <c r="L846" i="17"/>
  <c r="L847" i="17" s="1"/>
  <c r="AJ841" i="17"/>
  <c r="AJ842" i="17" s="1"/>
  <c r="U844" i="17"/>
  <c r="T845" i="17"/>
  <c r="V844" i="17"/>
  <c r="AE841" i="17"/>
  <c r="AB841" i="17" s="1"/>
  <c r="AH842" i="17" s="1"/>
  <c r="AC843" i="17"/>
  <c r="Z843" i="17"/>
  <c r="X843" i="17"/>
  <c r="Y843" i="17"/>
  <c r="AA842" i="17"/>
  <c r="AD842" i="17" s="1"/>
  <c r="W842" i="17" s="1"/>
  <c r="AE842" i="17"/>
  <c r="Q847" i="17" l="1"/>
  <c r="P847" i="17"/>
  <c r="O847" i="17"/>
  <c r="R846" i="17"/>
  <c r="S848" i="17"/>
  <c r="N848" i="17" s="1"/>
  <c r="H848" i="17"/>
  <c r="M848" i="17" s="1"/>
  <c r="F848" i="17"/>
  <c r="I848" i="17"/>
  <c r="E849" i="17"/>
  <c r="G848" i="17"/>
  <c r="J847" i="17"/>
  <c r="I847" i="17"/>
  <c r="K847" i="17"/>
  <c r="K848" i="17" s="1"/>
  <c r="AB842" i="17"/>
  <c r="AI843" i="17" s="1"/>
  <c r="AF842" i="17"/>
  <c r="U845" i="17"/>
  <c r="T846" i="17"/>
  <c r="V845" i="17"/>
  <c r="AC844" i="17"/>
  <c r="Z844" i="17"/>
  <c r="Y844" i="17"/>
  <c r="AA844" i="17" s="1"/>
  <c r="X844" i="17"/>
  <c r="AA843" i="17"/>
  <c r="AD843" i="17" s="1"/>
  <c r="W843" i="17" s="1"/>
  <c r="AF843" i="17" l="1"/>
  <c r="J848" i="17"/>
  <c r="J849" i="17" s="1"/>
  <c r="AE843" i="17"/>
  <c r="S849" i="17"/>
  <c r="N849" i="17" s="1"/>
  <c r="M849" i="17"/>
  <c r="K849" i="17"/>
  <c r="L849" i="17"/>
  <c r="I849" i="17"/>
  <c r="H849" i="17"/>
  <c r="F849" i="17"/>
  <c r="E850" i="17"/>
  <c r="G849" i="17"/>
  <c r="AG843" i="17"/>
  <c r="Q848" i="17"/>
  <c r="P848" i="17"/>
  <c r="R848" i="17" s="1"/>
  <c r="O848" i="17"/>
  <c r="R847" i="17"/>
  <c r="AJ843" i="17"/>
  <c r="L848" i="17"/>
  <c r="AH843" i="17"/>
  <c r="T847" i="17"/>
  <c r="U846" i="17"/>
  <c r="V846" i="17"/>
  <c r="AC845" i="17"/>
  <c r="Y845" i="17"/>
  <c r="Z845" i="17"/>
  <c r="X845" i="17"/>
  <c r="AD844" i="17"/>
  <c r="W844" i="17" s="1"/>
  <c r="AE844" i="17"/>
  <c r="AB843" i="17"/>
  <c r="AI844" i="17" s="1"/>
  <c r="AG844" i="17" l="1"/>
  <c r="AH844" i="17"/>
  <c r="S850" i="17"/>
  <c r="N850" i="17" s="1"/>
  <c r="E851" i="17"/>
  <c r="H850" i="17"/>
  <c r="J850" i="17" s="1"/>
  <c r="F850" i="17"/>
  <c r="G850" i="17"/>
  <c r="AJ844" i="17"/>
  <c r="Q849" i="17"/>
  <c r="P849" i="17"/>
  <c r="O849" i="17"/>
  <c r="AA845" i="17"/>
  <c r="AD845" i="17" s="1"/>
  <c r="W845" i="17" s="1"/>
  <c r="AC846" i="17"/>
  <c r="Y846" i="17"/>
  <c r="X846" i="17"/>
  <c r="Z846" i="17"/>
  <c r="AB844" i="17"/>
  <c r="AI845" i="17" s="1"/>
  <c r="AF844" i="17"/>
  <c r="AF845" i="17" s="1"/>
  <c r="U847" i="17"/>
  <c r="T848" i="17"/>
  <c r="V847" i="17"/>
  <c r="AE845" i="17"/>
  <c r="M850" i="17" l="1"/>
  <c r="L850" i="17"/>
  <c r="K850" i="17"/>
  <c r="AH845" i="17"/>
  <c r="AJ845" i="17"/>
  <c r="S851" i="17"/>
  <c r="N851" i="17" s="1"/>
  <c r="K851" i="17"/>
  <c r="L851" i="17"/>
  <c r="H851" i="17"/>
  <c r="J851" i="17" s="1"/>
  <c r="E852" i="17"/>
  <c r="F851" i="17"/>
  <c r="G851" i="17"/>
  <c r="AG845" i="17"/>
  <c r="AG846" i="17" s="1"/>
  <c r="AA846" i="17"/>
  <c r="AE846" i="17" s="1"/>
  <c r="Q850" i="17"/>
  <c r="P850" i="17"/>
  <c r="O850" i="17"/>
  <c r="I850" i="17"/>
  <c r="I851" i="17" s="1"/>
  <c r="R849" i="17"/>
  <c r="AB845" i="17"/>
  <c r="AI846" i="17" s="1"/>
  <c r="AC847" i="17"/>
  <c r="Y847" i="17"/>
  <c r="Z847" i="17"/>
  <c r="X847" i="17"/>
  <c r="AD846" i="17"/>
  <c r="W846" i="17" s="1"/>
  <c r="U848" i="17"/>
  <c r="T849" i="17"/>
  <c r="V848" i="17"/>
  <c r="R850" i="17" l="1"/>
  <c r="M851" i="17"/>
  <c r="AJ846" i="17"/>
  <c r="Q851" i="17"/>
  <c r="P851" i="17"/>
  <c r="R851" i="17" s="1"/>
  <c r="O851" i="17"/>
  <c r="S852" i="17"/>
  <c r="N852" i="17" s="1"/>
  <c r="H852" i="17"/>
  <c r="K852" i="17" s="1"/>
  <c r="E853" i="17"/>
  <c r="F852" i="17"/>
  <c r="G852" i="17"/>
  <c r="AH846" i="17"/>
  <c r="AA847" i="17"/>
  <c r="AD847" i="17" s="1"/>
  <c r="W847" i="17" s="1"/>
  <c r="U849" i="17"/>
  <c r="T850" i="17"/>
  <c r="V849" i="17"/>
  <c r="AC848" i="17"/>
  <c r="Y848" i="17"/>
  <c r="Z848" i="17"/>
  <c r="X848" i="17"/>
  <c r="AB846" i="17"/>
  <c r="AI847" i="17" s="1"/>
  <c r="AF846" i="17"/>
  <c r="AF847" i="17" s="1"/>
  <c r="AJ847" i="17" l="1"/>
  <c r="I852" i="17"/>
  <c r="AA848" i="17"/>
  <c r="S853" i="17"/>
  <c r="N853" i="17" s="1"/>
  <c r="H853" i="17"/>
  <c r="I853" i="17" s="1"/>
  <c r="E854" i="17"/>
  <c r="F853" i="17"/>
  <c r="G853" i="17"/>
  <c r="Q852" i="17"/>
  <c r="P852" i="17"/>
  <c r="O852" i="17"/>
  <c r="J852" i="17"/>
  <c r="M852" i="17"/>
  <c r="AG847" i="17"/>
  <c r="AH847" i="17"/>
  <c r="L852" i="17"/>
  <c r="L853" i="17" s="1"/>
  <c r="AC849" i="17"/>
  <c r="Z849" i="17"/>
  <c r="Y849" i="17"/>
  <c r="X849" i="17"/>
  <c r="U850" i="17"/>
  <c r="T851" i="17"/>
  <c r="V850" i="17"/>
  <c r="AD848" i="17"/>
  <c r="W848" i="17" s="1"/>
  <c r="AE847" i="17"/>
  <c r="AB847" i="17" s="1"/>
  <c r="AE848" i="17"/>
  <c r="AI848" i="17" l="1"/>
  <c r="AJ848" i="17"/>
  <c r="N854" i="17"/>
  <c r="J853" i="17"/>
  <c r="K853" i="17"/>
  <c r="K854" i="17" s="1"/>
  <c r="AG848" i="17"/>
  <c r="Q853" i="17"/>
  <c r="P853" i="17"/>
  <c r="R853" i="17" s="1"/>
  <c r="O853" i="17"/>
  <c r="S854" i="17"/>
  <c r="H854" i="17"/>
  <c r="L854" i="17" s="1"/>
  <c r="E855" i="17"/>
  <c r="F854" i="17"/>
  <c r="G854" i="17"/>
  <c r="R852" i="17"/>
  <c r="AH848" i="17"/>
  <c r="AH849" i="17" s="1"/>
  <c r="M853" i="17"/>
  <c r="AB848" i="17"/>
  <c r="U851" i="17"/>
  <c r="T852" i="17"/>
  <c r="V851" i="17"/>
  <c r="AA849" i="17"/>
  <c r="AD849" i="17" s="1"/>
  <c r="W849" i="17" s="1"/>
  <c r="AE849" i="17"/>
  <c r="AC850" i="17"/>
  <c r="Z850" i="17"/>
  <c r="Y850" i="17"/>
  <c r="X850" i="17"/>
  <c r="AF848" i="17"/>
  <c r="M854" i="17" l="1"/>
  <c r="AA850" i="17"/>
  <c r="I854" i="17"/>
  <c r="J854" i="17"/>
  <c r="AF849" i="17"/>
  <c r="Q854" i="17"/>
  <c r="P854" i="17"/>
  <c r="R854" i="17" s="1"/>
  <c r="O854" i="17"/>
  <c r="AJ849" i="17"/>
  <c r="AG849" i="17"/>
  <c r="S855" i="17"/>
  <c r="N855" i="17" s="1"/>
  <c r="K855" i="17"/>
  <c r="M855" i="17"/>
  <c r="L855" i="17"/>
  <c r="J855" i="17"/>
  <c r="I855" i="17"/>
  <c r="H855" i="17"/>
  <c r="E856" i="17"/>
  <c r="F855" i="17"/>
  <c r="G855" i="17"/>
  <c r="AI849" i="17"/>
  <c r="U852" i="17"/>
  <c r="T853" i="17"/>
  <c r="V852" i="17"/>
  <c r="Y851" i="17"/>
  <c r="AC851" i="17"/>
  <c r="Z851" i="17"/>
  <c r="X851" i="17"/>
  <c r="AD850" i="17"/>
  <c r="W850" i="17" s="1"/>
  <c r="AE850" i="17"/>
  <c r="AB849" i="17"/>
  <c r="AH850" i="17" s="1"/>
  <c r="AI850" i="17" l="1"/>
  <c r="Q855" i="17"/>
  <c r="P855" i="17"/>
  <c r="R855" i="17" s="1"/>
  <c r="O855" i="17"/>
  <c r="S856" i="17"/>
  <c r="N856" i="17" s="1"/>
  <c r="M856" i="17"/>
  <c r="F856" i="17"/>
  <c r="E857" i="17"/>
  <c r="H856" i="17"/>
  <c r="L856" i="17" s="1"/>
  <c r="G856" i="17"/>
  <c r="AG850" i="17"/>
  <c r="AJ850" i="17"/>
  <c r="AB850" i="17"/>
  <c r="AH851" i="17" s="1"/>
  <c r="AA851" i="17"/>
  <c r="U853" i="17"/>
  <c r="T854" i="17"/>
  <c r="V853" i="17"/>
  <c r="AC852" i="17"/>
  <c r="Y852" i="17"/>
  <c r="AA852" i="17" s="1"/>
  <c r="X852" i="17"/>
  <c r="Z852" i="17"/>
  <c r="AD851" i="17"/>
  <c r="W851" i="17" s="1"/>
  <c r="AF850" i="17"/>
  <c r="AF851" i="17" s="1"/>
  <c r="AE851" i="17"/>
  <c r="J856" i="17" l="1"/>
  <c r="AI851" i="17"/>
  <c r="S857" i="17"/>
  <c r="N857" i="17" s="1"/>
  <c r="E858" i="17"/>
  <c r="H857" i="17"/>
  <c r="M857" i="17" s="1"/>
  <c r="F857" i="17"/>
  <c r="G857" i="17"/>
  <c r="I856" i="17"/>
  <c r="Q856" i="17"/>
  <c r="P856" i="17"/>
  <c r="O856" i="17"/>
  <c r="AJ851" i="17"/>
  <c r="K856" i="17"/>
  <c r="K857" i="17" s="1"/>
  <c r="AG851" i="17"/>
  <c r="AB851" i="17"/>
  <c r="AH852" i="17" s="1"/>
  <c r="U854" i="17"/>
  <c r="T855" i="17"/>
  <c r="V854" i="17"/>
  <c r="AC853" i="17"/>
  <c r="Y853" i="17"/>
  <c r="Z853" i="17"/>
  <c r="X853" i="17"/>
  <c r="AD852" i="17"/>
  <c r="W852" i="17" s="1"/>
  <c r="AE852" i="17"/>
  <c r="L857" i="17" l="1"/>
  <c r="I857" i="17"/>
  <c r="J857" i="17"/>
  <c r="AF852" i="17"/>
  <c r="AG852" i="17"/>
  <c r="P857" i="17"/>
  <c r="Q857" i="17"/>
  <c r="O857" i="17"/>
  <c r="AI852" i="17"/>
  <c r="AJ852" i="17"/>
  <c r="S858" i="17"/>
  <c r="N858" i="17" s="1"/>
  <c r="H858" i="17"/>
  <c r="I858" i="17" s="1"/>
  <c r="F858" i="17"/>
  <c r="E859" i="17"/>
  <c r="G858" i="17"/>
  <c r="AA853" i="17"/>
  <c r="AE853" i="17" s="1"/>
  <c r="R856" i="17"/>
  <c r="AD853" i="17"/>
  <c r="W853" i="17" s="1"/>
  <c r="AB852" i="17"/>
  <c r="AH853" i="17" s="1"/>
  <c r="U855" i="17"/>
  <c r="T856" i="17"/>
  <c r="V855" i="17"/>
  <c r="AC854" i="17"/>
  <c r="Y854" i="17"/>
  <c r="Z854" i="17"/>
  <c r="X854" i="17"/>
  <c r="AI853" i="17" l="1"/>
  <c r="AF853" i="17"/>
  <c r="N859" i="17"/>
  <c r="J858" i="17"/>
  <c r="K858" i="17"/>
  <c r="K859" i="17" s="1"/>
  <c r="M858" i="17"/>
  <c r="M859" i="17" s="1"/>
  <c r="R857" i="17"/>
  <c r="L858" i="17"/>
  <c r="L859" i="17" s="1"/>
  <c r="S859" i="17"/>
  <c r="E860" i="17"/>
  <c r="H859" i="17"/>
  <c r="F859" i="17"/>
  <c r="G859" i="17"/>
  <c r="AG853" i="17"/>
  <c r="Q858" i="17"/>
  <c r="P858" i="17"/>
  <c r="R858" i="17" s="1"/>
  <c r="O858" i="17"/>
  <c r="AJ853" i="17"/>
  <c r="AC855" i="17"/>
  <c r="Z855" i="17"/>
  <c r="X855" i="17"/>
  <c r="Y855" i="17"/>
  <c r="U856" i="17"/>
  <c r="V856" i="17"/>
  <c r="T857" i="17"/>
  <c r="AA854" i="17"/>
  <c r="AD854" i="17" s="1"/>
  <c r="W854" i="17" s="1"/>
  <c r="AB853" i="17"/>
  <c r="AH854" i="17" s="1"/>
  <c r="J859" i="17" l="1"/>
  <c r="I859" i="17"/>
  <c r="I860" i="17" s="1"/>
  <c r="AJ854" i="17"/>
  <c r="S860" i="17"/>
  <c r="K860" i="17"/>
  <c r="L860" i="17"/>
  <c r="M860" i="17"/>
  <c r="J860" i="17"/>
  <c r="H860" i="17"/>
  <c r="E861" i="17"/>
  <c r="F860" i="17"/>
  <c r="G860" i="17"/>
  <c r="AI854" i="17"/>
  <c r="AI855" i="17" s="1"/>
  <c r="AG854" i="17"/>
  <c r="AG855" i="17" s="1"/>
  <c r="N860" i="17"/>
  <c r="Q859" i="17"/>
  <c r="O859" i="17"/>
  <c r="P859" i="17"/>
  <c r="AA855" i="17"/>
  <c r="AE855" i="17" s="1"/>
  <c r="AE854" i="17"/>
  <c r="AB854" i="17" s="1"/>
  <c r="AH855" i="17" s="1"/>
  <c r="U857" i="17"/>
  <c r="T858" i="17"/>
  <c r="V857" i="17"/>
  <c r="AF854" i="17"/>
  <c r="AD855" i="17"/>
  <c r="W855" i="17" s="1"/>
  <c r="Y856" i="17"/>
  <c r="AC856" i="17"/>
  <c r="Z856" i="17"/>
  <c r="X856" i="17"/>
  <c r="R859" i="17" l="1"/>
  <c r="Q860" i="17"/>
  <c r="O860" i="17"/>
  <c r="P860" i="17"/>
  <c r="R860" i="17" s="1"/>
  <c r="AJ855" i="17"/>
  <c r="AJ856" i="17" s="1"/>
  <c r="S861" i="17"/>
  <c r="N861" i="17" s="1"/>
  <c r="H861" i="17"/>
  <c r="M861" i="17" s="1"/>
  <c r="E862" i="17"/>
  <c r="I861" i="17"/>
  <c r="F861" i="17"/>
  <c r="G861" i="17"/>
  <c r="AB855" i="17"/>
  <c r="AH856" i="17" s="1"/>
  <c r="U858" i="17"/>
  <c r="T859" i="17"/>
  <c r="V858" i="17"/>
  <c r="AC857" i="17"/>
  <c r="Z857" i="17"/>
  <c r="Y857" i="17"/>
  <c r="X857" i="17"/>
  <c r="AA856" i="17"/>
  <c r="AD856" i="17" s="1"/>
  <c r="W856" i="17" s="1"/>
  <c r="AF855" i="17"/>
  <c r="AF856" i="17" s="1"/>
  <c r="AG856" i="17" l="1"/>
  <c r="S862" i="17"/>
  <c r="H862" i="17"/>
  <c r="M862" i="17" s="1"/>
  <c r="E863" i="17"/>
  <c r="F862" i="17"/>
  <c r="G862" i="17"/>
  <c r="J861" i="17"/>
  <c r="L861" i="17"/>
  <c r="K861" i="17"/>
  <c r="N862" i="17"/>
  <c r="AI856" i="17"/>
  <c r="AA857" i="17"/>
  <c r="AE857" i="17" s="1"/>
  <c r="Q861" i="17"/>
  <c r="P861" i="17"/>
  <c r="O861" i="17"/>
  <c r="U859" i="17"/>
  <c r="T860" i="17"/>
  <c r="V859" i="17"/>
  <c r="AE856" i="17"/>
  <c r="AB856" i="17" s="1"/>
  <c r="AH857" i="17" s="1"/>
  <c r="AC858" i="17"/>
  <c r="Z858" i="17"/>
  <c r="X858" i="17"/>
  <c r="Y858" i="17"/>
  <c r="J862" i="17" l="1"/>
  <c r="I862" i="17"/>
  <c r="K862" i="17"/>
  <c r="L862" i="17"/>
  <c r="AD857" i="17"/>
  <c r="W857" i="17" s="1"/>
  <c r="AB857" i="17" s="1"/>
  <c r="AH858" i="17" s="1"/>
  <c r="AA858" i="17"/>
  <c r="R861" i="17"/>
  <c r="Q862" i="17"/>
  <c r="P862" i="17"/>
  <c r="O862" i="17"/>
  <c r="AI857" i="17"/>
  <c r="S863" i="17"/>
  <c r="N863" i="17" s="1"/>
  <c r="H863" i="17"/>
  <c r="K863" i="17" s="1"/>
  <c r="E864" i="17"/>
  <c r="F863" i="17"/>
  <c r="G863" i="17"/>
  <c r="AG857" i="17"/>
  <c r="AJ857" i="17"/>
  <c r="AF857" i="17"/>
  <c r="U860" i="17"/>
  <c r="T861" i="17"/>
  <c r="V860" i="17"/>
  <c r="AC859" i="17"/>
  <c r="Z859" i="17"/>
  <c r="Y859" i="17"/>
  <c r="X859" i="17"/>
  <c r="AD858" i="17"/>
  <c r="W858" i="17" s="1"/>
  <c r="AE858" i="17"/>
  <c r="AF858" i="17" l="1"/>
  <c r="AI858" i="17"/>
  <c r="AA859" i="17"/>
  <c r="Q863" i="17"/>
  <c r="P863" i="17"/>
  <c r="O863" i="17"/>
  <c r="S864" i="17"/>
  <c r="N864" i="17" s="1"/>
  <c r="M864" i="17"/>
  <c r="F864" i="17"/>
  <c r="H864" i="17"/>
  <c r="K864" i="17" s="1"/>
  <c r="E865" i="17"/>
  <c r="G864" i="17"/>
  <c r="R862" i="17"/>
  <c r="I863" i="17"/>
  <c r="J863" i="17"/>
  <c r="J864" i="17" s="1"/>
  <c r="AJ858" i="17"/>
  <c r="AG858" i="17"/>
  <c r="M863" i="17"/>
  <c r="L863" i="17"/>
  <c r="L864" i="17" s="1"/>
  <c r="U861" i="17"/>
  <c r="T862" i="17"/>
  <c r="V861" i="17"/>
  <c r="AC860" i="17"/>
  <c r="Z860" i="17"/>
  <c r="Y860" i="17"/>
  <c r="X860" i="17"/>
  <c r="AD859" i="17"/>
  <c r="W859" i="17" s="1"/>
  <c r="AE859" i="17"/>
  <c r="AB858" i="17"/>
  <c r="AH859" i="17" s="1"/>
  <c r="R863" i="17" l="1"/>
  <c r="AI859" i="17"/>
  <c r="AG859" i="17"/>
  <c r="AJ859" i="17"/>
  <c r="P864" i="17"/>
  <c r="Q864" i="17"/>
  <c r="O864" i="17"/>
  <c r="S865" i="17"/>
  <c r="N865" i="17" s="1"/>
  <c r="H865" i="17"/>
  <c r="M865" i="17" s="1"/>
  <c r="E866" i="17"/>
  <c r="F865" i="17"/>
  <c r="G865" i="17"/>
  <c r="I864" i="17"/>
  <c r="I865" i="17" s="1"/>
  <c r="U862" i="17"/>
  <c r="V862" i="17"/>
  <c r="T863" i="17"/>
  <c r="AC861" i="17"/>
  <c r="Y861" i="17"/>
  <c r="Z861" i="17"/>
  <c r="X861" i="17"/>
  <c r="AB859" i="17"/>
  <c r="AG860" i="17" s="1"/>
  <c r="AF859" i="17"/>
  <c r="AA860" i="17"/>
  <c r="AE860" i="17" s="1"/>
  <c r="AF860" i="17" l="1"/>
  <c r="K865" i="17"/>
  <c r="S866" i="17"/>
  <c r="N866" i="17" s="1"/>
  <c r="M866" i="17"/>
  <c r="K866" i="17"/>
  <c r="J866" i="17"/>
  <c r="I866" i="17"/>
  <c r="F866" i="17"/>
  <c r="H866" i="17"/>
  <c r="E867" i="17"/>
  <c r="G866" i="17"/>
  <c r="R864" i="17"/>
  <c r="AI860" i="17"/>
  <c r="Q865" i="17"/>
  <c r="P865" i="17"/>
  <c r="R865" i="17" s="1"/>
  <c r="O865" i="17"/>
  <c r="J865" i="17"/>
  <c r="AJ860" i="17"/>
  <c r="L865" i="17"/>
  <c r="L866" i="17" s="1"/>
  <c r="AH860" i="17"/>
  <c r="T864" i="17"/>
  <c r="U863" i="17"/>
  <c r="V863" i="17"/>
  <c r="AD860" i="17"/>
  <c r="W860" i="17" s="1"/>
  <c r="AC862" i="17"/>
  <c r="Y862" i="17"/>
  <c r="Z862" i="17"/>
  <c r="X862" i="17"/>
  <c r="AA861" i="17"/>
  <c r="AE861" i="17" s="1"/>
  <c r="AA862" i="17" l="1"/>
  <c r="S867" i="17"/>
  <c r="N867" i="17" s="1"/>
  <c r="H867" i="17"/>
  <c r="J867" i="17" s="1"/>
  <c r="E868" i="17"/>
  <c r="F867" i="17"/>
  <c r="G867" i="17"/>
  <c r="Q866" i="17"/>
  <c r="P866" i="17"/>
  <c r="O866" i="17"/>
  <c r="AD861" i="17"/>
  <c r="W861" i="17" s="1"/>
  <c r="AB860" i="17"/>
  <c r="AG861" i="17" s="1"/>
  <c r="AC863" i="17"/>
  <c r="Y863" i="17"/>
  <c r="Z863" i="17"/>
  <c r="X863" i="17"/>
  <c r="AD862" i="17"/>
  <c r="U864" i="17"/>
  <c r="T865" i="17"/>
  <c r="V864" i="17"/>
  <c r="AE862" i="17"/>
  <c r="L867" i="17" l="1"/>
  <c r="M867" i="17"/>
  <c r="R866" i="17"/>
  <c r="K867" i="17"/>
  <c r="AJ861" i="17"/>
  <c r="Q867" i="17"/>
  <c r="P867" i="17"/>
  <c r="O867" i="17"/>
  <c r="AH861" i="17"/>
  <c r="W862" i="17"/>
  <c r="I867" i="17"/>
  <c r="I868" i="17" s="1"/>
  <c r="AI861" i="17"/>
  <c r="S868" i="17"/>
  <c r="N868" i="17" s="1"/>
  <c r="K868" i="17"/>
  <c r="M868" i="17"/>
  <c r="H868" i="17"/>
  <c r="J868" i="17" s="1"/>
  <c r="E869" i="17"/>
  <c r="F868" i="17"/>
  <c r="G868" i="17"/>
  <c r="AA863" i="17"/>
  <c r="AD863" i="17" s="1"/>
  <c r="U865" i="17"/>
  <c r="T866" i="17"/>
  <c r="V865" i="17"/>
  <c r="AC864" i="17"/>
  <c r="Y864" i="17"/>
  <c r="Z864" i="17"/>
  <c r="X864" i="17"/>
  <c r="AB861" i="17"/>
  <c r="AG862" i="17" s="1"/>
  <c r="AF861" i="17"/>
  <c r="R867" i="17" l="1"/>
  <c r="L868" i="17"/>
  <c r="AF862" i="17"/>
  <c r="AH862" i="17"/>
  <c r="Q868" i="17"/>
  <c r="P868" i="17"/>
  <c r="R868" i="17" s="1"/>
  <c r="O868" i="17"/>
  <c r="AH863" i="17"/>
  <c r="AB862" i="17"/>
  <c r="AG863" i="17" s="1"/>
  <c r="W863" i="17"/>
  <c r="AJ862" i="17"/>
  <c r="S869" i="17"/>
  <c r="N869" i="17" s="1"/>
  <c r="H869" i="17"/>
  <c r="I869" i="17" s="1"/>
  <c r="E870" i="17"/>
  <c r="F869" i="17"/>
  <c r="G869" i="17"/>
  <c r="AI862" i="17"/>
  <c r="AI863" i="17" s="1"/>
  <c r="U866" i="17"/>
  <c r="T867" i="17"/>
  <c r="V866" i="17"/>
  <c r="AC865" i="17"/>
  <c r="Y865" i="17"/>
  <c r="Z865" i="17"/>
  <c r="X865" i="17"/>
  <c r="AA864" i="17"/>
  <c r="AD864" i="17" s="1"/>
  <c r="W864" i="17" s="1"/>
  <c r="AE863" i="17"/>
  <c r="J869" i="17" l="1"/>
  <c r="M869" i="17"/>
  <c r="AF863" i="17"/>
  <c r="AB863" i="17"/>
  <c r="AH864" i="17" s="1"/>
  <c r="Q869" i="17"/>
  <c r="P869" i="17"/>
  <c r="O869" i="17"/>
  <c r="K869" i="17"/>
  <c r="K870" i="17" s="1"/>
  <c r="L869" i="17"/>
  <c r="AJ863" i="17"/>
  <c r="AJ864" i="17" s="1"/>
  <c r="S870" i="17"/>
  <c r="N870" i="17" s="1"/>
  <c r="L870" i="17"/>
  <c r="J870" i="17"/>
  <c r="H870" i="17"/>
  <c r="I870" i="17" s="1"/>
  <c r="E871" i="17"/>
  <c r="F870" i="17"/>
  <c r="G870" i="17"/>
  <c r="AF864" i="17"/>
  <c r="AE864" i="17"/>
  <c r="AB864" i="17" s="1"/>
  <c r="T868" i="17"/>
  <c r="U867" i="17"/>
  <c r="V867" i="17"/>
  <c r="AC866" i="17"/>
  <c r="Z866" i="17"/>
  <c r="Y866" i="17"/>
  <c r="X866" i="17"/>
  <c r="AA865" i="17"/>
  <c r="AE865" i="17" s="1"/>
  <c r="AG864" i="17" l="1"/>
  <c r="AG865" i="17" s="1"/>
  <c r="AI864" i="17"/>
  <c r="AI865" i="17"/>
  <c r="AH865" i="17"/>
  <c r="M870" i="17"/>
  <c r="Q870" i="17"/>
  <c r="P870" i="17"/>
  <c r="O870" i="17"/>
  <c r="AJ865" i="17"/>
  <c r="R869" i="17"/>
  <c r="S871" i="17"/>
  <c r="N871" i="17" s="1"/>
  <c r="H871" i="17"/>
  <c r="I871" i="17" s="1"/>
  <c r="E872" i="17"/>
  <c r="F871" i="17"/>
  <c r="G871" i="17"/>
  <c r="AC867" i="17"/>
  <c r="X867" i="17"/>
  <c r="Y867" i="17"/>
  <c r="Z867" i="17"/>
  <c r="AD865" i="17"/>
  <c r="W865" i="17" s="1"/>
  <c r="U868" i="17"/>
  <c r="T869" i="17"/>
  <c r="V868" i="17"/>
  <c r="AF865" i="17"/>
  <c r="AA866" i="17"/>
  <c r="AD866" i="17" s="1"/>
  <c r="R870" i="17" l="1"/>
  <c r="AE866" i="17"/>
  <c r="J871" i="17"/>
  <c r="Q871" i="17"/>
  <c r="P871" i="17"/>
  <c r="O871" i="17"/>
  <c r="M871" i="17"/>
  <c r="L871" i="17"/>
  <c r="K871" i="17"/>
  <c r="S872" i="17"/>
  <c r="N872" i="17" s="1"/>
  <c r="H872" i="17"/>
  <c r="J872" i="17" s="1"/>
  <c r="F872" i="17"/>
  <c r="E873" i="17"/>
  <c r="G872" i="17"/>
  <c r="W866" i="17"/>
  <c r="AD867" i="17"/>
  <c r="U869" i="17"/>
  <c r="T870" i="17"/>
  <c r="V869" i="17"/>
  <c r="AA867" i="17"/>
  <c r="AE867" i="17"/>
  <c r="AC868" i="17"/>
  <c r="Y868" i="17"/>
  <c r="Z868" i="17"/>
  <c r="X868" i="17"/>
  <c r="AB865" i="17"/>
  <c r="AI866" i="17" s="1"/>
  <c r="M872" i="17" l="1"/>
  <c r="I872" i="17"/>
  <c r="K872" i="17"/>
  <c r="AH866" i="17"/>
  <c r="AJ866" i="17"/>
  <c r="L872" i="17"/>
  <c r="L873" i="17" s="1"/>
  <c r="R871" i="17"/>
  <c r="S873" i="17"/>
  <c r="N873" i="17" s="1"/>
  <c r="H873" i="17"/>
  <c r="J873" i="17" s="1"/>
  <c r="E874" i="17"/>
  <c r="I873" i="17"/>
  <c r="F873" i="17"/>
  <c r="G873" i="17"/>
  <c r="P872" i="17"/>
  <c r="Q872" i="17"/>
  <c r="O872" i="17"/>
  <c r="AB866" i="17"/>
  <c r="AG866" i="17"/>
  <c r="AG867" i="17" s="1"/>
  <c r="AA868" i="17"/>
  <c r="AE868" i="17" s="1"/>
  <c r="U870" i="17"/>
  <c r="T871" i="17"/>
  <c r="V870" i="17"/>
  <c r="AC869" i="17"/>
  <c r="Y869" i="17"/>
  <c r="Z869" i="17"/>
  <c r="X869" i="17"/>
  <c r="AF866" i="17"/>
  <c r="W867" i="17"/>
  <c r="AJ867" i="17" l="1"/>
  <c r="K873" i="17"/>
  <c r="M873" i="17"/>
  <c r="M874" i="17" s="1"/>
  <c r="R872" i="17"/>
  <c r="AD868" i="17"/>
  <c r="AF867" i="17"/>
  <c r="AH867" i="17"/>
  <c r="S874" i="17"/>
  <c r="N874" i="17" s="1"/>
  <c r="H874" i="17"/>
  <c r="L874" i="17" s="1"/>
  <c r="I874" i="17"/>
  <c r="F874" i="17"/>
  <c r="E875" i="17"/>
  <c r="G874" i="17"/>
  <c r="AI867" i="17"/>
  <c r="Q873" i="17"/>
  <c r="P873" i="17"/>
  <c r="O873" i="17"/>
  <c r="W868" i="17"/>
  <c r="AC870" i="17"/>
  <c r="Z870" i="17"/>
  <c r="Y870" i="17"/>
  <c r="X870" i="17"/>
  <c r="U871" i="17"/>
  <c r="V871" i="17"/>
  <c r="T872" i="17"/>
  <c r="AA869" i="17"/>
  <c r="AD869" i="17" s="1"/>
  <c r="AB867" i="17"/>
  <c r="AB868" i="17" s="1"/>
  <c r="AE869" i="17"/>
  <c r="J874" i="17" l="1"/>
  <c r="K874" i="17"/>
  <c r="AH868" i="17"/>
  <c r="AH869" i="17" s="1"/>
  <c r="AI868" i="17"/>
  <c r="AI869" i="17" s="1"/>
  <c r="R873" i="17"/>
  <c r="S875" i="17"/>
  <c r="N875" i="17" s="1"/>
  <c r="H875" i="17"/>
  <c r="J875" i="17" s="1"/>
  <c r="E876" i="17"/>
  <c r="F875" i="17"/>
  <c r="G875" i="17"/>
  <c r="Q874" i="17"/>
  <c r="P874" i="17"/>
  <c r="O874" i="17"/>
  <c r="AG868" i="17"/>
  <c r="AG869" i="17" s="1"/>
  <c r="AJ868" i="17"/>
  <c r="AJ869" i="17" s="1"/>
  <c r="AF868" i="17"/>
  <c r="AF869" i="17" s="1"/>
  <c r="AA870" i="17"/>
  <c r="AD870" i="17" s="1"/>
  <c r="U872" i="17"/>
  <c r="T873" i="17"/>
  <c r="V872" i="17"/>
  <c r="AC871" i="17"/>
  <c r="Z871" i="17"/>
  <c r="Y871" i="17"/>
  <c r="AA871" i="17" s="1"/>
  <c r="X871" i="17"/>
  <c r="W869" i="17"/>
  <c r="R874" i="17" l="1"/>
  <c r="M875" i="17"/>
  <c r="K875" i="17"/>
  <c r="K876" i="17" s="1"/>
  <c r="L875" i="17"/>
  <c r="L876" i="17" s="1"/>
  <c r="Q875" i="17"/>
  <c r="P875" i="17"/>
  <c r="O875" i="17"/>
  <c r="I875" i="17"/>
  <c r="S876" i="17"/>
  <c r="N876" i="17" s="1"/>
  <c r="H876" i="17"/>
  <c r="J876" i="17" s="1"/>
  <c r="E877" i="17"/>
  <c r="F876" i="17"/>
  <c r="G876" i="17"/>
  <c r="AJ870" i="17"/>
  <c r="AC872" i="17"/>
  <c r="Y872" i="17"/>
  <c r="Z872" i="17"/>
  <c r="X872" i="17"/>
  <c r="T874" i="17"/>
  <c r="U873" i="17"/>
  <c r="V873" i="17"/>
  <c r="W870" i="17"/>
  <c r="AD871" i="17"/>
  <c r="AE871" i="17"/>
  <c r="AE870" i="17"/>
  <c r="AB869" i="17"/>
  <c r="AG870" i="17" s="1"/>
  <c r="AA872" i="17" l="1"/>
  <c r="R875" i="17"/>
  <c r="I876" i="17"/>
  <c r="I877" i="17" s="1"/>
  <c r="M876" i="17"/>
  <c r="M877" i="17" s="1"/>
  <c r="Q876" i="17"/>
  <c r="P876" i="17"/>
  <c r="O876" i="17"/>
  <c r="S877" i="17"/>
  <c r="N877" i="17" s="1"/>
  <c r="H877" i="17"/>
  <c r="J877" i="17" s="1"/>
  <c r="E878" i="17"/>
  <c r="F877" i="17"/>
  <c r="G877" i="17"/>
  <c r="AB870" i="17"/>
  <c r="AG871" i="17" s="1"/>
  <c r="AH870" i="17"/>
  <c r="AH871" i="17" s="1"/>
  <c r="AI870" i="17"/>
  <c r="AI871" i="17" s="1"/>
  <c r="AC873" i="17"/>
  <c r="Y873" i="17"/>
  <c r="X873" i="17"/>
  <c r="Z873" i="17"/>
  <c r="U874" i="17"/>
  <c r="T875" i="17"/>
  <c r="V874" i="17"/>
  <c r="AF870" i="17"/>
  <c r="AF871" i="17" s="1"/>
  <c r="AD872" i="17"/>
  <c r="W871" i="17"/>
  <c r="W872" i="17" s="1"/>
  <c r="AE872" i="17"/>
  <c r="AJ871" i="17" l="1"/>
  <c r="K877" i="17"/>
  <c r="L877" i="17"/>
  <c r="R876" i="17"/>
  <c r="AI872" i="17"/>
  <c r="AI873" i="17" s="1"/>
  <c r="Q877" i="17"/>
  <c r="P877" i="17"/>
  <c r="O877" i="17"/>
  <c r="AA873" i="17"/>
  <c r="AE873" i="17" s="1"/>
  <c r="S878" i="17"/>
  <c r="N878" i="17" s="1"/>
  <c r="H878" i="17"/>
  <c r="I878" i="17" s="1"/>
  <c r="F878" i="17"/>
  <c r="E879" i="17"/>
  <c r="G878" i="17"/>
  <c r="AC874" i="17"/>
  <c r="Z874" i="17"/>
  <c r="Y874" i="17"/>
  <c r="X874" i="17"/>
  <c r="AB871" i="17"/>
  <c r="AB872" i="17" s="1"/>
  <c r="U875" i="17"/>
  <c r="T876" i="17"/>
  <c r="V875" i="17"/>
  <c r="R877" i="17" l="1"/>
  <c r="AD873" i="17"/>
  <c r="W873" i="17" s="1"/>
  <c r="M878" i="17"/>
  <c r="L878" i="17"/>
  <c r="K878" i="17"/>
  <c r="K879" i="17" s="1"/>
  <c r="S879" i="17"/>
  <c r="N879" i="17" s="1"/>
  <c r="L879" i="17"/>
  <c r="M879" i="17"/>
  <c r="H879" i="17"/>
  <c r="I879" i="17" s="1"/>
  <c r="E880" i="17"/>
  <c r="F879" i="17"/>
  <c r="G879" i="17"/>
  <c r="AF872" i="17"/>
  <c r="AF873" i="17" s="1"/>
  <c r="Q878" i="17"/>
  <c r="P878" i="17"/>
  <c r="O878" i="17"/>
  <c r="AJ872" i="17"/>
  <c r="AJ873" i="17" s="1"/>
  <c r="J878" i="17"/>
  <c r="J879" i="17" s="1"/>
  <c r="AH872" i="17"/>
  <c r="AH873" i="17" s="1"/>
  <c r="AG872" i="17"/>
  <c r="AG873" i="17" s="1"/>
  <c r="AB873" i="17"/>
  <c r="AF874" i="17" s="1"/>
  <c r="U876" i="17"/>
  <c r="T877" i="17"/>
  <c r="V876" i="17"/>
  <c r="AC875" i="17"/>
  <c r="Y875" i="17"/>
  <c r="Z875" i="17"/>
  <c r="X875" i="17"/>
  <c r="AA874" i="17"/>
  <c r="AD874" i="17" s="1"/>
  <c r="W874" i="17" s="1"/>
  <c r="AE874" i="17"/>
  <c r="R878" i="17" l="1"/>
  <c r="AG874" i="17"/>
  <c r="AH874" i="17"/>
  <c r="Q879" i="17"/>
  <c r="P879" i="17"/>
  <c r="O879" i="17"/>
  <c r="AJ874" i="17"/>
  <c r="AJ875" i="17" s="1"/>
  <c r="S880" i="17"/>
  <c r="N880" i="17" s="1"/>
  <c r="H880" i="17"/>
  <c r="K880" i="17" s="1"/>
  <c r="F880" i="17"/>
  <c r="E881" i="17"/>
  <c r="G880" i="17"/>
  <c r="AI874" i="17"/>
  <c r="AC876" i="17"/>
  <c r="Y876" i="17"/>
  <c r="Z876" i="17"/>
  <c r="X876" i="17"/>
  <c r="AA875" i="17"/>
  <c r="AD875" i="17" s="1"/>
  <c r="W875" i="17" s="1"/>
  <c r="U877" i="17"/>
  <c r="T878" i="17"/>
  <c r="V877" i="17"/>
  <c r="AB874" i="17"/>
  <c r="AG875" i="17" s="1"/>
  <c r="R879" i="17" l="1"/>
  <c r="AE875" i="17"/>
  <c r="S881" i="17"/>
  <c r="N881" i="17" s="1"/>
  <c r="L881" i="17"/>
  <c r="K881" i="17"/>
  <c r="J881" i="17"/>
  <c r="F881" i="17"/>
  <c r="H881" i="17"/>
  <c r="E882" i="17"/>
  <c r="G881" i="17"/>
  <c r="Q880" i="17"/>
  <c r="P880" i="17"/>
  <c r="R880" i="17" s="1"/>
  <c r="O880" i="17"/>
  <c r="J880" i="17"/>
  <c r="AA876" i="17"/>
  <c r="AE876" i="17" s="1"/>
  <c r="I880" i="17"/>
  <c r="I881" i="17" s="1"/>
  <c r="L880" i="17"/>
  <c r="AH875" i="17"/>
  <c r="AI875" i="17"/>
  <c r="M880" i="17"/>
  <c r="M881" i="17" s="1"/>
  <c r="AB875" i="17"/>
  <c r="AG876" i="17" s="1"/>
  <c r="U878" i="17"/>
  <c r="T879" i="17"/>
  <c r="V878" i="17"/>
  <c r="AC877" i="17"/>
  <c r="Y877" i="17"/>
  <c r="Z877" i="17"/>
  <c r="X877" i="17"/>
  <c r="AF875" i="17"/>
  <c r="AF876" i="17" s="1"/>
  <c r="AJ876" i="17" l="1"/>
  <c r="AI876" i="17"/>
  <c r="AH876" i="17"/>
  <c r="AD876" i="17"/>
  <c r="W876" i="17" s="1"/>
  <c r="AB876" i="17" s="1"/>
  <c r="Q881" i="17"/>
  <c r="P881" i="17"/>
  <c r="R881" i="17" s="1"/>
  <c r="O881" i="17"/>
  <c r="AA877" i="17"/>
  <c r="S882" i="17"/>
  <c r="N882" i="17" s="1"/>
  <c r="H882" i="17"/>
  <c r="K882" i="17" s="1"/>
  <c r="F882" i="17"/>
  <c r="E883" i="17"/>
  <c r="G882" i="17"/>
  <c r="T880" i="17"/>
  <c r="U879" i="17"/>
  <c r="V879" i="17"/>
  <c r="AC878" i="17"/>
  <c r="Y878" i="17"/>
  <c r="Z878" i="17"/>
  <c r="X878" i="17"/>
  <c r="AD877" i="17"/>
  <c r="W877" i="17" s="1"/>
  <c r="AE877" i="17"/>
  <c r="AJ877" i="17" l="1"/>
  <c r="AG877" i="17"/>
  <c r="L882" i="17"/>
  <c r="M882" i="17"/>
  <c r="Q882" i="17"/>
  <c r="P882" i="17"/>
  <c r="O882" i="17"/>
  <c r="AH877" i="17"/>
  <c r="AH878" i="17" s="1"/>
  <c r="AF877" i="17"/>
  <c r="AI877" i="17"/>
  <c r="I882" i="17"/>
  <c r="J882" i="17"/>
  <c r="S883" i="17"/>
  <c r="N883" i="17" s="1"/>
  <c r="H883" i="17"/>
  <c r="J883" i="17" s="1"/>
  <c r="E884" i="17"/>
  <c r="F883" i="17"/>
  <c r="G883" i="17"/>
  <c r="AB877" i="17"/>
  <c r="AJ878" i="17" s="1"/>
  <c r="AF878" i="17"/>
  <c r="AC879" i="17"/>
  <c r="Y879" i="17"/>
  <c r="Z879" i="17"/>
  <c r="X879" i="17"/>
  <c r="T881" i="17"/>
  <c r="U880" i="17"/>
  <c r="V880" i="17"/>
  <c r="AA878" i="17"/>
  <c r="AE878" i="17" s="1"/>
  <c r="R882" i="17" l="1"/>
  <c r="K883" i="17"/>
  <c r="I883" i="17"/>
  <c r="M883" i="17"/>
  <c r="L883" i="17"/>
  <c r="L884" i="17" s="1"/>
  <c r="Q883" i="17"/>
  <c r="P883" i="17"/>
  <c r="O883" i="17"/>
  <c r="AG878" i="17"/>
  <c r="S884" i="17"/>
  <c r="N884" i="17" s="1"/>
  <c r="H884" i="17"/>
  <c r="K884" i="17" s="1"/>
  <c r="E885" i="17"/>
  <c r="F884" i="17"/>
  <c r="G884" i="17"/>
  <c r="AI878" i="17"/>
  <c r="AD878" i="17"/>
  <c r="W878" i="17" s="1"/>
  <c r="AB878" i="17" s="1"/>
  <c r="AJ879" i="17" s="1"/>
  <c r="AC880" i="17"/>
  <c r="Z880" i="17"/>
  <c r="Y880" i="17"/>
  <c r="X880" i="17"/>
  <c r="AA879" i="17"/>
  <c r="AD879" i="17" s="1"/>
  <c r="U881" i="17"/>
  <c r="T882" i="17"/>
  <c r="V881" i="17"/>
  <c r="AI879" i="17" l="1"/>
  <c r="AH879" i="17"/>
  <c r="R883" i="17"/>
  <c r="I884" i="17"/>
  <c r="P884" i="17"/>
  <c r="R884" i="17" s="1"/>
  <c r="Q884" i="17"/>
  <c r="O884" i="17"/>
  <c r="J884" i="17"/>
  <c r="J885" i="17" s="1"/>
  <c r="M884" i="17"/>
  <c r="S885" i="17"/>
  <c r="N885" i="17" s="1"/>
  <c r="H885" i="17"/>
  <c r="M885" i="17" s="1"/>
  <c r="E886" i="17"/>
  <c r="F885" i="17"/>
  <c r="G885" i="17"/>
  <c r="AG879" i="17"/>
  <c r="T883" i="17"/>
  <c r="U882" i="17"/>
  <c r="V882" i="17"/>
  <c r="Y881" i="17"/>
  <c r="AC881" i="17"/>
  <c r="Z881" i="17"/>
  <c r="X881" i="17"/>
  <c r="AA880" i="17"/>
  <c r="AD880" i="17" s="1"/>
  <c r="AE880" i="17"/>
  <c r="AE879" i="17"/>
  <c r="AF879" i="17"/>
  <c r="W879" i="17"/>
  <c r="I885" i="17" l="1"/>
  <c r="K885" i="17"/>
  <c r="L885" i="17"/>
  <c r="AB879" i="17"/>
  <c r="AJ880" i="17" s="1"/>
  <c r="AH880" i="17"/>
  <c r="AI880" i="17"/>
  <c r="AA881" i="17"/>
  <c r="AG880" i="17"/>
  <c r="Q885" i="17"/>
  <c r="P885" i="17"/>
  <c r="O885" i="17"/>
  <c r="S886" i="17"/>
  <c r="N886" i="17" s="1"/>
  <c r="H886" i="17"/>
  <c r="J886" i="17" s="1"/>
  <c r="I886" i="17"/>
  <c r="E887" i="17"/>
  <c r="F886" i="17"/>
  <c r="G886" i="17"/>
  <c r="AC882" i="17"/>
  <c r="Y882" i="17"/>
  <c r="Z882" i="17"/>
  <c r="X882" i="17"/>
  <c r="W880" i="17"/>
  <c r="AF880" i="17"/>
  <c r="U883" i="17"/>
  <c r="T884" i="17"/>
  <c r="V883" i="17"/>
  <c r="AD881" i="17"/>
  <c r="AE881" i="17"/>
  <c r="AA882" i="17" l="1"/>
  <c r="W881" i="17"/>
  <c r="M886" i="17"/>
  <c r="R885" i="17"/>
  <c r="L886" i="17"/>
  <c r="L887" i="17" s="1"/>
  <c r="Q886" i="17"/>
  <c r="O886" i="17"/>
  <c r="P886" i="17"/>
  <c r="K886" i="17"/>
  <c r="S887" i="17"/>
  <c r="N887" i="17" s="1"/>
  <c r="H887" i="17"/>
  <c r="I887" i="17" s="1"/>
  <c r="E888" i="17"/>
  <c r="F887" i="17"/>
  <c r="G887" i="17"/>
  <c r="AD882" i="17"/>
  <c r="AC883" i="17"/>
  <c r="Y883" i="17"/>
  <c r="Z883" i="17"/>
  <c r="X883" i="17"/>
  <c r="T885" i="17"/>
  <c r="U884" i="17"/>
  <c r="V884" i="17"/>
  <c r="AE882" i="17"/>
  <c r="AB880" i="17"/>
  <c r="AI881" i="17" s="1"/>
  <c r="W882" i="17" l="1"/>
  <c r="J887" i="17"/>
  <c r="M887" i="17"/>
  <c r="K887" i="17"/>
  <c r="AB881" i="17"/>
  <c r="AI882" i="17" s="1"/>
  <c r="AJ881" i="17"/>
  <c r="AJ882" i="17" s="1"/>
  <c r="Q887" i="17"/>
  <c r="P887" i="17"/>
  <c r="O887" i="17"/>
  <c r="S888" i="17"/>
  <c r="N888" i="17" s="1"/>
  <c r="H888" i="17"/>
  <c r="M888" i="17" s="1"/>
  <c r="F888" i="17"/>
  <c r="E889" i="17"/>
  <c r="G888" i="17"/>
  <c r="AH881" i="17"/>
  <c r="AG881" i="17"/>
  <c r="R886" i="17"/>
  <c r="AA883" i="17"/>
  <c r="AD883" i="17" s="1"/>
  <c r="W883" i="17" s="1"/>
  <c r="AC884" i="17"/>
  <c r="Y884" i="17"/>
  <c r="Z884" i="17"/>
  <c r="X884" i="17"/>
  <c r="U885" i="17"/>
  <c r="T886" i="17"/>
  <c r="V885" i="17"/>
  <c r="AF881" i="17"/>
  <c r="AA884" i="17" l="1"/>
  <c r="AF882" i="17"/>
  <c r="AB882" i="17"/>
  <c r="AI883" i="17" s="1"/>
  <c r="J888" i="17"/>
  <c r="I888" i="17"/>
  <c r="AJ883" i="17"/>
  <c r="AG882" i="17"/>
  <c r="AG883" i="17" s="1"/>
  <c r="L888" i="17"/>
  <c r="AH882" i="17"/>
  <c r="K888" i="17"/>
  <c r="S889" i="17"/>
  <c r="N889" i="17" s="1"/>
  <c r="H889" i="17"/>
  <c r="M889" i="17" s="1"/>
  <c r="F889" i="17"/>
  <c r="E890" i="17"/>
  <c r="G889" i="17"/>
  <c r="P888" i="17"/>
  <c r="Q888" i="17"/>
  <c r="O888" i="17"/>
  <c r="R887" i="17"/>
  <c r="AE884" i="17"/>
  <c r="AC885" i="17"/>
  <c r="Y885" i="17"/>
  <c r="X885" i="17"/>
  <c r="Z885" i="17"/>
  <c r="AE883" i="17"/>
  <c r="AB883" i="17" s="1"/>
  <c r="U886" i="17"/>
  <c r="T887" i="17"/>
  <c r="V886" i="17"/>
  <c r="AD884" i="17"/>
  <c r="W884" i="17" s="1"/>
  <c r="AI884" i="17" l="1"/>
  <c r="J889" i="17"/>
  <c r="AH883" i="17"/>
  <c r="L889" i="17"/>
  <c r="AF883" i="17"/>
  <c r="AH884" i="17"/>
  <c r="AG884" i="17"/>
  <c r="I889" i="17"/>
  <c r="I890" i="17" s="1"/>
  <c r="AJ884" i="17"/>
  <c r="K889" i="17"/>
  <c r="AA885" i="17"/>
  <c r="AE885" i="17" s="1"/>
  <c r="S890" i="17"/>
  <c r="N890" i="17" s="1"/>
  <c r="E891" i="17"/>
  <c r="H890" i="17"/>
  <c r="M890" i="17" s="1"/>
  <c r="F890" i="17"/>
  <c r="G890" i="17"/>
  <c r="R888" i="17"/>
  <c r="Q889" i="17"/>
  <c r="P889" i="17"/>
  <c r="O889" i="17"/>
  <c r="U887" i="17"/>
  <c r="T888" i="17"/>
  <c r="V887" i="17"/>
  <c r="AC886" i="17"/>
  <c r="Z886" i="17"/>
  <c r="Y886" i="17"/>
  <c r="X886" i="17"/>
  <c r="AB884" i="17"/>
  <c r="AI885" i="17" s="1"/>
  <c r="AF884" i="17"/>
  <c r="K890" i="17" l="1"/>
  <c r="AD885" i="17"/>
  <c r="W885" i="17" s="1"/>
  <c r="S891" i="17"/>
  <c r="N891" i="17" s="1"/>
  <c r="K891" i="17"/>
  <c r="L891" i="17"/>
  <c r="M891" i="17"/>
  <c r="J891" i="17"/>
  <c r="I891" i="17"/>
  <c r="H891" i="17"/>
  <c r="F891" i="17"/>
  <c r="E892" i="17"/>
  <c r="G891" i="17"/>
  <c r="AJ885" i="17"/>
  <c r="AJ886" i="17" s="1"/>
  <c r="J890" i="17"/>
  <c r="AG885" i="17"/>
  <c r="AG886" i="17" s="1"/>
  <c r="AH885" i="17"/>
  <c r="AH886" i="17" s="1"/>
  <c r="R889" i="17"/>
  <c r="L890" i="17"/>
  <c r="AF885" i="17"/>
  <c r="Q890" i="17"/>
  <c r="P890" i="17"/>
  <c r="O890" i="17"/>
  <c r="AF886" i="17"/>
  <c r="U888" i="17"/>
  <c r="T889" i="17"/>
  <c r="V888" i="17"/>
  <c r="AB885" i="17"/>
  <c r="AI886" i="17" s="1"/>
  <c r="AC887" i="17"/>
  <c r="Y887" i="17"/>
  <c r="Z887" i="17"/>
  <c r="X887" i="17"/>
  <c r="AA886" i="17"/>
  <c r="AE886" i="17" s="1"/>
  <c r="AA887" i="17" l="1"/>
  <c r="R890" i="17"/>
  <c r="S892" i="17"/>
  <c r="N892" i="17" s="1"/>
  <c r="H892" i="17"/>
  <c r="J892" i="17" s="1"/>
  <c r="E893" i="17"/>
  <c r="F892" i="17"/>
  <c r="G892" i="17"/>
  <c r="Q891" i="17"/>
  <c r="P891" i="17"/>
  <c r="O891" i="17"/>
  <c r="AD886" i="17"/>
  <c r="W886" i="17" s="1"/>
  <c r="AB886" i="17" s="1"/>
  <c r="AI887" i="17" s="1"/>
  <c r="AC888" i="17"/>
  <c r="Y888" i="17"/>
  <c r="AA888" i="17" s="1"/>
  <c r="Z888" i="17"/>
  <c r="X888" i="17"/>
  <c r="U889" i="17"/>
  <c r="T890" i="17"/>
  <c r="V889" i="17"/>
  <c r="AD887" i="17"/>
  <c r="AE887" i="17"/>
  <c r="I892" i="17" l="1"/>
  <c r="K892" i="17"/>
  <c r="M892" i="17"/>
  <c r="L892" i="17"/>
  <c r="L893" i="17" s="1"/>
  <c r="AG887" i="17"/>
  <c r="R891" i="17"/>
  <c r="S893" i="17"/>
  <c r="N893" i="17" s="1"/>
  <c r="M893" i="17"/>
  <c r="H893" i="17"/>
  <c r="J893" i="17" s="1"/>
  <c r="E894" i="17"/>
  <c r="F893" i="17"/>
  <c r="G893" i="17"/>
  <c r="AH887" i="17"/>
  <c r="Q892" i="17"/>
  <c r="P892" i="17"/>
  <c r="O892" i="17"/>
  <c r="AJ887" i="17"/>
  <c r="Z889" i="17"/>
  <c r="Y889" i="17"/>
  <c r="AC889" i="17"/>
  <c r="X889" i="17"/>
  <c r="AF887" i="17"/>
  <c r="AD888" i="17"/>
  <c r="AE888" i="17"/>
  <c r="U890" i="17"/>
  <c r="T891" i="17"/>
  <c r="V890" i="17"/>
  <c r="W887" i="17"/>
  <c r="K893" i="17" l="1"/>
  <c r="R892" i="17"/>
  <c r="Q893" i="17"/>
  <c r="P893" i="17"/>
  <c r="O893" i="17"/>
  <c r="S894" i="17"/>
  <c r="N894" i="17" s="1"/>
  <c r="K894" i="17"/>
  <c r="M894" i="17"/>
  <c r="H894" i="17"/>
  <c r="J894" i="17" s="1"/>
  <c r="E895" i="17"/>
  <c r="F894" i="17"/>
  <c r="G894" i="17"/>
  <c r="AG888" i="17"/>
  <c r="I893" i="17"/>
  <c r="I894" i="17" s="1"/>
  <c r="W888" i="17"/>
  <c r="AB887" i="17"/>
  <c r="AH888" i="17" s="1"/>
  <c r="AF888" i="17"/>
  <c r="U891" i="17"/>
  <c r="T892" i="17"/>
  <c r="V891" i="17"/>
  <c r="AC890" i="17"/>
  <c r="Y890" i="17"/>
  <c r="X890" i="17"/>
  <c r="Z890" i="17"/>
  <c r="AA889" i="17"/>
  <c r="AD889" i="17" s="1"/>
  <c r="Q894" i="17" l="1"/>
  <c r="P894" i="17"/>
  <c r="O894" i="17"/>
  <c r="AF889" i="17"/>
  <c r="R893" i="17"/>
  <c r="AA890" i="17"/>
  <c r="AD890" i="17" s="1"/>
  <c r="L894" i="17"/>
  <c r="AB888" i="17"/>
  <c r="AG889" i="17" s="1"/>
  <c r="AI888" i="17"/>
  <c r="AI889" i="17" s="1"/>
  <c r="S895" i="17"/>
  <c r="N895" i="17" s="1"/>
  <c r="H895" i="17"/>
  <c r="J895" i="17" s="1"/>
  <c r="E896" i="17"/>
  <c r="F895" i="17"/>
  <c r="G895" i="17"/>
  <c r="AJ888" i="17"/>
  <c r="AJ889" i="17" s="1"/>
  <c r="AJ890" i="17" s="1"/>
  <c r="U892" i="17"/>
  <c r="T893" i="17"/>
  <c r="V892" i="17"/>
  <c r="AE889" i="17"/>
  <c r="AB889" i="17" s="1"/>
  <c r="AC891" i="17"/>
  <c r="Y891" i="17"/>
  <c r="Z891" i="17"/>
  <c r="X891" i="17"/>
  <c r="W889" i="17"/>
  <c r="AA891" i="17" l="1"/>
  <c r="AI890" i="17"/>
  <c r="AG890" i="17"/>
  <c r="AH889" i="17"/>
  <c r="AH890" i="17" s="1"/>
  <c r="AE890" i="17"/>
  <c r="L895" i="17"/>
  <c r="L896" i="17" s="1"/>
  <c r="K895" i="17"/>
  <c r="R894" i="17"/>
  <c r="I895" i="17"/>
  <c r="M895" i="17"/>
  <c r="Q895" i="17"/>
  <c r="P895" i="17"/>
  <c r="R895" i="17" s="1"/>
  <c r="O895" i="17"/>
  <c r="S896" i="17"/>
  <c r="N896" i="17" s="1"/>
  <c r="M896" i="17"/>
  <c r="K896" i="17"/>
  <c r="H896" i="17"/>
  <c r="J896" i="17" s="1"/>
  <c r="E897" i="17"/>
  <c r="F896" i="17"/>
  <c r="G896" i="17"/>
  <c r="W890" i="17"/>
  <c r="AB890" i="17" s="1"/>
  <c r="AF890" i="17"/>
  <c r="AC892" i="17"/>
  <c r="Z892" i="17"/>
  <c r="Y892" i="17"/>
  <c r="X892" i="17"/>
  <c r="AE891" i="17"/>
  <c r="U893" i="17"/>
  <c r="T894" i="17"/>
  <c r="V893" i="17"/>
  <c r="AD891" i="17"/>
  <c r="W891" i="17" s="1"/>
  <c r="I896" i="17" l="1"/>
  <c r="AG891" i="17"/>
  <c r="AH891" i="17"/>
  <c r="AI891" i="17"/>
  <c r="AJ891" i="17"/>
  <c r="N897" i="17"/>
  <c r="Q896" i="17"/>
  <c r="P896" i="17"/>
  <c r="O896" i="17"/>
  <c r="S897" i="17"/>
  <c r="H897" i="17"/>
  <c r="M897" i="17" s="1"/>
  <c r="F897" i="17"/>
  <c r="J897" i="17"/>
  <c r="E898" i="17"/>
  <c r="G897" i="17"/>
  <c r="AF891" i="17"/>
  <c r="U894" i="17"/>
  <c r="T895" i="17"/>
  <c r="V894" i="17"/>
  <c r="AA892" i="17"/>
  <c r="AE892" i="17" s="1"/>
  <c r="Y893" i="17"/>
  <c r="AC893" i="17"/>
  <c r="Z893" i="17"/>
  <c r="X893" i="17"/>
  <c r="AB891" i="17"/>
  <c r="R896" i="17" l="1"/>
  <c r="Q897" i="17"/>
  <c r="P897" i="17"/>
  <c r="O897" i="17"/>
  <c r="I897" i="17"/>
  <c r="AJ892" i="17"/>
  <c r="L897" i="17"/>
  <c r="L898" i="17" s="1"/>
  <c r="AI892" i="17"/>
  <c r="K897" i="17"/>
  <c r="AH892" i="17"/>
  <c r="S898" i="17"/>
  <c r="N898" i="17" s="1"/>
  <c r="M898" i="17"/>
  <c r="K898" i="17"/>
  <c r="J898" i="17"/>
  <c r="I898" i="17"/>
  <c r="E899" i="17"/>
  <c r="F898" i="17"/>
  <c r="H898" i="17"/>
  <c r="G898" i="17"/>
  <c r="AG892" i="17"/>
  <c r="AF892" i="17"/>
  <c r="U895" i="17"/>
  <c r="T896" i="17"/>
  <c r="V895" i="17"/>
  <c r="AC894" i="17"/>
  <c r="Y894" i="17"/>
  <c r="Z894" i="17"/>
  <c r="X894" i="17"/>
  <c r="AA893" i="17"/>
  <c r="AE893" i="17" s="1"/>
  <c r="AD892" i="17"/>
  <c r="W892" i="17" s="1"/>
  <c r="Q898" i="17" l="1"/>
  <c r="P898" i="17"/>
  <c r="R898" i="17" s="1"/>
  <c r="O898" i="17"/>
  <c r="S899" i="17"/>
  <c r="N899" i="17" s="1"/>
  <c r="H899" i="17"/>
  <c r="I899" i="17" s="1"/>
  <c r="J899" i="17"/>
  <c r="F899" i="17"/>
  <c r="E900" i="17"/>
  <c r="G899" i="17"/>
  <c r="R897" i="17"/>
  <c r="AC895" i="17"/>
  <c r="Z895" i="17"/>
  <c r="X895" i="17"/>
  <c r="Y895" i="17"/>
  <c r="AD893" i="17"/>
  <c r="W893" i="17"/>
  <c r="U896" i="17"/>
  <c r="T897" i="17"/>
  <c r="V896" i="17"/>
  <c r="AA894" i="17"/>
  <c r="AD894" i="17" s="1"/>
  <c r="AB892" i="17"/>
  <c r="AI893" i="17" s="1"/>
  <c r="AH893" i="17" l="1"/>
  <c r="AJ893" i="17"/>
  <c r="AG893" i="17"/>
  <c r="L899" i="17"/>
  <c r="M899" i="17"/>
  <c r="S900" i="17"/>
  <c r="N900" i="17" s="1"/>
  <c r="L900" i="17"/>
  <c r="M900" i="17"/>
  <c r="H900" i="17"/>
  <c r="J900" i="17" s="1"/>
  <c r="I900" i="17"/>
  <c r="E901" i="17"/>
  <c r="F900" i="17"/>
  <c r="G900" i="17"/>
  <c r="AB893" i="17"/>
  <c r="AH894" i="17" s="1"/>
  <c r="Q899" i="17"/>
  <c r="P899" i="17"/>
  <c r="R899" i="17" s="1"/>
  <c r="O899" i="17"/>
  <c r="AA895" i="17"/>
  <c r="K899" i="17"/>
  <c r="K900" i="17" s="1"/>
  <c r="AC896" i="17"/>
  <c r="Y896" i="17"/>
  <c r="X896" i="17"/>
  <c r="Z896" i="17"/>
  <c r="W894" i="17"/>
  <c r="W895" i="17" s="1"/>
  <c r="AF893" i="17"/>
  <c r="AE894" i="17"/>
  <c r="U897" i="17"/>
  <c r="T898" i="17"/>
  <c r="V897" i="17"/>
  <c r="AD895" i="17"/>
  <c r="AE895" i="17"/>
  <c r="AI894" i="17" l="1"/>
  <c r="AJ894" i="17"/>
  <c r="AF894" i="17"/>
  <c r="N901" i="17"/>
  <c r="AB894" i="17"/>
  <c r="AB895" i="17" s="1"/>
  <c r="Q900" i="17"/>
  <c r="P900" i="17"/>
  <c r="O900" i="17"/>
  <c r="S901" i="17"/>
  <c r="H901" i="17"/>
  <c r="K901" i="17" s="1"/>
  <c r="I901" i="17"/>
  <c r="J901" i="17"/>
  <c r="E902" i="17"/>
  <c r="F901" i="17"/>
  <c r="G901" i="17"/>
  <c r="AG894" i="17"/>
  <c r="AA896" i="17"/>
  <c r="AD896" i="17" s="1"/>
  <c r="W896" i="17" s="1"/>
  <c r="U898" i="17"/>
  <c r="T899" i="17"/>
  <c r="V898" i="17"/>
  <c r="AC897" i="17"/>
  <c r="Z897" i="17"/>
  <c r="Y897" i="17"/>
  <c r="X897" i="17"/>
  <c r="AE896" i="17"/>
  <c r="R900" i="17" l="1"/>
  <c r="AB896" i="17"/>
  <c r="S902" i="17"/>
  <c r="H902" i="17"/>
  <c r="K902" i="17" s="1"/>
  <c r="I902" i="17"/>
  <c r="E903" i="17"/>
  <c r="F902" i="17"/>
  <c r="G902" i="17"/>
  <c r="AA897" i="17"/>
  <c r="AD897" i="17" s="1"/>
  <c r="W897" i="17" s="1"/>
  <c r="L901" i="17"/>
  <c r="M901" i="17"/>
  <c r="AI895" i="17"/>
  <c r="AI896" i="17" s="1"/>
  <c r="AI897" i="17" s="1"/>
  <c r="AG895" i="17"/>
  <c r="AG896" i="17" s="1"/>
  <c r="AG897" i="17" s="1"/>
  <c r="N902" i="17"/>
  <c r="AJ895" i="17"/>
  <c r="AJ896" i="17" s="1"/>
  <c r="AJ897" i="17" s="1"/>
  <c r="AF895" i="17"/>
  <c r="AF896" i="17" s="1"/>
  <c r="AF897" i="17" s="1"/>
  <c r="Q901" i="17"/>
  <c r="P901" i="17"/>
  <c r="O901" i="17"/>
  <c r="AH895" i="17"/>
  <c r="AH896" i="17" s="1"/>
  <c r="AH897" i="17" s="1"/>
  <c r="U899" i="17"/>
  <c r="T900" i="17"/>
  <c r="V899" i="17"/>
  <c r="AC898" i="17"/>
  <c r="Y898" i="17"/>
  <c r="Z898" i="17"/>
  <c r="X898" i="17"/>
  <c r="M902" i="17" l="1"/>
  <c r="L902" i="17"/>
  <c r="L903" i="17" s="1"/>
  <c r="AE897" i="17"/>
  <c r="J902" i="17"/>
  <c r="J903" i="17" s="1"/>
  <c r="AB897" i="17"/>
  <c r="AG898" i="17" s="1"/>
  <c r="S903" i="17"/>
  <c r="N903" i="17" s="1"/>
  <c r="K903" i="17"/>
  <c r="M903" i="17"/>
  <c r="H903" i="17"/>
  <c r="I903" i="17" s="1"/>
  <c r="E904" i="17"/>
  <c r="F903" i="17"/>
  <c r="G903" i="17"/>
  <c r="AH898" i="17"/>
  <c r="AI898" i="17"/>
  <c r="R901" i="17"/>
  <c r="Q902" i="17"/>
  <c r="P902" i="17"/>
  <c r="O902" i="17"/>
  <c r="U900" i="17"/>
  <c r="T901" i="17"/>
  <c r="V900" i="17"/>
  <c r="AC899" i="17"/>
  <c r="Y899" i="17"/>
  <c r="X899" i="17"/>
  <c r="Z899" i="17"/>
  <c r="AA898" i="17"/>
  <c r="AD898" i="17" s="1"/>
  <c r="W898" i="17" s="1"/>
  <c r="AE898" i="17"/>
  <c r="AB898" i="17" s="1"/>
  <c r="AG899" i="17" l="1"/>
  <c r="AF898" i="17"/>
  <c r="AF899" i="17" s="1"/>
  <c r="AI899" i="17"/>
  <c r="AH899" i="17"/>
  <c r="Q903" i="17"/>
  <c r="P903" i="17"/>
  <c r="O903" i="17"/>
  <c r="AJ898" i="17"/>
  <c r="AJ899" i="17" s="1"/>
  <c r="R902" i="17"/>
  <c r="S904" i="17"/>
  <c r="N904" i="17" s="1"/>
  <c r="H904" i="17"/>
  <c r="K904" i="17" s="1"/>
  <c r="J904" i="17"/>
  <c r="I904" i="17"/>
  <c r="F904" i="17"/>
  <c r="E905" i="17"/>
  <c r="G904" i="17"/>
  <c r="U901" i="17"/>
  <c r="T902" i="17"/>
  <c r="V901" i="17"/>
  <c r="AC900" i="17"/>
  <c r="Z900" i="17"/>
  <c r="Y900" i="17"/>
  <c r="X900" i="17"/>
  <c r="AA899" i="17"/>
  <c r="AE899" i="17" s="1"/>
  <c r="L904" i="17" l="1"/>
  <c r="AA900" i="17"/>
  <c r="M904" i="17"/>
  <c r="R903" i="17"/>
  <c r="S905" i="17"/>
  <c r="N905" i="17" s="1"/>
  <c r="H905" i="17"/>
  <c r="L905" i="17" s="1"/>
  <c r="F905" i="17"/>
  <c r="E906" i="17"/>
  <c r="G905" i="17"/>
  <c r="Q904" i="17"/>
  <c r="P904" i="17"/>
  <c r="R904" i="17" s="1"/>
  <c r="O904" i="17"/>
  <c r="AC901" i="17"/>
  <c r="Y901" i="17"/>
  <c r="Z901" i="17"/>
  <c r="X901" i="17"/>
  <c r="U902" i="17"/>
  <c r="T903" i="17"/>
  <c r="V902" i="17"/>
  <c r="AD899" i="17"/>
  <c r="W899" i="17" s="1"/>
  <c r="AD900" i="17"/>
  <c r="AE900" i="17"/>
  <c r="M905" i="17" l="1"/>
  <c r="S906" i="17"/>
  <c r="N906" i="17" s="1"/>
  <c r="H906" i="17"/>
  <c r="L906" i="17" s="1"/>
  <c r="E907" i="17"/>
  <c r="F906" i="17"/>
  <c r="G906" i="17"/>
  <c r="I905" i="17"/>
  <c r="I906" i="17" s="1"/>
  <c r="Q905" i="17"/>
  <c r="P905" i="17"/>
  <c r="R905" i="17" s="1"/>
  <c r="O905" i="17"/>
  <c r="J905" i="17"/>
  <c r="J906" i="17" s="1"/>
  <c r="K905" i="17"/>
  <c r="W900" i="17"/>
  <c r="AA901" i="17"/>
  <c r="AD901" i="17" s="1"/>
  <c r="U903" i="17"/>
  <c r="T904" i="17"/>
  <c r="V903" i="17"/>
  <c r="AC902" i="17"/>
  <c r="Y902" i="17"/>
  <c r="Z902" i="17"/>
  <c r="X902" i="17"/>
  <c r="AB899" i="17"/>
  <c r="K906" i="17" l="1"/>
  <c r="M906" i="17"/>
  <c r="AG900" i="17"/>
  <c r="AJ900" i="17"/>
  <c r="AH900" i="17"/>
  <c r="AI900" i="17"/>
  <c r="Q906" i="17"/>
  <c r="P906" i="17"/>
  <c r="O906" i="17"/>
  <c r="S907" i="17"/>
  <c r="N907" i="17" s="1"/>
  <c r="H907" i="17"/>
  <c r="M907" i="17" s="1"/>
  <c r="E908" i="17"/>
  <c r="F907" i="17"/>
  <c r="G907" i="17"/>
  <c r="AE901" i="17"/>
  <c r="U904" i="17"/>
  <c r="T905" i="17"/>
  <c r="V904" i="17"/>
  <c r="AC903" i="17"/>
  <c r="Z903" i="17"/>
  <c r="Y903" i="17"/>
  <c r="X903" i="17"/>
  <c r="AB900" i="17"/>
  <c r="AF900" i="17"/>
  <c r="AA902" i="17"/>
  <c r="AD902" i="17" s="1"/>
  <c r="W901" i="17"/>
  <c r="AA903" i="17" l="1"/>
  <c r="AI901" i="17"/>
  <c r="AH901" i="17"/>
  <c r="AF901" i="17"/>
  <c r="L907" i="17"/>
  <c r="J907" i="17"/>
  <c r="J908" i="17" s="1"/>
  <c r="AJ901" i="17"/>
  <c r="I907" i="17"/>
  <c r="I908" i="17" s="1"/>
  <c r="K907" i="17"/>
  <c r="AG901" i="17"/>
  <c r="Q907" i="17"/>
  <c r="P907" i="17"/>
  <c r="R907" i="17" s="1"/>
  <c r="O907" i="17"/>
  <c r="S908" i="17"/>
  <c r="N908" i="17" s="1"/>
  <c r="M908" i="17"/>
  <c r="L908" i="17"/>
  <c r="H908" i="17"/>
  <c r="E909" i="17"/>
  <c r="F908" i="17"/>
  <c r="G908" i="17"/>
  <c r="R906" i="17"/>
  <c r="AE903" i="17"/>
  <c r="AE902" i="17"/>
  <c r="AC904" i="17"/>
  <c r="Z904" i="17"/>
  <c r="X904" i="17"/>
  <c r="Y904" i="17"/>
  <c r="AB901" i="17"/>
  <c r="AH902" i="17" s="1"/>
  <c r="W902" i="17"/>
  <c r="U905" i="17"/>
  <c r="T906" i="17"/>
  <c r="V905" i="17"/>
  <c r="AD903" i="17"/>
  <c r="K908" i="17" l="1"/>
  <c r="AA904" i="17"/>
  <c r="N909" i="17"/>
  <c r="Q908" i="17"/>
  <c r="P908" i="17"/>
  <c r="O908" i="17"/>
  <c r="AJ902" i="17"/>
  <c r="AB902" i="17"/>
  <c r="AH903" i="17" s="1"/>
  <c r="AF902" i="17"/>
  <c r="S909" i="17"/>
  <c r="H909" i="17"/>
  <c r="L909" i="17" s="1"/>
  <c r="J909" i="17"/>
  <c r="E910" i="17"/>
  <c r="F909" i="17"/>
  <c r="G909" i="17"/>
  <c r="AI902" i="17"/>
  <c r="AG902" i="17"/>
  <c r="U906" i="17"/>
  <c r="T907" i="17"/>
  <c r="V906" i="17"/>
  <c r="AD904" i="17"/>
  <c r="AC905" i="17"/>
  <c r="Z905" i="17"/>
  <c r="Y905" i="17"/>
  <c r="X905" i="17"/>
  <c r="AE904" i="17"/>
  <c r="W903" i="17"/>
  <c r="M909" i="17" l="1"/>
  <c r="AG903" i="17"/>
  <c r="AF903" i="17"/>
  <c r="AA905" i="17"/>
  <c r="S910" i="17"/>
  <c r="N910" i="17" s="1"/>
  <c r="J910" i="17"/>
  <c r="H910" i="17"/>
  <c r="K910" i="17" s="1"/>
  <c r="E911" i="17"/>
  <c r="F910" i="17"/>
  <c r="G910" i="17"/>
  <c r="W904" i="17"/>
  <c r="AJ903" i="17"/>
  <c r="I909" i="17"/>
  <c r="I910" i="17" s="1"/>
  <c r="R908" i="17"/>
  <c r="AI903" i="17"/>
  <c r="K909" i="17"/>
  <c r="Q909" i="17"/>
  <c r="P909" i="17"/>
  <c r="O909" i="17"/>
  <c r="AB903" i="17"/>
  <c r="AH904" i="17" s="1"/>
  <c r="U907" i="17"/>
  <c r="T908" i="17"/>
  <c r="V907" i="17"/>
  <c r="AC906" i="17"/>
  <c r="Z906" i="17"/>
  <c r="Y906" i="17"/>
  <c r="X906" i="17"/>
  <c r="AD905" i="17"/>
  <c r="W905" i="17" s="1"/>
  <c r="AE905" i="17"/>
  <c r="L910" i="17" l="1"/>
  <c r="AA906" i="17"/>
  <c r="AJ904" i="17"/>
  <c r="R909" i="17"/>
  <c r="M910" i="17"/>
  <c r="M911" i="17" s="1"/>
  <c r="AG904" i="17"/>
  <c r="N911" i="17"/>
  <c r="Q910" i="17"/>
  <c r="P910" i="17"/>
  <c r="O910" i="17"/>
  <c r="S911" i="17"/>
  <c r="H911" i="17"/>
  <c r="K911" i="17" s="1"/>
  <c r="E912" i="17"/>
  <c r="F911" i="17"/>
  <c r="G911" i="17"/>
  <c r="AI904" i="17"/>
  <c r="U908" i="17"/>
  <c r="T909" i="17"/>
  <c r="V908" i="17"/>
  <c r="AC907" i="17"/>
  <c r="Z907" i="17"/>
  <c r="X907" i="17"/>
  <c r="Y907" i="17"/>
  <c r="AE906" i="17"/>
  <c r="AD906" i="17"/>
  <c r="W906" i="17" s="1"/>
  <c r="AB904" i="17"/>
  <c r="AB905" i="17" s="1"/>
  <c r="AF904" i="17"/>
  <c r="AF905" i="17" l="1"/>
  <c r="AF906" i="17" s="1"/>
  <c r="R910" i="17"/>
  <c r="J911" i="17"/>
  <c r="AG905" i="17"/>
  <c r="AG906" i="17" s="1"/>
  <c r="L911" i="17"/>
  <c r="I911" i="17"/>
  <c r="I912" i="17" s="1"/>
  <c r="AI905" i="17"/>
  <c r="AI906" i="17" s="1"/>
  <c r="Q911" i="17"/>
  <c r="P911" i="17"/>
  <c r="O911" i="17"/>
  <c r="AJ905" i="17"/>
  <c r="AJ906" i="17" s="1"/>
  <c r="S912" i="17"/>
  <c r="N912" i="17" s="1"/>
  <c r="H912" i="17"/>
  <c r="L912" i="17" s="1"/>
  <c r="F912" i="17"/>
  <c r="E913" i="17"/>
  <c r="G912" i="17"/>
  <c r="AH905" i="17"/>
  <c r="AH906" i="17" s="1"/>
  <c r="AB906" i="17"/>
  <c r="AF907" i="17" s="1"/>
  <c r="AC908" i="17"/>
  <c r="Z908" i="17"/>
  <c r="Y908" i="17"/>
  <c r="X908" i="17"/>
  <c r="AA907" i="17"/>
  <c r="AE907" i="17" s="1"/>
  <c r="U909" i="17"/>
  <c r="T910" i="17"/>
  <c r="V909" i="17"/>
  <c r="J912" i="17" l="1"/>
  <c r="AI907" i="17"/>
  <c r="AH907" i="17"/>
  <c r="K912" i="17"/>
  <c r="K913" i="17" s="1"/>
  <c r="S913" i="17"/>
  <c r="N913" i="17" s="1"/>
  <c r="H913" i="17"/>
  <c r="L913" i="17" s="1"/>
  <c r="F913" i="17"/>
  <c r="E914" i="17"/>
  <c r="G913" i="17"/>
  <c r="AG907" i="17"/>
  <c r="M912" i="17"/>
  <c r="M913" i="17" s="1"/>
  <c r="AJ907" i="17"/>
  <c r="AA908" i="17"/>
  <c r="AD908" i="17" s="1"/>
  <c r="Q912" i="17"/>
  <c r="P912" i="17"/>
  <c r="R912" i="17" s="1"/>
  <c r="O912" i="17"/>
  <c r="R911" i="17"/>
  <c r="AD907" i="17"/>
  <c r="W907" i="17" s="1"/>
  <c r="AB907" i="17" s="1"/>
  <c r="U910" i="17"/>
  <c r="T911" i="17"/>
  <c r="V910" i="17"/>
  <c r="AC909" i="17"/>
  <c r="Y909" i="17"/>
  <c r="Z909" i="17"/>
  <c r="X909" i="17"/>
  <c r="J913" i="17" l="1"/>
  <c r="AE908" i="17"/>
  <c r="AG908" i="17"/>
  <c r="S914" i="17"/>
  <c r="N914" i="17" s="1"/>
  <c r="K914" i="17"/>
  <c r="M914" i="17"/>
  <c r="L914" i="17"/>
  <c r="J914" i="17"/>
  <c r="H914" i="17"/>
  <c r="E915" i="17"/>
  <c r="F914" i="17"/>
  <c r="G914" i="17"/>
  <c r="Q913" i="17"/>
  <c r="P913" i="17"/>
  <c r="O913" i="17"/>
  <c r="AJ908" i="17"/>
  <c r="AH908" i="17"/>
  <c r="AI908" i="17"/>
  <c r="I913" i="17"/>
  <c r="I914" i="17" s="1"/>
  <c r="U911" i="17"/>
  <c r="T912" i="17"/>
  <c r="V911" i="17"/>
  <c r="AC910" i="17"/>
  <c r="Z910" i="17"/>
  <c r="Y910" i="17"/>
  <c r="X910" i="17"/>
  <c r="W908" i="17"/>
  <c r="AA909" i="17"/>
  <c r="AE909" i="17" s="1"/>
  <c r="AF908" i="17"/>
  <c r="R913" i="17" l="1"/>
  <c r="Q914" i="17"/>
  <c r="P914" i="17"/>
  <c r="O914" i="17"/>
  <c r="S915" i="17"/>
  <c r="N915" i="17" s="1"/>
  <c r="H915" i="17"/>
  <c r="L915" i="17" s="1"/>
  <c r="E916" i="17"/>
  <c r="F915" i="17"/>
  <c r="G915" i="17"/>
  <c r="AD909" i="17"/>
  <c r="W909" i="17" s="1"/>
  <c r="AC911" i="17"/>
  <c r="Z911" i="17"/>
  <c r="Y911" i="17"/>
  <c r="X911" i="17"/>
  <c r="AB908" i="17"/>
  <c r="AG909" i="17" s="1"/>
  <c r="T913" i="17"/>
  <c r="U912" i="17"/>
  <c r="V912" i="17"/>
  <c r="AA910" i="17"/>
  <c r="AE910" i="17" s="1"/>
  <c r="K915" i="17" l="1"/>
  <c r="R914" i="17"/>
  <c r="I915" i="17"/>
  <c r="AA911" i="17"/>
  <c r="Q915" i="17"/>
  <c r="P915" i="17"/>
  <c r="O915" i="17"/>
  <c r="AI909" i="17"/>
  <c r="S916" i="17"/>
  <c r="N916" i="17" s="1"/>
  <c r="H916" i="17"/>
  <c r="K916" i="17" s="1"/>
  <c r="E917" i="17"/>
  <c r="F916" i="17"/>
  <c r="G916" i="17"/>
  <c r="J915" i="17"/>
  <c r="AH909" i="17"/>
  <c r="M915" i="17"/>
  <c r="M916" i="17" s="1"/>
  <c r="AJ909" i="17"/>
  <c r="AD911" i="17"/>
  <c r="AB909" i="17"/>
  <c r="AG910" i="17" s="1"/>
  <c r="AD910" i="17"/>
  <c r="W910" i="17" s="1"/>
  <c r="AC912" i="17"/>
  <c r="Y912" i="17"/>
  <c r="Z912" i="17"/>
  <c r="X912" i="17"/>
  <c r="U913" i="17"/>
  <c r="T914" i="17"/>
  <c r="V913" i="17"/>
  <c r="AE911" i="17"/>
  <c r="AF909" i="17"/>
  <c r="R915" i="17" l="1"/>
  <c r="AJ910" i="17"/>
  <c r="AF910" i="17"/>
  <c r="I916" i="17"/>
  <c r="L916" i="17"/>
  <c r="J916" i="17"/>
  <c r="W911" i="17"/>
  <c r="Q916" i="17"/>
  <c r="P916" i="17"/>
  <c r="R916" i="17" s="1"/>
  <c r="O916" i="17"/>
  <c r="S917" i="17"/>
  <c r="N917" i="17" s="1"/>
  <c r="H917" i="17"/>
  <c r="M917" i="17" s="1"/>
  <c r="E918" i="17"/>
  <c r="F917" i="17"/>
  <c r="G917" i="17"/>
  <c r="AI910" i="17"/>
  <c r="AH910" i="17"/>
  <c r="AA912" i="17"/>
  <c r="AD912" i="17" s="1"/>
  <c r="U914" i="17"/>
  <c r="T915" i="17"/>
  <c r="V914" i="17"/>
  <c r="AC913" i="17"/>
  <c r="Z913" i="17"/>
  <c r="Y913" i="17"/>
  <c r="X913" i="17"/>
  <c r="AB910" i="17"/>
  <c r="AB911" i="17" l="1"/>
  <c r="AE912" i="17"/>
  <c r="I917" i="17"/>
  <c r="J917" i="17"/>
  <c r="K917" i="17"/>
  <c r="AJ911" i="17"/>
  <c r="AJ912" i="17" s="1"/>
  <c r="L917" i="17"/>
  <c r="W912" i="17"/>
  <c r="AB912" i="17" s="1"/>
  <c r="AH911" i="17"/>
  <c r="AH912" i="17" s="1"/>
  <c r="AI911" i="17"/>
  <c r="AI912" i="17" s="1"/>
  <c r="Q917" i="17"/>
  <c r="P917" i="17"/>
  <c r="R917" i="17" s="1"/>
  <c r="O917" i="17"/>
  <c r="S918" i="17"/>
  <c r="N918" i="17" s="1"/>
  <c r="H918" i="17"/>
  <c r="K918" i="17" s="1"/>
  <c r="E919" i="17"/>
  <c r="F918" i="17"/>
  <c r="G918" i="17"/>
  <c r="AG911" i="17"/>
  <c r="AG912" i="17" s="1"/>
  <c r="AC914" i="17"/>
  <c r="Z914" i="17"/>
  <c r="Y914" i="17"/>
  <c r="X914" i="17"/>
  <c r="AA913" i="17"/>
  <c r="AE913" i="17" s="1"/>
  <c r="AF911" i="17"/>
  <c r="AF912" i="17" s="1"/>
  <c r="U915" i="17"/>
  <c r="T916" i="17"/>
  <c r="V915" i="17"/>
  <c r="J918" i="17" l="1"/>
  <c r="AD913" i="17"/>
  <c r="AH913" i="17"/>
  <c r="I918" i="17"/>
  <c r="I919" i="17" s="1"/>
  <c r="AG913" i="17"/>
  <c r="Q918" i="17"/>
  <c r="P918" i="17"/>
  <c r="O918" i="17"/>
  <c r="AJ913" i="17"/>
  <c r="L918" i="17"/>
  <c r="M918" i="17"/>
  <c r="W913" i="17"/>
  <c r="S919" i="17"/>
  <c r="N919" i="17" s="1"/>
  <c r="K919" i="17"/>
  <c r="L919" i="17"/>
  <c r="M919" i="17"/>
  <c r="H919" i="17"/>
  <c r="J919" i="17" s="1"/>
  <c r="E920" i="17"/>
  <c r="F919" i="17"/>
  <c r="G919" i="17"/>
  <c r="AI913" i="17"/>
  <c r="AB913" i="17"/>
  <c r="U916" i="17"/>
  <c r="T917" i="17"/>
  <c r="V916" i="17"/>
  <c r="AC915" i="17"/>
  <c r="Z915" i="17"/>
  <c r="Y915" i="17"/>
  <c r="X915" i="17"/>
  <c r="AF913" i="17"/>
  <c r="AA914" i="17"/>
  <c r="AD914" i="17" s="1"/>
  <c r="W914" i="17" s="1"/>
  <c r="AE914" i="17"/>
  <c r="AF914" i="17" l="1"/>
  <c r="AI914" i="17"/>
  <c r="AJ914" i="17"/>
  <c r="R918" i="17"/>
  <c r="AA915" i="17"/>
  <c r="AH914" i="17"/>
  <c r="Q919" i="17"/>
  <c r="P919" i="17"/>
  <c r="O919" i="17"/>
  <c r="AG914" i="17"/>
  <c r="S920" i="17"/>
  <c r="N920" i="17" s="1"/>
  <c r="L920" i="17"/>
  <c r="K920" i="17"/>
  <c r="M920" i="17"/>
  <c r="F920" i="17"/>
  <c r="J920" i="17"/>
  <c r="H920" i="17"/>
  <c r="I920" i="17" s="1"/>
  <c r="E921" i="17"/>
  <c r="G920" i="17"/>
  <c r="AE915" i="17"/>
  <c r="U917" i="17"/>
  <c r="T918" i="17"/>
  <c r="V917" i="17"/>
  <c r="AC916" i="17"/>
  <c r="Z916" i="17"/>
  <c r="Y916" i="17"/>
  <c r="X916" i="17"/>
  <c r="AD915" i="17"/>
  <c r="W915" i="17" s="1"/>
  <c r="AB914" i="17"/>
  <c r="R919" i="17" l="1"/>
  <c r="AH915" i="17"/>
  <c r="Q920" i="17"/>
  <c r="P920" i="17"/>
  <c r="O920" i="17"/>
  <c r="AJ915" i="17"/>
  <c r="AJ916" i="17" s="1"/>
  <c r="AG915" i="17"/>
  <c r="AI915" i="17"/>
  <c r="AI916" i="17" s="1"/>
  <c r="AA916" i="17"/>
  <c r="AD916" i="17" s="1"/>
  <c r="W916" i="17" s="1"/>
  <c r="S921" i="17"/>
  <c r="N921" i="17" s="1"/>
  <c r="H921" i="17"/>
  <c r="M921" i="17" s="1"/>
  <c r="E922" i="17"/>
  <c r="F921" i="17"/>
  <c r="G921" i="17"/>
  <c r="AE916" i="17"/>
  <c r="AB915" i="17"/>
  <c r="U918" i="17"/>
  <c r="T919" i="17"/>
  <c r="V918" i="17"/>
  <c r="AC917" i="17"/>
  <c r="Y917" i="17"/>
  <c r="Z917" i="17"/>
  <c r="X917" i="17"/>
  <c r="AF915" i="17"/>
  <c r="AF916" i="17" s="1"/>
  <c r="AA917" i="17" l="1"/>
  <c r="J921" i="17"/>
  <c r="R920" i="17"/>
  <c r="K921" i="17"/>
  <c r="I921" i="17"/>
  <c r="AG916" i="17"/>
  <c r="L921" i="17"/>
  <c r="L922" i="17" s="1"/>
  <c r="Q921" i="17"/>
  <c r="P921" i="17"/>
  <c r="O921" i="17"/>
  <c r="AH916" i="17"/>
  <c r="S922" i="17"/>
  <c r="N922" i="17" s="1"/>
  <c r="H922" i="17"/>
  <c r="J922" i="17" s="1"/>
  <c r="F922" i="17"/>
  <c r="E923" i="17"/>
  <c r="G922" i="17"/>
  <c r="U919" i="17"/>
  <c r="T920" i="17"/>
  <c r="V919" i="17"/>
  <c r="AC918" i="17"/>
  <c r="Z918" i="17"/>
  <c r="Y918" i="17"/>
  <c r="X918" i="17"/>
  <c r="AD917" i="17"/>
  <c r="W917" i="17" s="1"/>
  <c r="AB916" i="17"/>
  <c r="AF917" i="17" s="1"/>
  <c r="AE917" i="17"/>
  <c r="R921" i="17" l="1"/>
  <c r="M922" i="17"/>
  <c r="AJ917" i="17"/>
  <c r="K922" i="17"/>
  <c r="AG917" i="17"/>
  <c r="I922" i="17"/>
  <c r="I923" i="17" s="1"/>
  <c r="S923" i="17"/>
  <c r="N923" i="17" s="1"/>
  <c r="H923" i="17"/>
  <c r="L923" i="17" s="1"/>
  <c r="E924" i="17"/>
  <c r="F923" i="17"/>
  <c r="G923" i="17"/>
  <c r="AH917" i="17"/>
  <c r="AI917" i="17"/>
  <c r="Q922" i="17"/>
  <c r="P922" i="17"/>
  <c r="R922" i="17" s="1"/>
  <c r="O922" i="17"/>
  <c r="Y919" i="17"/>
  <c r="Z919" i="17"/>
  <c r="AC919" i="17"/>
  <c r="X919" i="17"/>
  <c r="AB917" i="17"/>
  <c r="U920" i="17"/>
  <c r="T921" i="17"/>
  <c r="V920" i="17"/>
  <c r="AA918" i="17"/>
  <c r="AE918" i="17" s="1"/>
  <c r="AI918" i="17" l="1"/>
  <c r="AG918" i="17"/>
  <c r="K923" i="17"/>
  <c r="K924" i="17" s="1"/>
  <c r="AJ918" i="17"/>
  <c r="M923" i="17"/>
  <c r="M924" i="17" s="1"/>
  <c r="AA919" i="17"/>
  <c r="AD919" i="17" s="1"/>
  <c r="S924" i="17"/>
  <c r="N924" i="17" s="1"/>
  <c r="L924" i="17"/>
  <c r="H924" i="17"/>
  <c r="E925" i="17"/>
  <c r="I924" i="17"/>
  <c r="F924" i="17"/>
  <c r="G924" i="17"/>
  <c r="J923" i="17"/>
  <c r="J924" i="17" s="1"/>
  <c r="AH918" i="17"/>
  <c r="Q923" i="17"/>
  <c r="P923" i="17"/>
  <c r="O923" i="17"/>
  <c r="AD918" i="17"/>
  <c r="W918" i="17" s="1"/>
  <c r="AE919" i="17"/>
  <c r="U921" i="17"/>
  <c r="T922" i="17"/>
  <c r="V921" i="17"/>
  <c r="Z920" i="17"/>
  <c r="Y920" i="17"/>
  <c r="AC920" i="17"/>
  <c r="X920" i="17"/>
  <c r="AF918" i="17"/>
  <c r="R923" i="17" l="1"/>
  <c r="W919" i="17"/>
  <c r="Q924" i="17"/>
  <c r="P924" i="17"/>
  <c r="O924" i="17"/>
  <c r="S925" i="17"/>
  <c r="N925" i="17" s="1"/>
  <c r="L925" i="17"/>
  <c r="H925" i="17"/>
  <c r="M925" i="17" s="1"/>
  <c r="E926" i="17"/>
  <c r="F925" i="17"/>
  <c r="G925" i="17"/>
  <c r="U922" i="17"/>
  <c r="T923" i="17"/>
  <c r="V922" i="17"/>
  <c r="AC921" i="17"/>
  <c r="Z921" i="17"/>
  <c r="Y921" i="17"/>
  <c r="X921" i="17"/>
  <c r="AA920" i="17"/>
  <c r="AD920" i="17" s="1"/>
  <c r="W920" i="17" s="1"/>
  <c r="AE920" i="17"/>
  <c r="AB918" i="17"/>
  <c r="AJ919" i="17" s="1"/>
  <c r="AH919" i="17" l="1"/>
  <c r="K925" i="17"/>
  <c r="S926" i="17"/>
  <c r="N926" i="17" s="1"/>
  <c r="L926" i="17"/>
  <c r="M926" i="17"/>
  <c r="I926" i="17"/>
  <c r="K926" i="17"/>
  <c r="E927" i="17"/>
  <c r="H926" i="17"/>
  <c r="F926" i="17"/>
  <c r="G926" i="17"/>
  <c r="AJ920" i="17"/>
  <c r="AH920" i="17"/>
  <c r="Q925" i="17"/>
  <c r="P925" i="17"/>
  <c r="O925" i="17"/>
  <c r="I925" i="17"/>
  <c r="R924" i="17"/>
  <c r="AB919" i="17"/>
  <c r="AB920" i="17" s="1"/>
  <c r="AI919" i="17"/>
  <c r="AI920" i="17" s="1"/>
  <c r="AG919" i="17"/>
  <c r="AG920" i="17" s="1"/>
  <c r="J925" i="17"/>
  <c r="J926" i="17" s="1"/>
  <c r="U923" i="17"/>
  <c r="T924" i="17"/>
  <c r="V923" i="17"/>
  <c r="AA921" i="17"/>
  <c r="AE921" i="17" s="1"/>
  <c r="AC922" i="17"/>
  <c r="Z922" i="17"/>
  <c r="Y922" i="17"/>
  <c r="X922" i="17"/>
  <c r="AF919" i="17"/>
  <c r="AF920" i="17" s="1"/>
  <c r="AF921" i="17" l="1"/>
  <c r="R925" i="17"/>
  <c r="AG921" i="17"/>
  <c r="AI921" i="17"/>
  <c r="AH921" i="17"/>
  <c r="AJ921" i="17"/>
  <c r="S927" i="17"/>
  <c r="N927" i="17" s="1"/>
  <c r="J927" i="17"/>
  <c r="H927" i="17"/>
  <c r="M927" i="17" s="1"/>
  <c r="E928" i="17"/>
  <c r="F927" i="17"/>
  <c r="G927" i="17"/>
  <c r="AA922" i="17"/>
  <c r="AD922" i="17" s="1"/>
  <c r="AG922" i="17"/>
  <c r="Q926" i="17"/>
  <c r="P926" i="17"/>
  <c r="O926" i="17"/>
  <c r="AD921" i="17"/>
  <c r="W921" i="17" s="1"/>
  <c r="U924" i="17"/>
  <c r="T925" i="17"/>
  <c r="V924" i="17"/>
  <c r="AC923" i="17"/>
  <c r="Y923" i="17"/>
  <c r="Z923" i="17"/>
  <c r="X923" i="17"/>
  <c r="AE922" i="17"/>
  <c r="AB921" i="17"/>
  <c r="AA923" i="17" l="1"/>
  <c r="AI922" i="17"/>
  <c r="R926" i="17"/>
  <c r="I927" i="17"/>
  <c r="AF922" i="17"/>
  <c r="AJ922" i="17"/>
  <c r="AH922" i="17"/>
  <c r="L927" i="17"/>
  <c r="L928" i="17" s="1"/>
  <c r="K927" i="17"/>
  <c r="Q927" i="17"/>
  <c r="P927" i="17"/>
  <c r="R927" i="17" s="1"/>
  <c r="O927" i="17"/>
  <c r="S928" i="17"/>
  <c r="N928" i="17" s="1"/>
  <c r="J928" i="17"/>
  <c r="M928" i="17"/>
  <c r="I928" i="17"/>
  <c r="F928" i="17"/>
  <c r="H928" i="17"/>
  <c r="E929" i="17"/>
  <c r="G928" i="17"/>
  <c r="U925" i="17"/>
  <c r="T926" i="17"/>
  <c r="V925" i="17"/>
  <c r="AD923" i="17"/>
  <c r="AC924" i="17"/>
  <c r="X924" i="17"/>
  <c r="Z924" i="17"/>
  <c r="Y924" i="17"/>
  <c r="AE923" i="17"/>
  <c r="W922" i="17"/>
  <c r="AB922" i="17" s="1"/>
  <c r="AI923" i="17" s="1"/>
  <c r="AA924" i="17" l="1"/>
  <c r="K928" i="17"/>
  <c r="Q928" i="17"/>
  <c r="P928" i="17"/>
  <c r="O928" i="17"/>
  <c r="AH923" i="17"/>
  <c r="AG923" i="17"/>
  <c r="AG924" i="17" s="1"/>
  <c r="S929" i="17"/>
  <c r="N929" i="17" s="1"/>
  <c r="E930" i="17"/>
  <c r="H929" i="17"/>
  <c r="F929" i="17"/>
  <c r="G929" i="17"/>
  <c r="AJ923" i="17"/>
  <c r="W923" i="17"/>
  <c r="U926" i="17"/>
  <c r="T927" i="17"/>
  <c r="V926" i="17"/>
  <c r="AC925" i="17"/>
  <c r="Y925" i="17"/>
  <c r="Z925" i="17"/>
  <c r="X925" i="17"/>
  <c r="AB923" i="17"/>
  <c r="AI924" i="17" s="1"/>
  <c r="AD924" i="17"/>
  <c r="AE924" i="17"/>
  <c r="AF923" i="17"/>
  <c r="AH924" i="17" l="1"/>
  <c r="R928" i="17"/>
  <c r="K929" i="17"/>
  <c r="AF924" i="17"/>
  <c r="Q929" i="17"/>
  <c r="P929" i="17"/>
  <c r="O929" i="17"/>
  <c r="S930" i="17"/>
  <c r="N930" i="17" s="1"/>
  <c r="F930" i="17"/>
  <c r="H930" i="17"/>
  <c r="E931" i="17"/>
  <c r="G930" i="17"/>
  <c r="I929" i="17"/>
  <c r="J929" i="17"/>
  <c r="J930" i="17" s="1"/>
  <c r="L929" i="17"/>
  <c r="L930" i="17" s="1"/>
  <c r="AJ924" i="17"/>
  <c r="M929" i="17"/>
  <c r="AA925" i="17"/>
  <c r="AE925" i="17" s="1"/>
  <c r="T928" i="17"/>
  <c r="U927" i="17"/>
  <c r="V927" i="17"/>
  <c r="AC926" i="17"/>
  <c r="Z926" i="17"/>
  <c r="Y926" i="17"/>
  <c r="X926" i="17"/>
  <c r="AD925" i="17"/>
  <c r="W924" i="17"/>
  <c r="K930" i="17" l="1"/>
  <c r="M930" i="17"/>
  <c r="AA926" i="17"/>
  <c r="S931" i="17"/>
  <c r="N931" i="17" s="1"/>
  <c r="H931" i="17"/>
  <c r="L931" i="17" s="1"/>
  <c r="J931" i="17"/>
  <c r="E932" i="17"/>
  <c r="F931" i="17"/>
  <c r="G931" i="17"/>
  <c r="I930" i="17"/>
  <c r="R929" i="17"/>
  <c r="AJ925" i="17"/>
  <c r="Q930" i="17"/>
  <c r="P930" i="17"/>
  <c r="O930" i="17"/>
  <c r="W925" i="17"/>
  <c r="AE926" i="17"/>
  <c r="AC927" i="17"/>
  <c r="Y927" i="17"/>
  <c r="Z927" i="17"/>
  <c r="X927" i="17"/>
  <c r="U928" i="17"/>
  <c r="T929" i="17"/>
  <c r="V928" i="17"/>
  <c r="AB924" i="17"/>
  <c r="AD926" i="17"/>
  <c r="W926" i="17" l="1"/>
  <c r="R930" i="17"/>
  <c r="M931" i="17"/>
  <c r="K931" i="17"/>
  <c r="Q931" i="17"/>
  <c r="P931" i="17"/>
  <c r="O931" i="17"/>
  <c r="I931" i="17"/>
  <c r="AH925" i="17"/>
  <c r="AI925" i="17"/>
  <c r="AG925" i="17"/>
  <c r="S932" i="17"/>
  <c r="N932" i="17" s="1"/>
  <c r="H932" i="17"/>
  <c r="J932" i="17" s="1"/>
  <c r="E933" i="17"/>
  <c r="F932" i="17"/>
  <c r="G932" i="17"/>
  <c r="AB925" i="17"/>
  <c r="AB926" i="17" s="1"/>
  <c r="AF925" i="17"/>
  <c r="AF926" i="17" s="1"/>
  <c r="AF927" i="17" s="1"/>
  <c r="AA927" i="17"/>
  <c r="AD927" i="17"/>
  <c r="W927" i="17" s="1"/>
  <c r="AE927" i="17"/>
  <c r="U929" i="17"/>
  <c r="T930" i="17"/>
  <c r="V929" i="17"/>
  <c r="AC928" i="17"/>
  <c r="Y928" i="17"/>
  <c r="Z928" i="17"/>
  <c r="X928" i="17"/>
  <c r="M932" i="17" l="1"/>
  <c r="L932" i="17"/>
  <c r="K932" i="17"/>
  <c r="S933" i="17"/>
  <c r="N933" i="17" s="1"/>
  <c r="H933" i="17"/>
  <c r="M933" i="17" s="1"/>
  <c r="E934" i="17"/>
  <c r="F933" i="17"/>
  <c r="G933" i="17"/>
  <c r="AG926" i="17"/>
  <c r="AG927" i="17" s="1"/>
  <c r="AJ926" i="17"/>
  <c r="AJ927" i="17" s="1"/>
  <c r="R931" i="17"/>
  <c r="Q932" i="17"/>
  <c r="P932" i="17"/>
  <c r="R932" i="17" s="1"/>
  <c r="O932" i="17"/>
  <c r="AI926" i="17"/>
  <c r="AI927" i="17" s="1"/>
  <c r="I932" i="17"/>
  <c r="AH926" i="17"/>
  <c r="AH927" i="17" s="1"/>
  <c r="AA928" i="17"/>
  <c r="AD928" i="17" s="1"/>
  <c r="W928" i="17" s="1"/>
  <c r="AE928" i="17"/>
  <c r="U930" i="17"/>
  <c r="T931" i="17"/>
  <c r="V930" i="17"/>
  <c r="AB927" i="17"/>
  <c r="AF928" i="17" s="1"/>
  <c r="Y929" i="17"/>
  <c r="AC929" i="17"/>
  <c r="Z929" i="17"/>
  <c r="X929" i="17"/>
  <c r="AJ928" i="17" l="1"/>
  <c r="AH928" i="17"/>
  <c r="AG928" i="17"/>
  <c r="K933" i="17"/>
  <c r="AA929" i="17"/>
  <c r="L933" i="17"/>
  <c r="I933" i="17"/>
  <c r="J933" i="17"/>
  <c r="Q933" i="17"/>
  <c r="P933" i="17"/>
  <c r="O933" i="17"/>
  <c r="AI928" i="17"/>
  <c r="S934" i="17"/>
  <c r="N934" i="17" s="1"/>
  <c r="H934" i="17"/>
  <c r="M934" i="17" s="1"/>
  <c r="E935" i="17"/>
  <c r="F934" i="17"/>
  <c r="G934" i="17"/>
  <c r="AD929" i="17"/>
  <c r="W929" i="17" s="1"/>
  <c r="AC930" i="17"/>
  <c r="Y930" i="17"/>
  <c r="Z930" i="17"/>
  <c r="X930" i="17"/>
  <c r="AE929" i="17"/>
  <c r="AB928" i="17"/>
  <c r="AJ929" i="17" s="1"/>
  <c r="T932" i="17"/>
  <c r="U931" i="17"/>
  <c r="V931" i="17"/>
  <c r="K934" i="17" l="1"/>
  <c r="I934" i="17"/>
  <c r="L934" i="17"/>
  <c r="J934" i="17"/>
  <c r="AA930" i="17"/>
  <c r="AG929" i="17"/>
  <c r="Q934" i="17"/>
  <c r="P934" i="17"/>
  <c r="O934" i="17"/>
  <c r="S935" i="17"/>
  <c r="N935" i="17" s="1"/>
  <c r="E936" i="17"/>
  <c r="H935" i="17"/>
  <c r="L935" i="17" s="1"/>
  <c r="F935" i="17"/>
  <c r="G935" i="17"/>
  <c r="AI929" i="17"/>
  <c r="AF929" i="17"/>
  <c r="AH929" i="17"/>
  <c r="R933" i="17"/>
  <c r="U932" i="17"/>
  <c r="T933" i="17"/>
  <c r="V932" i="17"/>
  <c r="AD930" i="17"/>
  <c r="W930" i="17" s="1"/>
  <c r="AC931" i="17"/>
  <c r="Y931" i="17"/>
  <c r="AA931" i="17" s="1"/>
  <c r="Z931" i="17"/>
  <c r="X931" i="17"/>
  <c r="AE930" i="17"/>
  <c r="AB929" i="17"/>
  <c r="AJ930" i="17" s="1"/>
  <c r="R934" i="17" l="1"/>
  <c r="Q935" i="17"/>
  <c r="P935" i="17"/>
  <c r="O935" i="17"/>
  <c r="AF930" i="17"/>
  <c r="M935" i="17"/>
  <c r="M936" i="17" s="1"/>
  <c r="S936" i="17"/>
  <c r="N936" i="17" s="1"/>
  <c r="H936" i="17"/>
  <c r="L936" i="17" s="1"/>
  <c r="F936" i="17"/>
  <c r="E937" i="17"/>
  <c r="G936" i="17"/>
  <c r="J935" i="17"/>
  <c r="AG930" i="17"/>
  <c r="I935" i="17"/>
  <c r="AH930" i="17"/>
  <c r="K935" i="17"/>
  <c r="K936" i="17" s="1"/>
  <c r="AI930" i="17"/>
  <c r="AB930" i="17"/>
  <c r="AJ931" i="17" s="1"/>
  <c r="U933" i="17"/>
  <c r="T934" i="17"/>
  <c r="V933" i="17"/>
  <c r="AD931" i="17"/>
  <c r="W931" i="17" s="1"/>
  <c r="AC932" i="17"/>
  <c r="Y932" i="17"/>
  <c r="X932" i="17"/>
  <c r="Z932" i="17"/>
  <c r="AE931" i="17"/>
  <c r="R935" i="17" l="1"/>
  <c r="AA932" i="17"/>
  <c r="S937" i="17"/>
  <c r="N937" i="17" s="1"/>
  <c r="H937" i="17"/>
  <c r="K937" i="17" s="1"/>
  <c r="E938" i="17"/>
  <c r="F937" i="17"/>
  <c r="G937" i="17"/>
  <c r="AH931" i="17"/>
  <c r="I936" i="17"/>
  <c r="J936" i="17"/>
  <c r="AI931" i="17"/>
  <c r="P936" i="17"/>
  <c r="Q936" i="17"/>
  <c r="O936" i="17"/>
  <c r="AG931" i="17"/>
  <c r="AD932" i="17"/>
  <c r="W932" i="17" s="1"/>
  <c r="U934" i="17"/>
  <c r="T935" i="17"/>
  <c r="V934" i="17"/>
  <c r="AC933" i="17"/>
  <c r="Z933" i="17"/>
  <c r="Y933" i="17"/>
  <c r="X933" i="17"/>
  <c r="AE932" i="17"/>
  <c r="AB931" i="17"/>
  <c r="AJ932" i="17" s="1"/>
  <c r="AF931" i="17"/>
  <c r="J937" i="17" l="1"/>
  <c r="I937" i="17"/>
  <c r="AF932" i="17"/>
  <c r="AI932" i="17"/>
  <c r="M937" i="17"/>
  <c r="L937" i="17"/>
  <c r="AH932" i="17"/>
  <c r="AG932" i="17"/>
  <c r="AG933" i="17" s="1"/>
  <c r="Q937" i="17"/>
  <c r="P937" i="17"/>
  <c r="O937" i="17"/>
  <c r="S938" i="17"/>
  <c r="N938" i="17" s="1"/>
  <c r="H938" i="17"/>
  <c r="I938" i="17" s="1"/>
  <c r="J938" i="17"/>
  <c r="F938" i="17"/>
  <c r="E939" i="17"/>
  <c r="G938" i="17"/>
  <c r="R936" i="17"/>
  <c r="U935" i="17"/>
  <c r="T936" i="17"/>
  <c r="V935" i="17"/>
  <c r="AB932" i="17"/>
  <c r="AJ933" i="17" s="1"/>
  <c r="AC934" i="17"/>
  <c r="Y934" i="17"/>
  <c r="AA934" i="17" s="1"/>
  <c r="Z934" i="17"/>
  <c r="X934" i="17"/>
  <c r="AA933" i="17"/>
  <c r="AD933" i="17" s="1"/>
  <c r="W933" i="17" s="1"/>
  <c r="AH933" i="17" l="1"/>
  <c r="AF933" i="17"/>
  <c r="Q938" i="17"/>
  <c r="O938" i="17"/>
  <c r="P938" i="17"/>
  <c r="L938" i="17"/>
  <c r="L939" i="17" s="1"/>
  <c r="M938" i="17"/>
  <c r="M939" i="17" s="1"/>
  <c r="K938" i="17"/>
  <c r="K939" i="17" s="1"/>
  <c r="S939" i="17"/>
  <c r="N939" i="17" s="1"/>
  <c r="I939" i="17"/>
  <c r="E940" i="17"/>
  <c r="H939" i="17"/>
  <c r="J939" i="17" s="1"/>
  <c r="F939" i="17"/>
  <c r="G939" i="17"/>
  <c r="AI933" i="17"/>
  <c r="R937" i="17"/>
  <c r="U936" i="17"/>
  <c r="T937" i="17"/>
  <c r="V936" i="17"/>
  <c r="AD934" i="17"/>
  <c r="W934" i="17" s="1"/>
  <c r="AE934" i="17"/>
  <c r="AE933" i="17"/>
  <c r="AB933" i="17" s="1"/>
  <c r="AC935" i="17"/>
  <c r="Y935" i="17"/>
  <c r="Z935" i="17"/>
  <c r="X935" i="17"/>
  <c r="AA935" i="17" l="1"/>
  <c r="AF934" i="17"/>
  <c r="AJ934" i="17"/>
  <c r="AG934" i="17"/>
  <c r="AH934" i="17"/>
  <c r="N940" i="17"/>
  <c r="R938" i="17"/>
  <c r="AI934" i="17"/>
  <c r="Q939" i="17"/>
  <c r="P939" i="17"/>
  <c r="O939" i="17"/>
  <c r="S940" i="17"/>
  <c r="H940" i="17"/>
  <c r="L940" i="17" s="1"/>
  <c r="E941" i="17"/>
  <c r="F940" i="17"/>
  <c r="G940" i="17"/>
  <c r="AB934" i="17"/>
  <c r="AD935" i="17"/>
  <c r="W935" i="17" s="1"/>
  <c r="T938" i="17"/>
  <c r="U937" i="17"/>
  <c r="V937" i="17"/>
  <c r="AC936" i="17"/>
  <c r="Y936" i="17"/>
  <c r="Z936" i="17"/>
  <c r="X936" i="17"/>
  <c r="AE935" i="17"/>
  <c r="AI935" i="17" l="1"/>
  <c r="J940" i="17"/>
  <c r="I940" i="17"/>
  <c r="K940" i="17"/>
  <c r="M940" i="17"/>
  <c r="AH935" i="17"/>
  <c r="Q940" i="17"/>
  <c r="P940" i="17"/>
  <c r="O940" i="17"/>
  <c r="AG935" i="17"/>
  <c r="S941" i="17"/>
  <c r="N941" i="17" s="1"/>
  <c r="M941" i="17"/>
  <c r="L941" i="17"/>
  <c r="K941" i="17"/>
  <c r="J941" i="17"/>
  <c r="I941" i="17"/>
  <c r="H941" i="17"/>
  <c r="E942" i="17"/>
  <c r="F941" i="17"/>
  <c r="G941" i="17"/>
  <c r="AJ935" i="17"/>
  <c r="R939" i="17"/>
  <c r="AA936" i="17"/>
  <c r="AE936" i="17" s="1"/>
  <c r="AB935" i="17"/>
  <c r="AI936" i="17" s="1"/>
  <c r="AC937" i="17"/>
  <c r="Y937" i="17"/>
  <c r="X937" i="17"/>
  <c r="Z937" i="17"/>
  <c r="U938" i="17"/>
  <c r="V938" i="17"/>
  <c r="T939" i="17"/>
  <c r="AD936" i="17"/>
  <c r="W936" i="17" s="1"/>
  <c r="AF935" i="17"/>
  <c r="AJ936" i="17" l="1"/>
  <c r="Q941" i="17"/>
  <c r="P941" i="17"/>
  <c r="O941" i="17"/>
  <c r="AA937" i="17"/>
  <c r="AD937" i="17" s="1"/>
  <c r="W937" i="17" s="1"/>
  <c r="S942" i="17"/>
  <c r="N942" i="17" s="1"/>
  <c r="H942" i="17"/>
  <c r="K942" i="17" s="1"/>
  <c r="I942" i="17"/>
  <c r="F942" i="17"/>
  <c r="E943" i="17"/>
  <c r="G942" i="17"/>
  <c r="AG936" i="17"/>
  <c r="AH936" i="17"/>
  <c r="AF936" i="17"/>
  <c r="R940" i="17"/>
  <c r="AF937" i="17"/>
  <c r="U939" i="17"/>
  <c r="T940" i="17"/>
  <c r="V939" i="17"/>
  <c r="AB936" i="17"/>
  <c r="AI937" i="17" s="1"/>
  <c r="AE937" i="17"/>
  <c r="AC938" i="17"/>
  <c r="Z938" i="17"/>
  <c r="Y938" i="17"/>
  <c r="X938" i="17"/>
  <c r="R941" i="17" l="1"/>
  <c r="AG937" i="17"/>
  <c r="S943" i="17"/>
  <c r="N943" i="17" s="1"/>
  <c r="J943" i="17"/>
  <c r="H943" i="17"/>
  <c r="K943" i="17" s="1"/>
  <c r="E944" i="17"/>
  <c r="F943" i="17"/>
  <c r="G943" i="17"/>
  <c r="Q942" i="17"/>
  <c r="P942" i="17"/>
  <c r="O942" i="17"/>
  <c r="AH937" i="17"/>
  <c r="M942" i="17"/>
  <c r="M943" i="17" s="1"/>
  <c r="AJ937" i="17"/>
  <c r="L942" i="17"/>
  <c r="J942" i="17"/>
  <c r="U940" i="17"/>
  <c r="T941" i="17"/>
  <c r="V940" i="17"/>
  <c r="AA938" i="17"/>
  <c r="AE938" i="17" s="1"/>
  <c r="AD938" i="17"/>
  <c r="W938" i="17" s="1"/>
  <c r="AC939" i="17"/>
  <c r="Y939" i="17"/>
  <c r="Z939" i="17"/>
  <c r="X939" i="17"/>
  <c r="AB937" i="17"/>
  <c r="AF938" i="17" s="1"/>
  <c r="I943" i="17" l="1"/>
  <c r="R942" i="17"/>
  <c r="L943" i="17"/>
  <c r="AH938" i="17"/>
  <c r="AJ938" i="17"/>
  <c r="S944" i="17"/>
  <c r="N944" i="17" s="1"/>
  <c r="L944" i="17"/>
  <c r="K944" i="17"/>
  <c r="H944" i="17"/>
  <c r="I944" i="17" s="1"/>
  <c r="F944" i="17"/>
  <c r="E945" i="17"/>
  <c r="G944" i="17"/>
  <c r="AI938" i="17"/>
  <c r="Q943" i="17"/>
  <c r="P943" i="17"/>
  <c r="O943" i="17"/>
  <c r="AG938" i="17"/>
  <c r="U941" i="17"/>
  <c r="T942" i="17"/>
  <c r="V941" i="17"/>
  <c r="AB938" i="17"/>
  <c r="AC940" i="17"/>
  <c r="X940" i="17"/>
  <c r="Z940" i="17"/>
  <c r="Y940" i="17"/>
  <c r="AA939" i="17"/>
  <c r="AD939" i="17" s="1"/>
  <c r="W939" i="17" s="1"/>
  <c r="AE939" i="17"/>
  <c r="AA940" i="17" l="1"/>
  <c r="J944" i="17"/>
  <c r="R943" i="17"/>
  <c r="M944" i="17"/>
  <c r="AI939" i="17"/>
  <c r="S945" i="17"/>
  <c r="N945" i="17" s="1"/>
  <c r="H945" i="17"/>
  <c r="L945" i="17" s="1"/>
  <c r="F945" i="17"/>
  <c r="E946" i="17"/>
  <c r="G945" i="17"/>
  <c r="Q944" i="17"/>
  <c r="P944" i="17"/>
  <c r="O944" i="17"/>
  <c r="AJ939" i="17"/>
  <c r="AG939" i="17"/>
  <c r="AH939" i="17"/>
  <c r="Y941" i="17"/>
  <c r="AC941" i="17"/>
  <c r="Z941" i="17"/>
  <c r="X941" i="17"/>
  <c r="AE940" i="17"/>
  <c r="AB939" i="17"/>
  <c r="T943" i="17"/>
  <c r="U942" i="17"/>
  <c r="V942" i="17"/>
  <c r="AD940" i="17"/>
  <c r="W940" i="17" s="1"/>
  <c r="AF939" i="17"/>
  <c r="J945" i="17" l="1"/>
  <c r="AJ940" i="17"/>
  <c r="S946" i="17"/>
  <c r="N946" i="17" s="1"/>
  <c r="H946" i="17"/>
  <c r="L946" i="17" s="1"/>
  <c r="E947" i="17"/>
  <c r="F946" i="17"/>
  <c r="G946" i="17"/>
  <c r="R944" i="17"/>
  <c r="M945" i="17"/>
  <c r="K945" i="17"/>
  <c r="I945" i="17"/>
  <c r="AI940" i="17"/>
  <c r="AH940" i="17"/>
  <c r="AG940" i="17"/>
  <c r="Q945" i="17"/>
  <c r="P945" i="17"/>
  <c r="O945" i="17"/>
  <c r="AF940" i="17"/>
  <c r="AC942" i="17"/>
  <c r="Y942" i="17"/>
  <c r="Z942" i="17"/>
  <c r="X942" i="17"/>
  <c r="AE941" i="17"/>
  <c r="AB940" i="17"/>
  <c r="U943" i="17"/>
  <c r="T944" i="17"/>
  <c r="V943" i="17"/>
  <c r="AA941" i="17"/>
  <c r="AD941" i="17" s="1"/>
  <c r="W941" i="17" s="1"/>
  <c r="I946" i="17" l="1"/>
  <c r="J946" i="17"/>
  <c r="K946" i="17"/>
  <c r="M946" i="17"/>
  <c r="R945" i="17"/>
  <c r="AF941" i="17"/>
  <c r="AG941" i="17"/>
  <c r="Q946" i="17"/>
  <c r="P946" i="17"/>
  <c r="O946" i="17"/>
  <c r="AH941" i="17"/>
  <c r="S947" i="17"/>
  <c r="N947" i="17" s="1"/>
  <c r="H947" i="17"/>
  <c r="L947" i="17" s="1"/>
  <c r="E948" i="17"/>
  <c r="F947" i="17"/>
  <c r="G947" i="17"/>
  <c r="AJ941" i="17"/>
  <c r="AI941" i="17"/>
  <c r="T945" i="17"/>
  <c r="U944" i="17"/>
  <c r="V944" i="17"/>
  <c r="AA942" i="17"/>
  <c r="AD942" i="17" s="1"/>
  <c r="W942" i="17" s="1"/>
  <c r="AC943" i="17"/>
  <c r="Z943" i="17"/>
  <c r="Y943" i="17"/>
  <c r="AA943" i="17" s="1"/>
  <c r="X943" i="17"/>
  <c r="AB941" i="17"/>
  <c r="R946" i="17" l="1"/>
  <c r="AE942" i="17"/>
  <c r="AB942" i="17" s="1"/>
  <c r="K947" i="17"/>
  <c r="K948" i="17" s="1"/>
  <c r="Q947" i="17"/>
  <c r="P947" i="17"/>
  <c r="O947" i="17"/>
  <c r="S948" i="17"/>
  <c r="N948" i="17" s="1"/>
  <c r="L948" i="17"/>
  <c r="H948" i="17"/>
  <c r="E949" i="17"/>
  <c r="F948" i="17"/>
  <c r="G948" i="17"/>
  <c r="AH942" i="17"/>
  <c r="J947" i="17"/>
  <c r="AI942" i="17"/>
  <c r="M947" i="17"/>
  <c r="AG942" i="17"/>
  <c r="I947" i="17"/>
  <c r="I948" i="17" s="1"/>
  <c r="AJ942" i="17"/>
  <c r="AF942" i="17"/>
  <c r="AD943" i="17"/>
  <c r="W943" i="17" s="1"/>
  <c r="AC944" i="17"/>
  <c r="Z944" i="17"/>
  <c r="Y944" i="17"/>
  <c r="X944" i="17"/>
  <c r="U945" i="17"/>
  <c r="T946" i="17"/>
  <c r="V945" i="17"/>
  <c r="AE943" i="17"/>
  <c r="J948" i="17" l="1"/>
  <c r="M948" i="17"/>
  <c r="AA944" i="17"/>
  <c r="AF943" i="17"/>
  <c r="AH943" i="17"/>
  <c r="AJ943" i="17"/>
  <c r="Q948" i="17"/>
  <c r="P948" i="17"/>
  <c r="O948" i="17"/>
  <c r="S949" i="17"/>
  <c r="N949" i="17" s="1"/>
  <c r="H949" i="17"/>
  <c r="K949" i="17" s="1"/>
  <c r="I949" i="17"/>
  <c r="E950" i="17"/>
  <c r="F949" i="17"/>
  <c r="G949" i="17"/>
  <c r="R947" i="17"/>
  <c r="AG943" i="17"/>
  <c r="AI943" i="17"/>
  <c r="AD944" i="17"/>
  <c r="W944" i="17" s="1"/>
  <c r="T947" i="17"/>
  <c r="U946" i="17"/>
  <c r="V946" i="17"/>
  <c r="Y945" i="17"/>
  <c r="Z945" i="17"/>
  <c r="AC945" i="17"/>
  <c r="X945" i="17"/>
  <c r="AE944" i="17"/>
  <c r="AB943" i="17"/>
  <c r="L949" i="17" l="1"/>
  <c r="R948" i="17"/>
  <c r="AI944" i="17"/>
  <c r="J949" i="17"/>
  <c r="AJ944" i="17"/>
  <c r="P949" i="17"/>
  <c r="R949" i="17" s="1"/>
  <c r="Q949" i="17"/>
  <c r="O949" i="17"/>
  <c r="S950" i="17"/>
  <c r="N950" i="17" s="1"/>
  <c r="H950" i="17"/>
  <c r="K950" i="17" s="1"/>
  <c r="I950" i="17"/>
  <c r="E951" i="17"/>
  <c r="F950" i="17"/>
  <c r="G950" i="17"/>
  <c r="AG944" i="17"/>
  <c r="M949" i="17"/>
  <c r="M950" i="17" s="1"/>
  <c r="AH944" i="17"/>
  <c r="AB944" i="17"/>
  <c r="AA945" i="17"/>
  <c r="AC946" i="17"/>
  <c r="Y946" i="17"/>
  <c r="X946" i="17"/>
  <c r="Z946" i="17"/>
  <c r="AF944" i="17"/>
  <c r="U947" i="17"/>
  <c r="T948" i="17"/>
  <c r="V947" i="17"/>
  <c r="AD945" i="17"/>
  <c r="W945" i="17" s="1"/>
  <c r="AE945" i="17"/>
  <c r="AJ945" i="17" l="1"/>
  <c r="AH945" i="17"/>
  <c r="J950" i="17"/>
  <c r="AF945" i="17"/>
  <c r="L950" i="17"/>
  <c r="S951" i="17"/>
  <c r="N951" i="17" s="1"/>
  <c r="H951" i="17"/>
  <c r="M951" i="17" s="1"/>
  <c r="I951" i="17"/>
  <c r="E952" i="17"/>
  <c r="F951" i="17"/>
  <c r="G951" i="17"/>
  <c r="AG945" i="17"/>
  <c r="AI945" i="17"/>
  <c r="Q950" i="17"/>
  <c r="P950" i="17"/>
  <c r="O950" i="17"/>
  <c r="AC947" i="17"/>
  <c r="Y947" i="17"/>
  <c r="Z947" i="17"/>
  <c r="X947" i="17"/>
  <c r="AB945" i="17"/>
  <c r="AA946" i="17"/>
  <c r="AD946" i="17" s="1"/>
  <c r="W946" i="17" s="1"/>
  <c r="T949" i="17"/>
  <c r="U948" i="17"/>
  <c r="V948" i="17"/>
  <c r="R950" i="17" l="1"/>
  <c r="L951" i="17"/>
  <c r="AF946" i="17"/>
  <c r="J951" i="17"/>
  <c r="J952" i="17" s="1"/>
  <c r="AE946" i="17"/>
  <c r="S952" i="17"/>
  <c r="N952" i="17" s="1"/>
  <c r="M952" i="17"/>
  <c r="L952" i="17"/>
  <c r="F952" i="17"/>
  <c r="E953" i="17"/>
  <c r="H952" i="17"/>
  <c r="K952" i="17" s="1"/>
  <c r="G952" i="17"/>
  <c r="Q951" i="17"/>
  <c r="P951" i="17"/>
  <c r="O951" i="17"/>
  <c r="AH946" i="17"/>
  <c r="AI946" i="17"/>
  <c r="K951" i="17"/>
  <c r="AJ946" i="17"/>
  <c r="AG946" i="17"/>
  <c r="AC948" i="17"/>
  <c r="Y948" i="17"/>
  <c r="X948" i="17"/>
  <c r="Z948" i="17"/>
  <c r="AA947" i="17"/>
  <c r="AD947" i="17" s="1"/>
  <c r="W947" i="17" s="1"/>
  <c r="U949" i="17"/>
  <c r="T950" i="17"/>
  <c r="V949" i="17"/>
  <c r="AB946" i="17"/>
  <c r="AI947" i="17" l="1"/>
  <c r="AH947" i="17"/>
  <c r="I952" i="17"/>
  <c r="Q952" i="17"/>
  <c r="P952" i="17"/>
  <c r="O952" i="17"/>
  <c r="AH948" i="17"/>
  <c r="R951" i="17"/>
  <c r="AG947" i="17"/>
  <c r="AJ947" i="17"/>
  <c r="S953" i="17"/>
  <c r="N953" i="17" s="1"/>
  <c r="K953" i="17"/>
  <c r="L953" i="17"/>
  <c r="M953" i="17"/>
  <c r="J953" i="17"/>
  <c r="I953" i="17"/>
  <c r="F953" i="17"/>
  <c r="E954" i="17"/>
  <c r="H953" i="17"/>
  <c r="G953" i="17"/>
  <c r="AA948" i="17"/>
  <c r="AD948" i="17" s="1"/>
  <c r="W948" i="17" s="1"/>
  <c r="U950" i="17"/>
  <c r="T951" i="17"/>
  <c r="V950" i="17"/>
  <c r="AE947" i="17"/>
  <c r="AB947" i="17" s="1"/>
  <c r="AI948" i="17" s="1"/>
  <c r="AF947" i="17"/>
  <c r="AC949" i="17"/>
  <c r="Y949" i="17"/>
  <c r="Z949" i="17"/>
  <c r="X949" i="17"/>
  <c r="AG948" i="17" l="1"/>
  <c r="AA949" i="17"/>
  <c r="AE948" i="17"/>
  <c r="R952" i="17"/>
  <c r="Q953" i="17"/>
  <c r="P953" i="17"/>
  <c r="O953" i="17"/>
  <c r="AF948" i="17"/>
  <c r="S954" i="17"/>
  <c r="N954" i="17" s="1"/>
  <c r="E955" i="17"/>
  <c r="H954" i="17"/>
  <c r="M954" i="17" s="1"/>
  <c r="F954" i="17"/>
  <c r="G954" i="17"/>
  <c r="AJ948" i="17"/>
  <c r="U951" i="17"/>
  <c r="T952" i="17"/>
  <c r="V951" i="17"/>
  <c r="AC950" i="17"/>
  <c r="Y950" i="17"/>
  <c r="X950" i="17"/>
  <c r="Z950" i="17"/>
  <c r="AD949" i="17"/>
  <c r="W949" i="17" s="1"/>
  <c r="AE949" i="17"/>
  <c r="AB948" i="17"/>
  <c r="AH949" i="17" s="1"/>
  <c r="K954" i="17" l="1"/>
  <c r="I954" i="17"/>
  <c r="J954" i="17"/>
  <c r="L954" i="17"/>
  <c r="L955" i="17" s="1"/>
  <c r="R953" i="17"/>
  <c r="AJ949" i="17"/>
  <c r="AG949" i="17"/>
  <c r="S955" i="17"/>
  <c r="N955" i="17" s="1"/>
  <c r="H955" i="17"/>
  <c r="K955" i="17" s="1"/>
  <c r="E956" i="17"/>
  <c r="F955" i="17"/>
  <c r="G955" i="17"/>
  <c r="Q954" i="17"/>
  <c r="P954" i="17"/>
  <c r="O954" i="17"/>
  <c r="AI949" i="17"/>
  <c r="AA950" i="17"/>
  <c r="AD950" i="17" s="1"/>
  <c r="W950" i="17" s="1"/>
  <c r="AE950" i="17"/>
  <c r="AB949" i="17"/>
  <c r="AH950" i="17" s="1"/>
  <c r="AF949" i="17"/>
  <c r="AF950" i="17" s="1"/>
  <c r="U952" i="17"/>
  <c r="T953" i="17"/>
  <c r="V952" i="17"/>
  <c r="AC951" i="17"/>
  <c r="Y951" i="17"/>
  <c r="Z951" i="17"/>
  <c r="X951" i="17"/>
  <c r="R954" i="17" l="1"/>
  <c r="M955" i="17"/>
  <c r="S956" i="17"/>
  <c r="N956" i="17" s="1"/>
  <c r="H956" i="17"/>
  <c r="M956" i="17" s="1"/>
  <c r="E957" i="17"/>
  <c r="F956" i="17"/>
  <c r="G956" i="17"/>
  <c r="AG950" i="17"/>
  <c r="AJ950" i="17"/>
  <c r="Q955" i="17"/>
  <c r="P955" i="17"/>
  <c r="O955" i="17"/>
  <c r="AI950" i="17"/>
  <c r="I955" i="17"/>
  <c r="I956" i="17" s="1"/>
  <c r="J955" i="17"/>
  <c r="J956" i="17" s="1"/>
  <c r="AC952" i="17"/>
  <c r="Z952" i="17"/>
  <c r="Y952" i="17"/>
  <c r="X952" i="17"/>
  <c r="U953" i="17"/>
  <c r="T954" i="17"/>
  <c r="V953" i="17"/>
  <c r="AA951" i="17"/>
  <c r="AD951" i="17" s="1"/>
  <c r="W951" i="17" s="1"/>
  <c r="AB950" i="17"/>
  <c r="AH951" i="17" s="1"/>
  <c r="R955" i="17" l="1"/>
  <c r="AJ951" i="17"/>
  <c r="L956" i="17"/>
  <c r="L957" i="17" s="1"/>
  <c r="K956" i="17"/>
  <c r="K957" i="17" s="1"/>
  <c r="Q956" i="17"/>
  <c r="P956" i="17"/>
  <c r="O956" i="17"/>
  <c r="S957" i="17"/>
  <c r="N957" i="17" s="1"/>
  <c r="H957" i="17"/>
  <c r="M957" i="17" s="1"/>
  <c r="I957" i="17"/>
  <c r="E958" i="17"/>
  <c r="J957" i="17"/>
  <c r="F957" i="17"/>
  <c r="G957" i="17"/>
  <c r="AG951" i="17"/>
  <c r="AI951" i="17"/>
  <c r="AF951" i="17"/>
  <c r="AE951" i="17"/>
  <c r="AB951" i="17" s="1"/>
  <c r="AH952" i="17" s="1"/>
  <c r="U954" i="17"/>
  <c r="T955" i="17"/>
  <c r="V954" i="17"/>
  <c r="AA952" i="17"/>
  <c r="AD952" i="17" s="1"/>
  <c r="W952" i="17" s="1"/>
  <c r="AE952" i="17"/>
  <c r="AC953" i="17"/>
  <c r="Z953" i="17"/>
  <c r="Y953" i="17"/>
  <c r="X953" i="17"/>
  <c r="R956" i="17" l="1"/>
  <c r="Q957" i="17"/>
  <c r="P957" i="17"/>
  <c r="R957" i="17" s="1"/>
  <c r="O957" i="17"/>
  <c r="S958" i="17"/>
  <c r="N958" i="17" s="1"/>
  <c r="H958" i="17"/>
  <c r="M958" i="17" s="1"/>
  <c r="E959" i="17"/>
  <c r="F958" i="17"/>
  <c r="G958" i="17"/>
  <c r="AI952" i="17"/>
  <c r="AI953" i="17" s="1"/>
  <c r="AJ952" i="17"/>
  <c r="AA953" i="17"/>
  <c r="AD953" i="17" s="1"/>
  <c r="W953" i="17" s="1"/>
  <c r="AG952" i="17"/>
  <c r="AB952" i="17"/>
  <c r="AH953" i="17" s="1"/>
  <c r="AC954" i="17"/>
  <c r="Z954" i="17"/>
  <c r="Y954" i="17"/>
  <c r="X954" i="17"/>
  <c r="AE953" i="17"/>
  <c r="AF952" i="17"/>
  <c r="U955" i="17"/>
  <c r="T956" i="17"/>
  <c r="V955" i="17"/>
  <c r="L958" i="17" l="1"/>
  <c r="K958" i="17"/>
  <c r="J958" i="17"/>
  <c r="J959" i="17" s="1"/>
  <c r="I958" i="17"/>
  <c r="S959" i="17"/>
  <c r="N959" i="17" s="1"/>
  <c r="K959" i="17"/>
  <c r="L959" i="17"/>
  <c r="M959" i="17"/>
  <c r="H959" i="17"/>
  <c r="E960" i="17"/>
  <c r="I959" i="17"/>
  <c r="F959" i="17"/>
  <c r="G959" i="17"/>
  <c r="P958" i="17"/>
  <c r="Q958" i="17"/>
  <c r="O958" i="17"/>
  <c r="AF953" i="17"/>
  <c r="AG953" i="17"/>
  <c r="AJ953" i="17"/>
  <c r="AA954" i="17"/>
  <c r="AE954" i="17" s="1"/>
  <c r="T957" i="17"/>
  <c r="U956" i="17"/>
  <c r="V956" i="17"/>
  <c r="AB953" i="17"/>
  <c r="AC955" i="17"/>
  <c r="Y955" i="17"/>
  <c r="Z955" i="17"/>
  <c r="X955" i="17"/>
  <c r="AF954" i="17" l="1"/>
  <c r="Q959" i="17"/>
  <c r="P959" i="17"/>
  <c r="O959" i="17"/>
  <c r="AI954" i="17"/>
  <c r="AH954" i="17"/>
  <c r="R958" i="17"/>
  <c r="AJ954" i="17"/>
  <c r="AG954" i="17"/>
  <c r="S960" i="17"/>
  <c r="N960" i="17" s="1"/>
  <c r="H960" i="17"/>
  <c r="L960" i="17" s="1"/>
  <c r="F960" i="17"/>
  <c r="E961" i="17"/>
  <c r="G960" i="17"/>
  <c r="AC956" i="17"/>
  <c r="Y956" i="17"/>
  <c r="X956" i="17"/>
  <c r="Z956" i="17"/>
  <c r="U957" i="17"/>
  <c r="T958" i="17"/>
  <c r="V957" i="17"/>
  <c r="AD954" i="17"/>
  <c r="W954" i="17" s="1"/>
  <c r="AA955" i="17"/>
  <c r="AE955" i="17" s="1"/>
  <c r="AB954" i="17"/>
  <c r="AJ955" i="17" l="1"/>
  <c r="AH955" i="17"/>
  <c r="J960" i="17"/>
  <c r="I960" i="17"/>
  <c r="R959" i="17"/>
  <c r="K960" i="17"/>
  <c r="K961" i="17" s="1"/>
  <c r="AI955" i="17"/>
  <c r="M960" i="17"/>
  <c r="M961" i="17" s="1"/>
  <c r="S961" i="17"/>
  <c r="N961" i="17" s="1"/>
  <c r="F961" i="17"/>
  <c r="H961" i="17"/>
  <c r="I961" i="17" s="1"/>
  <c r="E962" i="17"/>
  <c r="G961" i="17"/>
  <c r="Q960" i="17"/>
  <c r="P960" i="17"/>
  <c r="R960" i="17" s="1"/>
  <c r="O960" i="17"/>
  <c r="AG955" i="17"/>
  <c r="AD955" i="17"/>
  <c r="W955" i="17"/>
  <c r="AA956" i="17"/>
  <c r="AD956" i="17" s="1"/>
  <c r="U958" i="17"/>
  <c r="T959" i="17"/>
  <c r="V958" i="17"/>
  <c r="Y957" i="17"/>
  <c r="AC957" i="17"/>
  <c r="Z957" i="17"/>
  <c r="X957" i="17"/>
  <c r="AF955" i="17"/>
  <c r="L961" i="17" l="1"/>
  <c r="Q961" i="17"/>
  <c r="P961" i="17"/>
  <c r="O961" i="17"/>
  <c r="S962" i="17"/>
  <c r="N962" i="17" s="1"/>
  <c r="K962" i="17"/>
  <c r="M962" i="17"/>
  <c r="E963" i="17"/>
  <c r="H962" i="17"/>
  <c r="L962" i="17" s="1"/>
  <c r="F962" i="17"/>
  <c r="G962" i="17"/>
  <c r="J961" i="17"/>
  <c r="J962" i="17" s="1"/>
  <c r="Y958" i="17"/>
  <c r="AC958" i="17"/>
  <c r="Z958" i="17"/>
  <c r="X958" i="17"/>
  <c r="AA957" i="17"/>
  <c r="AE957" i="17" s="1"/>
  <c r="W956" i="17"/>
  <c r="AE956" i="17"/>
  <c r="U959" i="17"/>
  <c r="T960" i="17"/>
  <c r="V959" i="17"/>
  <c r="AB955" i="17"/>
  <c r="AG956" i="17" s="1"/>
  <c r="S963" i="17" l="1"/>
  <c r="N963" i="17" s="1"/>
  <c r="I963" i="17"/>
  <c r="H963" i="17"/>
  <c r="K963" i="17" s="1"/>
  <c r="E964" i="17"/>
  <c r="F963" i="17"/>
  <c r="G963" i="17"/>
  <c r="AH956" i="17"/>
  <c r="AJ956" i="17"/>
  <c r="Q962" i="17"/>
  <c r="O962" i="17"/>
  <c r="P962" i="17"/>
  <c r="R961" i="17"/>
  <c r="I962" i="17"/>
  <c r="AI956" i="17"/>
  <c r="AD957" i="17"/>
  <c r="W957" i="17" s="1"/>
  <c r="AB956" i="17"/>
  <c r="U960" i="17"/>
  <c r="T961" i="17"/>
  <c r="V960" i="17"/>
  <c r="AC959" i="17"/>
  <c r="Z959" i="17"/>
  <c r="Y959" i="17"/>
  <c r="X959" i="17"/>
  <c r="AF956" i="17"/>
  <c r="AF957" i="17" s="1"/>
  <c r="AA958" i="17"/>
  <c r="AD958" i="17" s="1"/>
  <c r="R962" i="17" l="1"/>
  <c r="J963" i="17"/>
  <c r="L963" i="17"/>
  <c r="M963" i="17"/>
  <c r="AB957" i="17"/>
  <c r="AF958" i="17" s="1"/>
  <c r="AJ957" i="17"/>
  <c r="AJ958" i="17" s="1"/>
  <c r="AH957" i="17"/>
  <c r="AH958" i="17" s="1"/>
  <c r="AI957" i="17"/>
  <c r="AI958" i="17" s="1"/>
  <c r="Q963" i="17"/>
  <c r="P963" i="17"/>
  <c r="O963" i="17"/>
  <c r="S964" i="17"/>
  <c r="N964" i="17" s="1"/>
  <c r="H964" i="17"/>
  <c r="L964" i="17" s="1"/>
  <c r="I964" i="17"/>
  <c r="K964" i="17"/>
  <c r="E965" i="17"/>
  <c r="F964" i="17"/>
  <c r="G964" i="17"/>
  <c r="AG957" i="17"/>
  <c r="AE958" i="17"/>
  <c r="U961" i="17"/>
  <c r="T962" i="17"/>
  <c r="V961" i="17"/>
  <c r="Z960" i="17"/>
  <c r="Y960" i="17"/>
  <c r="AC960" i="17"/>
  <c r="X960" i="17"/>
  <c r="W958" i="17"/>
  <c r="AA959" i="17"/>
  <c r="AD959" i="17" s="1"/>
  <c r="AE959" i="17"/>
  <c r="AG958" i="17" l="1"/>
  <c r="AB958" i="17"/>
  <c r="AI959" i="17"/>
  <c r="AH959" i="17"/>
  <c r="J964" i="17"/>
  <c r="AG959" i="17"/>
  <c r="M964" i="17"/>
  <c r="AJ959" i="17"/>
  <c r="R963" i="17"/>
  <c r="Q964" i="17"/>
  <c r="P964" i="17"/>
  <c r="O964" i="17"/>
  <c r="S965" i="17"/>
  <c r="N965" i="17" s="1"/>
  <c r="H965" i="17"/>
  <c r="K965" i="17" s="1"/>
  <c r="E966" i="17"/>
  <c r="F965" i="17"/>
  <c r="G965" i="17"/>
  <c r="W959" i="17"/>
  <c r="U962" i="17"/>
  <c r="T963" i="17"/>
  <c r="V962" i="17"/>
  <c r="AC961" i="17"/>
  <c r="Y961" i="17"/>
  <c r="Z961" i="17"/>
  <c r="X961" i="17"/>
  <c r="AA960" i="17"/>
  <c r="AD960" i="17" s="1"/>
  <c r="AF959" i="17"/>
  <c r="R964" i="17" l="1"/>
  <c r="AE960" i="17"/>
  <c r="I965" i="17"/>
  <c r="J965" i="17"/>
  <c r="L965" i="17"/>
  <c r="M965" i="17"/>
  <c r="M966" i="17" s="1"/>
  <c r="AG960" i="17"/>
  <c r="Q965" i="17"/>
  <c r="P965" i="17"/>
  <c r="O965" i="17"/>
  <c r="AA961" i="17"/>
  <c r="S966" i="17"/>
  <c r="N966" i="17" s="1"/>
  <c r="H966" i="17"/>
  <c r="I966" i="17" s="1"/>
  <c r="J966" i="17"/>
  <c r="F966" i="17"/>
  <c r="E967" i="17"/>
  <c r="G966" i="17"/>
  <c r="U963" i="17"/>
  <c r="T964" i="17"/>
  <c r="V963" i="17"/>
  <c r="AC962" i="17"/>
  <c r="Z962" i="17"/>
  <c r="Y962" i="17"/>
  <c r="X962" i="17"/>
  <c r="AD961" i="17"/>
  <c r="W960" i="17"/>
  <c r="W961" i="17" s="1"/>
  <c r="AE961" i="17"/>
  <c r="AB959" i="17"/>
  <c r="AJ960" i="17" s="1"/>
  <c r="AI960" i="17" l="1"/>
  <c r="AH960" i="17"/>
  <c r="R965" i="17"/>
  <c r="L966" i="17"/>
  <c r="K966" i="17"/>
  <c r="K967" i="17" s="1"/>
  <c r="S967" i="17"/>
  <c r="N967" i="17" s="1"/>
  <c r="M967" i="17"/>
  <c r="L967" i="17"/>
  <c r="H967" i="17"/>
  <c r="I967" i="17" s="1"/>
  <c r="E968" i="17"/>
  <c r="F967" i="17"/>
  <c r="G967" i="17"/>
  <c r="Q966" i="17"/>
  <c r="P966" i="17"/>
  <c r="O966" i="17"/>
  <c r="AB960" i="17"/>
  <c r="AB961" i="17" s="1"/>
  <c r="AC963" i="17"/>
  <c r="Y963" i="17"/>
  <c r="Z963" i="17"/>
  <c r="X963" i="17"/>
  <c r="U964" i="17"/>
  <c r="T965" i="17"/>
  <c r="V964" i="17"/>
  <c r="AA962" i="17"/>
  <c r="AE962" i="17" s="1"/>
  <c r="AF960" i="17"/>
  <c r="AF961" i="17" l="1"/>
  <c r="AF962" i="17" s="1"/>
  <c r="S968" i="17"/>
  <c r="N968" i="17" s="1"/>
  <c r="H968" i="17"/>
  <c r="K968" i="17" s="1"/>
  <c r="I968" i="17"/>
  <c r="F968" i="17"/>
  <c r="E969" i="17"/>
  <c r="G968" i="17"/>
  <c r="Q967" i="17"/>
  <c r="P967" i="17"/>
  <c r="R967" i="17" s="1"/>
  <c r="O967" i="17"/>
  <c r="AH961" i="17"/>
  <c r="AH962" i="17" s="1"/>
  <c r="AI961" i="17"/>
  <c r="AI962" i="17" s="1"/>
  <c r="J967" i="17"/>
  <c r="J968" i="17" s="1"/>
  <c r="AG961" i="17"/>
  <c r="AG962" i="17" s="1"/>
  <c r="R966" i="17"/>
  <c r="AJ961" i="17"/>
  <c r="AJ962" i="17" s="1"/>
  <c r="AD962" i="17"/>
  <c r="W962" i="17" s="1"/>
  <c r="AA963" i="17"/>
  <c r="AD963" i="17" s="1"/>
  <c r="T966" i="17"/>
  <c r="U965" i="17"/>
  <c r="V965" i="17"/>
  <c r="AC964" i="17"/>
  <c r="Y964" i="17"/>
  <c r="Z964" i="17"/>
  <c r="X964" i="17"/>
  <c r="M968" i="17" l="1"/>
  <c r="L968" i="17"/>
  <c r="AA964" i="17"/>
  <c r="AE964" i="17" s="1"/>
  <c r="S969" i="17"/>
  <c r="N969" i="17" s="1"/>
  <c r="H969" i="17"/>
  <c r="K969" i="17" s="1"/>
  <c r="J969" i="17"/>
  <c r="E970" i="17"/>
  <c r="F969" i="17"/>
  <c r="G969" i="17"/>
  <c r="Q968" i="17"/>
  <c r="P968" i="17"/>
  <c r="R968" i="17" s="1"/>
  <c r="O968" i="17"/>
  <c r="U966" i="17"/>
  <c r="T967" i="17"/>
  <c r="V966" i="17"/>
  <c r="AD964" i="17"/>
  <c r="W963" i="17"/>
  <c r="AE963" i="17"/>
  <c r="AC965" i="17"/>
  <c r="Y965" i="17"/>
  <c r="Z965" i="17"/>
  <c r="X965" i="17"/>
  <c r="AB962" i="17"/>
  <c r="AI963" i="17" s="1"/>
  <c r="L969" i="17" l="1"/>
  <c r="AA965" i="17"/>
  <c r="Q969" i="17"/>
  <c r="O969" i="17"/>
  <c r="P969" i="17"/>
  <c r="R969" i="17" s="1"/>
  <c r="AG963" i="17"/>
  <c r="S970" i="17"/>
  <c r="N970" i="17" s="1"/>
  <c r="M970" i="17"/>
  <c r="H970" i="17"/>
  <c r="L970" i="17" s="1"/>
  <c r="E971" i="17"/>
  <c r="F970" i="17"/>
  <c r="G970" i="17"/>
  <c r="I969" i="17"/>
  <c r="I970" i="17" s="1"/>
  <c r="AJ963" i="17"/>
  <c r="AH963" i="17"/>
  <c r="M969" i="17"/>
  <c r="W964" i="17"/>
  <c r="AB963" i="17"/>
  <c r="AB964" i="17" s="1"/>
  <c r="AF963" i="17"/>
  <c r="AF964" i="17" s="1"/>
  <c r="AF965" i="17" s="1"/>
  <c r="AD965" i="17"/>
  <c r="U967" i="17"/>
  <c r="T968" i="17"/>
  <c r="V967" i="17"/>
  <c r="AC966" i="17"/>
  <c r="Y966" i="17"/>
  <c r="X966" i="17"/>
  <c r="Z966" i="17"/>
  <c r="AE965" i="17"/>
  <c r="Q970" i="17" l="1"/>
  <c r="P970" i="17"/>
  <c r="R970" i="17" s="1"/>
  <c r="O970" i="17"/>
  <c r="AH964" i="17"/>
  <c r="AH965" i="17" s="1"/>
  <c r="S971" i="17"/>
  <c r="N971" i="17" s="1"/>
  <c r="H971" i="17"/>
  <c r="M971" i="17" s="1"/>
  <c r="E972" i="17"/>
  <c r="F971" i="17"/>
  <c r="G971" i="17"/>
  <c r="AG964" i="17"/>
  <c r="AG965" i="17" s="1"/>
  <c r="J970" i="17"/>
  <c r="AJ964" i="17"/>
  <c r="AJ965" i="17" s="1"/>
  <c r="K970" i="17"/>
  <c r="K971" i="17" s="1"/>
  <c r="AI964" i="17"/>
  <c r="AI965" i="17" s="1"/>
  <c r="U968" i="17"/>
  <c r="T969" i="17"/>
  <c r="V968" i="17"/>
  <c r="AC967" i="17"/>
  <c r="Y967" i="17"/>
  <c r="Z967" i="17"/>
  <c r="X967" i="17"/>
  <c r="AA966" i="17"/>
  <c r="AD966" i="17" s="1"/>
  <c r="W965" i="17"/>
  <c r="J971" i="17" l="1"/>
  <c r="I971" i="17"/>
  <c r="L971" i="17"/>
  <c r="AE966" i="17"/>
  <c r="S972" i="17"/>
  <c r="N972" i="17" s="1"/>
  <c r="L972" i="17"/>
  <c r="H972" i="17"/>
  <c r="I972" i="17" s="1"/>
  <c r="E973" i="17"/>
  <c r="F972" i="17"/>
  <c r="G972" i="17"/>
  <c r="Q971" i="17"/>
  <c r="P971" i="17"/>
  <c r="O971" i="17"/>
  <c r="AA967" i="17"/>
  <c r="U969" i="17"/>
  <c r="T970" i="17"/>
  <c r="V969" i="17"/>
  <c r="W966" i="17"/>
  <c r="AB965" i="17"/>
  <c r="AH966" i="17" s="1"/>
  <c r="AC968" i="17"/>
  <c r="Z968" i="17"/>
  <c r="Y968" i="17"/>
  <c r="X968" i="17"/>
  <c r="AE967" i="17"/>
  <c r="AD967" i="17"/>
  <c r="R971" i="17" l="1"/>
  <c r="M972" i="17"/>
  <c r="P972" i="17"/>
  <c r="Q972" i="17"/>
  <c r="O972" i="17"/>
  <c r="AI966" i="17"/>
  <c r="AI967" i="17" s="1"/>
  <c r="S973" i="17"/>
  <c r="N973" i="17" s="1"/>
  <c r="H973" i="17"/>
  <c r="L973" i="17" s="1"/>
  <c r="E974" i="17"/>
  <c r="F973" i="17"/>
  <c r="G973" i="17"/>
  <c r="AG966" i="17"/>
  <c r="AJ966" i="17"/>
  <c r="J972" i="17"/>
  <c r="J973" i="17" s="1"/>
  <c r="K972" i="17"/>
  <c r="AB966" i="17"/>
  <c r="AH967" i="17" s="1"/>
  <c r="AF966" i="17"/>
  <c r="AF967" i="17" s="1"/>
  <c r="W967" i="17"/>
  <c r="U970" i="17"/>
  <c r="T971" i="17"/>
  <c r="V970" i="17"/>
  <c r="AC969" i="17"/>
  <c r="Y969" i="17"/>
  <c r="Z969" i="17"/>
  <c r="X969" i="17"/>
  <c r="AA968" i="17"/>
  <c r="AD968" i="17" s="1"/>
  <c r="AE968" i="17"/>
  <c r="R972" i="17" l="1"/>
  <c r="K973" i="17"/>
  <c r="I973" i="17"/>
  <c r="I974" i="17" s="1"/>
  <c r="Q973" i="17"/>
  <c r="P973" i="17"/>
  <c r="O973" i="17"/>
  <c r="S974" i="17"/>
  <c r="N974" i="17" s="1"/>
  <c r="K974" i="17"/>
  <c r="H974" i="17"/>
  <c r="L974" i="17" s="1"/>
  <c r="E975" i="17"/>
  <c r="F974" i="17"/>
  <c r="G974" i="17"/>
  <c r="M973" i="17"/>
  <c r="M974" i="17" s="1"/>
  <c r="AG967" i="17"/>
  <c r="AJ967" i="17"/>
  <c r="U971" i="17"/>
  <c r="T972" i="17"/>
  <c r="V971" i="17"/>
  <c r="AC970" i="17"/>
  <c r="Y970" i="17"/>
  <c r="Z970" i="17"/>
  <c r="X970" i="17"/>
  <c r="AA969" i="17"/>
  <c r="AD969" i="17" s="1"/>
  <c r="W968" i="17"/>
  <c r="AB967" i="17"/>
  <c r="AB968" i="17" s="1"/>
  <c r="R973" i="17" l="1"/>
  <c r="AJ968" i="17"/>
  <c r="AJ969" i="17" s="1"/>
  <c r="J974" i="17"/>
  <c r="AI968" i="17"/>
  <c r="AI969" i="17" s="1"/>
  <c r="AA970" i="17"/>
  <c r="AD970" i="17" s="1"/>
  <c r="Q974" i="17"/>
  <c r="P974" i="17"/>
  <c r="O974" i="17"/>
  <c r="S975" i="17"/>
  <c r="N975" i="17" s="1"/>
  <c r="H975" i="17"/>
  <c r="E976" i="17"/>
  <c r="F975" i="17"/>
  <c r="G975" i="17"/>
  <c r="AG968" i="17"/>
  <c r="AG969" i="17" s="1"/>
  <c r="AH968" i="17"/>
  <c r="AH969" i="17" s="1"/>
  <c r="W969" i="17"/>
  <c r="U972" i="17"/>
  <c r="T973" i="17"/>
  <c r="V972" i="17"/>
  <c r="AE969" i="17"/>
  <c r="AE970" i="17"/>
  <c r="AF968" i="17"/>
  <c r="AF969" i="17" s="1"/>
  <c r="AC971" i="17"/>
  <c r="Y971" i="17"/>
  <c r="X971" i="17"/>
  <c r="Z971" i="17"/>
  <c r="J975" i="17" l="1"/>
  <c r="I975" i="17"/>
  <c r="R974" i="17"/>
  <c r="AH970" i="17"/>
  <c r="AA971" i="17"/>
  <c r="AI970" i="17"/>
  <c r="AJ970" i="17"/>
  <c r="L975" i="17"/>
  <c r="L976" i="17" s="1"/>
  <c r="M975" i="17"/>
  <c r="K975" i="17"/>
  <c r="AB969" i="17"/>
  <c r="Q975" i="17"/>
  <c r="P975" i="17"/>
  <c r="O975" i="17"/>
  <c r="AG970" i="17"/>
  <c r="S976" i="17"/>
  <c r="N976" i="17" s="1"/>
  <c r="H976" i="17"/>
  <c r="K976" i="17" s="1"/>
  <c r="F976" i="17"/>
  <c r="M976" i="17"/>
  <c r="I976" i="17"/>
  <c r="E977" i="17"/>
  <c r="G976" i="17"/>
  <c r="U973" i="17"/>
  <c r="T974" i="17"/>
  <c r="V973" i="17"/>
  <c r="AC972" i="17"/>
  <c r="Y972" i="17"/>
  <c r="X972" i="17"/>
  <c r="Z972" i="17"/>
  <c r="AD971" i="17"/>
  <c r="AE971" i="17"/>
  <c r="AF970" i="17"/>
  <c r="W970" i="17"/>
  <c r="R975" i="17" l="1"/>
  <c r="W971" i="17"/>
  <c r="S977" i="17"/>
  <c r="N977" i="17" s="1"/>
  <c r="H977" i="17"/>
  <c r="I977" i="17" s="1"/>
  <c r="F977" i="17"/>
  <c r="E978" i="17"/>
  <c r="G977" i="17"/>
  <c r="AA972" i="17"/>
  <c r="AE972" i="17" s="1"/>
  <c r="Q976" i="17"/>
  <c r="P976" i="17"/>
  <c r="O976" i="17"/>
  <c r="J976" i="17"/>
  <c r="T975" i="17"/>
  <c r="U974" i="17"/>
  <c r="V974" i="17"/>
  <c r="AC973" i="17"/>
  <c r="Z973" i="17"/>
  <c r="X973" i="17"/>
  <c r="Y973" i="17"/>
  <c r="AB970" i="17"/>
  <c r="AB971" i="17" s="1"/>
  <c r="AI971" i="17" l="1"/>
  <c r="AI972" i="17" s="1"/>
  <c r="AD972" i="17"/>
  <c r="W972" i="17" s="1"/>
  <c r="J977" i="17"/>
  <c r="K977" i="17"/>
  <c r="AJ971" i="17"/>
  <c r="AJ972" i="17" s="1"/>
  <c r="L977" i="17"/>
  <c r="L978" i="17" s="1"/>
  <c r="AH971" i="17"/>
  <c r="AH972" i="17" s="1"/>
  <c r="M977" i="17"/>
  <c r="M978" i="17" s="1"/>
  <c r="S978" i="17"/>
  <c r="N978" i="17" s="1"/>
  <c r="H978" i="17"/>
  <c r="J978" i="17" s="1"/>
  <c r="E979" i="17"/>
  <c r="F978" i="17"/>
  <c r="G978" i="17"/>
  <c r="Q977" i="17"/>
  <c r="P977" i="17"/>
  <c r="O977" i="17"/>
  <c r="AG971" i="17"/>
  <c r="AG972" i="17" s="1"/>
  <c r="R976" i="17"/>
  <c r="AC974" i="17"/>
  <c r="Y974" i="17"/>
  <c r="Z974" i="17"/>
  <c r="X974" i="17"/>
  <c r="AB972" i="17"/>
  <c r="AI973" i="17" s="1"/>
  <c r="U975" i="17"/>
  <c r="T976" i="17"/>
  <c r="V975" i="17"/>
  <c r="AA973" i="17"/>
  <c r="AD973" i="17"/>
  <c r="W973" i="17" s="1"/>
  <c r="AE973" i="17"/>
  <c r="AF971" i="17"/>
  <c r="AF972" i="17" s="1"/>
  <c r="I978" i="17" l="1"/>
  <c r="I979" i="17" s="1"/>
  <c r="AA974" i="17"/>
  <c r="Q978" i="17"/>
  <c r="P978" i="17"/>
  <c r="R978" i="17" s="1"/>
  <c r="O978" i="17"/>
  <c r="S979" i="17"/>
  <c r="N979" i="17" s="1"/>
  <c r="H979" i="17"/>
  <c r="M979" i="17" s="1"/>
  <c r="E980" i="17"/>
  <c r="F979" i="17"/>
  <c r="G979" i="17"/>
  <c r="AH973" i="17"/>
  <c r="AH974" i="17" s="1"/>
  <c r="AF973" i="17"/>
  <c r="AG973" i="17"/>
  <c r="AJ973" i="17"/>
  <c r="R977" i="17"/>
  <c r="K978" i="17"/>
  <c r="K979" i="17" s="1"/>
  <c r="AD974" i="17"/>
  <c r="W974" i="17" s="1"/>
  <c r="AB973" i="17"/>
  <c r="AI974" i="17" s="1"/>
  <c r="U976" i="17"/>
  <c r="T977" i="17"/>
  <c r="V976" i="17"/>
  <c r="AE974" i="17"/>
  <c r="AC975" i="17"/>
  <c r="Z975" i="17"/>
  <c r="X975" i="17"/>
  <c r="Y975" i="17"/>
  <c r="L979" i="17" l="1"/>
  <c r="J979" i="17"/>
  <c r="Q979" i="17"/>
  <c r="P979" i="17"/>
  <c r="O979" i="17"/>
  <c r="S980" i="17"/>
  <c r="N980" i="17" s="1"/>
  <c r="M980" i="17"/>
  <c r="K980" i="17"/>
  <c r="H980" i="17"/>
  <c r="L980" i="17" s="1"/>
  <c r="I980" i="17"/>
  <c r="E981" i="17"/>
  <c r="F980" i="17"/>
  <c r="G980" i="17"/>
  <c r="AG974" i="17"/>
  <c r="AJ974" i="17"/>
  <c r="U977" i="17"/>
  <c r="T978" i="17"/>
  <c r="V977" i="17"/>
  <c r="AC976" i="17"/>
  <c r="Z976" i="17"/>
  <c r="Y976" i="17"/>
  <c r="X976" i="17"/>
  <c r="AB974" i="17"/>
  <c r="AI975" i="17" s="1"/>
  <c r="AA975" i="17"/>
  <c r="AD975" i="17"/>
  <c r="W975" i="17" s="1"/>
  <c r="AE975" i="17"/>
  <c r="AF974" i="17"/>
  <c r="AG975" i="17" l="1"/>
  <c r="AF975" i="17"/>
  <c r="R979" i="17"/>
  <c r="Q980" i="17"/>
  <c r="P980" i="17"/>
  <c r="O980" i="17"/>
  <c r="S981" i="17"/>
  <c r="N981" i="17" s="1"/>
  <c r="H981" i="17"/>
  <c r="M981" i="17" s="1"/>
  <c r="E982" i="17"/>
  <c r="F981" i="17"/>
  <c r="G981" i="17"/>
  <c r="AJ975" i="17"/>
  <c r="J980" i="17"/>
  <c r="AH975" i="17"/>
  <c r="AC977" i="17"/>
  <c r="Y977" i="17"/>
  <c r="Z977" i="17"/>
  <c r="X977" i="17"/>
  <c r="AB975" i="17"/>
  <c r="AI976" i="17" s="1"/>
  <c r="U978" i="17"/>
  <c r="T979" i="17"/>
  <c r="V978" i="17"/>
  <c r="AA976" i="17"/>
  <c r="AE976" i="17" s="1"/>
  <c r="R980" i="17" l="1"/>
  <c r="Q981" i="17"/>
  <c r="P981" i="17"/>
  <c r="O981" i="17"/>
  <c r="AA977" i="17"/>
  <c r="AE977" i="17" s="1"/>
  <c r="J981" i="17"/>
  <c r="I981" i="17"/>
  <c r="AG976" i="17"/>
  <c r="AH976" i="17"/>
  <c r="K981" i="17"/>
  <c r="AF976" i="17"/>
  <c r="AJ976" i="17"/>
  <c r="L981" i="17"/>
  <c r="S982" i="17"/>
  <c r="N982" i="17" s="1"/>
  <c r="H982" i="17"/>
  <c r="M982" i="17" s="1"/>
  <c r="E983" i="17"/>
  <c r="F982" i="17"/>
  <c r="G982" i="17"/>
  <c r="AC978" i="17"/>
  <c r="Y978" i="17"/>
  <c r="Z978" i="17"/>
  <c r="X978" i="17"/>
  <c r="AD976" i="17"/>
  <c r="W976" i="17" s="1"/>
  <c r="AD977" i="17"/>
  <c r="U979" i="17"/>
  <c r="T980" i="17"/>
  <c r="V979" i="17"/>
  <c r="I982" i="17" l="1"/>
  <c r="J982" i="17"/>
  <c r="L982" i="17"/>
  <c r="L983" i="17" s="1"/>
  <c r="K982" i="17"/>
  <c r="K983" i="17" s="1"/>
  <c r="Q982" i="17"/>
  <c r="P982" i="17"/>
  <c r="O982" i="17"/>
  <c r="S983" i="17"/>
  <c r="N983" i="17" s="1"/>
  <c r="H983" i="17"/>
  <c r="J983" i="17" s="1"/>
  <c r="E984" i="17"/>
  <c r="F983" i="17"/>
  <c r="G983" i="17"/>
  <c r="AJ977" i="17"/>
  <c r="R981" i="17"/>
  <c r="AA978" i="17"/>
  <c r="AE978" i="17" s="1"/>
  <c r="W977" i="17"/>
  <c r="AB976" i="17"/>
  <c r="AI977" i="17" s="1"/>
  <c r="U980" i="17"/>
  <c r="T981" i="17"/>
  <c r="V980" i="17"/>
  <c r="AC979" i="17"/>
  <c r="Z979" i="17"/>
  <c r="Y979" i="17"/>
  <c r="X979" i="17"/>
  <c r="R982" i="17" l="1"/>
  <c r="M983" i="17"/>
  <c r="AD978" i="17"/>
  <c r="AI978" i="17"/>
  <c r="Q983" i="17"/>
  <c r="P983" i="17"/>
  <c r="R983" i="17" s="1"/>
  <c r="O983" i="17"/>
  <c r="S984" i="17"/>
  <c r="N984" i="17" s="1"/>
  <c r="H984" i="17"/>
  <c r="M984" i="17" s="1"/>
  <c r="E985" i="17"/>
  <c r="F984" i="17"/>
  <c r="K984" i="17"/>
  <c r="I984" i="17"/>
  <c r="G984" i="17"/>
  <c r="AG977" i="17"/>
  <c r="AH977" i="17"/>
  <c r="I983" i="17"/>
  <c r="AC980" i="17"/>
  <c r="Y980" i="17"/>
  <c r="Z980" i="17"/>
  <c r="X980" i="17"/>
  <c r="U981" i="17"/>
  <c r="T982" i="17"/>
  <c r="V981" i="17"/>
  <c r="AB977" i="17"/>
  <c r="AJ978" i="17" s="1"/>
  <c r="AF977" i="17"/>
  <c r="AA979" i="17"/>
  <c r="AD979" i="17" s="1"/>
  <c r="AE979" i="17"/>
  <c r="W978" i="17"/>
  <c r="L984" i="17" l="1"/>
  <c r="AF978" i="17"/>
  <c r="AA980" i="17"/>
  <c r="Q984" i="17"/>
  <c r="O984" i="17"/>
  <c r="P984" i="17"/>
  <c r="AH978" i="17"/>
  <c r="J984" i="17"/>
  <c r="S985" i="17"/>
  <c r="N985" i="17" s="1"/>
  <c r="H985" i="17"/>
  <c r="M985" i="17" s="1"/>
  <c r="E986" i="17"/>
  <c r="F985" i="17"/>
  <c r="G985" i="17"/>
  <c r="AG978" i="17"/>
  <c r="AC981" i="17"/>
  <c r="Z981" i="17"/>
  <c r="X981" i="17"/>
  <c r="Y981" i="17"/>
  <c r="U982" i="17"/>
  <c r="T983" i="17"/>
  <c r="V982" i="17"/>
  <c r="W979" i="17"/>
  <c r="AD980" i="17"/>
  <c r="AB978" i="17"/>
  <c r="AB979" i="17" s="1"/>
  <c r="AE980" i="17"/>
  <c r="AH979" i="17" l="1"/>
  <c r="AH980" i="17" s="1"/>
  <c r="AA981" i="17"/>
  <c r="R984" i="17"/>
  <c r="I985" i="17"/>
  <c r="I986" i="17" s="1"/>
  <c r="AI979" i="17"/>
  <c r="AI980" i="17" s="1"/>
  <c r="J985" i="17"/>
  <c r="J986" i="17" s="1"/>
  <c r="L985" i="17"/>
  <c r="AG979" i="17"/>
  <c r="AG980" i="17" s="1"/>
  <c r="K985" i="17"/>
  <c r="Q985" i="17"/>
  <c r="P985" i="17"/>
  <c r="O985" i="17"/>
  <c r="AF979" i="17"/>
  <c r="AF980" i="17" s="1"/>
  <c r="S986" i="17"/>
  <c r="N986" i="17" s="1"/>
  <c r="L986" i="17"/>
  <c r="K986" i="17"/>
  <c r="H986" i="17"/>
  <c r="E987" i="17"/>
  <c r="M986" i="17"/>
  <c r="F986" i="17"/>
  <c r="G986" i="17"/>
  <c r="AJ979" i="17"/>
  <c r="AJ980" i="17" s="1"/>
  <c r="AC982" i="17"/>
  <c r="Z982" i="17"/>
  <c r="Y982" i="17"/>
  <c r="X982" i="17"/>
  <c r="AD981" i="17"/>
  <c r="W980" i="17"/>
  <c r="U983" i="17"/>
  <c r="T984" i="17"/>
  <c r="V983" i="17"/>
  <c r="AE981" i="17"/>
  <c r="R985" i="17" l="1"/>
  <c r="S987" i="17"/>
  <c r="N987" i="17" s="1"/>
  <c r="H987" i="17"/>
  <c r="I987" i="17" s="1"/>
  <c r="E988" i="17"/>
  <c r="F987" i="17"/>
  <c r="G987" i="17"/>
  <c r="W981" i="17"/>
  <c r="Q986" i="17"/>
  <c r="P986" i="17"/>
  <c r="R986" i="17" s="1"/>
  <c r="O986" i="17"/>
  <c r="AA982" i="17"/>
  <c r="AD982" i="17" s="1"/>
  <c r="AC983" i="17"/>
  <c r="Y983" i="17"/>
  <c r="Z983" i="17"/>
  <c r="X983" i="17"/>
  <c r="U984" i="17"/>
  <c r="T985" i="17"/>
  <c r="V984" i="17"/>
  <c r="AE982" i="17"/>
  <c r="AB980" i="17"/>
  <c r="AH981" i="17" s="1"/>
  <c r="J987" i="17" l="1"/>
  <c r="AA983" i="17"/>
  <c r="K987" i="17"/>
  <c r="Q987" i="17"/>
  <c r="O987" i="17"/>
  <c r="P987" i="17"/>
  <c r="L987" i="17"/>
  <c r="W982" i="17"/>
  <c r="AI981" i="17"/>
  <c r="S988" i="17"/>
  <c r="N988" i="17" s="1"/>
  <c r="H988" i="17"/>
  <c r="K988" i="17" s="1"/>
  <c r="E989" i="17"/>
  <c r="F988" i="17"/>
  <c r="G988" i="17"/>
  <c r="AG981" i="17"/>
  <c r="AG982" i="17" s="1"/>
  <c r="AG983" i="17" s="1"/>
  <c r="M987" i="17"/>
  <c r="AJ981" i="17"/>
  <c r="AJ982" i="17" s="1"/>
  <c r="AJ983" i="17" s="1"/>
  <c r="AE983" i="17"/>
  <c r="U985" i="17"/>
  <c r="T986" i="17"/>
  <c r="V985" i="17"/>
  <c r="AC984" i="17"/>
  <c r="Z984" i="17"/>
  <c r="Y984" i="17"/>
  <c r="X984" i="17"/>
  <c r="AD983" i="17"/>
  <c r="AB981" i="17"/>
  <c r="AB982" i="17" s="1"/>
  <c r="AF981" i="17"/>
  <c r="AF982" i="17" s="1"/>
  <c r="AF983" i="17" s="1"/>
  <c r="AI982" i="17" l="1"/>
  <c r="AI983" i="17" s="1"/>
  <c r="AH982" i="17"/>
  <c r="AH983" i="17" s="1"/>
  <c r="M988" i="17"/>
  <c r="J988" i="17"/>
  <c r="AA984" i="17"/>
  <c r="I988" i="17"/>
  <c r="I989" i="17" s="1"/>
  <c r="L988" i="17"/>
  <c r="L989" i="17" s="1"/>
  <c r="R987" i="17"/>
  <c r="Q988" i="17"/>
  <c r="P988" i="17"/>
  <c r="O988" i="17"/>
  <c r="S989" i="17"/>
  <c r="N989" i="17" s="1"/>
  <c r="H989" i="17"/>
  <c r="J989" i="17" s="1"/>
  <c r="E990" i="17"/>
  <c r="F989" i="17"/>
  <c r="G989" i="17"/>
  <c r="W983" i="17"/>
  <c r="AB983" i="17" s="1"/>
  <c r="AE984" i="17"/>
  <c r="U986" i="17"/>
  <c r="T987" i="17"/>
  <c r="V986" i="17"/>
  <c r="AC985" i="17"/>
  <c r="Z985" i="17"/>
  <c r="Y985" i="17"/>
  <c r="X985" i="17"/>
  <c r="AD984" i="17"/>
  <c r="AJ984" i="17" l="1"/>
  <c r="AF984" i="17"/>
  <c r="W984" i="17"/>
  <c r="AA985" i="17"/>
  <c r="M989" i="17"/>
  <c r="AH984" i="17"/>
  <c r="AG984" i="17"/>
  <c r="K989" i="17"/>
  <c r="AI984" i="17"/>
  <c r="Q989" i="17"/>
  <c r="P989" i="17"/>
  <c r="O989" i="17"/>
  <c r="S990" i="17"/>
  <c r="N990" i="17" s="1"/>
  <c r="H990" i="17"/>
  <c r="L990" i="17" s="1"/>
  <c r="E991" i="17"/>
  <c r="F990" i="17"/>
  <c r="G990" i="17"/>
  <c r="R988" i="17"/>
  <c r="U987" i="17"/>
  <c r="T988" i="17"/>
  <c r="V987" i="17"/>
  <c r="AF985" i="17"/>
  <c r="AC986" i="17"/>
  <c r="Y986" i="17"/>
  <c r="Z986" i="17"/>
  <c r="X986" i="17"/>
  <c r="AD985" i="17"/>
  <c r="W985" i="17" s="1"/>
  <c r="AE985" i="17"/>
  <c r="AB984" i="17"/>
  <c r="AJ985" i="17" s="1"/>
  <c r="J990" i="17" l="1"/>
  <c r="AI985" i="17"/>
  <c r="K990" i="17"/>
  <c r="I990" i="17"/>
  <c r="AG985" i="17"/>
  <c r="AG986" i="17" s="1"/>
  <c r="M990" i="17"/>
  <c r="AH985" i="17"/>
  <c r="Q990" i="17"/>
  <c r="P990" i="17"/>
  <c r="R990" i="17" s="1"/>
  <c r="O990" i="17"/>
  <c r="S991" i="17"/>
  <c r="N991" i="17" s="1"/>
  <c r="H991" i="17"/>
  <c r="K991" i="17" s="1"/>
  <c r="E992" i="17"/>
  <c r="F991" i="17"/>
  <c r="G991" i="17"/>
  <c r="R989" i="17"/>
  <c r="AB985" i="17"/>
  <c r="AF986" i="17" s="1"/>
  <c r="U988" i="17"/>
  <c r="T989" i="17"/>
  <c r="V988" i="17"/>
  <c r="AC987" i="17"/>
  <c r="Z987" i="17"/>
  <c r="Y987" i="17"/>
  <c r="X987" i="17"/>
  <c r="AA986" i="17"/>
  <c r="AE986" i="17" s="1"/>
  <c r="M991" i="17" l="1"/>
  <c r="L991" i="17"/>
  <c r="I991" i="17"/>
  <c r="J991" i="17"/>
  <c r="Q991" i="17"/>
  <c r="P991" i="17"/>
  <c r="R991" i="17" s="1"/>
  <c r="O991" i="17"/>
  <c r="S992" i="17"/>
  <c r="N992" i="17" s="1"/>
  <c r="H992" i="17"/>
  <c r="M992" i="17" s="1"/>
  <c r="F992" i="17"/>
  <c r="E993" i="17"/>
  <c r="G992" i="17"/>
  <c r="AI986" i="17"/>
  <c r="AI987" i="17" s="1"/>
  <c r="AH986" i="17"/>
  <c r="AJ986" i="17"/>
  <c r="U989" i="17"/>
  <c r="T990" i="17"/>
  <c r="V989" i="17"/>
  <c r="AD986" i="17"/>
  <c r="W986" i="17" s="1"/>
  <c r="AB986" i="17" s="1"/>
  <c r="AG987" i="17" s="1"/>
  <c r="AC988" i="17"/>
  <c r="Y988" i="17"/>
  <c r="Z988" i="17"/>
  <c r="X988" i="17"/>
  <c r="AA987" i="17"/>
  <c r="AD987" i="17" s="1"/>
  <c r="AE987" i="17"/>
  <c r="L992" i="17" l="1"/>
  <c r="K992" i="17"/>
  <c r="AA988" i="17"/>
  <c r="S993" i="17"/>
  <c r="N993" i="17" s="1"/>
  <c r="K993" i="17"/>
  <c r="L993" i="17"/>
  <c r="M993" i="17"/>
  <c r="J993" i="17"/>
  <c r="H993" i="17"/>
  <c r="E994" i="17"/>
  <c r="F993" i="17"/>
  <c r="G993" i="17"/>
  <c r="Q992" i="17"/>
  <c r="P992" i="17"/>
  <c r="O992" i="17"/>
  <c r="I992" i="17"/>
  <c r="I993" i="17" s="1"/>
  <c r="AJ987" i="17"/>
  <c r="J992" i="17"/>
  <c r="AH987" i="17"/>
  <c r="AF987" i="17"/>
  <c r="U990" i="17"/>
  <c r="T991" i="17"/>
  <c r="V990" i="17"/>
  <c r="AC989" i="17"/>
  <c r="Y989" i="17"/>
  <c r="Z989" i="17"/>
  <c r="X989" i="17"/>
  <c r="W987" i="17"/>
  <c r="AD988" i="17"/>
  <c r="AE988" i="17"/>
  <c r="R992" i="17" l="1"/>
  <c r="Q993" i="17"/>
  <c r="P993" i="17"/>
  <c r="R993" i="17" s="1"/>
  <c r="O993" i="17"/>
  <c r="S994" i="17"/>
  <c r="N994" i="17" s="1"/>
  <c r="H994" i="17"/>
  <c r="K994" i="17" s="1"/>
  <c r="E995" i="17"/>
  <c r="F994" i="17"/>
  <c r="G994" i="17"/>
  <c r="T992" i="17"/>
  <c r="U991" i="17"/>
  <c r="V991" i="17"/>
  <c r="Y990" i="17"/>
  <c r="AA990" i="17" s="1"/>
  <c r="AC990" i="17"/>
  <c r="X990" i="17"/>
  <c r="Z990" i="17"/>
  <c r="W988" i="17"/>
  <c r="AA989" i="17"/>
  <c r="AE989" i="17" s="1"/>
  <c r="AB987" i="17"/>
  <c r="AH988" i="17" s="1"/>
  <c r="AJ988" i="17" l="1"/>
  <c r="M994" i="17"/>
  <c r="I994" i="17"/>
  <c r="Q994" i="17"/>
  <c r="P994" i="17"/>
  <c r="O994" i="17"/>
  <c r="S995" i="17"/>
  <c r="N995" i="17" s="1"/>
  <c r="H995" i="17"/>
  <c r="I995" i="17" s="1"/>
  <c r="E996" i="17"/>
  <c r="F995" i="17"/>
  <c r="G995" i="17"/>
  <c r="J994" i="17"/>
  <c r="AB988" i="17"/>
  <c r="AJ989" i="17" s="1"/>
  <c r="AG988" i="17"/>
  <c r="AG989" i="17" s="1"/>
  <c r="AI988" i="17"/>
  <c r="L994" i="17"/>
  <c r="AE990" i="17"/>
  <c r="AF988" i="17"/>
  <c r="AC991" i="17"/>
  <c r="Z991" i="17"/>
  <c r="Y991" i="17"/>
  <c r="X991" i="17"/>
  <c r="AD989" i="17"/>
  <c r="W989" i="17" s="1"/>
  <c r="U992" i="17"/>
  <c r="T993" i="17"/>
  <c r="V992" i="17"/>
  <c r="AD990" i="17"/>
  <c r="J995" i="17" l="1"/>
  <c r="AH989" i="17"/>
  <c r="AI989" i="17"/>
  <c r="AF989" i="17"/>
  <c r="K995" i="17"/>
  <c r="K996" i="17" s="1"/>
  <c r="L995" i="17"/>
  <c r="L996" i="17" s="1"/>
  <c r="M995" i="17"/>
  <c r="M996" i="17" s="1"/>
  <c r="Q995" i="17"/>
  <c r="P995" i="17"/>
  <c r="O995" i="17"/>
  <c r="S996" i="17"/>
  <c r="N996" i="17" s="1"/>
  <c r="H996" i="17"/>
  <c r="J996" i="17" s="1"/>
  <c r="E997" i="17"/>
  <c r="F996" i="17"/>
  <c r="G996" i="17"/>
  <c r="R994" i="17"/>
  <c r="U993" i="17"/>
  <c r="T994" i="17"/>
  <c r="V993" i="17"/>
  <c r="Y992" i="17"/>
  <c r="AA992" i="17" s="1"/>
  <c r="AC992" i="17"/>
  <c r="Z992" i="17"/>
  <c r="X992" i="17"/>
  <c r="AA991" i="17"/>
  <c r="AD991" i="17" s="1"/>
  <c r="W990" i="17"/>
  <c r="AB989" i="17"/>
  <c r="AB990" i="17" s="1"/>
  <c r="I996" i="17" l="1"/>
  <c r="AJ990" i="17"/>
  <c r="AJ991" i="17" s="1"/>
  <c r="Q996" i="17"/>
  <c r="P996" i="17"/>
  <c r="R996" i="17" s="1"/>
  <c r="O996" i="17"/>
  <c r="AG990" i="17"/>
  <c r="AG991" i="17" s="1"/>
  <c r="S997" i="17"/>
  <c r="N997" i="17" s="1"/>
  <c r="L997" i="17"/>
  <c r="E998" i="17"/>
  <c r="H997" i="17"/>
  <c r="K997" i="17" s="1"/>
  <c r="I997" i="17"/>
  <c r="F997" i="17"/>
  <c r="G997" i="17"/>
  <c r="AI990" i="17"/>
  <c r="AI991" i="17" s="1"/>
  <c r="AH990" i="17"/>
  <c r="AH991" i="17" s="1"/>
  <c r="R995" i="17"/>
  <c r="AF990" i="17"/>
  <c r="AF991" i="17" s="1"/>
  <c r="AE991" i="17"/>
  <c r="AC993" i="17"/>
  <c r="Z993" i="17"/>
  <c r="Y993" i="17"/>
  <c r="X993" i="17"/>
  <c r="U994" i="17"/>
  <c r="T995" i="17"/>
  <c r="V994" i="17"/>
  <c r="AE992" i="17"/>
  <c r="W991" i="17"/>
  <c r="AD992" i="17"/>
  <c r="AA993" i="17" l="1"/>
  <c r="Q997" i="17"/>
  <c r="P997" i="17"/>
  <c r="O997" i="17"/>
  <c r="AB991" i="17"/>
  <c r="AF992" i="17" s="1"/>
  <c r="S998" i="17"/>
  <c r="N998" i="17" s="1"/>
  <c r="H998" i="17"/>
  <c r="K998" i="17" s="1"/>
  <c r="E999" i="17"/>
  <c r="F998" i="17"/>
  <c r="G998" i="17"/>
  <c r="J997" i="17"/>
  <c r="M997" i="17"/>
  <c r="AC994" i="17"/>
  <c r="Y994" i="17"/>
  <c r="AA994" i="17" s="1"/>
  <c r="X994" i="17"/>
  <c r="Z994" i="17"/>
  <c r="AD993" i="17"/>
  <c r="W992" i="17"/>
  <c r="W993" i="17" s="1"/>
  <c r="AE993" i="17"/>
  <c r="T996" i="17"/>
  <c r="U995" i="17"/>
  <c r="V995" i="17"/>
  <c r="R997" i="17" l="1"/>
  <c r="M998" i="17"/>
  <c r="L998" i="17"/>
  <c r="L999" i="17" s="1"/>
  <c r="Q998" i="17"/>
  <c r="P998" i="17"/>
  <c r="R998" i="17" s="1"/>
  <c r="O998" i="17"/>
  <c r="S999" i="17"/>
  <c r="N999" i="17" s="1"/>
  <c r="H999" i="17"/>
  <c r="M999" i="17" s="1"/>
  <c r="E1000" i="17"/>
  <c r="F999" i="17"/>
  <c r="G999" i="17"/>
  <c r="AI992" i="17"/>
  <c r="AG992" i="17"/>
  <c r="AJ992" i="17"/>
  <c r="I998" i="17"/>
  <c r="J998" i="17"/>
  <c r="AH992" i="17"/>
  <c r="AC995" i="17"/>
  <c r="Z995" i="17"/>
  <c r="Y995" i="17"/>
  <c r="X995" i="17"/>
  <c r="AD994" i="17"/>
  <c r="W994" i="17" s="1"/>
  <c r="U996" i="17"/>
  <c r="T997" i="17"/>
  <c r="V996" i="17"/>
  <c r="AE994" i="17"/>
  <c r="AB992" i="17"/>
  <c r="AB993" i="17" s="1"/>
  <c r="I999" i="17" l="1"/>
  <c r="K999" i="17"/>
  <c r="AI993" i="17"/>
  <c r="AI994" i="17" s="1"/>
  <c r="J999" i="17"/>
  <c r="AG993" i="17"/>
  <c r="AG994" i="17" s="1"/>
  <c r="AG995" i="17" s="1"/>
  <c r="AH993" i="17"/>
  <c r="AH994" i="17" s="1"/>
  <c r="S1000" i="17"/>
  <c r="N1000" i="17" s="1"/>
  <c r="H1000" i="17"/>
  <c r="L1000" i="17" s="1"/>
  <c r="F1000" i="17"/>
  <c r="E1001" i="17"/>
  <c r="G1000" i="17"/>
  <c r="AI995" i="17"/>
  <c r="Q999" i="17"/>
  <c r="P999" i="17"/>
  <c r="O999" i="17"/>
  <c r="AJ993" i="17"/>
  <c r="AJ994" i="17" s="1"/>
  <c r="AB994" i="17"/>
  <c r="AD995" i="17"/>
  <c r="W995" i="17" s="1"/>
  <c r="U997" i="17"/>
  <c r="T998" i="17"/>
  <c r="V997" i="17"/>
  <c r="AA995" i="17"/>
  <c r="AE995" i="17"/>
  <c r="AC996" i="17"/>
  <c r="Y996" i="17"/>
  <c r="X996" i="17"/>
  <c r="Z996" i="17"/>
  <c r="AF993" i="17"/>
  <c r="AF994" i="17" s="1"/>
  <c r="R999" i="17" l="1"/>
  <c r="AF995" i="17"/>
  <c r="I1000" i="17"/>
  <c r="J1000" i="17"/>
  <c r="K1000" i="17"/>
  <c r="M1000" i="17"/>
  <c r="AJ995" i="17"/>
  <c r="S1001" i="17"/>
  <c r="N1001" i="17" s="1"/>
  <c r="E1002" i="17"/>
  <c r="F1001" i="17"/>
  <c r="H1001" i="17"/>
  <c r="L1001" i="17" s="1"/>
  <c r="G1001" i="17"/>
  <c r="Q1000" i="17"/>
  <c r="P1000" i="17"/>
  <c r="O1000" i="17"/>
  <c r="AH995" i="17"/>
  <c r="AC997" i="17"/>
  <c r="Z997" i="17"/>
  <c r="Y997" i="17"/>
  <c r="X997" i="17"/>
  <c r="U998" i="17"/>
  <c r="T999" i="17"/>
  <c r="V998" i="17"/>
  <c r="AA996" i="17"/>
  <c r="AD996" i="17" s="1"/>
  <c r="W996" i="17" s="1"/>
  <c r="AB995" i="17"/>
  <c r="AI996" i="17" s="1"/>
  <c r="R1000" i="17" l="1"/>
  <c r="M1001" i="17"/>
  <c r="Q1001" i="17"/>
  <c r="O1001" i="17"/>
  <c r="P1001" i="17"/>
  <c r="R1001" i="17" s="1"/>
  <c r="S1002" i="17"/>
  <c r="N1002" i="17" s="1"/>
  <c r="H1002" i="17"/>
  <c r="L1002" i="17" s="1"/>
  <c r="F1002" i="17"/>
  <c r="E1003" i="17"/>
  <c r="G1002" i="17"/>
  <c r="I1001" i="17"/>
  <c r="I1002" i="17" s="1"/>
  <c r="AH996" i="17"/>
  <c r="AH997" i="17" s="1"/>
  <c r="AJ996" i="17"/>
  <c r="AJ997" i="17" s="1"/>
  <c r="K1001" i="17"/>
  <c r="K1002" i="17" s="1"/>
  <c r="AG996" i="17"/>
  <c r="J1001" i="17"/>
  <c r="AF996" i="17"/>
  <c r="AE996" i="17"/>
  <c r="AB996" i="17" s="1"/>
  <c r="U999" i="17"/>
  <c r="T1000" i="17"/>
  <c r="V999" i="17"/>
  <c r="AA997" i="17"/>
  <c r="AE997" i="17" s="1"/>
  <c r="AC998" i="17"/>
  <c r="Z998" i="17"/>
  <c r="Y998" i="17"/>
  <c r="X998" i="17"/>
  <c r="J1002" i="17" l="1"/>
  <c r="M1002" i="17"/>
  <c r="AG997" i="17"/>
  <c r="AG998" i="17" s="1"/>
  <c r="AD997" i="17"/>
  <c r="W997" i="17" s="1"/>
  <c r="S1003" i="17"/>
  <c r="N1003" i="17" s="1"/>
  <c r="H1003" i="17"/>
  <c r="K1003" i="17" s="1"/>
  <c r="I1003" i="17"/>
  <c r="E1004" i="17"/>
  <c r="F1003" i="17"/>
  <c r="G1003" i="17"/>
  <c r="Q1002" i="17"/>
  <c r="P1002" i="17"/>
  <c r="O1002" i="17"/>
  <c r="AB997" i="17"/>
  <c r="AH998" i="17" s="1"/>
  <c r="AI997" i="17"/>
  <c r="AA998" i="17"/>
  <c r="AE998" i="17" s="1"/>
  <c r="AC999" i="17"/>
  <c r="Y999" i="17"/>
  <c r="Z999" i="17"/>
  <c r="X999" i="17"/>
  <c r="AF997" i="17"/>
  <c r="T1001" i="17"/>
  <c r="U1000" i="17"/>
  <c r="V1000" i="17"/>
  <c r="AJ998" i="17" l="1"/>
  <c r="R1002" i="17"/>
  <c r="AI998" i="17"/>
  <c r="AA999" i="17"/>
  <c r="J1003" i="17"/>
  <c r="M1003" i="17"/>
  <c r="M1004" i="17" s="1"/>
  <c r="L1003" i="17"/>
  <c r="L1004" i="17" s="1"/>
  <c r="Q1003" i="17"/>
  <c r="P1003" i="17"/>
  <c r="O1003" i="17"/>
  <c r="AF998" i="17"/>
  <c r="S1004" i="17"/>
  <c r="N1004" i="17" s="1"/>
  <c r="K1004" i="17"/>
  <c r="J1004" i="17"/>
  <c r="I1004" i="17"/>
  <c r="E1005" i="17"/>
  <c r="H1004" i="17"/>
  <c r="F1004" i="17"/>
  <c r="G1004" i="17"/>
  <c r="AD999" i="17"/>
  <c r="AC1000" i="17"/>
  <c r="Y1000" i="17"/>
  <c r="Z1000" i="17"/>
  <c r="X1000" i="17"/>
  <c r="U1001" i="17"/>
  <c r="T1002" i="17"/>
  <c r="V1001" i="17"/>
  <c r="AE999" i="17"/>
  <c r="AD998" i="17"/>
  <c r="W998" i="17" s="1"/>
  <c r="W999" i="17" s="1"/>
  <c r="Q1004" i="17" l="1"/>
  <c r="P1004" i="17"/>
  <c r="R1004" i="17" s="1"/>
  <c r="O1004" i="17"/>
  <c r="AA1000" i="17"/>
  <c r="AE1000" i="17" s="1"/>
  <c r="S1005" i="17"/>
  <c r="N1005" i="17" s="1"/>
  <c r="H1005" i="17"/>
  <c r="K1005" i="17" s="1"/>
  <c r="E1006" i="17"/>
  <c r="F1005" i="17"/>
  <c r="G1005" i="17"/>
  <c r="R1003" i="17"/>
  <c r="AD1000" i="17"/>
  <c r="W1000" i="17"/>
  <c r="U1002" i="17"/>
  <c r="V1002" i="17"/>
  <c r="T1003" i="17"/>
  <c r="AC1001" i="17"/>
  <c r="Y1001" i="17"/>
  <c r="X1001" i="17"/>
  <c r="Z1001" i="17"/>
  <c r="AB998" i="17"/>
  <c r="L1005" i="17" l="1"/>
  <c r="Q1005" i="17"/>
  <c r="P1005" i="17"/>
  <c r="O1005" i="17"/>
  <c r="S1006" i="17"/>
  <c r="N1006" i="17" s="1"/>
  <c r="H1006" i="17"/>
  <c r="L1006" i="17" s="1"/>
  <c r="F1006" i="17"/>
  <c r="E1007" i="17"/>
  <c r="G1006" i="17"/>
  <c r="AH999" i="17"/>
  <c r="AH1000" i="17" s="1"/>
  <c r="AH1001" i="17" s="1"/>
  <c r="AJ999" i="17"/>
  <c r="AJ1000" i="17" s="1"/>
  <c r="AJ1001" i="17" s="1"/>
  <c r="AI999" i="17"/>
  <c r="AG999" i="17"/>
  <c r="AG1000" i="17" s="1"/>
  <c r="AG1001" i="17" s="1"/>
  <c r="M1005" i="17"/>
  <c r="M1006" i="17" s="1"/>
  <c r="I1005" i="17"/>
  <c r="J1005" i="17"/>
  <c r="J1006" i="17" s="1"/>
  <c r="AC1002" i="17"/>
  <c r="Z1002" i="17"/>
  <c r="X1002" i="17"/>
  <c r="Y1002" i="17"/>
  <c r="AA1001" i="17"/>
  <c r="AD1001" i="17" s="1"/>
  <c r="W1001" i="17" s="1"/>
  <c r="U1003" i="17"/>
  <c r="T1004" i="17"/>
  <c r="V1003" i="17"/>
  <c r="AB999" i="17"/>
  <c r="AB1000" i="17" s="1"/>
  <c r="AF999" i="17"/>
  <c r="AF1000" i="17" s="1"/>
  <c r="AF1001" i="17" s="1"/>
  <c r="AE1001" i="17" l="1"/>
  <c r="I1006" i="17"/>
  <c r="K1006" i="17"/>
  <c r="S1007" i="17"/>
  <c r="N1007" i="17" s="1"/>
  <c r="H1007" i="17"/>
  <c r="L1007" i="17" s="1"/>
  <c r="I1007" i="17"/>
  <c r="E1008" i="17"/>
  <c r="F1007" i="17"/>
  <c r="G1007" i="17"/>
  <c r="Q1006" i="17"/>
  <c r="O1006" i="17"/>
  <c r="P1006" i="17"/>
  <c r="R1006" i="17" s="1"/>
  <c r="R1005" i="17"/>
  <c r="AI1000" i="17"/>
  <c r="AI1001" i="17" s="1"/>
  <c r="AB1001" i="17"/>
  <c r="AJ1002" i="17" s="1"/>
  <c r="AA1002" i="17"/>
  <c r="AD1002" i="17"/>
  <c r="W1002" i="17" s="1"/>
  <c r="U1004" i="17"/>
  <c r="T1005" i="17"/>
  <c r="V1004" i="17"/>
  <c r="AC1003" i="17"/>
  <c r="Y1003" i="17"/>
  <c r="Z1003" i="17"/>
  <c r="X1003" i="17"/>
  <c r="AE1002" i="17"/>
  <c r="K1007" i="17" l="1"/>
  <c r="S1008" i="17"/>
  <c r="N1008" i="17" s="1"/>
  <c r="H1008" i="17"/>
  <c r="L1008" i="17" s="1"/>
  <c r="F1008" i="17"/>
  <c r="E1009" i="17"/>
  <c r="G1008" i="17"/>
  <c r="Q1007" i="17"/>
  <c r="P1007" i="17"/>
  <c r="R1007" i="17" s="1"/>
  <c r="O1007" i="17"/>
  <c r="J1007" i="17"/>
  <c r="AG1002" i="17"/>
  <c r="AA1003" i="17"/>
  <c r="AI1002" i="17"/>
  <c r="AH1002" i="17"/>
  <c r="M1007" i="17"/>
  <c r="AB1002" i="17"/>
  <c r="AJ1003" i="17" s="1"/>
  <c r="AC1004" i="17"/>
  <c r="Y1004" i="17"/>
  <c r="Z1004" i="17"/>
  <c r="X1004" i="17"/>
  <c r="AD1003" i="17"/>
  <c r="W1003" i="17" s="1"/>
  <c r="AE1003" i="17"/>
  <c r="AF1002" i="17"/>
  <c r="U1005" i="17"/>
  <c r="T1006" i="17"/>
  <c r="V1005" i="17"/>
  <c r="J1008" i="17" l="1"/>
  <c r="I1008" i="17"/>
  <c r="K1008" i="17"/>
  <c r="M1008" i="17"/>
  <c r="M1009" i="17" s="1"/>
  <c r="AA1004" i="17"/>
  <c r="AH1003" i="17"/>
  <c r="AI1003" i="17"/>
  <c r="S1009" i="17"/>
  <c r="N1009" i="17" s="1"/>
  <c r="H1009" i="17"/>
  <c r="J1009" i="17" s="1"/>
  <c r="F1009" i="17"/>
  <c r="I1009" i="17"/>
  <c r="E1010" i="17"/>
  <c r="G1009" i="17"/>
  <c r="Q1008" i="17"/>
  <c r="P1008" i="17"/>
  <c r="R1008" i="17" s="1"/>
  <c r="O1008" i="17"/>
  <c r="AG1003" i="17"/>
  <c r="AD1004" i="17"/>
  <c r="W1004" i="17" s="1"/>
  <c r="U1006" i="17"/>
  <c r="T1007" i="17"/>
  <c r="V1006" i="17"/>
  <c r="AC1005" i="17"/>
  <c r="Z1005" i="17"/>
  <c r="Y1005" i="17"/>
  <c r="X1005" i="17"/>
  <c r="AE1004" i="17"/>
  <c r="AB1003" i="17"/>
  <c r="AJ1004" i="17" s="1"/>
  <c r="AF1003" i="17"/>
  <c r="AF1004" i="17" l="1"/>
  <c r="AI1004" i="17"/>
  <c r="L1009" i="17"/>
  <c r="K1009" i="17"/>
  <c r="S1010" i="17"/>
  <c r="N1010" i="17" s="1"/>
  <c r="M1010" i="17"/>
  <c r="L1010" i="17"/>
  <c r="K1010" i="17"/>
  <c r="H1010" i="17"/>
  <c r="J1010" i="17" s="1"/>
  <c r="I1010" i="17"/>
  <c r="E1011" i="17"/>
  <c r="F1010" i="17"/>
  <c r="G1010" i="17"/>
  <c r="P1009" i="17"/>
  <c r="Q1009" i="17"/>
  <c r="O1009" i="17"/>
  <c r="AH1004" i="17"/>
  <c r="AG1004" i="17"/>
  <c r="AA1005" i="17"/>
  <c r="AE1005" i="17" s="1"/>
  <c r="AC1006" i="17"/>
  <c r="Z1006" i="17"/>
  <c r="Y1006" i="17"/>
  <c r="AA1006" i="17" s="1"/>
  <c r="X1006" i="17"/>
  <c r="T1008" i="17"/>
  <c r="U1007" i="17"/>
  <c r="V1007" i="17"/>
  <c r="AB1004" i="17"/>
  <c r="AF1005" i="17" s="1"/>
  <c r="AD1005" i="17" l="1"/>
  <c r="W1005" i="17" s="1"/>
  <c r="R1009" i="17"/>
  <c r="AI1005" i="17"/>
  <c r="Q1010" i="17"/>
  <c r="P1010" i="17"/>
  <c r="R1010" i="17" s="1"/>
  <c r="O1010" i="17"/>
  <c r="S1011" i="17"/>
  <c r="N1011" i="17" s="1"/>
  <c r="L1011" i="17"/>
  <c r="H1011" i="17"/>
  <c r="K1011" i="17" s="1"/>
  <c r="J1011" i="17"/>
  <c r="I1011" i="17"/>
  <c r="E1012" i="17"/>
  <c r="F1011" i="17"/>
  <c r="G1011" i="17"/>
  <c r="AG1005" i="17"/>
  <c r="AJ1005" i="17"/>
  <c r="AJ1006" i="17" s="1"/>
  <c r="AH1005" i="17"/>
  <c r="Y1007" i="17"/>
  <c r="AC1007" i="17"/>
  <c r="Z1007" i="17"/>
  <c r="X1007" i="17"/>
  <c r="AD1006" i="17"/>
  <c r="W1006" i="17" s="1"/>
  <c r="AB1005" i="17"/>
  <c r="AE1006" i="17"/>
  <c r="U1008" i="17"/>
  <c r="T1009" i="17"/>
  <c r="V1008" i="17"/>
  <c r="AI1006" i="17" l="1"/>
  <c r="AH1006" i="17"/>
  <c r="Q1011" i="17"/>
  <c r="P1011" i="17"/>
  <c r="O1011" i="17"/>
  <c r="S1012" i="17"/>
  <c r="N1012" i="17" s="1"/>
  <c r="K1012" i="17"/>
  <c r="J1012" i="17"/>
  <c r="E1013" i="17"/>
  <c r="H1012" i="17"/>
  <c r="I1012" i="17" s="1"/>
  <c r="F1012" i="17"/>
  <c r="G1012" i="17"/>
  <c r="AI1007" i="17"/>
  <c r="AH1007" i="17"/>
  <c r="M1011" i="17"/>
  <c r="M1012" i="17" s="1"/>
  <c r="AG1006" i="17"/>
  <c r="AG1007" i="17" s="1"/>
  <c r="AB1006" i="17"/>
  <c r="AJ1007" i="17" s="1"/>
  <c r="AD1007" i="17"/>
  <c r="W1007" i="17" s="1"/>
  <c r="AF1006" i="17"/>
  <c r="AC1008" i="17"/>
  <c r="Z1008" i="17"/>
  <c r="Y1008" i="17"/>
  <c r="X1008" i="17"/>
  <c r="AA1007" i="17"/>
  <c r="AE1007" i="17" s="1"/>
  <c r="U1009" i="17"/>
  <c r="T1010" i="17"/>
  <c r="V1009" i="17"/>
  <c r="AF1007" i="17" l="1"/>
  <c r="S1013" i="17"/>
  <c r="N1013" i="17" s="1"/>
  <c r="M1013" i="17"/>
  <c r="H1013" i="17"/>
  <c r="I1013" i="17" s="1"/>
  <c r="E1014" i="17"/>
  <c r="F1013" i="17"/>
  <c r="G1013" i="17"/>
  <c r="L1012" i="17"/>
  <c r="Q1012" i="17"/>
  <c r="O1012" i="17"/>
  <c r="P1012" i="17"/>
  <c r="R1012" i="17" s="1"/>
  <c r="R1011" i="17"/>
  <c r="AA1008" i="17"/>
  <c r="AE1008" i="17" s="1"/>
  <c r="AD1008" i="17"/>
  <c r="W1008" i="17" s="1"/>
  <c r="T1011" i="17"/>
  <c r="U1010" i="17"/>
  <c r="V1010" i="17"/>
  <c r="AC1009" i="17"/>
  <c r="Z1009" i="17"/>
  <c r="Y1009" i="17"/>
  <c r="X1009" i="17"/>
  <c r="AB1007" i="17"/>
  <c r="AJ1008" i="17" s="1"/>
  <c r="K1013" i="17" l="1"/>
  <c r="L1013" i="17"/>
  <c r="AG1008" i="17"/>
  <c r="Q1013" i="17"/>
  <c r="P1013" i="17"/>
  <c r="O1013" i="17"/>
  <c r="S1014" i="17"/>
  <c r="N1014" i="17" s="1"/>
  <c r="K1014" i="17"/>
  <c r="H1014" i="17"/>
  <c r="E1015" i="17"/>
  <c r="F1014" i="17"/>
  <c r="G1014" i="17"/>
  <c r="AI1008" i="17"/>
  <c r="AH1008" i="17"/>
  <c r="J1013" i="17"/>
  <c r="J1014" i="17" s="1"/>
  <c r="AB1008" i="17"/>
  <c r="AJ1009" i="17" s="1"/>
  <c r="AC1010" i="17"/>
  <c r="Y1010" i="17"/>
  <c r="X1010" i="17"/>
  <c r="Z1010" i="17"/>
  <c r="AF1008" i="17"/>
  <c r="U1011" i="17"/>
  <c r="T1012" i="17"/>
  <c r="V1011" i="17"/>
  <c r="AA1009" i="17"/>
  <c r="AD1009" i="17" s="1"/>
  <c r="W1009" i="17" s="1"/>
  <c r="AE1009" i="17"/>
  <c r="AG1009" i="17" l="1"/>
  <c r="L1014" i="17"/>
  <c r="Q1014" i="17"/>
  <c r="O1014" i="17"/>
  <c r="P1014" i="17"/>
  <c r="AA1010" i="17"/>
  <c r="S1015" i="17"/>
  <c r="N1015" i="17" s="1"/>
  <c r="L1015" i="17"/>
  <c r="H1015" i="17"/>
  <c r="K1015" i="17" s="1"/>
  <c r="E1016" i="17"/>
  <c r="F1015" i="17"/>
  <c r="G1015" i="17"/>
  <c r="I1014" i="17"/>
  <c r="I1015" i="17" s="1"/>
  <c r="AH1009" i="17"/>
  <c r="M1014" i="17"/>
  <c r="M1015" i="17" s="1"/>
  <c r="R1013" i="17"/>
  <c r="AF1009" i="17"/>
  <c r="AI1009" i="17"/>
  <c r="U1012" i="17"/>
  <c r="T1013" i="17"/>
  <c r="V1012" i="17"/>
  <c r="AD1010" i="17"/>
  <c r="W1010" i="17" s="1"/>
  <c r="AE1010" i="17"/>
  <c r="AC1011" i="17"/>
  <c r="Z1011" i="17"/>
  <c r="Y1011" i="17"/>
  <c r="X1011" i="17"/>
  <c r="AB1009" i="17"/>
  <c r="AJ1010" i="17" s="1"/>
  <c r="AH1010" i="17" l="1"/>
  <c r="AI1010" i="17"/>
  <c r="R1014" i="17"/>
  <c r="Q1015" i="17"/>
  <c r="P1015" i="17"/>
  <c r="O1015" i="17"/>
  <c r="S1016" i="17"/>
  <c r="N1016" i="17" s="1"/>
  <c r="H1016" i="17"/>
  <c r="M1016" i="17" s="1"/>
  <c r="E1017" i="17"/>
  <c r="F1016" i="17"/>
  <c r="G1016" i="17"/>
  <c r="J1015" i="17"/>
  <c r="AG1010" i="17"/>
  <c r="AA1011" i="17"/>
  <c r="AD1011" i="17" s="1"/>
  <c r="W1011" i="17" s="1"/>
  <c r="AB1010" i="17"/>
  <c r="AJ1011" i="17" s="1"/>
  <c r="U1013" i="17"/>
  <c r="T1014" i="17"/>
  <c r="V1013" i="17"/>
  <c r="AC1012" i="17"/>
  <c r="Y1012" i="17"/>
  <c r="Z1012" i="17"/>
  <c r="X1012" i="17"/>
  <c r="AE1011" i="17"/>
  <c r="AF1010" i="17"/>
  <c r="AF1011" i="17" s="1"/>
  <c r="S1017" i="17" l="1"/>
  <c r="N1017" i="17" s="1"/>
  <c r="L1017" i="17"/>
  <c r="K1017" i="17"/>
  <c r="M1017" i="17"/>
  <c r="J1017" i="17"/>
  <c r="F1017" i="17"/>
  <c r="E1018" i="17"/>
  <c r="H1017" i="17"/>
  <c r="G1017" i="17"/>
  <c r="J1016" i="17"/>
  <c r="AG1011" i="17"/>
  <c r="AH1011" i="17"/>
  <c r="R1015" i="17"/>
  <c r="I1016" i="17"/>
  <c r="I1017" i="17" s="1"/>
  <c r="AI1011" i="17"/>
  <c r="L1016" i="17"/>
  <c r="K1016" i="17"/>
  <c r="Q1016" i="17"/>
  <c r="P1016" i="17"/>
  <c r="R1016" i="17" s="1"/>
  <c r="O1016" i="17"/>
  <c r="U1014" i="17"/>
  <c r="T1015" i="17"/>
  <c r="V1014" i="17"/>
  <c r="AC1013" i="17"/>
  <c r="Z1013" i="17"/>
  <c r="Y1013" i="17"/>
  <c r="X1013" i="17"/>
  <c r="AB1011" i="17"/>
  <c r="AJ1012" i="17" s="1"/>
  <c r="AA1012" i="17"/>
  <c r="AD1012" i="17" s="1"/>
  <c r="W1012" i="17" s="1"/>
  <c r="AE1012" i="17"/>
  <c r="AH1012" i="17" l="1"/>
  <c r="AG1012" i="17"/>
  <c r="AI1012" i="17"/>
  <c r="S1018" i="17"/>
  <c r="N1018" i="17" s="1"/>
  <c r="H1018" i="17"/>
  <c r="L1018" i="17" s="1"/>
  <c r="E1019" i="17"/>
  <c r="F1018" i="17"/>
  <c r="G1018" i="17"/>
  <c r="Q1017" i="17"/>
  <c r="P1017" i="17"/>
  <c r="O1017" i="17"/>
  <c r="AC1014" i="17"/>
  <c r="Y1014" i="17"/>
  <c r="Z1014" i="17"/>
  <c r="X1014" i="17"/>
  <c r="AB1012" i="17"/>
  <c r="AJ1013" i="17" s="1"/>
  <c r="U1015" i="17"/>
  <c r="T1016" i="17"/>
  <c r="V1015" i="17"/>
  <c r="AA1013" i="17"/>
  <c r="AD1013" i="17" s="1"/>
  <c r="W1013" i="17" s="1"/>
  <c r="AF1012" i="17"/>
  <c r="AE1013" i="17"/>
  <c r="K1018" i="17" l="1"/>
  <c r="M1018" i="17"/>
  <c r="S1019" i="17"/>
  <c r="N1019" i="17" s="1"/>
  <c r="M1019" i="17"/>
  <c r="L1019" i="17"/>
  <c r="K1019" i="17"/>
  <c r="I1019" i="17"/>
  <c r="J1019" i="17"/>
  <c r="H1019" i="17"/>
  <c r="F1019" i="17"/>
  <c r="E1020" i="17"/>
  <c r="G1019" i="17"/>
  <c r="Q1018" i="17"/>
  <c r="P1018" i="17"/>
  <c r="R1018" i="17" s="1"/>
  <c r="O1018" i="17"/>
  <c r="AF1013" i="17"/>
  <c r="AI1013" i="17"/>
  <c r="AG1013" i="17"/>
  <c r="I1018" i="17"/>
  <c r="AH1013" i="17"/>
  <c r="AA1014" i="17"/>
  <c r="J1018" i="17"/>
  <c r="R1017" i="17"/>
  <c r="AB1013" i="17"/>
  <c r="AJ1014" i="17" s="1"/>
  <c r="AD1014" i="17"/>
  <c r="W1014" i="17" s="1"/>
  <c r="AC1015" i="17"/>
  <c r="Z1015" i="17"/>
  <c r="Y1015" i="17"/>
  <c r="X1015" i="17"/>
  <c r="U1016" i="17"/>
  <c r="T1017" i="17"/>
  <c r="V1016" i="17"/>
  <c r="AE1014" i="17"/>
  <c r="S1020" i="17" l="1"/>
  <c r="N1020" i="17" s="1"/>
  <c r="H1020" i="17"/>
  <c r="I1020" i="17" s="1"/>
  <c r="E1021" i="17"/>
  <c r="F1020" i="17"/>
  <c r="G1020" i="17"/>
  <c r="AG1014" i="17"/>
  <c r="AH1014" i="17"/>
  <c r="Q1019" i="17"/>
  <c r="P1019" i="17"/>
  <c r="O1019" i="17"/>
  <c r="AI1014" i="17"/>
  <c r="U1017" i="17"/>
  <c r="T1018" i="17"/>
  <c r="V1017" i="17"/>
  <c r="AA1015" i="17"/>
  <c r="AE1015" i="17" s="1"/>
  <c r="AC1016" i="17"/>
  <c r="Z1016" i="17"/>
  <c r="Y1016" i="17"/>
  <c r="X1016" i="17"/>
  <c r="AB1014" i="17"/>
  <c r="AJ1015" i="17" s="1"/>
  <c r="AF1014" i="17"/>
  <c r="R1019" i="17" l="1"/>
  <c r="J1020" i="17"/>
  <c r="AH1015" i="17"/>
  <c r="L1020" i="17"/>
  <c r="AG1015" i="17"/>
  <c r="M1020" i="17"/>
  <c r="M1021" i="17" s="1"/>
  <c r="AF1015" i="17"/>
  <c r="K1020" i="17"/>
  <c r="K1021" i="17" s="1"/>
  <c r="Q1020" i="17"/>
  <c r="O1020" i="17"/>
  <c r="P1020" i="17"/>
  <c r="R1020" i="17" s="1"/>
  <c r="AI1015" i="17"/>
  <c r="S1021" i="17"/>
  <c r="N1021" i="17" s="1"/>
  <c r="H1021" i="17"/>
  <c r="I1021" i="17" s="1"/>
  <c r="E1022" i="17"/>
  <c r="F1021" i="17"/>
  <c r="G1021" i="17"/>
  <c r="U1018" i="17"/>
  <c r="T1019" i="17"/>
  <c r="V1018" i="17"/>
  <c r="AD1016" i="17"/>
  <c r="AC1017" i="17"/>
  <c r="Y1017" i="17"/>
  <c r="Z1017" i="17"/>
  <c r="X1017" i="17"/>
  <c r="AA1016" i="17"/>
  <c r="AE1016" i="17"/>
  <c r="AD1015" i="17"/>
  <c r="W1015" i="17" s="1"/>
  <c r="L1021" i="17" l="1"/>
  <c r="J1021" i="17"/>
  <c r="Q1021" i="17"/>
  <c r="P1021" i="17"/>
  <c r="O1021" i="17"/>
  <c r="S1022" i="17"/>
  <c r="N1022" i="17" s="1"/>
  <c r="H1022" i="17"/>
  <c r="K1022" i="17" s="1"/>
  <c r="J1022" i="17"/>
  <c r="I1022" i="17"/>
  <c r="E1023" i="17"/>
  <c r="F1022" i="17"/>
  <c r="G1022" i="17"/>
  <c r="AC1018" i="17"/>
  <c r="Y1018" i="17"/>
  <c r="X1018" i="17"/>
  <c r="Z1018" i="17"/>
  <c r="W1016" i="17"/>
  <c r="U1019" i="17"/>
  <c r="T1020" i="17"/>
  <c r="V1019" i="17"/>
  <c r="AA1017" i="17"/>
  <c r="AD1017" i="17" s="1"/>
  <c r="AB1015" i="17"/>
  <c r="AJ1016" i="17" s="1"/>
  <c r="AH1016" i="17" l="1"/>
  <c r="AI1016" i="17"/>
  <c r="AG1016" i="17"/>
  <c r="AE1017" i="17"/>
  <c r="AI1017" i="17"/>
  <c r="AG1017" i="17"/>
  <c r="R1021" i="17"/>
  <c r="S1023" i="17"/>
  <c r="N1023" i="17" s="1"/>
  <c r="E1024" i="17"/>
  <c r="H1023" i="17"/>
  <c r="K1023" i="17" s="1"/>
  <c r="F1023" i="17"/>
  <c r="G1023" i="17"/>
  <c r="AJ1017" i="17"/>
  <c r="L1022" i="17"/>
  <c r="L1023" i="17" s="1"/>
  <c r="M1022" i="17"/>
  <c r="P1022" i="17"/>
  <c r="Q1022" i="17"/>
  <c r="O1022" i="17"/>
  <c r="AC1019" i="17"/>
  <c r="Y1019" i="17"/>
  <c r="Z1019" i="17"/>
  <c r="X1019" i="17"/>
  <c r="AB1016" i="17"/>
  <c r="AH1017" i="17" s="1"/>
  <c r="AF1016" i="17"/>
  <c r="AF1017" i="17" s="1"/>
  <c r="W1017" i="17"/>
  <c r="AA1018" i="17"/>
  <c r="AD1018" i="17" s="1"/>
  <c r="T1021" i="17"/>
  <c r="U1020" i="17"/>
  <c r="V1020" i="17"/>
  <c r="AE1018" i="17"/>
  <c r="M1023" i="17" l="1"/>
  <c r="Q1023" i="17"/>
  <c r="P1023" i="17"/>
  <c r="O1023" i="17"/>
  <c r="I1023" i="17"/>
  <c r="I1024" i="17" s="1"/>
  <c r="S1024" i="17"/>
  <c r="N1024" i="17" s="1"/>
  <c r="H1024" i="17"/>
  <c r="L1024" i="17" s="1"/>
  <c r="E1025" i="17"/>
  <c r="F1024" i="17"/>
  <c r="G1024" i="17"/>
  <c r="J1023" i="17"/>
  <c r="R1022" i="17"/>
  <c r="AA1019" i="17"/>
  <c r="W1018" i="17"/>
  <c r="AC1020" i="17"/>
  <c r="Z1020" i="17"/>
  <c r="Y1020" i="17"/>
  <c r="X1020" i="17"/>
  <c r="AB1017" i="17"/>
  <c r="AI1018" i="17" s="1"/>
  <c r="U1021" i="17"/>
  <c r="T1022" i="17"/>
  <c r="V1021" i="17"/>
  <c r="AD1019" i="17"/>
  <c r="AE1019" i="17"/>
  <c r="R1023" i="17" l="1"/>
  <c r="K1024" i="17"/>
  <c r="AB1018" i="17"/>
  <c r="AI1019" i="17" s="1"/>
  <c r="M1024" i="17"/>
  <c r="AG1018" i="17"/>
  <c r="AG1019" i="17" s="1"/>
  <c r="J1024" i="17"/>
  <c r="AJ1018" i="17"/>
  <c r="AJ1019" i="17" s="1"/>
  <c r="Q1024" i="17"/>
  <c r="P1024" i="17"/>
  <c r="R1024" i="17" s="1"/>
  <c r="O1024" i="17"/>
  <c r="S1025" i="17"/>
  <c r="N1025" i="17" s="1"/>
  <c r="H1025" i="17"/>
  <c r="M1025" i="17" s="1"/>
  <c r="F1025" i="17"/>
  <c r="E1026" i="17"/>
  <c r="G1025" i="17"/>
  <c r="AH1018" i="17"/>
  <c r="AH1019" i="17" s="1"/>
  <c r="AA1020" i="17"/>
  <c r="AD1020" i="17" s="1"/>
  <c r="U1022" i="17"/>
  <c r="T1023" i="17"/>
  <c r="V1022" i="17"/>
  <c r="AC1021" i="17"/>
  <c r="Z1021" i="17"/>
  <c r="X1021" i="17"/>
  <c r="Y1021" i="17"/>
  <c r="W1019" i="17"/>
  <c r="AF1018" i="17"/>
  <c r="AF1019" i="17" s="1"/>
  <c r="W1020" i="17" l="1"/>
  <c r="AE1020" i="17"/>
  <c r="I1025" i="17"/>
  <c r="J1025" i="17"/>
  <c r="K1025" i="17"/>
  <c r="S1026" i="17"/>
  <c r="N1026" i="17" s="1"/>
  <c r="K1026" i="17"/>
  <c r="H1026" i="17"/>
  <c r="M1026" i="17" s="1"/>
  <c r="E1027" i="17"/>
  <c r="F1026" i="17"/>
  <c r="G1026" i="17"/>
  <c r="L1025" i="17"/>
  <c r="Q1025" i="17"/>
  <c r="P1025" i="17"/>
  <c r="R1025" i="17" s="1"/>
  <c r="O1025" i="17"/>
  <c r="U1023" i="17"/>
  <c r="T1024" i="17"/>
  <c r="V1023" i="17"/>
  <c r="AC1022" i="17"/>
  <c r="Y1022" i="17"/>
  <c r="X1022" i="17"/>
  <c r="Z1022" i="17"/>
  <c r="AA1021" i="17"/>
  <c r="AD1021" i="17" s="1"/>
  <c r="W1021" i="17" s="1"/>
  <c r="AE1021" i="17"/>
  <c r="AB1019" i="17"/>
  <c r="L1026" i="17" l="1"/>
  <c r="J1026" i="17"/>
  <c r="AB1020" i="17"/>
  <c r="Q1026" i="17"/>
  <c r="O1026" i="17"/>
  <c r="P1026" i="17"/>
  <c r="R1026" i="17" s="1"/>
  <c r="S1027" i="17"/>
  <c r="N1027" i="17" s="1"/>
  <c r="F1027" i="17"/>
  <c r="E1028" i="17"/>
  <c r="H1027" i="17"/>
  <c r="J1027" i="17" s="1"/>
  <c r="G1027" i="17"/>
  <c r="I1026" i="17"/>
  <c r="I1027" i="17" s="1"/>
  <c r="AG1020" i="17"/>
  <c r="AG1021" i="17" s="1"/>
  <c r="AG1022" i="17" s="1"/>
  <c r="AA1022" i="17"/>
  <c r="AD1022" i="17" s="1"/>
  <c r="W1022" i="17" s="1"/>
  <c r="AH1020" i="17"/>
  <c r="AH1021" i="17" s="1"/>
  <c r="AI1020" i="17"/>
  <c r="AI1021" i="17" s="1"/>
  <c r="AJ1020" i="17"/>
  <c r="AJ1021" i="17" s="1"/>
  <c r="AB1021" i="17"/>
  <c r="U1024" i="17"/>
  <c r="T1025" i="17"/>
  <c r="V1024" i="17"/>
  <c r="AC1023" i="17"/>
  <c r="Y1023" i="17"/>
  <c r="Z1023" i="17"/>
  <c r="X1023" i="17"/>
  <c r="AF1020" i="17"/>
  <c r="AF1021" i="17" s="1"/>
  <c r="AF1022" i="17" s="1"/>
  <c r="K1027" i="17" l="1"/>
  <c r="M1027" i="17"/>
  <c r="L1027" i="17"/>
  <c r="AE1022" i="17"/>
  <c r="AJ1022" i="17"/>
  <c r="S1028" i="17"/>
  <c r="N1028" i="17" s="1"/>
  <c r="M1028" i="17"/>
  <c r="K1028" i="17"/>
  <c r="H1028" i="17"/>
  <c r="J1028" i="17" s="1"/>
  <c r="I1028" i="17"/>
  <c r="E1029" i="17"/>
  <c r="F1028" i="17"/>
  <c r="G1028" i="17"/>
  <c r="AI1022" i="17"/>
  <c r="AI1023" i="17" s="1"/>
  <c r="Q1027" i="17"/>
  <c r="P1027" i="17"/>
  <c r="O1027" i="17"/>
  <c r="AH1022" i="17"/>
  <c r="U1025" i="17"/>
  <c r="T1026" i="17"/>
  <c r="V1025" i="17"/>
  <c r="AC1024" i="17"/>
  <c r="Z1024" i="17"/>
  <c r="Y1024" i="17"/>
  <c r="X1024" i="17"/>
  <c r="AA1023" i="17"/>
  <c r="AD1023" i="17" s="1"/>
  <c r="W1023" i="17" s="1"/>
  <c r="AB1022" i="17"/>
  <c r="AG1023" i="17" s="1"/>
  <c r="AE1023" i="17"/>
  <c r="AJ1023" i="17" l="1"/>
  <c r="L1028" i="17"/>
  <c r="R1027" i="17"/>
  <c r="Q1028" i="17"/>
  <c r="P1028" i="17"/>
  <c r="O1028" i="17"/>
  <c r="S1029" i="17"/>
  <c r="N1029" i="17" s="1"/>
  <c r="H1029" i="17"/>
  <c r="I1029" i="17" s="1"/>
  <c r="E1030" i="17"/>
  <c r="F1029" i="17"/>
  <c r="G1029" i="17"/>
  <c r="AH1023" i="17"/>
  <c r="AB1023" i="17"/>
  <c r="AG1024" i="17" s="1"/>
  <c r="U1026" i="17"/>
  <c r="T1027" i="17"/>
  <c r="V1026" i="17"/>
  <c r="Y1025" i="17"/>
  <c r="AC1025" i="17"/>
  <c r="Z1025" i="17"/>
  <c r="X1025" i="17"/>
  <c r="AF1023" i="17"/>
  <c r="AA1024" i="17"/>
  <c r="AE1024" i="17" s="1"/>
  <c r="R1028" i="17" l="1"/>
  <c r="AA1025" i="17"/>
  <c r="AI1024" i="17"/>
  <c r="AF1024" i="17"/>
  <c r="S1030" i="17"/>
  <c r="N1030" i="17" s="1"/>
  <c r="H1030" i="17"/>
  <c r="M1030" i="17" s="1"/>
  <c r="F1030" i="17"/>
  <c r="E1031" i="17"/>
  <c r="G1030" i="17"/>
  <c r="L1029" i="17"/>
  <c r="AJ1024" i="17"/>
  <c r="K1029" i="17"/>
  <c r="M1029" i="17"/>
  <c r="J1029" i="17"/>
  <c r="J1030" i="17" s="1"/>
  <c r="AH1024" i="17"/>
  <c r="Q1029" i="17"/>
  <c r="P1029" i="17"/>
  <c r="O1029" i="17"/>
  <c r="AD1024" i="17"/>
  <c r="W1024" i="17" s="1"/>
  <c r="U1027" i="17"/>
  <c r="T1028" i="17"/>
  <c r="V1027" i="17"/>
  <c r="AC1026" i="17"/>
  <c r="Y1026" i="17"/>
  <c r="Z1026" i="17"/>
  <c r="X1026" i="17"/>
  <c r="AD1025" i="17"/>
  <c r="AE1025" i="17"/>
  <c r="I1030" i="17" l="1"/>
  <c r="K1030" i="17"/>
  <c r="L1030" i="17"/>
  <c r="R1029" i="17"/>
  <c r="AA1026" i="17"/>
  <c r="S1031" i="17"/>
  <c r="N1031" i="17" s="1"/>
  <c r="L1031" i="17"/>
  <c r="K1031" i="17"/>
  <c r="H1031" i="17"/>
  <c r="I1031" i="17" s="1"/>
  <c r="J1031" i="17"/>
  <c r="E1032" i="17"/>
  <c r="F1031" i="17"/>
  <c r="G1031" i="17"/>
  <c r="Q1030" i="17"/>
  <c r="P1030" i="17"/>
  <c r="O1030" i="17"/>
  <c r="AC1027" i="17"/>
  <c r="Y1027" i="17"/>
  <c r="Z1027" i="17"/>
  <c r="X1027" i="17"/>
  <c r="T1029" i="17"/>
  <c r="U1028" i="17"/>
  <c r="V1028" i="17"/>
  <c r="AD1026" i="17"/>
  <c r="W1025" i="17"/>
  <c r="W1026" i="17" s="1"/>
  <c r="AB1024" i="17"/>
  <c r="AE1026" i="17"/>
  <c r="R1030" i="17" l="1"/>
  <c r="M1031" i="17"/>
  <c r="Q1031" i="17"/>
  <c r="P1031" i="17"/>
  <c r="O1031" i="17"/>
  <c r="AG1025" i="17"/>
  <c r="AI1025" i="17"/>
  <c r="AA1027" i="17"/>
  <c r="AD1027" i="17" s="1"/>
  <c r="W1027" i="17" s="1"/>
  <c r="S1032" i="17"/>
  <c r="N1032" i="17" s="1"/>
  <c r="H1032" i="17"/>
  <c r="K1032" i="17" s="1"/>
  <c r="I1032" i="17"/>
  <c r="F1032" i="17"/>
  <c r="E1033" i="17"/>
  <c r="G1032" i="17"/>
  <c r="AH1025" i="17"/>
  <c r="AJ1025" i="17"/>
  <c r="U1029" i="17"/>
  <c r="T1030" i="17"/>
  <c r="V1029" i="17"/>
  <c r="AC1028" i="17"/>
  <c r="Z1028" i="17"/>
  <c r="X1028" i="17"/>
  <c r="Y1028" i="17"/>
  <c r="AB1025" i="17"/>
  <c r="AB1026" i="17" s="1"/>
  <c r="AF1025" i="17"/>
  <c r="J1032" i="17" l="1"/>
  <c r="AJ1026" i="17"/>
  <c r="AJ1027" i="17" s="1"/>
  <c r="L1032" i="17"/>
  <c r="AE1027" i="17"/>
  <c r="AF1026" i="17"/>
  <c r="AF1027" i="17" s="1"/>
  <c r="S1033" i="17"/>
  <c r="N1033" i="17" s="1"/>
  <c r="I1033" i="17"/>
  <c r="H1033" i="17"/>
  <c r="K1033" i="17" s="1"/>
  <c r="E1034" i="17"/>
  <c r="F1033" i="17"/>
  <c r="G1033" i="17"/>
  <c r="Q1032" i="17"/>
  <c r="P1032" i="17"/>
  <c r="R1032" i="17" s="1"/>
  <c r="O1032" i="17"/>
  <c r="AJ1028" i="17"/>
  <c r="AI1026" i="17"/>
  <c r="AI1027" i="17" s="1"/>
  <c r="AI1028" i="17" s="1"/>
  <c r="AG1026" i="17"/>
  <c r="AG1027" i="17" s="1"/>
  <c r="R1031" i="17"/>
  <c r="AH1026" i="17"/>
  <c r="AH1027" i="17" s="1"/>
  <c r="M1032" i="17"/>
  <c r="U1030" i="17"/>
  <c r="T1031" i="17"/>
  <c r="V1030" i="17"/>
  <c r="AC1029" i="17"/>
  <c r="Z1029" i="17"/>
  <c r="Y1029" i="17"/>
  <c r="X1029" i="17"/>
  <c r="AB1027" i="17"/>
  <c r="AA1028" i="17"/>
  <c r="AD1028" i="17" s="1"/>
  <c r="W1028" i="17" s="1"/>
  <c r="M1033" i="17" l="1"/>
  <c r="J1033" i="17"/>
  <c r="L1033" i="17"/>
  <c r="AH1028" i="17"/>
  <c r="Q1033" i="17"/>
  <c r="P1033" i="17"/>
  <c r="O1033" i="17"/>
  <c r="AG1028" i="17"/>
  <c r="S1034" i="17"/>
  <c r="N1034" i="17" s="1"/>
  <c r="H1034" i="17"/>
  <c r="K1034" i="17" s="1"/>
  <c r="E1035" i="17"/>
  <c r="F1034" i="17"/>
  <c r="G1034" i="17"/>
  <c r="U1031" i="17"/>
  <c r="T1032" i="17"/>
  <c r="V1031" i="17"/>
  <c r="AB1028" i="17"/>
  <c r="AI1029" i="17" s="1"/>
  <c r="AC1030" i="17"/>
  <c r="Z1030" i="17"/>
  <c r="Y1030" i="17"/>
  <c r="X1030" i="17"/>
  <c r="AE1028" i="17"/>
  <c r="AA1029" i="17"/>
  <c r="AD1029" i="17" s="1"/>
  <c r="W1029" i="17" s="1"/>
  <c r="AE1029" i="17"/>
  <c r="AF1028" i="17"/>
  <c r="AF1029" i="17" s="1"/>
  <c r="I1034" i="17" l="1"/>
  <c r="L1034" i="17"/>
  <c r="J1034" i="17"/>
  <c r="M1034" i="17"/>
  <c r="R1033" i="17"/>
  <c r="AH1029" i="17"/>
  <c r="AJ1029" i="17"/>
  <c r="Q1034" i="17"/>
  <c r="P1034" i="17"/>
  <c r="R1034" i="17" s="1"/>
  <c r="O1034" i="17"/>
  <c r="S1035" i="17"/>
  <c r="N1035" i="17" s="1"/>
  <c r="H1035" i="17"/>
  <c r="M1035" i="17" s="1"/>
  <c r="E1036" i="17"/>
  <c r="F1035" i="17"/>
  <c r="G1035" i="17"/>
  <c r="AG1029" i="17"/>
  <c r="AB1029" i="17"/>
  <c r="AI1030" i="17" s="1"/>
  <c r="U1032" i="17"/>
  <c r="T1033" i="17"/>
  <c r="V1032" i="17"/>
  <c r="Y1031" i="17"/>
  <c r="X1031" i="17"/>
  <c r="Z1031" i="17"/>
  <c r="AC1031" i="17"/>
  <c r="AA1030" i="17"/>
  <c r="AE1030" i="17" s="1"/>
  <c r="AJ1030" i="17" l="1"/>
  <c r="AF1030" i="17"/>
  <c r="S1036" i="17"/>
  <c r="N1036" i="17" s="1"/>
  <c r="H1036" i="17"/>
  <c r="L1036" i="17" s="1"/>
  <c r="M1036" i="17"/>
  <c r="E1037" i="17"/>
  <c r="F1036" i="17"/>
  <c r="G1036" i="17"/>
  <c r="J1035" i="17"/>
  <c r="AH1030" i="17"/>
  <c r="AG1030" i="17"/>
  <c r="L1035" i="17"/>
  <c r="K1035" i="17"/>
  <c r="I1035" i="17"/>
  <c r="I1036" i="17" s="1"/>
  <c r="Q1035" i="17"/>
  <c r="P1035" i="17"/>
  <c r="R1035" i="17" s="1"/>
  <c r="O1035" i="17"/>
  <c r="T1034" i="17"/>
  <c r="U1033" i="17"/>
  <c r="V1033" i="17"/>
  <c r="AD1030" i="17"/>
  <c r="W1030" i="17" s="1"/>
  <c r="AC1032" i="17"/>
  <c r="Z1032" i="17"/>
  <c r="Y1032" i="17"/>
  <c r="X1032" i="17"/>
  <c r="AA1031" i="17"/>
  <c r="AE1031" i="17" s="1"/>
  <c r="AA1032" i="17" l="1"/>
  <c r="K1036" i="17"/>
  <c r="J1036" i="17"/>
  <c r="Q1036" i="17"/>
  <c r="P1036" i="17"/>
  <c r="R1036" i="17" s="1"/>
  <c r="O1036" i="17"/>
  <c r="S1037" i="17"/>
  <c r="N1037" i="17" s="1"/>
  <c r="H1037" i="17"/>
  <c r="L1037" i="17" s="1"/>
  <c r="E1038" i="17"/>
  <c r="F1037" i="17"/>
  <c r="G1037" i="17"/>
  <c r="AD1031" i="17"/>
  <c r="W1031" i="17" s="1"/>
  <c r="AC1033" i="17"/>
  <c r="Z1033" i="17"/>
  <c r="Y1033" i="17"/>
  <c r="X1033" i="17"/>
  <c r="U1034" i="17"/>
  <c r="T1035" i="17"/>
  <c r="V1034" i="17"/>
  <c r="AD1032" i="17"/>
  <c r="AB1030" i="17"/>
  <c r="AH1031" i="17" s="1"/>
  <c r="AE1032" i="17"/>
  <c r="J1037" i="17" l="1"/>
  <c r="K1037" i="17"/>
  <c r="W1032" i="17"/>
  <c r="I1037" i="17"/>
  <c r="M1037" i="17"/>
  <c r="AI1031" i="17"/>
  <c r="AJ1031" i="17"/>
  <c r="Q1037" i="17"/>
  <c r="O1037" i="17"/>
  <c r="P1037" i="17"/>
  <c r="AG1031" i="17"/>
  <c r="S1038" i="17"/>
  <c r="N1038" i="17" s="1"/>
  <c r="H1038" i="17"/>
  <c r="M1038" i="17" s="1"/>
  <c r="I1038" i="17"/>
  <c r="F1038" i="17"/>
  <c r="E1039" i="17"/>
  <c r="G1038" i="17"/>
  <c r="AB1031" i="17"/>
  <c r="AB1032" i="17" s="1"/>
  <c r="AF1031" i="17"/>
  <c r="AA1033" i="17"/>
  <c r="AD1033" i="17" s="1"/>
  <c r="W1033" i="17" s="1"/>
  <c r="U1035" i="17"/>
  <c r="T1036" i="17"/>
  <c r="V1035" i="17"/>
  <c r="AC1034" i="17"/>
  <c r="Y1034" i="17"/>
  <c r="Z1034" i="17"/>
  <c r="X1034" i="17"/>
  <c r="AJ1032" i="17" l="1"/>
  <c r="AJ1033" i="17" s="1"/>
  <c r="AE1033" i="17"/>
  <c r="AF1032" i="17"/>
  <c r="AF1033" i="17" s="1"/>
  <c r="K1038" i="17"/>
  <c r="K1039" i="17" s="1"/>
  <c r="L1038" i="17"/>
  <c r="AA1034" i="17"/>
  <c r="AI1032" i="17"/>
  <c r="AI1033" i="17" s="1"/>
  <c r="J1038" i="17"/>
  <c r="J1039" i="17" s="1"/>
  <c r="S1039" i="17"/>
  <c r="N1039" i="17" s="1"/>
  <c r="H1039" i="17"/>
  <c r="I1039" i="17" s="1"/>
  <c r="E1040" i="17"/>
  <c r="L1039" i="17"/>
  <c r="F1039" i="17"/>
  <c r="G1039" i="17"/>
  <c r="Q1038" i="17"/>
  <c r="P1038" i="17"/>
  <c r="R1038" i="17" s="1"/>
  <c r="O1038" i="17"/>
  <c r="AG1032" i="17"/>
  <c r="AG1033" i="17" s="1"/>
  <c r="AH1032" i="17"/>
  <c r="AH1033" i="17" s="1"/>
  <c r="R1037" i="17"/>
  <c r="AD1034" i="17"/>
  <c r="W1034" i="17" s="1"/>
  <c r="AE1034" i="17"/>
  <c r="AB1033" i="17"/>
  <c r="AJ1034" i="17" s="1"/>
  <c r="U1036" i="17"/>
  <c r="T1037" i="17"/>
  <c r="V1036" i="17"/>
  <c r="AC1035" i="17"/>
  <c r="Y1035" i="17"/>
  <c r="X1035" i="17"/>
  <c r="Z1035" i="17"/>
  <c r="M1039" i="17" l="1"/>
  <c r="AI1034" i="17"/>
  <c r="AA1035" i="17"/>
  <c r="Q1039" i="17"/>
  <c r="P1039" i="17"/>
  <c r="R1039" i="17" s="1"/>
  <c r="O1039" i="17"/>
  <c r="AH1034" i="17"/>
  <c r="AG1034" i="17"/>
  <c r="S1040" i="17"/>
  <c r="N1040" i="17" s="1"/>
  <c r="H1040" i="17"/>
  <c r="K1040" i="17" s="1"/>
  <c r="M1040" i="17"/>
  <c r="I1040" i="17"/>
  <c r="F1040" i="17"/>
  <c r="E1041" i="17"/>
  <c r="G1040" i="17"/>
  <c r="AC1036" i="17"/>
  <c r="Y1036" i="17"/>
  <c r="Z1036" i="17"/>
  <c r="X1036" i="17"/>
  <c r="AB1034" i="17"/>
  <c r="AJ1035" i="17" s="1"/>
  <c r="AD1035" i="17"/>
  <c r="W1035" i="17" s="1"/>
  <c r="AE1035" i="17"/>
  <c r="AF1034" i="17"/>
  <c r="U1037" i="17"/>
  <c r="T1038" i="17"/>
  <c r="V1037" i="17"/>
  <c r="AH1035" i="17" l="1"/>
  <c r="L1040" i="17"/>
  <c r="J1040" i="17"/>
  <c r="AI1035" i="17"/>
  <c r="S1041" i="17"/>
  <c r="N1041" i="17" s="1"/>
  <c r="H1041" i="17"/>
  <c r="M1041" i="17" s="1"/>
  <c r="I1041" i="17"/>
  <c r="F1041" i="17"/>
  <c r="E1042" i="17"/>
  <c r="G1041" i="17"/>
  <c r="Q1040" i="17"/>
  <c r="P1040" i="17"/>
  <c r="O1040" i="17"/>
  <c r="AG1035" i="17"/>
  <c r="AB1035" i="17"/>
  <c r="AJ1036" i="17" s="1"/>
  <c r="U1038" i="17"/>
  <c r="T1039" i="17"/>
  <c r="V1038" i="17"/>
  <c r="AC1037" i="17"/>
  <c r="Y1037" i="17"/>
  <c r="X1037" i="17"/>
  <c r="Z1037" i="17"/>
  <c r="AA1036" i="17"/>
  <c r="AD1036" i="17" s="1"/>
  <c r="W1036" i="17" s="1"/>
  <c r="AF1035" i="17"/>
  <c r="K1041" i="17" l="1"/>
  <c r="J1041" i="17"/>
  <c r="L1041" i="17"/>
  <c r="L1042" i="17" s="1"/>
  <c r="AI1036" i="17"/>
  <c r="AI1037" i="17" s="1"/>
  <c r="AF1036" i="17"/>
  <c r="AE1036" i="17"/>
  <c r="S1042" i="17"/>
  <c r="N1042" i="17" s="1"/>
  <c r="K1042" i="17"/>
  <c r="H1042" i="17"/>
  <c r="M1042" i="17" s="1"/>
  <c r="E1043" i="17"/>
  <c r="F1042" i="17"/>
  <c r="G1042" i="17"/>
  <c r="AG1036" i="17"/>
  <c r="Q1041" i="17"/>
  <c r="P1041" i="17"/>
  <c r="O1041" i="17"/>
  <c r="AH1036" i="17"/>
  <c r="R1040" i="17"/>
  <c r="AC1038" i="17"/>
  <c r="Y1038" i="17"/>
  <c r="AA1038" i="17" s="1"/>
  <c r="Z1038" i="17"/>
  <c r="X1038" i="17"/>
  <c r="U1039" i="17"/>
  <c r="T1040" i="17"/>
  <c r="V1039" i="17"/>
  <c r="AA1037" i="17"/>
  <c r="AD1037" i="17" s="1"/>
  <c r="W1037" i="17" s="1"/>
  <c r="AB1036" i="17"/>
  <c r="AJ1037" i="17" s="1"/>
  <c r="AE1037" i="17"/>
  <c r="R1041" i="17" l="1"/>
  <c r="I1042" i="17"/>
  <c r="J1042" i="17"/>
  <c r="AG1037" i="17"/>
  <c r="N1043" i="17"/>
  <c r="AI1038" i="17"/>
  <c r="Q1042" i="17"/>
  <c r="P1042" i="17"/>
  <c r="O1042" i="17"/>
  <c r="AH1037" i="17"/>
  <c r="S1043" i="17"/>
  <c r="H1043" i="17"/>
  <c r="K1043" i="17" s="1"/>
  <c r="J1043" i="17"/>
  <c r="E1044" i="17"/>
  <c r="I1043" i="17"/>
  <c r="F1043" i="17"/>
  <c r="G1043" i="17"/>
  <c r="AB1037" i="17"/>
  <c r="AJ1038" i="17" s="1"/>
  <c r="AD1038" i="17"/>
  <c r="W1038" i="17" s="1"/>
  <c r="AE1038" i="17"/>
  <c r="U1040" i="17"/>
  <c r="T1041" i="17"/>
  <c r="V1040" i="17"/>
  <c r="AF1037" i="17"/>
  <c r="AC1039" i="17"/>
  <c r="Z1039" i="17"/>
  <c r="X1039" i="17"/>
  <c r="Y1039" i="17"/>
  <c r="R1042" i="17" l="1"/>
  <c r="AH1038" i="17"/>
  <c r="S1044" i="17"/>
  <c r="N1044" i="17" s="1"/>
  <c r="H1044" i="17"/>
  <c r="I1044" i="17" s="1"/>
  <c r="E1045" i="17"/>
  <c r="F1044" i="17"/>
  <c r="G1044" i="17"/>
  <c r="AG1038" i="17"/>
  <c r="M1043" i="17"/>
  <c r="L1043" i="17"/>
  <c r="AF1038" i="17"/>
  <c r="Q1043" i="17"/>
  <c r="P1043" i="17"/>
  <c r="O1043" i="17"/>
  <c r="U1041" i="17"/>
  <c r="T1042" i="17"/>
  <c r="V1041" i="17"/>
  <c r="Z1040" i="17"/>
  <c r="AC1040" i="17"/>
  <c r="Y1040" i="17"/>
  <c r="X1040" i="17"/>
  <c r="AA1039" i="17"/>
  <c r="AD1039" i="17"/>
  <c r="W1039" i="17" s="1"/>
  <c r="AE1039" i="17"/>
  <c r="AB1038" i="17"/>
  <c r="AJ1039" i="17" s="1"/>
  <c r="R1043" i="17" l="1"/>
  <c r="J1044" i="17"/>
  <c r="L1044" i="17"/>
  <c r="M1044" i="17"/>
  <c r="AI1039" i="17"/>
  <c r="K1044" i="17"/>
  <c r="K1045" i="17" s="1"/>
  <c r="AG1039" i="17"/>
  <c r="Q1044" i="17"/>
  <c r="P1044" i="17"/>
  <c r="R1044" i="17" s="1"/>
  <c r="O1044" i="17"/>
  <c r="AA1040" i="17"/>
  <c r="AD1040" i="17" s="1"/>
  <c r="W1040" i="17" s="1"/>
  <c r="S1045" i="17"/>
  <c r="N1045" i="17" s="1"/>
  <c r="L1045" i="17"/>
  <c r="M1045" i="17"/>
  <c r="I1045" i="17"/>
  <c r="J1045" i="17"/>
  <c r="E1046" i="17"/>
  <c r="H1045" i="17"/>
  <c r="F1045" i="17"/>
  <c r="G1045" i="17"/>
  <c r="AH1039" i="17"/>
  <c r="AB1039" i="17"/>
  <c r="AJ1040" i="17" s="1"/>
  <c r="AC1041" i="17"/>
  <c r="Y1041" i="17"/>
  <c r="Z1041" i="17"/>
  <c r="X1041" i="17"/>
  <c r="AF1039" i="17"/>
  <c r="U1042" i="17"/>
  <c r="T1043" i="17"/>
  <c r="V1042" i="17"/>
  <c r="AE1040" i="17" l="1"/>
  <c r="S1046" i="17"/>
  <c r="N1046" i="17" s="1"/>
  <c r="H1046" i="17"/>
  <c r="K1046" i="17" s="1"/>
  <c r="I1046" i="17"/>
  <c r="E1047" i="17"/>
  <c r="F1046" i="17"/>
  <c r="G1046" i="17"/>
  <c r="AI1040" i="17"/>
  <c r="AI1041" i="17" s="1"/>
  <c r="AG1040" i="17"/>
  <c r="AF1040" i="17"/>
  <c r="Q1045" i="17"/>
  <c r="P1045" i="17"/>
  <c r="O1045" i="17"/>
  <c r="AH1040" i="17"/>
  <c r="U1043" i="17"/>
  <c r="T1044" i="17"/>
  <c r="V1043" i="17"/>
  <c r="AA1041" i="17"/>
  <c r="AD1041" i="17" s="1"/>
  <c r="W1041" i="17" s="1"/>
  <c r="AC1042" i="17"/>
  <c r="Y1042" i="17"/>
  <c r="X1042" i="17"/>
  <c r="Z1042" i="17"/>
  <c r="AB1040" i="17"/>
  <c r="AJ1041" i="17" s="1"/>
  <c r="AG1041" i="17" l="1"/>
  <c r="AA1042" i="17"/>
  <c r="M1046" i="17"/>
  <c r="J1046" i="17"/>
  <c r="L1046" i="17"/>
  <c r="AH1041" i="17"/>
  <c r="AH1042" i="17" s="1"/>
  <c r="Q1046" i="17"/>
  <c r="P1046" i="17"/>
  <c r="O1046" i="17"/>
  <c r="S1047" i="17"/>
  <c r="N1047" i="17" s="1"/>
  <c r="H1047" i="17"/>
  <c r="M1047" i="17" s="1"/>
  <c r="E1048" i="17"/>
  <c r="F1047" i="17"/>
  <c r="G1047" i="17"/>
  <c r="R1045" i="17"/>
  <c r="AE1041" i="17"/>
  <c r="AB1041" i="17" s="1"/>
  <c r="AJ1042" i="17" s="1"/>
  <c r="U1044" i="17"/>
  <c r="T1045" i="17"/>
  <c r="V1044" i="17"/>
  <c r="AF1041" i="17"/>
  <c r="Z1043" i="17"/>
  <c r="Y1043" i="17"/>
  <c r="AC1043" i="17"/>
  <c r="X1043" i="17"/>
  <c r="AE1042" i="17"/>
  <c r="AD1042" i="17"/>
  <c r="W1042" i="17" s="1"/>
  <c r="J1047" i="17" l="1"/>
  <c r="L1047" i="17"/>
  <c r="I1047" i="17"/>
  <c r="K1047" i="17"/>
  <c r="AA1043" i="17"/>
  <c r="Q1047" i="17"/>
  <c r="P1047" i="17"/>
  <c r="O1047" i="17"/>
  <c r="S1048" i="17"/>
  <c r="N1048" i="17" s="1"/>
  <c r="H1048" i="17"/>
  <c r="I1048" i="17"/>
  <c r="F1048" i="17"/>
  <c r="E1049" i="17"/>
  <c r="G1048" i="17"/>
  <c r="AG1042" i="17"/>
  <c r="AI1042" i="17"/>
  <c r="R1046" i="17"/>
  <c r="AB1042" i="17"/>
  <c r="AJ1043" i="17" s="1"/>
  <c r="U1045" i="17"/>
  <c r="T1046" i="17"/>
  <c r="V1045" i="17"/>
  <c r="AD1043" i="17"/>
  <c r="W1043" i="17" s="1"/>
  <c r="Z1044" i="17"/>
  <c r="Y1044" i="17"/>
  <c r="AA1044" i="17" s="1"/>
  <c r="AC1044" i="17"/>
  <c r="X1044" i="17"/>
  <c r="AE1043" i="17"/>
  <c r="AF1042" i="17"/>
  <c r="AF1043" i="17" s="1"/>
  <c r="K1048" i="17" l="1"/>
  <c r="Q1048" i="17"/>
  <c r="P1048" i="17"/>
  <c r="R1048" i="17" s="1"/>
  <c r="O1048" i="17"/>
  <c r="S1049" i="17"/>
  <c r="N1049" i="17" s="1"/>
  <c r="M1049" i="17"/>
  <c r="K1049" i="17"/>
  <c r="H1049" i="17"/>
  <c r="I1049" i="17" s="1"/>
  <c r="E1050" i="17"/>
  <c r="F1049" i="17"/>
  <c r="G1049" i="17"/>
  <c r="R1047" i="17"/>
  <c r="J1048" i="17"/>
  <c r="J1049" i="17" s="1"/>
  <c r="AI1043" i="17"/>
  <c r="AH1043" i="17"/>
  <c r="L1048" i="17"/>
  <c r="M1048" i="17"/>
  <c r="AG1043" i="17"/>
  <c r="U1046" i="17"/>
  <c r="T1047" i="17"/>
  <c r="V1046" i="17"/>
  <c r="AC1045" i="17"/>
  <c r="Z1045" i="17"/>
  <c r="X1045" i="17"/>
  <c r="Y1045" i="17"/>
  <c r="AD1044" i="17"/>
  <c r="W1044" i="17" s="1"/>
  <c r="AE1044" i="17"/>
  <c r="AB1043" i="17"/>
  <c r="AJ1044" i="17" s="1"/>
  <c r="L1049" i="17" l="1"/>
  <c r="AG1044" i="17"/>
  <c r="P1049" i="17"/>
  <c r="R1049" i="17" s="1"/>
  <c r="Q1049" i="17"/>
  <c r="O1049" i="17"/>
  <c r="AA1045" i="17"/>
  <c r="S1050" i="17"/>
  <c r="N1050" i="17" s="1"/>
  <c r="H1050" i="17"/>
  <c r="K1050" i="17" s="1"/>
  <c r="E1051" i="17"/>
  <c r="F1050" i="17"/>
  <c r="G1050" i="17"/>
  <c r="AH1044" i="17"/>
  <c r="AI1044" i="17"/>
  <c r="AC1046" i="17"/>
  <c r="Z1046" i="17"/>
  <c r="Y1046" i="17"/>
  <c r="AA1046" i="17" s="1"/>
  <c r="X1046" i="17"/>
  <c r="U1047" i="17"/>
  <c r="T1048" i="17"/>
  <c r="V1047" i="17"/>
  <c r="AE1045" i="17"/>
  <c r="AB1044" i="17"/>
  <c r="AJ1045" i="17" s="1"/>
  <c r="AD1045" i="17"/>
  <c r="W1045" i="17" s="1"/>
  <c r="AF1044" i="17"/>
  <c r="AF1045" i="17" s="1"/>
  <c r="I1050" i="17" l="1"/>
  <c r="Q1050" i="17"/>
  <c r="P1050" i="17"/>
  <c r="O1050" i="17"/>
  <c r="S1051" i="17"/>
  <c r="N1051" i="17" s="1"/>
  <c r="K1051" i="17"/>
  <c r="L1051" i="17"/>
  <c r="H1051" i="17"/>
  <c r="I1051" i="17" s="1"/>
  <c r="E1052" i="17"/>
  <c r="F1051" i="17"/>
  <c r="G1051" i="17"/>
  <c r="AG1045" i="17"/>
  <c r="L1050" i="17"/>
  <c r="M1050" i="17"/>
  <c r="M1051" i="17" s="1"/>
  <c r="J1050" i="17"/>
  <c r="J1051" i="17" s="1"/>
  <c r="AI1045" i="17"/>
  <c r="AH1045" i="17"/>
  <c r="AC1047" i="17"/>
  <c r="Y1047" i="17"/>
  <c r="Z1047" i="17"/>
  <c r="X1047" i="17"/>
  <c r="AD1046" i="17"/>
  <c r="W1046" i="17" s="1"/>
  <c r="AB1045" i="17"/>
  <c r="AJ1046" i="17" s="1"/>
  <c r="AE1046" i="17"/>
  <c r="U1048" i="17"/>
  <c r="T1049" i="17"/>
  <c r="V1048" i="17"/>
  <c r="AI1046" i="17" l="1"/>
  <c r="AG1046" i="17"/>
  <c r="AH1046" i="17"/>
  <c r="AA1047" i="17"/>
  <c r="Q1051" i="17"/>
  <c r="O1051" i="17"/>
  <c r="P1051" i="17"/>
  <c r="AH1047" i="17"/>
  <c r="S1052" i="17"/>
  <c r="N1052" i="17" s="1"/>
  <c r="H1052" i="17"/>
  <c r="M1052" i="17" s="1"/>
  <c r="E1053" i="17"/>
  <c r="I1052" i="17"/>
  <c r="F1052" i="17"/>
  <c r="G1052" i="17"/>
  <c r="R1050" i="17"/>
  <c r="AD1047" i="17"/>
  <c r="W1047" i="17" s="1"/>
  <c r="AB1046" i="17"/>
  <c r="AJ1047" i="17" s="1"/>
  <c r="AF1046" i="17"/>
  <c r="AF1047" i="17" s="1"/>
  <c r="U1049" i="17"/>
  <c r="T1050" i="17"/>
  <c r="V1049" i="17"/>
  <c r="AC1048" i="17"/>
  <c r="Z1048" i="17"/>
  <c r="Y1048" i="17"/>
  <c r="X1048" i="17"/>
  <c r="AE1047" i="17"/>
  <c r="Q1052" i="17" l="1"/>
  <c r="P1052" i="17"/>
  <c r="O1052" i="17"/>
  <c r="R1051" i="17"/>
  <c r="J1052" i="17"/>
  <c r="S1053" i="17"/>
  <c r="N1053" i="17" s="1"/>
  <c r="H1053" i="17"/>
  <c r="M1053" i="17" s="1"/>
  <c r="J1053" i="17"/>
  <c r="I1053" i="17"/>
  <c r="E1054" i="17"/>
  <c r="F1053" i="17"/>
  <c r="G1053" i="17"/>
  <c r="AI1047" i="17"/>
  <c r="L1052" i="17"/>
  <c r="L1053" i="17" s="1"/>
  <c r="AG1047" i="17"/>
  <c r="K1052" i="17"/>
  <c r="K1053" i="17" s="1"/>
  <c r="U1050" i="17"/>
  <c r="T1051" i="17"/>
  <c r="V1050" i="17"/>
  <c r="AC1049" i="17"/>
  <c r="Y1049" i="17"/>
  <c r="X1049" i="17"/>
  <c r="Z1049" i="17"/>
  <c r="AB1047" i="17"/>
  <c r="AJ1048" i="17" s="1"/>
  <c r="AA1048" i="17"/>
  <c r="AD1048" i="17" s="1"/>
  <c r="W1048" i="17" s="1"/>
  <c r="AE1048" i="17"/>
  <c r="AH1048" i="17" l="1"/>
  <c r="S1054" i="17"/>
  <c r="H1054" i="17"/>
  <c r="M1054" i="17" s="1"/>
  <c r="E1055" i="17"/>
  <c r="F1054" i="17"/>
  <c r="G1054" i="17"/>
  <c r="R1052" i="17"/>
  <c r="AI1048" i="17"/>
  <c r="N1054" i="17"/>
  <c r="AG1048" i="17"/>
  <c r="AG1049" i="17" s="1"/>
  <c r="Q1053" i="17"/>
  <c r="P1053" i="17"/>
  <c r="O1053" i="17"/>
  <c r="U1051" i="17"/>
  <c r="T1052" i="17"/>
  <c r="V1051" i="17"/>
  <c r="AB1048" i="17"/>
  <c r="AJ1049" i="17" s="1"/>
  <c r="AC1050" i="17"/>
  <c r="Y1050" i="17"/>
  <c r="X1050" i="17"/>
  <c r="Z1050" i="17"/>
  <c r="AF1048" i="17"/>
  <c r="AA1049" i="17"/>
  <c r="AD1049" i="17" s="1"/>
  <c r="W1049" i="17" s="1"/>
  <c r="R1053" i="17" l="1"/>
  <c r="AA1050" i="17"/>
  <c r="I1054" i="17"/>
  <c r="I1055" i="17" s="1"/>
  <c r="J1054" i="17"/>
  <c r="J1055" i="17" s="1"/>
  <c r="L1054" i="17"/>
  <c r="AG1050" i="17"/>
  <c r="AI1049" i="17"/>
  <c r="AI1050" i="17" s="1"/>
  <c r="AH1049" i="17"/>
  <c r="AH1050" i="17" s="1"/>
  <c r="K1054" i="17"/>
  <c r="P1054" i="17"/>
  <c r="Q1054" i="17"/>
  <c r="O1054" i="17"/>
  <c r="S1055" i="17"/>
  <c r="N1055" i="17" s="1"/>
  <c r="M1055" i="17"/>
  <c r="L1055" i="17"/>
  <c r="K1055" i="17"/>
  <c r="H1055" i="17"/>
  <c r="E1056" i="17"/>
  <c r="F1055" i="17"/>
  <c r="G1055" i="17"/>
  <c r="U1052" i="17"/>
  <c r="T1053" i="17"/>
  <c r="V1052" i="17"/>
  <c r="AE1049" i="17"/>
  <c r="AB1049" i="17" s="1"/>
  <c r="AF1049" i="17"/>
  <c r="AC1051" i="17"/>
  <c r="Y1051" i="17"/>
  <c r="Z1051" i="17"/>
  <c r="X1051" i="17"/>
  <c r="AD1050" i="17"/>
  <c r="W1050" i="17" s="1"/>
  <c r="AE1050" i="17"/>
  <c r="Q1055" i="17" l="1"/>
  <c r="P1055" i="17"/>
  <c r="O1055" i="17"/>
  <c r="S1056" i="17"/>
  <c r="N1056" i="17" s="1"/>
  <c r="F1056" i="17"/>
  <c r="H1056" i="17"/>
  <c r="L1056" i="17" s="1"/>
  <c r="E1057" i="17"/>
  <c r="G1056" i="17"/>
  <c r="R1054" i="17"/>
  <c r="AB1050" i="17"/>
  <c r="AI1051" i="17" s="1"/>
  <c r="AJ1050" i="17"/>
  <c r="AJ1051" i="17" s="1"/>
  <c r="U1053" i="17"/>
  <c r="T1054" i="17"/>
  <c r="V1053" i="17"/>
  <c r="AC1052" i="17"/>
  <c r="Z1052" i="17"/>
  <c r="X1052" i="17"/>
  <c r="Y1052" i="17"/>
  <c r="AA1052" i="17" s="1"/>
  <c r="AA1051" i="17"/>
  <c r="AD1051" i="17" s="1"/>
  <c r="W1051" i="17" s="1"/>
  <c r="AE1051" i="17"/>
  <c r="AF1050" i="17"/>
  <c r="AF1051" i="17" s="1"/>
  <c r="AH1051" i="17" l="1"/>
  <c r="R1055" i="17"/>
  <c r="K1056" i="17"/>
  <c r="AG1051" i="17"/>
  <c r="S1057" i="17"/>
  <c r="N1057" i="17" s="1"/>
  <c r="H1057" i="17"/>
  <c r="L1057" i="17" s="1"/>
  <c r="E1058" i="17"/>
  <c r="F1057" i="17"/>
  <c r="G1057" i="17"/>
  <c r="Q1056" i="17"/>
  <c r="P1056" i="17"/>
  <c r="O1056" i="17"/>
  <c r="I1056" i="17"/>
  <c r="I1057" i="17" s="1"/>
  <c r="J1056" i="17"/>
  <c r="J1057" i="17" s="1"/>
  <c r="M1056" i="17"/>
  <c r="AB1051" i="17"/>
  <c r="AI1052" i="17" s="1"/>
  <c r="U1054" i="17"/>
  <c r="V1054" i="17"/>
  <c r="T1055" i="17"/>
  <c r="AC1053" i="17"/>
  <c r="Z1053" i="17"/>
  <c r="X1053" i="17"/>
  <c r="Y1053" i="17"/>
  <c r="AD1052" i="17"/>
  <c r="W1052" i="17" s="1"/>
  <c r="AE1052" i="17"/>
  <c r="M1057" i="17" l="1"/>
  <c r="K1057" i="17"/>
  <c r="K1058" i="17" s="1"/>
  <c r="R1056" i="17"/>
  <c r="AF1052" i="17"/>
  <c r="AA1053" i="17"/>
  <c r="AJ1052" i="17"/>
  <c r="S1058" i="17"/>
  <c r="N1058" i="17" s="1"/>
  <c r="L1058" i="17"/>
  <c r="H1058" i="17"/>
  <c r="J1058" i="17" s="1"/>
  <c r="I1058" i="17"/>
  <c r="E1059" i="17"/>
  <c r="F1058" i="17"/>
  <c r="G1058" i="17"/>
  <c r="AG1052" i="17"/>
  <c r="P1057" i="17"/>
  <c r="Q1057" i="17"/>
  <c r="O1057" i="17"/>
  <c r="AH1052" i="17"/>
  <c r="AB1052" i="17"/>
  <c r="AI1053" i="17" s="1"/>
  <c r="T1056" i="17"/>
  <c r="U1055" i="17"/>
  <c r="V1055" i="17"/>
  <c r="Y1054" i="17"/>
  <c r="AC1054" i="17"/>
  <c r="Z1054" i="17"/>
  <c r="X1054" i="17"/>
  <c r="AD1053" i="17"/>
  <c r="W1053" i="17" s="1"/>
  <c r="AE1053" i="17"/>
  <c r="M1058" i="17" l="1"/>
  <c r="AG1053" i="17"/>
  <c r="R1057" i="17"/>
  <c r="Q1058" i="17"/>
  <c r="P1058" i="17"/>
  <c r="R1058" i="17" s="1"/>
  <c r="O1058" i="17"/>
  <c r="S1059" i="17"/>
  <c r="N1059" i="17" s="1"/>
  <c r="H1059" i="17"/>
  <c r="K1059" i="17" s="1"/>
  <c r="J1059" i="17"/>
  <c r="E1060" i="17"/>
  <c r="F1059" i="17"/>
  <c r="G1059" i="17"/>
  <c r="AJ1053" i="17"/>
  <c r="AH1053" i="17"/>
  <c r="AC1055" i="17"/>
  <c r="Z1055" i="17"/>
  <c r="Y1055" i="17"/>
  <c r="X1055" i="17"/>
  <c r="U1056" i="17"/>
  <c r="V1056" i="17"/>
  <c r="T1057" i="17"/>
  <c r="AB1053" i="17"/>
  <c r="AI1054" i="17" s="1"/>
  <c r="AF1053" i="17"/>
  <c r="AF1054" i="17" s="1"/>
  <c r="AA1054" i="17"/>
  <c r="AE1054" i="17" s="1"/>
  <c r="AH1054" i="17" l="1"/>
  <c r="AG1054" i="17"/>
  <c r="Q1059" i="17"/>
  <c r="P1059" i="17"/>
  <c r="O1059" i="17"/>
  <c r="S1060" i="17"/>
  <c r="N1060" i="17" s="1"/>
  <c r="H1060" i="17"/>
  <c r="J1060" i="17" s="1"/>
  <c r="E1061" i="17"/>
  <c r="F1060" i="17"/>
  <c r="G1060" i="17"/>
  <c r="I1059" i="17"/>
  <c r="M1059" i="17"/>
  <c r="AJ1054" i="17"/>
  <c r="L1059" i="17"/>
  <c r="L1060" i="17" s="1"/>
  <c r="AA1055" i="17"/>
  <c r="AD1055" i="17" s="1"/>
  <c r="AD1054" i="17"/>
  <c r="W1054" i="17" s="1"/>
  <c r="AC1056" i="17"/>
  <c r="Y1056" i="17"/>
  <c r="Z1056" i="17"/>
  <c r="X1056" i="17"/>
  <c r="U1057" i="17"/>
  <c r="T1058" i="17"/>
  <c r="V1057" i="17"/>
  <c r="AA1056" i="17" l="1"/>
  <c r="AE1055" i="17"/>
  <c r="K1060" i="17"/>
  <c r="Q1060" i="17"/>
  <c r="P1060" i="17"/>
  <c r="O1060" i="17"/>
  <c r="I1060" i="17"/>
  <c r="I1061" i="17" s="1"/>
  <c r="M1060" i="17"/>
  <c r="M1061" i="17" s="1"/>
  <c r="S1061" i="17"/>
  <c r="N1061" i="17" s="1"/>
  <c r="H1061" i="17"/>
  <c r="J1061" i="17" s="1"/>
  <c r="E1062" i="17"/>
  <c r="F1061" i="17"/>
  <c r="G1061" i="17"/>
  <c r="R1059" i="17"/>
  <c r="W1055" i="17"/>
  <c r="U1058" i="17"/>
  <c r="T1059" i="17"/>
  <c r="V1058" i="17"/>
  <c r="AD1056" i="17"/>
  <c r="AC1057" i="17"/>
  <c r="Y1057" i="17"/>
  <c r="Z1057" i="17"/>
  <c r="X1057" i="17"/>
  <c r="AE1056" i="17"/>
  <c r="AB1054" i="17"/>
  <c r="AJ1055" i="17" s="1"/>
  <c r="S1062" i="17" l="1"/>
  <c r="N1062" i="17" s="1"/>
  <c r="H1062" i="17"/>
  <c r="I1062" i="17" s="1"/>
  <c r="E1063" i="17"/>
  <c r="F1062" i="17"/>
  <c r="G1062" i="17"/>
  <c r="R1060" i="17"/>
  <c r="K1061" i="17"/>
  <c r="L1061" i="17"/>
  <c r="AI1055" i="17"/>
  <c r="AI1056" i="17" s="1"/>
  <c r="AH1055" i="17"/>
  <c r="AG1055" i="17"/>
  <c r="Q1061" i="17"/>
  <c r="O1061" i="17"/>
  <c r="P1061" i="17"/>
  <c r="T1060" i="17"/>
  <c r="U1059" i="17"/>
  <c r="V1059" i="17"/>
  <c r="AC1058" i="17"/>
  <c r="Y1058" i="17"/>
  <c r="Z1058" i="17"/>
  <c r="X1058" i="17"/>
  <c r="AB1055" i="17"/>
  <c r="AJ1056" i="17" s="1"/>
  <c r="AF1055" i="17"/>
  <c r="AA1057" i="17"/>
  <c r="AE1057" i="17" s="1"/>
  <c r="W1056" i="17"/>
  <c r="L1062" i="17" l="1"/>
  <c r="K1062" i="17"/>
  <c r="J1062" i="17"/>
  <c r="M1062" i="17"/>
  <c r="AF1056" i="17"/>
  <c r="AF1057" i="17" s="1"/>
  <c r="R1061" i="17"/>
  <c r="P1062" i="17"/>
  <c r="Q1062" i="17"/>
  <c r="O1062" i="17"/>
  <c r="AG1056" i="17"/>
  <c r="S1063" i="17"/>
  <c r="N1063" i="17" s="1"/>
  <c r="H1063" i="17"/>
  <c r="L1063" i="17" s="1"/>
  <c r="E1064" i="17"/>
  <c r="F1063" i="17"/>
  <c r="G1063" i="17"/>
  <c r="AH1056" i="17"/>
  <c r="AA1058" i="17"/>
  <c r="AD1057" i="17"/>
  <c r="W1057" i="17" s="1"/>
  <c r="AC1059" i="17"/>
  <c r="Z1059" i="17"/>
  <c r="Y1059" i="17"/>
  <c r="X1059" i="17"/>
  <c r="AB1056" i="17"/>
  <c r="AJ1057" i="17" s="1"/>
  <c r="U1060" i="17"/>
  <c r="T1061" i="17"/>
  <c r="V1060" i="17"/>
  <c r="AE1058" i="17"/>
  <c r="AD1058" i="17"/>
  <c r="J1063" i="17" l="1"/>
  <c r="R1062" i="17"/>
  <c r="K1063" i="17"/>
  <c r="I1063" i="17"/>
  <c r="W1058" i="17"/>
  <c r="AH1057" i="17"/>
  <c r="AH1058" i="17" s="1"/>
  <c r="M1063" i="17"/>
  <c r="AI1057" i="17"/>
  <c r="Q1063" i="17"/>
  <c r="P1063" i="17"/>
  <c r="O1063" i="17"/>
  <c r="S1064" i="17"/>
  <c r="N1064" i="17" s="1"/>
  <c r="H1064" i="17"/>
  <c r="M1064" i="17" s="1"/>
  <c r="F1064" i="17"/>
  <c r="E1065" i="17"/>
  <c r="G1064" i="17"/>
  <c r="AG1057" i="17"/>
  <c r="AA1059" i="17"/>
  <c r="AD1059" i="17" s="1"/>
  <c r="AE1059" i="17"/>
  <c r="AC1060" i="17"/>
  <c r="Y1060" i="17"/>
  <c r="X1060" i="17"/>
  <c r="Z1060" i="17"/>
  <c r="U1061" i="17"/>
  <c r="T1062" i="17"/>
  <c r="V1061" i="17"/>
  <c r="AB1057" i="17"/>
  <c r="AJ1058" i="17" s="1"/>
  <c r="K1064" i="17" l="1"/>
  <c r="I1064" i="17"/>
  <c r="I1065" i="17" s="1"/>
  <c r="L1064" i="17"/>
  <c r="AG1058" i="17"/>
  <c r="J1064" i="17"/>
  <c r="Q1064" i="17"/>
  <c r="O1064" i="17"/>
  <c r="P1064" i="17"/>
  <c r="R1064" i="17" s="1"/>
  <c r="R1063" i="17"/>
  <c r="AI1058" i="17"/>
  <c r="S1065" i="17"/>
  <c r="N1065" i="17" s="1"/>
  <c r="L1065" i="17"/>
  <c r="K1065" i="17"/>
  <c r="M1065" i="17"/>
  <c r="J1065" i="17"/>
  <c r="E1066" i="17"/>
  <c r="H1065" i="17"/>
  <c r="F1065" i="17"/>
  <c r="G1065" i="17"/>
  <c r="AB1058" i="17"/>
  <c r="AJ1059" i="17" s="1"/>
  <c r="W1059" i="17"/>
  <c r="AF1058" i="17"/>
  <c r="AA1060" i="17"/>
  <c r="U1062" i="17"/>
  <c r="T1063" i="17"/>
  <c r="V1062" i="17"/>
  <c r="AC1061" i="17"/>
  <c r="Z1061" i="17"/>
  <c r="Y1061" i="17"/>
  <c r="X1061" i="17"/>
  <c r="AD1060" i="17"/>
  <c r="W1060" i="17" s="1"/>
  <c r="AE1060" i="17"/>
  <c r="AF1059" i="17" l="1"/>
  <c r="AB1059" i="17"/>
  <c r="AJ1060" i="17" s="1"/>
  <c r="S1066" i="17"/>
  <c r="N1066" i="17" s="1"/>
  <c r="K1066" i="17"/>
  <c r="M1066" i="17"/>
  <c r="L1066" i="17"/>
  <c r="J1066" i="17"/>
  <c r="H1066" i="17"/>
  <c r="I1066" i="17" s="1"/>
  <c r="F1066" i="17"/>
  <c r="E1067" i="17"/>
  <c r="G1066" i="17"/>
  <c r="AG1059" i="17"/>
  <c r="AG1060" i="17" s="1"/>
  <c r="AG1061" i="17" s="1"/>
  <c r="Q1065" i="17"/>
  <c r="P1065" i="17"/>
  <c r="O1065" i="17"/>
  <c r="AH1059" i="17"/>
  <c r="AI1059" i="17"/>
  <c r="AI1060" i="17" s="1"/>
  <c r="AA1061" i="17"/>
  <c r="AB1060" i="17"/>
  <c r="U1063" i="17"/>
  <c r="V1063" i="17"/>
  <c r="T1064" i="17"/>
  <c r="AC1062" i="17"/>
  <c r="Z1062" i="17"/>
  <c r="Y1062" i="17"/>
  <c r="X1062" i="17"/>
  <c r="AD1061" i="17"/>
  <c r="W1061" i="17" s="1"/>
  <c r="AE1061" i="17"/>
  <c r="R1065" i="17" l="1"/>
  <c r="AJ1061" i="17"/>
  <c r="AH1060" i="17"/>
  <c r="AH1061" i="17" s="1"/>
  <c r="AF1060" i="17"/>
  <c r="S1067" i="17"/>
  <c r="N1067" i="17" s="1"/>
  <c r="K1067" i="17"/>
  <c r="L1067" i="17"/>
  <c r="M1067" i="17"/>
  <c r="H1067" i="17"/>
  <c r="I1067" i="17" s="1"/>
  <c r="E1068" i="17"/>
  <c r="F1067" i="17"/>
  <c r="G1067" i="17"/>
  <c r="AI1061" i="17"/>
  <c r="Q1066" i="17"/>
  <c r="P1066" i="17"/>
  <c r="O1066" i="17"/>
  <c r="AC1063" i="17"/>
  <c r="Y1063" i="17"/>
  <c r="Z1063" i="17"/>
  <c r="X1063" i="17"/>
  <c r="AB1061" i="17"/>
  <c r="AJ1062" i="17" s="1"/>
  <c r="AF1061" i="17"/>
  <c r="AA1062" i="17"/>
  <c r="AD1062" i="17" s="1"/>
  <c r="W1062" i="17" s="1"/>
  <c r="AE1062" i="17"/>
  <c r="T1065" i="17"/>
  <c r="U1064" i="17"/>
  <c r="V1064" i="17"/>
  <c r="R1066" i="17" l="1"/>
  <c r="J1067" i="17"/>
  <c r="AG1062" i="17"/>
  <c r="S1068" i="17"/>
  <c r="N1068" i="17" s="1"/>
  <c r="L1068" i="17"/>
  <c r="K1068" i="17"/>
  <c r="J1068" i="17"/>
  <c r="E1069" i="17"/>
  <c r="H1068" i="17"/>
  <c r="I1068" i="17" s="1"/>
  <c r="F1068" i="17"/>
  <c r="G1068" i="17"/>
  <c r="AH1062" i="17"/>
  <c r="AI1062" i="17"/>
  <c r="Q1067" i="17"/>
  <c r="P1067" i="17"/>
  <c r="O1067" i="17"/>
  <c r="AF1062" i="17"/>
  <c r="U1065" i="17"/>
  <c r="T1066" i="17"/>
  <c r="V1065" i="17"/>
  <c r="AA1063" i="17"/>
  <c r="AD1063" i="17" s="1"/>
  <c r="W1063" i="17" s="1"/>
  <c r="AB1062" i="17"/>
  <c r="AJ1063" i="17" s="1"/>
  <c r="AC1064" i="17"/>
  <c r="Y1064" i="17"/>
  <c r="Z1064" i="17"/>
  <c r="X1064" i="17"/>
  <c r="AE1063" i="17" l="1"/>
  <c r="AF1063" i="17"/>
  <c r="AI1063" i="17"/>
  <c r="AH1063" i="17"/>
  <c r="M1068" i="17"/>
  <c r="Q1068" i="17"/>
  <c r="P1068" i="17"/>
  <c r="O1068" i="17"/>
  <c r="AG1063" i="17"/>
  <c r="S1069" i="17"/>
  <c r="N1069" i="17" s="1"/>
  <c r="H1069" i="17"/>
  <c r="J1069" i="17" s="1"/>
  <c r="E1070" i="17"/>
  <c r="F1069" i="17"/>
  <c r="G1069" i="17"/>
  <c r="R1067" i="17"/>
  <c r="U1066" i="17"/>
  <c r="V1066" i="17"/>
  <c r="T1067" i="17"/>
  <c r="AA1064" i="17"/>
  <c r="AD1064" i="17" s="1"/>
  <c r="W1064" i="17" s="1"/>
  <c r="AC1065" i="17"/>
  <c r="Y1065" i="17"/>
  <c r="Z1065" i="17"/>
  <c r="X1065" i="17"/>
  <c r="AB1063" i="17"/>
  <c r="AJ1064" i="17" s="1"/>
  <c r="R1068" i="17" l="1"/>
  <c r="AE1064" i="17"/>
  <c r="AH1064" i="17"/>
  <c r="K1069" i="17"/>
  <c r="L1069" i="17"/>
  <c r="L1070" i="17" s="1"/>
  <c r="AI1064" i="17"/>
  <c r="Q1069" i="17"/>
  <c r="P1069" i="17"/>
  <c r="R1069" i="17" s="1"/>
  <c r="O1069" i="17"/>
  <c r="I1069" i="17"/>
  <c r="M1069" i="17"/>
  <c r="AG1064" i="17"/>
  <c r="S1070" i="17"/>
  <c r="N1070" i="17" s="1"/>
  <c r="K1070" i="17"/>
  <c r="M1070" i="17"/>
  <c r="J1070" i="17"/>
  <c r="H1070" i="17"/>
  <c r="I1070" i="17" s="1"/>
  <c r="F1070" i="17"/>
  <c r="E1071" i="17"/>
  <c r="G1070" i="17"/>
  <c r="U1067" i="17"/>
  <c r="T1068" i="17"/>
  <c r="V1067" i="17"/>
  <c r="AB1064" i="17"/>
  <c r="AJ1065" i="17" s="1"/>
  <c r="AC1066" i="17"/>
  <c r="Z1066" i="17"/>
  <c r="X1066" i="17"/>
  <c r="Y1066" i="17"/>
  <c r="AA1065" i="17"/>
  <c r="AD1065" i="17" s="1"/>
  <c r="W1065" i="17" s="1"/>
  <c r="AE1065" i="17"/>
  <c r="AF1064" i="17"/>
  <c r="AI1065" i="17" l="1"/>
  <c r="AH1065" i="17"/>
  <c r="AG1065" i="17"/>
  <c r="S1071" i="17"/>
  <c r="N1071" i="17" s="1"/>
  <c r="H1071" i="17"/>
  <c r="I1071" i="17" s="1"/>
  <c r="E1072" i="17"/>
  <c r="F1071" i="17"/>
  <c r="G1071" i="17"/>
  <c r="Q1070" i="17"/>
  <c r="P1070" i="17"/>
  <c r="R1070" i="17" s="1"/>
  <c r="O1070" i="17"/>
  <c r="AF1065" i="17"/>
  <c r="U1068" i="17"/>
  <c r="T1069" i="17"/>
  <c r="V1068" i="17"/>
  <c r="AE1066" i="17"/>
  <c r="AB1065" i="17"/>
  <c r="AJ1066" i="17" s="1"/>
  <c r="AC1067" i="17"/>
  <c r="Y1067" i="17"/>
  <c r="Z1067" i="17"/>
  <c r="X1067" i="17"/>
  <c r="AA1066" i="17"/>
  <c r="AD1066" i="17"/>
  <c r="W1066" i="17" s="1"/>
  <c r="M1071" i="17" l="1"/>
  <c r="J1071" i="17"/>
  <c r="AF1066" i="17"/>
  <c r="K1071" i="17"/>
  <c r="AI1066" i="17"/>
  <c r="L1071" i="17"/>
  <c r="L1072" i="17" s="1"/>
  <c r="Q1071" i="17"/>
  <c r="P1071" i="17"/>
  <c r="O1071" i="17"/>
  <c r="AG1066" i="17"/>
  <c r="S1072" i="17"/>
  <c r="N1072" i="17" s="1"/>
  <c r="K1072" i="17"/>
  <c r="M1072" i="17"/>
  <c r="J1072" i="17"/>
  <c r="I1072" i="17"/>
  <c r="F1072" i="17"/>
  <c r="H1072" i="17"/>
  <c r="E1073" i="17"/>
  <c r="G1072" i="17"/>
  <c r="AH1066" i="17"/>
  <c r="AB1066" i="17"/>
  <c r="AJ1067" i="17" s="1"/>
  <c r="AF1067" i="17"/>
  <c r="U1069" i="17"/>
  <c r="T1070" i="17"/>
  <c r="V1069" i="17"/>
  <c r="AC1068" i="17"/>
  <c r="Y1068" i="17"/>
  <c r="Z1068" i="17"/>
  <c r="X1068" i="17"/>
  <c r="AA1067" i="17"/>
  <c r="AD1067" i="17" s="1"/>
  <c r="W1067" i="17" s="1"/>
  <c r="AE1067" i="17"/>
  <c r="R1071" i="17" l="1"/>
  <c r="AH1067" i="17"/>
  <c r="AA1068" i="17"/>
  <c r="AG1067" i="17"/>
  <c r="AI1067" i="17"/>
  <c r="AI1068" i="17" s="1"/>
  <c r="S1073" i="17"/>
  <c r="N1073" i="17" s="1"/>
  <c r="H1073" i="17"/>
  <c r="M1073" i="17" s="1"/>
  <c r="F1073" i="17"/>
  <c r="E1074" i="17"/>
  <c r="G1073" i="17"/>
  <c r="P1072" i="17"/>
  <c r="Q1072" i="17"/>
  <c r="O1072" i="17"/>
  <c r="T1071" i="17"/>
  <c r="U1070" i="17"/>
  <c r="V1070" i="17"/>
  <c r="AD1068" i="17"/>
  <c r="W1068" i="17" s="1"/>
  <c r="Z1069" i="17"/>
  <c r="AC1069" i="17"/>
  <c r="Y1069" i="17"/>
  <c r="X1069" i="17"/>
  <c r="AE1068" i="17"/>
  <c r="AB1067" i="17"/>
  <c r="AJ1068" i="17" s="1"/>
  <c r="K1073" i="17" l="1"/>
  <c r="AA1069" i="17"/>
  <c r="I1073" i="17"/>
  <c r="Q1073" i="17"/>
  <c r="P1073" i="17"/>
  <c r="O1073" i="17"/>
  <c r="S1074" i="17"/>
  <c r="N1074" i="17" s="1"/>
  <c r="H1074" i="17"/>
  <c r="I1074" i="17" s="1"/>
  <c r="E1075" i="17"/>
  <c r="F1074" i="17"/>
  <c r="G1074" i="17"/>
  <c r="AI1069" i="17"/>
  <c r="AG1068" i="17"/>
  <c r="J1073" i="17"/>
  <c r="AH1068" i="17"/>
  <c r="L1073" i="17"/>
  <c r="L1074" i="17" s="1"/>
  <c r="R1072" i="17"/>
  <c r="AB1068" i="17"/>
  <c r="AJ1069" i="17" s="1"/>
  <c r="AD1069" i="17"/>
  <c r="W1069" i="17" s="1"/>
  <c r="AF1068" i="17"/>
  <c r="AC1070" i="17"/>
  <c r="Z1070" i="17"/>
  <c r="Y1070" i="17"/>
  <c r="X1070" i="17"/>
  <c r="T1072" i="17"/>
  <c r="U1071" i="17"/>
  <c r="V1071" i="17"/>
  <c r="AE1069" i="17"/>
  <c r="J1074" i="17" l="1"/>
  <c r="R1073" i="17"/>
  <c r="AF1069" i="17"/>
  <c r="N1075" i="17"/>
  <c r="M1074" i="17"/>
  <c r="M1075" i="17" s="1"/>
  <c r="K1074" i="17"/>
  <c r="K1075" i="17" s="1"/>
  <c r="Q1074" i="17"/>
  <c r="P1074" i="17"/>
  <c r="O1074" i="17"/>
  <c r="S1075" i="17"/>
  <c r="H1075" i="17"/>
  <c r="L1075" i="17" s="1"/>
  <c r="E1076" i="17"/>
  <c r="F1075" i="17"/>
  <c r="G1075" i="17"/>
  <c r="AA1070" i="17"/>
  <c r="AE1070" i="17" s="1"/>
  <c r="AH1069" i="17"/>
  <c r="AG1069" i="17"/>
  <c r="AD1070" i="17"/>
  <c r="W1070" i="17" s="1"/>
  <c r="AC1071" i="17"/>
  <c r="Y1071" i="17"/>
  <c r="AA1071" i="17" s="1"/>
  <c r="Z1071" i="17"/>
  <c r="X1071" i="17"/>
  <c r="U1072" i="17"/>
  <c r="T1073" i="17"/>
  <c r="V1072" i="17"/>
  <c r="AB1069" i="17"/>
  <c r="AJ1070" i="17" s="1"/>
  <c r="R1074" i="17" l="1"/>
  <c r="S1076" i="17"/>
  <c r="N1076" i="17" s="1"/>
  <c r="I1076" i="17"/>
  <c r="E1077" i="17"/>
  <c r="H1076" i="17"/>
  <c r="M1076" i="17" s="1"/>
  <c r="F1076" i="17"/>
  <c r="G1076" i="17"/>
  <c r="I1075" i="17"/>
  <c r="AF1070" i="17"/>
  <c r="AH1070" i="17"/>
  <c r="J1075" i="17"/>
  <c r="J1076" i="17" s="1"/>
  <c r="AG1070" i="17"/>
  <c r="AG1071" i="17" s="1"/>
  <c r="AI1070" i="17"/>
  <c r="Q1075" i="17"/>
  <c r="P1075" i="17"/>
  <c r="R1075" i="17" s="1"/>
  <c r="O1075" i="17"/>
  <c r="AB1070" i="17"/>
  <c r="AJ1071" i="17" s="1"/>
  <c r="AD1071" i="17"/>
  <c r="W1071" i="17" s="1"/>
  <c r="U1073" i="17"/>
  <c r="T1074" i="17"/>
  <c r="V1073" i="17"/>
  <c r="AE1071" i="17"/>
  <c r="AC1072" i="17"/>
  <c r="Z1072" i="17"/>
  <c r="Y1072" i="17"/>
  <c r="X1072" i="17"/>
  <c r="K1076" i="17" l="1"/>
  <c r="L1076" i="17"/>
  <c r="S1077" i="17"/>
  <c r="N1077" i="17" s="1"/>
  <c r="H1077" i="17"/>
  <c r="J1077" i="17" s="1"/>
  <c r="E1078" i="17"/>
  <c r="F1077" i="17"/>
  <c r="G1077" i="17"/>
  <c r="AA1072" i="17"/>
  <c r="AD1072" i="17" s="1"/>
  <c r="W1072" i="17" s="1"/>
  <c r="AH1071" i="17"/>
  <c r="Q1076" i="17"/>
  <c r="P1076" i="17"/>
  <c r="O1076" i="17"/>
  <c r="AI1071" i="17"/>
  <c r="AC1073" i="17"/>
  <c r="Y1073" i="17"/>
  <c r="AA1073" i="17" s="1"/>
  <c r="Z1073" i="17"/>
  <c r="X1073" i="17"/>
  <c r="T1075" i="17"/>
  <c r="U1074" i="17"/>
  <c r="V1074" i="17"/>
  <c r="AB1071" i="17"/>
  <c r="AJ1072" i="17" s="1"/>
  <c r="AF1071" i="17"/>
  <c r="AF1072" i="17" s="1"/>
  <c r="AH1072" i="17" l="1"/>
  <c r="AE1072" i="17"/>
  <c r="I1077" i="17"/>
  <c r="M1077" i="17"/>
  <c r="M1078" i="17" s="1"/>
  <c r="AG1072" i="17"/>
  <c r="L1077" i="17"/>
  <c r="AI1072" i="17"/>
  <c r="K1077" i="17"/>
  <c r="Q1077" i="17"/>
  <c r="P1077" i="17"/>
  <c r="O1077" i="17"/>
  <c r="R1076" i="17"/>
  <c r="S1078" i="17"/>
  <c r="N1078" i="17" s="1"/>
  <c r="L1078" i="17"/>
  <c r="K1078" i="17"/>
  <c r="H1078" i="17"/>
  <c r="J1078" i="17" s="1"/>
  <c r="E1079" i="17"/>
  <c r="F1078" i="17"/>
  <c r="G1078" i="17"/>
  <c r="U1075" i="17"/>
  <c r="T1076" i="17"/>
  <c r="V1075" i="17"/>
  <c r="AB1072" i="17"/>
  <c r="AJ1073" i="17" s="1"/>
  <c r="AD1073" i="17"/>
  <c r="W1073" i="17" s="1"/>
  <c r="AE1073" i="17"/>
  <c r="AC1074" i="17"/>
  <c r="Z1074" i="17"/>
  <c r="Y1074" i="17"/>
  <c r="X1074" i="17"/>
  <c r="AI1073" i="17" l="1"/>
  <c r="AI1074" i="17" s="1"/>
  <c r="AG1073" i="17"/>
  <c r="AH1073" i="17"/>
  <c r="Q1078" i="17"/>
  <c r="P1078" i="17"/>
  <c r="O1078" i="17"/>
  <c r="AH1074" i="17"/>
  <c r="R1077" i="17"/>
  <c r="S1079" i="17"/>
  <c r="N1079" i="17" s="1"/>
  <c r="H1079" i="17"/>
  <c r="M1079" i="17" s="1"/>
  <c r="E1080" i="17"/>
  <c r="F1079" i="17"/>
  <c r="G1079" i="17"/>
  <c r="I1078" i="17"/>
  <c r="AA1074" i="17"/>
  <c r="AD1074" i="17" s="1"/>
  <c r="W1074" i="17" s="1"/>
  <c r="AC1075" i="17"/>
  <c r="Z1075" i="17"/>
  <c r="Y1075" i="17"/>
  <c r="X1075" i="17"/>
  <c r="AB1073" i="17"/>
  <c r="AJ1074" i="17" s="1"/>
  <c r="U1076" i="17"/>
  <c r="T1077" i="17"/>
  <c r="V1076" i="17"/>
  <c r="AE1074" i="17"/>
  <c r="AF1073" i="17"/>
  <c r="AF1074" i="17" s="1"/>
  <c r="AA1075" i="17" l="1"/>
  <c r="I1079" i="17"/>
  <c r="R1078" i="17"/>
  <c r="J1079" i="17"/>
  <c r="J1080" i="17" s="1"/>
  <c r="K1079" i="17"/>
  <c r="K1080" i="17" s="1"/>
  <c r="L1079" i="17"/>
  <c r="Q1079" i="17"/>
  <c r="P1079" i="17"/>
  <c r="O1079" i="17"/>
  <c r="S1080" i="17"/>
  <c r="N1080" i="17" s="1"/>
  <c r="H1080" i="17"/>
  <c r="I1080" i="17" s="1"/>
  <c r="E1081" i="17"/>
  <c r="F1080" i="17"/>
  <c r="G1080" i="17"/>
  <c r="AG1074" i="17"/>
  <c r="AB1074" i="17"/>
  <c r="AJ1075" i="17" s="1"/>
  <c r="AC1076" i="17"/>
  <c r="Z1076" i="17"/>
  <c r="X1076" i="17"/>
  <c r="Y1076" i="17"/>
  <c r="AD1075" i="17"/>
  <c r="W1075" i="17" s="1"/>
  <c r="U1077" i="17"/>
  <c r="T1078" i="17"/>
  <c r="V1077" i="17"/>
  <c r="AE1075" i="17"/>
  <c r="M1080" i="17" l="1"/>
  <c r="M1081" i="17" s="1"/>
  <c r="AI1075" i="17"/>
  <c r="AG1075" i="17"/>
  <c r="L1080" i="17"/>
  <c r="AF1075" i="17"/>
  <c r="Q1080" i="17"/>
  <c r="O1080" i="17"/>
  <c r="P1080" i="17"/>
  <c r="S1081" i="17"/>
  <c r="N1081" i="17" s="1"/>
  <c r="J1081" i="17"/>
  <c r="I1081" i="17"/>
  <c r="F1081" i="17"/>
  <c r="E1082" i="17"/>
  <c r="H1081" i="17"/>
  <c r="K1081" i="17" s="1"/>
  <c r="G1081" i="17"/>
  <c r="AH1075" i="17"/>
  <c r="R1079" i="17"/>
  <c r="AA1076" i="17"/>
  <c r="AD1076" i="17"/>
  <c r="W1076" i="17" s="1"/>
  <c r="U1078" i="17"/>
  <c r="T1079" i="17"/>
  <c r="V1078" i="17"/>
  <c r="AC1077" i="17"/>
  <c r="Z1077" i="17"/>
  <c r="Y1077" i="17"/>
  <c r="X1077" i="17"/>
  <c r="AE1076" i="17"/>
  <c r="AB1075" i="17"/>
  <c r="AJ1076" i="17" s="1"/>
  <c r="L1081" i="17" l="1"/>
  <c r="AH1076" i="17"/>
  <c r="AG1076" i="17"/>
  <c r="AI1076" i="17"/>
  <c r="R1080" i="17"/>
  <c r="AH1077" i="17"/>
  <c r="S1082" i="17"/>
  <c r="N1082" i="17" s="1"/>
  <c r="M1082" i="17"/>
  <c r="H1082" i="17"/>
  <c r="L1082" i="17" s="1"/>
  <c r="E1083" i="17"/>
  <c r="F1082" i="17"/>
  <c r="G1082" i="17"/>
  <c r="Q1081" i="17"/>
  <c r="P1081" i="17"/>
  <c r="O1081" i="17"/>
  <c r="AA1077" i="17"/>
  <c r="AD1077" i="17" s="1"/>
  <c r="W1077" i="17" s="1"/>
  <c r="AB1076" i="17"/>
  <c r="AJ1077" i="17" s="1"/>
  <c r="U1079" i="17"/>
  <c r="T1080" i="17"/>
  <c r="V1079" i="17"/>
  <c r="AC1078" i="17"/>
  <c r="Y1078" i="17"/>
  <c r="X1078" i="17"/>
  <c r="Z1078" i="17"/>
  <c r="AF1076" i="17"/>
  <c r="AF1077" i="17" s="1"/>
  <c r="AE1077" i="17"/>
  <c r="Q1082" i="17" l="1"/>
  <c r="P1082" i="17"/>
  <c r="O1082" i="17"/>
  <c r="I1082" i="17"/>
  <c r="AI1077" i="17"/>
  <c r="S1083" i="17"/>
  <c r="N1083" i="17" s="1"/>
  <c r="H1083" i="17"/>
  <c r="M1083" i="17" s="1"/>
  <c r="F1083" i="17"/>
  <c r="E1084" i="17"/>
  <c r="G1083" i="17"/>
  <c r="J1082" i="17"/>
  <c r="AG1077" i="17"/>
  <c r="R1081" i="17"/>
  <c r="K1082" i="17"/>
  <c r="K1083" i="17" s="1"/>
  <c r="Z1079" i="17"/>
  <c r="Y1079" i="17"/>
  <c r="X1079" i="17"/>
  <c r="AC1079" i="17"/>
  <c r="AA1078" i="17"/>
  <c r="AD1078" i="17" s="1"/>
  <c r="W1078" i="17" s="1"/>
  <c r="U1080" i="17"/>
  <c r="T1081" i="17"/>
  <c r="V1080" i="17"/>
  <c r="AB1077" i="17"/>
  <c r="AJ1078" i="17" s="1"/>
  <c r="AE1078" i="17"/>
  <c r="AI1078" i="17" l="1"/>
  <c r="I1083" i="17"/>
  <c r="R1082" i="17"/>
  <c r="AH1078" i="17"/>
  <c r="J1083" i="17"/>
  <c r="AG1078" i="17"/>
  <c r="L1083" i="17"/>
  <c r="L1084" i="17" s="1"/>
  <c r="N1084" i="17"/>
  <c r="Q1083" i="17"/>
  <c r="P1083" i="17"/>
  <c r="O1083" i="17"/>
  <c r="S1084" i="17"/>
  <c r="H1084" i="17"/>
  <c r="M1084" i="17" s="1"/>
  <c r="J1084" i="17"/>
  <c r="E1085" i="17"/>
  <c r="F1084" i="17"/>
  <c r="G1084" i="17"/>
  <c r="AB1078" i="17"/>
  <c r="AJ1079" i="17" s="1"/>
  <c r="AF1078" i="17"/>
  <c r="AA1079" i="17"/>
  <c r="AE1079" i="17" s="1"/>
  <c r="AD1079" i="17"/>
  <c r="W1079" i="17" s="1"/>
  <c r="U1081" i="17"/>
  <c r="T1082" i="17"/>
  <c r="V1081" i="17"/>
  <c r="AC1080" i="17"/>
  <c r="Z1080" i="17"/>
  <c r="Y1080" i="17"/>
  <c r="X1080" i="17"/>
  <c r="AF1079" i="17" l="1"/>
  <c r="I1084" i="17"/>
  <c r="AG1079" i="17"/>
  <c r="AH1079" i="17"/>
  <c r="AA1080" i="17"/>
  <c r="AD1080" i="17" s="1"/>
  <c r="W1080" i="17" s="1"/>
  <c r="K1084" i="17"/>
  <c r="K1085" i="17" s="1"/>
  <c r="Q1084" i="17"/>
  <c r="P1084" i="17"/>
  <c r="O1084" i="17"/>
  <c r="S1085" i="17"/>
  <c r="N1085" i="17" s="1"/>
  <c r="H1085" i="17"/>
  <c r="L1085" i="17" s="1"/>
  <c r="J1085" i="17"/>
  <c r="I1085" i="17"/>
  <c r="E1086" i="17"/>
  <c r="F1085" i="17"/>
  <c r="G1085" i="17"/>
  <c r="R1083" i="17"/>
  <c r="AI1079" i="17"/>
  <c r="U1082" i="17"/>
  <c r="T1083" i="17"/>
  <c r="V1082" i="17"/>
  <c r="AE1080" i="17"/>
  <c r="AB1079" i="17"/>
  <c r="AJ1080" i="17" s="1"/>
  <c r="Y1081" i="17"/>
  <c r="Z1081" i="17"/>
  <c r="AC1081" i="17"/>
  <c r="X1081" i="17"/>
  <c r="AF1080" i="17" l="1"/>
  <c r="AI1080" i="17"/>
  <c r="M1085" i="17"/>
  <c r="AG1080" i="17"/>
  <c r="AH1080" i="17"/>
  <c r="Q1085" i="17"/>
  <c r="P1085" i="17"/>
  <c r="O1085" i="17"/>
  <c r="S1086" i="17"/>
  <c r="N1086" i="17" s="1"/>
  <c r="H1086" i="17"/>
  <c r="J1086" i="17" s="1"/>
  <c r="E1087" i="17"/>
  <c r="F1086" i="17"/>
  <c r="G1086" i="17"/>
  <c r="R1084" i="17"/>
  <c r="U1083" i="17"/>
  <c r="T1084" i="17"/>
  <c r="V1083" i="17"/>
  <c r="AD1081" i="17"/>
  <c r="W1081" i="17" s="1"/>
  <c r="AC1082" i="17"/>
  <c r="Y1082" i="17"/>
  <c r="AA1082" i="17" s="1"/>
  <c r="X1082" i="17"/>
  <c r="Z1082" i="17"/>
  <c r="AA1081" i="17"/>
  <c r="AE1081" i="17"/>
  <c r="AB1080" i="17"/>
  <c r="AJ1081" i="17" s="1"/>
  <c r="R1085" i="17" l="1"/>
  <c r="AI1081" i="17"/>
  <c r="I1086" i="17"/>
  <c r="M1086" i="17"/>
  <c r="AG1081" i="17"/>
  <c r="AG1082" i="17" s="1"/>
  <c r="L1086" i="17"/>
  <c r="L1087" i="17" s="1"/>
  <c r="AH1081" i="17"/>
  <c r="K1086" i="17"/>
  <c r="K1087" i="17" s="1"/>
  <c r="Q1086" i="17"/>
  <c r="P1086" i="17"/>
  <c r="O1086" i="17"/>
  <c r="S1087" i="17"/>
  <c r="N1087" i="17" s="1"/>
  <c r="M1087" i="17"/>
  <c r="E1088" i="17"/>
  <c r="H1087" i="17"/>
  <c r="J1087" i="17" s="1"/>
  <c r="F1087" i="17"/>
  <c r="G1087" i="17"/>
  <c r="AE1082" i="17"/>
  <c r="AB1081" i="17"/>
  <c r="AJ1082" i="17" s="1"/>
  <c r="AF1081" i="17"/>
  <c r="AF1082" i="17" s="1"/>
  <c r="U1084" i="17"/>
  <c r="T1085" i="17"/>
  <c r="V1084" i="17"/>
  <c r="AC1083" i="17"/>
  <c r="Y1083" i="17"/>
  <c r="AA1083" i="17" s="1"/>
  <c r="Z1083" i="17"/>
  <c r="X1083" i="17"/>
  <c r="AD1082" i="17"/>
  <c r="W1082" i="17" s="1"/>
  <c r="I1087" i="17" l="1"/>
  <c r="R1086" i="17"/>
  <c r="AI1082" i="17"/>
  <c r="Q1087" i="17"/>
  <c r="P1087" i="17"/>
  <c r="O1087" i="17"/>
  <c r="AG1083" i="17"/>
  <c r="AI1083" i="17"/>
  <c r="S1088" i="17"/>
  <c r="N1088" i="17" s="1"/>
  <c r="H1088" i="17"/>
  <c r="K1088" i="17" s="1"/>
  <c r="J1088" i="17"/>
  <c r="I1088" i="17"/>
  <c r="F1088" i="17"/>
  <c r="E1089" i="17"/>
  <c r="G1088" i="17"/>
  <c r="AH1082" i="17"/>
  <c r="U1085" i="17"/>
  <c r="T1086" i="17"/>
  <c r="V1085" i="17"/>
  <c r="AC1084" i="17"/>
  <c r="Z1084" i="17"/>
  <c r="Y1084" i="17"/>
  <c r="X1084" i="17"/>
  <c r="AE1083" i="17"/>
  <c r="AD1083" i="17"/>
  <c r="W1083" i="17" s="1"/>
  <c r="AB1082" i="17"/>
  <c r="AJ1083" i="17" s="1"/>
  <c r="R1087" i="17" l="1"/>
  <c r="Q1088" i="17"/>
  <c r="P1088" i="17"/>
  <c r="O1088" i="17"/>
  <c r="AG1084" i="17"/>
  <c r="M1088" i="17"/>
  <c r="AH1083" i="17"/>
  <c r="L1088" i="17"/>
  <c r="L1089" i="17" s="1"/>
  <c r="S1089" i="17"/>
  <c r="N1089" i="17" s="1"/>
  <c r="H1089" i="17"/>
  <c r="K1089" i="17" s="1"/>
  <c r="F1089" i="17"/>
  <c r="E1090" i="17"/>
  <c r="G1089" i="17"/>
  <c r="AB1083" i="17"/>
  <c r="AJ1084" i="17" s="1"/>
  <c r="AC1085" i="17"/>
  <c r="Z1085" i="17"/>
  <c r="Y1085" i="17"/>
  <c r="X1085" i="17"/>
  <c r="AF1083" i="17"/>
  <c r="U1086" i="17"/>
  <c r="T1087" i="17"/>
  <c r="V1086" i="17"/>
  <c r="AA1084" i="17"/>
  <c r="AE1084" i="17" s="1"/>
  <c r="M1089" i="17" l="1"/>
  <c r="I1089" i="17"/>
  <c r="J1089" i="17"/>
  <c r="AA1085" i="17"/>
  <c r="AD1084" i="17"/>
  <c r="W1084" i="17" s="1"/>
  <c r="R1088" i="17"/>
  <c r="S1090" i="17"/>
  <c r="N1090" i="17" s="1"/>
  <c r="K1090" i="17"/>
  <c r="H1090" i="17"/>
  <c r="I1090" i="17" s="1"/>
  <c r="E1091" i="17"/>
  <c r="F1090" i="17"/>
  <c r="G1090" i="17"/>
  <c r="AI1084" i="17"/>
  <c r="AI1085" i="17" s="1"/>
  <c r="AF1084" i="17"/>
  <c r="P1089" i="17"/>
  <c r="R1089" i="17" s="1"/>
  <c r="Q1089" i="17"/>
  <c r="O1089" i="17"/>
  <c r="AH1084" i="17"/>
  <c r="U1087" i="17"/>
  <c r="T1088" i="17"/>
  <c r="V1087" i="17"/>
  <c r="AC1086" i="17"/>
  <c r="Z1086" i="17"/>
  <c r="Y1086" i="17"/>
  <c r="X1086" i="17"/>
  <c r="AD1085" i="17"/>
  <c r="W1085" i="17" s="1"/>
  <c r="AE1085" i="17"/>
  <c r="AB1084" i="17"/>
  <c r="AJ1085" i="17" s="1"/>
  <c r="J1090" i="17" l="1"/>
  <c r="L1090" i="17"/>
  <c r="M1090" i="17"/>
  <c r="AH1085" i="17"/>
  <c r="Q1090" i="17"/>
  <c r="P1090" i="17"/>
  <c r="O1090" i="17"/>
  <c r="AG1085" i="17"/>
  <c r="AG1086" i="17" s="1"/>
  <c r="S1091" i="17"/>
  <c r="N1091" i="17" s="1"/>
  <c r="H1091" i="17"/>
  <c r="E1092" i="17"/>
  <c r="F1091" i="17"/>
  <c r="G1091" i="17"/>
  <c r="AA1086" i="17"/>
  <c r="AE1086" i="17" s="1"/>
  <c r="AB1085" i="17"/>
  <c r="AJ1086" i="17" s="1"/>
  <c r="AC1087" i="17"/>
  <c r="Y1087" i="17"/>
  <c r="X1087" i="17"/>
  <c r="Z1087" i="17"/>
  <c r="AF1085" i="17"/>
  <c r="U1088" i="17"/>
  <c r="T1089" i="17"/>
  <c r="V1088" i="17"/>
  <c r="AD1086" i="17"/>
  <c r="W1086" i="17" s="1"/>
  <c r="R1090" i="17" l="1"/>
  <c r="M1091" i="17"/>
  <c r="J1091" i="17"/>
  <c r="S1092" i="17"/>
  <c r="N1092" i="17" s="1"/>
  <c r="M1092" i="17"/>
  <c r="J1092" i="17"/>
  <c r="H1092" i="17"/>
  <c r="E1093" i="17"/>
  <c r="F1092" i="17"/>
  <c r="G1092" i="17"/>
  <c r="I1091" i="17"/>
  <c r="I1092" i="17" s="1"/>
  <c r="AH1086" i="17"/>
  <c r="L1091" i="17"/>
  <c r="L1092" i="17" s="1"/>
  <c r="AI1086" i="17"/>
  <c r="K1091" i="17"/>
  <c r="K1092" i="17" s="1"/>
  <c r="AF1086" i="17"/>
  <c r="Q1091" i="17"/>
  <c r="P1091" i="17"/>
  <c r="R1091" i="17" s="1"/>
  <c r="O1091" i="17"/>
  <c r="U1089" i="17"/>
  <c r="T1090" i="17"/>
  <c r="V1089" i="17"/>
  <c r="AA1087" i="17"/>
  <c r="AD1087" i="17" s="1"/>
  <c r="W1087" i="17" s="1"/>
  <c r="Z1088" i="17"/>
  <c r="Y1088" i="17"/>
  <c r="AC1088" i="17"/>
  <c r="X1088" i="17"/>
  <c r="AB1086" i="17"/>
  <c r="AJ1087" i="17" s="1"/>
  <c r="AI1087" i="17" l="1"/>
  <c r="AH1087" i="17"/>
  <c r="AG1087" i="17"/>
  <c r="AE1087" i="17"/>
  <c r="Q1092" i="17"/>
  <c r="O1092" i="17"/>
  <c r="P1092" i="17"/>
  <c r="S1093" i="17"/>
  <c r="N1093" i="17" s="1"/>
  <c r="H1093" i="17"/>
  <c r="L1093" i="17" s="1"/>
  <c r="E1094" i="17"/>
  <c r="F1093" i="17"/>
  <c r="G1093" i="17"/>
  <c r="AB1087" i="17"/>
  <c r="AJ1088" i="17" s="1"/>
  <c r="U1090" i="17"/>
  <c r="T1091" i="17"/>
  <c r="V1090" i="17"/>
  <c r="Y1089" i="17"/>
  <c r="AA1089" i="17" s="1"/>
  <c r="AC1089" i="17"/>
  <c r="Z1089" i="17"/>
  <c r="X1089" i="17"/>
  <c r="AA1088" i="17"/>
  <c r="AD1088" i="17" s="1"/>
  <c r="W1088" i="17" s="1"/>
  <c r="AF1087" i="17"/>
  <c r="AF1088" i="17" s="1"/>
  <c r="R1092" i="17" l="1"/>
  <c r="AI1088" i="17"/>
  <c r="Q1093" i="17"/>
  <c r="P1093" i="17"/>
  <c r="O1093" i="17"/>
  <c r="S1094" i="17"/>
  <c r="N1094" i="17" s="1"/>
  <c r="K1094" i="17"/>
  <c r="M1094" i="17"/>
  <c r="H1094" i="17"/>
  <c r="L1094" i="17" s="1"/>
  <c r="E1095" i="17"/>
  <c r="F1094" i="17"/>
  <c r="G1094" i="17"/>
  <c r="I1093" i="17"/>
  <c r="I1094" i="17" s="1"/>
  <c r="K1093" i="17"/>
  <c r="AH1088" i="17"/>
  <c r="J1093" i="17"/>
  <c r="J1094" i="17" s="1"/>
  <c r="AG1088" i="17"/>
  <c r="M1093" i="17"/>
  <c r="U1091" i="17"/>
  <c r="T1092" i="17"/>
  <c r="V1091" i="17"/>
  <c r="AE1088" i="17"/>
  <c r="AB1088" i="17"/>
  <c r="AJ1089" i="17" s="1"/>
  <c r="AC1090" i="17"/>
  <c r="Y1090" i="17"/>
  <c r="Z1090" i="17"/>
  <c r="X1090" i="17"/>
  <c r="AD1089" i="17"/>
  <c r="W1089" i="17" s="1"/>
  <c r="AE1089" i="17"/>
  <c r="AG1089" i="17" l="1"/>
  <c r="AI1089" i="17"/>
  <c r="Q1094" i="17"/>
  <c r="P1094" i="17"/>
  <c r="O1094" i="17"/>
  <c r="S1095" i="17"/>
  <c r="N1095" i="17" s="1"/>
  <c r="L1095" i="17"/>
  <c r="H1095" i="17"/>
  <c r="K1095" i="17" s="1"/>
  <c r="J1095" i="17"/>
  <c r="E1096" i="17"/>
  <c r="F1095" i="17"/>
  <c r="G1095" i="17"/>
  <c r="R1093" i="17"/>
  <c r="AH1089" i="17"/>
  <c r="AB1089" i="17"/>
  <c r="AJ1090" i="17" s="1"/>
  <c r="Y1091" i="17"/>
  <c r="AC1091" i="17"/>
  <c r="Z1091" i="17"/>
  <c r="X1091" i="17"/>
  <c r="T1093" i="17"/>
  <c r="U1092" i="17"/>
  <c r="V1092" i="17"/>
  <c r="AA1090" i="17"/>
  <c r="AD1090" i="17" s="1"/>
  <c r="W1090" i="17" s="1"/>
  <c r="AE1090" i="17"/>
  <c r="AF1089" i="17"/>
  <c r="R1094" i="17" l="1"/>
  <c r="AG1090" i="17"/>
  <c r="AF1090" i="17"/>
  <c r="AA1091" i="17"/>
  <c r="Q1095" i="17"/>
  <c r="P1095" i="17"/>
  <c r="O1095" i="17"/>
  <c r="S1096" i="17"/>
  <c r="N1096" i="17" s="1"/>
  <c r="F1096" i="17"/>
  <c r="H1096" i="17"/>
  <c r="J1096" i="17" s="1"/>
  <c r="E1097" i="17"/>
  <c r="G1096" i="17"/>
  <c r="AG1091" i="17"/>
  <c r="AH1090" i="17"/>
  <c r="I1095" i="17"/>
  <c r="M1095" i="17"/>
  <c r="AI1090" i="17"/>
  <c r="AD1091" i="17"/>
  <c r="W1091" i="17" s="1"/>
  <c r="AE1091" i="17"/>
  <c r="AC1092" i="17"/>
  <c r="Z1092" i="17"/>
  <c r="Y1092" i="17"/>
  <c r="X1092" i="17"/>
  <c r="T1094" i="17"/>
  <c r="U1093" i="17"/>
  <c r="V1093" i="17"/>
  <c r="AB1090" i="17"/>
  <c r="AJ1091" i="17" s="1"/>
  <c r="M1096" i="17" l="1"/>
  <c r="L1096" i="17"/>
  <c r="K1096" i="17"/>
  <c r="S1097" i="17"/>
  <c r="N1097" i="17" s="1"/>
  <c r="L1097" i="17"/>
  <c r="M1097" i="17"/>
  <c r="K1097" i="17"/>
  <c r="J1097" i="17"/>
  <c r="H1097" i="17"/>
  <c r="E1098" i="17"/>
  <c r="F1097" i="17"/>
  <c r="G1097" i="17"/>
  <c r="AI1091" i="17"/>
  <c r="P1096" i="17"/>
  <c r="O1096" i="17"/>
  <c r="Q1096" i="17"/>
  <c r="R1095" i="17"/>
  <c r="I1096" i="17"/>
  <c r="I1097" i="17" s="1"/>
  <c r="AH1091" i="17"/>
  <c r="AA1092" i="17"/>
  <c r="AD1092" i="17"/>
  <c r="W1092" i="17" s="1"/>
  <c r="AB1091" i="17"/>
  <c r="AJ1092" i="17" s="1"/>
  <c r="AE1092" i="17"/>
  <c r="U1094" i="17"/>
  <c r="T1095" i="17"/>
  <c r="V1094" i="17"/>
  <c r="AC1093" i="17"/>
  <c r="Z1093" i="17"/>
  <c r="X1093" i="17"/>
  <c r="Y1093" i="17"/>
  <c r="AF1091" i="17"/>
  <c r="AF1092" i="17" s="1"/>
  <c r="AH1092" i="17" l="1"/>
  <c r="R1096" i="17"/>
  <c r="AI1092" i="17"/>
  <c r="Q1097" i="17"/>
  <c r="P1097" i="17"/>
  <c r="O1097" i="17"/>
  <c r="S1098" i="17"/>
  <c r="N1098" i="17" s="1"/>
  <c r="H1098" i="17"/>
  <c r="L1098" i="17" s="1"/>
  <c r="E1099" i="17"/>
  <c r="F1098" i="17"/>
  <c r="G1098" i="17"/>
  <c r="AG1092" i="17"/>
  <c r="AC1094" i="17"/>
  <c r="Z1094" i="17"/>
  <c r="Y1094" i="17"/>
  <c r="X1094" i="17"/>
  <c r="AB1092" i="17"/>
  <c r="AJ1093" i="17" s="1"/>
  <c r="AA1093" i="17"/>
  <c r="AD1093" i="17" s="1"/>
  <c r="W1093" i="17" s="1"/>
  <c r="U1095" i="17"/>
  <c r="T1096" i="17"/>
  <c r="V1095" i="17"/>
  <c r="S1099" i="17" l="1"/>
  <c r="N1099" i="17" s="1"/>
  <c r="H1099" i="17"/>
  <c r="L1099" i="17" s="1"/>
  <c r="E1100" i="17"/>
  <c r="F1099" i="17"/>
  <c r="G1099" i="17"/>
  <c r="R1097" i="17"/>
  <c r="I1098" i="17"/>
  <c r="J1098" i="17"/>
  <c r="J1099" i="17" s="1"/>
  <c r="AH1093" i="17"/>
  <c r="M1098" i="17"/>
  <c r="M1099" i="17" s="1"/>
  <c r="K1098" i="17"/>
  <c r="K1099" i="17" s="1"/>
  <c r="AI1093" i="17"/>
  <c r="AG1093" i="17"/>
  <c r="Q1098" i="17"/>
  <c r="P1098" i="17"/>
  <c r="O1098" i="17"/>
  <c r="U1096" i="17"/>
  <c r="T1097" i="17"/>
  <c r="V1096" i="17"/>
  <c r="AF1093" i="17"/>
  <c r="AC1095" i="17"/>
  <c r="Y1095" i="17"/>
  <c r="X1095" i="17"/>
  <c r="Z1095" i="17"/>
  <c r="AE1093" i="17"/>
  <c r="AB1093" i="17" s="1"/>
  <c r="AJ1094" i="17" s="1"/>
  <c r="AA1094" i="17"/>
  <c r="AD1094" i="17" s="1"/>
  <c r="W1094" i="17" s="1"/>
  <c r="AE1094" i="17"/>
  <c r="AH1094" i="17" l="1"/>
  <c r="I1099" i="17"/>
  <c r="I1100" i="17" s="1"/>
  <c r="R1098" i="17"/>
  <c r="Q1099" i="17"/>
  <c r="P1099" i="17"/>
  <c r="R1099" i="17" s="1"/>
  <c r="O1099" i="17"/>
  <c r="S1100" i="17"/>
  <c r="N1100" i="17" s="1"/>
  <c r="H1100" i="17"/>
  <c r="K1100" i="17" s="1"/>
  <c r="E1101" i="17"/>
  <c r="F1100" i="17"/>
  <c r="G1100" i="17"/>
  <c r="AG1094" i="17"/>
  <c r="AI1094" i="17"/>
  <c r="AB1094" i="17"/>
  <c r="AJ1095" i="17" s="1"/>
  <c r="AF1094" i="17"/>
  <c r="AF1095" i="17" s="1"/>
  <c r="U1097" i="17"/>
  <c r="T1098" i="17"/>
  <c r="V1097" i="17"/>
  <c r="AC1096" i="17"/>
  <c r="Z1096" i="17"/>
  <c r="Y1096" i="17"/>
  <c r="X1096" i="17"/>
  <c r="AA1095" i="17"/>
  <c r="AD1095" i="17"/>
  <c r="W1095" i="17" s="1"/>
  <c r="AE1095" i="17"/>
  <c r="S1101" i="17" l="1"/>
  <c r="N1101" i="17" s="1"/>
  <c r="H1101" i="17"/>
  <c r="K1101" i="17" s="1"/>
  <c r="E1102" i="17"/>
  <c r="F1101" i="17"/>
  <c r="G1101" i="17"/>
  <c r="Q1100" i="17"/>
  <c r="O1100" i="17"/>
  <c r="P1100" i="17"/>
  <c r="R1100" i="17" s="1"/>
  <c r="AH1095" i="17"/>
  <c r="AH1096" i="17" s="1"/>
  <c r="AG1095" i="17"/>
  <c r="M1100" i="17"/>
  <c r="M1101" i="17" s="1"/>
  <c r="L1100" i="17"/>
  <c r="AI1095" i="17"/>
  <c r="J1100" i="17"/>
  <c r="J1101" i="17" s="1"/>
  <c r="U1098" i="17"/>
  <c r="T1099" i="17"/>
  <c r="V1098" i="17"/>
  <c r="AD1096" i="17"/>
  <c r="W1096" i="17" s="1"/>
  <c r="AC1097" i="17"/>
  <c r="Y1097" i="17"/>
  <c r="Z1097" i="17"/>
  <c r="X1097" i="17"/>
  <c r="AB1095" i="17"/>
  <c r="AJ1096" i="17" s="1"/>
  <c r="AA1096" i="17"/>
  <c r="AF1096" i="17"/>
  <c r="AE1096" i="17"/>
  <c r="I1101" i="17" l="1"/>
  <c r="L1101" i="17"/>
  <c r="Q1101" i="17"/>
  <c r="P1101" i="17"/>
  <c r="O1101" i="17"/>
  <c r="AI1096" i="17"/>
  <c r="S1102" i="17"/>
  <c r="N1102" i="17" s="1"/>
  <c r="H1102" i="17"/>
  <c r="M1102" i="17" s="1"/>
  <c r="E1103" i="17"/>
  <c r="F1102" i="17"/>
  <c r="G1102" i="17"/>
  <c r="AG1096" i="17"/>
  <c r="U1099" i="17"/>
  <c r="T1100" i="17"/>
  <c r="V1099" i="17"/>
  <c r="AB1096" i="17"/>
  <c r="AJ1097" i="17" s="1"/>
  <c r="AC1098" i="17"/>
  <c r="Y1098" i="17"/>
  <c r="Z1098" i="17"/>
  <c r="X1098" i="17"/>
  <c r="AA1097" i="17"/>
  <c r="AE1097" i="17" s="1"/>
  <c r="Q1102" i="17" l="1"/>
  <c r="P1102" i="17"/>
  <c r="O1102" i="17"/>
  <c r="S1103" i="17"/>
  <c r="N1103" i="17" s="1"/>
  <c r="H1103" i="17"/>
  <c r="I1103" i="17" s="1"/>
  <c r="E1104" i="17"/>
  <c r="F1103" i="17"/>
  <c r="G1103" i="17"/>
  <c r="R1101" i="17"/>
  <c r="AI1097" i="17"/>
  <c r="I1102" i="17"/>
  <c r="K1102" i="17"/>
  <c r="AF1097" i="17"/>
  <c r="L1102" i="17"/>
  <c r="L1103" i="17" s="1"/>
  <c r="AH1097" i="17"/>
  <c r="AG1097" i="17"/>
  <c r="J1102" i="17"/>
  <c r="T1101" i="17"/>
  <c r="U1100" i="17"/>
  <c r="V1100" i="17"/>
  <c r="AD1097" i="17"/>
  <c r="W1097" i="17" s="1"/>
  <c r="AB1097" i="17" s="1"/>
  <c r="AJ1098" i="17" s="1"/>
  <c r="AC1099" i="17"/>
  <c r="Y1099" i="17"/>
  <c r="Z1099" i="17"/>
  <c r="X1099" i="17"/>
  <c r="AA1098" i="17"/>
  <c r="AD1098" i="17" s="1"/>
  <c r="AE1098" i="17"/>
  <c r="K1103" i="17" l="1"/>
  <c r="M1103" i="17"/>
  <c r="J1103" i="17"/>
  <c r="J1104" i="17" s="1"/>
  <c r="AH1098" i="17"/>
  <c r="Q1103" i="17"/>
  <c r="P1103" i="17"/>
  <c r="O1103" i="17"/>
  <c r="S1104" i="17"/>
  <c r="N1104" i="17" s="1"/>
  <c r="H1104" i="17"/>
  <c r="L1104" i="17" s="1"/>
  <c r="F1104" i="17"/>
  <c r="I1104" i="17"/>
  <c r="E1105" i="17"/>
  <c r="G1104" i="17"/>
  <c r="R1102" i="17"/>
  <c r="AG1098" i="17"/>
  <c r="AI1098" i="17"/>
  <c r="AC1100" i="17"/>
  <c r="Y1100" i="17"/>
  <c r="Z1100" i="17"/>
  <c r="X1100" i="17"/>
  <c r="AA1099" i="17"/>
  <c r="AD1099" i="17" s="1"/>
  <c r="W1098" i="17"/>
  <c r="AF1098" i="17"/>
  <c r="U1101" i="17"/>
  <c r="T1102" i="17"/>
  <c r="V1101" i="17"/>
  <c r="AE1099" i="17"/>
  <c r="K1104" i="17" l="1"/>
  <c r="S1105" i="17"/>
  <c r="N1105" i="17" s="1"/>
  <c r="H1105" i="17"/>
  <c r="L1105" i="17" s="1"/>
  <c r="I1105" i="17"/>
  <c r="K1105" i="17"/>
  <c r="E1106" i="17"/>
  <c r="F1105" i="17"/>
  <c r="G1105" i="17"/>
  <c r="AA1100" i="17"/>
  <c r="AD1100" i="17" s="1"/>
  <c r="Q1104" i="17"/>
  <c r="P1104" i="17"/>
  <c r="R1104" i="17" s="1"/>
  <c r="O1104" i="17"/>
  <c r="R1103" i="17"/>
  <c r="M1104" i="17"/>
  <c r="AC1101" i="17"/>
  <c r="Z1101" i="17"/>
  <c r="X1101" i="17"/>
  <c r="Y1101" i="17"/>
  <c r="W1099" i="17"/>
  <c r="U1102" i="17"/>
  <c r="T1103" i="17"/>
  <c r="V1102" i="17"/>
  <c r="AE1100" i="17"/>
  <c r="AB1098" i="17"/>
  <c r="AA1101" i="17" l="1"/>
  <c r="AB1099" i="17"/>
  <c r="AJ1099" i="17"/>
  <c r="AJ1100" i="17" s="1"/>
  <c r="J1105" i="17"/>
  <c r="AH1099" i="17"/>
  <c r="AH1100" i="17" s="1"/>
  <c r="M1105" i="17"/>
  <c r="M1106" i="17" s="1"/>
  <c r="AI1099" i="17"/>
  <c r="AI1100" i="17" s="1"/>
  <c r="Q1105" i="17"/>
  <c r="P1105" i="17"/>
  <c r="O1105" i="17"/>
  <c r="AG1099" i="17"/>
  <c r="AG1100" i="17" s="1"/>
  <c r="S1106" i="17"/>
  <c r="N1106" i="17" s="1"/>
  <c r="H1106" i="17"/>
  <c r="K1106" i="17" s="1"/>
  <c r="E1107" i="17"/>
  <c r="F1106" i="17"/>
  <c r="G1106" i="17"/>
  <c r="W1100" i="17"/>
  <c r="U1103" i="17"/>
  <c r="T1104" i="17"/>
  <c r="V1103" i="17"/>
  <c r="AD1101" i="17"/>
  <c r="AF1099" i="17"/>
  <c r="AF1100" i="17" s="1"/>
  <c r="AC1102" i="17"/>
  <c r="Y1102" i="17"/>
  <c r="Z1102" i="17"/>
  <c r="X1102" i="17"/>
  <c r="AE1101" i="17"/>
  <c r="R1105" i="17" l="1"/>
  <c r="AB1100" i="17"/>
  <c r="L1106" i="17"/>
  <c r="AH1101" i="17"/>
  <c r="I1106" i="17"/>
  <c r="I1107" i="17" s="1"/>
  <c r="AJ1101" i="17"/>
  <c r="J1106" i="17"/>
  <c r="J1107" i="17" s="1"/>
  <c r="AI1101" i="17"/>
  <c r="Q1106" i="17"/>
  <c r="P1106" i="17"/>
  <c r="R1106" i="17" s="1"/>
  <c r="O1106" i="17"/>
  <c r="AG1101" i="17"/>
  <c r="S1107" i="17"/>
  <c r="N1107" i="17" s="1"/>
  <c r="M1107" i="17"/>
  <c r="L1107" i="17"/>
  <c r="E1108" i="17"/>
  <c r="H1107" i="17"/>
  <c r="K1107" i="17" s="1"/>
  <c r="F1107" i="17"/>
  <c r="G1107" i="17"/>
  <c r="U1104" i="17"/>
  <c r="T1105" i="17"/>
  <c r="V1104" i="17"/>
  <c r="Z1103" i="17"/>
  <c r="AC1103" i="17"/>
  <c r="X1103" i="17"/>
  <c r="Y1103" i="17"/>
  <c r="AA1102" i="17"/>
  <c r="AD1102" i="17" s="1"/>
  <c r="AF1101" i="17"/>
  <c r="W1101" i="17"/>
  <c r="AA1103" i="17" l="1"/>
  <c r="S1108" i="17"/>
  <c r="N1108" i="17" s="1"/>
  <c r="H1108" i="17"/>
  <c r="I1108" i="17" s="1"/>
  <c r="E1109" i="17"/>
  <c r="F1108" i="17"/>
  <c r="G1108" i="17"/>
  <c r="Q1107" i="17"/>
  <c r="P1107" i="17"/>
  <c r="R1107" i="17" s="1"/>
  <c r="O1107" i="17"/>
  <c r="AE1103" i="17"/>
  <c r="AD1103" i="17"/>
  <c r="W1102" i="17"/>
  <c r="W1103" i="17" s="1"/>
  <c r="AE1102" i="17"/>
  <c r="U1105" i="17"/>
  <c r="T1106" i="17"/>
  <c r="V1105" i="17"/>
  <c r="AC1104" i="17"/>
  <c r="Z1104" i="17"/>
  <c r="Y1104" i="17"/>
  <c r="X1104" i="17"/>
  <c r="AB1101" i="17"/>
  <c r="AB1102" i="17" l="1"/>
  <c r="AB1103" i="17" s="1"/>
  <c r="J1108" i="17"/>
  <c r="AJ1102" i="17"/>
  <c r="AJ1103" i="17" s="1"/>
  <c r="AJ1104" i="17" s="1"/>
  <c r="M1108" i="17"/>
  <c r="Q1108" i="17"/>
  <c r="P1108" i="17"/>
  <c r="O1108" i="17"/>
  <c r="AI1102" i="17"/>
  <c r="AI1103" i="17" s="1"/>
  <c r="AI1104" i="17" s="1"/>
  <c r="L1108" i="17"/>
  <c r="K1108" i="17"/>
  <c r="AH1102" i="17"/>
  <c r="AH1103" i="17" s="1"/>
  <c r="AH1104" i="17" s="1"/>
  <c r="S1109" i="17"/>
  <c r="N1109" i="17" s="1"/>
  <c r="L1109" i="17"/>
  <c r="K1109" i="17"/>
  <c r="M1109" i="17"/>
  <c r="J1109" i="17"/>
  <c r="H1109" i="17"/>
  <c r="I1109" i="17" s="1"/>
  <c r="E1110" i="17"/>
  <c r="F1109" i="17"/>
  <c r="G1109" i="17"/>
  <c r="AG1102" i="17"/>
  <c r="AG1103" i="17" s="1"/>
  <c r="AG1104" i="17" s="1"/>
  <c r="Z1105" i="17"/>
  <c r="AC1105" i="17"/>
  <c r="Y1105" i="17"/>
  <c r="X1105" i="17"/>
  <c r="AA1104" i="17"/>
  <c r="AD1104" i="17" s="1"/>
  <c r="W1104" i="17" s="1"/>
  <c r="AF1102" i="17"/>
  <c r="AF1103" i="17" s="1"/>
  <c r="AF1104" i="17" s="1"/>
  <c r="U1106" i="17"/>
  <c r="T1107" i="17"/>
  <c r="V1106" i="17"/>
  <c r="AE1104" i="17" l="1"/>
  <c r="R1108" i="17"/>
  <c r="AB1104" i="17"/>
  <c r="AH1105" i="17" s="1"/>
  <c r="Q1109" i="17"/>
  <c r="P1109" i="17"/>
  <c r="O1109" i="17"/>
  <c r="S1110" i="17"/>
  <c r="N1110" i="17" s="1"/>
  <c r="H1110" i="17"/>
  <c r="K1110" i="17" s="1"/>
  <c r="E1111" i="17"/>
  <c r="F1110" i="17"/>
  <c r="G1110" i="17"/>
  <c r="AG1105" i="17"/>
  <c r="AA1105" i="17"/>
  <c r="AD1105" i="17" s="1"/>
  <c r="W1105" i="17" s="1"/>
  <c r="AF1105" i="17"/>
  <c r="U1107" i="17"/>
  <c r="T1108" i="17"/>
  <c r="V1107" i="17"/>
  <c r="AC1106" i="17"/>
  <c r="Y1106" i="17"/>
  <c r="Z1106" i="17"/>
  <c r="X1106" i="17"/>
  <c r="AE1105" i="17"/>
  <c r="AB1105" i="17" s="1"/>
  <c r="AH1106" i="17" l="1"/>
  <c r="Q1110" i="17"/>
  <c r="P1110" i="17"/>
  <c r="O1110" i="17"/>
  <c r="S1111" i="17"/>
  <c r="N1111" i="17" s="1"/>
  <c r="H1111" i="17"/>
  <c r="K1111" i="17" s="1"/>
  <c r="E1112" i="17"/>
  <c r="F1111" i="17"/>
  <c r="G1111" i="17"/>
  <c r="R1109" i="17"/>
  <c r="L1110" i="17"/>
  <c r="AG1106" i="17"/>
  <c r="AJ1105" i="17"/>
  <c r="AJ1106" i="17" s="1"/>
  <c r="J1110" i="17"/>
  <c r="J1111" i="17" s="1"/>
  <c r="AI1105" i="17"/>
  <c r="AI1106" i="17" s="1"/>
  <c r="I1110" i="17"/>
  <c r="M1110" i="17"/>
  <c r="AF1106" i="17"/>
  <c r="AA1106" i="17"/>
  <c r="AD1106" i="17" s="1"/>
  <c r="W1106" i="17" s="1"/>
  <c r="AC1107" i="17"/>
  <c r="Y1107" i="17"/>
  <c r="Z1107" i="17"/>
  <c r="X1107" i="17"/>
  <c r="U1108" i="17"/>
  <c r="T1109" i="17"/>
  <c r="V1108" i="17"/>
  <c r="L1111" i="17" l="1"/>
  <c r="M1111" i="17"/>
  <c r="I1111" i="17"/>
  <c r="Q1111" i="17"/>
  <c r="P1111" i="17"/>
  <c r="R1111" i="17" s="1"/>
  <c r="O1111" i="17"/>
  <c r="S1112" i="17"/>
  <c r="N1112" i="17" s="1"/>
  <c r="K1112" i="17"/>
  <c r="H1112" i="17"/>
  <c r="M1112" i="17" s="1"/>
  <c r="F1112" i="17"/>
  <c r="I1112" i="17"/>
  <c r="E1113" i="17"/>
  <c r="G1112" i="17"/>
  <c r="R1110" i="17"/>
  <c r="AA1107" i="17"/>
  <c r="AD1107" i="17"/>
  <c r="W1107" i="17" s="1"/>
  <c r="AC1108" i="17"/>
  <c r="Z1108" i="17"/>
  <c r="Y1108" i="17"/>
  <c r="X1108" i="17"/>
  <c r="U1109" i="17"/>
  <c r="T1110" i="17"/>
  <c r="V1109" i="17"/>
  <c r="AE1107" i="17"/>
  <c r="AE1106" i="17"/>
  <c r="AB1106" i="17" s="1"/>
  <c r="AH1107" i="17" s="1"/>
  <c r="L1112" i="17" l="1"/>
  <c r="AA1108" i="17"/>
  <c r="S1113" i="17"/>
  <c r="N1113" i="17" s="1"/>
  <c r="M1113" i="17"/>
  <c r="H1113" i="17"/>
  <c r="I1113" i="17" s="1"/>
  <c r="E1114" i="17"/>
  <c r="F1113" i="17"/>
  <c r="G1113" i="17"/>
  <c r="AI1107" i="17"/>
  <c r="Q1112" i="17"/>
  <c r="P1112" i="17"/>
  <c r="O1112" i="17"/>
  <c r="AG1107" i="17"/>
  <c r="AJ1107" i="17"/>
  <c r="J1112" i="17"/>
  <c r="AD1108" i="17"/>
  <c r="W1108" i="17" s="1"/>
  <c r="AB1107" i="17"/>
  <c r="AH1108" i="17" s="1"/>
  <c r="AF1107" i="17"/>
  <c r="AF1108" i="17" s="1"/>
  <c r="AE1108" i="17"/>
  <c r="U1110" i="17"/>
  <c r="T1111" i="17"/>
  <c r="V1110" i="17"/>
  <c r="AC1109" i="17"/>
  <c r="Z1109" i="17"/>
  <c r="X1109" i="17"/>
  <c r="Y1109" i="17"/>
  <c r="R1112" i="17" l="1"/>
  <c r="J1113" i="17"/>
  <c r="AI1108" i="17"/>
  <c r="L1113" i="17"/>
  <c r="K1113" i="17"/>
  <c r="N1114" i="17"/>
  <c r="AI1109" i="17"/>
  <c r="Q1113" i="17"/>
  <c r="P1113" i="17"/>
  <c r="O1113" i="17"/>
  <c r="AJ1108" i="17"/>
  <c r="AG1108" i="17"/>
  <c r="AG1109" i="17" s="1"/>
  <c r="S1114" i="17"/>
  <c r="H1114" i="17"/>
  <c r="K1114" i="17" s="1"/>
  <c r="J1114" i="17"/>
  <c r="I1114" i="17"/>
  <c r="E1115" i="17"/>
  <c r="F1114" i="17"/>
  <c r="G1114" i="17"/>
  <c r="AC1110" i="17"/>
  <c r="Z1110" i="17"/>
  <c r="Y1110" i="17"/>
  <c r="X1110" i="17"/>
  <c r="AA1109" i="17"/>
  <c r="AE1109" i="17"/>
  <c r="AD1109" i="17"/>
  <c r="W1109" i="17" s="1"/>
  <c r="AB1108" i="17"/>
  <c r="AH1109" i="17" s="1"/>
  <c r="U1111" i="17"/>
  <c r="T1112" i="17"/>
  <c r="V1111" i="17"/>
  <c r="AJ1109" i="17" l="1"/>
  <c r="S1115" i="17"/>
  <c r="H1115" i="17"/>
  <c r="I1115" i="17"/>
  <c r="J1115" i="17"/>
  <c r="K1115" i="17"/>
  <c r="E1116" i="17"/>
  <c r="F1115" i="17"/>
  <c r="G1115" i="17"/>
  <c r="AA1110" i="17"/>
  <c r="R1113" i="17"/>
  <c r="L1114" i="17"/>
  <c r="L1115" i="17" s="1"/>
  <c r="M1114" i="17"/>
  <c r="M1115" i="17" s="1"/>
  <c r="N1115" i="17"/>
  <c r="Q1114" i="17"/>
  <c r="P1114" i="17"/>
  <c r="O1114" i="17"/>
  <c r="U1112" i="17"/>
  <c r="V1112" i="17"/>
  <c r="T1113" i="17"/>
  <c r="AC1111" i="17"/>
  <c r="Y1111" i="17"/>
  <c r="Z1111" i="17"/>
  <c r="X1111" i="17"/>
  <c r="AD1110" i="17"/>
  <c r="W1110" i="17" s="1"/>
  <c r="AE1110" i="17"/>
  <c r="AB1109" i="17"/>
  <c r="AH1110" i="17" s="1"/>
  <c r="AF1109" i="17"/>
  <c r="R1114" i="17" l="1"/>
  <c r="AI1110" i="17"/>
  <c r="Q1115" i="17"/>
  <c r="P1115" i="17"/>
  <c r="O1115" i="17"/>
  <c r="AJ1110" i="17"/>
  <c r="AJ1111" i="17" s="1"/>
  <c r="AF1110" i="17"/>
  <c r="AG1110" i="17"/>
  <c r="S1116" i="17"/>
  <c r="N1116" i="17" s="1"/>
  <c r="H1116" i="17"/>
  <c r="M1116" i="17" s="1"/>
  <c r="I1116" i="17"/>
  <c r="E1117" i="17"/>
  <c r="F1116" i="17"/>
  <c r="G1116" i="17"/>
  <c r="U1113" i="17"/>
  <c r="T1114" i="17"/>
  <c r="V1113" i="17"/>
  <c r="Z1112" i="17"/>
  <c r="AC1112" i="17"/>
  <c r="Y1112" i="17"/>
  <c r="X1112" i="17"/>
  <c r="AA1111" i="17"/>
  <c r="AE1111" i="17" s="1"/>
  <c r="AB1110" i="17"/>
  <c r="AH1111" i="17" s="1"/>
  <c r="AD1111" i="17"/>
  <c r="W1111" i="17" s="1"/>
  <c r="R1115" i="17" l="1"/>
  <c r="J1116" i="17"/>
  <c r="K1116" i="17"/>
  <c r="AI1111" i="17"/>
  <c r="AA1112" i="17"/>
  <c r="AE1112" i="17" s="1"/>
  <c r="Q1116" i="17"/>
  <c r="P1116" i="17"/>
  <c r="O1116" i="17"/>
  <c r="L1116" i="17"/>
  <c r="S1117" i="17"/>
  <c r="N1117" i="17" s="1"/>
  <c r="H1117" i="17"/>
  <c r="L1117" i="17" s="1"/>
  <c r="J1117" i="17"/>
  <c r="I1117" i="17"/>
  <c r="E1118" i="17"/>
  <c r="F1117" i="17"/>
  <c r="G1117" i="17"/>
  <c r="AG1111" i="17"/>
  <c r="U1114" i="17"/>
  <c r="T1115" i="17"/>
  <c r="V1114" i="17"/>
  <c r="AB1111" i="17"/>
  <c r="AH1112" i="17" s="1"/>
  <c r="AC1113" i="17"/>
  <c r="Y1113" i="17"/>
  <c r="AA1113" i="17" s="1"/>
  <c r="Z1113" i="17"/>
  <c r="X1113" i="17"/>
  <c r="AF1111" i="17"/>
  <c r="AI1112" i="17" l="1"/>
  <c r="AG1112" i="17"/>
  <c r="AF1112" i="17"/>
  <c r="AD1112" i="17"/>
  <c r="W1112" i="17" s="1"/>
  <c r="K1117" i="17"/>
  <c r="K1118" i="17" s="1"/>
  <c r="Q1117" i="17"/>
  <c r="P1117" i="17"/>
  <c r="O1117" i="17"/>
  <c r="M1117" i="17"/>
  <c r="AJ1112" i="17"/>
  <c r="S1118" i="17"/>
  <c r="N1118" i="17" s="1"/>
  <c r="L1118" i="17"/>
  <c r="M1118" i="17"/>
  <c r="J1118" i="17"/>
  <c r="I1118" i="17"/>
  <c r="E1119" i="17"/>
  <c r="H1118" i="17"/>
  <c r="F1118" i="17"/>
  <c r="G1118" i="17"/>
  <c r="R1116" i="17"/>
  <c r="AB1112" i="17"/>
  <c r="AH1113" i="17" s="1"/>
  <c r="AC1114" i="17"/>
  <c r="X1114" i="17"/>
  <c r="Y1114" i="17"/>
  <c r="Z1114" i="17"/>
  <c r="U1115" i="17"/>
  <c r="T1116" i="17"/>
  <c r="V1115" i="17"/>
  <c r="AD1113" i="17"/>
  <c r="W1113" i="17" s="1"/>
  <c r="AE1113" i="17"/>
  <c r="R1117" i="17" l="1"/>
  <c r="AJ1113" i="17"/>
  <c r="AF1113" i="17"/>
  <c r="P1118" i="17"/>
  <c r="R1118" i="17" s="1"/>
  <c r="Q1118" i="17"/>
  <c r="O1118" i="17"/>
  <c r="AI1113" i="17"/>
  <c r="S1119" i="17"/>
  <c r="N1119" i="17" s="1"/>
  <c r="H1119" i="17"/>
  <c r="L1119" i="17" s="1"/>
  <c r="E1120" i="17"/>
  <c r="F1119" i="17"/>
  <c r="G1119" i="17"/>
  <c r="AG1113" i="17"/>
  <c r="AA1114" i="17"/>
  <c r="AE1114" i="17" s="1"/>
  <c r="AD1114" i="17"/>
  <c r="W1114" i="17" s="1"/>
  <c r="U1116" i="17"/>
  <c r="T1117" i="17"/>
  <c r="V1116" i="17"/>
  <c r="AC1115" i="17"/>
  <c r="Z1115" i="17"/>
  <c r="Y1115" i="17"/>
  <c r="X1115" i="17"/>
  <c r="AB1113" i="17"/>
  <c r="AH1114" i="17" s="1"/>
  <c r="AI1114" i="17" l="1"/>
  <c r="J1119" i="17"/>
  <c r="K1119" i="17"/>
  <c r="S1120" i="17"/>
  <c r="N1120" i="17" s="1"/>
  <c r="H1120" i="17"/>
  <c r="K1120" i="17" s="1"/>
  <c r="F1120" i="17"/>
  <c r="E1121" i="17"/>
  <c r="G1120" i="17"/>
  <c r="I1119" i="17"/>
  <c r="AG1114" i="17"/>
  <c r="AJ1114" i="17"/>
  <c r="M1119" i="17"/>
  <c r="Q1119" i="17"/>
  <c r="P1119" i="17"/>
  <c r="O1119" i="17"/>
  <c r="AC1116" i="17"/>
  <c r="Z1116" i="17"/>
  <c r="Y1116" i="17"/>
  <c r="X1116" i="17"/>
  <c r="AB1114" i="17"/>
  <c r="AH1115" i="17" s="1"/>
  <c r="AA1115" i="17"/>
  <c r="AE1115" i="17" s="1"/>
  <c r="AF1114" i="17"/>
  <c r="U1117" i="17"/>
  <c r="T1118" i="17"/>
  <c r="V1117" i="17"/>
  <c r="L1120" i="17" l="1"/>
  <c r="M1120" i="17"/>
  <c r="I1120" i="17"/>
  <c r="J1120" i="17"/>
  <c r="S1121" i="17"/>
  <c r="N1121" i="17" s="1"/>
  <c r="H1121" i="17"/>
  <c r="I1121" i="17" s="1"/>
  <c r="E1122" i="17"/>
  <c r="F1121" i="17"/>
  <c r="G1121" i="17"/>
  <c r="R1119" i="17"/>
  <c r="AI1115" i="17"/>
  <c r="Q1120" i="17"/>
  <c r="P1120" i="17"/>
  <c r="O1120" i="17"/>
  <c r="AJ1115" i="17"/>
  <c r="AG1115" i="17"/>
  <c r="U1118" i="17"/>
  <c r="T1119" i="17"/>
  <c r="V1118" i="17"/>
  <c r="AD1116" i="17"/>
  <c r="Y1117" i="17"/>
  <c r="AC1117" i="17"/>
  <c r="Z1117" i="17"/>
  <c r="X1117" i="17"/>
  <c r="AA1116" i="17"/>
  <c r="AE1116" i="17" s="1"/>
  <c r="AF1115" i="17"/>
  <c r="AD1115" i="17"/>
  <c r="W1115" i="17" s="1"/>
  <c r="L1121" i="17" l="1"/>
  <c r="R1120" i="17"/>
  <c r="AA1117" i="17"/>
  <c r="M1121" i="17"/>
  <c r="W1116" i="17"/>
  <c r="K1121" i="17"/>
  <c r="J1121" i="17"/>
  <c r="Q1121" i="17"/>
  <c r="P1121" i="17"/>
  <c r="O1121" i="17"/>
  <c r="S1122" i="17"/>
  <c r="N1122" i="17" s="1"/>
  <c r="H1122" i="17"/>
  <c r="I1122" i="17" s="1"/>
  <c r="E1123" i="17"/>
  <c r="F1122" i="17"/>
  <c r="G1122" i="17"/>
  <c r="T1120" i="17"/>
  <c r="U1119" i="17"/>
  <c r="V1119" i="17"/>
  <c r="Y1118" i="17"/>
  <c r="AC1118" i="17"/>
  <c r="Z1118" i="17"/>
  <c r="X1118" i="17"/>
  <c r="AD1117" i="17"/>
  <c r="W1117" i="17" s="1"/>
  <c r="AE1117" i="17"/>
  <c r="AB1115" i="17"/>
  <c r="AJ1116" i="17" s="1"/>
  <c r="R1121" i="17" l="1"/>
  <c r="AG1116" i="17"/>
  <c r="Q1122" i="17"/>
  <c r="P1122" i="17"/>
  <c r="O1122" i="17"/>
  <c r="AI1116" i="17"/>
  <c r="S1123" i="17"/>
  <c r="N1123" i="17" s="1"/>
  <c r="H1123" i="17"/>
  <c r="I1123" i="17" s="1"/>
  <c r="E1124" i="17"/>
  <c r="F1123" i="17"/>
  <c r="G1123" i="17"/>
  <c r="J1122" i="17"/>
  <c r="J1123" i="17" s="1"/>
  <c r="AB1116" i="17"/>
  <c r="AJ1117" i="17" s="1"/>
  <c r="AH1116" i="17"/>
  <c r="AH1117" i="17" s="1"/>
  <c r="K1122" i="17"/>
  <c r="M1122" i="17"/>
  <c r="L1122" i="17"/>
  <c r="AF1116" i="17"/>
  <c r="AA1118" i="17"/>
  <c r="AD1118" i="17" s="1"/>
  <c r="W1118" i="17" s="1"/>
  <c r="AC1119" i="17"/>
  <c r="Z1119" i="17"/>
  <c r="Y1119" i="17"/>
  <c r="X1119" i="17"/>
  <c r="U1120" i="17"/>
  <c r="T1121" i="17"/>
  <c r="V1120" i="17"/>
  <c r="AE1118" i="17"/>
  <c r="R1122" i="17" l="1"/>
  <c r="L1123" i="17"/>
  <c r="M1123" i="17"/>
  <c r="AG1117" i="17"/>
  <c r="AI1117" i="17"/>
  <c r="K1123" i="17"/>
  <c r="AB1117" i="17"/>
  <c r="AJ1118" i="17" s="1"/>
  <c r="Q1123" i="17"/>
  <c r="O1123" i="17"/>
  <c r="P1123" i="17"/>
  <c r="AG1118" i="17"/>
  <c r="AG1119" i="17" s="1"/>
  <c r="AI1118" i="17"/>
  <c r="S1124" i="17"/>
  <c r="N1124" i="17" s="1"/>
  <c r="H1124" i="17"/>
  <c r="L1124" i="17" s="1"/>
  <c r="E1125" i="17"/>
  <c r="F1124" i="17"/>
  <c r="G1124" i="17"/>
  <c r="AF1117" i="17"/>
  <c r="AF1118" i="17" s="1"/>
  <c r="AB1118" i="17"/>
  <c r="AA1119" i="17"/>
  <c r="AE1119" i="17" s="1"/>
  <c r="U1121" i="17"/>
  <c r="T1122" i="17"/>
  <c r="V1121" i="17"/>
  <c r="AC1120" i="17"/>
  <c r="Y1120" i="17"/>
  <c r="Z1120" i="17"/>
  <c r="X1120" i="17"/>
  <c r="I1124" i="17" l="1"/>
  <c r="AJ1119" i="17"/>
  <c r="AI1119" i="17"/>
  <c r="R1123" i="17"/>
  <c r="AH1118" i="17"/>
  <c r="AH1119" i="17" s="1"/>
  <c r="AD1119" i="17"/>
  <c r="W1119" i="17" s="1"/>
  <c r="AB1119" i="17" s="1"/>
  <c r="S1125" i="17"/>
  <c r="N1125" i="17" s="1"/>
  <c r="H1125" i="17"/>
  <c r="I1125" i="17" s="1"/>
  <c r="E1126" i="17"/>
  <c r="F1125" i="17"/>
  <c r="G1125" i="17"/>
  <c r="J1124" i="17"/>
  <c r="M1124" i="17"/>
  <c r="K1124" i="17"/>
  <c r="AA1120" i="17"/>
  <c r="Q1124" i="17"/>
  <c r="P1124" i="17"/>
  <c r="O1124" i="17"/>
  <c r="AC1121" i="17"/>
  <c r="Z1121" i="17"/>
  <c r="Y1121" i="17"/>
  <c r="X1121" i="17"/>
  <c r="AD1120" i="17"/>
  <c r="AE1120" i="17"/>
  <c r="AF1119" i="17"/>
  <c r="U1122" i="17"/>
  <c r="T1123" i="17"/>
  <c r="V1122" i="17"/>
  <c r="AJ1120" i="17" l="1"/>
  <c r="AG1120" i="17"/>
  <c r="AH1120" i="17"/>
  <c r="J1125" i="17"/>
  <c r="W1120" i="17"/>
  <c r="AI1120" i="17"/>
  <c r="M1125" i="17"/>
  <c r="M1126" i="17" s="1"/>
  <c r="L1125" i="17"/>
  <c r="Q1125" i="17"/>
  <c r="P1125" i="17"/>
  <c r="O1125" i="17"/>
  <c r="R1124" i="17"/>
  <c r="K1125" i="17"/>
  <c r="AA1121" i="17"/>
  <c r="S1126" i="17"/>
  <c r="N1126" i="17" s="1"/>
  <c r="L1126" i="17"/>
  <c r="K1126" i="17"/>
  <c r="J1126" i="17"/>
  <c r="H1126" i="17"/>
  <c r="I1126" i="17"/>
  <c r="E1127" i="17"/>
  <c r="F1126" i="17"/>
  <c r="G1126" i="17"/>
  <c r="AB1120" i="17"/>
  <c r="AJ1121" i="17" s="1"/>
  <c r="T1124" i="17"/>
  <c r="U1123" i="17"/>
  <c r="V1123" i="17"/>
  <c r="AC1122" i="17"/>
  <c r="Y1122" i="17"/>
  <c r="Z1122" i="17"/>
  <c r="X1122" i="17"/>
  <c r="AD1121" i="17"/>
  <c r="W1121" i="17" s="1"/>
  <c r="AE1121" i="17"/>
  <c r="AF1120" i="17"/>
  <c r="Q1126" i="17" l="1"/>
  <c r="P1126" i="17"/>
  <c r="R1126" i="17" s="1"/>
  <c r="O1126" i="17"/>
  <c r="AG1121" i="17"/>
  <c r="AH1121" i="17"/>
  <c r="S1127" i="17"/>
  <c r="N1127" i="17" s="1"/>
  <c r="H1127" i="17"/>
  <c r="L1127" i="17" s="1"/>
  <c r="E1128" i="17"/>
  <c r="F1127" i="17"/>
  <c r="G1127" i="17"/>
  <c r="AI1121" i="17"/>
  <c r="AF1121" i="17"/>
  <c r="R1125" i="17"/>
  <c r="AC1123" i="17"/>
  <c r="Z1123" i="17"/>
  <c r="Y1123" i="17"/>
  <c r="X1123" i="17"/>
  <c r="U1124" i="17"/>
  <c r="T1125" i="17"/>
  <c r="V1124" i="17"/>
  <c r="AB1121" i="17"/>
  <c r="AJ1122" i="17" s="1"/>
  <c r="AA1122" i="17"/>
  <c r="AE1122" i="17" s="1"/>
  <c r="AH1122" i="17" l="1"/>
  <c r="AG1122" i="17"/>
  <c r="Q1127" i="17"/>
  <c r="P1127" i="17"/>
  <c r="O1127" i="17"/>
  <c r="I1127" i="17"/>
  <c r="S1128" i="17"/>
  <c r="N1128" i="17" s="1"/>
  <c r="H1128" i="17"/>
  <c r="L1128" i="17" s="1"/>
  <c r="F1128" i="17"/>
  <c r="E1129" i="17"/>
  <c r="G1128" i="17"/>
  <c r="J1127" i="17"/>
  <c r="K1127" i="17"/>
  <c r="M1127" i="17"/>
  <c r="AI1122" i="17"/>
  <c r="AA1123" i="17"/>
  <c r="AD1123" i="17" s="1"/>
  <c r="U1125" i="17"/>
  <c r="T1126" i="17"/>
  <c r="V1125" i="17"/>
  <c r="AD1122" i="17"/>
  <c r="W1122" i="17" s="1"/>
  <c r="AB1122" i="17" s="1"/>
  <c r="AC1124" i="17"/>
  <c r="Y1124" i="17"/>
  <c r="X1124" i="17"/>
  <c r="Z1124" i="17"/>
  <c r="AF1122" i="17"/>
  <c r="K1128" i="17" l="1"/>
  <c r="M1128" i="17"/>
  <c r="I1128" i="17"/>
  <c r="AE1123" i="17"/>
  <c r="AJ1123" i="17"/>
  <c r="AG1123" i="17"/>
  <c r="AH1123" i="17"/>
  <c r="AA1124" i="17"/>
  <c r="AD1124" i="17" s="1"/>
  <c r="Q1128" i="17"/>
  <c r="P1128" i="17"/>
  <c r="O1128" i="17"/>
  <c r="S1129" i="17"/>
  <c r="N1129" i="17" s="1"/>
  <c r="E1130" i="17"/>
  <c r="H1129" i="17"/>
  <c r="I1129" i="17" s="1"/>
  <c r="F1129" i="17"/>
  <c r="G1129" i="17"/>
  <c r="R1127" i="17"/>
  <c r="AI1123" i="17"/>
  <c r="J1128" i="17"/>
  <c r="AF1123" i="17"/>
  <c r="U1126" i="17"/>
  <c r="T1127" i="17"/>
  <c r="V1126" i="17"/>
  <c r="AC1125" i="17"/>
  <c r="Z1125" i="17"/>
  <c r="Y1125" i="17"/>
  <c r="X1125" i="17"/>
  <c r="W1123" i="17"/>
  <c r="AA1125" i="17" l="1"/>
  <c r="J1129" i="17"/>
  <c r="AE1124" i="17"/>
  <c r="Q1129" i="17"/>
  <c r="P1129" i="17"/>
  <c r="O1129" i="17"/>
  <c r="K1129" i="17"/>
  <c r="K1130" i="17" s="1"/>
  <c r="R1128" i="17"/>
  <c r="S1130" i="17"/>
  <c r="N1130" i="17" s="1"/>
  <c r="H1130" i="17"/>
  <c r="J1130" i="17" s="1"/>
  <c r="E1131" i="17"/>
  <c r="F1130" i="17"/>
  <c r="G1130" i="17"/>
  <c r="AI1124" i="17"/>
  <c r="L1129" i="17"/>
  <c r="L1130" i="17" s="1"/>
  <c r="M1129" i="17"/>
  <c r="M1130" i="17" s="1"/>
  <c r="AD1125" i="17"/>
  <c r="W1124" i="17"/>
  <c r="W1125" i="17" s="1"/>
  <c r="T1128" i="17"/>
  <c r="V1127" i="17"/>
  <c r="U1127" i="17"/>
  <c r="AC1126" i="17"/>
  <c r="Y1126" i="17"/>
  <c r="Z1126" i="17"/>
  <c r="X1126" i="17"/>
  <c r="AE1125" i="17"/>
  <c r="AB1123" i="17"/>
  <c r="AG1124" i="17" s="1"/>
  <c r="AH1124" i="17" l="1"/>
  <c r="P1130" i="17"/>
  <c r="Q1130" i="17"/>
  <c r="O1130" i="17"/>
  <c r="S1131" i="17"/>
  <c r="N1131" i="17" s="1"/>
  <c r="H1131" i="17"/>
  <c r="J1131" i="17" s="1"/>
  <c r="I1131" i="17"/>
  <c r="E1132" i="17"/>
  <c r="F1131" i="17"/>
  <c r="G1131" i="17"/>
  <c r="AG1125" i="17"/>
  <c r="AG1126" i="17" s="1"/>
  <c r="I1130" i="17"/>
  <c r="R1129" i="17"/>
  <c r="AA1126" i="17"/>
  <c r="AE1126" i="17" s="1"/>
  <c r="AH1125" i="17"/>
  <c r="AH1126" i="17" s="1"/>
  <c r="AI1125" i="17"/>
  <c r="AI1126" i="17" s="1"/>
  <c r="AB1124" i="17"/>
  <c r="AB1125" i="17" s="1"/>
  <c r="AJ1124" i="17"/>
  <c r="AJ1125" i="17" s="1"/>
  <c r="AJ1126" i="17" s="1"/>
  <c r="AC1127" i="17"/>
  <c r="Y1127" i="17"/>
  <c r="Z1127" i="17"/>
  <c r="X1127" i="17"/>
  <c r="T1129" i="17"/>
  <c r="U1128" i="17"/>
  <c r="V1128" i="17"/>
  <c r="AF1124" i="17"/>
  <c r="AD1126" i="17" l="1"/>
  <c r="W1126" i="17" s="1"/>
  <c r="AF1125" i="17"/>
  <c r="AF1126" i="17" s="1"/>
  <c r="L1131" i="17"/>
  <c r="M1131" i="17"/>
  <c r="M1132" i="17" s="1"/>
  <c r="K1131" i="17"/>
  <c r="Q1131" i="17"/>
  <c r="P1131" i="17"/>
  <c r="O1131" i="17"/>
  <c r="S1132" i="17"/>
  <c r="N1132" i="17" s="1"/>
  <c r="H1132" i="17"/>
  <c r="J1132" i="17" s="1"/>
  <c r="E1133" i="17"/>
  <c r="F1132" i="17"/>
  <c r="G1132" i="17"/>
  <c r="R1130" i="17"/>
  <c r="AA1127" i="17"/>
  <c r="AE1127" i="17" s="1"/>
  <c r="AD1127" i="17"/>
  <c r="W1127" i="17" s="1"/>
  <c r="AB1126" i="17"/>
  <c r="AH1127" i="17" s="1"/>
  <c r="AC1128" i="17"/>
  <c r="Y1128" i="17"/>
  <c r="X1128" i="17"/>
  <c r="Z1128" i="17"/>
  <c r="U1129" i="17"/>
  <c r="T1130" i="17"/>
  <c r="V1129" i="17"/>
  <c r="AG1127" i="17" l="1"/>
  <c r="I1132" i="17"/>
  <c r="K1132" i="17"/>
  <c r="L1132" i="17"/>
  <c r="AJ1127" i="17"/>
  <c r="AI1127" i="17"/>
  <c r="AI1128" i="17" s="1"/>
  <c r="R1131" i="17"/>
  <c r="Q1132" i="17"/>
  <c r="P1132" i="17"/>
  <c r="R1132" i="17" s="1"/>
  <c r="O1132" i="17"/>
  <c r="S1133" i="17"/>
  <c r="N1133" i="17" s="1"/>
  <c r="K1133" i="17"/>
  <c r="H1133" i="17"/>
  <c r="M1133" i="17" s="1"/>
  <c r="E1134" i="17"/>
  <c r="F1133" i="17"/>
  <c r="G1133" i="17"/>
  <c r="AF1127" i="17"/>
  <c r="AA1128" i="17"/>
  <c r="AE1128" i="17" s="1"/>
  <c r="U1130" i="17"/>
  <c r="T1131" i="17"/>
  <c r="V1130" i="17"/>
  <c r="Z1129" i="17"/>
  <c r="Y1129" i="17"/>
  <c r="AC1129" i="17"/>
  <c r="X1129" i="17"/>
  <c r="AB1127" i="17"/>
  <c r="AH1128" i="17" s="1"/>
  <c r="L1133" i="17" l="1"/>
  <c r="Q1133" i="17"/>
  <c r="P1133" i="17"/>
  <c r="O1133" i="17"/>
  <c r="S1134" i="17"/>
  <c r="N1134" i="17" s="1"/>
  <c r="H1134" i="17"/>
  <c r="K1134" i="17" s="1"/>
  <c r="F1134" i="17"/>
  <c r="E1135" i="17"/>
  <c r="G1134" i="17"/>
  <c r="AG1128" i="17"/>
  <c r="I1133" i="17"/>
  <c r="AJ1128" i="17"/>
  <c r="J1133" i="17"/>
  <c r="AA1129" i="17"/>
  <c r="AE1129" i="17" s="1"/>
  <c r="U1131" i="17"/>
  <c r="T1132" i="17"/>
  <c r="V1131" i="17"/>
  <c r="AC1130" i="17"/>
  <c r="Y1130" i="17"/>
  <c r="X1130" i="17"/>
  <c r="Z1130" i="17"/>
  <c r="AD1128" i="17"/>
  <c r="W1128" i="17" s="1"/>
  <c r="AF1128" i="17"/>
  <c r="L1134" i="17" l="1"/>
  <c r="J1134" i="17"/>
  <c r="R1133" i="17"/>
  <c r="AD1129" i="17"/>
  <c r="W1129" i="17" s="1"/>
  <c r="Q1134" i="17"/>
  <c r="P1134" i="17"/>
  <c r="O1134" i="17"/>
  <c r="S1135" i="17"/>
  <c r="N1135" i="17" s="1"/>
  <c r="H1135" i="17"/>
  <c r="J1135" i="17" s="1"/>
  <c r="E1136" i="17"/>
  <c r="F1135" i="17"/>
  <c r="G1135" i="17"/>
  <c r="I1134" i="17"/>
  <c r="I1135" i="17" s="1"/>
  <c r="M1134" i="17"/>
  <c r="M1135" i="17" s="1"/>
  <c r="AC1131" i="17"/>
  <c r="Y1131" i="17"/>
  <c r="Z1131" i="17"/>
  <c r="X1131" i="17"/>
  <c r="U1132" i="17"/>
  <c r="T1133" i="17"/>
  <c r="V1132" i="17"/>
  <c r="AA1130" i="17"/>
  <c r="AD1130" i="17" s="1"/>
  <c r="AB1128" i="17"/>
  <c r="AJ1129" i="17" s="1"/>
  <c r="R1134" i="17" l="1"/>
  <c r="K1135" i="17"/>
  <c r="L1135" i="17"/>
  <c r="AE1130" i="17"/>
  <c r="AA1131" i="17"/>
  <c r="AD1131" i="17" s="1"/>
  <c r="Q1135" i="17"/>
  <c r="P1135" i="17"/>
  <c r="O1135" i="17"/>
  <c r="AB1129" i="17"/>
  <c r="AJ1130" i="17" s="1"/>
  <c r="AH1129" i="17"/>
  <c r="AH1130" i="17" s="1"/>
  <c r="AI1129" i="17"/>
  <c r="S1136" i="17"/>
  <c r="N1136" i="17" s="1"/>
  <c r="H1136" i="17"/>
  <c r="M1136" i="17" s="1"/>
  <c r="F1136" i="17"/>
  <c r="E1137" i="17"/>
  <c r="G1136" i="17"/>
  <c r="AG1129" i="17"/>
  <c r="AF1129" i="17"/>
  <c r="AE1131" i="17"/>
  <c r="U1133" i="17"/>
  <c r="T1134" i="17"/>
  <c r="V1133" i="17"/>
  <c r="AC1132" i="17"/>
  <c r="Z1132" i="17"/>
  <c r="Y1132" i="17"/>
  <c r="X1132" i="17"/>
  <c r="W1130" i="17"/>
  <c r="J1136" i="17" l="1"/>
  <c r="W1131" i="17"/>
  <c r="I1136" i="17"/>
  <c r="I1137" i="17" s="1"/>
  <c r="R1135" i="17"/>
  <c r="AG1130" i="17"/>
  <c r="L1136" i="17"/>
  <c r="L1137" i="17" s="1"/>
  <c r="K1136" i="17"/>
  <c r="S1137" i="17"/>
  <c r="N1137" i="17" s="1"/>
  <c r="F1137" i="17"/>
  <c r="H1137" i="17"/>
  <c r="E1138" i="17"/>
  <c r="G1137" i="17"/>
  <c r="AF1130" i="17"/>
  <c r="AF1131" i="17" s="1"/>
  <c r="Q1136" i="17"/>
  <c r="O1136" i="17"/>
  <c r="P1136" i="17"/>
  <c r="AI1130" i="17"/>
  <c r="U1134" i="17"/>
  <c r="T1135" i="17"/>
  <c r="V1134" i="17"/>
  <c r="AC1133" i="17"/>
  <c r="Z1133" i="17"/>
  <c r="Y1133" i="17"/>
  <c r="X1133" i="17"/>
  <c r="AB1130" i="17"/>
  <c r="AA1132" i="17"/>
  <c r="AD1132" i="17" s="1"/>
  <c r="R1136" i="17" l="1"/>
  <c r="AA1133" i="17"/>
  <c r="K1137" i="17"/>
  <c r="K1138" i="17" s="1"/>
  <c r="AB1131" i="17"/>
  <c r="AF1132" i="17" s="1"/>
  <c r="AI1131" i="17"/>
  <c r="AI1132" i="17" s="1"/>
  <c r="Q1137" i="17"/>
  <c r="P1137" i="17"/>
  <c r="O1137" i="17"/>
  <c r="AG1131" i="17"/>
  <c r="J1137" i="17"/>
  <c r="AH1131" i="17"/>
  <c r="AH1132" i="17" s="1"/>
  <c r="AJ1131" i="17"/>
  <c r="AJ1132" i="17" s="1"/>
  <c r="M1137" i="17"/>
  <c r="M1138" i="17" s="1"/>
  <c r="W1132" i="17"/>
  <c r="S1138" i="17"/>
  <c r="N1138" i="17" s="1"/>
  <c r="H1138" i="17"/>
  <c r="L1138" i="17" s="1"/>
  <c r="E1139" i="17"/>
  <c r="F1138" i="17"/>
  <c r="G1138" i="17"/>
  <c r="AE1133" i="17"/>
  <c r="AC1134" i="17"/>
  <c r="Y1134" i="17"/>
  <c r="Z1134" i="17"/>
  <c r="X1134" i="17"/>
  <c r="AE1132" i="17"/>
  <c r="U1135" i="17"/>
  <c r="T1136" i="17"/>
  <c r="V1135" i="17"/>
  <c r="AD1133" i="17"/>
  <c r="AB1132" i="17" l="1"/>
  <c r="AI1133" i="17" s="1"/>
  <c r="I1138" i="17"/>
  <c r="I1139" i="17" s="1"/>
  <c r="AG1132" i="17"/>
  <c r="AG1133" i="17" s="1"/>
  <c r="AG1134" i="17" s="1"/>
  <c r="J1138" i="17"/>
  <c r="J1139" i="17" s="1"/>
  <c r="S1139" i="17"/>
  <c r="N1139" i="17" s="1"/>
  <c r="L1139" i="17"/>
  <c r="K1139" i="17"/>
  <c r="M1139" i="17"/>
  <c r="H1139" i="17"/>
  <c r="E1140" i="17"/>
  <c r="F1139" i="17"/>
  <c r="G1139" i="17"/>
  <c r="W1133" i="17"/>
  <c r="AH1133" i="17"/>
  <c r="AH1134" i="17" s="1"/>
  <c r="Q1138" i="17"/>
  <c r="P1138" i="17"/>
  <c r="O1138" i="17"/>
  <c r="R1137" i="17"/>
  <c r="AJ1133" i="17"/>
  <c r="T1137" i="17"/>
  <c r="U1136" i="17"/>
  <c r="V1136" i="17"/>
  <c r="AA1134" i="17"/>
  <c r="AE1134" i="17" s="1"/>
  <c r="AC1135" i="17"/>
  <c r="Y1135" i="17"/>
  <c r="Z1135" i="17"/>
  <c r="X1135" i="17"/>
  <c r="AB1133" i="17"/>
  <c r="AI1134" i="17" s="1"/>
  <c r="AF1133" i="17"/>
  <c r="R1138" i="17" l="1"/>
  <c r="AF1134" i="17"/>
  <c r="AJ1134" i="17"/>
  <c r="Q1139" i="17"/>
  <c r="P1139" i="17"/>
  <c r="R1139" i="17" s="1"/>
  <c r="O1139" i="17"/>
  <c r="AA1135" i="17"/>
  <c r="AD1135" i="17" s="1"/>
  <c r="S1140" i="17"/>
  <c r="N1140" i="17" s="1"/>
  <c r="H1140" i="17"/>
  <c r="I1140" i="17" s="1"/>
  <c r="E1141" i="17"/>
  <c r="F1140" i="17"/>
  <c r="G1140" i="17"/>
  <c r="AC1136" i="17"/>
  <c r="Z1136" i="17"/>
  <c r="Y1136" i="17"/>
  <c r="X1136" i="17"/>
  <c r="U1137" i="17"/>
  <c r="T1138" i="17"/>
  <c r="V1137" i="17"/>
  <c r="AD1134" i="17"/>
  <c r="W1134" i="17" s="1"/>
  <c r="AB1134" i="17" s="1"/>
  <c r="AI1135" i="17" s="1"/>
  <c r="AE1135" i="17" l="1"/>
  <c r="AA1136" i="17"/>
  <c r="S1141" i="17"/>
  <c r="N1141" i="17" s="1"/>
  <c r="H1141" i="17"/>
  <c r="I1141" i="17" s="1"/>
  <c r="E1142" i="17"/>
  <c r="F1141" i="17"/>
  <c r="G1141" i="17"/>
  <c r="J1140" i="17"/>
  <c r="J1141" i="17" s="1"/>
  <c r="L1140" i="17"/>
  <c r="M1140" i="17"/>
  <c r="AJ1135" i="17"/>
  <c r="AH1135" i="17"/>
  <c r="Q1140" i="17"/>
  <c r="P1140" i="17"/>
  <c r="R1140" i="17" s="1"/>
  <c r="O1140" i="17"/>
  <c r="K1140" i="17"/>
  <c r="K1141" i="17" s="1"/>
  <c r="AG1135" i="17"/>
  <c r="W1135" i="17"/>
  <c r="AF1135" i="17"/>
  <c r="AD1136" i="17"/>
  <c r="T1139" i="17"/>
  <c r="U1138" i="17"/>
  <c r="V1138" i="17"/>
  <c r="AC1137" i="17"/>
  <c r="X1137" i="17"/>
  <c r="Y1137" i="17"/>
  <c r="Z1137" i="17"/>
  <c r="AE1136" i="17"/>
  <c r="M1141" i="17" l="1"/>
  <c r="L1141" i="17"/>
  <c r="AA1137" i="17"/>
  <c r="S1142" i="17"/>
  <c r="N1142" i="17" s="1"/>
  <c r="M1142" i="17"/>
  <c r="L1142" i="17"/>
  <c r="K1142" i="17"/>
  <c r="J1142" i="17"/>
  <c r="H1142" i="17"/>
  <c r="I1142" i="17"/>
  <c r="E1143" i="17"/>
  <c r="F1142" i="17"/>
  <c r="G1142" i="17"/>
  <c r="Q1141" i="17"/>
  <c r="P1141" i="17"/>
  <c r="R1141" i="17" s="1"/>
  <c r="O1141" i="17"/>
  <c r="AC1138" i="17"/>
  <c r="Z1138" i="17"/>
  <c r="X1138" i="17"/>
  <c r="Y1138" i="17"/>
  <c r="U1139" i="17"/>
  <c r="T1140" i="17"/>
  <c r="V1139" i="17"/>
  <c r="AD1137" i="17"/>
  <c r="AE1137" i="17"/>
  <c r="W1136" i="17"/>
  <c r="AB1135" i="17"/>
  <c r="AG1136" i="17" s="1"/>
  <c r="W1137" i="17" l="1"/>
  <c r="AB1136" i="17"/>
  <c r="AB1137" i="17" s="1"/>
  <c r="AI1136" i="17"/>
  <c r="AI1137" i="17" s="1"/>
  <c r="AI1138" i="17" s="1"/>
  <c r="Q1142" i="17"/>
  <c r="P1142" i="17"/>
  <c r="O1142" i="17"/>
  <c r="AJ1136" i="17"/>
  <c r="AJ1137" i="17" s="1"/>
  <c r="AJ1138" i="17" s="1"/>
  <c r="S1143" i="17"/>
  <c r="N1143" i="17" s="1"/>
  <c r="H1143" i="17"/>
  <c r="L1143" i="17" s="1"/>
  <c r="E1144" i="17"/>
  <c r="F1143" i="17"/>
  <c r="G1143" i="17"/>
  <c r="AH1136" i="17"/>
  <c r="AH1137" i="17" s="1"/>
  <c r="AH1138" i="17" s="1"/>
  <c r="AC1139" i="17"/>
  <c r="Z1139" i="17"/>
  <c r="Y1139" i="17"/>
  <c r="X1139" i="17"/>
  <c r="AA1138" i="17"/>
  <c r="AE1138" i="17" s="1"/>
  <c r="U1140" i="17"/>
  <c r="T1141" i="17"/>
  <c r="V1140" i="17"/>
  <c r="AF1136" i="17"/>
  <c r="AF1137" i="17" s="1"/>
  <c r="AF1138" i="17" s="1"/>
  <c r="R1142" i="17" l="1"/>
  <c r="AA1139" i="17"/>
  <c r="S1144" i="17"/>
  <c r="N1144" i="17" s="1"/>
  <c r="H1144" i="17"/>
  <c r="L1144" i="17" s="1"/>
  <c r="F1144" i="17"/>
  <c r="E1145" i="17"/>
  <c r="G1144" i="17"/>
  <c r="I1143" i="17"/>
  <c r="J1143" i="17"/>
  <c r="M1143" i="17"/>
  <c r="K1143" i="17"/>
  <c r="AG1137" i="17"/>
  <c r="AG1138" i="17" s="1"/>
  <c r="Q1143" i="17"/>
  <c r="P1143" i="17"/>
  <c r="O1143" i="17"/>
  <c r="AD1138" i="17"/>
  <c r="W1138" i="17" s="1"/>
  <c r="W1139" i="17" s="1"/>
  <c r="U1141" i="17"/>
  <c r="T1142" i="17"/>
  <c r="V1141" i="17"/>
  <c r="AD1139" i="17"/>
  <c r="AC1140" i="17"/>
  <c r="Z1140" i="17"/>
  <c r="Y1140" i="17"/>
  <c r="X1140" i="17"/>
  <c r="AE1139" i="17"/>
  <c r="R1143" i="17" l="1"/>
  <c r="M1144" i="17"/>
  <c r="J1144" i="17"/>
  <c r="J1145" i="17" s="1"/>
  <c r="K1144" i="17"/>
  <c r="S1145" i="17"/>
  <c r="N1145" i="17" s="1"/>
  <c r="M1145" i="17"/>
  <c r="L1145" i="17"/>
  <c r="K1145" i="17"/>
  <c r="H1145" i="17"/>
  <c r="F1145" i="17"/>
  <c r="E1146" i="17"/>
  <c r="G1145" i="17"/>
  <c r="AA1140" i="17"/>
  <c r="I1144" i="17"/>
  <c r="I1145" i="17" s="1"/>
  <c r="P1144" i="17"/>
  <c r="R1144" i="17" s="1"/>
  <c r="Q1144" i="17"/>
  <c r="O1144" i="17"/>
  <c r="U1142" i="17"/>
  <c r="T1143" i="17"/>
  <c r="V1142" i="17"/>
  <c r="AC1141" i="17"/>
  <c r="Z1141" i="17"/>
  <c r="Y1141" i="17"/>
  <c r="X1141" i="17"/>
  <c r="AD1140" i="17"/>
  <c r="W1140" i="17" s="1"/>
  <c r="AE1140" i="17"/>
  <c r="AB1138" i="17"/>
  <c r="AA1141" i="17" l="1"/>
  <c r="S1146" i="17"/>
  <c r="N1146" i="17" s="1"/>
  <c r="H1146" i="17"/>
  <c r="J1146" i="17" s="1"/>
  <c r="E1147" i="17"/>
  <c r="F1146" i="17"/>
  <c r="G1146" i="17"/>
  <c r="AH1139" i="17"/>
  <c r="AH1140" i="17" s="1"/>
  <c r="AH1141" i="17" s="1"/>
  <c r="AJ1139" i="17"/>
  <c r="AJ1140" i="17" s="1"/>
  <c r="AJ1141" i="17" s="1"/>
  <c r="AI1139" i="17"/>
  <c r="P1145" i="17"/>
  <c r="Q1145" i="17"/>
  <c r="O1145" i="17"/>
  <c r="AG1139" i="17"/>
  <c r="AB1139" i="17"/>
  <c r="AB1140" i="17" s="1"/>
  <c r="AF1139" i="17"/>
  <c r="AF1140" i="17" s="1"/>
  <c r="AF1141" i="17" s="1"/>
  <c r="U1143" i="17"/>
  <c r="T1144" i="17"/>
  <c r="V1143" i="17"/>
  <c r="AE1141" i="17"/>
  <c r="AC1142" i="17"/>
  <c r="Z1142" i="17"/>
  <c r="Y1142" i="17"/>
  <c r="X1142" i="17"/>
  <c r="AD1141" i="17"/>
  <c r="W1141" i="17" s="1"/>
  <c r="R1145" i="17" l="1"/>
  <c r="AI1140" i="17"/>
  <c r="AI1141" i="17" s="1"/>
  <c r="AA1142" i="17"/>
  <c r="S1147" i="17"/>
  <c r="N1147" i="17" s="1"/>
  <c r="H1147" i="17"/>
  <c r="J1147" i="17"/>
  <c r="F1147" i="17"/>
  <c r="E1148" i="17"/>
  <c r="G1147" i="17"/>
  <c r="K1146" i="17"/>
  <c r="I1146" i="17"/>
  <c r="M1146" i="17"/>
  <c r="M1147" i="17" s="1"/>
  <c r="AG1140" i="17"/>
  <c r="AG1141" i="17" s="1"/>
  <c r="Q1146" i="17"/>
  <c r="P1146" i="17"/>
  <c r="R1146" i="17" s="1"/>
  <c r="O1146" i="17"/>
  <c r="L1146" i="17"/>
  <c r="U1144" i="17"/>
  <c r="T1145" i="17"/>
  <c r="V1144" i="17"/>
  <c r="AF1142" i="17"/>
  <c r="AD1142" i="17"/>
  <c r="W1142" i="17" s="1"/>
  <c r="AC1143" i="17"/>
  <c r="Z1143" i="17"/>
  <c r="X1143" i="17"/>
  <c r="Y1143" i="17"/>
  <c r="AE1142" i="17"/>
  <c r="AB1141" i="17"/>
  <c r="AJ1142" i="17" s="1"/>
  <c r="I1147" i="17" l="1"/>
  <c r="AH1142" i="17"/>
  <c r="K1147" i="17"/>
  <c r="L1147" i="17"/>
  <c r="L1148" i="17" s="1"/>
  <c r="AA1143" i="17"/>
  <c r="AG1142" i="17"/>
  <c r="AH1143" i="17"/>
  <c r="AI1142" i="17"/>
  <c r="S1148" i="17"/>
  <c r="N1148" i="17" s="1"/>
  <c r="H1148" i="17"/>
  <c r="M1148" i="17" s="1"/>
  <c r="I1148" i="17"/>
  <c r="J1148" i="17"/>
  <c r="K1148" i="17"/>
  <c r="E1149" i="17"/>
  <c r="F1148" i="17"/>
  <c r="G1148" i="17"/>
  <c r="Q1147" i="17"/>
  <c r="P1147" i="17"/>
  <c r="R1147" i="17" s="1"/>
  <c r="O1147" i="17"/>
  <c r="AB1142" i="17"/>
  <c r="AJ1143" i="17" s="1"/>
  <c r="U1145" i="17"/>
  <c r="T1146" i="17"/>
  <c r="V1145" i="17"/>
  <c r="AD1143" i="17"/>
  <c r="W1143" i="17" s="1"/>
  <c r="AC1144" i="17"/>
  <c r="Z1144" i="17"/>
  <c r="Y1144" i="17"/>
  <c r="X1144" i="17"/>
  <c r="AE1143" i="17"/>
  <c r="AI1143" i="17" l="1"/>
  <c r="Q1148" i="17"/>
  <c r="P1148" i="17"/>
  <c r="O1148" i="17"/>
  <c r="S1149" i="17"/>
  <c r="N1149" i="17" s="1"/>
  <c r="E1150" i="17"/>
  <c r="H1149" i="17"/>
  <c r="L1149" i="17" s="1"/>
  <c r="F1149" i="17"/>
  <c r="G1149" i="17"/>
  <c r="AG1143" i="17"/>
  <c r="AA1144" i="17"/>
  <c r="AB1143" i="17"/>
  <c r="AJ1144" i="17" s="1"/>
  <c r="AF1143" i="17"/>
  <c r="U1146" i="17"/>
  <c r="T1147" i="17"/>
  <c r="V1146" i="17"/>
  <c r="AC1145" i="17"/>
  <c r="Y1145" i="17"/>
  <c r="Z1145" i="17"/>
  <c r="X1145" i="17"/>
  <c r="AD1144" i="17"/>
  <c r="W1144" i="17" s="1"/>
  <c r="AE1144" i="17"/>
  <c r="AH1144" i="17" l="1"/>
  <c r="R1148" i="17"/>
  <c r="Q1149" i="17"/>
  <c r="P1149" i="17"/>
  <c r="R1149" i="17" s="1"/>
  <c r="O1149" i="17"/>
  <c r="AH1145" i="17"/>
  <c r="S1150" i="17"/>
  <c r="N1150" i="17" s="1"/>
  <c r="E1151" i="17"/>
  <c r="H1150" i="17"/>
  <c r="L1150" i="17" s="1"/>
  <c r="F1150" i="17"/>
  <c r="G1150" i="17"/>
  <c r="I1149" i="17"/>
  <c r="J1149" i="17"/>
  <c r="AI1144" i="17"/>
  <c r="AI1145" i="17" s="1"/>
  <c r="AG1144" i="17"/>
  <c r="AG1145" i="17" s="1"/>
  <c r="M1149" i="17"/>
  <c r="K1149" i="17"/>
  <c r="K1150" i="17" s="1"/>
  <c r="U1147" i="17"/>
  <c r="T1148" i="17"/>
  <c r="V1147" i="17"/>
  <c r="AD1145" i="17"/>
  <c r="W1145" i="17" s="1"/>
  <c r="AC1146" i="17"/>
  <c r="Y1146" i="17"/>
  <c r="Z1146" i="17"/>
  <c r="X1146" i="17"/>
  <c r="AF1144" i="17"/>
  <c r="AA1145" i="17"/>
  <c r="AB1144" i="17"/>
  <c r="AJ1145" i="17" s="1"/>
  <c r="AE1145" i="17"/>
  <c r="M1150" i="17" l="1"/>
  <c r="Q1150" i="17"/>
  <c r="P1150" i="17"/>
  <c r="O1150" i="17"/>
  <c r="S1151" i="17"/>
  <c r="N1151" i="17" s="1"/>
  <c r="H1151" i="17"/>
  <c r="L1151" i="17" s="1"/>
  <c r="E1152" i="17"/>
  <c r="J1151" i="17"/>
  <c r="F1151" i="17"/>
  <c r="G1151" i="17"/>
  <c r="J1150" i="17"/>
  <c r="AA1146" i="17"/>
  <c r="I1150" i="17"/>
  <c r="AE1146" i="17"/>
  <c r="U1148" i="17"/>
  <c r="T1149" i="17"/>
  <c r="V1148" i="17"/>
  <c r="AF1145" i="17"/>
  <c r="AC1147" i="17"/>
  <c r="Y1147" i="17"/>
  <c r="Z1147" i="17"/>
  <c r="X1147" i="17"/>
  <c r="AB1145" i="17"/>
  <c r="AJ1146" i="17" s="1"/>
  <c r="AD1146" i="17"/>
  <c r="W1146" i="17" s="1"/>
  <c r="I1151" i="17" l="1"/>
  <c r="AH1146" i="17"/>
  <c r="Q1151" i="17"/>
  <c r="P1151" i="17"/>
  <c r="O1151" i="17"/>
  <c r="S1152" i="17"/>
  <c r="N1152" i="17" s="1"/>
  <c r="H1152" i="17"/>
  <c r="L1152" i="17" s="1"/>
  <c r="F1152" i="17"/>
  <c r="E1153" i="17"/>
  <c r="G1152" i="17"/>
  <c r="AI1146" i="17"/>
  <c r="R1150" i="17"/>
  <c r="K1151" i="17"/>
  <c r="K1152" i="17" s="1"/>
  <c r="AF1146" i="17"/>
  <c r="M1151" i="17"/>
  <c r="M1152" i="17" s="1"/>
  <c r="AG1146" i="17"/>
  <c r="AB1146" i="17"/>
  <c r="AJ1147" i="17" s="1"/>
  <c r="AA1147" i="17"/>
  <c r="U1149" i="17"/>
  <c r="T1150" i="17"/>
  <c r="V1149" i="17"/>
  <c r="AC1148" i="17"/>
  <c r="Z1148" i="17"/>
  <c r="Y1148" i="17"/>
  <c r="X1148" i="17"/>
  <c r="AD1147" i="17"/>
  <c r="W1147" i="17" s="1"/>
  <c r="AE1147" i="17"/>
  <c r="AG1147" i="17" l="1"/>
  <c r="S1153" i="17"/>
  <c r="N1153" i="17" s="1"/>
  <c r="I1153" i="17"/>
  <c r="H1153" i="17"/>
  <c r="L1153" i="17" s="1"/>
  <c r="F1153" i="17"/>
  <c r="E1154" i="17"/>
  <c r="G1153" i="17"/>
  <c r="Q1152" i="17"/>
  <c r="P1152" i="17"/>
  <c r="R1152" i="17" s="1"/>
  <c r="O1152" i="17"/>
  <c r="R1151" i="17"/>
  <c r="I1152" i="17"/>
  <c r="AA1148" i="17"/>
  <c r="J1152" i="17"/>
  <c r="AH1147" i="17"/>
  <c r="AI1147" i="17"/>
  <c r="AD1148" i="17"/>
  <c r="W1148" i="17" s="1"/>
  <c r="U1150" i="17"/>
  <c r="T1151" i="17"/>
  <c r="V1150" i="17"/>
  <c r="AC1149" i="17"/>
  <c r="Z1149" i="17"/>
  <c r="Y1149" i="17"/>
  <c r="X1149" i="17"/>
  <c r="AE1148" i="17"/>
  <c r="AB1147" i="17"/>
  <c r="AJ1148" i="17" s="1"/>
  <c r="AF1147" i="17"/>
  <c r="M1153" i="17" l="1"/>
  <c r="K1153" i="17"/>
  <c r="J1153" i="17"/>
  <c r="AI1148" i="17"/>
  <c r="AH1148" i="17"/>
  <c r="S1154" i="17"/>
  <c r="N1154" i="17" s="1"/>
  <c r="K1154" i="17"/>
  <c r="M1154" i="17"/>
  <c r="E1155" i="17"/>
  <c r="H1154" i="17"/>
  <c r="I1154" i="17" s="1"/>
  <c r="F1154" i="17"/>
  <c r="G1154" i="17"/>
  <c r="AG1148" i="17"/>
  <c r="P1153" i="17"/>
  <c r="R1153" i="17" s="1"/>
  <c r="Q1153" i="17"/>
  <c r="O1153" i="17"/>
  <c r="AF1148" i="17"/>
  <c r="U1151" i="17"/>
  <c r="T1152" i="17"/>
  <c r="V1151" i="17"/>
  <c r="AB1148" i="17"/>
  <c r="AJ1149" i="17" s="1"/>
  <c r="AC1150" i="17"/>
  <c r="Y1150" i="17"/>
  <c r="Z1150" i="17"/>
  <c r="X1150" i="17"/>
  <c r="AA1149" i="17"/>
  <c r="AE1149" i="17" s="1"/>
  <c r="L1154" i="17" l="1"/>
  <c r="AG1149" i="17"/>
  <c r="Q1154" i="17"/>
  <c r="P1154" i="17"/>
  <c r="O1154" i="17"/>
  <c r="AF1149" i="17"/>
  <c r="AH1149" i="17"/>
  <c r="J1154" i="17"/>
  <c r="J1155" i="17" s="1"/>
  <c r="AI1149" i="17"/>
  <c r="AA1150" i="17"/>
  <c r="S1155" i="17"/>
  <c r="N1155" i="17" s="1"/>
  <c r="L1155" i="17"/>
  <c r="H1155" i="17"/>
  <c r="I1155" i="17" s="1"/>
  <c r="E1156" i="17"/>
  <c r="F1155" i="17"/>
  <c r="G1155" i="17"/>
  <c r="AD1150" i="17"/>
  <c r="U1152" i="17"/>
  <c r="T1153" i="17"/>
  <c r="V1152" i="17"/>
  <c r="AD1149" i="17"/>
  <c r="W1149" i="17" s="1"/>
  <c r="AC1151" i="17"/>
  <c r="Y1151" i="17"/>
  <c r="X1151" i="17"/>
  <c r="Z1151" i="17"/>
  <c r="AE1150" i="17"/>
  <c r="M1155" i="17" l="1"/>
  <c r="K1155" i="17"/>
  <c r="R1154" i="17"/>
  <c r="Q1155" i="17"/>
  <c r="P1155" i="17"/>
  <c r="R1155" i="17" s="1"/>
  <c r="O1155" i="17"/>
  <c r="S1156" i="17"/>
  <c r="N1156" i="17" s="1"/>
  <c r="M1156" i="17"/>
  <c r="H1156" i="17"/>
  <c r="K1156" i="17" s="1"/>
  <c r="J1156" i="17"/>
  <c r="I1156" i="17"/>
  <c r="E1157" i="17"/>
  <c r="F1156" i="17"/>
  <c r="G1156" i="17"/>
  <c r="AG1150" i="17"/>
  <c r="W1150" i="17"/>
  <c r="AB1149" i="17"/>
  <c r="AJ1150" i="17" s="1"/>
  <c r="U1153" i="17"/>
  <c r="T1154" i="17"/>
  <c r="V1153" i="17"/>
  <c r="AC1152" i="17"/>
  <c r="Z1152" i="17"/>
  <c r="Y1152" i="17"/>
  <c r="X1152" i="17"/>
  <c r="AA1151" i="17"/>
  <c r="AE1151" i="17" s="1"/>
  <c r="L1156" i="17" l="1"/>
  <c r="S1157" i="17"/>
  <c r="N1157" i="17" s="1"/>
  <c r="H1157" i="17"/>
  <c r="L1157" i="17" s="1"/>
  <c r="E1158" i="17"/>
  <c r="F1157" i="17"/>
  <c r="G1157" i="17"/>
  <c r="Q1156" i="17"/>
  <c r="P1156" i="17"/>
  <c r="O1156" i="17"/>
  <c r="AA1152" i="17"/>
  <c r="AE1152" i="17" s="1"/>
  <c r="AI1150" i="17"/>
  <c r="AH1150" i="17"/>
  <c r="AB1150" i="17"/>
  <c r="AG1151" i="17" s="1"/>
  <c r="AF1150" i="17"/>
  <c r="AF1151" i="17" s="1"/>
  <c r="T1155" i="17"/>
  <c r="U1154" i="17"/>
  <c r="V1154" i="17"/>
  <c r="AC1153" i="17"/>
  <c r="Y1153" i="17"/>
  <c r="Z1153" i="17"/>
  <c r="X1153" i="17"/>
  <c r="AD1151" i="17"/>
  <c r="W1151" i="17" s="1"/>
  <c r="AD1152" i="17"/>
  <c r="AJ1151" i="17" l="1"/>
  <c r="I1157" i="17"/>
  <c r="J1157" i="17"/>
  <c r="R1156" i="17"/>
  <c r="K1157" i="17"/>
  <c r="M1157" i="17"/>
  <c r="AH1151" i="17"/>
  <c r="Q1157" i="17"/>
  <c r="P1157" i="17"/>
  <c r="O1157" i="17"/>
  <c r="AI1151" i="17"/>
  <c r="S1158" i="17"/>
  <c r="N1158" i="17" s="1"/>
  <c r="H1158" i="17"/>
  <c r="I1158" i="17" s="1"/>
  <c r="J1158" i="17"/>
  <c r="E1159" i="17"/>
  <c r="F1158" i="17"/>
  <c r="G1158" i="17"/>
  <c r="U1155" i="17"/>
  <c r="T1156" i="17"/>
  <c r="V1155" i="17"/>
  <c r="W1152" i="17"/>
  <c r="AC1154" i="17"/>
  <c r="Y1154" i="17"/>
  <c r="X1154" i="17"/>
  <c r="Z1154" i="17"/>
  <c r="AA1153" i="17"/>
  <c r="AE1153" i="17" s="1"/>
  <c r="AB1151" i="17"/>
  <c r="R1157" i="17" l="1"/>
  <c r="L1158" i="17"/>
  <c r="AH1152" i="17"/>
  <c r="M1158" i="17"/>
  <c r="M1159" i="17" s="1"/>
  <c r="AB1152" i="17"/>
  <c r="AA1154" i="17"/>
  <c r="AE1154" i="17" s="1"/>
  <c r="S1159" i="17"/>
  <c r="N1159" i="17" s="1"/>
  <c r="L1159" i="17"/>
  <c r="E1160" i="17"/>
  <c r="H1159" i="17"/>
  <c r="I1159" i="17" s="1"/>
  <c r="J1159" i="17"/>
  <c r="F1159" i="17"/>
  <c r="G1159" i="17"/>
  <c r="AI1152" i="17"/>
  <c r="K1158" i="17"/>
  <c r="K1159" i="17" s="1"/>
  <c r="Q1158" i="17"/>
  <c r="P1158" i="17"/>
  <c r="O1158" i="17"/>
  <c r="AJ1152" i="17"/>
  <c r="AG1152" i="17"/>
  <c r="AF1152" i="17"/>
  <c r="T1157" i="17"/>
  <c r="U1156" i="17"/>
  <c r="V1156" i="17"/>
  <c r="AD1153" i="17"/>
  <c r="W1153" i="17" s="1"/>
  <c r="Y1155" i="17"/>
  <c r="AA1155" i="17" s="1"/>
  <c r="Z1155" i="17"/>
  <c r="AC1155" i="17"/>
  <c r="X1155" i="17"/>
  <c r="AD1154" i="17"/>
  <c r="AG1153" i="17" l="1"/>
  <c r="AJ1153" i="17"/>
  <c r="Q1159" i="17"/>
  <c r="P1159" i="17"/>
  <c r="R1159" i="17" s="1"/>
  <c r="O1159" i="17"/>
  <c r="AJ1154" i="17"/>
  <c r="AH1153" i="17"/>
  <c r="AH1154" i="17" s="1"/>
  <c r="R1158" i="17"/>
  <c r="S1160" i="17"/>
  <c r="N1160" i="17" s="1"/>
  <c r="H1160" i="17"/>
  <c r="L1160" i="17" s="1"/>
  <c r="F1160" i="17"/>
  <c r="E1161" i="17"/>
  <c r="G1160" i="17"/>
  <c r="AF1153" i="17"/>
  <c r="AI1153" i="17"/>
  <c r="W1154" i="17"/>
  <c r="AB1153" i="17"/>
  <c r="Z1156" i="17"/>
  <c r="Y1156" i="17"/>
  <c r="AC1156" i="17"/>
  <c r="X1156" i="17"/>
  <c r="U1157" i="17"/>
  <c r="T1158" i="17"/>
  <c r="V1157" i="17"/>
  <c r="AD1155" i="17"/>
  <c r="AE1155" i="17"/>
  <c r="AF1154" i="17"/>
  <c r="AB1154" i="17" l="1"/>
  <c r="AF1155" i="17" s="1"/>
  <c r="AA1156" i="17"/>
  <c r="Q1160" i="17"/>
  <c r="P1160" i="17"/>
  <c r="O1160" i="17"/>
  <c r="J1160" i="17"/>
  <c r="I1160" i="17"/>
  <c r="AI1154" i="17"/>
  <c r="AI1155" i="17" s="1"/>
  <c r="M1160" i="17"/>
  <c r="M1161" i="17" s="1"/>
  <c r="K1160" i="17"/>
  <c r="AG1154" i="17"/>
  <c r="AG1155" i="17" s="1"/>
  <c r="S1161" i="17"/>
  <c r="N1161" i="17" s="1"/>
  <c r="K1161" i="17"/>
  <c r="H1161" i="17"/>
  <c r="L1161" i="17" s="1"/>
  <c r="I1161" i="17"/>
  <c r="F1161" i="17"/>
  <c r="E1162" i="17"/>
  <c r="G1161" i="17"/>
  <c r="AD1156" i="17"/>
  <c r="AE1156" i="17"/>
  <c r="U1158" i="17"/>
  <c r="T1159" i="17"/>
  <c r="V1158" i="17"/>
  <c r="AC1157" i="17"/>
  <c r="Z1157" i="17"/>
  <c r="X1157" i="17"/>
  <c r="Y1157" i="17"/>
  <c r="W1155" i="17"/>
  <c r="AH1155" i="17" l="1"/>
  <c r="AJ1155" i="17"/>
  <c r="J1161" i="17"/>
  <c r="S1162" i="17"/>
  <c r="N1162" i="17" s="1"/>
  <c r="H1162" i="17"/>
  <c r="J1162" i="17" s="1"/>
  <c r="E1163" i="17"/>
  <c r="F1162" i="17"/>
  <c r="G1162" i="17"/>
  <c r="Q1161" i="17"/>
  <c r="P1161" i="17"/>
  <c r="R1161" i="17" s="1"/>
  <c r="O1161" i="17"/>
  <c r="R1160" i="17"/>
  <c r="W1156" i="17"/>
  <c r="U1159" i="17"/>
  <c r="T1160" i="17"/>
  <c r="V1159" i="17"/>
  <c r="AC1158" i="17"/>
  <c r="Y1158" i="17"/>
  <c r="Z1158" i="17"/>
  <c r="X1158" i="17"/>
  <c r="AB1155" i="17"/>
  <c r="AG1156" i="17" s="1"/>
  <c r="AA1157" i="17"/>
  <c r="AD1157" i="17" s="1"/>
  <c r="W1157" i="17" s="1"/>
  <c r="M1162" i="17" l="1"/>
  <c r="S1163" i="17"/>
  <c r="N1163" i="17" s="1"/>
  <c r="H1163" i="17"/>
  <c r="J1163" i="17" s="1"/>
  <c r="E1164" i="17"/>
  <c r="F1163" i="17"/>
  <c r="G1163" i="17"/>
  <c r="I1162" i="17"/>
  <c r="L1162" i="17"/>
  <c r="K1162" i="17"/>
  <c r="AH1156" i="17"/>
  <c r="AJ1156" i="17"/>
  <c r="Q1162" i="17"/>
  <c r="P1162" i="17"/>
  <c r="O1162" i="17"/>
  <c r="AI1156" i="17"/>
  <c r="U1160" i="17"/>
  <c r="T1161" i="17"/>
  <c r="V1160" i="17"/>
  <c r="AC1159" i="17"/>
  <c r="Y1159" i="17"/>
  <c r="X1159" i="17"/>
  <c r="Z1159" i="17"/>
  <c r="AA1158" i="17"/>
  <c r="AE1158" i="17" s="1"/>
  <c r="AE1157" i="17"/>
  <c r="AB1156" i="17"/>
  <c r="AF1156" i="17"/>
  <c r="AD1158" i="17"/>
  <c r="W1158" i="17" s="1"/>
  <c r="M1163" i="17" l="1"/>
  <c r="L1163" i="17"/>
  <c r="K1163" i="17"/>
  <c r="AI1157" i="17"/>
  <c r="I1163" i="17"/>
  <c r="AA1159" i="17"/>
  <c r="AB1157" i="17"/>
  <c r="AI1158" i="17" s="1"/>
  <c r="Q1163" i="17"/>
  <c r="P1163" i="17"/>
  <c r="R1163" i="17" s="1"/>
  <c r="O1163" i="17"/>
  <c r="AG1157" i="17"/>
  <c r="S1164" i="17"/>
  <c r="N1164" i="17" s="1"/>
  <c r="H1164" i="17"/>
  <c r="K1164" i="17" s="1"/>
  <c r="I1164" i="17"/>
  <c r="J1164" i="17"/>
  <c r="E1165" i="17"/>
  <c r="F1164" i="17"/>
  <c r="G1164" i="17"/>
  <c r="AJ1157" i="17"/>
  <c r="R1162" i="17"/>
  <c r="AF1157" i="17"/>
  <c r="AH1157" i="17"/>
  <c r="AE1159" i="17"/>
  <c r="AB1158" i="17"/>
  <c r="T1162" i="17"/>
  <c r="U1161" i="17"/>
  <c r="V1161" i="17"/>
  <c r="Z1160" i="17"/>
  <c r="AC1160" i="17"/>
  <c r="X1160" i="17"/>
  <c r="Y1160" i="17"/>
  <c r="AD1159" i="17"/>
  <c r="W1159" i="17" s="1"/>
  <c r="AI1159" i="17" l="1"/>
  <c r="AH1158" i="17"/>
  <c r="AF1158" i="17"/>
  <c r="AG1158" i="17"/>
  <c r="AG1159" i="17" s="1"/>
  <c r="AG1160" i="17" s="1"/>
  <c r="AA1160" i="17"/>
  <c r="Q1164" i="17"/>
  <c r="O1164" i="17"/>
  <c r="P1164" i="17"/>
  <c r="S1165" i="17"/>
  <c r="N1165" i="17" s="1"/>
  <c r="H1165" i="17"/>
  <c r="I1165" i="17" s="1"/>
  <c r="E1166" i="17"/>
  <c r="F1165" i="17"/>
  <c r="G1165" i="17"/>
  <c r="AH1159" i="17"/>
  <c r="L1164" i="17"/>
  <c r="AJ1158" i="17"/>
  <c r="AJ1159" i="17" s="1"/>
  <c r="M1164" i="17"/>
  <c r="M1165" i="17" s="1"/>
  <c r="AD1160" i="17"/>
  <c r="W1160" i="17" s="1"/>
  <c r="AC1161" i="17"/>
  <c r="Y1161" i="17"/>
  <c r="Z1161" i="17"/>
  <c r="X1161" i="17"/>
  <c r="U1162" i="17"/>
  <c r="T1163" i="17"/>
  <c r="V1162" i="17"/>
  <c r="AB1159" i="17"/>
  <c r="AI1160" i="17" s="1"/>
  <c r="AE1160" i="17"/>
  <c r="AF1159" i="17"/>
  <c r="L1165" i="17" l="1"/>
  <c r="AF1160" i="17"/>
  <c r="Q1165" i="17"/>
  <c r="P1165" i="17"/>
  <c r="O1165" i="17"/>
  <c r="J1165" i="17"/>
  <c r="S1166" i="17"/>
  <c r="N1166" i="17" s="1"/>
  <c r="H1166" i="17"/>
  <c r="L1166" i="17" s="1"/>
  <c r="F1166" i="17"/>
  <c r="E1167" i="17"/>
  <c r="G1166" i="17"/>
  <c r="AJ1160" i="17"/>
  <c r="K1165" i="17"/>
  <c r="R1164" i="17"/>
  <c r="AH1160" i="17"/>
  <c r="AB1160" i="17"/>
  <c r="AI1161" i="17" s="1"/>
  <c r="AA1161" i="17"/>
  <c r="AD1161" i="17" s="1"/>
  <c r="W1161" i="17" s="1"/>
  <c r="AE1161" i="17"/>
  <c r="U1163" i="17"/>
  <c r="T1164" i="17"/>
  <c r="V1163" i="17"/>
  <c r="AC1162" i="17"/>
  <c r="Y1162" i="17"/>
  <c r="Z1162" i="17"/>
  <c r="X1162" i="17"/>
  <c r="R1165" i="17" l="1"/>
  <c r="J1166" i="17"/>
  <c r="M1166" i="17"/>
  <c r="AA1162" i="17"/>
  <c r="S1167" i="17"/>
  <c r="N1167" i="17" s="1"/>
  <c r="L1167" i="17"/>
  <c r="M1167" i="17"/>
  <c r="K1167" i="17"/>
  <c r="H1167" i="17"/>
  <c r="J1167" i="17" s="1"/>
  <c r="E1168" i="17"/>
  <c r="F1167" i="17"/>
  <c r="G1167" i="17"/>
  <c r="AG1161" i="17"/>
  <c r="AH1161" i="17"/>
  <c r="Q1166" i="17"/>
  <c r="P1166" i="17"/>
  <c r="O1166" i="17"/>
  <c r="K1166" i="17"/>
  <c r="I1166" i="17"/>
  <c r="I1167" i="17" s="1"/>
  <c r="AJ1161" i="17"/>
  <c r="AD1162" i="17"/>
  <c r="W1162" i="17" s="1"/>
  <c r="AB1161" i="17"/>
  <c r="AI1162" i="17" s="1"/>
  <c r="T1165" i="17"/>
  <c r="U1164" i="17"/>
  <c r="V1164" i="17"/>
  <c r="AF1161" i="17"/>
  <c r="AE1162" i="17"/>
  <c r="AC1163" i="17"/>
  <c r="Z1163" i="17"/>
  <c r="Y1163" i="17"/>
  <c r="X1163" i="17"/>
  <c r="R1166" i="17" l="1"/>
  <c r="AH1162" i="17"/>
  <c r="Q1167" i="17"/>
  <c r="P1167" i="17"/>
  <c r="O1167" i="17"/>
  <c r="AG1162" i="17"/>
  <c r="AJ1162" i="17"/>
  <c r="S1168" i="17"/>
  <c r="N1168" i="17" s="1"/>
  <c r="H1168" i="17"/>
  <c r="L1168" i="17" s="1"/>
  <c r="F1168" i="17"/>
  <c r="E1169" i="17"/>
  <c r="G1168" i="17"/>
  <c r="AA1163" i="17"/>
  <c r="AD1163" i="17"/>
  <c r="W1163" i="17" s="1"/>
  <c r="U1165" i="17"/>
  <c r="T1166" i="17"/>
  <c r="V1165" i="17"/>
  <c r="AB1162" i="17"/>
  <c r="AI1163" i="17" s="1"/>
  <c r="AC1164" i="17"/>
  <c r="Y1164" i="17"/>
  <c r="Z1164" i="17"/>
  <c r="X1164" i="17"/>
  <c r="AE1163" i="17"/>
  <c r="AF1162" i="17"/>
  <c r="R1167" i="17" l="1"/>
  <c r="I1168" i="17"/>
  <c r="AJ1163" i="17"/>
  <c r="Q1168" i="17"/>
  <c r="P1168" i="17"/>
  <c r="O1168" i="17"/>
  <c r="AG1163" i="17"/>
  <c r="M1168" i="17"/>
  <c r="J1168" i="17"/>
  <c r="AH1163" i="17"/>
  <c r="K1168" i="17"/>
  <c r="S1169" i="17"/>
  <c r="N1169" i="17" s="1"/>
  <c r="H1169" i="17"/>
  <c r="J1169" i="17" s="1"/>
  <c r="E1170" i="17"/>
  <c r="F1169" i="17"/>
  <c r="G1169" i="17"/>
  <c r="AA1164" i="17"/>
  <c r="AD1164" i="17" s="1"/>
  <c r="W1164" i="17" s="1"/>
  <c r="AB1163" i="17"/>
  <c r="AI1164" i="17" s="1"/>
  <c r="AF1163" i="17"/>
  <c r="T1167" i="17"/>
  <c r="U1166" i="17"/>
  <c r="V1166" i="17"/>
  <c r="AC1165" i="17"/>
  <c r="X1165" i="17"/>
  <c r="Z1165" i="17"/>
  <c r="Y1165" i="17"/>
  <c r="AE1164" i="17"/>
  <c r="K1169" i="17" l="1"/>
  <c r="M1169" i="17"/>
  <c r="L1169" i="17"/>
  <c r="I1169" i="17"/>
  <c r="Q1169" i="17"/>
  <c r="P1169" i="17"/>
  <c r="O1169" i="17"/>
  <c r="AJ1164" i="17"/>
  <c r="AA1165" i="17"/>
  <c r="AE1165" i="17" s="1"/>
  <c r="AG1164" i="17"/>
  <c r="S1170" i="17"/>
  <c r="N1170" i="17" s="1"/>
  <c r="H1170" i="17"/>
  <c r="K1170" i="17" s="1"/>
  <c r="I1170" i="17"/>
  <c r="E1171" i="17"/>
  <c r="F1170" i="17"/>
  <c r="G1170" i="17"/>
  <c r="R1168" i="17"/>
  <c r="AH1164" i="17"/>
  <c r="AF1164" i="17"/>
  <c r="U1167" i="17"/>
  <c r="T1168" i="17"/>
  <c r="V1167" i="17"/>
  <c r="AB1164" i="17"/>
  <c r="AI1165" i="17" s="1"/>
  <c r="AC1166" i="17"/>
  <c r="Z1166" i="17"/>
  <c r="Y1166" i="17"/>
  <c r="X1166" i="17"/>
  <c r="AJ1165" i="17" l="1"/>
  <c r="AF1165" i="17"/>
  <c r="AG1165" i="17"/>
  <c r="AD1165" i="17"/>
  <c r="W1165" i="17" s="1"/>
  <c r="AA1166" i="17"/>
  <c r="S1171" i="17"/>
  <c r="N1171" i="17" s="1"/>
  <c r="M1171" i="17"/>
  <c r="L1171" i="17"/>
  <c r="E1172" i="17"/>
  <c r="H1171" i="17"/>
  <c r="I1171" i="17" s="1"/>
  <c r="F1171" i="17"/>
  <c r="G1171" i="17"/>
  <c r="AH1165" i="17"/>
  <c r="AH1166" i="17" s="1"/>
  <c r="J1170" i="17"/>
  <c r="J1171" i="17" s="1"/>
  <c r="L1170" i="17"/>
  <c r="R1169" i="17"/>
  <c r="M1170" i="17"/>
  <c r="Q1170" i="17"/>
  <c r="P1170" i="17"/>
  <c r="O1170" i="17"/>
  <c r="U1168" i="17"/>
  <c r="T1169" i="17"/>
  <c r="V1168" i="17"/>
  <c r="Z1167" i="17"/>
  <c r="X1167" i="17"/>
  <c r="Y1167" i="17"/>
  <c r="AC1167" i="17"/>
  <c r="AD1166" i="17"/>
  <c r="W1166" i="17" s="1"/>
  <c r="AE1166" i="17"/>
  <c r="AB1165" i="17"/>
  <c r="AF1166" i="17" s="1"/>
  <c r="R1170" i="17" l="1"/>
  <c r="K1171" i="17"/>
  <c r="AJ1166" i="17"/>
  <c r="AG1166" i="17"/>
  <c r="Q1171" i="17"/>
  <c r="P1171" i="17"/>
  <c r="O1171" i="17"/>
  <c r="AI1166" i="17"/>
  <c r="AI1167" i="17" s="1"/>
  <c r="S1172" i="17"/>
  <c r="N1172" i="17" s="1"/>
  <c r="H1172" i="17"/>
  <c r="M1172" i="17" s="1"/>
  <c r="I1172" i="17"/>
  <c r="J1172" i="17"/>
  <c r="E1173" i="17"/>
  <c r="F1172" i="17"/>
  <c r="G1172" i="17"/>
  <c r="AA1167" i="17"/>
  <c r="AE1167" i="17" s="1"/>
  <c r="AB1166" i="17"/>
  <c r="AH1167" i="17" s="1"/>
  <c r="U1169" i="17"/>
  <c r="T1170" i="17"/>
  <c r="V1169" i="17"/>
  <c r="AC1168" i="17"/>
  <c r="Z1168" i="17"/>
  <c r="Y1168" i="17"/>
  <c r="X1168" i="17"/>
  <c r="AD1167" i="17"/>
  <c r="W1167" i="17" s="1"/>
  <c r="S1173" i="17" l="1"/>
  <c r="N1173" i="17" s="1"/>
  <c r="H1173" i="17"/>
  <c r="M1173" i="17" s="1"/>
  <c r="F1173" i="17"/>
  <c r="E1174" i="17"/>
  <c r="G1173" i="17"/>
  <c r="R1171" i="17"/>
  <c r="L1172" i="17"/>
  <c r="AG1167" i="17"/>
  <c r="K1172" i="17"/>
  <c r="K1173" i="17" s="1"/>
  <c r="AJ1167" i="17"/>
  <c r="Q1172" i="17"/>
  <c r="P1172" i="17"/>
  <c r="O1172" i="17"/>
  <c r="AA1168" i="17"/>
  <c r="AE1168" i="17" s="1"/>
  <c r="AB1167" i="17"/>
  <c r="AH1168" i="17" s="1"/>
  <c r="AC1169" i="17"/>
  <c r="Y1169" i="17"/>
  <c r="Z1169" i="17"/>
  <c r="X1169" i="17"/>
  <c r="AD1168" i="17"/>
  <c r="W1168" i="17" s="1"/>
  <c r="AF1167" i="17"/>
  <c r="AF1168" i="17" s="1"/>
  <c r="U1170" i="17"/>
  <c r="T1171" i="17"/>
  <c r="V1170" i="17"/>
  <c r="J1173" i="17" l="1"/>
  <c r="I1173" i="17"/>
  <c r="L1173" i="17"/>
  <c r="AG1168" i="17"/>
  <c r="AI1168" i="17"/>
  <c r="R1172" i="17"/>
  <c r="S1174" i="17"/>
  <c r="N1174" i="17" s="1"/>
  <c r="L1174" i="17"/>
  <c r="H1174" i="17"/>
  <c r="J1174" i="17" s="1"/>
  <c r="E1175" i="17"/>
  <c r="F1174" i="17"/>
  <c r="G1174" i="17"/>
  <c r="AJ1168" i="17"/>
  <c r="AJ1169" i="17" s="1"/>
  <c r="Q1173" i="17"/>
  <c r="P1173" i="17"/>
  <c r="R1173" i="17" s="1"/>
  <c r="O1173" i="17"/>
  <c r="U1171" i="17"/>
  <c r="T1172" i="17"/>
  <c r="V1171" i="17"/>
  <c r="AA1169" i="17"/>
  <c r="AD1169" i="17" s="1"/>
  <c r="W1169" i="17" s="1"/>
  <c r="AC1170" i="17"/>
  <c r="Y1170" i="17"/>
  <c r="Z1170" i="17"/>
  <c r="X1170" i="17"/>
  <c r="AB1168" i="17"/>
  <c r="AH1169" i="17" s="1"/>
  <c r="K1174" i="17" l="1"/>
  <c r="AA1170" i="17"/>
  <c r="Q1174" i="17"/>
  <c r="P1174" i="17"/>
  <c r="R1174" i="17" s="1"/>
  <c r="O1174" i="17"/>
  <c r="S1175" i="17"/>
  <c r="N1175" i="17" s="1"/>
  <c r="E1176" i="17"/>
  <c r="H1175" i="17"/>
  <c r="L1175" i="17" s="1"/>
  <c r="F1175" i="17"/>
  <c r="G1175" i="17"/>
  <c r="AI1169" i="17"/>
  <c r="AI1170" i="17" s="1"/>
  <c r="I1174" i="17"/>
  <c r="AG1169" i="17"/>
  <c r="AG1170" i="17" s="1"/>
  <c r="M1174" i="17"/>
  <c r="M1175" i="17" s="1"/>
  <c r="U1172" i="17"/>
  <c r="T1173" i="17"/>
  <c r="V1172" i="17"/>
  <c r="AE1169" i="17"/>
  <c r="AB1169" i="17" s="1"/>
  <c r="AJ1170" i="17" s="1"/>
  <c r="AF1169" i="17"/>
  <c r="AC1171" i="17"/>
  <c r="Z1171" i="17"/>
  <c r="Y1171" i="17"/>
  <c r="X1171" i="17"/>
  <c r="AD1170" i="17"/>
  <c r="W1170" i="17" s="1"/>
  <c r="AE1170" i="17"/>
  <c r="Q1175" i="17" l="1"/>
  <c r="P1175" i="17"/>
  <c r="O1175" i="17"/>
  <c r="S1176" i="17"/>
  <c r="N1176" i="17" s="1"/>
  <c r="H1176" i="17"/>
  <c r="M1176" i="17" s="1"/>
  <c r="F1176" i="17"/>
  <c r="I1176" i="17"/>
  <c r="E1177" i="17"/>
  <c r="G1176" i="17"/>
  <c r="J1175" i="17"/>
  <c r="I1175" i="17"/>
  <c r="K1175" i="17"/>
  <c r="K1176" i="17" s="1"/>
  <c r="AB1170" i="17"/>
  <c r="AJ1171" i="17" s="1"/>
  <c r="AH1170" i="17"/>
  <c r="AH1171" i="17" s="1"/>
  <c r="AA1171" i="17"/>
  <c r="AE1171" i="17" s="1"/>
  <c r="U1173" i="17"/>
  <c r="T1174" i="17"/>
  <c r="V1173" i="17"/>
  <c r="AC1172" i="17"/>
  <c r="Z1172" i="17"/>
  <c r="Y1172" i="17"/>
  <c r="X1172" i="17"/>
  <c r="AF1170" i="17"/>
  <c r="AG1171" i="17" l="1"/>
  <c r="L1176" i="17"/>
  <c r="J1176" i="17"/>
  <c r="J1177" i="17" s="1"/>
  <c r="AF1171" i="17"/>
  <c r="R1175" i="17"/>
  <c r="S1177" i="17"/>
  <c r="N1177" i="17" s="1"/>
  <c r="L1177" i="17"/>
  <c r="M1177" i="17"/>
  <c r="H1177" i="17"/>
  <c r="K1177" i="17" s="1"/>
  <c r="I1177" i="17"/>
  <c r="E1178" i="17"/>
  <c r="F1177" i="17"/>
  <c r="G1177" i="17"/>
  <c r="Q1176" i="17"/>
  <c r="P1176" i="17"/>
  <c r="O1176" i="17"/>
  <c r="AI1171" i="17"/>
  <c r="U1174" i="17"/>
  <c r="T1175" i="17"/>
  <c r="V1174" i="17"/>
  <c r="AC1173" i="17"/>
  <c r="Z1173" i="17"/>
  <c r="Y1173" i="17"/>
  <c r="X1173" i="17"/>
  <c r="AA1172" i="17"/>
  <c r="AE1172" i="17" s="1"/>
  <c r="AD1171" i="17"/>
  <c r="W1171" i="17" s="1"/>
  <c r="Q1177" i="17" l="1"/>
  <c r="P1177" i="17"/>
  <c r="O1177" i="17"/>
  <c r="S1178" i="17"/>
  <c r="N1178" i="17" s="1"/>
  <c r="H1178" i="17"/>
  <c r="J1178" i="17" s="1"/>
  <c r="I1178" i="17"/>
  <c r="E1179" i="17"/>
  <c r="F1178" i="17"/>
  <c r="G1178" i="17"/>
  <c r="R1176" i="17"/>
  <c r="AC1174" i="17"/>
  <c r="Z1174" i="17"/>
  <c r="Y1174" i="17"/>
  <c r="X1174" i="17"/>
  <c r="AD1172" i="17"/>
  <c r="W1172" i="17" s="1"/>
  <c r="U1175" i="17"/>
  <c r="T1176" i="17"/>
  <c r="V1175" i="17"/>
  <c r="AA1173" i="17"/>
  <c r="AD1173" i="17" s="1"/>
  <c r="AB1171" i="17"/>
  <c r="L1178" i="17" l="1"/>
  <c r="M1178" i="17"/>
  <c r="K1178" i="17"/>
  <c r="R1177" i="17"/>
  <c r="W1173" i="17"/>
  <c r="AJ1172" i="17"/>
  <c r="AH1172" i="17"/>
  <c r="AH1173" i="17" s="1"/>
  <c r="AG1172" i="17"/>
  <c r="AG1173" i="17" s="1"/>
  <c r="AI1172" i="17"/>
  <c r="Q1178" i="17"/>
  <c r="P1178" i="17"/>
  <c r="R1178" i="17" s="1"/>
  <c r="O1178" i="17"/>
  <c r="S1179" i="17"/>
  <c r="N1179" i="17" s="1"/>
  <c r="H1179" i="17"/>
  <c r="K1179" i="17" s="1"/>
  <c r="J1179" i="17"/>
  <c r="E1180" i="17"/>
  <c r="F1179" i="17"/>
  <c r="G1179" i="17"/>
  <c r="AB1172" i="17"/>
  <c r="AF1172" i="17"/>
  <c r="AE1173" i="17"/>
  <c r="AC1175" i="17"/>
  <c r="Y1175" i="17"/>
  <c r="Z1175" i="17"/>
  <c r="X1175" i="17"/>
  <c r="AA1174" i="17"/>
  <c r="AD1174" i="17" s="1"/>
  <c r="W1174" i="17" s="1"/>
  <c r="U1176" i="17"/>
  <c r="V1176" i="17"/>
  <c r="T1177" i="17"/>
  <c r="AA1175" i="17" l="1"/>
  <c r="AI1173" i="17"/>
  <c r="AF1173" i="17"/>
  <c r="AE1174" i="17"/>
  <c r="S1180" i="17"/>
  <c r="N1180" i="17" s="1"/>
  <c r="K1180" i="17"/>
  <c r="L1180" i="17"/>
  <c r="H1180" i="17"/>
  <c r="J1180" i="17" s="1"/>
  <c r="E1181" i="17"/>
  <c r="F1180" i="17"/>
  <c r="G1180" i="17"/>
  <c r="M1179" i="17"/>
  <c r="M1180" i="17" s="1"/>
  <c r="L1179" i="17"/>
  <c r="AJ1173" i="17"/>
  <c r="I1179" i="17"/>
  <c r="I1180" i="17" s="1"/>
  <c r="Q1179" i="17"/>
  <c r="O1179" i="17"/>
  <c r="P1179" i="17"/>
  <c r="U1177" i="17"/>
  <c r="T1178" i="17"/>
  <c r="V1177" i="17"/>
  <c r="AE1175" i="17"/>
  <c r="Z1176" i="17"/>
  <c r="AC1176" i="17"/>
  <c r="Y1176" i="17"/>
  <c r="X1176" i="17"/>
  <c r="AB1173" i="17"/>
  <c r="AB1174" i="17" s="1"/>
  <c r="AD1175" i="17"/>
  <c r="W1175" i="17" s="1"/>
  <c r="R1179" i="17" l="1"/>
  <c r="AA1176" i="17"/>
  <c r="AI1174" i="17"/>
  <c r="AI1175" i="17" s="1"/>
  <c r="Q1180" i="17"/>
  <c r="P1180" i="17"/>
  <c r="O1180" i="17"/>
  <c r="AG1174" i="17"/>
  <c r="AG1175" i="17" s="1"/>
  <c r="AG1176" i="17" s="1"/>
  <c r="S1181" i="17"/>
  <c r="N1181" i="17" s="1"/>
  <c r="E1182" i="17"/>
  <c r="H1181" i="17"/>
  <c r="M1181" i="17" s="1"/>
  <c r="F1181" i="17"/>
  <c r="G1181" i="17"/>
  <c r="AH1174" i="17"/>
  <c r="AH1175" i="17" s="1"/>
  <c r="AF1174" i="17"/>
  <c r="AF1175" i="17" s="1"/>
  <c r="AF1176" i="17" s="1"/>
  <c r="AJ1174" i="17"/>
  <c r="AJ1175" i="17" s="1"/>
  <c r="U1178" i="17"/>
  <c r="T1179" i="17"/>
  <c r="V1178" i="17"/>
  <c r="AB1175" i="17"/>
  <c r="AD1176" i="17"/>
  <c r="W1176" i="17" s="1"/>
  <c r="AC1177" i="17"/>
  <c r="Y1177" i="17"/>
  <c r="Z1177" i="17"/>
  <c r="X1177" i="17"/>
  <c r="AE1176" i="17"/>
  <c r="L1181" i="17" l="1"/>
  <c r="Q1181" i="17"/>
  <c r="P1181" i="17"/>
  <c r="O1181" i="17"/>
  <c r="I1181" i="17"/>
  <c r="I1182" i="17" s="1"/>
  <c r="R1180" i="17"/>
  <c r="AA1177" i="17"/>
  <c r="AJ1176" i="17"/>
  <c r="J1181" i="17"/>
  <c r="K1181" i="17"/>
  <c r="AI1176" i="17"/>
  <c r="S1182" i="17"/>
  <c r="N1182" i="17" s="1"/>
  <c r="K1182" i="17"/>
  <c r="L1182" i="17"/>
  <c r="H1182" i="17"/>
  <c r="M1182" i="17" s="1"/>
  <c r="E1183" i="17"/>
  <c r="F1182" i="17"/>
  <c r="G1182" i="17"/>
  <c r="AH1176" i="17"/>
  <c r="AB1176" i="17"/>
  <c r="AG1177" i="17" s="1"/>
  <c r="AD1177" i="17"/>
  <c r="W1177" i="17" s="1"/>
  <c r="U1179" i="17"/>
  <c r="T1180" i="17"/>
  <c r="V1179" i="17"/>
  <c r="AC1178" i="17"/>
  <c r="Z1178" i="17"/>
  <c r="Y1178" i="17"/>
  <c r="X1178" i="17"/>
  <c r="AE1177" i="17"/>
  <c r="AH1177" i="17" l="1"/>
  <c r="AI1177" i="17"/>
  <c r="J1182" i="17"/>
  <c r="J1183" i="17" s="1"/>
  <c r="AJ1177" i="17"/>
  <c r="AA1178" i="17"/>
  <c r="S1183" i="17"/>
  <c r="N1183" i="17" s="1"/>
  <c r="L1183" i="17"/>
  <c r="M1183" i="17"/>
  <c r="H1183" i="17"/>
  <c r="I1183" i="17" s="1"/>
  <c r="E1184" i="17"/>
  <c r="F1183" i="17"/>
  <c r="G1183" i="17"/>
  <c r="R1181" i="17"/>
  <c r="AJ1178" i="17"/>
  <c r="P1182" i="17"/>
  <c r="Q1182" i="17"/>
  <c r="O1182" i="17"/>
  <c r="AB1177" i="17"/>
  <c r="AH1178" i="17" s="1"/>
  <c r="AF1177" i="17"/>
  <c r="T1181" i="17"/>
  <c r="U1180" i="17"/>
  <c r="V1180" i="17"/>
  <c r="AC1179" i="17"/>
  <c r="Y1179" i="17"/>
  <c r="Z1179" i="17"/>
  <c r="X1179" i="17"/>
  <c r="AD1178" i="17"/>
  <c r="W1178" i="17" s="1"/>
  <c r="AE1178" i="17"/>
  <c r="K1183" i="17" l="1"/>
  <c r="AF1178" i="17"/>
  <c r="R1182" i="17"/>
  <c r="Q1183" i="17"/>
  <c r="P1183" i="17"/>
  <c r="R1183" i="17" s="1"/>
  <c r="O1183" i="17"/>
  <c r="AI1178" i="17"/>
  <c r="S1184" i="17"/>
  <c r="N1184" i="17" s="1"/>
  <c r="F1184" i="17"/>
  <c r="H1184" i="17"/>
  <c r="L1184" i="17" s="1"/>
  <c r="E1185" i="17"/>
  <c r="G1184" i="17"/>
  <c r="AG1178" i="17"/>
  <c r="AA1179" i="17"/>
  <c r="AB1178" i="17"/>
  <c r="AH1179" i="17" s="1"/>
  <c r="AC1180" i="17"/>
  <c r="Z1180" i="17"/>
  <c r="Y1180" i="17"/>
  <c r="X1180" i="17"/>
  <c r="U1181" i="17"/>
  <c r="T1182" i="17"/>
  <c r="V1181" i="17"/>
  <c r="AD1179" i="17"/>
  <c r="W1179" i="17" s="1"/>
  <c r="AF1179" i="17"/>
  <c r="AE1179" i="17"/>
  <c r="AI1179" i="17" l="1"/>
  <c r="AA1180" i="17"/>
  <c r="M1184" i="17"/>
  <c r="Q1184" i="17"/>
  <c r="P1184" i="17"/>
  <c r="O1184" i="17"/>
  <c r="I1184" i="17"/>
  <c r="I1185" i="17" s="1"/>
  <c r="J1184" i="17"/>
  <c r="AJ1179" i="17"/>
  <c r="AG1179" i="17"/>
  <c r="K1184" i="17"/>
  <c r="S1185" i="17"/>
  <c r="N1185" i="17" s="1"/>
  <c r="H1185" i="17"/>
  <c r="J1185" i="17" s="1"/>
  <c r="E1186" i="17"/>
  <c r="F1185" i="17"/>
  <c r="G1185" i="17"/>
  <c r="AD1180" i="17"/>
  <c r="W1180" i="17" s="1"/>
  <c r="AE1180" i="17"/>
  <c r="U1182" i="17"/>
  <c r="T1183" i="17"/>
  <c r="V1182" i="17"/>
  <c r="AB1179" i="17"/>
  <c r="AF1180" i="17" s="1"/>
  <c r="AC1181" i="17"/>
  <c r="Z1181" i="17"/>
  <c r="Y1181" i="17"/>
  <c r="X1181" i="17"/>
  <c r="M1185" i="17" l="1"/>
  <c r="L1185" i="17"/>
  <c r="K1185" i="17"/>
  <c r="Q1185" i="17"/>
  <c r="P1185" i="17"/>
  <c r="R1185" i="17" s="1"/>
  <c r="O1185" i="17"/>
  <c r="AG1180" i="17"/>
  <c r="AG1181" i="17" s="1"/>
  <c r="R1184" i="17"/>
  <c r="S1186" i="17"/>
  <c r="N1186" i="17" s="1"/>
  <c r="H1186" i="17"/>
  <c r="K1186" i="17" s="1"/>
  <c r="I1186" i="17"/>
  <c r="E1187" i="17"/>
  <c r="F1186" i="17"/>
  <c r="G1186" i="17"/>
  <c r="AI1180" i="17"/>
  <c r="AJ1180" i="17"/>
  <c r="AH1180" i="17"/>
  <c r="T1184" i="17"/>
  <c r="U1183" i="17"/>
  <c r="V1183" i="17"/>
  <c r="Y1182" i="17"/>
  <c r="Z1182" i="17"/>
  <c r="AC1182" i="17"/>
  <c r="X1182" i="17"/>
  <c r="AA1181" i="17"/>
  <c r="AD1181" i="17" s="1"/>
  <c r="W1181" i="17" s="1"/>
  <c r="AB1180" i="17"/>
  <c r="J1186" i="17" l="1"/>
  <c r="M1186" i="17"/>
  <c r="AH1181" i="17"/>
  <c r="S1187" i="17"/>
  <c r="N1187" i="17" s="1"/>
  <c r="H1187" i="17"/>
  <c r="K1187" i="17" s="1"/>
  <c r="E1188" i="17"/>
  <c r="F1187" i="17"/>
  <c r="G1187" i="17"/>
  <c r="Q1186" i="17"/>
  <c r="P1186" i="17"/>
  <c r="O1186" i="17"/>
  <c r="AJ1181" i="17"/>
  <c r="L1186" i="17"/>
  <c r="AI1181" i="17"/>
  <c r="AA1182" i="17"/>
  <c r="AD1182" i="17"/>
  <c r="W1182" i="17" s="1"/>
  <c r="AF1181" i="17"/>
  <c r="AE1181" i="17"/>
  <c r="AB1181" i="17" s="1"/>
  <c r="AH1182" i="17" s="1"/>
  <c r="AC1183" i="17"/>
  <c r="Z1183" i="17"/>
  <c r="Y1183" i="17"/>
  <c r="X1183" i="17"/>
  <c r="T1185" i="17"/>
  <c r="U1184" i="17"/>
  <c r="V1184" i="17"/>
  <c r="AE1182" i="17"/>
  <c r="R1186" i="17" l="1"/>
  <c r="I1187" i="17"/>
  <c r="J1187" i="17"/>
  <c r="AB1182" i="17"/>
  <c r="AH1183" i="17" s="1"/>
  <c r="L1187" i="17"/>
  <c r="AG1182" i="17"/>
  <c r="AG1183" i="17" s="1"/>
  <c r="M1187" i="17"/>
  <c r="M1188" i="17" s="1"/>
  <c r="AI1182" i="17"/>
  <c r="Q1187" i="17"/>
  <c r="P1187" i="17"/>
  <c r="O1187" i="17"/>
  <c r="AJ1182" i="17"/>
  <c r="AJ1183" i="17" s="1"/>
  <c r="S1188" i="17"/>
  <c r="N1188" i="17" s="1"/>
  <c r="H1188" i="17"/>
  <c r="K1188" i="17" s="1"/>
  <c r="E1189" i="17"/>
  <c r="F1188" i="17"/>
  <c r="G1188" i="17"/>
  <c r="Y1184" i="17"/>
  <c r="Z1184" i="17"/>
  <c r="AC1184" i="17"/>
  <c r="X1184" i="17"/>
  <c r="U1185" i="17"/>
  <c r="T1186" i="17"/>
  <c r="V1185" i="17"/>
  <c r="AF1182" i="17"/>
  <c r="AF1183" i="17" s="1"/>
  <c r="AA1183" i="17"/>
  <c r="AE1183" i="17" s="1"/>
  <c r="I1188" i="17" l="1"/>
  <c r="J1188" i="17"/>
  <c r="L1188" i="17"/>
  <c r="R1187" i="17"/>
  <c r="S1189" i="17"/>
  <c r="N1189" i="17" s="1"/>
  <c r="H1189" i="17"/>
  <c r="I1189" i="17" s="1"/>
  <c r="E1190" i="17"/>
  <c r="F1189" i="17"/>
  <c r="G1189" i="17"/>
  <c r="Q1188" i="17"/>
  <c r="P1188" i="17"/>
  <c r="O1188" i="17"/>
  <c r="AI1183" i="17"/>
  <c r="AD1183" i="17"/>
  <c r="W1183" i="17" s="1"/>
  <c r="U1186" i="17"/>
  <c r="T1187" i="17"/>
  <c r="V1186" i="17"/>
  <c r="AA1184" i="17"/>
  <c r="AE1184" i="17" s="1"/>
  <c r="AC1185" i="17"/>
  <c r="Z1185" i="17"/>
  <c r="Y1185" i="17"/>
  <c r="X1185" i="17"/>
  <c r="J1189" i="17" l="1"/>
  <c r="R1188" i="17"/>
  <c r="AA1185" i="17"/>
  <c r="M1189" i="17"/>
  <c r="K1189" i="17"/>
  <c r="L1189" i="17"/>
  <c r="L1190" i="17" s="1"/>
  <c r="Q1189" i="17"/>
  <c r="P1189" i="17"/>
  <c r="R1189" i="17" s="1"/>
  <c r="O1189" i="17"/>
  <c r="S1190" i="17"/>
  <c r="N1190" i="17" s="1"/>
  <c r="H1190" i="17"/>
  <c r="I1190" i="17"/>
  <c r="M1190" i="17"/>
  <c r="E1191" i="17"/>
  <c r="F1190" i="17"/>
  <c r="G1190" i="17"/>
  <c r="AC1186" i="17"/>
  <c r="Y1186" i="17"/>
  <c r="X1186" i="17"/>
  <c r="Z1186" i="17"/>
  <c r="AD1185" i="17"/>
  <c r="AE1185" i="17"/>
  <c r="AD1184" i="17"/>
  <c r="W1184" i="17" s="1"/>
  <c r="U1187" i="17"/>
  <c r="T1188" i="17"/>
  <c r="V1187" i="17"/>
  <c r="AB1183" i="17"/>
  <c r="AI1184" i="17" s="1"/>
  <c r="K1190" i="17" l="1"/>
  <c r="S1191" i="17"/>
  <c r="N1191" i="17" s="1"/>
  <c r="L1191" i="17"/>
  <c r="K1191" i="17"/>
  <c r="M1191" i="17"/>
  <c r="J1191" i="17"/>
  <c r="I1191" i="17"/>
  <c r="E1192" i="17"/>
  <c r="F1191" i="17"/>
  <c r="H1191" i="17"/>
  <c r="G1191" i="17"/>
  <c r="J1190" i="17"/>
  <c r="AJ1184" i="17"/>
  <c r="AH1184" i="17"/>
  <c r="AH1185" i="17" s="1"/>
  <c r="AG1184" i="17"/>
  <c r="AG1185" i="17" s="1"/>
  <c r="AA1186" i="17"/>
  <c r="AD1186" i="17" s="1"/>
  <c r="W1186" i="17" s="1"/>
  <c r="W1185" i="17"/>
  <c r="Q1190" i="17"/>
  <c r="P1190" i="17"/>
  <c r="O1190" i="17"/>
  <c r="AB1184" i="17"/>
  <c r="AF1184" i="17"/>
  <c r="AF1185" i="17" s="1"/>
  <c r="U1188" i="17"/>
  <c r="T1189" i="17"/>
  <c r="V1188" i="17"/>
  <c r="AC1187" i="17"/>
  <c r="Y1187" i="17"/>
  <c r="Z1187" i="17"/>
  <c r="X1187" i="17"/>
  <c r="R1190" i="17" l="1"/>
  <c r="AE1186" i="17"/>
  <c r="AB1185" i="17"/>
  <c r="AF1186" i="17" s="1"/>
  <c r="AJ1185" i="17"/>
  <c r="AJ1186" i="17" s="1"/>
  <c r="Q1191" i="17"/>
  <c r="P1191" i="17"/>
  <c r="O1191" i="17"/>
  <c r="AI1185" i="17"/>
  <c r="S1192" i="17"/>
  <c r="N1192" i="17" s="1"/>
  <c r="H1192" i="17"/>
  <c r="K1192" i="17" s="1"/>
  <c r="F1192" i="17"/>
  <c r="E1193" i="17"/>
  <c r="G1192" i="17"/>
  <c r="U1189" i="17"/>
  <c r="T1190" i="17"/>
  <c r="V1189" i="17"/>
  <c r="AC1188" i="17"/>
  <c r="Y1188" i="17"/>
  <c r="X1188" i="17"/>
  <c r="Z1188" i="17"/>
  <c r="AA1187" i="17"/>
  <c r="AD1187" i="17" s="1"/>
  <c r="W1187" i="17" s="1"/>
  <c r="AB1186" i="17"/>
  <c r="R1191" i="17" l="1"/>
  <c r="AI1186" i="17"/>
  <c r="AI1187" i="17" s="1"/>
  <c r="AH1186" i="17"/>
  <c r="AH1187" i="17" s="1"/>
  <c r="AH1188" i="17" s="1"/>
  <c r="AG1186" i="17"/>
  <c r="AG1187" i="17" s="1"/>
  <c r="Q1192" i="17"/>
  <c r="P1192" i="17"/>
  <c r="O1192" i="17"/>
  <c r="L1192" i="17"/>
  <c r="M1192" i="17"/>
  <c r="M1193" i="17" s="1"/>
  <c r="AJ1187" i="17"/>
  <c r="I1192" i="17"/>
  <c r="I1193" i="17" s="1"/>
  <c r="J1192" i="17"/>
  <c r="J1193" i="17" s="1"/>
  <c r="AF1187" i="17"/>
  <c r="S1193" i="17"/>
  <c r="N1193" i="17" s="1"/>
  <c r="H1193" i="17"/>
  <c r="K1193" i="17" s="1"/>
  <c r="E1194" i="17"/>
  <c r="F1193" i="17"/>
  <c r="G1193" i="17"/>
  <c r="U1190" i="17"/>
  <c r="T1191" i="17"/>
  <c r="V1190" i="17"/>
  <c r="AC1189" i="17"/>
  <c r="Z1189" i="17"/>
  <c r="X1189" i="17"/>
  <c r="Y1189" i="17"/>
  <c r="AE1187" i="17"/>
  <c r="AB1187" i="17" s="1"/>
  <c r="AA1188" i="17"/>
  <c r="AD1188" i="17" s="1"/>
  <c r="W1188" i="17" s="1"/>
  <c r="AG1188" i="17" l="1"/>
  <c r="L1193" i="17"/>
  <c r="Q1193" i="17"/>
  <c r="P1193" i="17"/>
  <c r="O1193" i="17"/>
  <c r="R1192" i="17"/>
  <c r="AI1188" i="17"/>
  <c r="AA1189" i="17"/>
  <c r="S1194" i="17"/>
  <c r="N1194" i="17" s="1"/>
  <c r="H1194" i="17"/>
  <c r="K1194" i="17" s="1"/>
  <c r="L1194" i="17"/>
  <c r="F1194" i="17"/>
  <c r="E1195" i="17"/>
  <c r="G1194" i="17"/>
  <c r="AJ1188" i="17"/>
  <c r="AF1188" i="17"/>
  <c r="AC1190" i="17"/>
  <c r="Y1190" i="17"/>
  <c r="Z1190" i="17"/>
  <c r="X1190" i="17"/>
  <c r="AE1188" i="17"/>
  <c r="AB1188" i="17" s="1"/>
  <c r="AH1189" i="17" s="1"/>
  <c r="U1191" i="17"/>
  <c r="T1192" i="17"/>
  <c r="V1191" i="17"/>
  <c r="AD1189" i="17"/>
  <c r="W1189" i="17" s="1"/>
  <c r="AE1189" i="17"/>
  <c r="AJ1189" i="17" l="1"/>
  <c r="AI1189" i="17"/>
  <c r="R1193" i="17"/>
  <c r="I1194" i="17"/>
  <c r="AJ1190" i="17"/>
  <c r="AA1190" i="17"/>
  <c r="AD1190" i="17" s="1"/>
  <c r="W1190" i="17" s="1"/>
  <c r="J1194" i="17"/>
  <c r="M1194" i="17"/>
  <c r="AB1189" i="17"/>
  <c r="AH1190" i="17" s="1"/>
  <c r="S1195" i="17"/>
  <c r="N1195" i="17" s="1"/>
  <c r="H1195" i="17"/>
  <c r="K1195" i="17" s="1"/>
  <c r="I1195" i="17"/>
  <c r="E1196" i="17"/>
  <c r="F1195" i="17"/>
  <c r="G1195" i="17"/>
  <c r="Q1194" i="17"/>
  <c r="O1194" i="17"/>
  <c r="P1194" i="17"/>
  <c r="R1194" i="17" s="1"/>
  <c r="AG1189" i="17"/>
  <c r="AG1190" i="17" s="1"/>
  <c r="U1192" i="17"/>
  <c r="T1193" i="17"/>
  <c r="V1192" i="17"/>
  <c r="AE1190" i="17"/>
  <c r="AC1191" i="17"/>
  <c r="Y1191" i="17"/>
  <c r="Z1191" i="17"/>
  <c r="X1191" i="17"/>
  <c r="AF1189" i="17"/>
  <c r="AI1190" i="17" l="1"/>
  <c r="M1195" i="17"/>
  <c r="AF1190" i="17"/>
  <c r="J1195" i="17"/>
  <c r="L1195" i="17"/>
  <c r="AB1190" i="17"/>
  <c r="AG1191" i="17" s="1"/>
  <c r="Q1195" i="17"/>
  <c r="P1195" i="17"/>
  <c r="O1195" i="17"/>
  <c r="S1196" i="17"/>
  <c r="N1196" i="17" s="1"/>
  <c r="H1196" i="17"/>
  <c r="M1196" i="17" s="1"/>
  <c r="E1197" i="17"/>
  <c r="F1196" i="17"/>
  <c r="G1196" i="17"/>
  <c r="AF1191" i="17"/>
  <c r="AA1191" i="17"/>
  <c r="T1194" i="17"/>
  <c r="U1193" i="17"/>
  <c r="V1193" i="17"/>
  <c r="AC1192" i="17"/>
  <c r="Y1192" i="17"/>
  <c r="Z1192" i="17"/>
  <c r="X1192" i="17"/>
  <c r="AD1191" i="17"/>
  <c r="W1191" i="17" s="1"/>
  <c r="AE1191" i="17"/>
  <c r="AI1191" i="17" l="1"/>
  <c r="AG1192" i="17"/>
  <c r="AB1191" i="17"/>
  <c r="AF1192" i="17" s="1"/>
  <c r="R1195" i="17"/>
  <c r="J1196" i="17"/>
  <c r="AI1192" i="17"/>
  <c r="I1196" i="17"/>
  <c r="I1197" i="17" s="1"/>
  <c r="K1196" i="17"/>
  <c r="K1197" i="17" s="1"/>
  <c r="AJ1191" i="17"/>
  <c r="L1196" i="17"/>
  <c r="L1197" i="17" s="1"/>
  <c r="AA1192" i="17"/>
  <c r="AD1192" i="17" s="1"/>
  <c r="W1192" i="17" s="1"/>
  <c r="Q1196" i="17"/>
  <c r="P1196" i="17"/>
  <c r="O1196" i="17"/>
  <c r="AH1191" i="17"/>
  <c r="AH1192" i="17" s="1"/>
  <c r="S1197" i="17"/>
  <c r="N1197" i="17" s="1"/>
  <c r="H1197" i="17"/>
  <c r="M1197" i="17" s="1"/>
  <c r="J1197" i="17"/>
  <c r="E1198" i="17"/>
  <c r="F1197" i="17"/>
  <c r="G1197" i="17"/>
  <c r="AC1193" i="17"/>
  <c r="Z1193" i="17"/>
  <c r="Y1193" i="17"/>
  <c r="X1193" i="17"/>
  <c r="U1194" i="17"/>
  <c r="T1195" i="17"/>
  <c r="V1194" i="17"/>
  <c r="AJ1192" i="17" l="1"/>
  <c r="AE1192" i="17"/>
  <c r="AB1192" i="17" s="1"/>
  <c r="Q1197" i="17"/>
  <c r="P1197" i="17"/>
  <c r="O1197" i="17"/>
  <c r="S1198" i="17"/>
  <c r="N1198" i="17" s="1"/>
  <c r="K1198" i="17"/>
  <c r="H1198" i="17"/>
  <c r="L1198" i="17" s="1"/>
  <c r="I1198" i="17"/>
  <c r="F1198" i="17"/>
  <c r="E1199" i="17"/>
  <c r="G1198" i="17"/>
  <c r="R1196" i="17"/>
  <c r="U1195" i="17"/>
  <c r="T1196" i="17"/>
  <c r="V1195" i="17"/>
  <c r="AA1193" i="17"/>
  <c r="AD1193" i="17" s="1"/>
  <c r="W1193" i="17" s="1"/>
  <c r="AC1194" i="17"/>
  <c r="Y1194" i="17"/>
  <c r="Z1194" i="17"/>
  <c r="X1194" i="17"/>
  <c r="AG1193" i="17" l="1"/>
  <c r="AJ1193" i="17"/>
  <c r="AH1193" i="17"/>
  <c r="M1198" i="17"/>
  <c r="AE1193" i="17"/>
  <c r="AB1193" i="17" s="1"/>
  <c r="AG1194" i="17" s="1"/>
  <c r="AH1194" i="17"/>
  <c r="S1199" i="17"/>
  <c r="N1199" i="17" s="1"/>
  <c r="H1199" i="17"/>
  <c r="I1199" i="17" s="1"/>
  <c r="E1200" i="17"/>
  <c r="F1199" i="17"/>
  <c r="G1199" i="17"/>
  <c r="Q1198" i="17"/>
  <c r="P1198" i="17"/>
  <c r="O1198" i="17"/>
  <c r="AJ1194" i="17"/>
  <c r="R1197" i="17"/>
  <c r="J1198" i="17"/>
  <c r="AF1193" i="17"/>
  <c r="AI1193" i="17"/>
  <c r="U1196" i="17"/>
  <c r="T1197" i="17"/>
  <c r="V1196" i="17"/>
  <c r="AA1194" i="17"/>
  <c r="AD1194" i="17" s="1"/>
  <c r="W1194" i="17" s="1"/>
  <c r="AC1195" i="17"/>
  <c r="Y1195" i="17"/>
  <c r="AA1195" i="17" s="1"/>
  <c r="Z1195" i="17"/>
  <c r="X1195" i="17"/>
  <c r="AI1194" i="17" l="1"/>
  <c r="AF1194" i="17"/>
  <c r="K1199" i="17"/>
  <c r="R1198" i="17"/>
  <c r="J1199" i="17"/>
  <c r="M1199" i="17"/>
  <c r="M1200" i="17" s="1"/>
  <c r="L1199" i="17"/>
  <c r="L1200" i="17" s="1"/>
  <c r="Q1199" i="17"/>
  <c r="P1199" i="17"/>
  <c r="O1199" i="17"/>
  <c r="S1200" i="17"/>
  <c r="N1200" i="17" s="1"/>
  <c r="H1200" i="17"/>
  <c r="K1200" i="17" s="1"/>
  <c r="F1200" i="17"/>
  <c r="E1201" i="17"/>
  <c r="G1200" i="17"/>
  <c r="AD1195" i="17"/>
  <c r="W1195" i="17" s="1"/>
  <c r="AE1194" i="17"/>
  <c r="AB1194" i="17" s="1"/>
  <c r="AI1195" i="17" s="1"/>
  <c r="U1197" i="17"/>
  <c r="T1198" i="17"/>
  <c r="V1197" i="17"/>
  <c r="AC1196" i="17"/>
  <c r="Z1196" i="17"/>
  <c r="Y1196" i="17"/>
  <c r="X1196" i="17"/>
  <c r="AE1195" i="17"/>
  <c r="AG1195" i="17" l="1"/>
  <c r="AJ1195" i="17"/>
  <c r="I1200" i="17"/>
  <c r="J1200" i="17"/>
  <c r="J1201" i="17" s="1"/>
  <c r="AH1195" i="17"/>
  <c r="S1201" i="17"/>
  <c r="N1201" i="17" s="1"/>
  <c r="F1201" i="17"/>
  <c r="I1201" i="17"/>
  <c r="E1202" i="17"/>
  <c r="H1201" i="17"/>
  <c r="L1201" i="17" s="1"/>
  <c r="G1201" i="17"/>
  <c r="AA1196" i="17"/>
  <c r="AE1196" i="17" s="1"/>
  <c r="P1200" i="17"/>
  <c r="R1200" i="17" s="1"/>
  <c r="Q1200" i="17"/>
  <c r="O1200" i="17"/>
  <c r="R1199" i="17"/>
  <c r="U1198" i="17"/>
  <c r="T1199" i="17"/>
  <c r="V1198" i="17"/>
  <c r="AC1197" i="17"/>
  <c r="Z1197" i="17"/>
  <c r="Y1197" i="17"/>
  <c r="X1197" i="17"/>
  <c r="AD1196" i="17"/>
  <c r="W1196" i="17" s="1"/>
  <c r="AB1195" i="17"/>
  <c r="AI1196" i="17" s="1"/>
  <c r="AF1195" i="17"/>
  <c r="AF1196" i="17" l="1"/>
  <c r="AH1196" i="17"/>
  <c r="S1202" i="17"/>
  <c r="N1202" i="17" s="1"/>
  <c r="H1202" i="17"/>
  <c r="J1202" i="17" s="1"/>
  <c r="F1202" i="17"/>
  <c r="E1203" i="17"/>
  <c r="G1202" i="17"/>
  <c r="Q1201" i="17"/>
  <c r="P1201" i="17"/>
  <c r="O1201" i="17"/>
  <c r="AJ1196" i="17"/>
  <c r="M1201" i="17"/>
  <c r="M1202" i="17" s="1"/>
  <c r="AG1196" i="17"/>
  <c r="K1201" i="17"/>
  <c r="AB1196" i="17"/>
  <c r="AI1197" i="17" s="1"/>
  <c r="AC1198" i="17"/>
  <c r="Z1198" i="17"/>
  <c r="Y1198" i="17"/>
  <c r="AA1198" i="17" s="1"/>
  <c r="X1198" i="17"/>
  <c r="U1199" i="17"/>
  <c r="T1200" i="17"/>
  <c r="V1199" i="17"/>
  <c r="AA1197" i="17"/>
  <c r="AE1197" i="17" s="1"/>
  <c r="L1202" i="17" l="1"/>
  <c r="R1201" i="17"/>
  <c r="K1202" i="17"/>
  <c r="AG1197" i="17"/>
  <c r="AH1197" i="17"/>
  <c r="S1203" i="17"/>
  <c r="N1203" i="17" s="1"/>
  <c r="K1203" i="17"/>
  <c r="M1203" i="17"/>
  <c r="H1203" i="17"/>
  <c r="J1203" i="17" s="1"/>
  <c r="E1204" i="17"/>
  <c r="F1203" i="17"/>
  <c r="G1203" i="17"/>
  <c r="Q1202" i="17"/>
  <c r="P1202" i="17"/>
  <c r="O1202" i="17"/>
  <c r="AF1197" i="17"/>
  <c r="AJ1197" i="17"/>
  <c r="I1202" i="17"/>
  <c r="I1203" i="17" s="1"/>
  <c r="AD1198" i="17"/>
  <c r="AD1197" i="17"/>
  <c r="W1197" i="17" s="1"/>
  <c r="W1198" i="17" s="1"/>
  <c r="AE1198" i="17"/>
  <c r="U1200" i="17"/>
  <c r="T1201" i="17"/>
  <c r="V1200" i="17"/>
  <c r="AC1199" i="17"/>
  <c r="Y1199" i="17"/>
  <c r="Z1199" i="17"/>
  <c r="X1199" i="17"/>
  <c r="L1203" i="17" l="1"/>
  <c r="AB1197" i="17"/>
  <c r="AB1198" i="17" s="1"/>
  <c r="R1202" i="17"/>
  <c r="P1203" i="17"/>
  <c r="Q1203" i="17"/>
  <c r="O1203" i="17"/>
  <c r="AH1198" i="17"/>
  <c r="AH1199" i="17" s="1"/>
  <c r="AA1199" i="17"/>
  <c r="AD1199" i="17" s="1"/>
  <c r="W1199" i="17" s="1"/>
  <c r="AG1198" i="17"/>
  <c r="AG1199" i="17" s="1"/>
  <c r="AI1198" i="17"/>
  <c r="AI1199" i="17" s="1"/>
  <c r="S1204" i="17"/>
  <c r="N1204" i="17" s="1"/>
  <c r="M1204" i="17"/>
  <c r="K1204" i="17"/>
  <c r="L1204" i="17"/>
  <c r="J1204" i="17"/>
  <c r="H1204" i="17"/>
  <c r="I1204" i="17" s="1"/>
  <c r="E1205" i="17"/>
  <c r="F1204" i="17"/>
  <c r="G1204" i="17"/>
  <c r="U1201" i="17"/>
  <c r="T1202" i="17"/>
  <c r="V1201" i="17"/>
  <c r="AC1200" i="17"/>
  <c r="Z1200" i="17"/>
  <c r="Y1200" i="17"/>
  <c r="AA1200" i="17" s="1"/>
  <c r="X1200" i="17"/>
  <c r="AF1198" i="17"/>
  <c r="AF1199" i="17" s="1"/>
  <c r="AJ1198" i="17" l="1"/>
  <c r="AJ1199" i="17" s="1"/>
  <c r="AE1199" i="17"/>
  <c r="Q1204" i="17"/>
  <c r="P1204" i="17"/>
  <c r="R1204" i="17" s="1"/>
  <c r="O1204" i="17"/>
  <c r="AB1199" i="17"/>
  <c r="AG1200" i="17" s="1"/>
  <c r="AH1200" i="17"/>
  <c r="R1203" i="17"/>
  <c r="S1205" i="17"/>
  <c r="N1205" i="17" s="1"/>
  <c r="H1205" i="17"/>
  <c r="K1205" i="17" s="1"/>
  <c r="E1206" i="17"/>
  <c r="F1205" i="17"/>
  <c r="G1205" i="17"/>
  <c r="AE1200" i="17"/>
  <c r="AF1200" i="17"/>
  <c r="T1203" i="17"/>
  <c r="U1202" i="17"/>
  <c r="V1202" i="17"/>
  <c r="AC1201" i="17"/>
  <c r="Y1201" i="17"/>
  <c r="Z1201" i="17"/>
  <c r="X1201" i="17"/>
  <c r="AD1200" i="17"/>
  <c r="W1200" i="17" s="1"/>
  <c r="J1205" i="17" l="1"/>
  <c r="S1206" i="17"/>
  <c r="N1206" i="17" s="1"/>
  <c r="H1206" i="17"/>
  <c r="J1206" i="17" s="1"/>
  <c r="E1207" i="17"/>
  <c r="F1206" i="17"/>
  <c r="G1206" i="17"/>
  <c r="I1205" i="17"/>
  <c r="AI1200" i="17"/>
  <c r="AI1201" i="17" s="1"/>
  <c r="L1205" i="17"/>
  <c r="L1206" i="17" s="1"/>
  <c r="AJ1200" i="17"/>
  <c r="M1205" i="17"/>
  <c r="M1206" i="17" s="1"/>
  <c r="Q1205" i="17"/>
  <c r="P1205" i="17"/>
  <c r="O1205" i="17"/>
  <c r="AB1200" i="17"/>
  <c r="AG1201" i="17" s="1"/>
  <c r="AC1202" i="17"/>
  <c r="Z1202" i="17"/>
  <c r="Y1202" i="17"/>
  <c r="X1202" i="17"/>
  <c r="T1204" i="17"/>
  <c r="U1203" i="17"/>
  <c r="V1203" i="17"/>
  <c r="AA1201" i="17"/>
  <c r="AD1201" i="17" s="1"/>
  <c r="W1201" i="17" s="1"/>
  <c r="AF1201" i="17"/>
  <c r="AE1201" i="17"/>
  <c r="I1206" i="17" l="1"/>
  <c r="K1206" i="17"/>
  <c r="R1205" i="17"/>
  <c r="AH1201" i="17"/>
  <c r="Q1206" i="17"/>
  <c r="P1206" i="17"/>
  <c r="O1206" i="17"/>
  <c r="S1207" i="17"/>
  <c r="N1207" i="17" s="1"/>
  <c r="H1207" i="17"/>
  <c r="M1207" i="17" s="1"/>
  <c r="I1207" i="17"/>
  <c r="E1208" i="17"/>
  <c r="F1207" i="17"/>
  <c r="G1207" i="17"/>
  <c r="AJ1201" i="17"/>
  <c r="AJ1202" i="17" s="1"/>
  <c r="AA1202" i="17"/>
  <c r="AD1202" i="17" s="1"/>
  <c r="W1202" i="17" s="1"/>
  <c r="AE1202" i="17"/>
  <c r="Z1203" i="17"/>
  <c r="Y1203" i="17"/>
  <c r="AC1203" i="17"/>
  <c r="X1203" i="17"/>
  <c r="AB1201" i="17"/>
  <c r="AG1202" i="17" s="1"/>
  <c r="U1204" i="17"/>
  <c r="T1205" i="17"/>
  <c r="V1204" i="17"/>
  <c r="R1206" i="17" l="1"/>
  <c r="AH1202" i="17"/>
  <c r="AI1202" i="17"/>
  <c r="Q1207" i="17"/>
  <c r="P1207" i="17"/>
  <c r="O1207" i="17"/>
  <c r="S1208" i="17"/>
  <c r="N1208" i="17" s="1"/>
  <c r="M1208" i="17"/>
  <c r="H1208" i="17"/>
  <c r="I1208" i="17"/>
  <c r="F1208" i="17"/>
  <c r="E1209" i="17"/>
  <c r="G1208" i="17"/>
  <c r="J1207" i="17"/>
  <c r="J1208" i="17" s="1"/>
  <c r="K1207" i="17"/>
  <c r="K1208" i="17" s="1"/>
  <c r="L1207" i="17"/>
  <c r="AB1202" i="17"/>
  <c r="AF1202" i="17"/>
  <c r="AF1203" i="17" s="1"/>
  <c r="AA1203" i="17"/>
  <c r="AE1203" i="17" s="1"/>
  <c r="U1205" i="17"/>
  <c r="T1206" i="17"/>
  <c r="V1205" i="17"/>
  <c r="AC1204" i="17"/>
  <c r="Z1204" i="17"/>
  <c r="Y1204" i="17"/>
  <c r="X1204" i="17"/>
  <c r="AD1203" i="17"/>
  <c r="W1203" i="17" s="1"/>
  <c r="R1207" i="17" l="1"/>
  <c r="AI1203" i="17"/>
  <c r="L1208" i="17"/>
  <c r="Q1208" i="17"/>
  <c r="P1208" i="17"/>
  <c r="O1208" i="17"/>
  <c r="S1209" i="17"/>
  <c r="N1209" i="17" s="1"/>
  <c r="L1209" i="17"/>
  <c r="F1209" i="17"/>
  <c r="H1209" i="17"/>
  <c r="K1209" i="17" s="1"/>
  <c r="E1210" i="17"/>
  <c r="G1209" i="17"/>
  <c r="AJ1203" i="17"/>
  <c r="AG1203" i="17"/>
  <c r="AH1203" i="17"/>
  <c r="AA1204" i="17"/>
  <c r="AE1204" i="17" s="1"/>
  <c r="AC1205" i="17"/>
  <c r="Z1205" i="17"/>
  <c r="Y1205" i="17"/>
  <c r="X1205" i="17"/>
  <c r="AB1203" i="17"/>
  <c r="AI1204" i="17" s="1"/>
  <c r="U1206" i="17"/>
  <c r="T1207" i="17"/>
  <c r="V1206" i="17"/>
  <c r="AH1204" i="17" l="1"/>
  <c r="AJ1204" i="17"/>
  <c r="AF1204" i="17"/>
  <c r="M1209" i="17"/>
  <c r="S1210" i="17"/>
  <c r="N1210" i="17" s="1"/>
  <c r="M1210" i="17"/>
  <c r="L1210" i="17"/>
  <c r="K1210" i="17"/>
  <c r="E1211" i="17"/>
  <c r="H1210" i="17"/>
  <c r="F1210" i="17"/>
  <c r="G1210" i="17"/>
  <c r="Q1209" i="17"/>
  <c r="P1209" i="17"/>
  <c r="O1209" i="17"/>
  <c r="J1209" i="17"/>
  <c r="J1210" i="17" s="1"/>
  <c r="R1208" i="17"/>
  <c r="I1209" i="17"/>
  <c r="I1210" i="17" s="1"/>
  <c r="AG1204" i="17"/>
  <c r="AA1205" i="17"/>
  <c r="AD1205" i="17" s="1"/>
  <c r="U1207" i="17"/>
  <c r="T1208" i="17"/>
  <c r="V1207" i="17"/>
  <c r="AC1206" i="17"/>
  <c r="Y1206" i="17"/>
  <c r="Z1206" i="17"/>
  <c r="X1206" i="17"/>
  <c r="AE1205" i="17"/>
  <c r="AD1204" i="17"/>
  <c r="W1204" i="17" s="1"/>
  <c r="R1209" i="17" l="1"/>
  <c r="AA1206" i="17"/>
  <c r="P1210" i="17"/>
  <c r="Q1210" i="17"/>
  <c r="O1210" i="17"/>
  <c r="S1211" i="17"/>
  <c r="N1211" i="17" s="1"/>
  <c r="H1211" i="17"/>
  <c r="M1211" i="17" s="1"/>
  <c r="F1211" i="17"/>
  <c r="E1212" i="17"/>
  <c r="G1211" i="17"/>
  <c r="AE1206" i="17"/>
  <c r="AC1207" i="17"/>
  <c r="Z1207" i="17"/>
  <c r="Y1207" i="17"/>
  <c r="X1207" i="17"/>
  <c r="W1205" i="17"/>
  <c r="W1206" i="17" s="1"/>
  <c r="AB1204" i="17"/>
  <c r="U1208" i="17"/>
  <c r="T1209" i="17"/>
  <c r="V1208" i="17"/>
  <c r="AD1206" i="17"/>
  <c r="K1211" i="17" l="1"/>
  <c r="L1211" i="17"/>
  <c r="AI1205" i="17"/>
  <c r="AJ1205" i="17"/>
  <c r="AH1205" i="17"/>
  <c r="S1212" i="17"/>
  <c r="N1212" i="17" s="1"/>
  <c r="H1212" i="17"/>
  <c r="K1212" i="17" s="1"/>
  <c r="E1213" i="17"/>
  <c r="F1212" i="17"/>
  <c r="G1212" i="17"/>
  <c r="P1211" i="17"/>
  <c r="Q1211" i="17"/>
  <c r="O1211" i="17"/>
  <c r="R1210" i="17"/>
  <c r="J1211" i="17"/>
  <c r="J1212" i="17" s="1"/>
  <c r="AG1205" i="17"/>
  <c r="AA1207" i="17"/>
  <c r="I1211" i="17"/>
  <c r="AD1207" i="17"/>
  <c r="W1207" i="17" s="1"/>
  <c r="U1209" i="17"/>
  <c r="T1210" i="17"/>
  <c r="V1209" i="17"/>
  <c r="AC1208" i="17"/>
  <c r="Z1208" i="17"/>
  <c r="Y1208" i="17"/>
  <c r="X1208" i="17"/>
  <c r="AB1205" i="17"/>
  <c r="AB1206" i="17" s="1"/>
  <c r="AF1205" i="17"/>
  <c r="AE1207" i="17"/>
  <c r="M1212" i="17" l="1"/>
  <c r="I1212" i="17"/>
  <c r="L1212" i="17"/>
  <c r="L1213" i="17" s="1"/>
  <c r="AF1206" i="17"/>
  <c r="AF1207" i="17" s="1"/>
  <c r="AF1208" i="17" s="1"/>
  <c r="Q1212" i="17"/>
  <c r="P1212" i="17"/>
  <c r="O1212" i="17"/>
  <c r="AG1206" i="17"/>
  <c r="AG1207" i="17" s="1"/>
  <c r="S1213" i="17"/>
  <c r="N1213" i="17" s="1"/>
  <c r="E1214" i="17"/>
  <c r="H1213" i="17"/>
  <c r="K1213" i="17" s="1"/>
  <c r="F1213" i="17"/>
  <c r="G1213" i="17"/>
  <c r="AH1206" i="17"/>
  <c r="AH1207" i="17" s="1"/>
  <c r="AJ1206" i="17"/>
  <c r="AJ1207" i="17" s="1"/>
  <c r="AI1206" i="17"/>
  <c r="AI1207" i="17" s="1"/>
  <c r="R1211" i="17"/>
  <c r="U1210" i="17"/>
  <c r="T1211" i="17"/>
  <c r="V1210" i="17"/>
  <c r="AC1209" i="17"/>
  <c r="Y1209" i="17"/>
  <c r="Z1209" i="17"/>
  <c r="X1209" i="17"/>
  <c r="AB1207" i="17"/>
  <c r="AA1208" i="17"/>
  <c r="AE1208" i="17" s="1"/>
  <c r="J1213" i="17" l="1"/>
  <c r="M1213" i="17"/>
  <c r="AH1208" i="17"/>
  <c r="AI1208" i="17"/>
  <c r="I1213" i="17"/>
  <c r="I1214" i="17" s="1"/>
  <c r="Q1213" i="17"/>
  <c r="P1213" i="17"/>
  <c r="O1213" i="17"/>
  <c r="AG1208" i="17"/>
  <c r="S1214" i="17"/>
  <c r="N1214" i="17" s="1"/>
  <c r="H1214" i="17"/>
  <c r="K1214" i="17" s="1"/>
  <c r="E1215" i="17"/>
  <c r="F1214" i="17"/>
  <c r="G1214" i="17"/>
  <c r="R1212" i="17"/>
  <c r="AJ1208" i="17"/>
  <c r="U1211" i="17"/>
  <c r="T1212" i="17"/>
  <c r="V1211" i="17"/>
  <c r="AD1208" i="17"/>
  <c r="W1208" i="17" s="1"/>
  <c r="AB1208" i="17" s="1"/>
  <c r="AC1210" i="17"/>
  <c r="Y1210" i="17"/>
  <c r="Z1210" i="17"/>
  <c r="X1210" i="17"/>
  <c r="AA1209" i="17"/>
  <c r="AE1209" i="17" s="1"/>
  <c r="AA1210" i="17" l="1"/>
  <c r="AH1209" i="17"/>
  <c r="AI1209" i="17"/>
  <c r="AF1209" i="17"/>
  <c r="P1214" i="17"/>
  <c r="Q1214" i="17"/>
  <c r="O1214" i="17"/>
  <c r="S1215" i="17"/>
  <c r="N1215" i="17" s="1"/>
  <c r="H1215" i="17"/>
  <c r="K1215" i="17" s="1"/>
  <c r="E1216" i="17"/>
  <c r="I1215" i="17"/>
  <c r="F1215" i="17"/>
  <c r="G1215" i="17"/>
  <c r="AG1209" i="17"/>
  <c r="R1213" i="17"/>
  <c r="AJ1209" i="17"/>
  <c r="L1214" i="17"/>
  <c r="L1215" i="17" s="1"/>
  <c r="J1214" i="17"/>
  <c r="J1215" i="17" s="1"/>
  <c r="M1214" i="17"/>
  <c r="M1215" i="17" s="1"/>
  <c r="U1212" i="17"/>
  <c r="T1213" i="17"/>
  <c r="V1212" i="17"/>
  <c r="AC1211" i="17"/>
  <c r="Y1211" i="17"/>
  <c r="AA1211" i="17" s="1"/>
  <c r="Z1211" i="17"/>
  <c r="X1211" i="17"/>
  <c r="AD1209" i="17"/>
  <c r="W1209" i="17" s="1"/>
  <c r="AD1210" i="17"/>
  <c r="AE1210" i="17"/>
  <c r="W1210" i="17" l="1"/>
  <c r="Q1215" i="17"/>
  <c r="P1215" i="17"/>
  <c r="O1215" i="17"/>
  <c r="S1216" i="17"/>
  <c r="N1216" i="17" s="1"/>
  <c r="H1216" i="17"/>
  <c r="L1216" i="17" s="1"/>
  <c r="J1216" i="17"/>
  <c r="I1216" i="17"/>
  <c r="F1216" i="17"/>
  <c r="E1217" i="17"/>
  <c r="G1216" i="17"/>
  <c r="R1214" i="17"/>
  <c r="AB1209" i="17"/>
  <c r="AI1210" i="17" s="1"/>
  <c r="AE1211" i="17"/>
  <c r="U1213" i="17"/>
  <c r="T1214" i="17"/>
  <c r="V1213" i="17"/>
  <c r="AC1212" i="17"/>
  <c r="Z1212" i="17"/>
  <c r="Y1212" i="17"/>
  <c r="X1212" i="17"/>
  <c r="AD1211" i="17"/>
  <c r="W1211" i="17" s="1"/>
  <c r="AH1210" i="17" l="1"/>
  <c r="AJ1210" i="17"/>
  <c r="M1216" i="17"/>
  <c r="K1216" i="17"/>
  <c r="AA1212" i="17"/>
  <c r="S1217" i="17"/>
  <c r="N1217" i="17" s="1"/>
  <c r="L1217" i="17"/>
  <c r="K1217" i="17"/>
  <c r="H1217" i="17"/>
  <c r="J1217" i="17"/>
  <c r="F1217" i="17"/>
  <c r="E1218" i="17"/>
  <c r="G1217" i="17"/>
  <c r="Q1216" i="17"/>
  <c r="P1216" i="17"/>
  <c r="O1216" i="17"/>
  <c r="R1215" i="17"/>
  <c r="AG1210" i="17"/>
  <c r="AB1210" i="17"/>
  <c r="AB1211" i="17" s="1"/>
  <c r="AF1210" i="17"/>
  <c r="AF1211" i="17" s="1"/>
  <c r="AF1212" i="17" s="1"/>
  <c r="U1214" i="17"/>
  <c r="T1215" i="17"/>
  <c r="V1214" i="17"/>
  <c r="AC1213" i="17"/>
  <c r="Z1213" i="17"/>
  <c r="Y1213" i="17"/>
  <c r="AA1213" i="17" s="1"/>
  <c r="X1213" i="17"/>
  <c r="AD1212" i="17"/>
  <c r="W1212" i="17" s="1"/>
  <c r="AE1212" i="17"/>
  <c r="M1217" i="17" l="1"/>
  <c r="S1218" i="17"/>
  <c r="N1218" i="17" s="1"/>
  <c r="H1218" i="17"/>
  <c r="K1218" i="17" s="1"/>
  <c r="J1218" i="17"/>
  <c r="E1219" i="17"/>
  <c r="F1218" i="17"/>
  <c r="G1218" i="17"/>
  <c r="AH1211" i="17"/>
  <c r="AH1212" i="17" s="1"/>
  <c r="AG1211" i="17"/>
  <c r="AG1212" i="17" s="1"/>
  <c r="AJ1211" i="17"/>
  <c r="AJ1212" i="17" s="1"/>
  <c r="P1217" i="17"/>
  <c r="R1217" i="17" s="1"/>
  <c r="Q1217" i="17"/>
  <c r="O1217" i="17"/>
  <c r="I1217" i="17"/>
  <c r="I1218" i="17" s="1"/>
  <c r="AI1211" i="17"/>
  <c r="AI1212" i="17" s="1"/>
  <c r="R1216" i="17"/>
  <c r="AD1213" i="17"/>
  <c r="W1213" i="17" s="1"/>
  <c r="AB1212" i="17"/>
  <c r="U1215" i="17"/>
  <c r="T1216" i="17"/>
  <c r="V1215" i="17"/>
  <c r="AC1214" i="17"/>
  <c r="Y1214" i="17"/>
  <c r="Z1214" i="17"/>
  <c r="X1214" i="17"/>
  <c r="AE1213" i="17"/>
  <c r="AG1213" i="17" l="1"/>
  <c r="M1218" i="17"/>
  <c r="L1218" i="17"/>
  <c r="AH1213" i="17"/>
  <c r="AI1213" i="17"/>
  <c r="AJ1213" i="17"/>
  <c r="Q1218" i="17"/>
  <c r="P1218" i="17"/>
  <c r="R1218" i="17" s="1"/>
  <c r="O1218" i="17"/>
  <c r="AA1214" i="17"/>
  <c r="S1219" i="17"/>
  <c r="N1219" i="17" s="1"/>
  <c r="K1219" i="17"/>
  <c r="M1219" i="17"/>
  <c r="L1219" i="17"/>
  <c r="J1219" i="17"/>
  <c r="I1219" i="17"/>
  <c r="H1219" i="17"/>
  <c r="E1220" i="17"/>
  <c r="F1219" i="17"/>
  <c r="G1219" i="17"/>
  <c r="AD1214" i="17"/>
  <c r="W1214" i="17" s="1"/>
  <c r="AB1213" i="17"/>
  <c r="U1216" i="17"/>
  <c r="T1217" i="17"/>
  <c r="V1216" i="17"/>
  <c r="AC1215" i="17"/>
  <c r="Y1215" i="17"/>
  <c r="AA1215" i="17" s="1"/>
  <c r="Z1215" i="17"/>
  <c r="X1215" i="17"/>
  <c r="AE1214" i="17"/>
  <c r="AF1213" i="17"/>
  <c r="AF1214" i="17" s="1"/>
  <c r="AI1214" i="17" l="1"/>
  <c r="AH1214" i="17"/>
  <c r="Q1219" i="17"/>
  <c r="P1219" i="17"/>
  <c r="O1219" i="17"/>
  <c r="AJ1214" i="17"/>
  <c r="AJ1215" i="17" s="1"/>
  <c r="S1220" i="17"/>
  <c r="N1220" i="17" s="1"/>
  <c r="H1220" i="17"/>
  <c r="M1220" i="17" s="1"/>
  <c r="E1221" i="17"/>
  <c r="F1220" i="17"/>
  <c r="G1220" i="17"/>
  <c r="AG1214" i="17"/>
  <c r="U1217" i="17"/>
  <c r="T1218" i="17"/>
  <c r="V1217" i="17"/>
  <c r="AB1214" i="17"/>
  <c r="AF1215" i="17"/>
  <c r="AC1216" i="17"/>
  <c r="Z1216" i="17"/>
  <c r="Y1216" i="17"/>
  <c r="X1216" i="17"/>
  <c r="AD1215" i="17"/>
  <c r="W1215" i="17" s="1"/>
  <c r="AE1215" i="17"/>
  <c r="I1220" i="17" l="1"/>
  <c r="J1220" i="17"/>
  <c r="Q1220" i="17"/>
  <c r="P1220" i="17"/>
  <c r="O1220" i="17"/>
  <c r="S1221" i="17"/>
  <c r="N1221" i="17" s="1"/>
  <c r="H1221" i="17"/>
  <c r="M1221" i="17" s="1"/>
  <c r="E1222" i="17"/>
  <c r="F1221" i="17"/>
  <c r="G1221" i="17"/>
  <c r="R1219" i="17"/>
  <c r="K1220" i="17"/>
  <c r="AH1215" i="17"/>
  <c r="AH1216" i="17" s="1"/>
  <c r="AG1215" i="17"/>
  <c r="AG1216" i="17" s="1"/>
  <c r="L1220" i="17"/>
  <c r="AI1215" i="17"/>
  <c r="AB1215" i="17"/>
  <c r="AJ1216" i="17" s="1"/>
  <c r="AC1217" i="17"/>
  <c r="Y1217" i="17"/>
  <c r="Z1217" i="17"/>
  <c r="X1217" i="17"/>
  <c r="T1219" i="17"/>
  <c r="U1218" i="17"/>
  <c r="V1218" i="17"/>
  <c r="AA1216" i="17"/>
  <c r="AD1216" i="17" s="1"/>
  <c r="W1216" i="17" s="1"/>
  <c r="AE1216" i="17"/>
  <c r="K1221" i="17" l="1"/>
  <c r="L1221" i="17"/>
  <c r="L1222" i="17" s="1"/>
  <c r="J1221" i="17"/>
  <c r="P1221" i="17"/>
  <c r="Q1221" i="17"/>
  <c r="O1221" i="17"/>
  <c r="AI1216" i="17"/>
  <c r="S1222" i="17"/>
  <c r="N1222" i="17" s="1"/>
  <c r="H1222" i="17"/>
  <c r="E1223" i="17"/>
  <c r="F1222" i="17"/>
  <c r="G1222" i="17"/>
  <c r="AG1217" i="17"/>
  <c r="AH1217" i="17"/>
  <c r="I1221" i="17"/>
  <c r="R1220" i="17"/>
  <c r="T1220" i="17"/>
  <c r="U1219" i="17"/>
  <c r="V1219" i="17"/>
  <c r="AA1217" i="17"/>
  <c r="AD1217" i="17" s="1"/>
  <c r="W1217" i="17" s="1"/>
  <c r="AC1218" i="17"/>
  <c r="Y1218" i="17"/>
  <c r="Z1218" i="17"/>
  <c r="X1218" i="17"/>
  <c r="AB1216" i="17"/>
  <c r="AJ1217" i="17" s="1"/>
  <c r="AF1216" i="17"/>
  <c r="AF1217" i="17" s="1"/>
  <c r="R1221" i="17" l="1"/>
  <c r="J1222" i="17"/>
  <c r="J1223" i="17" s="1"/>
  <c r="AA1218" i="17"/>
  <c r="AE1217" i="17"/>
  <c r="K1222" i="17"/>
  <c r="M1222" i="17"/>
  <c r="M1223" i="17" s="1"/>
  <c r="Q1222" i="17"/>
  <c r="P1222" i="17"/>
  <c r="O1222" i="17"/>
  <c r="I1222" i="17"/>
  <c r="I1223" i="17" s="1"/>
  <c r="S1223" i="17"/>
  <c r="N1223" i="17" s="1"/>
  <c r="E1224" i="17"/>
  <c r="H1223" i="17"/>
  <c r="L1223" i="17" s="1"/>
  <c r="F1223" i="17"/>
  <c r="G1223" i="17"/>
  <c r="AI1217" i="17"/>
  <c r="AC1219" i="17"/>
  <c r="Y1219" i="17"/>
  <c r="Z1219" i="17"/>
  <c r="X1219" i="17"/>
  <c r="AB1217" i="17"/>
  <c r="AJ1218" i="17" s="1"/>
  <c r="T1221" i="17"/>
  <c r="U1220" i="17"/>
  <c r="V1220" i="17"/>
  <c r="AD1218" i="17"/>
  <c r="W1218" i="17" s="1"/>
  <c r="AE1218" i="17"/>
  <c r="AI1218" i="17" l="1"/>
  <c r="AG1218" i="17"/>
  <c r="K1223" i="17"/>
  <c r="R1222" i="17"/>
  <c r="AA1219" i="17"/>
  <c r="AH1218" i="17"/>
  <c r="Q1223" i="17"/>
  <c r="P1223" i="17"/>
  <c r="R1223" i="17" s="1"/>
  <c r="O1223" i="17"/>
  <c r="S1224" i="17"/>
  <c r="N1224" i="17" s="1"/>
  <c r="H1224" i="17"/>
  <c r="I1224" i="17" s="1"/>
  <c r="F1224" i="17"/>
  <c r="E1225" i="17"/>
  <c r="G1224" i="17"/>
  <c r="AB1218" i="17"/>
  <c r="AJ1219" i="17" s="1"/>
  <c r="AD1219" i="17"/>
  <c r="W1219" i="17" s="1"/>
  <c r="AC1220" i="17"/>
  <c r="Z1220" i="17"/>
  <c r="Y1220" i="17"/>
  <c r="X1220" i="17"/>
  <c r="AE1219" i="17"/>
  <c r="T1222" i="17"/>
  <c r="U1221" i="17"/>
  <c r="V1221" i="17"/>
  <c r="AF1218" i="17"/>
  <c r="AF1219" i="17" l="1"/>
  <c r="Q1224" i="17"/>
  <c r="P1224" i="17"/>
  <c r="O1224" i="17"/>
  <c r="J1224" i="17"/>
  <c r="M1224" i="17"/>
  <c r="M1225" i="17" s="1"/>
  <c r="L1224" i="17"/>
  <c r="AI1219" i="17"/>
  <c r="AG1219" i="17"/>
  <c r="AH1219" i="17"/>
  <c r="K1224" i="17"/>
  <c r="S1225" i="17"/>
  <c r="N1225" i="17" s="1"/>
  <c r="H1225" i="17"/>
  <c r="K1225" i="17" s="1"/>
  <c r="F1225" i="17"/>
  <c r="E1226" i="17"/>
  <c r="G1225" i="17"/>
  <c r="AA1220" i="17"/>
  <c r="AD1220" i="17"/>
  <c r="W1220" i="17" s="1"/>
  <c r="AC1221" i="17"/>
  <c r="Z1221" i="17"/>
  <c r="Y1221" i="17"/>
  <c r="X1221" i="17"/>
  <c r="U1222" i="17"/>
  <c r="T1223" i="17"/>
  <c r="V1222" i="17"/>
  <c r="AE1220" i="17"/>
  <c r="AB1219" i="17"/>
  <c r="L1225" i="17" l="1"/>
  <c r="I1225" i="17"/>
  <c r="J1225" i="17"/>
  <c r="AH1220" i="17"/>
  <c r="S1226" i="17"/>
  <c r="N1226" i="17" s="1"/>
  <c r="H1226" i="17"/>
  <c r="K1226" i="17" s="1"/>
  <c r="E1227" i="17"/>
  <c r="F1226" i="17"/>
  <c r="G1226" i="17"/>
  <c r="R1224" i="17"/>
  <c r="AB1220" i="17"/>
  <c r="AJ1220" i="17"/>
  <c r="AJ1221" i="17" s="1"/>
  <c r="AA1221" i="17"/>
  <c r="Q1225" i="17"/>
  <c r="O1225" i="17"/>
  <c r="P1225" i="17"/>
  <c r="AG1220" i="17"/>
  <c r="AI1220" i="17"/>
  <c r="AF1220" i="17"/>
  <c r="AF1221" i="17" s="1"/>
  <c r="AD1221" i="17"/>
  <c r="W1221" i="17" s="1"/>
  <c r="AE1221" i="17"/>
  <c r="U1223" i="17"/>
  <c r="T1224" i="17"/>
  <c r="V1223" i="17"/>
  <c r="AC1222" i="17"/>
  <c r="Y1222" i="17"/>
  <c r="Z1222" i="17"/>
  <c r="X1222" i="17"/>
  <c r="R1225" i="17" l="1"/>
  <c r="AH1221" i="17"/>
  <c r="AA1222" i="17"/>
  <c r="AB1221" i="17"/>
  <c r="J1226" i="17"/>
  <c r="J1227" i="17" s="1"/>
  <c r="AI1221" i="17"/>
  <c r="AI1222" i="17" s="1"/>
  <c r="I1226" i="17"/>
  <c r="I1227" i="17" s="1"/>
  <c r="AJ1222" i="17"/>
  <c r="M1226" i="17"/>
  <c r="AG1221" i="17"/>
  <c r="L1226" i="17"/>
  <c r="Q1226" i="17"/>
  <c r="P1226" i="17"/>
  <c r="O1226" i="17"/>
  <c r="S1227" i="17"/>
  <c r="N1227" i="17" s="1"/>
  <c r="L1227" i="17"/>
  <c r="M1227" i="17"/>
  <c r="H1227" i="17"/>
  <c r="K1227" i="17" s="1"/>
  <c r="E1228" i="17"/>
  <c r="F1227" i="17"/>
  <c r="G1227" i="17"/>
  <c r="U1224" i="17"/>
  <c r="T1225" i="17"/>
  <c r="V1224" i="17"/>
  <c r="AC1223" i="17"/>
  <c r="Y1223" i="17"/>
  <c r="AA1223" i="17" s="1"/>
  <c r="X1223" i="17"/>
  <c r="Z1223" i="17"/>
  <c r="AD1222" i="17"/>
  <c r="W1222" i="17" s="1"/>
  <c r="AE1222" i="17"/>
  <c r="AF1222" i="17"/>
  <c r="AG1222" i="17" l="1"/>
  <c r="AH1222" i="17"/>
  <c r="Q1227" i="17"/>
  <c r="P1227" i="17"/>
  <c r="O1227" i="17"/>
  <c r="S1228" i="17"/>
  <c r="N1228" i="17" s="1"/>
  <c r="H1228" i="17"/>
  <c r="K1228" i="17" s="1"/>
  <c r="E1229" i="17"/>
  <c r="F1228" i="17"/>
  <c r="G1228" i="17"/>
  <c r="R1226" i="17"/>
  <c r="AB1222" i="17"/>
  <c r="AH1223" i="17" s="1"/>
  <c r="AD1223" i="17"/>
  <c r="W1223" i="17" s="1"/>
  <c r="AE1223" i="17"/>
  <c r="U1225" i="17"/>
  <c r="T1226" i="17"/>
  <c r="V1225" i="17"/>
  <c r="AC1224" i="17"/>
  <c r="Z1224" i="17"/>
  <c r="Y1224" i="17"/>
  <c r="AA1224" i="17" s="1"/>
  <c r="X1224" i="17"/>
  <c r="M1228" i="17" l="1"/>
  <c r="R1227" i="17"/>
  <c r="AF1223" i="17"/>
  <c r="J1228" i="17"/>
  <c r="Q1228" i="17"/>
  <c r="P1228" i="17"/>
  <c r="R1228" i="17" s="1"/>
  <c r="O1228" i="17"/>
  <c r="S1229" i="17"/>
  <c r="N1229" i="17" s="1"/>
  <c r="H1229" i="17"/>
  <c r="K1229" i="17" s="1"/>
  <c r="J1229" i="17"/>
  <c r="E1230" i="17"/>
  <c r="F1229" i="17"/>
  <c r="G1229" i="17"/>
  <c r="AJ1223" i="17"/>
  <c r="I1228" i="17"/>
  <c r="L1228" i="17"/>
  <c r="L1229" i="17" s="1"/>
  <c r="AG1223" i="17"/>
  <c r="AI1223" i="17"/>
  <c r="AC1225" i="17"/>
  <c r="Y1225" i="17"/>
  <c r="AA1225" i="17" s="1"/>
  <c r="X1225" i="17"/>
  <c r="Z1225" i="17"/>
  <c r="AD1224" i="17"/>
  <c r="W1224" i="17" s="1"/>
  <c r="AE1224" i="17"/>
  <c r="AB1223" i="17"/>
  <c r="AF1224" i="17" s="1"/>
  <c r="U1226" i="17"/>
  <c r="T1227" i="17"/>
  <c r="V1226" i="17"/>
  <c r="I1229" i="17" l="1"/>
  <c r="AH1224" i="17"/>
  <c r="M1229" i="17"/>
  <c r="AJ1224" i="17"/>
  <c r="Q1229" i="17"/>
  <c r="P1229" i="17"/>
  <c r="O1229" i="17"/>
  <c r="AI1224" i="17"/>
  <c r="S1230" i="17"/>
  <c r="N1230" i="17" s="1"/>
  <c r="H1230" i="17"/>
  <c r="K1230" i="17" s="1"/>
  <c r="E1231" i="17"/>
  <c r="F1230" i="17"/>
  <c r="G1230" i="17"/>
  <c r="AG1224" i="17"/>
  <c r="U1227" i="17"/>
  <c r="T1228" i="17"/>
  <c r="V1227" i="17"/>
  <c r="AC1226" i="17"/>
  <c r="Y1226" i="17"/>
  <c r="X1226" i="17"/>
  <c r="Z1226" i="17"/>
  <c r="AD1225" i="17"/>
  <c r="W1225" i="17" s="1"/>
  <c r="AE1225" i="17"/>
  <c r="AB1224" i="17"/>
  <c r="AH1225" i="17" s="1"/>
  <c r="AI1225" i="17" l="1"/>
  <c r="R1229" i="17"/>
  <c r="AF1225" i="17"/>
  <c r="Q1230" i="17"/>
  <c r="P1230" i="17"/>
  <c r="R1230" i="17" s="1"/>
  <c r="O1230" i="17"/>
  <c r="S1231" i="17"/>
  <c r="N1231" i="17" s="1"/>
  <c r="H1231" i="17"/>
  <c r="K1231" i="17" s="1"/>
  <c r="E1232" i="17"/>
  <c r="F1231" i="17"/>
  <c r="G1231" i="17"/>
  <c r="I1230" i="17"/>
  <c r="I1231" i="17" s="1"/>
  <c r="L1230" i="17"/>
  <c r="L1231" i="17" s="1"/>
  <c r="AJ1225" i="17"/>
  <c r="J1230" i="17"/>
  <c r="J1231" i="17" s="1"/>
  <c r="AG1225" i="17"/>
  <c r="M1230" i="17"/>
  <c r="M1231" i="17" s="1"/>
  <c r="AB1225" i="17"/>
  <c r="AH1226" i="17" s="1"/>
  <c r="T1229" i="17"/>
  <c r="U1228" i="17"/>
  <c r="V1228" i="17"/>
  <c r="AC1227" i="17"/>
  <c r="Y1227" i="17"/>
  <c r="AA1227" i="17" s="1"/>
  <c r="Z1227" i="17"/>
  <c r="X1227" i="17"/>
  <c r="AA1226" i="17"/>
  <c r="AE1226" i="17" s="1"/>
  <c r="AI1226" i="17" l="1"/>
  <c r="S1232" i="17"/>
  <c r="N1232" i="17" s="1"/>
  <c r="F1232" i="17"/>
  <c r="H1232" i="17"/>
  <c r="I1232" i="17" s="1"/>
  <c r="E1233" i="17"/>
  <c r="G1232" i="17"/>
  <c r="Q1231" i="17"/>
  <c r="P1231" i="17"/>
  <c r="O1231" i="17"/>
  <c r="AG1226" i="17"/>
  <c r="AJ1226" i="17"/>
  <c r="AC1228" i="17"/>
  <c r="Y1228" i="17"/>
  <c r="X1228" i="17"/>
  <c r="Z1228" i="17"/>
  <c r="AD1226" i="17"/>
  <c r="W1226" i="17" s="1"/>
  <c r="U1229" i="17"/>
  <c r="T1230" i="17"/>
  <c r="V1229" i="17"/>
  <c r="AD1227" i="17"/>
  <c r="AE1227" i="17"/>
  <c r="AF1226" i="17"/>
  <c r="L1232" i="17" l="1"/>
  <c r="J1232" i="17"/>
  <c r="R1231" i="17"/>
  <c r="M1232" i="17"/>
  <c r="K1232" i="17"/>
  <c r="K1233" i="17" s="1"/>
  <c r="W1227" i="17"/>
  <c r="Q1232" i="17"/>
  <c r="P1232" i="17"/>
  <c r="O1232" i="17"/>
  <c r="AA1228" i="17"/>
  <c r="AD1228" i="17" s="1"/>
  <c r="S1233" i="17"/>
  <c r="N1233" i="17" s="1"/>
  <c r="H1233" i="17"/>
  <c r="J1233" i="17" s="1"/>
  <c r="F1233" i="17"/>
  <c r="E1234" i="17"/>
  <c r="G1233" i="17"/>
  <c r="AC1229" i="17"/>
  <c r="Z1229" i="17"/>
  <c r="Y1229" i="17"/>
  <c r="X1229" i="17"/>
  <c r="AB1226" i="17"/>
  <c r="AJ1227" i="17" s="1"/>
  <c r="T1231" i="17"/>
  <c r="U1230" i="17"/>
  <c r="V1230" i="17"/>
  <c r="AE1228" i="17"/>
  <c r="R1232" i="17" l="1"/>
  <c r="L1233" i="17"/>
  <c r="W1228" i="17"/>
  <c r="AA1229" i="17"/>
  <c r="AB1227" i="17"/>
  <c r="AJ1228" i="17" s="1"/>
  <c r="AH1227" i="17"/>
  <c r="AH1228" i="17" s="1"/>
  <c r="AI1227" i="17"/>
  <c r="AI1228" i="17" s="1"/>
  <c r="S1234" i="17"/>
  <c r="N1234" i="17" s="1"/>
  <c r="H1234" i="17"/>
  <c r="L1234" i="17" s="1"/>
  <c r="J1234" i="17"/>
  <c r="I1234" i="17"/>
  <c r="E1235" i="17"/>
  <c r="F1234" i="17"/>
  <c r="G1234" i="17"/>
  <c r="Q1233" i="17"/>
  <c r="P1233" i="17"/>
  <c r="O1233" i="17"/>
  <c r="I1233" i="17"/>
  <c r="M1233" i="17"/>
  <c r="M1234" i="17" s="1"/>
  <c r="AG1227" i="17"/>
  <c r="AG1228" i="17" s="1"/>
  <c r="AB1228" i="17"/>
  <c r="AD1229" i="17"/>
  <c r="W1229" i="17" s="1"/>
  <c r="AC1230" i="17"/>
  <c r="Z1230" i="17"/>
  <c r="X1230" i="17"/>
  <c r="Y1230" i="17"/>
  <c r="T1232" i="17"/>
  <c r="U1231" i="17"/>
  <c r="V1231" i="17"/>
  <c r="AE1229" i="17"/>
  <c r="AF1227" i="17"/>
  <c r="AF1228" i="17" s="1"/>
  <c r="AF1229" i="17" s="1"/>
  <c r="AJ1229" i="17" l="1"/>
  <c r="AA1230" i="17"/>
  <c r="K1234" i="17"/>
  <c r="AI1229" i="17"/>
  <c r="AG1229" i="17"/>
  <c r="S1235" i="17"/>
  <c r="N1235" i="17" s="1"/>
  <c r="M1235" i="17"/>
  <c r="K1235" i="17"/>
  <c r="H1235" i="17"/>
  <c r="L1235" i="17" s="1"/>
  <c r="E1236" i="17"/>
  <c r="I1235" i="17"/>
  <c r="F1235" i="17"/>
  <c r="G1235" i="17"/>
  <c r="AH1229" i="17"/>
  <c r="AH1230" i="17" s="1"/>
  <c r="Q1234" i="17"/>
  <c r="P1234" i="17"/>
  <c r="O1234" i="17"/>
  <c r="R1233" i="17"/>
  <c r="AD1230" i="17"/>
  <c r="W1230" i="17" s="1"/>
  <c r="AE1230" i="17"/>
  <c r="AC1231" i="17"/>
  <c r="Z1231" i="17"/>
  <c r="Y1231" i="17"/>
  <c r="X1231" i="17"/>
  <c r="U1232" i="17"/>
  <c r="T1233" i="17"/>
  <c r="V1232" i="17"/>
  <c r="AB1229" i="17"/>
  <c r="AJ1230" i="17" s="1"/>
  <c r="J1235" i="17" l="1"/>
  <c r="AA1231" i="17"/>
  <c r="AG1230" i="17"/>
  <c r="Q1235" i="17"/>
  <c r="P1235" i="17"/>
  <c r="O1235" i="17"/>
  <c r="S1236" i="17"/>
  <c r="N1236" i="17" s="1"/>
  <c r="H1236" i="17"/>
  <c r="M1236" i="17" s="1"/>
  <c r="E1237" i="17"/>
  <c r="F1236" i="17"/>
  <c r="G1236" i="17"/>
  <c r="AI1230" i="17"/>
  <c r="R1234" i="17"/>
  <c r="AD1231" i="17"/>
  <c r="W1231" i="17" s="1"/>
  <c r="AB1230" i="17"/>
  <c r="AJ1231" i="17" s="1"/>
  <c r="AE1231" i="17"/>
  <c r="U1233" i="17"/>
  <c r="T1234" i="17"/>
  <c r="V1233" i="17"/>
  <c r="Z1232" i="17"/>
  <c r="Y1232" i="17"/>
  <c r="AC1232" i="17"/>
  <c r="X1232" i="17"/>
  <c r="AF1230" i="17"/>
  <c r="AF1231" i="17" l="1"/>
  <c r="AA1232" i="17"/>
  <c r="R1235" i="17"/>
  <c r="Q1236" i="17"/>
  <c r="P1236" i="17"/>
  <c r="O1236" i="17"/>
  <c r="S1237" i="17"/>
  <c r="N1237" i="17" s="1"/>
  <c r="E1238" i="17"/>
  <c r="H1237" i="17"/>
  <c r="M1237" i="17" s="1"/>
  <c r="F1237" i="17"/>
  <c r="G1237" i="17"/>
  <c r="J1236" i="17"/>
  <c r="J1237" i="17" s="1"/>
  <c r="I1236" i="17"/>
  <c r="AG1231" i="17"/>
  <c r="AH1231" i="17"/>
  <c r="L1236" i="17"/>
  <c r="AI1231" i="17"/>
  <c r="K1236" i="17"/>
  <c r="K1237" i="17" s="1"/>
  <c r="AC1233" i="17"/>
  <c r="Y1233" i="17"/>
  <c r="Z1233" i="17"/>
  <c r="X1233" i="17"/>
  <c r="T1235" i="17"/>
  <c r="U1234" i="17"/>
  <c r="V1234" i="17"/>
  <c r="AD1232" i="17"/>
  <c r="W1232" i="17" s="1"/>
  <c r="AE1232" i="17"/>
  <c r="AB1231" i="17"/>
  <c r="AJ1232" i="17" s="1"/>
  <c r="AA1233" i="17" l="1"/>
  <c r="L1237" i="17"/>
  <c r="Q1237" i="17"/>
  <c r="P1237" i="17"/>
  <c r="O1237" i="17"/>
  <c r="R1236" i="17"/>
  <c r="AI1232" i="17"/>
  <c r="AI1233" i="17" s="1"/>
  <c r="S1238" i="17"/>
  <c r="N1238" i="17" s="1"/>
  <c r="H1238" i="17"/>
  <c r="K1238" i="17" s="1"/>
  <c r="E1239" i="17"/>
  <c r="F1238" i="17"/>
  <c r="G1238" i="17"/>
  <c r="AH1232" i="17"/>
  <c r="AH1233" i="17" s="1"/>
  <c r="I1237" i="17"/>
  <c r="AG1232" i="17"/>
  <c r="AG1233" i="17" s="1"/>
  <c r="AD1233" i="17"/>
  <c r="W1233" i="17" s="1"/>
  <c r="U1235" i="17"/>
  <c r="T1236" i="17"/>
  <c r="V1235" i="17"/>
  <c r="AB1232" i="17"/>
  <c r="AJ1233" i="17" s="1"/>
  <c r="AF1232" i="17"/>
  <c r="AE1233" i="17"/>
  <c r="AC1234" i="17"/>
  <c r="Y1234" i="17"/>
  <c r="Z1234" i="17"/>
  <c r="X1234" i="17"/>
  <c r="AA1234" i="17" l="1"/>
  <c r="I1238" i="17"/>
  <c r="I1239" i="17" s="1"/>
  <c r="S1239" i="17"/>
  <c r="N1239" i="17" s="1"/>
  <c r="L1239" i="17"/>
  <c r="H1239" i="17"/>
  <c r="K1239" i="17" s="1"/>
  <c r="E1240" i="17"/>
  <c r="F1239" i="17"/>
  <c r="G1239" i="17"/>
  <c r="L1238" i="17"/>
  <c r="M1238" i="17"/>
  <c r="M1239" i="17" s="1"/>
  <c r="R1237" i="17"/>
  <c r="J1238" i="17"/>
  <c r="Q1238" i="17"/>
  <c r="P1238" i="17"/>
  <c r="R1238" i="17" s="1"/>
  <c r="O1238" i="17"/>
  <c r="AB1233" i="17"/>
  <c r="AJ1234" i="17" s="1"/>
  <c r="AC1235" i="17"/>
  <c r="Z1235" i="17"/>
  <c r="Y1235" i="17"/>
  <c r="X1235" i="17"/>
  <c r="AD1234" i="17"/>
  <c r="W1234" i="17" s="1"/>
  <c r="T1237" i="17"/>
  <c r="U1236" i="17"/>
  <c r="V1236" i="17"/>
  <c r="AE1234" i="17"/>
  <c r="AF1233" i="17"/>
  <c r="AF1234" i="17" s="1"/>
  <c r="AG1234" i="17" l="1"/>
  <c r="AH1234" i="17"/>
  <c r="AI1234" i="17"/>
  <c r="J1239" i="17"/>
  <c r="S1240" i="17"/>
  <c r="N1240" i="17" s="1"/>
  <c r="H1240" i="17"/>
  <c r="I1240" i="17" s="1"/>
  <c r="E1241" i="17"/>
  <c r="F1240" i="17"/>
  <c r="G1240" i="17"/>
  <c r="AA1235" i="17"/>
  <c r="AE1235" i="17" s="1"/>
  <c r="Q1239" i="17"/>
  <c r="P1239" i="17"/>
  <c r="O1239" i="17"/>
  <c r="AC1236" i="17"/>
  <c r="Z1236" i="17"/>
  <c r="Y1236" i="17"/>
  <c r="AA1236" i="17" s="1"/>
  <c r="X1236" i="17"/>
  <c r="U1237" i="17"/>
  <c r="T1238" i="17"/>
  <c r="V1237" i="17"/>
  <c r="AB1234" i="17"/>
  <c r="AH1235" i="17" s="1"/>
  <c r="L1240" i="17" l="1"/>
  <c r="R1239" i="17"/>
  <c r="K1240" i="17"/>
  <c r="AD1235" i="17"/>
  <c r="W1235" i="17" s="1"/>
  <c r="AG1235" i="17"/>
  <c r="AJ1235" i="17"/>
  <c r="J1240" i="17"/>
  <c r="AI1235" i="17"/>
  <c r="M1240" i="17"/>
  <c r="Q1240" i="17"/>
  <c r="P1240" i="17"/>
  <c r="O1240" i="17"/>
  <c r="S1241" i="17"/>
  <c r="N1241" i="17" s="1"/>
  <c r="H1241" i="17"/>
  <c r="E1242" i="17"/>
  <c r="F1241" i="17"/>
  <c r="G1241" i="17"/>
  <c r="AD1236" i="17"/>
  <c r="W1236" i="17" s="1"/>
  <c r="AB1235" i="17"/>
  <c r="AH1236" i="17" s="1"/>
  <c r="U1238" i="17"/>
  <c r="T1239" i="17"/>
  <c r="V1238" i="17"/>
  <c r="AC1237" i="17"/>
  <c r="Z1237" i="17"/>
  <c r="Y1237" i="17"/>
  <c r="X1237" i="17"/>
  <c r="AE1236" i="17"/>
  <c r="AF1235" i="17"/>
  <c r="J1241" i="17" l="1"/>
  <c r="AA1237" i="17"/>
  <c r="M1241" i="17"/>
  <c r="AF1236" i="17"/>
  <c r="L1241" i="17"/>
  <c r="K1241" i="17"/>
  <c r="AJ1236" i="17"/>
  <c r="Q1241" i="17"/>
  <c r="P1241" i="17"/>
  <c r="O1241" i="17"/>
  <c r="AG1236" i="17"/>
  <c r="I1241" i="17"/>
  <c r="AI1236" i="17"/>
  <c r="S1242" i="17"/>
  <c r="N1242" i="17" s="1"/>
  <c r="K1242" i="17"/>
  <c r="M1242" i="17"/>
  <c r="L1242" i="17"/>
  <c r="H1242" i="17"/>
  <c r="J1242" i="17" s="1"/>
  <c r="E1243" i="17"/>
  <c r="I1242" i="17"/>
  <c r="F1242" i="17"/>
  <c r="G1242" i="17"/>
  <c r="R1240" i="17"/>
  <c r="AD1237" i="17"/>
  <c r="W1237" i="17" s="1"/>
  <c r="U1239" i="17"/>
  <c r="T1240" i="17"/>
  <c r="V1239" i="17"/>
  <c r="AC1238" i="17"/>
  <c r="Z1238" i="17"/>
  <c r="Y1238" i="17"/>
  <c r="X1238" i="17"/>
  <c r="AB1236" i="17"/>
  <c r="AH1237" i="17" s="1"/>
  <c r="AE1237" i="17"/>
  <c r="R1241" i="17" l="1"/>
  <c r="AJ1237" i="17"/>
  <c r="Q1242" i="17"/>
  <c r="P1242" i="17"/>
  <c r="O1242" i="17"/>
  <c r="AI1237" i="17"/>
  <c r="S1243" i="17"/>
  <c r="N1243" i="17" s="1"/>
  <c r="H1243" i="17"/>
  <c r="M1243" i="17" s="1"/>
  <c r="E1244" i="17"/>
  <c r="F1243" i="17"/>
  <c r="G1243" i="17"/>
  <c r="AG1237" i="17"/>
  <c r="U1240" i="17"/>
  <c r="T1241" i="17"/>
  <c r="V1240" i="17"/>
  <c r="AC1239" i="17"/>
  <c r="Y1239" i="17"/>
  <c r="Z1239" i="17"/>
  <c r="X1239" i="17"/>
  <c r="AB1237" i="17"/>
  <c r="AH1238" i="17" s="1"/>
  <c r="AA1238" i="17"/>
  <c r="AD1238" i="17" s="1"/>
  <c r="W1238" i="17" s="1"/>
  <c r="AF1237" i="17"/>
  <c r="AI1238" i="17" l="1"/>
  <c r="K1243" i="17"/>
  <c r="AJ1238" i="17"/>
  <c r="J1243" i="17"/>
  <c r="AF1238" i="17"/>
  <c r="I1243" i="17"/>
  <c r="AE1238" i="17"/>
  <c r="AB1238" i="17" s="1"/>
  <c r="N1244" i="17"/>
  <c r="R1242" i="17"/>
  <c r="Q1243" i="17"/>
  <c r="O1243" i="17"/>
  <c r="P1243" i="17"/>
  <c r="R1243" i="17" s="1"/>
  <c r="S1244" i="17"/>
  <c r="H1244" i="17"/>
  <c r="I1244" i="17" s="1"/>
  <c r="J1244" i="17"/>
  <c r="E1245" i="17"/>
  <c r="F1244" i="17"/>
  <c r="G1244" i="17"/>
  <c r="AG1238" i="17"/>
  <c r="L1243" i="17"/>
  <c r="AA1239" i="17"/>
  <c r="AE1239" i="17" s="1"/>
  <c r="Z1240" i="17"/>
  <c r="Y1240" i="17"/>
  <c r="AC1240" i="17"/>
  <c r="X1240" i="17"/>
  <c r="U1241" i="17"/>
  <c r="T1242" i="17"/>
  <c r="V1241" i="17"/>
  <c r="AH1239" i="17" l="1"/>
  <c r="AI1239" i="17"/>
  <c r="L1244" i="17"/>
  <c r="AA1240" i="17"/>
  <c r="AD1239" i="17"/>
  <c r="W1239" i="17" s="1"/>
  <c r="K1244" i="17"/>
  <c r="K1245" i="17" s="1"/>
  <c r="AJ1239" i="17"/>
  <c r="AG1239" i="17"/>
  <c r="S1245" i="17"/>
  <c r="N1245" i="17" s="1"/>
  <c r="E1246" i="17"/>
  <c r="H1245" i="17"/>
  <c r="J1245" i="17" s="1"/>
  <c r="F1245" i="17"/>
  <c r="G1245" i="17"/>
  <c r="M1244" i="17"/>
  <c r="M1245" i="17" s="1"/>
  <c r="AF1239" i="17"/>
  <c r="Q1244" i="17"/>
  <c r="P1244" i="17"/>
  <c r="O1244" i="17"/>
  <c r="AE1240" i="17"/>
  <c r="AD1240" i="17"/>
  <c r="W1240" i="17" s="1"/>
  <c r="AB1239" i="17"/>
  <c r="AH1240" i="17" s="1"/>
  <c r="T1243" i="17"/>
  <c r="U1242" i="17"/>
  <c r="V1242" i="17"/>
  <c r="AC1241" i="17"/>
  <c r="Y1241" i="17"/>
  <c r="X1241" i="17"/>
  <c r="Z1241" i="17"/>
  <c r="R1244" i="17" l="1"/>
  <c r="L1245" i="17"/>
  <c r="AH1241" i="17"/>
  <c r="AA1241" i="17"/>
  <c r="AE1241" i="17" s="1"/>
  <c r="Q1245" i="17"/>
  <c r="P1245" i="17"/>
  <c r="R1245" i="17" s="1"/>
  <c r="O1245" i="17"/>
  <c r="AI1240" i="17"/>
  <c r="AI1241" i="17" s="1"/>
  <c r="AG1240" i="17"/>
  <c r="I1245" i="17"/>
  <c r="AJ1240" i="17"/>
  <c r="AJ1241" i="17" s="1"/>
  <c r="S1246" i="17"/>
  <c r="N1246" i="17" s="1"/>
  <c r="K1246" i="17"/>
  <c r="M1246" i="17"/>
  <c r="J1246" i="17"/>
  <c r="I1246" i="17"/>
  <c r="H1246" i="17"/>
  <c r="L1246" i="17" s="1"/>
  <c r="E1247" i="17"/>
  <c r="F1246" i="17"/>
  <c r="G1246" i="17"/>
  <c r="U1243" i="17"/>
  <c r="T1244" i="17"/>
  <c r="V1243" i="17"/>
  <c r="AD1241" i="17"/>
  <c r="W1241" i="17" s="1"/>
  <c r="AB1240" i="17"/>
  <c r="AF1240" i="17"/>
  <c r="AC1242" i="17"/>
  <c r="Y1242" i="17"/>
  <c r="X1242" i="17"/>
  <c r="Z1242" i="17"/>
  <c r="AA1242" i="17" l="1"/>
  <c r="AG1241" i="17"/>
  <c r="Q1246" i="17"/>
  <c r="P1246" i="17"/>
  <c r="O1246" i="17"/>
  <c r="S1247" i="17"/>
  <c r="N1247" i="17" s="1"/>
  <c r="H1247" i="17"/>
  <c r="L1247" i="17" s="1"/>
  <c r="E1248" i="17"/>
  <c r="F1247" i="17"/>
  <c r="G1247" i="17"/>
  <c r="AD1242" i="17"/>
  <c r="W1242" i="17" s="1"/>
  <c r="T1245" i="17"/>
  <c r="U1244" i="17"/>
  <c r="V1244" i="17"/>
  <c r="AB1241" i="17"/>
  <c r="AH1242" i="17" s="1"/>
  <c r="AE1242" i="17"/>
  <c r="AC1243" i="17"/>
  <c r="Z1243" i="17"/>
  <c r="Y1243" i="17"/>
  <c r="X1243" i="17"/>
  <c r="AF1241" i="17"/>
  <c r="Q1247" i="17" l="1"/>
  <c r="P1247" i="17"/>
  <c r="O1247" i="17"/>
  <c r="S1248" i="17"/>
  <c r="N1248" i="17" s="1"/>
  <c r="H1248" i="17"/>
  <c r="F1248" i="17"/>
  <c r="E1249" i="17"/>
  <c r="G1248" i="17"/>
  <c r="I1247" i="17"/>
  <c r="I1248" i="17" s="1"/>
  <c r="M1247" i="17"/>
  <c r="AI1242" i="17"/>
  <c r="R1246" i="17"/>
  <c r="J1247" i="17"/>
  <c r="J1248" i="17" s="1"/>
  <c r="AJ1242" i="17"/>
  <c r="K1247" i="17"/>
  <c r="K1248" i="17" s="1"/>
  <c r="AG1242" i="17"/>
  <c r="AG1243" i="17" s="1"/>
  <c r="AA1243" i="17"/>
  <c r="AD1243" i="17"/>
  <c r="W1243" i="17" s="1"/>
  <c r="U1245" i="17"/>
  <c r="T1246" i="17"/>
  <c r="V1245" i="17"/>
  <c r="AB1242" i="17"/>
  <c r="AH1243" i="17" s="1"/>
  <c r="AF1242" i="17"/>
  <c r="AF1243" i="17" s="1"/>
  <c r="AC1244" i="17"/>
  <c r="Z1244" i="17"/>
  <c r="Y1244" i="17"/>
  <c r="X1244" i="17"/>
  <c r="AE1243" i="17"/>
  <c r="M1248" i="17" l="1"/>
  <c r="R1247" i="17"/>
  <c r="N1249" i="17"/>
  <c r="L1248" i="17"/>
  <c r="AJ1243" i="17"/>
  <c r="Q1248" i="17"/>
  <c r="P1248" i="17"/>
  <c r="R1248" i="17" s="1"/>
  <c r="O1248" i="17"/>
  <c r="S1249" i="17"/>
  <c r="H1249" i="17"/>
  <c r="M1249" i="17" s="1"/>
  <c r="E1250" i="17"/>
  <c r="F1249" i="17"/>
  <c r="G1249" i="17"/>
  <c r="AI1243" i="17"/>
  <c r="AA1244" i="17"/>
  <c r="AD1244" i="17" s="1"/>
  <c r="W1244" i="17" s="1"/>
  <c r="U1246" i="17"/>
  <c r="T1247" i="17"/>
  <c r="V1246" i="17"/>
  <c r="AC1245" i="17"/>
  <c r="Y1245" i="17"/>
  <c r="Z1245" i="17"/>
  <c r="X1245" i="17"/>
  <c r="AE1244" i="17"/>
  <c r="AB1243" i="17"/>
  <c r="AH1244" i="17" s="1"/>
  <c r="I1249" i="17" l="1"/>
  <c r="S1250" i="17"/>
  <c r="H1250" i="17"/>
  <c r="M1250" i="17" s="1"/>
  <c r="E1251" i="17"/>
  <c r="F1250" i="17"/>
  <c r="G1250" i="17"/>
  <c r="AG1244" i="17"/>
  <c r="AJ1244" i="17"/>
  <c r="J1249" i="17"/>
  <c r="L1249" i="17"/>
  <c r="AI1244" i="17"/>
  <c r="K1249" i="17"/>
  <c r="N1250" i="17"/>
  <c r="Q1249" i="17"/>
  <c r="P1249" i="17"/>
  <c r="R1249" i="17" s="1"/>
  <c r="O1249" i="17"/>
  <c r="AB1244" i="17"/>
  <c r="AH1245" i="17" s="1"/>
  <c r="AF1244" i="17"/>
  <c r="U1247" i="17"/>
  <c r="T1248" i="17"/>
  <c r="V1247" i="17"/>
  <c r="AC1246" i="17"/>
  <c r="Y1246" i="17"/>
  <c r="X1246" i="17"/>
  <c r="Z1246" i="17"/>
  <c r="AA1245" i="17"/>
  <c r="AE1245" i="17" s="1"/>
  <c r="L1250" i="17" l="1"/>
  <c r="J1250" i="17"/>
  <c r="AF1245" i="17"/>
  <c r="AI1245" i="17"/>
  <c r="I1250" i="17"/>
  <c r="I1251" i="17" s="1"/>
  <c r="AJ1245" i="17"/>
  <c r="AG1245" i="17"/>
  <c r="K1250" i="17"/>
  <c r="K1251" i="17" s="1"/>
  <c r="AA1246" i="17"/>
  <c r="AD1246" i="17" s="1"/>
  <c r="Q1250" i="17"/>
  <c r="O1250" i="17"/>
  <c r="P1250" i="17"/>
  <c r="S1251" i="17"/>
  <c r="N1251" i="17" s="1"/>
  <c r="M1251" i="17"/>
  <c r="L1251" i="17"/>
  <c r="H1251" i="17"/>
  <c r="J1251" i="17" s="1"/>
  <c r="E1252" i="17"/>
  <c r="F1251" i="17"/>
  <c r="G1251" i="17"/>
  <c r="U1248" i="17"/>
  <c r="T1249" i="17"/>
  <c r="V1248" i="17"/>
  <c r="AC1247" i="17"/>
  <c r="Z1247" i="17"/>
  <c r="Y1247" i="17"/>
  <c r="X1247" i="17"/>
  <c r="AD1245" i="17"/>
  <c r="W1245" i="17" s="1"/>
  <c r="AB1245" i="17"/>
  <c r="AH1246" i="17" s="1"/>
  <c r="AE1246" i="17"/>
  <c r="AF1246" i="17" l="1"/>
  <c r="R1250" i="17"/>
  <c r="S1252" i="17"/>
  <c r="N1252" i="17" s="1"/>
  <c r="H1252" i="17"/>
  <c r="L1252" i="17" s="1"/>
  <c r="E1253" i="17"/>
  <c r="F1252" i="17"/>
  <c r="G1252" i="17"/>
  <c r="W1246" i="17"/>
  <c r="AG1246" i="17"/>
  <c r="AG1247" i="17" s="1"/>
  <c r="Q1251" i="17"/>
  <c r="P1251" i="17"/>
  <c r="O1251" i="17"/>
  <c r="AJ1246" i="17"/>
  <c r="AI1246" i="17"/>
  <c r="AA1247" i="17"/>
  <c r="AE1247" i="17" s="1"/>
  <c r="AB1246" i="17"/>
  <c r="AF1247" i="17" s="1"/>
  <c r="U1249" i="17"/>
  <c r="T1250" i="17"/>
  <c r="V1249" i="17"/>
  <c r="AC1248" i="17"/>
  <c r="Y1248" i="17"/>
  <c r="Z1248" i="17"/>
  <c r="X1248" i="17"/>
  <c r="AD1247" i="17"/>
  <c r="W1247" i="17" s="1"/>
  <c r="J1252" i="17" l="1"/>
  <c r="I1252" i="17"/>
  <c r="R1251" i="17"/>
  <c r="K1252" i="17"/>
  <c r="K1253" i="17" s="1"/>
  <c r="M1252" i="17"/>
  <c r="M1253" i="17" s="1"/>
  <c r="AA1248" i="17"/>
  <c r="AJ1247" i="17"/>
  <c r="S1253" i="17"/>
  <c r="N1253" i="17" s="1"/>
  <c r="H1253" i="17"/>
  <c r="L1253" i="17" s="1"/>
  <c r="E1254" i="17"/>
  <c r="J1253" i="17"/>
  <c r="F1253" i="17"/>
  <c r="G1253" i="17"/>
  <c r="AI1247" i="17"/>
  <c r="Q1252" i="17"/>
  <c r="P1252" i="17"/>
  <c r="O1252" i="17"/>
  <c r="AH1247" i="17"/>
  <c r="AC1249" i="17"/>
  <c r="X1249" i="17"/>
  <c r="Z1249" i="17"/>
  <c r="Y1249" i="17"/>
  <c r="AD1248" i="17"/>
  <c r="W1248" i="17" s="1"/>
  <c r="AB1247" i="17"/>
  <c r="AG1248" i="17" s="1"/>
  <c r="AE1248" i="17"/>
  <c r="T1251" i="17"/>
  <c r="U1250" i="17"/>
  <c r="V1250" i="17"/>
  <c r="R1252" i="17" l="1"/>
  <c r="AH1248" i="17"/>
  <c r="Q1253" i="17"/>
  <c r="P1253" i="17"/>
  <c r="R1253" i="17" s="1"/>
  <c r="O1253" i="17"/>
  <c r="AJ1248" i="17"/>
  <c r="AJ1249" i="17" s="1"/>
  <c r="AH1249" i="17"/>
  <c r="S1254" i="17"/>
  <c r="N1254" i="17" s="1"/>
  <c r="H1254" i="17"/>
  <c r="M1254" i="17" s="1"/>
  <c r="E1255" i="17"/>
  <c r="F1254" i="17"/>
  <c r="G1254" i="17"/>
  <c r="I1253" i="17"/>
  <c r="AA1249" i="17"/>
  <c r="AD1249" i="17" s="1"/>
  <c r="W1249" i="17" s="1"/>
  <c r="AI1248" i="17"/>
  <c r="AB1248" i="17"/>
  <c r="AG1249" i="17" s="1"/>
  <c r="AC1250" i="17"/>
  <c r="Y1250" i="17"/>
  <c r="X1250" i="17"/>
  <c r="Z1250" i="17"/>
  <c r="T1252" i="17"/>
  <c r="U1251" i="17"/>
  <c r="V1251" i="17"/>
  <c r="AE1249" i="17"/>
  <c r="AF1248" i="17"/>
  <c r="AF1249" i="17" l="1"/>
  <c r="AA1250" i="17"/>
  <c r="Q1254" i="17"/>
  <c r="P1254" i="17"/>
  <c r="O1254" i="17"/>
  <c r="I1254" i="17"/>
  <c r="I1255" i="17" s="1"/>
  <c r="S1255" i="17"/>
  <c r="N1255" i="17" s="1"/>
  <c r="H1255" i="17"/>
  <c r="M1255" i="17" s="1"/>
  <c r="E1256" i="17"/>
  <c r="F1255" i="17"/>
  <c r="G1255" i="17"/>
  <c r="AI1249" i="17"/>
  <c r="J1254" i="17"/>
  <c r="K1254" i="17"/>
  <c r="K1255" i="17" s="1"/>
  <c r="L1254" i="17"/>
  <c r="L1255" i="17" s="1"/>
  <c r="AC1251" i="17"/>
  <c r="Z1251" i="17"/>
  <c r="Y1251" i="17"/>
  <c r="X1251" i="17"/>
  <c r="AD1250" i="17"/>
  <c r="W1250" i="17" s="1"/>
  <c r="AE1250" i="17"/>
  <c r="U1252" i="17"/>
  <c r="T1253" i="17"/>
  <c r="V1252" i="17"/>
  <c r="AB1249" i="17"/>
  <c r="AG1250" i="17" s="1"/>
  <c r="S1256" i="17" l="1"/>
  <c r="N1256" i="17" s="1"/>
  <c r="F1256" i="17"/>
  <c r="H1256" i="17"/>
  <c r="K1256" i="17" s="1"/>
  <c r="E1257" i="17"/>
  <c r="G1256" i="17"/>
  <c r="AJ1250" i="17"/>
  <c r="J1255" i="17"/>
  <c r="J1256" i="17" s="1"/>
  <c r="R1254" i="17"/>
  <c r="AH1250" i="17"/>
  <c r="AI1250" i="17"/>
  <c r="Q1255" i="17"/>
  <c r="P1255" i="17"/>
  <c r="O1255" i="17"/>
  <c r="AB1250" i="17"/>
  <c r="AG1251" i="17" s="1"/>
  <c r="AC1252" i="17"/>
  <c r="Y1252" i="17"/>
  <c r="X1252" i="17"/>
  <c r="Z1252" i="17"/>
  <c r="AA1251" i="17"/>
  <c r="AD1251" i="17" s="1"/>
  <c r="W1251" i="17" s="1"/>
  <c r="U1253" i="17"/>
  <c r="T1254" i="17"/>
  <c r="V1253" i="17"/>
  <c r="AF1250" i="17"/>
  <c r="AF1251" i="17" s="1"/>
  <c r="L1256" i="17" l="1"/>
  <c r="M1256" i="17"/>
  <c r="M1257" i="17" s="1"/>
  <c r="I1256" i="17"/>
  <c r="AH1251" i="17"/>
  <c r="AJ1251" i="17"/>
  <c r="R1255" i="17"/>
  <c r="S1257" i="17"/>
  <c r="N1257" i="17" s="1"/>
  <c r="L1257" i="17"/>
  <c r="H1257" i="17"/>
  <c r="J1257" i="17" s="1"/>
  <c r="E1258" i="17"/>
  <c r="K1257" i="17"/>
  <c r="F1257" i="17"/>
  <c r="G1257" i="17"/>
  <c r="AI1251" i="17"/>
  <c r="AI1252" i="17" s="1"/>
  <c r="Q1256" i="17"/>
  <c r="P1256" i="17"/>
  <c r="R1256" i="17" s="1"/>
  <c r="O1256" i="17"/>
  <c r="AE1251" i="17"/>
  <c r="AB1251" i="17" s="1"/>
  <c r="AG1252" i="17" s="1"/>
  <c r="AA1252" i="17"/>
  <c r="AD1252" i="17" s="1"/>
  <c r="W1252" i="17" s="1"/>
  <c r="T1255" i="17"/>
  <c r="U1254" i="17"/>
  <c r="V1254" i="17"/>
  <c r="Z1253" i="17"/>
  <c r="Y1253" i="17"/>
  <c r="X1253" i="17"/>
  <c r="AC1253" i="17"/>
  <c r="AA1253" i="17" l="1"/>
  <c r="Q1257" i="17"/>
  <c r="P1257" i="17"/>
  <c r="R1257" i="17" s="1"/>
  <c r="O1257" i="17"/>
  <c r="S1258" i="17"/>
  <c r="N1258" i="17" s="1"/>
  <c r="H1258" i="17"/>
  <c r="M1258" i="17" s="1"/>
  <c r="E1259" i="17"/>
  <c r="F1258" i="17"/>
  <c r="G1258" i="17"/>
  <c r="AJ1252" i="17"/>
  <c r="AH1252" i="17"/>
  <c r="I1257" i="17"/>
  <c r="I1258" i="17" s="1"/>
  <c r="AE1253" i="17"/>
  <c r="AD1253" i="17"/>
  <c r="W1253" i="17" s="1"/>
  <c r="AE1252" i="17"/>
  <c r="AB1252" i="17" s="1"/>
  <c r="AB1253" i="17" s="1"/>
  <c r="AF1252" i="17"/>
  <c r="AC1254" i="17"/>
  <c r="Z1254" i="17"/>
  <c r="Y1254" i="17"/>
  <c r="X1254" i="17"/>
  <c r="U1255" i="17"/>
  <c r="V1255" i="17"/>
  <c r="T1256" i="17"/>
  <c r="L1258" i="17" l="1"/>
  <c r="K1258" i="17"/>
  <c r="J1258" i="17"/>
  <c r="S1259" i="17"/>
  <c r="N1259" i="17" s="1"/>
  <c r="H1259" i="17"/>
  <c r="K1259" i="17" s="1"/>
  <c r="E1260" i="17"/>
  <c r="F1259" i="17"/>
  <c r="G1259" i="17"/>
  <c r="Q1258" i="17"/>
  <c r="P1258" i="17"/>
  <c r="O1258" i="17"/>
  <c r="AI1253" i="17"/>
  <c r="AI1254" i="17" s="1"/>
  <c r="AH1253" i="17"/>
  <c r="AH1254" i="17" s="1"/>
  <c r="AG1253" i="17"/>
  <c r="AG1254" i="17" s="1"/>
  <c r="AJ1253" i="17"/>
  <c r="AJ1254" i="17" s="1"/>
  <c r="AF1253" i="17"/>
  <c r="AF1254" i="17" s="1"/>
  <c r="Y1255" i="17"/>
  <c r="Z1255" i="17"/>
  <c r="X1255" i="17"/>
  <c r="AC1255" i="17"/>
  <c r="T1257" i="17"/>
  <c r="U1256" i="17"/>
  <c r="V1256" i="17"/>
  <c r="AA1254" i="17"/>
  <c r="AE1254" i="17" s="1"/>
  <c r="J1259" i="17" l="1"/>
  <c r="I1259" i="17"/>
  <c r="L1259" i="17"/>
  <c r="R1258" i="17"/>
  <c r="M1259" i="17"/>
  <c r="M1260" i="17" s="1"/>
  <c r="Q1259" i="17"/>
  <c r="P1259" i="17"/>
  <c r="O1259" i="17"/>
  <c r="S1260" i="17"/>
  <c r="N1260" i="17" s="1"/>
  <c r="E1261" i="17"/>
  <c r="H1260" i="17"/>
  <c r="K1260" i="17" s="1"/>
  <c r="F1260" i="17"/>
  <c r="G1260" i="17"/>
  <c r="AD1254" i="17"/>
  <c r="W1254" i="17" s="1"/>
  <c r="U1257" i="17"/>
  <c r="T1258" i="17"/>
  <c r="V1257" i="17"/>
  <c r="AA1255" i="17"/>
  <c r="AE1255" i="17" s="1"/>
  <c r="AC1256" i="17"/>
  <c r="Y1256" i="17"/>
  <c r="X1256" i="17"/>
  <c r="Z1256" i="17"/>
  <c r="I1260" i="17" l="1"/>
  <c r="L1260" i="17"/>
  <c r="L1261" i="17" s="1"/>
  <c r="J1260" i="17"/>
  <c r="AA1256" i="17"/>
  <c r="Q1260" i="17"/>
  <c r="P1260" i="17"/>
  <c r="O1260" i="17"/>
  <c r="S1261" i="17"/>
  <c r="N1261" i="17" s="1"/>
  <c r="H1261" i="17"/>
  <c r="M1261" i="17" s="1"/>
  <c r="E1262" i="17"/>
  <c r="F1261" i="17"/>
  <c r="G1261" i="17"/>
  <c r="R1259" i="17"/>
  <c r="U1258" i="17"/>
  <c r="T1259" i="17"/>
  <c r="V1258" i="17"/>
  <c r="AC1257" i="17"/>
  <c r="Y1257" i="17"/>
  <c r="Z1257" i="17"/>
  <c r="X1257" i="17"/>
  <c r="AD1256" i="17"/>
  <c r="AE1256" i="17"/>
  <c r="AD1255" i="17"/>
  <c r="W1255" i="17" s="1"/>
  <c r="AB1254" i="17"/>
  <c r="K1261" i="17" l="1"/>
  <c r="P1261" i="17"/>
  <c r="Q1261" i="17"/>
  <c r="O1261" i="17"/>
  <c r="S1262" i="17"/>
  <c r="N1262" i="17" s="1"/>
  <c r="K1262" i="17"/>
  <c r="M1262" i="17"/>
  <c r="L1262" i="17"/>
  <c r="H1262" i="17"/>
  <c r="F1262" i="17"/>
  <c r="E1263" i="17"/>
  <c r="G1262" i="17"/>
  <c r="AJ1255" i="17"/>
  <c r="AH1255" i="17"/>
  <c r="AI1255" i="17"/>
  <c r="AG1255" i="17"/>
  <c r="R1260" i="17"/>
  <c r="I1261" i="17"/>
  <c r="I1262" i="17" s="1"/>
  <c r="W1256" i="17"/>
  <c r="J1261" i="17"/>
  <c r="J1262" i="17" s="1"/>
  <c r="AA1257" i="17"/>
  <c r="AB1255" i="17"/>
  <c r="AB1256" i="17" s="1"/>
  <c r="AF1255" i="17"/>
  <c r="U1259" i="17"/>
  <c r="T1260" i="17"/>
  <c r="V1259" i="17"/>
  <c r="AC1258" i="17"/>
  <c r="Y1258" i="17"/>
  <c r="X1258" i="17"/>
  <c r="Z1258" i="17"/>
  <c r="AE1257" i="17"/>
  <c r="AD1257" i="17"/>
  <c r="R1261" i="17" l="1"/>
  <c r="AH1256" i="17"/>
  <c r="AH1257" i="17" s="1"/>
  <c r="AJ1256" i="17"/>
  <c r="AJ1257" i="17" s="1"/>
  <c r="S1263" i="17"/>
  <c r="N1263" i="17" s="1"/>
  <c r="L1263" i="17"/>
  <c r="K1263" i="17"/>
  <c r="M1263" i="17"/>
  <c r="J1263" i="17"/>
  <c r="H1263" i="17"/>
  <c r="I1263" i="17"/>
  <c r="E1264" i="17"/>
  <c r="F1263" i="17"/>
  <c r="G1263" i="17"/>
  <c r="Q1262" i="17"/>
  <c r="P1262" i="17"/>
  <c r="R1262" i="17" s="1"/>
  <c r="O1262" i="17"/>
  <c r="W1257" i="17"/>
  <c r="AB1257" i="17" s="1"/>
  <c r="AG1256" i="17"/>
  <c r="AG1257" i="17" s="1"/>
  <c r="AF1256" i="17"/>
  <c r="AF1257" i="17" s="1"/>
  <c r="AI1256" i="17"/>
  <c r="AI1257" i="17" s="1"/>
  <c r="U1260" i="17"/>
  <c r="T1261" i="17"/>
  <c r="V1260" i="17"/>
  <c r="AC1259" i="17"/>
  <c r="Y1259" i="17"/>
  <c r="AA1259" i="17" s="1"/>
  <c r="Z1259" i="17"/>
  <c r="X1259" i="17"/>
  <c r="AA1258" i="17"/>
  <c r="AD1258" i="17"/>
  <c r="AE1258" i="17"/>
  <c r="W1258" i="17" l="1"/>
  <c r="AI1258" i="17"/>
  <c r="Q1263" i="17"/>
  <c r="P1263" i="17"/>
  <c r="O1263" i="17"/>
  <c r="S1264" i="17"/>
  <c r="N1264" i="17" s="1"/>
  <c r="K1264" i="17"/>
  <c r="M1264" i="17"/>
  <c r="H1264" i="17"/>
  <c r="L1264" i="17" s="1"/>
  <c r="F1264" i="17"/>
  <c r="E1265" i="17"/>
  <c r="G1264" i="17"/>
  <c r="AJ1258" i="17"/>
  <c r="AG1258" i="17"/>
  <c r="AH1258" i="17"/>
  <c r="AB1258" i="17"/>
  <c r="AC1260" i="17"/>
  <c r="Z1260" i="17"/>
  <c r="X1260" i="17"/>
  <c r="Y1260" i="17"/>
  <c r="AF1258" i="17"/>
  <c r="AE1259" i="17"/>
  <c r="U1261" i="17"/>
  <c r="T1262" i="17"/>
  <c r="V1261" i="17"/>
  <c r="AD1259" i="17"/>
  <c r="W1259" i="17" s="1"/>
  <c r="AJ1259" i="17" l="1"/>
  <c r="AF1259" i="17"/>
  <c r="AA1260" i="17"/>
  <c r="Q1264" i="17"/>
  <c r="P1264" i="17"/>
  <c r="O1264" i="17"/>
  <c r="R1263" i="17"/>
  <c r="AI1259" i="17"/>
  <c r="S1265" i="17"/>
  <c r="N1265" i="17" s="1"/>
  <c r="H1265" i="17"/>
  <c r="L1265" i="17" s="1"/>
  <c r="F1265" i="17"/>
  <c r="E1266" i="17"/>
  <c r="K1265" i="17"/>
  <c r="G1265" i="17"/>
  <c r="I1264" i="17"/>
  <c r="I1265" i="17" s="1"/>
  <c r="AH1259" i="17"/>
  <c r="J1264" i="17"/>
  <c r="AG1259" i="17"/>
  <c r="AD1260" i="17"/>
  <c r="W1260" i="17" s="1"/>
  <c r="T1263" i="17"/>
  <c r="U1262" i="17"/>
  <c r="V1262" i="17"/>
  <c r="AC1261" i="17"/>
  <c r="Z1261" i="17"/>
  <c r="X1261" i="17"/>
  <c r="Y1261" i="17"/>
  <c r="AE1260" i="17"/>
  <c r="AB1259" i="17"/>
  <c r="AJ1260" i="17" s="1"/>
  <c r="R1264" i="17" l="1"/>
  <c r="J1265" i="17"/>
  <c r="Q1265" i="17"/>
  <c r="P1265" i="17"/>
  <c r="O1265" i="17"/>
  <c r="AI1260" i="17"/>
  <c r="AG1260" i="17"/>
  <c r="AG1261" i="17" s="1"/>
  <c r="S1266" i="17"/>
  <c r="N1266" i="17" s="1"/>
  <c r="H1266" i="17"/>
  <c r="K1266" i="17" s="1"/>
  <c r="I1266" i="17"/>
  <c r="J1266" i="17"/>
  <c r="E1267" i="17"/>
  <c r="F1266" i="17"/>
  <c r="G1266" i="17"/>
  <c r="AH1260" i="17"/>
  <c r="M1265" i="17"/>
  <c r="M1266" i="17" s="1"/>
  <c r="AC1262" i="17"/>
  <c r="Y1262" i="17"/>
  <c r="Z1262" i="17"/>
  <c r="X1262" i="17"/>
  <c r="AB1260" i="17"/>
  <c r="AJ1261" i="17" s="1"/>
  <c r="U1263" i="17"/>
  <c r="T1264" i="17"/>
  <c r="V1263" i="17"/>
  <c r="AF1260" i="17"/>
  <c r="AA1261" i="17"/>
  <c r="AD1261" i="17" s="1"/>
  <c r="W1261" i="17" s="1"/>
  <c r="AE1261" i="17"/>
  <c r="Q1266" i="17" l="1"/>
  <c r="P1266" i="17"/>
  <c r="O1266" i="17"/>
  <c r="AI1261" i="17"/>
  <c r="S1267" i="17"/>
  <c r="N1267" i="17" s="1"/>
  <c r="H1267" i="17"/>
  <c r="K1267" i="17" s="1"/>
  <c r="J1267" i="17"/>
  <c r="E1268" i="17"/>
  <c r="F1267" i="17"/>
  <c r="G1267" i="17"/>
  <c r="R1265" i="17"/>
  <c r="AA1262" i="17"/>
  <c r="AD1262" i="17" s="1"/>
  <c r="W1262" i="17" s="1"/>
  <c r="L1266" i="17"/>
  <c r="AH1261" i="17"/>
  <c r="AB1261" i="17"/>
  <c r="AJ1262" i="17" s="1"/>
  <c r="AF1261" i="17"/>
  <c r="AF1262" i="17" s="1"/>
  <c r="U1264" i="17"/>
  <c r="T1265" i="17"/>
  <c r="V1264" i="17"/>
  <c r="AE1262" i="17"/>
  <c r="AC1263" i="17"/>
  <c r="Y1263" i="17"/>
  <c r="Z1263" i="17"/>
  <c r="X1263" i="17"/>
  <c r="L1267" i="17" l="1"/>
  <c r="AI1262" i="17"/>
  <c r="R1266" i="17"/>
  <c r="N1268" i="17"/>
  <c r="Q1267" i="17"/>
  <c r="P1267" i="17"/>
  <c r="O1267" i="17"/>
  <c r="AA1263" i="17"/>
  <c r="AG1262" i="17"/>
  <c r="AH1262" i="17"/>
  <c r="S1268" i="17"/>
  <c r="E1269" i="17"/>
  <c r="H1268" i="17"/>
  <c r="K1268" i="17" s="1"/>
  <c r="L1268" i="17"/>
  <c r="F1268" i="17"/>
  <c r="G1268" i="17"/>
  <c r="I1267" i="17"/>
  <c r="M1267" i="17"/>
  <c r="AC1264" i="17"/>
  <c r="Z1264" i="17"/>
  <c r="Y1264" i="17"/>
  <c r="X1264" i="17"/>
  <c r="U1265" i="17"/>
  <c r="T1266" i="17"/>
  <c r="V1265" i="17"/>
  <c r="AD1263" i="17"/>
  <c r="W1263" i="17" s="1"/>
  <c r="AE1263" i="17"/>
  <c r="AB1262" i="17"/>
  <c r="AF1263" i="17" s="1"/>
  <c r="R1267" i="17" l="1"/>
  <c r="M1268" i="17"/>
  <c r="AH1263" i="17"/>
  <c r="AA1264" i="17"/>
  <c r="AG1263" i="17"/>
  <c r="I1268" i="17"/>
  <c r="I1269" i="17" s="1"/>
  <c r="S1269" i="17"/>
  <c r="N1269" i="17" s="1"/>
  <c r="M1269" i="17"/>
  <c r="H1269" i="17"/>
  <c r="L1269" i="17" s="1"/>
  <c r="E1270" i="17"/>
  <c r="F1269" i="17"/>
  <c r="G1269" i="17"/>
  <c r="J1268" i="17"/>
  <c r="J1269" i="17" s="1"/>
  <c r="AI1263" i="17"/>
  <c r="Q1268" i="17"/>
  <c r="P1268" i="17"/>
  <c r="R1268" i="17" s="1"/>
  <c r="O1268" i="17"/>
  <c r="AJ1263" i="17"/>
  <c r="AC1265" i="17"/>
  <c r="Y1265" i="17"/>
  <c r="Z1265" i="17"/>
  <c r="X1265" i="17"/>
  <c r="AB1263" i="17"/>
  <c r="AH1264" i="17" s="1"/>
  <c r="AD1264" i="17"/>
  <c r="W1264" i="17" s="1"/>
  <c r="AE1264" i="17"/>
  <c r="T1267" i="17"/>
  <c r="U1266" i="17"/>
  <c r="V1266" i="17"/>
  <c r="AI1264" i="17" l="1"/>
  <c r="AJ1264" i="17"/>
  <c r="K1269" i="17"/>
  <c r="S1270" i="17"/>
  <c r="N1270" i="17" s="1"/>
  <c r="H1270" i="17"/>
  <c r="I1270" i="17" s="1"/>
  <c r="E1271" i="17"/>
  <c r="F1270" i="17"/>
  <c r="G1270" i="17"/>
  <c r="AG1264" i="17"/>
  <c r="Q1269" i="17"/>
  <c r="P1269" i="17"/>
  <c r="O1269" i="17"/>
  <c r="T1268" i="17"/>
  <c r="U1267" i="17"/>
  <c r="V1267" i="17"/>
  <c r="AA1265" i="17"/>
  <c r="AD1265" i="17" s="1"/>
  <c r="W1265" i="17" s="1"/>
  <c r="AB1264" i="17"/>
  <c r="AH1265" i="17" s="1"/>
  <c r="AC1266" i="17"/>
  <c r="Y1266" i="17"/>
  <c r="X1266" i="17"/>
  <c r="Z1266" i="17"/>
  <c r="AF1264" i="17"/>
  <c r="R1269" i="17" l="1"/>
  <c r="AG1265" i="17"/>
  <c r="L1270" i="17"/>
  <c r="M1270" i="17"/>
  <c r="Q1270" i="17"/>
  <c r="P1270" i="17"/>
  <c r="O1270" i="17"/>
  <c r="AJ1265" i="17"/>
  <c r="J1270" i="17"/>
  <c r="AI1265" i="17"/>
  <c r="K1270" i="17"/>
  <c r="S1271" i="17"/>
  <c r="N1271" i="17" s="1"/>
  <c r="H1271" i="17"/>
  <c r="J1271" i="17" s="1"/>
  <c r="E1272" i="17"/>
  <c r="F1271" i="17"/>
  <c r="G1271" i="17"/>
  <c r="Z1267" i="17"/>
  <c r="AC1267" i="17"/>
  <c r="Y1267" i="17"/>
  <c r="AA1267" i="17" s="1"/>
  <c r="X1267" i="17"/>
  <c r="U1268" i="17"/>
  <c r="T1269" i="17"/>
  <c r="V1268" i="17"/>
  <c r="AA1266" i="17"/>
  <c r="AF1265" i="17"/>
  <c r="AE1265" i="17"/>
  <c r="AB1265" i="17" s="1"/>
  <c r="AH1266" i="17" s="1"/>
  <c r="AD1266" i="17"/>
  <c r="W1266" i="17" s="1"/>
  <c r="AE1266" i="17"/>
  <c r="L1271" i="17" l="1"/>
  <c r="R1270" i="17"/>
  <c r="M1271" i="17"/>
  <c r="K1271" i="17"/>
  <c r="K1272" i="17" s="1"/>
  <c r="P1271" i="17"/>
  <c r="Q1271" i="17"/>
  <c r="O1271" i="17"/>
  <c r="S1272" i="17"/>
  <c r="N1272" i="17" s="1"/>
  <c r="H1272" i="17"/>
  <c r="M1272" i="17" s="1"/>
  <c r="I1272" i="17"/>
  <c r="E1273" i="17"/>
  <c r="F1272" i="17"/>
  <c r="G1272" i="17"/>
  <c r="AI1266" i="17"/>
  <c r="AI1267" i="17" s="1"/>
  <c r="AG1266" i="17"/>
  <c r="I1271" i="17"/>
  <c r="AJ1266" i="17"/>
  <c r="AB1266" i="17"/>
  <c r="AH1267" i="17" s="1"/>
  <c r="AD1267" i="17"/>
  <c r="W1267" i="17" s="1"/>
  <c r="AF1266" i="17"/>
  <c r="AE1267" i="17"/>
  <c r="U1269" i="17"/>
  <c r="T1270" i="17"/>
  <c r="V1269" i="17"/>
  <c r="AC1268" i="17"/>
  <c r="Z1268" i="17"/>
  <c r="Y1268" i="17"/>
  <c r="X1268" i="17"/>
  <c r="AA1268" i="17" l="1"/>
  <c r="L1272" i="17"/>
  <c r="AF1267" i="17"/>
  <c r="R1271" i="17"/>
  <c r="Q1272" i="17"/>
  <c r="P1272" i="17"/>
  <c r="R1272" i="17" s="1"/>
  <c r="O1272" i="17"/>
  <c r="S1273" i="17"/>
  <c r="N1273" i="17" s="1"/>
  <c r="F1273" i="17"/>
  <c r="E1274" i="17"/>
  <c r="H1273" i="17"/>
  <c r="K1273" i="17" s="1"/>
  <c r="G1273" i="17"/>
  <c r="J1272" i="17"/>
  <c r="AJ1267" i="17"/>
  <c r="AG1267" i="17"/>
  <c r="AC1269" i="17"/>
  <c r="Z1269" i="17"/>
  <c r="X1269" i="17"/>
  <c r="Y1269" i="17"/>
  <c r="AD1268" i="17"/>
  <c r="W1268" i="17" s="1"/>
  <c r="AE1268" i="17"/>
  <c r="AB1267" i="17"/>
  <c r="AH1268" i="17" s="1"/>
  <c r="U1270" i="17"/>
  <c r="T1271" i="17"/>
  <c r="V1270" i="17"/>
  <c r="AA1269" i="17" l="1"/>
  <c r="S1274" i="17"/>
  <c r="N1274" i="17" s="1"/>
  <c r="E1275" i="17"/>
  <c r="H1274" i="17"/>
  <c r="I1274" i="17" s="1"/>
  <c r="F1274" i="17"/>
  <c r="G1274" i="17"/>
  <c r="I1273" i="17"/>
  <c r="J1273" i="17"/>
  <c r="M1273" i="17"/>
  <c r="AF1268" i="17"/>
  <c r="Q1273" i="17"/>
  <c r="P1273" i="17"/>
  <c r="O1273" i="17"/>
  <c r="AG1268" i="17"/>
  <c r="AI1268" i="17"/>
  <c r="AJ1268" i="17"/>
  <c r="L1273" i="17"/>
  <c r="U1271" i="17"/>
  <c r="T1272" i="17"/>
  <c r="V1271" i="17"/>
  <c r="AC1270" i="17"/>
  <c r="Y1270" i="17"/>
  <c r="Z1270" i="17"/>
  <c r="X1270" i="17"/>
  <c r="AD1269" i="17"/>
  <c r="W1269" i="17" s="1"/>
  <c r="AE1269" i="17"/>
  <c r="AB1268" i="17"/>
  <c r="AH1269" i="17" s="1"/>
  <c r="L1274" i="17" l="1"/>
  <c r="M1274" i="17"/>
  <c r="K1274" i="17"/>
  <c r="J1274" i="17"/>
  <c r="J1275" i="17" s="1"/>
  <c r="S1275" i="17"/>
  <c r="N1275" i="17" s="1"/>
  <c r="M1275" i="17"/>
  <c r="K1275" i="17"/>
  <c r="L1275" i="17"/>
  <c r="H1275" i="17"/>
  <c r="I1275" i="17" s="1"/>
  <c r="E1276" i="17"/>
  <c r="F1275" i="17"/>
  <c r="G1275" i="17"/>
  <c r="AJ1269" i="17"/>
  <c r="AI1269" i="17"/>
  <c r="AA1270" i="17"/>
  <c r="AG1269" i="17"/>
  <c r="Q1274" i="17"/>
  <c r="P1274" i="17"/>
  <c r="O1274" i="17"/>
  <c r="R1273" i="17"/>
  <c r="AC1271" i="17"/>
  <c r="Z1271" i="17"/>
  <c r="Y1271" i="17"/>
  <c r="X1271" i="17"/>
  <c r="AE1270" i="17"/>
  <c r="AB1269" i="17"/>
  <c r="AH1270" i="17" s="1"/>
  <c r="AF1269" i="17"/>
  <c r="U1272" i="17"/>
  <c r="T1273" i="17"/>
  <c r="V1272" i="17"/>
  <c r="AD1270" i="17"/>
  <c r="W1270" i="17" s="1"/>
  <c r="AG1270" i="17" l="1"/>
  <c r="AI1270" i="17"/>
  <c r="AJ1270" i="17"/>
  <c r="AF1270" i="17"/>
  <c r="Q1275" i="17"/>
  <c r="P1275" i="17"/>
  <c r="O1275" i="17"/>
  <c r="R1274" i="17"/>
  <c r="S1276" i="17"/>
  <c r="N1276" i="17" s="1"/>
  <c r="H1276" i="17"/>
  <c r="I1276" i="17" s="1"/>
  <c r="E1277" i="17"/>
  <c r="F1276" i="17"/>
  <c r="G1276" i="17"/>
  <c r="AB1270" i="17"/>
  <c r="AH1271" i="17" s="1"/>
  <c r="AD1271" i="17"/>
  <c r="W1271" i="17" s="1"/>
  <c r="U1273" i="17"/>
  <c r="T1274" i="17"/>
  <c r="V1273" i="17"/>
  <c r="AA1271" i="17"/>
  <c r="AC1272" i="17"/>
  <c r="Z1272" i="17"/>
  <c r="Y1272" i="17"/>
  <c r="X1272" i="17"/>
  <c r="AE1271" i="17"/>
  <c r="AA1272" i="17" l="1"/>
  <c r="R1275" i="17"/>
  <c r="AI1271" i="17"/>
  <c r="L1276" i="17"/>
  <c r="M1276" i="17"/>
  <c r="Q1276" i="17"/>
  <c r="P1276" i="17"/>
  <c r="R1276" i="17" s="1"/>
  <c r="O1276" i="17"/>
  <c r="AG1271" i="17"/>
  <c r="J1276" i="17"/>
  <c r="K1276" i="17"/>
  <c r="AJ1271" i="17"/>
  <c r="S1277" i="17"/>
  <c r="N1277" i="17" s="1"/>
  <c r="L1277" i="17"/>
  <c r="M1277" i="17"/>
  <c r="K1277" i="17"/>
  <c r="H1277" i="17"/>
  <c r="I1277" i="17" s="1"/>
  <c r="E1278" i="17"/>
  <c r="F1277" i="17"/>
  <c r="G1277" i="17"/>
  <c r="T1275" i="17"/>
  <c r="U1274" i="17"/>
  <c r="V1274" i="17"/>
  <c r="AC1273" i="17"/>
  <c r="Y1273" i="17"/>
  <c r="Z1273" i="17"/>
  <c r="X1273" i="17"/>
  <c r="AD1272" i="17"/>
  <c r="W1272" i="17" s="1"/>
  <c r="AE1272" i="17"/>
  <c r="AB1271" i="17"/>
  <c r="AH1272" i="17" s="1"/>
  <c r="AF1271" i="17"/>
  <c r="J1277" i="17" l="1"/>
  <c r="Q1277" i="17"/>
  <c r="P1277" i="17"/>
  <c r="R1277" i="17" s="1"/>
  <c r="O1277" i="17"/>
  <c r="AI1272" i="17"/>
  <c r="AI1273" i="17" s="1"/>
  <c r="AJ1272" i="17"/>
  <c r="AJ1273" i="17" s="1"/>
  <c r="AA1273" i="17"/>
  <c r="AE1273" i="17" s="1"/>
  <c r="S1278" i="17"/>
  <c r="N1278" i="17" s="1"/>
  <c r="H1278" i="17"/>
  <c r="K1278" i="17" s="1"/>
  <c r="J1278" i="17"/>
  <c r="I1278" i="17"/>
  <c r="E1279" i="17"/>
  <c r="F1278" i="17"/>
  <c r="G1278" i="17"/>
  <c r="AF1272" i="17"/>
  <c r="AG1272" i="17"/>
  <c r="AB1272" i="17"/>
  <c r="AH1273" i="17" s="1"/>
  <c r="AC1274" i="17"/>
  <c r="Y1274" i="17"/>
  <c r="Z1274" i="17"/>
  <c r="X1274" i="17"/>
  <c r="T1276" i="17"/>
  <c r="U1275" i="17"/>
  <c r="V1275" i="17"/>
  <c r="AD1273" i="17" l="1"/>
  <c r="W1273" i="17" s="1"/>
  <c r="S1279" i="17"/>
  <c r="N1279" i="17" s="1"/>
  <c r="H1279" i="17"/>
  <c r="I1279" i="17" s="1"/>
  <c r="E1280" i="17"/>
  <c r="F1279" i="17"/>
  <c r="G1279" i="17"/>
  <c r="AG1273" i="17"/>
  <c r="M1278" i="17"/>
  <c r="M1279" i="17" s="1"/>
  <c r="L1278" i="17"/>
  <c r="Q1278" i="17"/>
  <c r="P1278" i="17"/>
  <c r="O1278" i="17"/>
  <c r="AD1274" i="17"/>
  <c r="W1274" i="17" s="1"/>
  <c r="AE1274" i="17"/>
  <c r="U1276" i="17"/>
  <c r="T1277" i="17"/>
  <c r="V1276" i="17"/>
  <c r="AA1274" i="17"/>
  <c r="AC1275" i="17"/>
  <c r="Y1275" i="17"/>
  <c r="Z1275" i="17"/>
  <c r="X1275" i="17"/>
  <c r="AB1273" i="17"/>
  <c r="AH1274" i="17" s="1"/>
  <c r="AF1273" i="17"/>
  <c r="AG1274" i="17" l="1"/>
  <c r="AF1274" i="17"/>
  <c r="R1278" i="17"/>
  <c r="AG1275" i="17"/>
  <c r="AJ1274" i="17"/>
  <c r="AJ1275" i="17" s="1"/>
  <c r="K1279" i="17"/>
  <c r="J1279" i="17"/>
  <c r="J1280" i="17" s="1"/>
  <c r="AI1274" i="17"/>
  <c r="AI1275" i="17" s="1"/>
  <c r="L1279" i="17"/>
  <c r="AA1275" i="17"/>
  <c r="AD1275" i="17" s="1"/>
  <c r="W1275" i="17" s="1"/>
  <c r="P1279" i="17"/>
  <c r="Q1279" i="17"/>
  <c r="O1279" i="17"/>
  <c r="S1280" i="17"/>
  <c r="N1280" i="17" s="1"/>
  <c r="K1280" i="17"/>
  <c r="L1280" i="17"/>
  <c r="H1280" i="17"/>
  <c r="M1280" i="17" s="1"/>
  <c r="F1280" i="17"/>
  <c r="E1281" i="17"/>
  <c r="G1280" i="17"/>
  <c r="U1277" i="17"/>
  <c r="T1278" i="17"/>
  <c r="V1277" i="17"/>
  <c r="AB1274" i="17"/>
  <c r="AH1275" i="17" s="1"/>
  <c r="AC1276" i="17"/>
  <c r="Z1276" i="17"/>
  <c r="Y1276" i="17"/>
  <c r="X1276" i="17"/>
  <c r="AE1275" i="17" l="1"/>
  <c r="S1281" i="17"/>
  <c r="N1281" i="17" s="1"/>
  <c r="H1281" i="17"/>
  <c r="J1281" i="17" s="1"/>
  <c r="F1281" i="17"/>
  <c r="E1282" i="17"/>
  <c r="G1281" i="17"/>
  <c r="Q1280" i="17"/>
  <c r="P1280" i="17"/>
  <c r="O1280" i="17"/>
  <c r="R1279" i="17"/>
  <c r="I1280" i="17"/>
  <c r="I1281" i="17" s="1"/>
  <c r="AB1275" i="17"/>
  <c r="AH1276" i="17" s="1"/>
  <c r="AF1275" i="17"/>
  <c r="AF1276" i="17" s="1"/>
  <c r="U1278" i="17"/>
  <c r="T1279" i="17"/>
  <c r="V1278" i="17"/>
  <c r="AC1277" i="17"/>
  <c r="Z1277" i="17"/>
  <c r="Y1277" i="17"/>
  <c r="X1277" i="17"/>
  <c r="AA1276" i="17"/>
  <c r="AD1276" i="17" s="1"/>
  <c r="W1276" i="17" s="1"/>
  <c r="L1281" i="17" l="1"/>
  <c r="AA1277" i="17"/>
  <c r="K1281" i="17"/>
  <c r="S1282" i="17"/>
  <c r="N1282" i="17" s="1"/>
  <c r="E1283" i="17"/>
  <c r="H1282" i="17"/>
  <c r="I1282" i="17" s="1"/>
  <c r="F1282" i="17"/>
  <c r="G1282" i="17"/>
  <c r="AG1276" i="17"/>
  <c r="R1280" i="17"/>
  <c r="M1281" i="17"/>
  <c r="Q1281" i="17"/>
  <c r="O1281" i="17"/>
  <c r="P1281" i="17"/>
  <c r="AI1276" i="17"/>
  <c r="AJ1276" i="17"/>
  <c r="AC1278" i="17"/>
  <c r="Y1278" i="17"/>
  <c r="Z1278" i="17"/>
  <c r="X1278" i="17"/>
  <c r="AE1276" i="17"/>
  <c r="AB1276" i="17" s="1"/>
  <c r="AH1277" i="17" s="1"/>
  <c r="T1280" i="17"/>
  <c r="V1279" i="17"/>
  <c r="U1279" i="17"/>
  <c r="AD1277" i="17"/>
  <c r="W1277" i="17" s="1"/>
  <c r="AE1277" i="17"/>
  <c r="M1282" i="17" l="1"/>
  <c r="K1282" i="17"/>
  <c r="L1282" i="17"/>
  <c r="R1281" i="17"/>
  <c r="AG1277" i="17"/>
  <c r="AJ1277" i="17"/>
  <c r="AI1277" i="17"/>
  <c r="Q1282" i="17"/>
  <c r="P1282" i="17"/>
  <c r="O1282" i="17"/>
  <c r="J1282" i="17"/>
  <c r="S1283" i="17"/>
  <c r="N1283" i="17" s="1"/>
  <c r="H1283" i="17"/>
  <c r="J1283" i="17" s="1"/>
  <c r="E1284" i="17"/>
  <c r="F1283" i="17"/>
  <c r="G1283" i="17"/>
  <c r="AB1277" i="17"/>
  <c r="AH1278" i="17" s="1"/>
  <c r="AF1277" i="17"/>
  <c r="AA1278" i="17"/>
  <c r="AE1278" i="17" s="1"/>
  <c r="AC1279" i="17"/>
  <c r="Y1279" i="17"/>
  <c r="Z1279" i="17"/>
  <c r="X1279" i="17"/>
  <c r="U1280" i="17"/>
  <c r="T1281" i="17"/>
  <c r="V1280" i="17"/>
  <c r="AI1278" i="17" l="1"/>
  <c r="AF1278" i="17"/>
  <c r="R1282" i="17"/>
  <c r="AJ1278" i="17"/>
  <c r="L1283" i="17"/>
  <c r="AG1278" i="17"/>
  <c r="I1283" i="17"/>
  <c r="M1283" i="17"/>
  <c r="M1284" i="17" s="1"/>
  <c r="K1283" i="17"/>
  <c r="Q1283" i="17"/>
  <c r="P1283" i="17"/>
  <c r="O1283" i="17"/>
  <c r="S1284" i="17"/>
  <c r="N1284" i="17" s="1"/>
  <c r="K1284" i="17"/>
  <c r="L1284" i="17"/>
  <c r="H1284" i="17"/>
  <c r="J1284" i="17"/>
  <c r="I1284" i="17"/>
  <c r="E1285" i="17"/>
  <c r="F1284" i="17"/>
  <c r="G1284" i="17"/>
  <c r="AC1280" i="17"/>
  <c r="Z1280" i="17"/>
  <c r="Y1280" i="17"/>
  <c r="X1280" i="17"/>
  <c r="AA1279" i="17"/>
  <c r="AE1279" i="17" s="1"/>
  <c r="AD1278" i="17"/>
  <c r="W1278" i="17" s="1"/>
  <c r="AB1278" i="17" s="1"/>
  <c r="U1281" i="17"/>
  <c r="T1282" i="17"/>
  <c r="V1281" i="17"/>
  <c r="AD1279" i="17" l="1"/>
  <c r="AH1279" i="17"/>
  <c r="AI1279" i="17"/>
  <c r="AJ1279" i="17"/>
  <c r="S1285" i="17"/>
  <c r="N1285" i="17" s="1"/>
  <c r="L1285" i="17"/>
  <c r="M1285" i="17"/>
  <c r="K1285" i="17"/>
  <c r="E1286" i="17"/>
  <c r="H1285" i="17"/>
  <c r="J1285" i="17" s="1"/>
  <c r="F1285" i="17"/>
  <c r="G1285" i="17"/>
  <c r="AG1279" i="17"/>
  <c r="Q1284" i="17"/>
  <c r="P1284" i="17"/>
  <c r="O1284" i="17"/>
  <c r="R1283" i="17"/>
  <c r="AA1280" i="17"/>
  <c r="W1279" i="17"/>
  <c r="AF1279" i="17"/>
  <c r="Y1281" i="17"/>
  <c r="AC1281" i="17"/>
  <c r="Z1281" i="17"/>
  <c r="X1281" i="17"/>
  <c r="T1283" i="17"/>
  <c r="U1282" i="17"/>
  <c r="V1282" i="17"/>
  <c r="AD1280" i="17"/>
  <c r="AE1280" i="17"/>
  <c r="R1284" i="17" l="1"/>
  <c r="S1286" i="17"/>
  <c r="N1286" i="17" s="1"/>
  <c r="H1286" i="17"/>
  <c r="K1286" i="17" s="1"/>
  <c r="J1286" i="17"/>
  <c r="E1287" i="17"/>
  <c r="F1286" i="17"/>
  <c r="G1286" i="17"/>
  <c r="Q1285" i="17"/>
  <c r="P1285" i="17"/>
  <c r="O1285" i="17"/>
  <c r="I1285" i="17"/>
  <c r="I1286" i="17" s="1"/>
  <c r="AA1281" i="17"/>
  <c r="AE1281" i="17" s="1"/>
  <c r="AC1282" i="17"/>
  <c r="Y1282" i="17"/>
  <c r="X1282" i="17"/>
  <c r="Z1282" i="17"/>
  <c r="AD1281" i="17"/>
  <c r="T1284" i="17"/>
  <c r="U1283" i="17"/>
  <c r="V1283" i="17"/>
  <c r="W1280" i="17"/>
  <c r="AB1279" i="17"/>
  <c r="AB1280" i="17" l="1"/>
  <c r="W1281" i="17"/>
  <c r="AB1281" i="17" s="1"/>
  <c r="R1285" i="17"/>
  <c r="L1286" i="17"/>
  <c r="AG1280" i="17"/>
  <c r="AG1281" i="17" s="1"/>
  <c r="AG1282" i="17" s="1"/>
  <c r="M1286" i="17"/>
  <c r="AH1280" i="17"/>
  <c r="AH1281" i="17" s="1"/>
  <c r="AH1282" i="17" s="1"/>
  <c r="AI1280" i="17"/>
  <c r="AI1281" i="17" s="1"/>
  <c r="AI1282" i="17" s="1"/>
  <c r="AF1280" i="17"/>
  <c r="AF1281" i="17" s="1"/>
  <c r="Q1286" i="17"/>
  <c r="P1286" i="17"/>
  <c r="O1286" i="17"/>
  <c r="S1287" i="17"/>
  <c r="N1287" i="17" s="1"/>
  <c r="H1287" i="17"/>
  <c r="K1287" i="17" s="1"/>
  <c r="E1288" i="17"/>
  <c r="F1287" i="17"/>
  <c r="G1287" i="17"/>
  <c r="AJ1280" i="17"/>
  <c r="AJ1281" i="17" s="1"/>
  <c r="AJ1282" i="17" s="1"/>
  <c r="AC1283" i="17"/>
  <c r="Y1283" i="17"/>
  <c r="X1283" i="17"/>
  <c r="Z1283" i="17"/>
  <c r="T1285" i="17"/>
  <c r="U1284" i="17"/>
  <c r="V1284" i="17"/>
  <c r="AA1282" i="17"/>
  <c r="AD1282" i="17"/>
  <c r="W1282" i="17" s="1"/>
  <c r="AE1282" i="17"/>
  <c r="I1287" i="17" l="1"/>
  <c r="AB1282" i="17"/>
  <c r="AJ1283" i="17" s="1"/>
  <c r="AA1283" i="17"/>
  <c r="AF1282" i="17"/>
  <c r="J1287" i="17"/>
  <c r="AI1283" i="17"/>
  <c r="M1287" i="17"/>
  <c r="L1287" i="17"/>
  <c r="AG1283" i="17"/>
  <c r="AH1283" i="17"/>
  <c r="Q1287" i="17"/>
  <c r="P1287" i="17"/>
  <c r="O1287" i="17"/>
  <c r="S1288" i="17"/>
  <c r="N1288" i="17" s="1"/>
  <c r="L1288" i="17"/>
  <c r="H1288" i="17"/>
  <c r="K1288" i="17" s="1"/>
  <c r="I1288" i="17"/>
  <c r="F1288" i="17"/>
  <c r="E1289" i="17"/>
  <c r="G1288" i="17"/>
  <c r="R1286" i="17"/>
  <c r="AF1283" i="17"/>
  <c r="AD1283" i="17"/>
  <c r="W1283" i="17" s="1"/>
  <c r="AE1283" i="17"/>
  <c r="AC1284" i="17"/>
  <c r="Z1284" i="17"/>
  <c r="Y1284" i="17"/>
  <c r="X1284" i="17"/>
  <c r="U1285" i="17"/>
  <c r="T1286" i="17"/>
  <c r="V1285" i="17"/>
  <c r="AB1283" i="17" l="1"/>
  <c r="AJ1284" i="17" s="1"/>
  <c r="M1288" i="17"/>
  <c r="AH1284" i="17"/>
  <c r="J1288" i="17"/>
  <c r="J1289" i="17" s="1"/>
  <c r="AG1284" i="17"/>
  <c r="S1289" i="17"/>
  <c r="N1289" i="17" s="1"/>
  <c r="L1289" i="17"/>
  <c r="H1289" i="17"/>
  <c r="K1289" i="17" s="1"/>
  <c r="E1290" i="17"/>
  <c r="F1289" i="17"/>
  <c r="G1289" i="17"/>
  <c r="Q1288" i="17"/>
  <c r="O1288" i="17"/>
  <c r="P1288" i="17"/>
  <c r="AI1284" i="17"/>
  <c r="R1287" i="17"/>
  <c r="AA1284" i="17"/>
  <c r="AF1284" i="17"/>
  <c r="AE1284" i="17"/>
  <c r="U1286" i="17"/>
  <c r="T1287" i="17"/>
  <c r="V1286" i="17"/>
  <c r="Z1285" i="17"/>
  <c r="X1285" i="17"/>
  <c r="Y1285" i="17"/>
  <c r="AC1285" i="17"/>
  <c r="AD1284" i="17"/>
  <c r="W1284" i="17" s="1"/>
  <c r="AA1285" i="17" l="1"/>
  <c r="S1290" i="17"/>
  <c r="N1290" i="17" s="1"/>
  <c r="H1290" i="17"/>
  <c r="J1290" i="17" s="1"/>
  <c r="E1291" i="17"/>
  <c r="F1290" i="17"/>
  <c r="G1290" i="17"/>
  <c r="Q1289" i="17"/>
  <c r="O1289" i="17"/>
  <c r="P1289" i="17"/>
  <c r="R1288" i="17"/>
  <c r="I1289" i="17"/>
  <c r="M1289" i="17"/>
  <c r="AB1284" i="17"/>
  <c r="AJ1285" i="17" s="1"/>
  <c r="AC1286" i="17"/>
  <c r="Z1286" i="17"/>
  <c r="X1286" i="17"/>
  <c r="Y1286" i="17"/>
  <c r="AE1285" i="17"/>
  <c r="AD1285" i="17"/>
  <c r="W1285" i="17" s="1"/>
  <c r="T1288" i="17"/>
  <c r="U1287" i="17"/>
  <c r="V1287" i="17"/>
  <c r="R1289" i="17" l="1"/>
  <c r="I1290" i="17"/>
  <c r="M1290" i="17"/>
  <c r="AG1285" i="17"/>
  <c r="L1290" i="17"/>
  <c r="K1290" i="17"/>
  <c r="AH1285" i="17"/>
  <c r="Q1290" i="17"/>
  <c r="P1290" i="17"/>
  <c r="O1290" i="17"/>
  <c r="AI1285" i="17"/>
  <c r="S1291" i="17"/>
  <c r="N1291" i="17" s="1"/>
  <c r="H1291" i="17"/>
  <c r="J1291" i="17" s="1"/>
  <c r="E1292" i="17"/>
  <c r="F1291" i="17"/>
  <c r="G1291" i="17"/>
  <c r="AA1286" i="17"/>
  <c r="AC1287" i="17"/>
  <c r="Y1287" i="17"/>
  <c r="Z1287" i="17"/>
  <c r="X1287" i="17"/>
  <c r="T1289" i="17"/>
  <c r="U1288" i="17"/>
  <c r="V1288" i="17"/>
  <c r="AD1286" i="17"/>
  <c r="W1286" i="17" s="1"/>
  <c r="AE1286" i="17"/>
  <c r="AB1285" i="17"/>
  <c r="AJ1286" i="17" s="1"/>
  <c r="AF1285" i="17"/>
  <c r="AF1286" i="17" s="1"/>
  <c r="K1291" i="17" l="1"/>
  <c r="L1291" i="17"/>
  <c r="M1291" i="17"/>
  <c r="AH1286" i="17"/>
  <c r="Q1291" i="17"/>
  <c r="O1291" i="17"/>
  <c r="P1291" i="17"/>
  <c r="AI1286" i="17"/>
  <c r="AI1287" i="17" s="1"/>
  <c r="AG1286" i="17"/>
  <c r="S1292" i="17"/>
  <c r="N1292" i="17" s="1"/>
  <c r="H1292" i="17"/>
  <c r="L1292" i="17" s="1"/>
  <c r="E1293" i="17"/>
  <c r="F1292" i="17"/>
  <c r="G1292" i="17"/>
  <c r="I1291" i="17"/>
  <c r="R1290" i="17"/>
  <c r="AB1286" i="17"/>
  <c r="AJ1287" i="17" s="1"/>
  <c r="AC1288" i="17"/>
  <c r="Z1288" i="17"/>
  <c r="Y1288" i="17"/>
  <c r="X1288" i="17"/>
  <c r="AA1287" i="17"/>
  <c r="AD1287" i="17" s="1"/>
  <c r="W1287" i="17" s="1"/>
  <c r="U1289" i="17"/>
  <c r="T1290" i="17"/>
  <c r="V1289" i="17"/>
  <c r="J1292" i="17" l="1"/>
  <c r="AA1288" i="17"/>
  <c r="AE1287" i="17"/>
  <c r="AH1287" i="17"/>
  <c r="R1291" i="17"/>
  <c r="I1292" i="17"/>
  <c r="M1292" i="17"/>
  <c r="K1292" i="17"/>
  <c r="K1293" i="17" s="1"/>
  <c r="P1292" i="17"/>
  <c r="Q1292" i="17"/>
  <c r="O1292" i="17"/>
  <c r="S1293" i="17"/>
  <c r="N1293" i="17" s="1"/>
  <c r="H1293" i="17"/>
  <c r="L1293" i="17" s="1"/>
  <c r="I1293" i="17"/>
  <c r="E1294" i="17"/>
  <c r="F1293" i="17"/>
  <c r="G1293" i="17"/>
  <c r="AG1287" i="17"/>
  <c r="U1290" i="17"/>
  <c r="T1291" i="17"/>
  <c r="V1290" i="17"/>
  <c r="AC1289" i="17"/>
  <c r="Y1289" i="17"/>
  <c r="Z1289" i="17"/>
  <c r="X1289" i="17"/>
  <c r="AB1287" i="17"/>
  <c r="AJ1288" i="17" s="1"/>
  <c r="AF1287" i="17"/>
  <c r="AE1288" i="17"/>
  <c r="AD1288" i="17"/>
  <c r="W1288" i="17" s="1"/>
  <c r="J1293" i="17" l="1"/>
  <c r="AF1288" i="17"/>
  <c r="M1293" i="17"/>
  <c r="M1294" i="17" s="1"/>
  <c r="AG1288" i="17"/>
  <c r="Q1293" i="17"/>
  <c r="P1293" i="17"/>
  <c r="O1293" i="17"/>
  <c r="AH1288" i="17"/>
  <c r="S1294" i="17"/>
  <c r="N1294" i="17" s="1"/>
  <c r="H1294" i="17"/>
  <c r="K1294" i="17" s="1"/>
  <c r="E1295" i="17"/>
  <c r="F1294" i="17"/>
  <c r="G1294" i="17"/>
  <c r="AI1288" i="17"/>
  <c r="R1292" i="17"/>
  <c r="AA1289" i="17"/>
  <c r="AC1290" i="17"/>
  <c r="Y1290" i="17"/>
  <c r="Z1290" i="17"/>
  <c r="X1290" i="17"/>
  <c r="T1292" i="17"/>
  <c r="U1291" i="17"/>
  <c r="V1291" i="17"/>
  <c r="AB1288" i="17"/>
  <c r="AJ1289" i="17" s="1"/>
  <c r="AE1289" i="17"/>
  <c r="AD1289" i="17"/>
  <c r="W1289" i="17" s="1"/>
  <c r="R1293" i="17" l="1"/>
  <c r="AF1289" i="17"/>
  <c r="I1294" i="17"/>
  <c r="AG1289" i="17"/>
  <c r="L1294" i="17"/>
  <c r="J1294" i="17"/>
  <c r="J1295" i="17" s="1"/>
  <c r="AI1289" i="17"/>
  <c r="AI1290" i="17" s="1"/>
  <c r="Q1294" i="17"/>
  <c r="P1294" i="17"/>
  <c r="O1294" i="17"/>
  <c r="S1295" i="17"/>
  <c r="N1295" i="17" s="1"/>
  <c r="H1295" i="17"/>
  <c r="K1295" i="17" s="1"/>
  <c r="I1295" i="17"/>
  <c r="E1296" i="17"/>
  <c r="F1295" i="17"/>
  <c r="G1295" i="17"/>
  <c r="AH1289" i="17"/>
  <c r="AB1289" i="17"/>
  <c r="AJ1290" i="17" s="1"/>
  <c r="AA1290" i="17"/>
  <c r="AE1290" i="17" s="1"/>
  <c r="AC1291" i="17"/>
  <c r="Z1291" i="17"/>
  <c r="Y1291" i="17"/>
  <c r="X1291" i="17"/>
  <c r="U1292" i="17"/>
  <c r="T1293" i="17"/>
  <c r="V1292" i="17"/>
  <c r="L1295" i="17" l="1"/>
  <c r="M1295" i="17"/>
  <c r="AG1290" i="17"/>
  <c r="AH1290" i="17"/>
  <c r="Q1295" i="17"/>
  <c r="P1295" i="17"/>
  <c r="O1295" i="17"/>
  <c r="S1296" i="17"/>
  <c r="N1296" i="17" s="1"/>
  <c r="H1296" i="17"/>
  <c r="I1296" i="17" s="1"/>
  <c r="F1296" i="17"/>
  <c r="E1297" i="17"/>
  <c r="G1296" i="17"/>
  <c r="R1294" i="17"/>
  <c r="U1293" i="17"/>
  <c r="T1294" i="17"/>
  <c r="V1293" i="17"/>
  <c r="AC1292" i="17"/>
  <c r="X1292" i="17"/>
  <c r="Y1292" i="17"/>
  <c r="Z1292" i="17"/>
  <c r="AD1290" i="17"/>
  <c r="W1290" i="17" s="1"/>
  <c r="AB1290" i="17"/>
  <c r="AJ1291" i="17" s="1"/>
  <c r="AF1290" i="17"/>
  <c r="AF1291" i="17" s="1"/>
  <c r="AA1291" i="17"/>
  <c r="AE1291" i="17" s="1"/>
  <c r="AH1291" i="17" l="1"/>
  <c r="AG1291" i="17"/>
  <c r="M1296" i="17"/>
  <c r="L1296" i="17"/>
  <c r="K1296" i="17"/>
  <c r="Q1296" i="17"/>
  <c r="P1296" i="17"/>
  <c r="O1296" i="17"/>
  <c r="J1296" i="17"/>
  <c r="AI1291" i="17"/>
  <c r="S1297" i="17"/>
  <c r="N1297" i="17" s="1"/>
  <c r="H1297" i="17"/>
  <c r="K1297" i="17" s="1"/>
  <c r="E1298" i="17"/>
  <c r="F1297" i="17"/>
  <c r="G1297" i="17"/>
  <c r="R1295" i="17"/>
  <c r="AD1291" i="17"/>
  <c r="T1295" i="17"/>
  <c r="U1294" i="17"/>
  <c r="V1294" i="17"/>
  <c r="AC1293" i="17"/>
  <c r="Z1293" i="17"/>
  <c r="Y1293" i="17"/>
  <c r="X1293" i="17"/>
  <c r="W1291" i="17"/>
  <c r="AA1292" i="17"/>
  <c r="AE1292" i="17" s="1"/>
  <c r="I1297" i="17" l="1"/>
  <c r="J1297" i="17"/>
  <c r="M1297" i="17"/>
  <c r="L1297" i="17"/>
  <c r="Q1297" i="17"/>
  <c r="O1297" i="17"/>
  <c r="P1297" i="17"/>
  <c r="R1297" i="17" s="1"/>
  <c r="AA1293" i="17"/>
  <c r="S1298" i="17"/>
  <c r="N1298" i="17" s="1"/>
  <c r="H1298" i="17"/>
  <c r="M1298" i="17" s="1"/>
  <c r="I1298" i="17"/>
  <c r="E1299" i="17"/>
  <c r="F1298" i="17"/>
  <c r="G1298" i="17"/>
  <c r="R1296" i="17"/>
  <c r="AD1293" i="17"/>
  <c r="AD1292" i="17"/>
  <c r="W1292" i="17" s="1"/>
  <c r="W1293" i="17" s="1"/>
  <c r="AC1294" i="17"/>
  <c r="Z1294" i="17"/>
  <c r="Y1294" i="17"/>
  <c r="X1294" i="17"/>
  <c r="T1296" i="17"/>
  <c r="U1295" i="17"/>
  <c r="V1295" i="17"/>
  <c r="AE1293" i="17"/>
  <c r="AB1291" i="17"/>
  <c r="K1298" i="17" l="1"/>
  <c r="AA1294" i="17"/>
  <c r="S1299" i="17"/>
  <c r="N1299" i="17" s="1"/>
  <c r="H1299" i="17"/>
  <c r="I1299" i="17" s="1"/>
  <c r="E1300" i="17"/>
  <c r="F1299" i="17"/>
  <c r="G1299" i="17"/>
  <c r="AJ1292" i="17"/>
  <c r="AG1292" i="17"/>
  <c r="AH1292" i="17"/>
  <c r="AI1292" i="17"/>
  <c r="Q1298" i="17"/>
  <c r="O1298" i="17"/>
  <c r="P1298" i="17"/>
  <c r="L1298" i="17"/>
  <c r="J1298" i="17"/>
  <c r="AD1294" i="17"/>
  <c r="W1294" i="17" s="1"/>
  <c r="AB1292" i="17"/>
  <c r="AB1293" i="17" s="1"/>
  <c r="AF1292" i="17"/>
  <c r="AF1293" i="17" s="1"/>
  <c r="AF1294" i="17" s="1"/>
  <c r="AC1295" i="17"/>
  <c r="Z1295" i="17"/>
  <c r="X1295" i="17"/>
  <c r="Y1295" i="17"/>
  <c r="AA1295" i="17" s="1"/>
  <c r="AE1294" i="17"/>
  <c r="T1297" i="17"/>
  <c r="U1296" i="17"/>
  <c r="V1296" i="17"/>
  <c r="AB1294" i="17" l="1"/>
  <c r="AF1295" i="17" s="1"/>
  <c r="S1300" i="17"/>
  <c r="N1300" i="17" s="1"/>
  <c r="H1300" i="17"/>
  <c r="I1300" i="17" s="1"/>
  <c r="E1301" i="17"/>
  <c r="F1300" i="17"/>
  <c r="G1300" i="17"/>
  <c r="J1299" i="17"/>
  <c r="AI1293" i="17"/>
  <c r="AI1294" i="17" s="1"/>
  <c r="AI1295" i="17" s="1"/>
  <c r="AG1293" i="17"/>
  <c r="AG1294" i="17" s="1"/>
  <c r="AG1295" i="17" s="1"/>
  <c r="L1299" i="17"/>
  <c r="AJ1293" i="17"/>
  <c r="AJ1294" i="17" s="1"/>
  <c r="AJ1295" i="17" s="1"/>
  <c r="K1299" i="17"/>
  <c r="AH1293" i="17"/>
  <c r="AH1294" i="17" s="1"/>
  <c r="AH1295" i="17" s="1"/>
  <c r="M1299" i="17"/>
  <c r="M1300" i="17" s="1"/>
  <c r="R1298" i="17"/>
  <c r="Q1299" i="17"/>
  <c r="O1299" i="17"/>
  <c r="P1299" i="17"/>
  <c r="R1299" i="17" s="1"/>
  <c r="AC1296" i="17"/>
  <c r="Z1296" i="17"/>
  <c r="Y1296" i="17"/>
  <c r="X1296" i="17"/>
  <c r="AD1295" i="17"/>
  <c r="W1295" i="17" s="1"/>
  <c r="AE1295" i="17"/>
  <c r="U1297" i="17"/>
  <c r="T1298" i="17"/>
  <c r="V1297" i="17"/>
  <c r="L1300" i="17" l="1"/>
  <c r="J1300" i="17"/>
  <c r="K1300" i="17"/>
  <c r="AB1295" i="17"/>
  <c r="AJ1296" i="17" s="1"/>
  <c r="AI1296" i="17"/>
  <c r="AH1296" i="17"/>
  <c r="Q1300" i="17"/>
  <c r="P1300" i="17"/>
  <c r="R1300" i="17" s="1"/>
  <c r="O1300" i="17"/>
  <c r="S1301" i="17"/>
  <c r="N1301" i="17" s="1"/>
  <c r="H1301" i="17"/>
  <c r="M1301" i="17" s="1"/>
  <c r="E1302" i="17"/>
  <c r="F1301" i="17"/>
  <c r="G1301" i="17"/>
  <c r="AF1296" i="17"/>
  <c r="AD1296" i="17"/>
  <c r="W1296" i="17" s="1"/>
  <c r="U1298" i="17"/>
  <c r="T1299" i="17"/>
  <c r="V1298" i="17"/>
  <c r="AA1296" i="17"/>
  <c r="AC1297" i="17"/>
  <c r="Y1297" i="17"/>
  <c r="X1297" i="17"/>
  <c r="Z1297" i="17"/>
  <c r="AE1296" i="17"/>
  <c r="AB1296" i="17" s="1"/>
  <c r="AJ1297" i="17" l="1"/>
  <c r="I1301" i="17"/>
  <c r="AH1297" i="17"/>
  <c r="J1301" i="17"/>
  <c r="L1301" i="17"/>
  <c r="AG1296" i="17"/>
  <c r="AG1297" i="17" s="1"/>
  <c r="K1301" i="17"/>
  <c r="AI1297" i="17"/>
  <c r="Q1301" i="17"/>
  <c r="P1301" i="17"/>
  <c r="R1301" i="17" s="1"/>
  <c r="O1301" i="17"/>
  <c r="S1302" i="17"/>
  <c r="N1302" i="17" s="1"/>
  <c r="H1302" i="17"/>
  <c r="E1303" i="17"/>
  <c r="F1302" i="17"/>
  <c r="G1302" i="17"/>
  <c r="AC1298" i="17"/>
  <c r="Y1298" i="17"/>
  <c r="Z1298" i="17"/>
  <c r="X1298" i="17"/>
  <c r="T1300" i="17"/>
  <c r="U1299" i="17"/>
  <c r="V1299" i="17"/>
  <c r="AA1297" i="17"/>
  <c r="AD1297" i="17" s="1"/>
  <c r="W1297" i="17" s="1"/>
  <c r="AE1297" i="17"/>
  <c r="AF1297" i="17"/>
  <c r="K1302" i="17" l="1"/>
  <c r="J1302" i="17"/>
  <c r="L1302" i="17"/>
  <c r="I1302" i="17"/>
  <c r="M1302" i="17"/>
  <c r="M1303" i="17" s="1"/>
  <c r="P1302" i="17"/>
  <c r="R1302" i="17" s="1"/>
  <c r="Q1302" i="17"/>
  <c r="O1302" i="17"/>
  <c r="S1303" i="17"/>
  <c r="N1303" i="17" s="1"/>
  <c r="E1304" i="17"/>
  <c r="H1303" i="17"/>
  <c r="K1303" i="17" s="1"/>
  <c r="F1303" i="17"/>
  <c r="G1303" i="17"/>
  <c r="AB1297" i="17"/>
  <c r="AJ1298" i="17" s="1"/>
  <c r="AF1298" i="17"/>
  <c r="AA1298" i="17"/>
  <c r="AD1298" i="17" s="1"/>
  <c r="W1298" i="17" s="1"/>
  <c r="AE1298" i="17"/>
  <c r="AC1299" i="17"/>
  <c r="Z1299" i="17"/>
  <c r="Y1299" i="17"/>
  <c r="X1299" i="17"/>
  <c r="T1301" i="17"/>
  <c r="U1300" i="17"/>
  <c r="V1300" i="17"/>
  <c r="S1304" i="17" l="1"/>
  <c r="N1304" i="17" s="1"/>
  <c r="H1304" i="17"/>
  <c r="I1304" i="17" s="1"/>
  <c r="F1304" i="17"/>
  <c r="E1305" i="17"/>
  <c r="G1304" i="17"/>
  <c r="AG1298" i="17"/>
  <c r="AI1298" i="17"/>
  <c r="J1303" i="17"/>
  <c r="J1304" i="17" s="1"/>
  <c r="AH1298" i="17"/>
  <c r="L1303" i="17"/>
  <c r="L1304" i="17" s="1"/>
  <c r="I1303" i="17"/>
  <c r="Q1303" i="17"/>
  <c r="P1303" i="17"/>
  <c r="R1303" i="17" s="1"/>
  <c r="O1303" i="17"/>
  <c r="AC1300" i="17"/>
  <c r="Z1300" i="17"/>
  <c r="Y1300" i="17"/>
  <c r="X1300" i="17"/>
  <c r="U1301" i="17"/>
  <c r="T1302" i="17"/>
  <c r="V1301" i="17"/>
  <c r="AB1298" i="17"/>
  <c r="AJ1299" i="17" s="1"/>
  <c r="AA1299" i="17"/>
  <c r="AE1299" i="17" s="1"/>
  <c r="AH1299" i="17" l="1"/>
  <c r="Q1304" i="17"/>
  <c r="P1304" i="17"/>
  <c r="O1304" i="17"/>
  <c r="K1304" i="17"/>
  <c r="M1304" i="17"/>
  <c r="AI1299" i="17"/>
  <c r="AG1299" i="17"/>
  <c r="S1305" i="17"/>
  <c r="N1305" i="17" s="1"/>
  <c r="E1306" i="17"/>
  <c r="H1305" i="17"/>
  <c r="J1305" i="17" s="1"/>
  <c r="F1305" i="17"/>
  <c r="G1305" i="17"/>
  <c r="AA1300" i="17"/>
  <c r="AD1300" i="17" s="1"/>
  <c r="AD1299" i="17"/>
  <c r="W1299" i="17" s="1"/>
  <c r="U1302" i="17"/>
  <c r="T1303" i="17"/>
  <c r="V1302" i="17"/>
  <c r="AC1301" i="17"/>
  <c r="Z1301" i="17"/>
  <c r="Y1301" i="17"/>
  <c r="X1301" i="17"/>
  <c r="AF1299" i="17"/>
  <c r="R1304" i="17" l="1"/>
  <c r="M1305" i="17"/>
  <c r="K1305" i="17"/>
  <c r="I1305" i="17"/>
  <c r="L1305" i="17"/>
  <c r="AE1300" i="17"/>
  <c r="AA1301" i="17"/>
  <c r="Q1305" i="17"/>
  <c r="P1305" i="17"/>
  <c r="O1305" i="17"/>
  <c r="S1306" i="17"/>
  <c r="N1306" i="17" s="1"/>
  <c r="H1306" i="17"/>
  <c r="J1306" i="17" s="1"/>
  <c r="E1307" i="17"/>
  <c r="F1306" i="17"/>
  <c r="G1306" i="17"/>
  <c r="AD1301" i="17"/>
  <c r="Z1302" i="17"/>
  <c r="AC1302" i="17"/>
  <c r="Y1302" i="17"/>
  <c r="X1302" i="17"/>
  <c r="AE1301" i="17"/>
  <c r="W1300" i="17"/>
  <c r="AB1299" i="17"/>
  <c r="AF1300" i="17" s="1"/>
  <c r="U1303" i="17"/>
  <c r="T1304" i="17"/>
  <c r="V1303" i="17"/>
  <c r="I1306" i="17" l="1"/>
  <c r="M1306" i="17"/>
  <c r="AI1300" i="17"/>
  <c r="K1306" i="17"/>
  <c r="AG1300" i="17"/>
  <c r="R1305" i="17"/>
  <c r="W1301" i="17"/>
  <c r="W1302" i="17" s="1"/>
  <c r="AA1302" i="17"/>
  <c r="Q1306" i="17"/>
  <c r="O1306" i="17"/>
  <c r="P1306" i="17"/>
  <c r="S1307" i="17"/>
  <c r="N1307" i="17" s="1"/>
  <c r="H1307" i="17"/>
  <c r="J1307" i="17" s="1"/>
  <c r="I1307" i="17"/>
  <c r="E1308" i="17"/>
  <c r="F1307" i="17"/>
  <c r="G1307" i="17"/>
  <c r="L1306" i="17"/>
  <c r="AJ1300" i="17"/>
  <c r="AH1300" i="17"/>
  <c r="AD1302" i="17"/>
  <c r="U1304" i="17"/>
  <c r="T1305" i="17"/>
  <c r="V1304" i="17"/>
  <c r="AC1303" i="17"/>
  <c r="Y1303" i="17"/>
  <c r="Z1303" i="17"/>
  <c r="X1303" i="17"/>
  <c r="AE1302" i="17"/>
  <c r="AB1300" i="17"/>
  <c r="L1307" i="17" l="1"/>
  <c r="K1307" i="17"/>
  <c r="M1307" i="17"/>
  <c r="AB1301" i="17"/>
  <c r="AB1302" i="17" s="1"/>
  <c r="AG1301" i="17"/>
  <c r="AG1302" i="17" s="1"/>
  <c r="AG1303" i="17" s="1"/>
  <c r="R1306" i="17"/>
  <c r="Q1307" i="17"/>
  <c r="P1307" i="17"/>
  <c r="O1307" i="17"/>
  <c r="S1308" i="17"/>
  <c r="N1308" i="17" s="1"/>
  <c r="H1308" i="17"/>
  <c r="E1309" i="17"/>
  <c r="G1308" i="17"/>
  <c r="F1308" i="17"/>
  <c r="AJ1301" i="17"/>
  <c r="AJ1302" i="17" s="1"/>
  <c r="AJ1303" i="17" s="1"/>
  <c r="AI1301" i="17"/>
  <c r="AI1302" i="17" s="1"/>
  <c r="AI1303" i="17" s="1"/>
  <c r="AH1301" i="17"/>
  <c r="AF1301" i="17"/>
  <c r="AF1302" i="17" s="1"/>
  <c r="AF1303" i="17" s="1"/>
  <c r="AA1303" i="17"/>
  <c r="AD1303" i="17" s="1"/>
  <c r="W1303" i="17" s="1"/>
  <c r="U1305" i="17"/>
  <c r="T1306" i="17"/>
  <c r="V1305" i="17"/>
  <c r="Z1304" i="17"/>
  <c r="AC1304" i="17"/>
  <c r="Y1304" i="17"/>
  <c r="X1304" i="17"/>
  <c r="AE1303" i="17"/>
  <c r="AB1303" i="17" s="1"/>
  <c r="K1308" i="17" l="1"/>
  <c r="AH1302" i="17"/>
  <c r="AH1303" i="17" s="1"/>
  <c r="AH1304" i="17" s="1"/>
  <c r="Q1308" i="17"/>
  <c r="O1308" i="17"/>
  <c r="P1308" i="17"/>
  <c r="M1308" i="17"/>
  <c r="R1307" i="17"/>
  <c r="AA1304" i="17"/>
  <c r="AD1304" i="17" s="1"/>
  <c r="W1304" i="17" s="1"/>
  <c r="J1308" i="17"/>
  <c r="S1309" i="17"/>
  <c r="N1309" i="17" s="1"/>
  <c r="H1309" i="17"/>
  <c r="K1309" i="17" s="1"/>
  <c r="E1310" i="17"/>
  <c r="F1309" i="17"/>
  <c r="G1309" i="17"/>
  <c r="I1308" i="17"/>
  <c r="I1309" i="17" s="1"/>
  <c r="AI1304" i="17"/>
  <c r="L1308" i="17"/>
  <c r="L1309" i="17" s="1"/>
  <c r="AG1304" i="17"/>
  <c r="AJ1304" i="17"/>
  <c r="T1307" i="17"/>
  <c r="U1306" i="17"/>
  <c r="V1306" i="17"/>
  <c r="AC1305" i="17"/>
  <c r="Z1305" i="17"/>
  <c r="X1305" i="17"/>
  <c r="Y1305" i="17"/>
  <c r="AF1304" i="17"/>
  <c r="AE1304" i="17" l="1"/>
  <c r="S1310" i="17"/>
  <c r="N1310" i="17" s="1"/>
  <c r="H1310" i="17"/>
  <c r="L1310" i="17" s="1"/>
  <c r="E1311" i="17"/>
  <c r="F1310" i="17"/>
  <c r="G1310" i="17"/>
  <c r="J1309" i="17"/>
  <c r="R1308" i="17"/>
  <c r="M1309" i="17"/>
  <c r="M1310" i="17" s="1"/>
  <c r="P1309" i="17"/>
  <c r="Q1309" i="17"/>
  <c r="O1309" i="17"/>
  <c r="AB1304" i="17"/>
  <c r="AJ1305" i="17" s="1"/>
  <c r="AA1305" i="17"/>
  <c r="AE1305" i="17" s="1"/>
  <c r="AC1306" i="17"/>
  <c r="Z1306" i="17"/>
  <c r="Y1306" i="17"/>
  <c r="X1306" i="17"/>
  <c r="U1307" i="17"/>
  <c r="T1308" i="17"/>
  <c r="V1307" i="17"/>
  <c r="AD1305" i="17"/>
  <c r="W1305" i="17" s="1"/>
  <c r="R1309" i="17" l="1"/>
  <c r="AA1306" i="17"/>
  <c r="I1310" i="17"/>
  <c r="K1310" i="17"/>
  <c r="J1310" i="17"/>
  <c r="AF1305" i="17"/>
  <c r="AI1305" i="17"/>
  <c r="AH1305" i="17"/>
  <c r="P1310" i="17"/>
  <c r="R1310" i="17" s="1"/>
  <c r="Q1310" i="17"/>
  <c r="O1310" i="17"/>
  <c r="AG1305" i="17"/>
  <c r="S1311" i="17"/>
  <c r="N1311" i="17" s="1"/>
  <c r="H1311" i="17"/>
  <c r="L1311" i="17" s="1"/>
  <c r="E1312" i="17"/>
  <c r="F1311" i="17"/>
  <c r="G1311" i="17"/>
  <c r="AC1307" i="17"/>
  <c r="Y1307" i="17"/>
  <c r="Z1307" i="17"/>
  <c r="X1307" i="17"/>
  <c r="AB1305" i="17"/>
  <c r="AJ1306" i="17" s="1"/>
  <c r="AE1306" i="17"/>
  <c r="U1308" i="17"/>
  <c r="T1309" i="17"/>
  <c r="V1308" i="17"/>
  <c r="AD1306" i="17"/>
  <c r="W1306" i="17" s="1"/>
  <c r="K1311" i="17" l="1"/>
  <c r="J1311" i="17"/>
  <c r="AH1306" i="17"/>
  <c r="AI1306" i="17"/>
  <c r="Q1311" i="17"/>
  <c r="P1311" i="17"/>
  <c r="O1311" i="17"/>
  <c r="I1311" i="17"/>
  <c r="M1311" i="17"/>
  <c r="S1312" i="17"/>
  <c r="N1312" i="17" s="1"/>
  <c r="I1312" i="17"/>
  <c r="H1312" i="17"/>
  <c r="L1312" i="17" s="1"/>
  <c r="F1312" i="17"/>
  <c r="E1313" i="17"/>
  <c r="G1312" i="17"/>
  <c r="AG1306" i="17"/>
  <c r="U1309" i="17"/>
  <c r="T1310" i="17"/>
  <c r="V1309" i="17"/>
  <c r="AA1307" i="17"/>
  <c r="AD1307" i="17" s="1"/>
  <c r="W1307" i="17" s="1"/>
  <c r="AC1308" i="17"/>
  <c r="Y1308" i="17"/>
  <c r="Z1308" i="17"/>
  <c r="X1308" i="17"/>
  <c r="AB1306" i="17"/>
  <c r="AJ1307" i="17" s="1"/>
  <c r="AF1306" i="17"/>
  <c r="AF1307" i="17" s="1"/>
  <c r="J1312" i="17" l="1"/>
  <c r="M1312" i="17"/>
  <c r="K1312" i="17"/>
  <c r="K1313" i="17" s="1"/>
  <c r="AA1308" i="17"/>
  <c r="R1311" i="17"/>
  <c r="AG1307" i="17"/>
  <c r="AI1307" i="17"/>
  <c r="AH1307" i="17"/>
  <c r="S1313" i="17"/>
  <c r="N1313" i="17" s="1"/>
  <c r="H1313" i="17"/>
  <c r="J1313" i="17" s="1"/>
  <c r="I1313" i="17"/>
  <c r="L1313" i="17"/>
  <c r="E1314" i="17"/>
  <c r="M1313" i="17"/>
  <c r="F1313" i="17"/>
  <c r="G1313" i="17"/>
  <c r="Q1312" i="17"/>
  <c r="P1312" i="17"/>
  <c r="O1312" i="17"/>
  <c r="AE1308" i="17"/>
  <c r="AC1309" i="17"/>
  <c r="Z1309" i="17"/>
  <c r="X1309" i="17"/>
  <c r="Y1309" i="17"/>
  <c r="AA1309" i="17" s="1"/>
  <c r="AE1307" i="17"/>
  <c r="AB1307" i="17" s="1"/>
  <c r="U1310" i="17"/>
  <c r="T1311" i="17"/>
  <c r="V1310" i="17"/>
  <c r="AD1308" i="17"/>
  <c r="W1308" i="17" s="1"/>
  <c r="AJ1308" i="17" l="1"/>
  <c r="AF1308" i="17"/>
  <c r="AH1308" i="17"/>
  <c r="AI1308" i="17"/>
  <c r="S1314" i="17"/>
  <c r="N1314" i="17" s="1"/>
  <c r="H1314" i="17"/>
  <c r="L1314" i="17" s="1"/>
  <c r="E1315" i="17"/>
  <c r="F1314" i="17"/>
  <c r="G1314" i="17"/>
  <c r="AG1308" i="17"/>
  <c r="AG1309" i="17" s="1"/>
  <c r="Q1313" i="17"/>
  <c r="P1313" i="17"/>
  <c r="O1313" i="17"/>
  <c r="R1312" i="17"/>
  <c r="AD1309" i="17"/>
  <c r="W1309" i="17" s="1"/>
  <c r="T1312" i="17"/>
  <c r="U1311" i="17"/>
  <c r="V1311" i="17"/>
  <c r="AC1310" i="17"/>
  <c r="Y1310" i="17"/>
  <c r="Z1310" i="17"/>
  <c r="X1310" i="17"/>
  <c r="AE1309" i="17"/>
  <c r="AB1308" i="17"/>
  <c r="R1313" i="17" l="1"/>
  <c r="M1314" i="17"/>
  <c r="K1314" i="17"/>
  <c r="J1314" i="17"/>
  <c r="I1314" i="17"/>
  <c r="Q1314" i="17"/>
  <c r="P1314" i="17"/>
  <c r="O1314" i="17"/>
  <c r="S1315" i="17"/>
  <c r="N1315" i="17" s="1"/>
  <c r="E1316" i="17"/>
  <c r="H1315" i="17"/>
  <c r="M1315" i="17" s="1"/>
  <c r="F1315" i="17"/>
  <c r="G1315" i="17"/>
  <c r="AI1309" i="17"/>
  <c r="AH1309" i="17"/>
  <c r="AJ1309" i="17"/>
  <c r="AC1311" i="17"/>
  <c r="Z1311" i="17"/>
  <c r="Y1311" i="17"/>
  <c r="X1311" i="17"/>
  <c r="U1312" i="17"/>
  <c r="T1313" i="17"/>
  <c r="V1312" i="17"/>
  <c r="AB1309" i="17"/>
  <c r="AG1310" i="17" s="1"/>
  <c r="AA1310" i="17"/>
  <c r="AD1310" i="17" s="1"/>
  <c r="W1310" i="17" s="1"/>
  <c r="AF1309" i="17"/>
  <c r="AF1310" i="17" s="1"/>
  <c r="AE1310" i="17"/>
  <c r="K1315" i="17" l="1"/>
  <c r="L1315" i="17"/>
  <c r="AI1310" i="17"/>
  <c r="AA1311" i="17"/>
  <c r="S1316" i="17"/>
  <c r="N1316" i="17" s="1"/>
  <c r="M1316" i="17"/>
  <c r="K1316" i="17"/>
  <c r="L1316" i="17"/>
  <c r="H1316" i="17"/>
  <c r="E1317" i="17"/>
  <c r="F1316" i="17"/>
  <c r="G1316" i="17"/>
  <c r="R1314" i="17"/>
  <c r="AI1311" i="17"/>
  <c r="Q1315" i="17"/>
  <c r="O1315" i="17"/>
  <c r="P1315" i="17"/>
  <c r="R1315" i="17" s="1"/>
  <c r="I1315" i="17"/>
  <c r="I1316" i="17" s="1"/>
  <c r="AJ1310" i="17"/>
  <c r="J1315" i="17"/>
  <c r="J1316" i="17" s="1"/>
  <c r="AH1310" i="17"/>
  <c r="AH1311" i="17" s="1"/>
  <c r="Y1312" i="17"/>
  <c r="AC1312" i="17"/>
  <c r="Z1312" i="17"/>
  <c r="X1312" i="17"/>
  <c r="AD1311" i="17"/>
  <c r="W1311" i="17" s="1"/>
  <c r="AB1310" i="17"/>
  <c r="AG1311" i="17" s="1"/>
  <c r="AE1311" i="17"/>
  <c r="U1313" i="17"/>
  <c r="T1314" i="17"/>
  <c r="V1313" i="17"/>
  <c r="AA1312" i="17" l="1"/>
  <c r="Q1316" i="17"/>
  <c r="O1316" i="17"/>
  <c r="P1316" i="17"/>
  <c r="AJ1311" i="17"/>
  <c r="S1317" i="17"/>
  <c r="N1317" i="17" s="1"/>
  <c r="H1317" i="17"/>
  <c r="I1317" i="17" s="1"/>
  <c r="E1318" i="17"/>
  <c r="F1317" i="17"/>
  <c r="G1317" i="17"/>
  <c r="AB1311" i="17"/>
  <c r="AH1312" i="17" s="1"/>
  <c r="AF1311" i="17"/>
  <c r="U1314" i="17"/>
  <c r="T1315" i="17"/>
  <c r="V1314" i="17"/>
  <c r="AD1312" i="17"/>
  <c r="W1312" i="17" s="1"/>
  <c r="AC1313" i="17"/>
  <c r="Y1313" i="17"/>
  <c r="Z1313" i="17"/>
  <c r="X1313" i="17"/>
  <c r="AE1312" i="17"/>
  <c r="AF1312" i="17" l="1"/>
  <c r="AI1312" i="17"/>
  <c r="J1317" i="17"/>
  <c r="R1316" i="17"/>
  <c r="K1317" i="17"/>
  <c r="L1317" i="17"/>
  <c r="M1317" i="17"/>
  <c r="AG1312" i="17"/>
  <c r="Q1317" i="17"/>
  <c r="P1317" i="17"/>
  <c r="O1317" i="17"/>
  <c r="S1318" i="17"/>
  <c r="N1318" i="17" s="1"/>
  <c r="H1318" i="17"/>
  <c r="E1319" i="17"/>
  <c r="F1318" i="17"/>
  <c r="G1318" i="17"/>
  <c r="AJ1312" i="17"/>
  <c r="T1316" i="17"/>
  <c r="U1315" i="17"/>
  <c r="V1315" i="17"/>
  <c r="AC1314" i="17"/>
  <c r="Y1314" i="17"/>
  <c r="Z1314" i="17"/>
  <c r="X1314" i="17"/>
  <c r="AA1313" i="17"/>
  <c r="AD1313" i="17"/>
  <c r="W1313" i="17" s="1"/>
  <c r="AE1313" i="17"/>
  <c r="AB1312" i="17"/>
  <c r="AH1313" i="17" s="1"/>
  <c r="L1318" i="17" l="1"/>
  <c r="M1318" i="17"/>
  <c r="AG1313" i="17"/>
  <c r="AI1313" i="17"/>
  <c r="I1318" i="17"/>
  <c r="J1318" i="17"/>
  <c r="AJ1313" i="17"/>
  <c r="AJ1314" i="17" s="1"/>
  <c r="K1318" i="17"/>
  <c r="Q1318" i="17"/>
  <c r="P1318" i="17"/>
  <c r="O1318" i="17"/>
  <c r="AA1314" i="17"/>
  <c r="S1319" i="17"/>
  <c r="N1319" i="17" s="1"/>
  <c r="H1319" i="17"/>
  <c r="L1319" i="17" s="1"/>
  <c r="E1320" i="17"/>
  <c r="F1319" i="17"/>
  <c r="G1319" i="17"/>
  <c r="R1317" i="17"/>
  <c r="AB1313" i="17"/>
  <c r="AH1314" i="17" s="1"/>
  <c r="AE1314" i="17"/>
  <c r="AF1313" i="17"/>
  <c r="AF1314" i="17" s="1"/>
  <c r="AC1315" i="17"/>
  <c r="Y1315" i="17"/>
  <c r="Z1315" i="17"/>
  <c r="X1315" i="17"/>
  <c r="T1317" i="17"/>
  <c r="U1316" i="17"/>
  <c r="V1316" i="17"/>
  <c r="AD1314" i="17"/>
  <c r="W1314" i="17" s="1"/>
  <c r="J1319" i="17" l="1"/>
  <c r="I1319" i="17"/>
  <c r="AI1314" i="17"/>
  <c r="K1319" i="17"/>
  <c r="K1320" i="17" s="1"/>
  <c r="AG1314" i="17"/>
  <c r="AG1315" i="17" s="1"/>
  <c r="M1319" i="17"/>
  <c r="M1320" i="17" s="1"/>
  <c r="AA1315" i="17"/>
  <c r="S1320" i="17"/>
  <c r="N1320" i="17" s="1"/>
  <c r="F1320" i="17"/>
  <c r="H1320" i="17"/>
  <c r="I1320" i="17" s="1"/>
  <c r="E1321" i="17"/>
  <c r="G1320" i="17"/>
  <c r="AI1315" i="17"/>
  <c r="Q1319" i="17"/>
  <c r="P1319" i="17"/>
  <c r="O1319" i="17"/>
  <c r="R1318" i="17"/>
  <c r="AD1315" i="17"/>
  <c r="W1315" i="17" s="1"/>
  <c r="AE1315" i="17"/>
  <c r="AC1316" i="17"/>
  <c r="Z1316" i="17"/>
  <c r="Y1316" i="17"/>
  <c r="X1316" i="17"/>
  <c r="U1317" i="17"/>
  <c r="T1318" i="17"/>
  <c r="V1317" i="17"/>
  <c r="AB1314" i="17"/>
  <c r="AH1315" i="17" s="1"/>
  <c r="J1320" i="17" l="1"/>
  <c r="S1321" i="17"/>
  <c r="N1321" i="17" s="1"/>
  <c r="M1321" i="17"/>
  <c r="L1321" i="17"/>
  <c r="K1321" i="17"/>
  <c r="E1322" i="17"/>
  <c r="H1321" i="17"/>
  <c r="J1321" i="17" s="1"/>
  <c r="F1321" i="17"/>
  <c r="G1321" i="17"/>
  <c r="Q1320" i="17"/>
  <c r="O1320" i="17"/>
  <c r="P1320" i="17"/>
  <c r="AJ1315" i="17"/>
  <c r="R1319" i="17"/>
  <c r="L1320" i="17"/>
  <c r="AC1317" i="17"/>
  <c r="Z1317" i="17"/>
  <c r="X1317" i="17"/>
  <c r="Y1317" i="17"/>
  <c r="AA1316" i="17"/>
  <c r="AE1316" i="17" s="1"/>
  <c r="AB1315" i="17"/>
  <c r="AH1316" i="17" s="1"/>
  <c r="T1319" i="17"/>
  <c r="U1318" i="17"/>
  <c r="V1318" i="17"/>
  <c r="AF1315" i="17"/>
  <c r="R1320" i="17" l="1"/>
  <c r="AF1316" i="17"/>
  <c r="AI1316" i="17"/>
  <c r="AG1316" i="17"/>
  <c r="Q1321" i="17"/>
  <c r="P1321" i="17"/>
  <c r="O1321" i="17"/>
  <c r="S1322" i="17"/>
  <c r="N1322" i="17" s="1"/>
  <c r="H1322" i="17"/>
  <c r="K1322" i="17" s="1"/>
  <c r="E1323" i="17"/>
  <c r="F1322" i="17"/>
  <c r="G1322" i="17"/>
  <c r="AJ1316" i="17"/>
  <c r="I1321" i="17"/>
  <c r="I1322" i="17" s="1"/>
  <c r="U1319" i="17"/>
  <c r="T1320" i="17"/>
  <c r="V1319" i="17"/>
  <c r="AA1317" i="17"/>
  <c r="AD1317" i="17" s="1"/>
  <c r="Y1318" i="17"/>
  <c r="Z1318" i="17"/>
  <c r="AC1318" i="17"/>
  <c r="X1318" i="17"/>
  <c r="AD1316" i="17"/>
  <c r="W1316" i="17" s="1"/>
  <c r="R1321" i="17" l="1"/>
  <c r="AE1317" i="17"/>
  <c r="W1317" i="17"/>
  <c r="AA1318" i="17"/>
  <c r="AD1318" i="17" s="1"/>
  <c r="W1318" i="17" s="1"/>
  <c r="Q1322" i="17"/>
  <c r="P1322" i="17"/>
  <c r="O1322" i="17"/>
  <c r="S1323" i="17"/>
  <c r="N1323" i="17" s="1"/>
  <c r="H1323" i="17"/>
  <c r="K1323" i="17" s="1"/>
  <c r="I1323" i="17"/>
  <c r="E1324" i="17"/>
  <c r="F1323" i="17"/>
  <c r="G1323" i="17"/>
  <c r="J1322" i="17"/>
  <c r="J1323" i="17" s="1"/>
  <c r="M1322" i="17"/>
  <c r="L1322" i="17"/>
  <c r="AC1319" i="17"/>
  <c r="Y1319" i="17"/>
  <c r="Z1319" i="17"/>
  <c r="X1319" i="17"/>
  <c r="U1320" i="17"/>
  <c r="T1321" i="17"/>
  <c r="V1320" i="17"/>
  <c r="AE1318" i="17"/>
  <c r="AB1316" i="17"/>
  <c r="R1322" i="17" l="1"/>
  <c r="L1323" i="17"/>
  <c r="M1323" i="17"/>
  <c r="AH1317" i="17"/>
  <c r="AI1317" i="17"/>
  <c r="AG1317" i="17"/>
  <c r="Q1323" i="17"/>
  <c r="P1323" i="17"/>
  <c r="O1323" i="17"/>
  <c r="S1324" i="17"/>
  <c r="N1324" i="17" s="1"/>
  <c r="E1325" i="17"/>
  <c r="H1324" i="17"/>
  <c r="M1324" i="17" s="1"/>
  <c r="F1324" i="17"/>
  <c r="G1324" i="17"/>
  <c r="AJ1317" i="17"/>
  <c r="AA1319" i="17"/>
  <c r="AD1319" i="17" s="1"/>
  <c r="W1319" i="17" s="1"/>
  <c r="AC1320" i="17"/>
  <c r="Y1320" i="17"/>
  <c r="Z1320" i="17"/>
  <c r="X1320" i="17"/>
  <c r="AB1317" i="17"/>
  <c r="AB1318" i="17" s="1"/>
  <c r="AF1317" i="17"/>
  <c r="T1322" i="17"/>
  <c r="U1321" i="17"/>
  <c r="V1321" i="17"/>
  <c r="AE1319" i="17"/>
  <c r="Q1324" i="17" l="1"/>
  <c r="P1324" i="17"/>
  <c r="R1324" i="17" s="1"/>
  <c r="O1324" i="17"/>
  <c r="S1325" i="17"/>
  <c r="N1325" i="17" s="1"/>
  <c r="H1325" i="17"/>
  <c r="M1325" i="17" s="1"/>
  <c r="J1325" i="17"/>
  <c r="E1326" i="17"/>
  <c r="F1325" i="17"/>
  <c r="G1325" i="17"/>
  <c r="R1323" i="17"/>
  <c r="AG1318" i="17"/>
  <c r="AG1319" i="17" s="1"/>
  <c r="L1324" i="17"/>
  <c r="L1325" i="17" s="1"/>
  <c r="AJ1318" i="17"/>
  <c r="AJ1319" i="17" s="1"/>
  <c r="AJ1320" i="17" s="1"/>
  <c r="K1324" i="17"/>
  <c r="K1325" i="17" s="1"/>
  <c r="AH1318" i="17"/>
  <c r="AH1319" i="17" s="1"/>
  <c r="AH1320" i="17" s="1"/>
  <c r="I1324" i="17"/>
  <c r="I1325" i="17" s="1"/>
  <c r="J1324" i="17"/>
  <c r="AI1318" i="17"/>
  <c r="AI1319" i="17" s="1"/>
  <c r="AF1318" i="17"/>
  <c r="AF1319" i="17" s="1"/>
  <c r="AC1321" i="17"/>
  <c r="Y1321" i="17"/>
  <c r="Z1321" i="17"/>
  <c r="X1321" i="17"/>
  <c r="T1323" i="17"/>
  <c r="U1322" i="17"/>
  <c r="V1322" i="17"/>
  <c r="AA1320" i="17"/>
  <c r="AB1319" i="17"/>
  <c r="AD1320" i="17"/>
  <c r="W1320" i="17" s="1"/>
  <c r="AE1320" i="17"/>
  <c r="AG1320" i="17" l="1"/>
  <c r="AI1320" i="17"/>
  <c r="Q1325" i="17"/>
  <c r="P1325" i="17"/>
  <c r="O1325" i="17"/>
  <c r="S1326" i="17"/>
  <c r="N1326" i="17" s="1"/>
  <c r="H1326" i="17"/>
  <c r="K1326" i="17" s="1"/>
  <c r="I1326" i="17"/>
  <c r="F1326" i="17"/>
  <c r="E1327" i="17"/>
  <c r="G1326" i="17"/>
  <c r="AA1321" i="17"/>
  <c r="AD1321" i="17" s="1"/>
  <c r="W1321" i="17" s="1"/>
  <c r="U1323" i="17"/>
  <c r="T1324" i="17"/>
  <c r="V1323" i="17"/>
  <c r="AB1320" i="17"/>
  <c r="AJ1321" i="17" s="1"/>
  <c r="AF1320" i="17"/>
  <c r="AE1321" i="17"/>
  <c r="AC1322" i="17"/>
  <c r="X1322" i="17"/>
  <c r="Y1322" i="17"/>
  <c r="Z1322" i="17"/>
  <c r="AA1322" i="17" l="1"/>
  <c r="S1327" i="17"/>
  <c r="N1327" i="17" s="1"/>
  <c r="H1327" i="17"/>
  <c r="M1327" i="17" s="1"/>
  <c r="E1328" i="17"/>
  <c r="F1327" i="17"/>
  <c r="G1327" i="17"/>
  <c r="P1326" i="17"/>
  <c r="Q1326" i="17"/>
  <c r="O1326" i="17"/>
  <c r="AH1321" i="17"/>
  <c r="AI1321" i="17"/>
  <c r="R1325" i="17"/>
  <c r="J1326" i="17"/>
  <c r="M1326" i="17"/>
  <c r="AG1321" i="17"/>
  <c r="L1326" i="17"/>
  <c r="L1327" i="17" s="1"/>
  <c r="U1324" i="17"/>
  <c r="T1325" i="17"/>
  <c r="V1324" i="17"/>
  <c r="AB1321" i="17"/>
  <c r="AJ1322" i="17" s="1"/>
  <c r="AE1322" i="17"/>
  <c r="AD1322" i="17"/>
  <c r="W1322" i="17" s="1"/>
  <c r="AC1323" i="17"/>
  <c r="Y1323" i="17"/>
  <c r="Z1323" i="17"/>
  <c r="X1323" i="17"/>
  <c r="AF1321" i="17"/>
  <c r="AH1322" i="17" l="1"/>
  <c r="I1327" i="17"/>
  <c r="J1327" i="17"/>
  <c r="K1327" i="17"/>
  <c r="AG1322" i="17"/>
  <c r="AG1323" i="17" s="1"/>
  <c r="AF1322" i="17"/>
  <c r="N1328" i="17"/>
  <c r="R1326" i="17"/>
  <c r="Q1327" i="17"/>
  <c r="P1327" i="17"/>
  <c r="O1327" i="17"/>
  <c r="S1328" i="17"/>
  <c r="F1328" i="17"/>
  <c r="H1328" i="17"/>
  <c r="M1328" i="17" s="1"/>
  <c r="E1329" i="17"/>
  <c r="G1328" i="17"/>
  <c r="AI1322" i="17"/>
  <c r="AB1322" i="17"/>
  <c r="AJ1323" i="17" s="1"/>
  <c r="U1325" i="17"/>
  <c r="T1326" i="17"/>
  <c r="V1325" i="17"/>
  <c r="AC1324" i="17"/>
  <c r="Z1324" i="17"/>
  <c r="X1324" i="17"/>
  <c r="Y1324" i="17"/>
  <c r="AA1323" i="17"/>
  <c r="AD1323" i="17" s="1"/>
  <c r="W1323" i="17" s="1"/>
  <c r="AE1323" i="17"/>
  <c r="R1327" i="17" l="1"/>
  <c r="I1328" i="17"/>
  <c r="J1328" i="17"/>
  <c r="L1328" i="17"/>
  <c r="AH1323" i="17"/>
  <c r="AI1323" i="17"/>
  <c r="K1328" i="17"/>
  <c r="Q1328" i="17"/>
  <c r="P1328" i="17"/>
  <c r="R1328" i="17" s="1"/>
  <c r="O1328" i="17"/>
  <c r="S1329" i="17"/>
  <c r="N1329" i="17" s="1"/>
  <c r="H1329" i="17"/>
  <c r="M1329" i="17" s="1"/>
  <c r="F1329" i="17"/>
  <c r="E1330" i="17"/>
  <c r="G1329" i="17"/>
  <c r="AA1324" i="17"/>
  <c r="AD1324" i="17"/>
  <c r="W1324" i="17" s="1"/>
  <c r="U1326" i="17"/>
  <c r="V1326" i="17"/>
  <c r="T1327" i="17"/>
  <c r="AC1325" i="17"/>
  <c r="Z1325" i="17"/>
  <c r="X1325" i="17"/>
  <c r="Y1325" i="17"/>
  <c r="AE1324" i="17"/>
  <c r="AB1323" i="17"/>
  <c r="AF1323" i="17"/>
  <c r="I1329" i="17" l="1"/>
  <c r="L1329" i="17"/>
  <c r="AI1324" i="17"/>
  <c r="AB1324" i="17"/>
  <c r="J1329" i="17"/>
  <c r="J1330" i="17" s="1"/>
  <c r="K1329" i="17"/>
  <c r="K1330" i="17" s="1"/>
  <c r="AH1324" i="17"/>
  <c r="AH1325" i="17" s="1"/>
  <c r="S1330" i="17"/>
  <c r="N1330" i="17" s="1"/>
  <c r="H1330" i="17"/>
  <c r="L1330" i="17" s="1"/>
  <c r="E1331" i="17"/>
  <c r="F1330" i="17"/>
  <c r="G1330" i="17"/>
  <c r="AF1324" i="17"/>
  <c r="Q1329" i="17"/>
  <c r="P1329" i="17"/>
  <c r="O1329" i="17"/>
  <c r="AG1324" i="17"/>
  <c r="AJ1324" i="17"/>
  <c r="AJ1325" i="17" s="1"/>
  <c r="T1328" i="17"/>
  <c r="V1327" i="17"/>
  <c r="U1327" i="17"/>
  <c r="AA1325" i="17"/>
  <c r="AD1325" i="17" s="1"/>
  <c r="W1325" i="17" s="1"/>
  <c r="Y1326" i="17"/>
  <c r="AC1326" i="17"/>
  <c r="Z1326" i="17"/>
  <c r="X1326" i="17"/>
  <c r="AG1325" i="17" l="1"/>
  <c r="AA1326" i="17"/>
  <c r="AE1325" i="17"/>
  <c r="S1331" i="17"/>
  <c r="N1331" i="17" s="1"/>
  <c r="H1331" i="17"/>
  <c r="K1331" i="17" s="1"/>
  <c r="E1332" i="17"/>
  <c r="F1331" i="17"/>
  <c r="G1331" i="17"/>
  <c r="Q1330" i="17"/>
  <c r="P1330" i="17"/>
  <c r="O1330" i="17"/>
  <c r="I1330" i="17"/>
  <c r="I1331" i="17" s="1"/>
  <c r="M1330" i="17"/>
  <c r="AI1325" i="17"/>
  <c r="R1329" i="17"/>
  <c r="AF1325" i="17"/>
  <c r="AB1325" i="17"/>
  <c r="AJ1326" i="17" s="1"/>
  <c r="AC1327" i="17"/>
  <c r="Y1327" i="17"/>
  <c r="X1327" i="17"/>
  <c r="Z1327" i="17"/>
  <c r="U1328" i="17"/>
  <c r="T1329" i="17"/>
  <c r="V1328" i="17"/>
  <c r="AD1326" i="17"/>
  <c r="W1326" i="17" s="1"/>
  <c r="AE1326" i="17"/>
  <c r="R1330" i="17" l="1"/>
  <c r="AH1326" i="17"/>
  <c r="L1331" i="17"/>
  <c r="J1331" i="17"/>
  <c r="M1331" i="17"/>
  <c r="M1332" i="17" s="1"/>
  <c r="AI1326" i="17"/>
  <c r="AI1327" i="17" s="1"/>
  <c r="Q1331" i="17"/>
  <c r="P1331" i="17"/>
  <c r="O1331" i="17"/>
  <c r="AG1326" i="17"/>
  <c r="S1332" i="17"/>
  <c r="N1332" i="17" s="1"/>
  <c r="L1332" i="17"/>
  <c r="K1332" i="17"/>
  <c r="J1332" i="17"/>
  <c r="I1332" i="17"/>
  <c r="E1333" i="17"/>
  <c r="H1332" i="17"/>
  <c r="F1332" i="17"/>
  <c r="G1332" i="17"/>
  <c r="AA1327" i="17"/>
  <c r="AD1327" i="17" s="1"/>
  <c r="W1327" i="17" s="1"/>
  <c r="AE1327" i="17"/>
  <c r="U1329" i="17"/>
  <c r="T1330" i="17"/>
  <c r="V1329" i="17"/>
  <c r="AB1326" i="17"/>
  <c r="AJ1327" i="17" s="1"/>
  <c r="AF1326" i="17"/>
  <c r="AF1327" i="17" s="1"/>
  <c r="AC1328" i="17"/>
  <c r="Z1328" i="17"/>
  <c r="Y1328" i="17"/>
  <c r="X1328" i="17"/>
  <c r="Q1332" i="17" l="1"/>
  <c r="P1332" i="17"/>
  <c r="R1332" i="17" s="1"/>
  <c r="O1332" i="17"/>
  <c r="AA1328" i="17"/>
  <c r="AG1327" i="17"/>
  <c r="AH1327" i="17"/>
  <c r="S1333" i="17"/>
  <c r="N1333" i="17" s="1"/>
  <c r="H1333" i="17"/>
  <c r="L1333" i="17" s="1"/>
  <c r="J1333" i="17"/>
  <c r="K1333" i="17"/>
  <c r="E1334" i="17"/>
  <c r="F1333" i="17"/>
  <c r="G1333" i="17"/>
  <c r="R1331" i="17"/>
  <c r="T1331" i="17"/>
  <c r="U1330" i="17"/>
  <c r="V1330" i="17"/>
  <c r="AC1329" i="17"/>
  <c r="Y1329" i="17"/>
  <c r="X1329" i="17"/>
  <c r="Z1329" i="17"/>
  <c r="AD1328" i="17"/>
  <c r="W1328" i="17" s="1"/>
  <c r="AE1328" i="17"/>
  <c r="AB1327" i="17"/>
  <c r="AJ1328" i="17" s="1"/>
  <c r="AG1328" i="17" l="1"/>
  <c r="M1333" i="17"/>
  <c r="AI1328" i="17"/>
  <c r="AF1328" i="17"/>
  <c r="I1333" i="17"/>
  <c r="I1334" i="17" s="1"/>
  <c r="Q1333" i="17"/>
  <c r="P1333" i="17"/>
  <c r="O1333" i="17"/>
  <c r="AA1329" i="17"/>
  <c r="AD1329" i="17" s="1"/>
  <c r="W1329" i="17" s="1"/>
  <c r="S1334" i="17"/>
  <c r="N1334" i="17" s="1"/>
  <c r="H1334" i="17"/>
  <c r="K1334" i="17" s="1"/>
  <c r="J1334" i="17"/>
  <c r="E1335" i="17"/>
  <c r="F1334" i="17"/>
  <c r="G1334" i="17"/>
  <c r="AH1328" i="17"/>
  <c r="AE1329" i="17"/>
  <c r="AB1328" i="17"/>
  <c r="AJ1329" i="17" s="1"/>
  <c r="AC1330" i="17"/>
  <c r="X1330" i="17"/>
  <c r="Z1330" i="17"/>
  <c r="Y1330" i="17"/>
  <c r="T1332" i="17"/>
  <c r="U1331" i="17"/>
  <c r="V1331" i="17"/>
  <c r="R1333" i="17" l="1"/>
  <c r="M1334" i="17"/>
  <c r="AH1329" i="17"/>
  <c r="L1334" i="17"/>
  <c r="AG1329" i="17"/>
  <c r="Q1334" i="17"/>
  <c r="P1334" i="17"/>
  <c r="O1334" i="17"/>
  <c r="AI1329" i="17"/>
  <c r="S1335" i="17"/>
  <c r="N1335" i="17" s="1"/>
  <c r="H1335" i="17"/>
  <c r="K1335" i="17" s="1"/>
  <c r="E1336" i="17"/>
  <c r="F1335" i="17"/>
  <c r="G1335" i="17"/>
  <c r="AA1330" i="17"/>
  <c r="AE1330" i="17"/>
  <c r="AB1329" i="17"/>
  <c r="AJ1330" i="17" s="1"/>
  <c r="U1332" i="17"/>
  <c r="T1333" i="17"/>
  <c r="V1332" i="17"/>
  <c r="AD1330" i="17"/>
  <c r="W1330" i="17" s="1"/>
  <c r="Z1331" i="17"/>
  <c r="AC1331" i="17"/>
  <c r="Y1331" i="17"/>
  <c r="X1331" i="17"/>
  <c r="AF1329" i="17"/>
  <c r="AF1330" i="17" s="1"/>
  <c r="I1335" i="17" l="1"/>
  <c r="J1335" i="17"/>
  <c r="M1335" i="17"/>
  <c r="L1335" i="17"/>
  <c r="N1336" i="17"/>
  <c r="R1334" i="17"/>
  <c r="AH1330" i="17"/>
  <c r="Q1335" i="17"/>
  <c r="P1335" i="17"/>
  <c r="R1335" i="17" s="1"/>
  <c r="O1335" i="17"/>
  <c r="AA1331" i="17"/>
  <c r="AE1331" i="17" s="1"/>
  <c r="S1336" i="17"/>
  <c r="H1336" i="17"/>
  <c r="K1336" i="17" s="1"/>
  <c r="J1336" i="17"/>
  <c r="I1336" i="17"/>
  <c r="F1336" i="17"/>
  <c r="E1337" i="17"/>
  <c r="G1336" i="17"/>
  <c r="AI1330" i="17"/>
  <c r="AG1330" i="17"/>
  <c r="U1333" i="17"/>
  <c r="T1334" i="17"/>
  <c r="V1333" i="17"/>
  <c r="AC1332" i="17"/>
  <c r="Z1332" i="17"/>
  <c r="X1332" i="17"/>
  <c r="Y1332" i="17"/>
  <c r="AD1331" i="17"/>
  <c r="W1331" i="17" s="1"/>
  <c r="AB1330" i="17"/>
  <c r="AJ1331" i="17" s="1"/>
  <c r="AA1332" i="17" l="1"/>
  <c r="Q1336" i="17"/>
  <c r="O1336" i="17"/>
  <c r="P1336" i="17"/>
  <c r="AG1331" i="17"/>
  <c r="L1336" i="17"/>
  <c r="L1337" i="17" s="1"/>
  <c r="AH1331" i="17"/>
  <c r="AI1331" i="17"/>
  <c r="AI1332" i="17" s="1"/>
  <c r="M1336" i="17"/>
  <c r="S1337" i="17"/>
  <c r="N1337" i="17" s="1"/>
  <c r="F1337" i="17"/>
  <c r="H1337" i="17"/>
  <c r="M1337" i="17" s="1"/>
  <c r="E1338" i="17"/>
  <c r="G1337" i="17"/>
  <c r="AB1331" i="17"/>
  <c r="AJ1332" i="17" s="1"/>
  <c r="AC1333" i="17"/>
  <c r="Z1333" i="17"/>
  <c r="X1333" i="17"/>
  <c r="Y1333" i="17"/>
  <c r="U1334" i="17"/>
  <c r="T1335" i="17"/>
  <c r="V1334" i="17"/>
  <c r="AE1332" i="17"/>
  <c r="AF1331" i="17"/>
  <c r="AD1332" i="17"/>
  <c r="W1332" i="17" s="1"/>
  <c r="AH1332" i="17" l="1"/>
  <c r="AF1332" i="17"/>
  <c r="I1337" i="17"/>
  <c r="AI1333" i="17"/>
  <c r="AH1333" i="17"/>
  <c r="N1338" i="17"/>
  <c r="J1337" i="17"/>
  <c r="R1336" i="17"/>
  <c r="K1337" i="17"/>
  <c r="AG1332" i="17"/>
  <c r="S1338" i="17"/>
  <c r="L1338" i="17"/>
  <c r="M1338" i="17"/>
  <c r="I1338" i="17"/>
  <c r="J1338" i="17"/>
  <c r="E1339" i="17"/>
  <c r="H1338" i="17"/>
  <c r="F1338" i="17"/>
  <c r="G1338" i="17"/>
  <c r="AA1333" i="17"/>
  <c r="AE1333" i="17" s="1"/>
  <c r="Q1337" i="17"/>
  <c r="P1337" i="17"/>
  <c r="O1337" i="17"/>
  <c r="AD1333" i="17"/>
  <c r="W1333" i="17" s="1"/>
  <c r="AB1332" i="17"/>
  <c r="AJ1333" i="17" s="1"/>
  <c r="U1335" i="17"/>
  <c r="T1336" i="17"/>
  <c r="V1335" i="17"/>
  <c r="AC1334" i="17"/>
  <c r="Y1334" i="17"/>
  <c r="Z1334" i="17"/>
  <c r="X1334" i="17"/>
  <c r="K1338" i="17" l="1"/>
  <c r="AA1334" i="17"/>
  <c r="S1339" i="17"/>
  <c r="N1339" i="17" s="1"/>
  <c r="H1339" i="17"/>
  <c r="K1339" i="17" s="1"/>
  <c r="F1339" i="17"/>
  <c r="E1340" i="17"/>
  <c r="G1339" i="17"/>
  <c r="R1337" i="17"/>
  <c r="Q1338" i="17"/>
  <c r="O1338" i="17"/>
  <c r="P1338" i="17"/>
  <c r="AG1333" i="17"/>
  <c r="AC1335" i="17"/>
  <c r="Z1335" i="17"/>
  <c r="X1335" i="17"/>
  <c r="Y1335" i="17"/>
  <c r="AB1333" i="17"/>
  <c r="AJ1334" i="17" s="1"/>
  <c r="AD1334" i="17"/>
  <c r="W1334" i="17" s="1"/>
  <c r="AE1334" i="17"/>
  <c r="AF1333" i="17"/>
  <c r="T1337" i="17"/>
  <c r="U1336" i="17"/>
  <c r="V1336" i="17"/>
  <c r="R1338" i="17" l="1"/>
  <c r="I1339" i="17"/>
  <c r="J1339" i="17"/>
  <c r="AI1334" i="17"/>
  <c r="L1339" i="17"/>
  <c r="L1340" i="17" s="1"/>
  <c r="AH1334" i="17"/>
  <c r="M1339" i="17"/>
  <c r="M1340" i="17" s="1"/>
  <c r="AG1334" i="17"/>
  <c r="S1340" i="17"/>
  <c r="H1340" i="17"/>
  <c r="K1340" i="17"/>
  <c r="I1340" i="17"/>
  <c r="J1340" i="17"/>
  <c r="E1341" i="17"/>
  <c r="F1340" i="17"/>
  <c r="G1340" i="17"/>
  <c r="N1340" i="17"/>
  <c r="Q1339" i="17"/>
  <c r="P1339" i="17"/>
  <c r="O1339" i="17"/>
  <c r="AB1334" i="17"/>
  <c r="AJ1335" i="17" s="1"/>
  <c r="AC1336" i="17"/>
  <c r="Y1336" i="17"/>
  <c r="X1336" i="17"/>
  <c r="Z1336" i="17"/>
  <c r="AA1335" i="17"/>
  <c r="AD1335" i="17" s="1"/>
  <c r="W1335" i="17" s="1"/>
  <c r="U1337" i="17"/>
  <c r="T1338" i="17"/>
  <c r="V1337" i="17"/>
  <c r="AF1334" i="17"/>
  <c r="AF1335" i="17" s="1"/>
  <c r="S1341" i="17" l="1"/>
  <c r="H1341" i="17"/>
  <c r="L1341" i="17" s="1"/>
  <c r="E1342" i="17"/>
  <c r="F1341" i="17"/>
  <c r="G1341" i="17"/>
  <c r="AG1335" i="17"/>
  <c r="R1339" i="17"/>
  <c r="AI1335" i="17"/>
  <c r="N1341" i="17"/>
  <c r="AH1335" i="17"/>
  <c r="Q1340" i="17"/>
  <c r="P1340" i="17"/>
  <c r="R1340" i="17" s="1"/>
  <c r="O1340" i="17"/>
  <c r="AE1335" i="17"/>
  <c r="AB1335" i="17" s="1"/>
  <c r="AJ1336" i="17" s="1"/>
  <c r="AA1336" i="17"/>
  <c r="AD1336" i="17" s="1"/>
  <c r="W1336" i="17" s="1"/>
  <c r="T1339" i="17"/>
  <c r="U1338" i="17"/>
  <c r="V1338" i="17"/>
  <c r="AC1337" i="17"/>
  <c r="Y1337" i="17"/>
  <c r="Z1337" i="17"/>
  <c r="X1337" i="17"/>
  <c r="AE1336" i="17"/>
  <c r="AA1337" i="17" l="1"/>
  <c r="I1341" i="17"/>
  <c r="AH1336" i="17"/>
  <c r="J1341" i="17"/>
  <c r="AI1336" i="17"/>
  <c r="M1341" i="17"/>
  <c r="AG1336" i="17"/>
  <c r="K1341" i="17"/>
  <c r="K1342" i="17" s="1"/>
  <c r="Q1341" i="17"/>
  <c r="P1341" i="17"/>
  <c r="R1341" i="17" s="1"/>
  <c r="O1341" i="17"/>
  <c r="S1342" i="17"/>
  <c r="N1342" i="17" s="1"/>
  <c r="H1342" i="17"/>
  <c r="I1342" i="17"/>
  <c r="E1343" i="17"/>
  <c r="F1342" i="17"/>
  <c r="G1342" i="17"/>
  <c r="AD1337" i="17"/>
  <c r="W1337" i="17" s="1"/>
  <c r="AB1336" i="17"/>
  <c r="AJ1337" i="17" s="1"/>
  <c r="T1340" i="17"/>
  <c r="U1339" i="17"/>
  <c r="V1339" i="17"/>
  <c r="AE1337" i="17"/>
  <c r="AF1336" i="17"/>
  <c r="AC1338" i="17"/>
  <c r="Y1338" i="17"/>
  <c r="Z1338" i="17"/>
  <c r="X1338" i="17"/>
  <c r="M1342" i="17" l="1"/>
  <c r="J1342" i="17"/>
  <c r="AI1337" i="17"/>
  <c r="Q1342" i="17"/>
  <c r="P1342" i="17"/>
  <c r="R1342" i="17" s="1"/>
  <c r="O1342" i="17"/>
  <c r="L1342" i="17"/>
  <c r="L1343" i="17" s="1"/>
  <c r="AG1337" i="17"/>
  <c r="S1343" i="17"/>
  <c r="N1343" i="17" s="1"/>
  <c r="H1343" i="17"/>
  <c r="M1343" i="17" s="1"/>
  <c r="K1343" i="17"/>
  <c r="J1343" i="17"/>
  <c r="I1343" i="17"/>
  <c r="E1344" i="17"/>
  <c r="F1343" i="17"/>
  <c r="G1343" i="17"/>
  <c r="AH1337" i="17"/>
  <c r="AC1339" i="17"/>
  <c r="Y1339" i="17"/>
  <c r="Z1339" i="17"/>
  <c r="X1339" i="17"/>
  <c r="AD1338" i="17"/>
  <c r="W1338" i="17" s="1"/>
  <c r="U1340" i="17"/>
  <c r="T1341" i="17"/>
  <c r="V1340" i="17"/>
  <c r="AA1338" i="17"/>
  <c r="AB1337" i="17"/>
  <c r="AJ1338" i="17" s="1"/>
  <c r="AE1338" i="17"/>
  <c r="AF1337" i="17"/>
  <c r="AF1338" i="17" s="1"/>
  <c r="AA1339" i="17" l="1"/>
  <c r="AH1338" i="17"/>
  <c r="P1343" i="17"/>
  <c r="Q1343" i="17"/>
  <c r="O1343" i="17"/>
  <c r="AI1338" i="17"/>
  <c r="S1344" i="17"/>
  <c r="N1344" i="17" s="1"/>
  <c r="H1344" i="17"/>
  <c r="J1344" i="17" s="1"/>
  <c r="F1344" i="17"/>
  <c r="E1345" i="17"/>
  <c r="G1344" i="17"/>
  <c r="AG1338" i="17"/>
  <c r="AD1339" i="17"/>
  <c r="W1339" i="17" s="1"/>
  <c r="AB1338" i="17"/>
  <c r="AJ1339" i="17" s="1"/>
  <c r="U1341" i="17"/>
  <c r="T1342" i="17"/>
  <c r="V1341" i="17"/>
  <c r="AE1339" i="17"/>
  <c r="AC1340" i="17"/>
  <c r="Z1340" i="17"/>
  <c r="X1340" i="17"/>
  <c r="Y1340" i="17"/>
  <c r="AI1339" i="17" l="1"/>
  <c r="R1343" i="17"/>
  <c r="AH1339" i="17"/>
  <c r="Q1344" i="17"/>
  <c r="P1344" i="17"/>
  <c r="O1344" i="17"/>
  <c r="I1344" i="17"/>
  <c r="L1344" i="17"/>
  <c r="L1345" i="17" s="1"/>
  <c r="AG1339" i="17"/>
  <c r="M1344" i="17"/>
  <c r="K1344" i="17"/>
  <c r="S1345" i="17"/>
  <c r="N1345" i="17" s="1"/>
  <c r="H1345" i="17"/>
  <c r="J1345" i="17" s="1"/>
  <c r="I1345" i="17"/>
  <c r="F1345" i="17"/>
  <c r="E1346" i="17"/>
  <c r="G1345" i="17"/>
  <c r="T1343" i="17"/>
  <c r="U1342" i="17"/>
  <c r="V1342" i="17"/>
  <c r="AC1341" i="17"/>
  <c r="Z1341" i="17"/>
  <c r="X1341" i="17"/>
  <c r="Y1341" i="17"/>
  <c r="AB1339" i="17"/>
  <c r="AJ1340" i="17" s="1"/>
  <c r="AA1340" i="17"/>
  <c r="AD1340" i="17" s="1"/>
  <c r="W1340" i="17" s="1"/>
  <c r="AE1340" i="17"/>
  <c r="AF1339" i="17"/>
  <c r="M1345" i="17" l="1"/>
  <c r="K1345" i="17"/>
  <c r="R1344" i="17"/>
  <c r="S1346" i="17"/>
  <c r="N1346" i="17" s="1"/>
  <c r="K1346" i="17"/>
  <c r="L1346" i="17"/>
  <c r="M1346" i="17"/>
  <c r="J1346" i="17"/>
  <c r="H1346" i="17"/>
  <c r="I1346" i="17" s="1"/>
  <c r="E1347" i="17"/>
  <c r="F1346" i="17"/>
  <c r="G1346" i="17"/>
  <c r="Q1345" i="17"/>
  <c r="P1345" i="17"/>
  <c r="O1345" i="17"/>
  <c r="AH1340" i="17"/>
  <c r="AG1340" i="17"/>
  <c r="AI1340" i="17"/>
  <c r="AF1340" i="17"/>
  <c r="AA1341" i="17"/>
  <c r="AE1341" i="17" s="1"/>
  <c r="AC1342" i="17"/>
  <c r="Z1342" i="17"/>
  <c r="Y1342" i="17"/>
  <c r="X1342" i="17"/>
  <c r="AB1340" i="17"/>
  <c r="AJ1341" i="17" s="1"/>
  <c r="T1344" i="17"/>
  <c r="U1343" i="17"/>
  <c r="V1343" i="17"/>
  <c r="AD1341" i="17"/>
  <c r="W1341" i="17" s="1"/>
  <c r="R1345" i="17" l="1"/>
  <c r="AF1341" i="17"/>
  <c r="Q1346" i="17"/>
  <c r="O1346" i="17"/>
  <c r="P1346" i="17"/>
  <c r="AI1341" i="17"/>
  <c r="AI1342" i="17" s="1"/>
  <c r="S1347" i="17"/>
  <c r="N1347" i="17" s="1"/>
  <c r="L1347" i="17"/>
  <c r="H1347" i="17"/>
  <c r="K1347" i="17" s="1"/>
  <c r="E1348" i="17"/>
  <c r="F1347" i="17"/>
  <c r="G1347" i="17"/>
  <c r="AG1341" i="17"/>
  <c r="AA1342" i="17"/>
  <c r="AH1341" i="17"/>
  <c r="AD1342" i="17"/>
  <c r="W1342" i="17" s="1"/>
  <c r="AE1342" i="17"/>
  <c r="T1345" i="17"/>
  <c r="U1344" i="17"/>
  <c r="V1344" i="17"/>
  <c r="AC1343" i="17"/>
  <c r="Y1343" i="17"/>
  <c r="X1343" i="17"/>
  <c r="Z1343" i="17"/>
  <c r="AB1341" i="17"/>
  <c r="AJ1342" i="17" s="1"/>
  <c r="AA1343" i="17" l="1"/>
  <c r="R1346" i="17"/>
  <c r="Q1347" i="17"/>
  <c r="P1347" i="17"/>
  <c r="O1347" i="17"/>
  <c r="S1348" i="17"/>
  <c r="N1348" i="17" s="1"/>
  <c r="M1348" i="17"/>
  <c r="H1348" i="17"/>
  <c r="L1348" i="17" s="1"/>
  <c r="E1349" i="17"/>
  <c r="F1348" i="17"/>
  <c r="G1348" i="17"/>
  <c r="I1347" i="17"/>
  <c r="I1348" i="17" s="1"/>
  <c r="M1347" i="17"/>
  <c r="AH1342" i="17"/>
  <c r="J1347" i="17"/>
  <c r="J1348" i="17" s="1"/>
  <c r="AG1342" i="17"/>
  <c r="Z1344" i="17"/>
  <c r="Y1344" i="17"/>
  <c r="AC1344" i="17"/>
  <c r="X1344" i="17"/>
  <c r="U1345" i="17"/>
  <c r="T1346" i="17"/>
  <c r="V1345" i="17"/>
  <c r="AB1342" i="17"/>
  <c r="AJ1343" i="17" s="1"/>
  <c r="AF1342" i="17"/>
  <c r="AF1343" i="17" s="1"/>
  <c r="AD1343" i="17"/>
  <c r="W1343" i="17" s="1"/>
  <c r="AE1343" i="17"/>
  <c r="AG1343" i="17" l="1"/>
  <c r="AA1344" i="17"/>
  <c r="R1347" i="17"/>
  <c r="AH1343" i="17"/>
  <c r="Q1348" i="17"/>
  <c r="P1348" i="17"/>
  <c r="O1348" i="17"/>
  <c r="S1349" i="17"/>
  <c r="N1349" i="17" s="1"/>
  <c r="H1349" i="17"/>
  <c r="L1349" i="17" s="1"/>
  <c r="E1350" i="17"/>
  <c r="F1349" i="17"/>
  <c r="G1349" i="17"/>
  <c r="K1348" i="17"/>
  <c r="K1349" i="17" s="1"/>
  <c r="AI1343" i="17"/>
  <c r="AD1344" i="17"/>
  <c r="W1344" i="17" s="1"/>
  <c r="AC1345" i="17"/>
  <c r="Y1345" i="17"/>
  <c r="Z1345" i="17"/>
  <c r="X1345" i="17"/>
  <c r="AE1344" i="17"/>
  <c r="AB1343" i="17"/>
  <c r="AJ1344" i="17" s="1"/>
  <c r="T1347" i="17"/>
  <c r="U1346" i="17"/>
  <c r="V1346" i="17"/>
  <c r="AF1344" i="17" l="1"/>
  <c r="R1348" i="17"/>
  <c r="J1349" i="17"/>
  <c r="J1350" i="17" s="1"/>
  <c r="AH1344" i="17"/>
  <c r="S1350" i="17"/>
  <c r="N1350" i="17" s="1"/>
  <c r="K1350" i="17"/>
  <c r="M1350" i="17"/>
  <c r="L1350" i="17"/>
  <c r="H1350" i="17"/>
  <c r="E1351" i="17"/>
  <c r="F1350" i="17"/>
  <c r="G1350" i="17"/>
  <c r="I1349" i="17"/>
  <c r="I1350" i="17" s="1"/>
  <c r="AI1344" i="17"/>
  <c r="M1349" i="17"/>
  <c r="AG1344" i="17"/>
  <c r="Q1349" i="17"/>
  <c r="P1349" i="17"/>
  <c r="O1349" i="17"/>
  <c r="AC1346" i="17"/>
  <c r="Y1346" i="17"/>
  <c r="Z1346" i="17"/>
  <c r="X1346" i="17"/>
  <c r="AA1345" i="17"/>
  <c r="AD1345" i="17" s="1"/>
  <c r="W1345" i="17" s="1"/>
  <c r="U1347" i="17"/>
  <c r="T1348" i="17"/>
  <c r="V1347" i="17"/>
  <c r="AB1344" i="17"/>
  <c r="AJ1345" i="17" s="1"/>
  <c r="AI1345" i="17" l="1"/>
  <c r="AA1346" i="17"/>
  <c r="AF1345" i="17"/>
  <c r="Q1350" i="17"/>
  <c r="P1350" i="17"/>
  <c r="O1350" i="17"/>
  <c r="R1349" i="17"/>
  <c r="S1351" i="17"/>
  <c r="N1351" i="17" s="1"/>
  <c r="H1351" i="17"/>
  <c r="L1351" i="17" s="1"/>
  <c r="J1351" i="17"/>
  <c r="I1351" i="17"/>
  <c r="E1352" i="17"/>
  <c r="F1351" i="17"/>
  <c r="G1351" i="17"/>
  <c r="AH1345" i="17"/>
  <c r="AG1345" i="17"/>
  <c r="AE1345" i="17"/>
  <c r="AB1345" i="17" s="1"/>
  <c r="AI1346" i="17" s="1"/>
  <c r="AD1346" i="17"/>
  <c r="W1346" i="17" s="1"/>
  <c r="U1348" i="17"/>
  <c r="V1348" i="17"/>
  <c r="T1349" i="17"/>
  <c r="AC1347" i="17"/>
  <c r="Y1347" i="17"/>
  <c r="Z1347" i="17"/>
  <c r="X1347" i="17"/>
  <c r="AE1346" i="17"/>
  <c r="AA1347" i="17" l="1"/>
  <c r="S1352" i="17"/>
  <c r="N1352" i="17" s="1"/>
  <c r="H1352" i="17"/>
  <c r="I1352" i="17" s="1"/>
  <c r="F1352" i="17"/>
  <c r="E1353" i="17"/>
  <c r="G1352" i="17"/>
  <c r="K1351" i="17"/>
  <c r="M1351" i="17"/>
  <c r="AG1346" i="17"/>
  <c r="AH1346" i="17"/>
  <c r="AJ1346" i="17"/>
  <c r="R1350" i="17"/>
  <c r="Q1351" i="17"/>
  <c r="P1351" i="17"/>
  <c r="O1351" i="17"/>
  <c r="AD1347" i="17"/>
  <c r="W1347" i="17" s="1"/>
  <c r="AC1348" i="17"/>
  <c r="Y1348" i="17"/>
  <c r="X1348" i="17"/>
  <c r="Z1348" i="17"/>
  <c r="AE1347" i="17"/>
  <c r="AB1346" i="17"/>
  <c r="AI1347" i="17" s="1"/>
  <c r="T1350" i="17"/>
  <c r="U1349" i="17"/>
  <c r="V1349" i="17"/>
  <c r="AF1346" i="17"/>
  <c r="AH1347" i="17" l="1"/>
  <c r="AG1347" i="17"/>
  <c r="N1353" i="17"/>
  <c r="AA1348" i="17"/>
  <c r="M1352" i="17"/>
  <c r="K1352" i="17"/>
  <c r="K1353" i="17" s="1"/>
  <c r="J1352" i="17"/>
  <c r="J1353" i="17" s="1"/>
  <c r="R1351" i="17"/>
  <c r="L1352" i="17"/>
  <c r="L1353" i="17" s="1"/>
  <c r="S1353" i="17"/>
  <c r="H1353" i="17"/>
  <c r="E1354" i="17"/>
  <c r="F1353" i="17"/>
  <c r="G1353" i="17"/>
  <c r="P1352" i="17"/>
  <c r="R1352" i="17" s="1"/>
  <c r="Q1352" i="17"/>
  <c r="O1352" i="17"/>
  <c r="AJ1347" i="17"/>
  <c r="AC1349" i="17"/>
  <c r="Z1349" i="17"/>
  <c r="X1349" i="17"/>
  <c r="Y1349" i="17"/>
  <c r="U1350" i="17"/>
  <c r="T1351" i="17"/>
  <c r="V1350" i="17"/>
  <c r="AB1347" i="17"/>
  <c r="AI1348" i="17" s="1"/>
  <c r="AF1347" i="17"/>
  <c r="AD1348" i="17"/>
  <c r="W1348" i="17" s="1"/>
  <c r="AE1348" i="17"/>
  <c r="M1353" i="17" l="1"/>
  <c r="S1354" i="17"/>
  <c r="H1354" i="17"/>
  <c r="J1354" i="17" s="1"/>
  <c r="E1355" i="17"/>
  <c r="F1354" i="17"/>
  <c r="G1354" i="17"/>
  <c r="AG1348" i="17"/>
  <c r="AJ1348" i="17"/>
  <c r="AJ1349" i="17" s="1"/>
  <c r="AH1348" i="17"/>
  <c r="I1353" i="17"/>
  <c r="I1354" i="17" s="1"/>
  <c r="N1354" i="17"/>
  <c r="AF1348" i="17"/>
  <c r="Q1353" i="17"/>
  <c r="P1353" i="17"/>
  <c r="O1353" i="17"/>
  <c r="AC1350" i="17"/>
  <c r="Y1350" i="17"/>
  <c r="Z1350" i="17"/>
  <c r="X1350" i="17"/>
  <c r="AA1349" i="17"/>
  <c r="AE1349" i="17" s="1"/>
  <c r="AD1349" i="17"/>
  <c r="W1349" i="17" s="1"/>
  <c r="AB1348" i="17"/>
  <c r="AI1349" i="17" s="1"/>
  <c r="U1351" i="17"/>
  <c r="T1352" i="17"/>
  <c r="V1351" i="17"/>
  <c r="R1353" i="17" l="1"/>
  <c r="AH1349" i="17"/>
  <c r="S1355" i="17"/>
  <c r="H1355" i="17"/>
  <c r="E1356" i="17"/>
  <c r="F1355" i="17"/>
  <c r="G1355" i="17"/>
  <c r="AA1350" i="17"/>
  <c r="AE1350" i="17" s="1"/>
  <c r="N1355" i="17"/>
  <c r="M1354" i="17"/>
  <c r="K1354" i="17"/>
  <c r="L1354" i="17"/>
  <c r="AG1349" i="17"/>
  <c r="AF1349" i="17"/>
  <c r="Q1354" i="17"/>
  <c r="P1354" i="17"/>
  <c r="O1354" i="17"/>
  <c r="AC1351" i="17"/>
  <c r="Y1351" i="17"/>
  <c r="Z1351" i="17"/>
  <c r="X1351" i="17"/>
  <c r="U1352" i="17"/>
  <c r="T1353" i="17"/>
  <c r="V1352" i="17"/>
  <c r="AD1350" i="17"/>
  <c r="W1350" i="17" s="1"/>
  <c r="AB1349" i="17"/>
  <c r="AI1350" i="17" s="1"/>
  <c r="L1355" i="17" l="1"/>
  <c r="J1355" i="17"/>
  <c r="M1355" i="17"/>
  <c r="R1354" i="17"/>
  <c r="AJ1350" i="17"/>
  <c r="I1355" i="17"/>
  <c r="AH1350" i="17"/>
  <c r="K1355" i="17"/>
  <c r="AG1350" i="17"/>
  <c r="Q1355" i="17"/>
  <c r="P1355" i="17"/>
  <c r="O1355" i="17"/>
  <c r="S1356" i="17"/>
  <c r="N1356" i="17" s="1"/>
  <c r="I1356" i="17"/>
  <c r="H1356" i="17"/>
  <c r="M1356" i="17" s="1"/>
  <c r="E1357" i="17"/>
  <c r="F1356" i="17"/>
  <c r="G1356" i="17"/>
  <c r="AB1350" i="17"/>
  <c r="AI1351" i="17" s="1"/>
  <c r="AA1351" i="17"/>
  <c r="AD1351" i="17" s="1"/>
  <c r="W1351" i="17" s="1"/>
  <c r="U1353" i="17"/>
  <c r="T1354" i="17"/>
  <c r="V1353" i="17"/>
  <c r="AF1350" i="17"/>
  <c r="AC1352" i="17"/>
  <c r="Z1352" i="17"/>
  <c r="Y1352" i="17"/>
  <c r="X1352" i="17"/>
  <c r="AG1351" i="17" l="1"/>
  <c r="J1356" i="17"/>
  <c r="K1356" i="17"/>
  <c r="L1356" i="17"/>
  <c r="AH1351" i="17"/>
  <c r="Q1356" i="17"/>
  <c r="P1356" i="17"/>
  <c r="O1356" i="17"/>
  <c r="AF1351" i="17"/>
  <c r="S1357" i="17"/>
  <c r="N1357" i="17" s="1"/>
  <c r="H1357" i="17"/>
  <c r="M1357" i="17" s="1"/>
  <c r="E1358" i="17"/>
  <c r="F1357" i="17"/>
  <c r="G1357" i="17"/>
  <c r="AJ1351" i="17"/>
  <c r="R1355" i="17"/>
  <c r="T1355" i="17"/>
  <c r="U1354" i="17"/>
  <c r="V1354" i="17"/>
  <c r="AC1353" i="17"/>
  <c r="Y1353" i="17"/>
  <c r="Z1353" i="17"/>
  <c r="X1353" i="17"/>
  <c r="AA1352" i="17"/>
  <c r="AD1352" i="17" s="1"/>
  <c r="W1352" i="17" s="1"/>
  <c r="AE1352" i="17"/>
  <c r="AE1351" i="17"/>
  <c r="AB1351" i="17" s="1"/>
  <c r="AI1352" i="17" s="1"/>
  <c r="AA1353" i="17" l="1"/>
  <c r="AG1352" i="17"/>
  <c r="R1356" i="17"/>
  <c r="I1357" i="17"/>
  <c r="J1357" i="17"/>
  <c r="L1357" i="17"/>
  <c r="AH1352" i="17"/>
  <c r="K1357" i="17"/>
  <c r="K1358" i="17" s="1"/>
  <c r="Q1357" i="17"/>
  <c r="P1357" i="17"/>
  <c r="O1357" i="17"/>
  <c r="AJ1352" i="17"/>
  <c r="S1358" i="17"/>
  <c r="N1358" i="17" s="1"/>
  <c r="H1358" i="17"/>
  <c r="M1358" i="17" s="1"/>
  <c r="E1359" i="17"/>
  <c r="F1358" i="17"/>
  <c r="G1358" i="17"/>
  <c r="U1355" i="17"/>
  <c r="T1356" i="17"/>
  <c r="V1355" i="17"/>
  <c r="AB1352" i="17"/>
  <c r="AI1353" i="17" s="1"/>
  <c r="AC1354" i="17"/>
  <c r="Y1354" i="17"/>
  <c r="Z1354" i="17"/>
  <c r="X1354" i="17"/>
  <c r="AE1353" i="17"/>
  <c r="AF1352" i="17"/>
  <c r="AD1353" i="17"/>
  <c r="W1353" i="17" s="1"/>
  <c r="L1358" i="17" l="1"/>
  <c r="J1358" i="17"/>
  <c r="I1358" i="17"/>
  <c r="AH1353" i="17"/>
  <c r="AJ1353" i="17"/>
  <c r="AJ1354" i="17" s="1"/>
  <c r="N1359" i="17"/>
  <c r="P1358" i="17"/>
  <c r="Q1358" i="17"/>
  <c r="O1358" i="17"/>
  <c r="AA1354" i="17"/>
  <c r="AD1354" i="17" s="1"/>
  <c r="W1354" i="17" s="1"/>
  <c r="S1359" i="17"/>
  <c r="H1359" i="17"/>
  <c r="L1359" i="17" s="1"/>
  <c r="E1360" i="17"/>
  <c r="I1359" i="17"/>
  <c r="F1359" i="17"/>
  <c r="G1359" i="17"/>
  <c r="R1357" i="17"/>
  <c r="AG1353" i="17"/>
  <c r="AE1354" i="17"/>
  <c r="T1357" i="17"/>
  <c r="U1356" i="17"/>
  <c r="V1356" i="17"/>
  <c r="AC1355" i="17"/>
  <c r="Y1355" i="17"/>
  <c r="AA1355" i="17" s="1"/>
  <c r="Z1355" i="17"/>
  <c r="X1355" i="17"/>
  <c r="AB1353" i="17"/>
  <c r="AI1354" i="17" s="1"/>
  <c r="AF1353" i="17"/>
  <c r="AF1354" i="17" s="1"/>
  <c r="R1358" i="17" l="1"/>
  <c r="M1359" i="17"/>
  <c r="AH1354" i="17"/>
  <c r="K1359" i="17"/>
  <c r="S1360" i="17"/>
  <c r="N1360" i="17" s="1"/>
  <c r="H1360" i="17"/>
  <c r="J1360" i="17" s="1"/>
  <c r="F1360" i="17"/>
  <c r="E1361" i="17"/>
  <c r="G1360" i="17"/>
  <c r="J1359" i="17"/>
  <c r="AG1354" i="17"/>
  <c r="Q1359" i="17"/>
  <c r="P1359" i="17"/>
  <c r="O1359" i="17"/>
  <c r="AE1355" i="17"/>
  <c r="AC1356" i="17"/>
  <c r="X1356" i="17"/>
  <c r="Y1356" i="17"/>
  <c r="AA1356" i="17" s="1"/>
  <c r="Z1356" i="17"/>
  <c r="AF1355" i="17"/>
  <c r="U1357" i="17"/>
  <c r="T1358" i="17"/>
  <c r="V1357" i="17"/>
  <c r="AB1354" i="17"/>
  <c r="AI1355" i="17" s="1"/>
  <c r="AD1355" i="17"/>
  <c r="W1355" i="17" s="1"/>
  <c r="L1360" i="17" l="1"/>
  <c r="K1360" i="17"/>
  <c r="M1360" i="17"/>
  <c r="I1360" i="17"/>
  <c r="S1361" i="17"/>
  <c r="N1361" i="17" s="1"/>
  <c r="H1361" i="17"/>
  <c r="I1361" i="17" s="1"/>
  <c r="E1362" i="17"/>
  <c r="F1361" i="17"/>
  <c r="G1361" i="17"/>
  <c r="Q1360" i="17"/>
  <c r="P1360" i="17"/>
  <c r="R1360" i="17" s="1"/>
  <c r="O1360" i="17"/>
  <c r="R1359" i="17"/>
  <c r="AH1355" i="17"/>
  <c r="AG1355" i="17"/>
  <c r="AJ1355" i="17"/>
  <c r="AE1356" i="17"/>
  <c r="AB1355" i="17"/>
  <c r="AI1356" i="17" s="1"/>
  <c r="AD1356" i="17"/>
  <c r="W1356" i="17" s="1"/>
  <c r="U1358" i="17"/>
  <c r="T1359" i="17"/>
  <c r="V1358" i="17"/>
  <c r="AC1357" i="17"/>
  <c r="Z1357" i="17"/>
  <c r="X1357" i="17"/>
  <c r="Y1357" i="17"/>
  <c r="L1361" i="17" l="1"/>
  <c r="Q1361" i="17"/>
  <c r="P1361" i="17"/>
  <c r="R1361" i="17" s="1"/>
  <c r="O1361" i="17"/>
  <c r="J1361" i="17"/>
  <c r="K1361" i="17"/>
  <c r="K1362" i="17" s="1"/>
  <c r="AJ1356" i="17"/>
  <c r="AG1356" i="17"/>
  <c r="S1362" i="17"/>
  <c r="N1362" i="17" s="1"/>
  <c r="E1363" i="17"/>
  <c r="H1362" i="17"/>
  <c r="L1362" i="17" s="1"/>
  <c r="F1362" i="17"/>
  <c r="G1362" i="17"/>
  <c r="M1361" i="17"/>
  <c r="AH1356" i="17"/>
  <c r="AC1358" i="17"/>
  <c r="Z1358" i="17"/>
  <c r="Y1358" i="17"/>
  <c r="X1358" i="17"/>
  <c r="AB1356" i="17"/>
  <c r="AI1357" i="17" s="1"/>
  <c r="AA1357" i="17"/>
  <c r="AE1357" i="17" s="1"/>
  <c r="AF1356" i="17"/>
  <c r="U1359" i="17"/>
  <c r="V1359" i="17"/>
  <c r="T1360" i="17"/>
  <c r="AA1358" i="17" l="1"/>
  <c r="J1362" i="17"/>
  <c r="I1362" i="17"/>
  <c r="AH1357" i="17"/>
  <c r="M1362" i="17"/>
  <c r="Q1362" i="17"/>
  <c r="P1362" i="17"/>
  <c r="O1362" i="17"/>
  <c r="AG1357" i="17"/>
  <c r="S1363" i="17"/>
  <c r="N1363" i="17" s="1"/>
  <c r="H1363" i="17"/>
  <c r="L1363" i="17" s="1"/>
  <c r="E1364" i="17"/>
  <c r="I1363" i="17"/>
  <c r="F1363" i="17"/>
  <c r="G1363" i="17"/>
  <c r="AJ1357" i="17"/>
  <c r="U1360" i="17"/>
  <c r="T1361" i="17"/>
  <c r="V1360" i="17"/>
  <c r="AC1359" i="17"/>
  <c r="Z1359" i="17"/>
  <c r="X1359" i="17"/>
  <c r="Y1359" i="17"/>
  <c r="AD1357" i="17"/>
  <c r="W1357" i="17" s="1"/>
  <c r="AD1358" i="17"/>
  <c r="AF1357" i="17"/>
  <c r="AE1358" i="17"/>
  <c r="Q1363" i="17" l="1"/>
  <c r="P1363" i="17"/>
  <c r="O1363" i="17"/>
  <c r="R1362" i="17"/>
  <c r="S1364" i="17"/>
  <c r="N1364" i="17" s="1"/>
  <c r="H1364" i="17"/>
  <c r="L1364" i="17" s="1"/>
  <c r="E1365" i="17"/>
  <c r="F1364" i="17"/>
  <c r="G1364" i="17"/>
  <c r="J1363" i="17"/>
  <c r="K1363" i="17"/>
  <c r="M1363" i="17"/>
  <c r="U1361" i="17"/>
  <c r="T1362" i="17"/>
  <c r="V1361" i="17"/>
  <c r="W1358" i="17"/>
  <c r="AC1360" i="17"/>
  <c r="Z1360" i="17"/>
  <c r="Y1360" i="17"/>
  <c r="X1360" i="17"/>
  <c r="AB1357" i="17"/>
  <c r="AJ1358" i="17" s="1"/>
  <c r="AA1359" i="17"/>
  <c r="AD1359" i="17" s="1"/>
  <c r="K1364" i="17" l="1"/>
  <c r="Q1364" i="17"/>
  <c r="P1364" i="17"/>
  <c r="O1364" i="17"/>
  <c r="AB1358" i="17"/>
  <c r="AJ1359" i="17" s="1"/>
  <c r="AI1358" i="17"/>
  <c r="AI1359" i="17" s="1"/>
  <c r="AH1358" i="17"/>
  <c r="AH1359" i="17" s="1"/>
  <c r="J1364" i="17"/>
  <c r="AG1358" i="17"/>
  <c r="M1364" i="17"/>
  <c r="S1365" i="17"/>
  <c r="N1365" i="17" s="1"/>
  <c r="L1365" i="17"/>
  <c r="J1365" i="17"/>
  <c r="H1365" i="17"/>
  <c r="K1365" i="17" s="1"/>
  <c r="E1366" i="17"/>
  <c r="F1365" i="17"/>
  <c r="G1365" i="17"/>
  <c r="I1364" i="17"/>
  <c r="R1363" i="17"/>
  <c r="T1363" i="17"/>
  <c r="U1362" i="17"/>
  <c r="V1362" i="17"/>
  <c r="AC1361" i="17"/>
  <c r="Z1361" i="17"/>
  <c r="X1361" i="17"/>
  <c r="Y1361" i="17"/>
  <c r="AF1358" i="17"/>
  <c r="AF1359" i="17" s="1"/>
  <c r="AA1360" i="17"/>
  <c r="AD1360" i="17" s="1"/>
  <c r="AE1360" i="17"/>
  <c r="AE1359" i="17"/>
  <c r="W1359" i="17"/>
  <c r="M1365" i="17" l="1"/>
  <c r="I1365" i="17"/>
  <c r="R1364" i="17"/>
  <c r="N1366" i="17"/>
  <c r="Q1365" i="17"/>
  <c r="P1365" i="17"/>
  <c r="O1365" i="17"/>
  <c r="AB1359" i="17"/>
  <c r="AJ1360" i="17" s="1"/>
  <c r="S1366" i="17"/>
  <c r="H1366" i="17"/>
  <c r="K1366" i="17" s="1"/>
  <c r="E1367" i="17"/>
  <c r="F1366" i="17"/>
  <c r="G1366" i="17"/>
  <c r="AG1359" i="17"/>
  <c r="W1360" i="17"/>
  <c r="AC1362" i="17"/>
  <c r="Y1362" i="17"/>
  <c r="Z1362" i="17"/>
  <c r="X1362" i="17"/>
  <c r="U1363" i="17"/>
  <c r="T1364" i="17"/>
  <c r="V1363" i="17"/>
  <c r="AA1361" i="17"/>
  <c r="AD1361" i="17" s="1"/>
  <c r="M1366" i="17" l="1"/>
  <c r="S1367" i="17"/>
  <c r="H1367" i="17"/>
  <c r="K1367" i="17" s="1"/>
  <c r="E1368" i="17"/>
  <c r="F1367" i="17"/>
  <c r="G1367" i="17"/>
  <c r="J1366" i="17"/>
  <c r="I1366" i="17"/>
  <c r="I1367" i="17" s="1"/>
  <c r="AH1360" i="17"/>
  <c r="AI1360" i="17"/>
  <c r="AG1360" i="17"/>
  <c r="L1366" i="17"/>
  <c r="N1367" i="17"/>
  <c r="R1365" i="17"/>
  <c r="AF1360" i="17"/>
  <c r="AF1361" i="17" s="1"/>
  <c r="Q1366" i="17"/>
  <c r="P1366" i="17"/>
  <c r="R1366" i="17" s="1"/>
  <c r="O1366" i="17"/>
  <c r="T1365" i="17"/>
  <c r="U1364" i="17"/>
  <c r="V1364" i="17"/>
  <c r="AA1362" i="17"/>
  <c r="AE1362" i="17" s="1"/>
  <c r="AE1361" i="17"/>
  <c r="W1361" i="17"/>
  <c r="AC1363" i="17"/>
  <c r="Y1363" i="17"/>
  <c r="AA1363" i="17" s="1"/>
  <c r="Z1363" i="17"/>
  <c r="X1363" i="17"/>
  <c r="AD1362" i="17"/>
  <c r="AB1360" i="17"/>
  <c r="AJ1361" i="17" s="1"/>
  <c r="AI1361" i="17" l="1"/>
  <c r="AH1361" i="17"/>
  <c r="J1367" i="17"/>
  <c r="L1367" i="17"/>
  <c r="M1367" i="17"/>
  <c r="M1368" i="17" s="1"/>
  <c r="N1368" i="17"/>
  <c r="Q1367" i="17"/>
  <c r="P1367" i="17"/>
  <c r="R1367" i="17" s="1"/>
  <c r="O1367" i="17"/>
  <c r="AG1361" i="17"/>
  <c r="S1368" i="17"/>
  <c r="H1368" i="17"/>
  <c r="I1368" i="17" s="1"/>
  <c r="F1368" i="17"/>
  <c r="E1369" i="17"/>
  <c r="G1368" i="17"/>
  <c r="AB1361" i="17"/>
  <c r="AJ1362" i="17" s="1"/>
  <c r="AD1363" i="17"/>
  <c r="AC1364" i="17"/>
  <c r="Y1364" i="17"/>
  <c r="Z1364" i="17"/>
  <c r="X1364" i="17"/>
  <c r="AE1363" i="17"/>
  <c r="U1365" i="17"/>
  <c r="T1366" i="17"/>
  <c r="V1365" i="17"/>
  <c r="W1362" i="17"/>
  <c r="W1363" i="17" s="1"/>
  <c r="AA1364" i="17" l="1"/>
  <c r="Q1368" i="17"/>
  <c r="P1368" i="17"/>
  <c r="O1368" i="17"/>
  <c r="K1368" i="17"/>
  <c r="K1369" i="17" s="1"/>
  <c r="AF1362" i="17"/>
  <c r="J1368" i="17"/>
  <c r="J1369" i="17" s="1"/>
  <c r="L1368" i="17"/>
  <c r="L1369" i="17" s="1"/>
  <c r="AG1362" i="17"/>
  <c r="AH1362" i="17"/>
  <c r="S1369" i="17"/>
  <c r="N1369" i="17" s="1"/>
  <c r="M1369" i="17"/>
  <c r="H1369" i="17"/>
  <c r="E1370" i="17"/>
  <c r="I1369" i="17"/>
  <c r="F1369" i="17"/>
  <c r="G1369" i="17"/>
  <c r="AI1362" i="17"/>
  <c r="AI1363" i="17" s="1"/>
  <c r="AI1364" i="17" s="1"/>
  <c r="AD1364" i="17"/>
  <c r="W1364" i="17" s="1"/>
  <c r="U1366" i="17"/>
  <c r="T1367" i="17"/>
  <c r="V1366" i="17"/>
  <c r="AC1365" i="17"/>
  <c r="Z1365" i="17"/>
  <c r="Y1365" i="17"/>
  <c r="X1365" i="17"/>
  <c r="AE1364" i="17"/>
  <c r="AB1362" i="17"/>
  <c r="AB1363" i="17" s="1"/>
  <c r="AH1363" i="17" l="1"/>
  <c r="AH1364" i="17" s="1"/>
  <c r="AG1363" i="17"/>
  <c r="AG1364" i="17" s="1"/>
  <c r="AG1365" i="17" s="1"/>
  <c r="AA1365" i="17"/>
  <c r="R1368" i="17"/>
  <c r="Q1369" i="17"/>
  <c r="P1369" i="17"/>
  <c r="O1369" i="17"/>
  <c r="AH1365" i="17"/>
  <c r="S1370" i="17"/>
  <c r="N1370" i="17" s="1"/>
  <c r="K1370" i="17"/>
  <c r="M1370" i="17"/>
  <c r="L1370" i="17"/>
  <c r="J1370" i="17"/>
  <c r="I1370" i="17"/>
  <c r="E1371" i="17"/>
  <c r="F1370" i="17"/>
  <c r="H1370" i="17"/>
  <c r="G1370" i="17"/>
  <c r="AB1364" i="17"/>
  <c r="AI1365" i="17" s="1"/>
  <c r="AJ1363" i="17"/>
  <c r="AJ1364" i="17" s="1"/>
  <c r="AJ1365" i="17" s="1"/>
  <c r="AE1365" i="17"/>
  <c r="U1367" i="17"/>
  <c r="T1368" i="17"/>
  <c r="V1367" i="17"/>
  <c r="AF1363" i="17"/>
  <c r="AF1364" i="17" s="1"/>
  <c r="Z1366" i="17"/>
  <c r="AC1366" i="17"/>
  <c r="Y1366" i="17"/>
  <c r="AA1366" i="17" s="1"/>
  <c r="X1366" i="17"/>
  <c r="AD1365" i="17"/>
  <c r="W1365" i="17"/>
  <c r="S1371" i="17" l="1"/>
  <c r="N1371" i="17" s="1"/>
  <c r="I1371" i="17"/>
  <c r="H1371" i="17"/>
  <c r="K1371" i="17" s="1"/>
  <c r="E1372" i="17"/>
  <c r="F1371" i="17"/>
  <c r="G1371" i="17"/>
  <c r="Q1370" i="17"/>
  <c r="O1370" i="17"/>
  <c r="P1370" i="17"/>
  <c r="R1369" i="17"/>
  <c r="AF1365" i="17"/>
  <c r="AC1367" i="17"/>
  <c r="Z1367" i="17"/>
  <c r="Y1367" i="17"/>
  <c r="X1367" i="17"/>
  <c r="U1368" i="17"/>
  <c r="T1369" i="17"/>
  <c r="V1368" i="17"/>
  <c r="AD1366" i="17"/>
  <c r="W1366" i="17" s="1"/>
  <c r="AE1366" i="17"/>
  <c r="AB1365" i="17"/>
  <c r="J1371" i="17" l="1"/>
  <c r="M1371" i="17"/>
  <c r="L1371" i="17"/>
  <c r="AB1366" i="17"/>
  <c r="AJ1366" i="17"/>
  <c r="AJ1367" i="17" s="1"/>
  <c r="R1370" i="17"/>
  <c r="AH1366" i="17"/>
  <c r="AH1367" i="17" s="1"/>
  <c r="AI1366" i="17"/>
  <c r="AI1367" i="17" s="1"/>
  <c r="Q1371" i="17"/>
  <c r="P1371" i="17"/>
  <c r="O1371" i="17"/>
  <c r="S1372" i="17"/>
  <c r="N1372" i="17" s="1"/>
  <c r="M1372" i="17"/>
  <c r="L1372" i="17"/>
  <c r="K1372" i="17"/>
  <c r="I1372" i="17"/>
  <c r="E1373" i="17"/>
  <c r="J1372" i="17"/>
  <c r="H1372" i="17"/>
  <c r="F1372" i="17"/>
  <c r="G1372" i="17"/>
  <c r="AG1366" i="17"/>
  <c r="AG1367" i="17" s="1"/>
  <c r="AF1366" i="17"/>
  <c r="AF1367" i="17" s="1"/>
  <c r="AA1367" i="17"/>
  <c r="AD1367" i="17" s="1"/>
  <c r="W1367" i="17" s="1"/>
  <c r="U1369" i="17"/>
  <c r="T1370" i="17"/>
  <c r="V1369" i="17"/>
  <c r="AC1368" i="17"/>
  <c r="Z1368" i="17"/>
  <c r="Y1368" i="17"/>
  <c r="X1368" i="17"/>
  <c r="AE1367" i="17"/>
  <c r="R1371" i="17" l="1"/>
  <c r="AB1367" i="17"/>
  <c r="AI1368" i="17"/>
  <c r="AG1368" i="17"/>
  <c r="AJ1368" i="17"/>
  <c r="S1373" i="17"/>
  <c r="N1373" i="17" s="1"/>
  <c r="K1373" i="17"/>
  <c r="M1373" i="17"/>
  <c r="H1373" i="17"/>
  <c r="L1373" i="17" s="1"/>
  <c r="E1374" i="17"/>
  <c r="I1373" i="17"/>
  <c r="F1373" i="17"/>
  <c r="G1373" i="17"/>
  <c r="AH1368" i="17"/>
  <c r="Q1372" i="17"/>
  <c r="P1372" i="17"/>
  <c r="O1372" i="17"/>
  <c r="AC1369" i="17"/>
  <c r="Y1369" i="17"/>
  <c r="X1369" i="17"/>
  <c r="Z1369" i="17"/>
  <c r="AF1368" i="17"/>
  <c r="AA1368" i="17"/>
  <c r="AD1368" i="17" s="1"/>
  <c r="W1368" i="17" s="1"/>
  <c r="AE1368" i="17"/>
  <c r="T1371" i="17"/>
  <c r="V1370" i="17"/>
  <c r="U1370" i="17"/>
  <c r="R1372" i="17" l="1"/>
  <c r="AA1369" i="17"/>
  <c r="S1374" i="17"/>
  <c r="N1374" i="17" s="1"/>
  <c r="H1374" i="17"/>
  <c r="I1374" i="17" s="1"/>
  <c r="E1375" i="17"/>
  <c r="F1374" i="17"/>
  <c r="G1374" i="17"/>
  <c r="Q1373" i="17"/>
  <c r="P1373" i="17"/>
  <c r="R1373" i="17" s="1"/>
  <c r="O1373" i="17"/>
  <c r="AB1368" i="17"/>
  <c r="AH1369" i="17" s="1"/>
  <c r="J1373" i="17"/>
  <c r="AC1370" i="17"/>
  <c r="Z1370" i="17"/>
  <c r="Y1370" i="17"/>
  <c r="X1370" i="17"/>
  <c r="U1371" i="17"/>
  <c r="T1372" i="17"/>
  <c r="V1371" i="17"/>
  <c r="AD1369" i="17"/>
  <c r="W1369" i="17" s="1"/>
  <c r="AE1369" i="17"/>
  <c r="AI1369" i="17" l="1"/>
  <c r="K1374" i="17"/>
  <c r="L1374" i="17"/>
  <c r="AG1369" i="17"/>
  <c r="AG1370" i="17" s="1"/>
  <c r="M1374" i="17"/>
  <c r="M1375" i="17" s="1"/>
  <c r="J1374" i="17"/>
  <c r="J1375" i="17" s="1"/>
  <c r="AB1369" i="17"/>
  <c r="AH1370" i="17" s="1"/>
  <c r="AF1369" i="17"/>
  <c r="S1375" i="17"/>
  <c r="N1375" i="17" s="1"/>
  <c r="I1375" i="17"/>
  <c r="H1375" i="17"/>
  <c r="L1375" i="17" s="1"/>
  <c r="E1376" i="17"/>
  <c r="F1375" i="17"/>
  <c r="G1375" i="17"/>
  <c r="Q1374" i="17"/>
  <c r="P1374" i="17"/>
  <c r="O1374" i="17"/>
  <c r="AI1370" i="17"/>
  <c r="AJ1369" i="17"/>
  <c r="AA1370" i="17"/>
  <c r="AD1370" i="17"/>
  <c r="W1370" i="17" s="1"/>
  <c r="AE1370" i="17"/>
  <c r="T1373" i="17"/>
  <c r="U1372" i="17"/>
  <c r="V1372" i="17"/>
  <c r="AC1371" i="17"/>
  <c r="Y1371" i="17"/>
  <c r="Z1371" i="17"/>
  <c r="X1371" i="17"/>
  <c r="R1374" i="17" l="1"/>
  <c r="AB1370" i="17"/>
  <c r="AH1371" i="17" s="1"/>
  <c r="K1375" i="17"/>
  <c r="AJ1370" i="17"/>
  <c r="AF1370" i="17"/>
  <c r="N1376" i="17"/>
  <c r="AG1371" i="17"/>
  <c r="AA1371" i="17"/>
  <c r="P1375" i="17"/>
  <c r="Q1375" i="17"/>
  <c r="O1375" i="17"/>
  <c r="AJ1371" i="17"/>
  <c r="S1376" i="17"/>
  <c r="H1376" i="17"/>
  <c r="K1376" i="17" s="1"/>
  <c r="F1376" i="17"/>
  <c r="E1377" i="17"/>
  <c r="G1376" i="17"/>
  <c r="AI1371" i="17"/>
  <c r="AC1372" i="17"/>
  <c r="Z1372" i="17"/>
  <c r="Y1372" i="17"/>
  <c r="X1372" i="17"/>
  <c r="U1373" i="17"/>
  <c r="T1374" i="17"/>
  <c r="V1373" i="17"/>
  <c r="AD1371" i="17"/>
  <c r="W1371" i="17" s="1"/>
  <c r="AE1371" i="17"/>
  <c r="AF1371" i="17"/>
  <c r="Q1376" i="17" l="1"/>
  <c r="P1376" i="17"/>
  <c r="O1376" i="17"/>
  <c r="I1376" i="17"/>
  <c r="R1375" i="17"/>
  <c r="L1376" i="17"/>
  <c r="L1377" i="17" s="1"/>
  <c r="J1376" i="17"/>
  <c r="N1377" i="17"/>
  <c r="AI1372" i="17"/>
  <c r="M1376" i="17"/>
  <c r="S1377" i="17"/>
  <c r="E1378" i="17"/>
  <c r="H1377" i="17"/>
  <c r="K1377" i="17" s="1"/>
  <c r="F1377" i="17"/>
  <c r="G1377" i="17"/>
  <c r="AB1371" i="17"/>
  <c r="AH1372" i="17" s="1"/>
  <c r="AA1372" i="17"/>
  <c r="AD1372" i="17" s="1"/>
  <c r="W1372" i="17" s="1"/>
  <c r="AE1372" i="17"/>
  <c r="U1374" i="17"/>
  <c r="T1375" i="17"/>
  <c r="V1374" i="17"/>
  <c r="AC1373" i="17"/>
  <c r="Y1373" i="17"/>
  <c r="X1373" i="17"/>
  <c r="Z1373" i="17"/>
  <c r="AF1372" i="17" l="1"/>
  <c r="I1377" i="17"/>
  <c r="AG1372" i="17"/>
  <c r="AA1373" i="17"/>
  <c r="AD1373" i="17" s="1"/>
  <c r="W1373" i="17" s="1"/>
  <c r="Q1377" i="17"/>
  <c r="P1377" i="17"/>
  <c r="R1377" i="17" s="1"/>
  <c r="O1377" i="17"/>
  <c r="S1378" i="17"/>
  <c r="H1378" i="17"/>
  <c r="L1378" i="17" s="1"/>
  <c r="I1378" i="17"/>
  <c r="E1379" i="17"/>
  <c r="F1378" i="17"/>
  <c r="G1378" i="17"/>
  <c r="N1378" i="17"/>
  <c r="J1377" i="17"/>
  <c r="J1378" i="17" s="1"/>
  <c r="M1377" i="17"/>
  <c r="M1378" i="17" s="1"/>
  <c r="R1376" i="17"/>
  <c r="AJ1372" i="17"/>
  <c r="AE1373" i="17"/>
  <c r="U1375" i="17"/>
  <c r="T1376" i="17"/>
  <c r="V1375" i="17"/>
  <c r="AB1372" i="17"/>
  <c r="AH1373" i="17" s="1"/>
  <c r="AC1374" i="17"/>
  <c r="Y1374" i="17"/>
  <c r="Z1374" i="17"/>
  <c r="X1374" i="17"/>
  <c r="AI1373" i="17" l="1"/>
  <c r="AJ1373" i="17"/>
  <c r="S1379" i="17"/>
  <c r="K1379" i="17"/>
  <c r="M1379" i="17"/>
  <c r="L1379" i="17"/>
  <c r="J1379" i="17"/>
  <c r="I1379" i="17"/>
  <c r="H1379" i="17"/>
  <c r="E1380" i="17"/>
  <c r="F1379" i="17"/>
  <c r="G1379" i="17"/>
  <c r="K1378" i="17"/>
  <c r="N1379" i="17"/>
  <c r="AG1373" i="17"/>
  <c r="AG1374" i="17" s="1"/>
  <c r="Q1378" i="17"/>
  <c r="P1378" i="17"/>
  <c r="R1378" i="17" s="1"/>
  <c r="O1378" i="17"/>
  <c r="T1377" i="17"/>
  <c r="U1376" i="17"/>
  <c r="V1376" i="17"/>
  <c r="AC1375" i="17"/>
  <c r="Z1375" i="17"/>
  <c r="X1375" i="17"/>
  <c r="Y1375" i="17"/>
  <c r="AA1374" i="17"/>
  <c r="AD1374" i="17" s="1"/>
  <c r="W1374" i="17" s="1"/>
  <c r="AB1373" i="17"/>
  <c r="AH1374" i="17" s="1"/>
  <c r="AF1373" i="17"/>
  <c r="AF1374" i="17" s="1"/>
  <c r="Q1379" i="17" l="1"/>
  <c r="P1379" i="17"/>
  <c r="O1379" i="17"/>
  <c r="AA1375" i="17"/>
  <c r="AE1375" i="17" s="1"/>
  <c r="S1380" i="17"/>
  <c r="N1380" i="17" s="1"/>
  <c r="L1380" i="17"/>
  <c r="M1380" i="17"/>
  <c r="I1380" i="17"/>
  <c r="K1380" i="17"/>
  <c r="J1380" i="17"/>
  <c r="E1381" i="17"/>
  <c r="H1380" i="17"/>
  <c r="F1380" i="17"/>
  <c r="G1380" i="17"/>
  <c r="AJ1374" i="17"/>
  <c r="AI1374" i="17"/>
  <c r="AI1375" i="17" s="1"/>
  <c r="AC1376" i="17"/>
  <c r="Y1376" i="17"/>
  <c r="Z1376" i="17"/>
  <c r="X1376" i="17"/>
  <c r="AE1374" i="17"/>
  <c r="AB1374" i="17" s="1"/>
  <c r="AH1375" i="17" s="1"/>
  <c r="U1377" i="17"/>
  <c r="T1378" i="17"/>
  <c r="V1377" i="17"/>
  <c r="AD1375" i="17"/>
  <c r="W1375" i="17" s="1"/>
  <c r="AG1375" i="17" l="1"/>
  <c r="AA1376" i="17"/>
  <c r="S1381" i="17"/>
  <c r="N1381" i="17" s="1"/>
  <c r="L1381" i="17"/>
  <c r="K1381" i="17"/>
  <c r="M1381" i="17"/>
  <c r="I1381" i="17"/>
  <c r="E1382" i="17"/>
  <c r="J1381" i="17"/>
  <c r="H1381" i="17"/>
  <c r="F1381" i="17"/>
  <c r="G1381" i="17"/>
  <c r="R1379" i="17"/>
  <c r="Q1380" i="17"/>
  <c r="P1380" i="17"/>
  <c r="O1380" i="17"/>
  <c r="AJ1375" i="17"/>
  <c r="AD1376" i="17"/>
  <c r="W1376" i="17" s="1"/>
  <c r="AE1376" i="17"/>
  <c r="U1378" i="17"/>
  <c r="T1379" i="17"/>
  <c r="V1378" i="17"/>
  <c r="Y1377" i="17"/>
  <c r="AC1377" i="17"/>
  <c r="Z1377" i="17"/>
  <c r="X1377" i="17"/>
  <c r="AB1375" i="17"/>
  <c r="AH1376" i="17" s="1"/>
  <c r="AF1375" i="17"/>
  <c r="AF1376" i="17" s="1"/>
  <c r="R1380" i="17" l="1"/>
  <c r="Q1381" i="17"/>
  <c r="P1381" i="17"/>
  <c r="O1381" i="17"/>
  <c r="AJ1376" i="17"/>
  <c r="AG1376" i="17"/>
  <c r="AI1376" i="17"/>
  <c r="AA1377" i="17"/>
  <c r="AD1377" i="17" s="1"/>
  <c r="W1377" i="17" s="1"/>
  <c r="S1382" i="17"/>
  <c r="N1382" i="17" s="1"/>
  <c r="L1382" i="17"/>
  <c r="K1382" i="17"/>
  <c r="M1382" i="17"/>
  <c r="H1382" i="17"/>
  <c r="I1382" i="17"/>
  <c r="J1382" i="17"/>
  <c r="E1383" i="17"/>
  <c r="F1382" i="17"/>
  <c r="G1382" i="17"/>
  <c r="AB1376" i="17"/>
  <c r="AH1377" i="17" s="1"/>
  <c r="T1380" i="17"/>
  <c r="U1379" i="17"/>
  <c r="V1379" i="17"/>
  <c r="AC1378" i="17"/>
  <c r="Y1378" i="17"/>
  <c r="Z1378" i="17"/>
  <c r="X1378" i="17"/>
  <c r="AI1377" i="17" l="1"/>
  <c r="AE1377" i="17"/>
  <c r="AF1377" i="17"/>
  <c r="AG1377" i="17"/>
  <c r="AJ1377" i="17"/>
  <c r="AJ1378" i="17" s="1"/>
  <c r="AJ1379" i="17" s="1"/>
  <c r="AJ1380" i="17" s="1"/>
  <c r="AJ1381" i="17" s="1"/>
  <c r="AJ1382" i="17" s="1"/>
  <c r="R1381" i="17"/>
  <c r="Q1382" i="17"/>
  <c r="P1382" i="17"/>
  <c r="O1382" i="17"/>
  <c r="S1383" i="17"/>
  <c r="N1383" i="17" s="1"/>
  <c r="K1383" i="17"/>
  <c r="L1383" i="17"/>
  <c r="M1383" i="17"/>
  <c r="J1383" i="17"/>
  <c r="I1383" i="17"/>
  <c r="H1383" i="17"/>
  <c r="E1384" i="17"/>
  <c r="F1383" i="17"/>
  <c r="G1383" i="17"/>
  <c r="AB1377" i="17"/>
  <c r="AH1378" i="17" s="1"/>
  <c r="AH1379" i="17" s="1"/>
  <c r="AH1380" i="17" s="1"/>
  <c r="AH1381" i="17" s="1"/>
  <c r="AH1382" i="17" s="1"/>
  <c r="AA1378" i="17"/>
  <c r="AD1378" i="17" s="1"/>
  <c r="W1378" i="17" s="1"/>
  <c r="AC1379" i="17"/>
  <c r="Z1379" i="17"/>
  <c r="Y1379" i="17"/>
  <c r="X1379" i="17"/>
  <c r="T1381" i="17"/>
  <c r="U1380" i="17"/>
  <c r="V1380" i="17"/>
  <c r="AF1378" i="17"/>
  <c r="AE1378" i="17"/>
  <c r="AJ1383" i="17" l="1"/>
  <c r="AH1383" i="17"/>
  <c r="AA1379" i="17"/>
  <c r="AE1379" i="17" s="1"/>
  <c r="AI1378" i="17"/>
  <c r="AI1379" i="17" s="1"/>
  <c r="AI1380" i="17" s="1"/>
  <c r="AI1381" i="17" s="1"/>
  <c r="AI1382" i="17" s="1"/>
  <c r="AI1383" i="17" s="1"/>
  <c r="R1382" i="17"/>
  <c r="AG1378" i="17"/>
  <c r="AG1379" i="17" s="1"/>
  <c r="AG1380" i="17" s="1"/>
  <c r="AG1381" i="17" s="1"/>
  <c r="AG1382" i="17" s="1"/>
  <c r="AG1383" i="17" s="1"/>
  <c r="AG1384" i="17" s="1"/>
  <c r="Q1383" i="17"/>
  <c r="P1383" i="17"/>
  <c r="O1383" i="17"/>
  <c r="S1384" i="17"/>
  <c r="N1384" i="17" s="1"/>
  <c r="L1384" i="17"/>
  <c r="K1384" i="17"/>
  <c r="M1384" i="17"/>
  <c r="J1384" i="17"/>
  <c r="H1384" i="17"/>
  <c r="I1384" i="17"/>
  <c r="F1384" i="17"/>
  <c r="E1385" i="17"/>
  <c r="G1384" i="17"/>
  <c r="AD1379" i="17"/>
  <c r="W1379" i="17" s="1"/>
  <c r="AC1380" i="17"/>
  <c r="Y1380" i="17"/>
  <c r="Z1380" i="17"/>
  <c r="X1380" i="17"/>
  <c r="U1381" i="17"/>
  <c r="T1382" i="17"/>
  <c r="V1381" i="17"/>
  <c r="AB1378" i="17"/>
  <c r="R1383" i="17" l="1"/>
  <c r="AI1384" i="17"/>
  <c r="AH1384" i="17"/>
  <c r="AJ1384" i="17"/>
  <c r="S1385" i="17"/>
  <c r="N1385" i="17" s="1"/>
  <c r="K1385" i="17"/>
  <c r="M1385" i="17"/>
  <c r="L1385" i="17"/>
  <c r="J1385" i="17"/>
  <c r="E1386" i="17"/>
  <c r="I1385" i="17"/>
  <c r="H1385" i="17"/>
  <c r="AG1385" i="17" s="1"/>
  <c r="F1385" i="17"/>
  <c r="G1385" i="17"/>
  <c r="Q1384" i="17"/>
  <c r="P1384" i="17"/>
  <c r="R1384" i="17" s="1"/>
  <c r="O1384" i="17"/>
  <c r="AB1379" i="17"/>
  <c r="AA1380" i="17"/>
  <c r="AD1380" i="17" s="1"/>
  <c r="W1380" i="17" s="1"/>
  <c r="T1383" i="17"/>
  <c r="U1382" i="17"/>
  <c r="V1382" i="17"/>
  <c r="Z1381" i="17"/>
  <c r="AC1381" i="17"/>
  <c r="X1381" i="17"/>
  <c r="Y1381" i="17"/>
  <c r="AE1380" i="17"/>
  <c r="AF1379" i="17"/>
  <c r="AF1380" i="17" s="1"/>
  <c r="AJ1385" i="17" l="1"/>
  <c r="AH1385" i="17"/>
  <c r="AH1386" i="17" s="1"/>
  <c r="AI1385" i="17"/>
  <c r="AI1386" i="17" s="1"/>
  <c r="AA1381" i="17"/>
  <c r="AD1381" i="17" s="1"/>
  <c r="W1381" i="17" s="1"/>
  <c r="S1386" i="17"/>
  <c r="N1386" i="17" s="1"/>
  <c r="K1386" i="17"/>
  <c r="L1386" i="17"/>
  <c r="M1386" i="17"/>
  <c r="H1386" i="17"/>
  <c r="J1386" i="17"/>
  <c r="I1386" i="17"/>
  <c r="F1386" i="17"/>
  <c r="E1387" i="17"/>
  <c r="G1386" i="17"/>
  <c r="AG1386" i="17"/>
  <c r="Q1385" i="17"/>
  <c r="P1385" i="17"/>
  <c r="R1385" i="17" s="1"/>
  <c r="O1385" i="17"/>
  <c r="AC1382" i="17"/>
  <c r="Y1382" i="17"/>
  <c r="Z1382" i="17"/>
  <c r="X1382" i="17"/>
  <c r="U1383" i="17"/>
  <c r="T1384" i="17"/>
  <c r="V1383" i="17"/>
  <c r="AB1380" i="17"/>
  <c r="AE1381" i="17" l="1"/>
  <c r="AJ1386" i="17"/>
  <c r="S1387" i="17"/>
  <c r="N1387" i="17" s="1"/>
  <c r="K1387" i="17"/>
  <c r="M1387" i="17"/>
  <c r="L1387" i="17"/>
  <c r="I1387" i="17"/>
  <c r="H1387" i="17"/>
  <c r="AG1387" i="17" s="1"/>
  <c r="E1388" i="17"/>
  <c r="J1387" i="17"/>
  <c r="F1387" i="17"/>
  <c r="G1387" i="17"/>
  <c r="Q1386" i="17"/>
  <c r="P1386" i="17"/>
  <c r="R1386" i="17" s="1"/>
  <c r="O1386" i="17"/>
  <c r="AH1387" i="17"/>
  <c r="AI1387" i="17"/>
  <c r="AJ1387" i="17"/>
  <c r="AB1381" i="17"/>
  <c r="AF1381" i="17"/>
  <c r="AF1382" i="17" s="1"/>
  <c r="AA1382" i="17"/>
  <c r="AE1382" i="17" s="1"/>
  <c r="T1385" i="17"/>
  <c r="U1384" i="17"/>
  <c r="V1384" i="17"/>
  <c r="AC1383" i="17"/>
  <c r="Z1383" i="17"/>
  <c r="X1383" i="17"/>
  <c r="Y1383" i="17"/>
  <c r="AI1388" i="17" l="1"/>
  <c r="AH1388" i="17"/>
  <c r="AA1383" i="17"/>
  <c r="AE1383" i="17" s="1"/>
  <c r="Q1387" i="17"/>
  <c r="O1387" i="17"/>
  <c r="P1387" i="17"/>
  <c r="R1387" i="17" s="1"/>
  <c r="S1388" i="17"/>
  <c r="N1388" i="17" s="1"/>
  <c r="L1388" i="17"/>
  <c r="K1388" i="17"/>
  <c r="M1388" i="17"/>
  <c r="J1388" i="17"/>
  <c r="I1388" i="17"/>
  <c r="H1388" i="17"/>
  <c r="AG1388" i="17" s="1"/>
  <c r="E1389" i="17"/>
  <c r="F1388" i="17"/>
  <c r="G1388" i="17"/>
  <c r="AD1383" i="17"/>
  <c r="AD1382" i="17"/>
  <c r="W1382" i="17" s="1"/>
  <c r="W1383" i="17" s="1"/>
  <c r="T1386" i="17"/>
  <c r="U1385" i="17"/>
  <c r="V1385" i="17"/>
  <c r="AC1384" i="17"/>
  <c r="Y1384" i="17"/>
  <c r="Z1384" i="17"/>
  <c r="X1384" i="17"/>
  <c r="AJ1388" i="17" l="1"/>
  <c r="AJ1389" i="17" s="1"/>
  <c r="AB1382" i="17"/>
  <c r="Q1388" i="17"/>
  <c r="P1388" i="17"/>
  <c r="O1388" i="17"/>
  <c r="S1389" i="17"/>
  <c r="N1389" i="17" s="1"/>
  <c r="M1389" i="17"/>
  <c r="L1389" i="17"/>
  <c r="K1389" i="17"/>
  <c r="I1389" i="17"/>
  <c r="J1389" i="17"/>
  <c r="H1389" i="17"/>
  <c r="AH1389" i="17" s="1"/>
  <c r="E1390" i="17"/>
  <c r="F1389" i="17"/>
  <c r="G1389" i="17"/>
  <c r="AC1385" i="17"/>
  <c r="Y1385" i="17"/>
  <c r="Z1385" i="17"/>
  <c r="X1385" i="17"/>
  <c r="T1387" i="17"/>
  <c r="U1386" i="17"/>
  <c r="V1386" i="17"/>
  <c r="AA1384" i="17"/>
  <c r="AD1384" i="17" s="1"/>
  <c r="W1384" i="17" s="1"/>
  <c r="AE1384" i="17"/>
  <c r="AB1383" i="17"/>
  <c r="AF1383" i="17"/>
  <c r="AF1384" i="17" s="1"/>
  <c r="R1388" i="17" l="1"/>
  <c r="AI1389" i="17"/>
  <c r="AG1389" i="17"/>
  <c r="S1390" i="17"/>
  <c r="N1390" i="17" s="1"/>
  <c r="L1390" i="17"/>
  <c r="K1390" i="17"/>
  <c r="M1390" i="17"/>
  <c r="J1390" i="17"/>
  <c r="I1390" i="17"/>
  <c r="H1390" i="17"/>
  <c r="F1390" i="17"/>
  <c r="E1391" i="17"/>
  <c r="G1390" i="17"/>
  <c r="AJ1390" i="17"/>
  <c r="AH1390" i="17"/>
  <c r="AI1390" i="17"/>
  <c r="AG1390" i="17"/>
  <c r="Q1389" i="17"/>
  <c r="P1389" i="17"/>
  <c r="R1389" i="17" s="1"/>
  <c r="O1389" i="17"/>
  <c r="T1388" i="17"/>
  <c r="U1387" i="17"/>
  <c r="V1387" i="17"/>
  <c r="AB1384" i="17"/>
  <c r="AA1385" i="17"/>
  <c r="AD1385" i="17" s="1"/>
  <c r="W1385" i="17" s="1"/>
  <c r="AC1386" i="17"/>
  <c r="X1386" i="17"/>
  <c r="Z1386" i="17"/>
  <c r="Y1386" i="17"/>
  <c r="S1391" i="17" l="1"/>
  <c r="N1391" i="17" s="1"/>
  <c r="M1391" i="17"/>
  <c r="K1391" i="17"/>
  <c r="L1391" i="17"/>
  <c r="J1391" i="17"/>
  <c r="I1391" i="17"/>
  <c r="H1391" i="17"/>
  <c r="AJ1391" i="17" s="1"/>
  <c r="E1392" i="17"/>
  <c r="F1391" i="17"/>
  <c r="G1391" i="17"/>
  <c r="Q1390" i="17"/>
  <c r="P1390" i="17"/>
  <c r="O1390" i="17"/>
  <c r="AA1386" i="17"/>
  <c r="AE1386" i="17" s="1"/>
  <c r="AD1386" i="17"/>
  <c r="W1386" i="17" s="1"/>
  <c r="AC1387" i="17"/>
  <c r="Y1387" i="17"/>
  <c r="Z1387" i="17"/>
  <c r="X1387" i="17"/>
  <c r="AF1385" i="17"/>
  <c r="U1388" i="17"/>
  <c r="T1389" i="17"/>
  <c r="V1388" i="17"/>
  <c r="AE1385" i="17"/>
  <c r="AB1385" i="17" s="1"/>
  <c r="R1390" i="17" l="1"/>
  <c r="AB1386" i="17"/>
  <c r="AH1391" i="17"/>
  <c r="AH1392" i="17" s="1"/>
  <c r="AI1391" i="17"/>
  <c r="AG1391" i="17"/>
  <c r="AG1392" i="17" s="1"/>
  <c r="P1391" i="17"/>
  <c r="Q1391" i="17"/>
  <c r="O1391" i="17"/>
  <c r="S1392" i="17"/>
  <c r="N1392" i="17" s="1"/>
  <c r="K1392" i="17"/>
  <c r="L1392" i="17"/>
  <c r="M1392" i="17"/>
  <c r="J1392" i="17"/>
  <c r="H1392" i="17"/>
  <c r="AJ1392" i="17" s="1"/>
  <c r="I1392" i="17"/>
  <c r="F1392" i="17"/>
  <c r="E1393" i="17"/>
  <c r="G1392" i="17"/>
  <c r="U1389" i="17"/>
  <c r="T1390" i="17"/>
  <c r="V1389" i="17"/>
  <c r="AC1388" i="17"/>
  <c r="X1388" i="17"/>
  <c r="Y1388" i="17"/>
  <c r="Z1388" i="17"/>
  <c r="AA1387" i="17"/>
  <c r="AD1387" i="17" s="1"/>
  <c r="W1387" i="17" s="1"/>
  <c r="AE1387" i="17"/>
  <c r="AF1386" i="17"/>
  <c r="AF1387" i="17" s="1"/>
  <c r="AI1392" i="17" l="1"/>
  <c r="S1393" i="17"/>
  <c r="N1393" i="17" s="1"/>
  <c r="L1393" i="17"/>
  <c r="K1393" i="17"/>
  <c r="M1393" i="17"/>
  <c r="J1393" i="17"/>
  <c r="H1393" i="17"/>
  <c r="AJ1393" i="17" s="1"/>
  <c r="I1393" i="17"/>
  <c r="F1393" i="17"/>
  <c r="E1394" i="17"/>
  <c r="G1393" i="17"/>
  <c r="P1392" i="17"/>
  <c r="Q1392" i="17"/>
  <c r="O1392" i="17"/>
  <c r="AI1393" i="17"/>
  <c r="R1391" i="17"/>
  <c r="AB1387" i="17"/>
  <c r="AF1388" i="17"/>
  <c r="U1390" i="17"/>
  <c r="T1391" i="17"/>
  <c r="V1390" i="17"/>
  <c r="AC1389" i="17"/>
  <c r="Z1389" i="17"/>
  <c r="X1389" i="17"/>
  <c r="Y1389" i="17"/>
  <c r="AA1388" i="17"/>
  <c r="AD1388" i="17" s="1"/>
  <c r="W1388" i="17" s="1"/>
  <c r="AE1388" i="17"/>
  <c r="R1392" i="17" l="1"/>
  <c r="AG1393" i="17"/>
  <c r="AG1394" i="17" s="1"/>
  <c r="AH1393" i="17"/>
  <c r="AH1394" i="17" s="1"/>
  <c r="AA1389" i="17"/>
  <c r="AD1389" i="17" s="1"/>
  <c r="W1389" i="17" s="1"/>
  <c r="S1394" i="17"/>
  <c r="N1394" i="17" s="1"/>
  <c r="L1394" i="17"/>
  <c r="K1394" i="17"/>
  <c r="M1394" i="17"/>
  <c r="H1394" i="17"/>
  <c r="AI1394" i="17" s="1"/>
  <c r="J1394" i="17"/>
  <c r="I1394" i="17"/>
  <c r="F1394" i="17"/>
  <c r="E1395" i="17"/>
  <c r="G1394" i="17"/>
  <c r="AJ1394" i="17"/>
  <c r="Q1393" i="17"/>
  <c r="P1393" i="17"/>
  <c r="O1393" i="17"/>
  <c r="T1392" i="17"/>
  <c r="U1391" i="17"/>
  <c r="V1391" i="17"/>
  <c r="AC1390" i="17"/>
  <c r="Y1390" i="17"/>
  <c r="Z1390" i="17"/>
  <c r="X1390" i="17"/>
  <c r="AB1388" i="17"/>
  <c r="AF1389" i="17" s="1"/>
  <c r="AE1389" i="17"/>
  <c r="S1395" i="17" l="1"/>
  <c r="N1395" i="17" s="1"/>
  <c r="L1395" i="17"/>
  <c r="K1395" i="17"/>
  <c r="M1395" i="17"/>
  <c r="I1395" i="17"/>
  <c r="H1395" i="17"/>
  <c r="AJ1395" i="17" s="1"/>
  <c r="E1396" i="17"/>
  <c r="J1395" i="17"/>
  <c r="F1395" i="17"/>
  <c r="G1395" i="17"/>
  <c r="Q1394" i="17"/>
  <c r="P1394" i="17"/>
  <c r="O1394" i="17"/>
  <c r="AG1395" i="17"/>
  <c r="AH1395" i="17"/>
  <c r="R1393" i="17"/>
  <c r="AA1390" i="17"/>
  <c r="AC1391" i="17"/>
  <c r="Y1391" i="17"/>
  <c r="X1391" i="17"/>
  <c r="Z1391" i="17"/>
  <c r="T1393" i="17"/>
  <c r="U1392" i="17"/>
  <c r="V1392" i="17"/>
  <c r="AE1390" i="17"/>
  <c r="AB1389" i="17"/>
  <c r="AD1390" i="17"/>
  <c r="W1390" i="17" s="1"/>
  <c r="AI1395" i="17" l="1"/>
  <c r="S1396" i="17"/>
  <c r="N1396" i="17" s="1"/>
  <c r="K1396" i="17"/>
  <c r="L1396" i="17"/>
  <c r="M1396" i="17"/>
  <c r="I1396" i="17"/>
  <c r="H1396" i="17"/>
  <c r="AG1396" i="17" s="1"/>
  <c r="E1397" i="17"/>
  <c r="J1396" i="17"/>
  <c r="F1396" i="17"/>
  <c r="G1396" i="17"/>
  <c r="R1394" i="17"/>
  <c r="AJ1396" i="17"/>
  <c r="AI1396" i="17"/>
  <c r="Q1395" i="17"/>
  <c r="P1395" i="17"/>
  <c r="O1395" i="17"/>
  <c r="AH1396" i="17"/>
  <c r="AA1391" i="17"/>
  <c r="AB1390" i="17"/>
  <c r="AE1391" i="17"/>
  <c r="Z1392" i="17"/>
  <c r="Y1392" i="17"/>
  <c r="AC1392" i="17"/>
  <c r="X1392" i="17"/>
  <c r="U1393" i="17"/>
  <c r="T1394" i="17"/>
  <c r="V1393" i="17"/>
  <c r="AD1391" i="17"/>
  <c r="W1391" i="17" s="1"/>
  <c r="AF1390" i="17"/>
  <c r="AF1391" i="17" s="1"/>
  <c r="AA1392" i="17" l="1"/>
  <c r="Q1396" i="17"/>
  <c r="P1396" i="17"/>
  <c r="O1396" i="17"/>
  <c r="R1395" i="17"/>
  <c r="S1397" i="17"/>
  <c r="N1397" i="17" s="1"/>
  <c r="M1397" i="17"/>
  <c r="K1397" i="17"/>
  <c r="L1397" i="17"/>
  <c r="J1397" i="17"/>
  <c r="I1397" i="17"/>
  <c r="H1397" i="17"/>
  <c r="AG1397" i="17" s="1"/>
  <c r="E1398" i="17"/>
  <c r="F1397" i="17"/>
  <c r="G1397" i="17"/>
  <c r="T1395" i="17"/>
  <c r="U1394" i="17"/>
  <c r="V1394" i="17"/>
  <c r="AC1393" i="17"/>
  <c r="Z1393" i="17"/>
  <c r="X1393" i="17"/>
  <c r="Y1393" i="17"/>
  <c r="AD1392" i="17"/>
  <c r="W1392" i="17" s="1"/>
  <c r="AE1392" i="17"/>
  <c r="AB1391" i="17"/>
  <c r="AA1393" i="17" l="1"/>
  <c r="R1396" i="17"/>
  <c r="AJ1397" i="17"/>
  <c r="AH1397" i="17"/>
  <c r="AI1397" i="17"/>
  <c r="Q1397" i="17"/>
  <c r="P1397" i="17"/>
  <c r="O1397" i="17"/>
  <c r="S1398" i="17"/>
  <c r="N1398" i="17" s="1"/>
  <c r="K1398" i="17"/>
  <c r="M1398" i="17"/>
  <c r="L1398" i="17"/>
  <c r="I1398" i="17"/>
  <c r="E1399" i="17"/>
  <c r="J1398" i="17"/>
  <c r="H1398" i="17"/>
  <c r="AG1398" i="17" s="1"/>
  <c r="F1398" i="17"/>
  <c r="G1398" i="17"/>
  <c r="AE1393" i="17"/>
  <c r="AC1394" i="17"/>
  <c r="X1394" i="17"/>
  <c r="Z1394" i="17"/>
  <c r="Y1394" i="17"/>
  <c r="T1396" i="17"/>
  <c r="U1395" i="17"/>
  <c r="V1395" i="17"/>
  <c r="AB1392" i="17"/>
  <c r="AD1393" i="17"/>
  <c r="W1393" i="17" s="1"/>
  <c r="AF1392" i="17"/>
  <c r="AF1393" i="17" s="1"/>
  <c r="AA1394" i="17" l="1"/>
  <c r="AJ1398" i="17"/>
  <c r="AI1398" i="17"/>
  <c r="AH1398" i="17"/>
  <c r="AH1399" i="17" s="1"/>
  <c r="R1397" i="17"/>
  <c r="AJ1399" i="17"/>
  <c r="S1399" i="17"/>
  <c r="N1399" i="17" s="1"/>
  <c r="M1399" i="17"/>
  <c r="L1399" i="17"/>
  <c r="K1399" i="17"/>
  <c r="J1399" i="17"/>
  <c r="I1399" i="17"/>
  <c r="H1399" i="17"/>
  <c r="AG1399" i="17" s="1"/>
  <c r="E1400" i="17"/>
  <c r="F1399" i="17"/>
  <c r="G1399" i="17"/>
  <c r="Q1398" i="17"/>
  <c r="P1398" i="17"/>
  <c r="O1398" i="17"/>
  <c r="AB1393" i="17"/>
  <c r="AD1394" i="17"/>
  <c r="W1394" i="17" s="1"/>
  <c r="AE1394" i="17"/>
  <c r="Z1395" i="17"/>
  <c r="Y1395" i="17"/>
  <c r="AC1395" i="17"/>
  <c r="X1395" i="17"/>
  <c r="T1397" i="17"/>
  <c r="U1396" i="17"/>
  <c r="V1396" i="17"/>
  <c r="R1398" i="17" l="1"/>
  <c r="AI1399" i="17"/>
  <c r="S1400" i="17"/>
  <c r="N1400" i="17" s="1"/>
  <c r="M1400" i="17"/>
  <c r="L1400" i="17"/>
  <c r="K1400" i="17"/>
  <c r="H1400" i="17"/>
  <c r="AG1400" i="17" s="1"/>
  <c r="J1400" i="17"/>
  <c r="I1400" i="17"/>
  <c r="F1400" i="17"/>
  <c r="E1401" i="17"/>
  <c r="G1400" i="17"/>
  <c r="P1399" i="17"/>
  <c r="R1399" i="17" s="1"/>
  <c r="Q1399" i="17"/>
  <c r="O1399" i="17"/>
  <c r="AA1395" i="17"/>
  <c r="AE1395" i="17"/>
  <c r="AB1394" i="17"/>
  <c r="AF1394" i="17"/>
  <c r="AF1395" i="17" s="1"/>
  <c r="AC1396" i="17"/>
  <c r="Z1396" i="17"/>
  <c r="X1396" i="17"/>
  <c r="Y1396" i="17"/>
  <c r="U1397" i="17"/>
  <c r="T1398" i="17"/>
  <c r="V1397" i="17"/>
  <c r="AD1395" i="17"/>
  <c r="W1395" i="17" s="1"/>
  <c r="AA1396" i="17" l="1"/>
  <c r="AJ1400" i="17"/>
  <c r="AH1400" i="17"/>
  <c r="AH1401" i="17" s="1"/>
  <c r="AI1400" i="17"/>
  <c r="AI1401" i="17" s="1"/>
  <c r="S1401" i="17"/>
  <c r="N1401" i="17" s="1"/>
  <c r="L1401" i="17"/>
  <c r="M1401" i="17"/>
  <c r="J1401" i="17"/>
  <c r="I1401" i="17"/>
  <c r="H1401" i="17"/>
  <c r="AG1401" i="17" s="1"/>
  <c r="K1401" i="17"/>
  <c r="F1401" i="17"/>
  <c r="E1402" i="17"/>
  <c r="G1401" i="17"/>
  <c r="Q1400" i="17"/>
  <c r="P1400" i="17"/>
  <c r="O1400" i="17"/>
  <c r="U1398" i="17"/>
  <c r="T1399" i="17"/>
  <c r="V1398" i="17"/>
  <c r="AE1396" i="17"/>
  <c r="AD1396" i="17"/>
  <c r="W1396" i="17" s="1"/>
  <c r="AC1397" i="17"/>
  <c r="Z1397" i="17"/>
  <c r="Y1397" i="17"/>
  <c r="X1397" i="17"/>
  <c r="AB1395" i="17"/>
  <c r="AA1397" i="17" l="1"/>
  <c r="AJ1401" i="17"/>
  <c r="S1402" i="17"/>
  <c r="N1402" i="17" s="1"/>
  <c r="K1402" i="17"/>
  <c r="M1402" i="17"/>
  <c r="L1402" i="17"/>
  <c r="J1402" i="17"/>
  <c r="H1402" i="17"/>
  <c r="AH1402" i="17" s="1"/>
  <c r="E1403" i="17"/>
  <c r="I1402" i="17"/>
  <c r="F1402" i="17"/>
  <c r="G1402" i="17"/>
  <c r="Q1401" i="17"/>
  <c r="P1401" i="17"/>
  <c r="O1401" i="17"/>
  <c r="AI1402" i="17"/>
  <c r="AG1402" i="17"/>
  <c r="AJ1402" i="17"/>
  <c r="R1400" i="17"/>
  <c r="AB1396" i="17"/>
  <c r="AD1397" i="17"/>
  <c r="W1397" i="17" s="1"/>
  <c r="U1399" i="17"/>
  <c r="T1400" i="17"/>
  <c r="V1399" i="17"/>
  <c r="AC1398" i="17"/>
  <c r="Z1398" i="17"/>
  <c r="X1398" i="17"/>
  <c r="Y1398" i="17"/>
  <c r="AE1397" i="17"/>
  <c r="AF1396" i="17"/>
  <c r="AF1397" i="17" s="1"/>
  <c r="Q1402" i="17" l="1"/>
  <c r="P1402" i="17"/>
  <c r="R1402" i="17" s="1"/>
  <c r="O1402" i="17"/>
  <c r="R1401" i="17"/>
  <c r="S1403" i="17"/>
  <c r="N1403" i="17" s="1"/>
  <c r="M1403" i="17"/>
  <c r="L1403" i="17"/>
  <c r="K1403" i="17"/>
  <c r="H1403" i="17"/>
  <c r="AH1403" i="17" s="1"/>
  <c r="I1403" i="17"/>
  <c r="J1403" i="17"/>
  <c r="F1403" i="17"/>
  <c r="E1404" i="17"/>
  <c r="G1403" i="17"/>
  <c r="U1400" i="17"/>
  <c r="T1401" i="17"/>
  <c r="V1400" i="17"/>
  <c r="AA1398" i="17"/>
  <c r="AD1398" i="17" s="1"/>
  <c r="W1398" i="17" s="1"/>
  <c r="AB1397" i="17"/>
  <c r="AC1399" i="17"/>
  <c r="Z1399" i="17"/>
  <c r="Y1399" i="17"/>
  <c r="X1399" i="17"/>
  <c r="AE1398" i="17" l="1"/>
  <c r="AI1403" i="17"/>
  <c r="AG1403" i="17"/>
  <c r="AJ1403" i="17"/>
  <c r="AJ1404" i="17" s="1"/>
  <c r="S1404" i="17"/>
  <c r="N1404" i="17" s="1"/>
  <c r="L1404" i="17"/>
  <c r="K1404" i="17"/>
  <c r="M1404" i="17"/>
  <c r="J1404" i="17"/>
  <c r="I1404" i="17"/>
  <c r="H1404" i="17"/>
  <c r="AH1404" i="17" s="1"/>
  <c r="E1405" i="17"/>
  <c r="F1404" i="17"/>
  <c r="G1404" i="17"/>
  <c r="AI1404" i="17"/>
  <c r="AA1399" i="17"/>
  <c r="Q1403" i="17"/>
  <c r="P1403" i="17"/>
  <c r="O1403" i="17"/>
  <c r="AG1404" i="17"/>
  <c r="AB1398" i="17"/>
  <c r="AD1399" i="17"/>
  <c r="W1399" i="17" s="1"/>
  <c r="U1401" i="17"/>
  <c r="T1402" i="17"/>
  <c r="V1401" i="17"/>
  <c r="AC1400" i="17"/>
  <c r="Z1400" i="17"/>
  <c r="Y1400" i="17"/>
  <c r="X1400" i="17"/>
  <c r="AE1399" i="17"/>
  <c r="AF1398" i="17"/>
  <c r="AF1399" i="17" s="1"/>
  <c r="Q1404" i="17" l="1"/>
  <c r="P1404" i="17"/>
  <c r="O1404" i="17"/>
  <c r="AA1400" i="17"/>
  <c r="AE1400" i="17" s="1"/>
  <c r="S1405" i="17"/>
  <c r="N1405" i="17" s="1"/>
  <c r="M1405" i="17"/>
  <c r="K1405" i="17"/>
  <c r="L1405" i="17"/>
  <c r="J1405" i="17"/>
  <c r="H1405" i="17"/>
  <c r="AI1405" i="17" s="1"/>
  <c r="I1405" i="17"/>
  <c r="E1406" i="17"/>
  <c r="F1405" i="17"/>
  <c r="G1405" i="17"/>
  <c r="R1403" i="17"/>
  <c r="AB1399" i="17"/>
  <c r="T1403" i="17"/>
  <c r="U1402" i="17"/>
  <c r="V1402" i="17"/>
  <c r="AC1401" i="17"/>
  <c r="X1401" i="17"/>
  <c r="Z1401" i="17"/>
  <c r="Y1401" i="17"/>
  <c r="AD1400" i="17" l="1"/>
  <c r="W1400" i="17" s="1"/>
  <c r="AH1405" i="17"/>
  <c r="AG1405" i="17"/>
  <c r="AG1406" i="17" s="1"/>
  <c r="AJ1405" i="17"/>
  <c r="AJ1406" i="17" s="1"/>
  <c r="Q1405" i="17"/>
  <c r="P1405" i="17"/>
  <c r="O1405" i="17"/>
  <c r="S1406" i="17"/>
  <c r="N1406" i="17" s="1"/>
  <c r="L1406" i="17"/>
  <c r="K1406" i="17"/>
  <c r="M1406" i="17"/>
  <c r="J1406" i="17"/>
  <c r="H1406" i="17"/>
  <c r="E1407" i="17"/>
  <c r="I1406" i="17"/>
  <c r="F1406" i="17"/>
  <c r="G1406" i="17"/>
  <c r="R1404" i="17"/>
  <c r="AH1406" i="17"/>
  <c r="AI1406" i="17"/>
  <c r="AA1401" i="17"/>
  <c r="AD1401" i="17" s="1"/>
  <c r="W1401" i="17" s="1"/>
  <c r="AB1400" i="17"/>
  <c r="AF1400" i="17"/>
  <c r="Y1402" i="17"/>
  <c r="AC1402" i="17"/>
  <c r="Z1402" i="17"/>
  <c r="X1402" i="17"/>
  <c r="U1403" i="17"/>
  <c r="T1404" i="17"/>
  <c r="V1403" i="17"/>
  <c r="R1405" i="17" l="1"/>
  <c r="AE1401" i="17"/>
  <c r="AA1402" i="17"/>
  <c r="AF1401" i="17"/>
  <c r="AJ1407" i="17"/>
  <c r="S1407" i="17"/>
  <c r="N1407" i="17" s="1"/>
  <c r="K1407" i="17"/>
  <c r="L1407" i="17"/>
  <c r="M1407" i="17"/>
  <c r="I1407" i="17"/>
  <c r="H1407" i="17"/>
  <c r="AG1407" i="17" s="1"/>
  <c r="E1408" i="17"/>
  <c r="J1407" i="17"/>
  <c r="F1407" i="17"/>
  <c r="G1407" i="17"/>
  <c r="Q1406" i="17"/>
  <c r="P1406" i="17"/>
  <c r="O1406" i="17"/>
  <c r="AH1407" i="17"/>
  <c r="U1404" i="17"/>
  <c r="T1405" i="17"/>
  <c r="V1404" i="17"/>
  <c r="AC1403" i="17"/>
  <c r="Y1403" i="17"/>
  <c r="Z1403" i="17"/>
  <c r="X1403" i="17"/>
  <c r="AD1402" i="17"/>
  <c r="W1402" i="17" s="1"/>
  <c r="AE1402" i="17"/>
  <c r="AB1401" i="17"/>
  <c r="AI1407" i="17" l="1"/>
  <c r="Q1407" i="17"/>
  <c r="P1407" i="17"/>
  <c r="R1407" i="17" s="1"/>
  <c r="O1407" i="17"/>
  <c r="S1408" i="17"/>
  <c r="N1408" i="17" s="1"/>
  <c r="L1408" i="17"/>
  <c r="M1408" i="17"/>
  <c r="K1408" i="17"/>
  <c r="I1408" i="17"/>
  <c r="H1408" i="17"/>
  <c r="AG1408" i="17" s="1"/>
  <c r="J1408" i="17"/>
  <c r="E1409" i="17"/>
  <c r="F1408" i="17"/>
  <c r="G1408" i="17"/>
  <c r="R1406" i="17"/>
  <c r="AB1402" i="17"/>
  <c r="AA1403" i="17"/>
  <c r="AF1402" i="17"/>
  <c r="AF1403" i="17" s="1"/>
  <c r="U1405" i="17"/>
  <c r="T1406" i="17"/>
  <c r="V1405" i="17"/>
  <c r="AC1404" i="17"/>
  <c r="Z1404" i="17"/>
  <c r="X1404" i="17"/>
  <c r="Y1404" i="17"/>
  <c r="AE1403" i="17"/>
  <c r="AD1403" i="17"/>
  <c r="W1403" i="17" s="1"/>
  <c r="AI1408" i="17" l="1"/>
  <c r="AH1408" i="17"/>
  <c r="AH1409" i="17" s="1"/>
  <c r="AJ1408" i="17"/>
  <c r="P1408" i="17"/>
  <c r="Q1408" i="17"/>
  <c r="O1408" i="17"/>
  <c r="S1409" i="17"/>
  <c r="N1409" i="17" s="1"/>
  <c r="K1409" i="17"/>
  <c r="M1409" i="17"/>
  <c r="L1409" i="17"/>
  <c r="J1409" i="17"/>
  <c r="H1409" i="17"/>
  <c r="AG1409" i="17" s="1"/>
  <c r="I1409" i="17"/>
  <c r="F1409" i="17"/>
  <c r="E1410" i="17"/>
  <c r="G1409" i="17"/>
  <c r="U1406" i="17"/>
  <c r="T1407" i="17"/>
  <c r="V1406" i="17"/>
  <c r="Z1405" i="17"/>
  <c r="AC1405" i="17"/>
  <c r="X1405" i="17"/>
  <c r="Y1405" i="17"/>
  <c r="AA1404" i="17"/>
  <c r="AD1404" i="17" s="1"/>
  <c r="W1404" i="17" s="1"/>
  <c r="AE1404" i="17"/>
  <c r="AB1403" i="17"/>
  <c r="R1408" i="17" l="1"/>
  <c r="AJ1409" i="17"/>
  <c r="AI1409" i="17"/>
  <c r="Q1409" i="17"/>
  <c r="O1409" i="17"/>
  <c r="P1409" i="17"/>
  <c r="S1410" i="17"/>
  <c r="N1410" i="17" s="1"/>
  <c r="L1410" i="17"/>
  <c r="M1410" i="17"/>
  <c r="I1410" i="17"/>
  <c r="K1410" i="17"/>
  <c r="H1410" i="17"/>
  <c r="AJ1410" i="17" s="1"/>
  <c r="E1411" i="17"/>
  <c r="J1410" i="17"/>
  <c r="F1410" i="17"/>
  <c r="G1410" i="17"/>
  <c r="AA1405" i="17"/>
  <c r="AI1410" i="17"/>
  <c r="AB1404" i="17"/>
  <c r="T1408" i="17"/>
  <c r="U1407" i="17"/>
  <c r="V1407" i="17"/>
  <c r="AC1406" i="17"/>
  <c r="Y1406" i="17"/>
  <c r="X1406" i="17"/>
  <c r="Z1406" i="17"/>
  <c r="AF1404" i="17"/>
  <c r="AF1405" i="17" s="1"/>
  <c r="AD1405" i="17"/>
  <c r="W1405" i="17" s="1"/>
  <c r="AE1405" i="17"/>
  <c r="R1409" i="17" l="1"/>
  <c r="AH1410" i="17"/>
  <c r="AG1410" i="17"/>
  <c r="AJ1411" i="17"/>
  <c r="S1411" i="17"/>
  <c r="N1411" i="17" s="1"/>
  <c r="K1411" i="17"/>
  <c r="M1411" i="17"/>
  <c r="L1411" i="17"/>
  <c r="J1411" i="17"/>
  <c r="H1411" i="17"/>
  <c r="I1411" i="17"/>
  <c r="F1411" i="17"/>
  <c r="E1412" i="17"/>
  <c r="G1411" i="17"/>
  <c r="Q1410" i="17"/>
  <c r="P1410" i="17"/>
  <c r="O1410" i="17"/>
  <c r="AI1411" i="17"/>
  <c r="AH1411" i="17"/>
  <c r="AA1406" i="17"/>
  <c r="AG1411" i="17"/>
  <c r="AE1406" i="17"/>
  <c r="AC1407" i="17"/>
  <c r="Y1407" i="17"/>
  <c r="X1407" i="17"/>
  <c r="Z1407" i="17"/>
  <c r="U1408" i="17"/>
  <c r="T1409" i="17"/>
  <c r="V1408" i="17"/>
  <c r="AD1406" i="17"/>
  <c r="W1406" i="17" s="1"/>
  <c r="AB1405" i="17"/>
  <c r="R1410" i="17" l="1"/>
  <c r="AJ1412" i="17"/>
  <c r="S1412" i="17"/>
  <c r="N1412" i="17" s="1"/>
  <c r="M1412" i="17"/>
  <c r="L1412" i="17"/>
  <c r="K1412" i="17"/>
  <c r="J1412" i="17"/>
  <c r="I1412" i="17"/>
  <c r="H1412" i="17"/>
  <c r="AG1412" i="17" s="1"/>
  <c r="E1413" i="17"/>
  <c r="F1412" i="17"/>
  <c r="G1412" i="17"/>
  <c r="Q1411" i="17"/>
  <c r="P1411" i="17"/>
  <c r="O1411" i="17"/>
  <c r="AA1407" i="17"/>
  <c r="AD1407" i="17" s="1"/>
  <c r="W1407" i="17" s="1"/>
  <c r="U1409" i="17"/>
  <c r="T1410" i="17"/>
  <c r="V1409" i="17"/>
  <c r="AC1408" i="17"/>
  <c r="Z1408" i="17"/>
  <c r="Y1408" i="17"/>
  <c r="X1408" i="17"/>
  <c r="AB1406" i="17"/>
  <c r="AE1407" i="17"/>
  <c r="AF1406" i="17"/>
  <c r="AF1407" i="17" s="1"/>
  <c r="AI1412" i="17" l="1"/>
  <c r="AH1412" i="17"/>
  <c r="R1411" i="17"/>
  <c r="Q1412" i="17"/>
  <c r="P1412" i="17"/>
  <c r="O1412" i="17"/>
  <c r="S1413" i="17"/>
  <c r="N1413" i="17" s="1"/>
  <c r="M1413" i="17"/>
  <c r="L1413" i="17"/>
  <c r="K1413" i="17"/>
  <c r="I1413" i="17"/>
  <c r="J1413" i="17"/>
  <c r="H1413" i="17"/>
  <c r="AG1413" i="17" s="1"/>
  <c r="E1414" i="17"/>
  <c r="F1413" i="17"/>
  <c r="G1413" i="17"/>
  <c r="AA1408" i="17"/>
  <c r="T1411" i="17"/>
  <c r="U1410" i="17"/>
  <c r="V1410" i="17"/>
  <c r="AC1409" i="17"/>
  <c r="Y1409" i="17"/>
  <c r="Z1409" i="17"/>
  <c r="X1409" i="17"/>
  <c r="AB1407" i="17"/>
  <c r="AD1408" i="17"/>
  <c r="W1408" i="17" s="1"/>
  <c r="AE1408" i="17"/>
  <c r="AH1413" i="17" l="1"/>
  <c r="AJ1413" i="17"/>
  <c r="AI1413" i="17"/>
  <c r="Q1413" i="17"/>
  <c r="P1413" i="17"/>
  <c r="O1413" i="17"/>
  <c r="S1414" i="17"/>
  <c r="N1414" i="17" s="1"/>
  <c r="M1414" i="17"/>
  <c r="L1414" i="17"/>
  <c r="K1414" i="17"/>
  <c r="J1414" i="17"/>
  <c r="H1414" i="17"/>
  <c r="AG1414" i="17" s="1"/>
  <c r="I1414" i="17"/>
  <c r="E1415" i="17"/>
  <c r="F1414" i="17"/>
  <c r="G1414" i="17"/>
  <c r="R1412" i="17"/>
  <c r="AA1409" i="17"/>
  <c r="AJ1414" i="17"/>
  <c r="AD1409" i="17"/>
  <c r="W1409" i="17" s="1"/>
  <c r="AE1409" i="17"/>
  <c r="AC1410" i="17"/>
  <c r="Y1410" i="17"/>
  <c r="Z1410" i="17"/>
  <c r="X1410" i="17"/>
  <c r="T1412" i="17"/>
  <c r="U1411" i="17"/>
  <c r="V1411" i="17"/>
  <c r="AB1408" i="17"/>
  <c r="AF1408" i="17"/>
  <c r="AF1409" i="17" s="1"/>
  <c r="AI1414" i="17" l="1"/>
  <c r="AH1414" i="17"/>
  <c r="AA1410" i="17"/>
  <c r="R1413" i="17"/>
  <c r="P1414" i="17"/>
  <c r="Q1414" i="17"/>
  <c r="O1414" i="17"/>
  <c r="S1415" i="17"/>
  <c r="N1415" i="17" s="1"/>
  <c r="M1415" i="17"/>
  <c r="L1415" i="17"/>
  <c r="K1415" i="17"/>
  <c r="I1415" i="17"/>
  <c r="H1415" i="17"/>
  <c r="AG1415" i="17" s="1"/>
  <c r="E1416" i="17"/>
  <c r="J1415" i="17"/>
  <c r="F1415" i="17"/>
  <c r="G1415" i="17"/>
  <c r="AI1415" i="17"/>
  <c r="AD1410" i="17"/>
  <c r="W1410" i="17" s="1"/>
  <c r="AB1409" i="17"/>
  <c r="AC1411" i="17"/>
  <c r="Y1411" i="17"/>
  <c r="Z1411" i="17"/>
  <c r="X1411" i="17"/>
  <c r="T1413" i="17"/>
  <c r="V1412" i="17"/>
  <c r="U1412" i="17"/>
  <c r="AF1410" i="17"/>
  <c r="AE1410" i="17"/>
  <c r="AH1415" i="17" l="1"/>
  <c r="AJ1415" i="17"/>
  <c r="AA1411" i="17"/>
  <c r="AE1411" i="17" s="1"/>
  <c r="Q1415" i="17"/>
  <c r="P1415" i="17"/>
  <c r="R1415" i="17" s="1"/>
  <c r="O1415" i="17"/>
  <c r="S1416" i="17"/>
  <c r="N1416" i="17" s="1"/>
  <c r="M1416" i="17"/>
  <c r="L1416" i="17"/>
  <c r="J1416" i="17"/>
  <c r="K1416" i="17"/>
  <c r="H1416" i="17"/>
  <c r="AG1416" i="17" s="1"/>
  <c r="F1416" i="17"/>
  <c r="I1416" i="17"/>
  <c r="E1417" i="17"/>
  <c r="G1416" i="17"/>
  <c r="R1414" i="17"/>
  <c r="AD1411" i="17"/>
  <c r="W1411" i="17" s="1"/>
  <c r="AF1411" i="17"/>
  <c r="AC1412" i="17"/>
  <c r="Z1412" i="17"/>
  <c r="X1412" i="17"/>
  <c r="Y1412" i="17"/>
  <c r="AB1410" i="17"/>
  <c r="U1413" i="17"/>
  <c r="T1414" i="17"/>
  <c r="V1413" i="17"/>
  <c r="AH1416" i="17" l="1"/>
  <c r="AJ1416" i="17"/>
  <c r="AI1416" i="17"/>
  <c r="S1417" i="17"/>
  <c r="N1417" i="17" s="1"/>
  <c r="L1417" i="17"/>
  <c r="K1417" i="17"/>
  <c r="M1417" i="17"/>
  <c r="I1417" i="17"/>
  <c r="J1417" i="17"/>
  <c r="H1417" i="17"/>
  <c r="E1418" i="17"/>
  <c r="F1417" i="17"/>
  <c r="G1417" i="17"/>
  <c r="AI1417" i="17"/>
  <c r="Q1416" i="17"/>
  <c r="O1416" i="17"/>
  <c r="P1416" i="17"/>
  <c r="R1416" i="17" s="1"/>
  <c r="AJ1417" i="17"/>
  <c r="AG1417" i="17"/>
  <c r="AH1417" i="17"/>
  <c r="U1414" i="17"/>
  <c r="T1415" i="17"/>
  <c r="V1414" i="17"/>
  <c r="AA1412" i="17"/>
  <c r="AE1412" i="17" s="1"/>
  <c r="AC1413" i="17"/>
  <c r="Z1413" i="17"/>
  <c r="X1413" i="17"/>
  <c r="Y1413" i="17"/>
  <c r="AB1411" i="17"/>
  <c r="AF1412" i="17" s="1"/>
  <c r="AG1418" i="17" l="1"/>
  <c r="AJ1418" i="17"/>
  <c r="AA1413" i="17"/>
  <c r="AD1413" i="17" s="1"/>
  <c r="Q1417" i="17"/>
  <c r="P1417" i="17"/>
  <c r="O1417" i="17"/>
  <c r="S1418" i="17"/>
  <c r="N1418" i="17" s="1"/>
  <c r="L1418" i="17"/>
  <c r="K1418" i="17"/>
  <c r="M1418" i="17"/>
  <c r="I1418" i="17"/>
  <c r="J1418" i="17"/>
  <c r="H1418" i="17"/>
  <c r="AI1418" i="17" s="1"/>
  <c r="E1419" i="17"/>
  <c r="F1418" i="17"/>
  <c r="G1418" i="17"/>
  <c r="AC1414" i="17"/>
  <c r="Y1414" i="17"/>
  <c r="X1414" i="17"/>
  <c r="Z1414" i="17"/>
  <c r="AD1412" i="17"/>
  <c r="W1412" i="17" s="1"/>
  <c r="T1416" i="17"/>
  <c r="U1415" i="17"/>
  <c r="V1415" i="17"/>
  <c r="AE1413" i="17"/>
  <c r="W1413" i="17" l="1"/>
  <c r="AH1418" i="17"/>
  <c r="AH1419" i="17" s="1"/>
  <c r="R1417" i="17"/>
  <c r="Q1418" i="17"/>
  <c r="P1418" i="17"/>
  <c r="O1418" i="17"/>
  <c r="AB1412" i="17"/>
  <c r="AF1413" i="17" s="1"/>
  <c r="AF1414" i="17" s="1"/>
  <c r="S1419" i="17"/>
  <c r="N1419" i="17" s="1"/>
  <c r="L1419" i="17"/>
  <c r="K1419" i="17"/>
  <c r="M1419" i="17"/>
  <c r="J1419" i="17"/>
  <c r="H1419" i="17"/>
  <c r="AJ1419" i="17" s="1"/>
  <c r="I1419" i="17"/>
  <c r="E1420" i="17"/>
  <c r="F1419" i="17"/>
  <c r="G1419" i="17"/>
  <c r="AG1419" i="17"/>
  <c r="AA1414" i="17"/>
  <c r="AD1414" i="17" s="1"/>
  <c r="W1414" i="17" s="1"/>
  <c r="U1416" i="17"/>
  <c r="T1417" i="17"/>
  <c r="V1416" i="17"/>
  <c r="AC1415" i="17"/>
  <c r="Y1415" i="17"/>
  <c r="AA1415" i="17" s="1"/>
  <c r="Z1415" i="17"/>
  <c r="X1415" i="17"/>
  <c r="AE1414" i="17"/>
  <c r="AB1413" i="17" l="1"/>
  <c r="AI1419" i="17"/>
  <c r="R1418" i="17"/>
  <c r="Q1419" i="17"/>
  <c r="P1419" i="17"/>
  <c r="O1419" i="17"/>
  <c r="S1420" i="17"/>
  <c r="N1420" i="17" s="1"/>
  <c r="K1420" i="17"/>
  <c r="M1420" i="17"/>
  <c r="L1420" i="17"/>
  <c r="I1420" i="17"/>
  <c r="J1420" i="17"/>
  <c r="H1420" i="17"/>
  <c r="E1421" i="17"/>
  <c r="F1420" i="17"/>
  <c r="G1420" i="17"/>
  <c r="AC1416" i="17"/>
  <c r="Z1416" i="17"/>
  <c r="Y1416" i="17"/>
  <c r="X1416" i="17"/>
  <c r="U1417" i="17"/>
  <c r="T1418" i="17"/>
  <c r="V1417" i="17"/>
  <c r="AD1415" i="17"/>
  <c r="W1415" i="17" s="1"/>
  <c r="AE1415" i="17"/>
  <c r="AB1414" i="17"/>
  <c r="R1419" i="17" l="1"/>
  <c r="AH1420" i="17"/>
  <c r="AJ1420" i="17"/>
  <c r="AA1416" i="17"/>
  <c r="AE1416" i="17" s="1"/>
  <c r="AI1420" i="17"/>
  <c r="AG1420" i="17"/>
  <c r="Q1420" i="17"/>
  <c r="P1420" i="17"/>
  <c r="R1420" i="17" s="1"/>
  <c r="O1420" i="17"/>
  <c r="S1421" i="17"/>
  <c r="N1421" i="17" s="1"/>
  <c r="K1421" i="17"/>
  <c r="L1421" i="17"/>
  <c r="M1421" i="17"/>
  <c r="J1421" i="17"/>
  <c r="I1421" i="17"/>
  <c r="H1421" i="17"/>
  <c r="AH1421" i="17" s="1"/>
  <c r="E1422" i="17"/>
  <c r="F1421" i="17"/>
  <c r="G1421" i="17"/>
  <c r="AB1415" i="17"/>
  <c r="AD1416" i="17"/>
  <c r="W1416" i="17" s="1"/>
  <c r="AF1415" i="17"/>
  <c r="AF1416" i="17" s="1"/>
  <c r="U1418" i="17"/>
  <c r="T1419" i="17"/>
  <c r="V1418" i="17"/>
  <c r="AC1417" i="17"/>
  <c r="Y1417" i="17"/>
  <c r="Z1417" i="17"/>
  <c r="X1417" i="17"/>
  <c r="AG1421" i="17" l="1"/>
  <c r="AG1422" i="17" s="1"/>
  <c r="AJ1421" i="17"/>
  <c r="AJ1422" i="17" s="1"/>
  <c r="AI1421" i="17"/>
  <c r="Q1421" i="17"/>
  <c r="P1421" i="17"/>
  <c r="O1421" i="17"/>
  <c r="S1422" i="17"/>
  <c r="N1422" i="17" s="1"/>
  <c r="K1422" i="17"/>
  <c r="M1422" i="17"/>
  <c r="L1422" i="17"/>
  <c r="I1422" i="17"/>
  <c r="J1422" i="17"/>
  <c r="H1422" i="17"/>
  <c r="AI1422" i="17" s="1"/>
  <c r="E1423" i="17"/>
  <c r="F1422" i="17"/>
  <c r="G1422" i="17"/>
  <c r="U1419" i="17"/>
  <c r="T1420" i="17"/>
  <c r="V1419" i="17"/>
  <c r="AC1418" i="17"/>
  <c r="Y1418" i="17"/>
  <c r="Z1418" i="17"/>
  <c r="X1418" i="17"/>
  <c r="AA1417" i="17"/>
  <c r="AD1417" i="17"/>
  <c r="W1417" i="17" s="1"/>
  <c r="AE1417" i="17"/>
  <c r="AB1416" i="17"/>
  <c r="R1421" i="17" l="1"/>
  <c r="AH1422" i="17"/>
  <c r="AA1418" i="17"/>
  <c r="P1422" i="17"/>
  <c r="R1422" i="17" s="1"/>
  <c r="Q1422" i="17"/>
  <c r="O1422" i="17"/>
  <c r="S1423" i="17"/>
  <c r="N1423" i="17" s="1"/>
  <c r="M1423" i="17"/>
  <c r="J1423" i="17"/>
  <c r="K1423" i="17"/>
  <c r="L1423" i="17"/>
  <c r="E1424" i="17"/>
  <c r="H1423" i="17"/>
  <c r="AJ1423" i="17" s="1"/>
  <c r="I1423" i="17"/>
  <c r="F1423" i="17"/>
  <c r="G1423" i="17"/>
  <c r="AE1418" i="17"/>
  <c r="AB1417" i="17"/>
  <c r="AF1417" i="17"/>
  <c r="AF1418" i="17" s="1"/>
  <c r="U1420" i="17"/>
  <c r="T1421" i="17"/>
  <c r="V1420" i="17"/>
  <c r="AC1419" i="17"/>
  <c r="Z1419" i="17"/>
  <c r="Y1419" i="17"/>
  <c r="X1419" i="17"/>
  <c r="AD1418" i="17"/>
  <c r="W1418" i="17" s="1"/>
  <c r="AI1423" i="17" l="1"/>
  <c r="AG1423" i="17"/>
  <c r="AH1423" i="17"/>
  <c r="AH1424" i="17" s="1"/>
  <c r="Q1423" i="17"/>
  <c r="P1423" i="17"/>
  <c r="O1423" i="17"/>
  <c r="S1424" i="17"/>
  <c r="N1424" i="17" s="1"/>
  <c r="K1424" i="17"/>
  <c r="M1424" i="17"/>
  <c r="J1424" i="17"/>
  <c r="L1424" i="17"/>
  <c r="I1424" i="17"/>
  <c r="H1424" i="17"/>
  <c r="AI1424" i="17" s="1"/>
  <c r="F1424" i="17"/>
  <c r="E1425" i="17"/>
  <c r="G1424" i="17"/>
  <c r="AC1420" i="17"/>
  <c r="Y1420" i="17"/>
  <c r="X1420" i="17"/>
  <c r="Z1420" i="17"/>
  <c r="U1421" i="17"/>
  <c r="T1422" i="17"/>
  <c r="V1421" i="17"/>
  <c r="AB1418" i="17"/>
  <c r="AA1419" i="17"/>
  <c r="AD1419" i="17" s="1"/>
  <c r="W1419" i="17" s="1"/>
  <c r="AE1419" i="17"/>
  <c r="AJ1424" i="17" l="1"/>
  <c r="AG1424" i="17"/>
  <c r="S1425" i="17"/>
  <c r="N1425" i="17" s="1"/>
  <c r="K1425" i="17"/>
  <c r="M1425" i="17"/>
  <c r="L1425" i="17"/>
  <c r="J1425" i="17"/>
  <c r="H1425" i="17"/>
  <c r="AH1425" i="17" s="1"/>
  <c r="I1425" i="17"/>
  <c r="F1425" i="17"/>
  <c r="E1426" i="17"/>
  <c r="G1425" i="17"/>
  <c r="AA1420" i="17"/>
  <c r="AD1420" i="17" s="1"/>
  <c r="W1420" i="17" s="1"/>
  <c r="Q1424" i="17"/>
  <c r="P1424" i="17"/>
  <c r="R1424" i="17" s="1"/>
  <c r="O1424" i="17"/>
  <c r="R1423" i="17"/>
  <c r="AC1421" i="17"/>
  <c r="Z1421" i="17"/>
  <c r="Y1421" i="17"/>
  <c r="X1421" i="17"/>
  <c r="AB1419" i="17"/>
  <c r="AF1419" i="17"/>
  <c r="T1423" i="17"/>
  <c r="U1422" i="17"/>
  <c r="V1422" i="17"/>
  <c r="AI1425" i="17" l="1"/>
  <c r="AG1425" i="17"/>
  <c r="AG1426" i="17" s="1"/>
  <c r="AE1420" i="17"/>
  <c r="AF1420" i="17"/>
  <c r="AJ1425" i="17"/>
  <c r="S1426" i="17"/>
  <c r="N1426" i="17" s="1"/>
  <c r="L1426" i="17"/>
  <c r="K1426" i="17"/>
  <c r="M1426" i="17"/>
  <c r="J1426" i="17"/>
  <c r="I1426" i="17"/>
  <c r="E1427" i="17"/>
  <c r="H1426" i="17"/>
  <c r="AJ1426" i="17" s="1"/>
  <c r="F1426" i="17"/>
  <c r="G1426" i="17"/>
  <c r="Q1425" i="17"/>
  <c r="O1425" i="17"/>
  <c r="P1425" i="17"/>
  <c r="AH1426" i="17"/>
  <c r="AB1420" i="17"/>
  <c r="AC1422" i="17"/>
  <c r="X1422" i="17"/>
  <c r="Z1422" i="17"/>
  <c r="Y1422" i="17"/>
  <c r="AD1421" i="17"/>
  <c r="W1421" i="17" s="1"/>
  <c r="U1423" i="17"/>
  <c r="T1424" i="17"/>
  <c r="V1423" i="17"/>
  <c r="AF1421" i="17"/>
  <c r="AA1421" i="17"/>
  <c r="AE1421" i="17"/>
  <c r="R1425" i="17" l="1"/>
  <c r="AI1426" i="17"/>
  <c r="AA1422" i="17"/>
  <c r="AD1422" i="17" s="1"/>
  <c r="W1422" i="17" s="1"/>
  <c r="Q1426" i="17"/>
  <c r="O1426" i="17"/>
  <c r="P1426" i="17"/>
  <c r="R1426" i="17" s="1"/>
  <c r="S1427" i="17"/>
  <c r="N1427" i="17" s="1"/>
  <c r="K1427" i="17"/>
  <c r="M1427" i="17"/>
  <c r="L1427" i="17"/>
  <c r="H1427" i="17"/>
  <c r="AJ1427" i="17" s="1"/>
  <c r="J1427" i="17"/>
  <c r="E1428" i="17"/>
  <c r="I1427" i="17"/>
  <c r="F1427" i="17"/>
  <c r="G1427" i="17"/>
  <c r="T1425" i="17"/>
  <c r="U1424" i="17"/>
  <c r="V1424" i="17"/>
  <c r="AE1422" i="17"/>
  <c r="AC1423" i="17"/>
  <c r="Z1423" i="17"/>
  <c r="Y1423" i="17"/>
  <c r="X1423" i="17"/>
  <c r="AB1421" i="17"/>
  <c r="AI1427" i="17" l="1"/>
  <c r="AH1427" i="17"/>
  <c r="AG1427" i="17"/>
  <c r="AG1428" i="17" s="1"/>
  <c r="S1428" i="17"/>
  <c r="N1428" i="17" s="1"/>
  <c r="M1428" i="17"/>
  <c r="K1428" i="17"/>
  <c r="J1428" i="17"/>
  <c r="L1428" i="17"/>
  <c r="I1428" i="17"/>
  <c r="H1428" i="17"/>
  <c r="E1429" i="17"/>
  <c r="F1428" i="17"/>
  <c r="G1428" i="17"/>
  <c r="AH1428" i="17"/>
  <c r="AI1428" i="17"/>
  <c r="AA1423" i="17"/>
  <c r="AD1423" i="17" s="1"/>
  <c r="W1423" i="17" s="1"/>
  <c r="Q1427" i="17"/>
  <c r="P1427" i="17"/>
  <c r="R1427" i="17" s="1"/>
  <c r="O1427" i="17"/>
  <c r="AJ1428" i="17"/>
  <c r="Z1424" i="17"/>
  <c r="AC1424" i="17"/>
  <c r="Y1424" i="17"/>
  <c r="X1424" i="17"/>
  <c r="AB1422" i="17"/>
  <c r="U1425" i="17"/>
  <c r="T1426" i="17"/>
  <c r="V1425" i="17"/>
  <c r="AF1422" i="17"/>
  <c r="AF1423" i="17" s="1"/>
  <c r="AE1423" i="17" l="1"/>
  <c r="P1428" i="17"/>
  <c r="Q1428" i="17"/>
  <c r="O1428" i="17"/>
  <c r="S1429" i="17"/>
  <c r="N1429" i="17" s="1"/>
  <c r="M1429" i="17"/>
  <c r="L1429" i="17"/>
  <c r="K1429" i="17"/>
  <c r="J1429" i="17"/>
  <c r="I1429" i="17"/>
  <c r="H1429" i="17"/>
  <c r="AG1429" i="17" s="1"/>
  <c r="E1430" i="17"/>
  <c r="F1429" i="17"/>
  <c r="G1429" i="17"/>
  <c r="AB1423" i="17"/>
  <c r="AF1424" i="17" s="1"/>
  <c r="AA1424" i="17"/>
  <c r="AD1424" i="17"/>
  <c r="W1424" i="17" s="1"/>
  <c r="AE1424" i="17"/>
  <c r="U1426" i="17"/>
  <c r="T1427" i="17"/>
  <c r="V1426" i="17"/>
  <c r="AC1425" i="17"/>
  <c r="X1425" i="17"/>
  <c r="Y1425" i="17"/>
  <c r="Z1425" i="17"/>
  <c r="R1428" i="17" l="1"/>
  <c r="AA1425" i="17"/>
  <c r="AH1429" i="17"/>
  <c r="AI1429" i="17"/>
  <c r="AI1430" i="17" s="1"/>
  <c r="AJ1429" i="17"/>
  <c r="S1430" i="17"/>
  <c r="N1430" i="17" s="1"/>
  <c r="L1430" i="17"/>
  <c r="K1430" i="17"/>
  <c r="I1430" i="17"/>
  <c r="J1430" i="17"/>
  <c r="M1430" i="17"/>
  <c r="E1431" i="17"/>
  <c r="H1430" i="17"/>
  <c r="AG1430" i="17" s="1"/>
  <c r="F1430" i="17"/>
  <c r="G1430" i="17"/>
  <c r="AH1430" i="17"/>
  <c r="AJ1430" i="17"/>
  <c r="Q1429" i="17"/>
  <c r="P1429" i="17"/>
  <c r="O1429" i="17"/>
  <c r="AD1425" i="17"/>
  <c r="W1425" i="17" s="1"/>
  <c r="AE1425" i="17"/>
  <c r="AB1424" i="17"/>
  <c r="T1428" i="17"/>
  <c r="U1427" i="17"/>
  <c r="V1427" i="17"/>
  <c r="AC1426" i="17"/>
  <c r="Y1426" i="17"/>
  <c r="Z1426" i="17"/>
  <c r="X1426" i="17"/>
  <c r="R1429" i="17" l="1"/>
  <c r="S1431" i="17"/>
  <c r="N1431" i="17" s="1"/>
  <c r="K1431" i="17"/>
  <c r="L1431" i="17"/>
  <c r="J1431" i="17"/>
  <c r="M1431" i="17"/>
  <c r="E1432" i="17"/>
  <c r="H1431" i="17"/>
  <c r="AI1431" i="17" s="1"/>
  <c r="I1431" i="17"/>
  <c r="F1431" i="17"/>
  <c r="G1431" i="17"/>
  <c r="AG1431" i="17"/>
  <c r="AJ1431" i="17"/>
  <c r="AH1431" i="17"/>
  <c r="Q1430" i="17"/>
  <c r="P1430" i="17"/>
  <c r="O1430" i="17"/>
  <c r="AB1425" i="17"/>
  <c r="AA1426" i="17"/>
  <c r="AD1426" i="17" s="1"/>
  <c r="W1426" i="17" s="1"/>
  <c r="T1429" i="17"/>
  <c r="U1428" i="17"/>
  <c r="V1428" i="17"/>
  <c r="AF1425" i="17"/>
  <c r="AF1426" i="17" s="1"/>
  <c r="AC1427" i="17"/>
  <c r="Z1427" i="17"/>
  <c r="Y1427" i="17"/>
  <c r="X1427" i="17"/>
  <c r="R1430" i="17" l="1"/>
  <c r="S1432" i="17"/>
  <c r="N1432" i="17" s="1"/>
  <c r="K1432" i="17"/>
  <c r="L1432" i="17"/>
  <c r="J1432" i="17"/>
  <c r="M1432" i="17"/>
  <c r="I1432" i="17"/>
  <c r="F1432" i="17"/>
  <c r="H1432" i="17"/>
  <c r="AI1432" i="17" s="1"/>
  <c r="E1433" i="17"/>
  <c r="G1432" i="17"/>
  <c r="Q1431" i="17"/>
  <c r="P1431" i="17"/>
  <c r="O1431" i="17"/>
  <c r="AC1428" i="17"/>
  <c r="Z1428" i="17"/>
  <c r="X1428" i="17"/>
  <c r="Y1428" i="17"/>
  <c r="AA1427" i="17"/>
  <c r="AD1427" i="17" s="1"/>
  <c r="W1427" i="17" s="1"/>
  <c r="U1429" i="17"/>
  <c r="T1430" i="17"/>
  <c r="V1429" i="17"/>
  <c r="AE1426" i="17"/>
  <c r="AB1426" i="17" s="1"/>
  <c r="AJ1432" i="17" l="1"/>
  <c r="AG1432" i="17"/>
  <c r="AG1433" i="17" s="1"/>
  <c r="AH1432" i="17"/>
  <c r="AH1433" i="17" s="1"/>
  <c r="Q1432" i="17"/>
  <c r="P1432" i="17"/>
  <c r="O1432" i="17"/>
  <c r="AA1428" i="17"/>
  <c r="AD1428" i="17" s="1"/>
  <c r="W1428" i="17" s="1"/>
  <c r="S1433" i="17"/>
  <c r="N1433" i="17" s="1"/>
  <c r="K1433" i="17"/>
  <c r="J1433" i="17"/>
  <c r="I1433" i="17"/>
  <c r="M1433" i="17"/>
  <c r="L1433" i="17"/>
  <c r="H1433" i="17"/>
  <c r="AI1433" i="17" s="1"/>
  <c r="E1434" i="17"/>
  <c r="F1433" i="17"/>
  <c r="G1433" i="17"/>
  <c r="R1431" i="17"/>
  <c r="AF1427" i="17"/>
  <c r="AE1427" i="17"/>
  <c r="AB1427" i="17" s="1"/>
  <c r="U1430" i="17"/>
  <c r="T1431" i="17"/>
  <c r="V1430" i="17"/>
  <c r="AE1428" i="17"/>
  <c r="AC1429" i="17"/>
  <c r="Y1429" i="17"/>
  <c r="Z1429" i="17"/>
  <c r="X1429" i="17"/>
  <c r="AJ1433" i="17" l="1"/>
  <c r="AJ1434" i="17" s="1"/>
  <c r="R1432" i="17"/>
  <c r="Q1433" i="17"/>
  <c r="P1433" i="17"/>
  <c r="O1433" i="17"/>
  <c r="S1434" i="17"/>
  <c r="N1434" i="17" s="1"/>
  <c r="M1434" i="17"/>
  <c r="L1434" i="17"/>
  <c r="K1434" i="17"/>
  <c r="I1434" i="17"/>
  <c r="J1434" i="17"/>
  <c r="E1435" i="17"/>
  <c r="H1434" i="17"/>
  <c r="AG1434" i="17" s="1"/>
  <c r="F1434" i="17"/>
  <c r="G1434" i="17"/>
  <c r="AB1428" i="17"/>
  <c r="AC1430" i="17"/>
  <c r="X1430" i="17"/>
  <c r="Z1430" i="17"/>
  <c r="Y1430" i="17"/>
  <c r="AA1429" i="17"/>
  <c r="AD1429" i="17" s="1"/>
  <c r="W1429" i="17" s="1"/>
  <c r="AF1428" i="17"/>
  <c r="U1431" i="17"/>
  <c r="T1432" i="17"/>
  <c r="V1431" i="17"/>
  <c r="R1433" i="17" l="1"/>
  <c r="AH1434" i="17"/>
  <c r="AH1435" i="17" s="1"/>
  <c r="AI1434" i="17"/>
  <c r="AF1429" i="17"/>
  <c r="AI1435" i="17"/>
  <c r="S1435" i="17"/>
  <c r="N1435" i="17" s="1"/>
  <c r="K1435" i="17"/>
  <c r="M1435" i="17"/>
  <c r="L1435" i="17"/>
  <c r="I1435" i="17"/>
  <c r="J1435" i="17"/>
  <c r="H1435" i="17"/>
  <c r="AG1435" i="17" s="1"/>
  <c r="E1436" i="17"/>
  <c r="F1435" i="17"/>
  <c r="G1435" i="17"/>
  <c r="AJ1435" i="17"/>
  <c r="Q1434" i="17"/>
  <c r="O1434" i="17"/>
  <c r="P1434" i="17"/>
  <c r="AA1430" i="17"/>
  <c r="AC1431" i="17"/>
  <c r="Y1431" i="17"/>
  <c r="Z1431" i="17"/>
  <c r="X1431" i="17"/>
  <c r="U1432" i="17"/>
  <c r="T1433" i="17"/>
  <c r="V1432" i="17"/>
  <c r="AD1430" i="17"/>
  <c r="W1430" i="17" s="1"/>
  <c r="AE1430" i="17"/>
  <c r="AE1429" i="17"/>
  <c r="AB1429" i="17"/>
  <c r="R1434" i="17" l="1"/>
  <c r="Q1435" i="17"/>
  <c r="P1435" i="17"/>
  <c r="O1435" i="17"/>
  <c r="S1436" i="17"/>
  <c r="N1436" i="17" s="1"/>
  <c r="K1436" i="17"/>
  <c r="M1436" i="17"/>
  <c r="L1436" i="17"/>
  <c r="I1436" i="17"/>
  <c r="J1436" i="17"/>
  <c r="E1437" i="17"/>
  <c r="H1436" i="17"/>
  <c r="AG1436" i="17" s="1"/>
  <c r="F1436" i="17"/>
  <c r="G1436" i="17"/>
  <c r="AI1436" i="17"/>
  <c r="AA1431" i="17"/>
  <c r="AD1431" i="17" s="1"/>
  <c r="W1431" i="17" s="1"/>
  <c r="U1433" i="17"/>
  <c r="T1434" i="17"/>
  <c r="V1433" i="17"/>
  <c r="AB1430" i="17"/>
  <c r="AF1430" i="17"/>
  <c r="AF1431" i="17" s="1"/>
  <c r="AE1431" i="17"/>
  <c r="Z1432" i="17"/>
  <c r="AC1432" i="17"/>
  <c r="X1432" i="17"/>
  <c r="Y1432" i="17"/>
  <c r="AJ1436" i="17" l="1"/>
  <c r="AH1436" i="17"/>
  <c r="R1435" i="17"/>
  <c r="Q1436" i="17"/>
  <c r="P1436" i="17"/>
  <c r="R1436" i="17" s="1"/>
  <c r="O1436" i="17"/>
  <c r="S1437" i="17"/>
  <c r="N1437" i="17" s="1"/>
  <c r="M1437" i="17"/>
  <c r="K1437" i="17"/>
  <c r="L1437" i="17"/>
  <c r="J1437" i="17"/>
  <c r="E1438" i="17"/>
  <c r="I1437" i="17"/>
  <c r="H1437" i="17"/>
  <c r="AG1437" i="17" s="1"/>
  <c r="F1437" i="17"/>
  <c r="G1437" i="17"/>
  <c r="AA1432" i="17"/>
  <c r="AD1432" i="17" s="1"/>
  <c r="W1432" i="17" s="1"/>
  <c r="T1435" i="17"/>
  <c r="U1434" i="17"/>
  <c r="V1434" i="17"/>
  <c r="AC1433" i="17"/>
  <c r="X1433" i="17"/>
  <c r="Z1433" i="17"/>
  <c r="Y1433" i="17"/>
  <c r="AB1431" i="17"/>
  <c r="AI1437" i="17" l="1"/>
  <c r="AJ1437" i="17"/>
  <c r="AH1437" i="17"/>
  <c r="AH1438" i="17" s="1"/>
  <c r="Q1437" i="17"/>
  <c r="P1437" i="17"/>
  <c r="O1437" i="17"/>
  <c r="S1438" i="17"/>
  <c r="N1438" i="17" s="1"/>
  <c r="K1438" i="17"/>
  <c r="M1438" i="17"/>
  <c r="L1438" i="17"/>
  <c r="J1438" i="17"/>
  <c r="I1438" i="17"/>
  <c r="E1439" i="17"/>
  <c r="H1438" i="17"/>
  <c r="AG1438" i="17" s="1"/>
  <c r="F1438" i="17"/>
  <c r="G1438" i="17"/>
  <c r="AC1434" i="17"/>
  <c r="Z1434" i="17"/>
  <c r="Y1434" i="17"/>
  <c r="X1434" i="17"/>
  <c r="AF1432" i="17"/>
  <c r="U1435" i="17"/>
  <c r="T1436" i="17"/>
  <c r="V1435" i="17"/>
  <c r="AA1433" i="17"/>
  <c r="AD1433" i="17" s="1"/>
  <c r="W1433" i="17" s="1"/>
  <c r="AE1433" i="17"/>
  <c r="AE1432" i="17"/>
  <c r="AB1432" i="17" s="1"/>
  <c r="AB1433" i="17" s="1"/>
  <c r="R1437" i="17" l="1"/>
  <c r="AJ1438" i="17"/>
  <c r="AI1438" i="17"/>
  <c r="AI1439" i="17" s="1"/>
  <c r="P1438" i="17"/>
  <c r="Q1438" i="17"/>
  <c r="O1438" i="17"/>
  <c r="AA1434" i="17"/>
  <c r="AD1434" i="17" s="1"/>
  <c r="W1434" i="17" s="1"/>
  <c r="S1439" i="17"/>
  <c r="N1439" i="17" s="1"/>
  <c r="M1439" i="17"/>
  <c r="J1439" i="17"/>
  <c r="K1439" i="17"/>
  <c r="I1439" i="17"/>
  <c r="H1439" i="17"/>
  <c r="L1439" i="17"/>
  <c r="E1440" i="17"/>
  <c r="F1439" i="17"/>
  <c r="G1439" i="17"/>
  <c r="AH1439" i="17"/>
  <c r="AG1439" i="17"/>
  <c r="AF1433" i="17"/>
  <c r="AF1434" i="17" s="1"/>
  <c r="U1436" i="17"/>
  <c r="T1437" i="17"/>
  <c r="V1436" i="17"/>
  <c r="AC1435" i="17"/>
  <c r="Y1435" i="17"/>
  <c r="Z1435" i="17"/>
  <c r="X1435" i="17"/>
  <c r="AE1434" i="17" l="1"/>
  <c r="AJ1439" i="17"/>
  <c r="AJ1440" i="17" s="1"/>
  <c r="Q1439" i="17"/>
  <c r="P1439" i="17"/>
  <c r="R1439" i="17" s="1"/>
  <c r="O1439" i="17"/>
  <c r="S1440" i="17"/>
  <c r="N1440" i="17" s="1"/>
  <c r="M1440" i="17"/>
  <c r="K1440" i="17"/>
  <c r="L1440" i="17"/>
  <c r="J1440" i="17"/>
  <c r="I1440" i="17"/>
  <c r="F1440" i="17"/>
  <c r="H1440" i="17"/>
  <c r="AG1440" i="17" s="1"/>
  <c r="E1441" i="17"/>
  <c r="G1440" i="17"/>
  <c r="AB1434" i="17"/>
  <c r="R1438" i="17"/>
  <c r="AI1440" i="17"/>
  <c r="U1437" i="17"/>
  <c r="T1438" i="17"/>
  <c r="V1437" i="17"/>
  <c r="AC1436" i="17"/>
  <c r="Y1436" i="17"/>
  <c r="AA1436" i="17" s="1"/>
  <c r="X1436" i="17"/>
  <c r="Z1436" i="17"/>
  <c r="AF1435" i="17"/>
  <c r="AA1435" i="17"/>
  <c r="AD1435" i="17" s="1"/>
  <c r="W1435" i="17" s="1"/>
  <c r="AE1435" i="17"/>
  <c r="AB1435" i="17" l="1"/>
  <c r="AH1440" i="17"/>
  <c r="AH1441" i="17" s="1"/>
  <c r="S1441" i="17"/>
  <c r="N1441" i="17" s="1"/>
  <c r="L1441" i="17"/>
  <c r="K1441" i="17"/>
  <c r="J1441" i="17"/>
  <c r="M1441" i="17"/>
  <c r="H1441" i="17"/>
  <c r="AG1441" i="17" s="1"/>
  <c r="E1442" i="17"/>
  <c r="I1441" i="17"/>
  <c r="F1441" i="17"/>
  <c r="G1441" i="17"/>
  <c r="Q1440" i="17"/>
  <c r="P1440" i="17"/>
  <c r="R1440" i="17" s="1"/>
  <c r="O1440" i="17"/>
  <c r="U1438" i="17"/>
  <c r="T1439" i="17"/>
  <c r="V1438" i="17"/>
  <c r="AE1436" i="17"/>
  <c r="AB1436" i="17" s="1"/>
  <c r="AF1436" i="17"/>
  <c r="AC1437" i="17"/>
  <c r="X1437" i="17"/>
  <c r="Y1437" i="17"/>
  <c r="Z1437" i="17"/>
  <c r="AD1436" i="17"/>
  <c r="W1436" i="17" s="1"/>
  <c r="AJ1441" i="17" l="1"/>
  <c r="AI1441" i="17"/>
  <c r="AI1442" i="17" s="1"/>
  <c r="Q1441" i="17"/>
  <c r="O1441" i="17"/>
  <c r="P1441" i="17"/>
  <c r="S1442" i="17"/>
  <c r="N1442" i="17" s="1"/>
  <c r="L1442" i="17"/>
  <c r="K1442" i="17"/>
  <c r="H1442" i="17"/>
  <c r="AH1442" i="17" s="1"/>
  <c r="J1442" i="17"/>
  <c r="I1442" i="17"/>
  <c r="M1442" i="17"/>
  <c r="E1443" i="17"/>
  <c r="F1442" i="17"/>
  <c r="G1442" i="17"/>
  <c r="AC1438" i="17"/>
  <c r="Y1438" i="17"/>
  <c r="Z1438" i="17"/>
  <c r="X1438" i="17"/>
  <c r="AA1437" i="17"/>
  <c r="AD1437" i="17" s="1"/>
  <c r="W1437" i="17" s="1"/>
  <c r="AE1437" i="17"/>
  <c r="AB1437" i="17" s="1"/>
  <c r="T1440" i="17"/>
  <c r="U1439" i="17"/>
  <c r="V1439" i="17"/>
  <c r="AF1437" i="17"/>
  <c r="R1441" i="17" l="1"/>
  <c r="AG1442" i="17"/>
  <c r="AJ1442" i="17"/>
  <c r="AJ1443" i="17" s="1"/>
  <c r="P1442" i="17"/>
  <c r="Q1442" i="17"/>
  <c r="O1442" i="17"/>
  <c r="S1443" i="17"/>
  <c r="N1443" i="17" s="1"/>
  <c r="L1443" i="17"/>
  <c r="K1443" i="17"/>
  <c r="M1443" i="17"/>
  <c r="H1443" i="17"/>
  <c r="AI1443" i="17" s="1"/>
  <c r="E1444" i="17"/>
  <c r="J1443" i="17"/>
  <c r="I1443" i="17"/>
  <c r="F1443" i="17"/>
  <c r="G1443" i="17"/>
  <c r="AH1443" i="17"/>
  <c r="AG1443" i="17"/>
  <c r="AF1438" i="17"/>
  <c r="AD1438" i="17"/>
  <c r="W1438" i="17" s="1"/>
  <c r="AC1439" i="17"/>
  <c r="Z1439" i="17"/>
  <c r="Y1439" i="17"/>
  <c r="X1439" i="17"/>
  <c r="AA1438" i="17"/>
  <c r="U1440" i="17"/>
  <c r="T1441" i="17"/>
  <c r="V1440" i="17"/>
  <c r="AE1438" i="17"/>
  <c r="AB1438" i="17" s="1"/>
  <c r="AI1444" i="17" l="1"/>
  <c r="AG1444" i="17"/>
  <c r="AA1439" i="17"/>
  <c r="Q1443" i="17"/>
  <c r="P1443" i="17"/>
  <c r="R1443" i="17" s="1"/>
  <c r="O1443" i="17"/>
  <c r="R1442" i="17"/>
  <c r="S1444" i="17"/>
  <c r="N1444" i="17" s="1"/>
  <c r="M1444" i="17"/>
  <c r="K1444" i="17"/>
  <c r="L1444" i="17"/>
  <c r="J1444" i="17"/>
  <c r="I1444" i="17"/>
  <c r="H1444" i="17"/>
  <c r="AJ1444" i="17" s="1"/>
  <c r="E1445" i="17"/>
  <c r="F1444" i="17"/>
  <c r="G1444" i="17"/>
  <c r="AH1444" i="17"/>
  <c r="U1441" i="17"/>
  <c r="T1442" i="17"/>
  <c r="V1441" i="17"/>
  <c r="Z1440" i="17"/>
  <c r="AC1440" i="17"/>
  <c r="Y1440" i="17"/>
  <c r="X1440" i="17"/>
  <c r="AD1439" i="17"/>
  <c r="W1439" i="17" s="1"/>
  <c r="AE1439" i="17"/>
  <c r="AB1439" i="17" s="1"/>
  <c r="AF1439" i="17"/>
  <c r="AA1440" i="17" l="1"/>
  <c r="P1444" i="17"/>
  <c r="Q1444" i="17"/>
  <c r="O1444" i="17"/>
  <c r="S1445" i="17"/>
  <c r="N1445" i="17" s="1"/>
  <c r="L1445" i="17"/>
  <c r="M1445" i="17"/>
  <c r="K1445" i="17"/>
  <c r="I1445" i="17"/>
  <c r="J1445" i="17"/>
  <c r="E1446" i="17"/>
  <c r="H1445" i="17"/>
  <c r="AI1445" i="17" s="1"/>
  <c r="F1445" i="17"/>
  <c r="G1445" i="17"/>
  <c r="AF1440" i="17"/>
  <c r="AC1441" i="17"/>
  <c r="Z1441" i="17"/>
  <c r="X1441" i="17"/>
  <c r="Y1441" i="17"/>
  <c r="AA1441" i="17" s="1"/>
  <c r="U1442" i="17"/>
  <c r="T1443" i="17"/>
  <c r="V1442" i="17"/>
  <c r="AD1440" i="17"/>
  <c r="W1440" i="17" s="1"/>
  <c r="AE1440" i="17"/>
  <c r="AB1440" i="17" s="1"/>
  <c r="AH1445" i="17" l="1"/>
  <c r="AH1446" i="17" s="1"/>
  <c r="AG1445" i="17"/>
  <c r="AJ1445" i="17"/>
  <c r="AJ1446" i="17" s="1"/>
  <c r="S1446" i="17"/>
  <c r="N1446" i="17" s="1"/>
  <c r="L1446" i="17"/>
  <c r="K1446" i="17"/>
  <c r="M1446" i="17"/>
  <c r="J1446" i="17"/>
  <c r="I1446" i="17"/>
  <c r="H1446" i="17"/>
  <c r="AI1446" i="17" s="1"/>
  <c r="F1446" i="17"/>
  <c r="E1447" i="17"/>
  <c r="G1446" i="17"/>
  <c r="AG1446" i="17"/>
  <c r="R1444" i="17"/>
  <c r="Q1445" i="17"/>
  <c r="P1445" i="17"/>
  <c r="O1445" i="17"/>
  <c r="AF1441" i="17"/>
  <c r="AD1441" i="17"/>
  <c r="W1441" i="17" s="1"/>
  <c r="AE1441" i="17"/>
  <c r="AB1441" i="17" s="1"/>
  <c r="T1444" i="17"/>
  <c r="U1443" i="17"/>
  <c r="V1443" i="17"/>
  <c r="AC1442" i="17"/>
  <c r="Y1442" i="17"/>
  <c r="Z1442" i="17"/>
  <c r="X1442" i="17"/>
  <c r="AG1447" i="17" l="1"/>
  <c r="AA1442" i="17"/>
  <c r="AE1442" i="17" s="1"/>
  <c r="S1447" i="17"/>
  <c r="N1447" i="17" s="1"/>
  <c r="M1447" i="17"/>
  <c r="L1447" i="17"/>
  <c r="J1447" i="17"/>
  <c r="K1447" i="17"/>
  <c r="I1447" i="17"/>
  <c r="H1447" i="17"/>
  <c r="AI1447" i="17" s="1"/>
  <c r="E1448" i="17"/>
  <c r="F1447" i="17"/>
  <c r="G1447" i="17"/>
  <c r="R1445" i="17"/>
  <c r="Q1446" i="17"/>
  <c r="P1446" i="17"/>
  <c r="O1446" i="17"/>
  <c r="AJ1447" i="17"/>
  <c r="U1444" i="17"/>
  <c r="T1445" i="17"/>
  <c r="V1444" i="17"/>
  <c r="AF1442" i="17"/>
  <c r="AD1442" i="17"/>
  <c r="W1442" i="17" s="1"/>
  <c r="AC1443" i="17"/>
  <c r="Y1443" i="17"/>
  <c r="Z1443" i="17"/>
  <c r="X1443" i="17"/>
  <c r="AH1447" i="17" l="1"/>
  <c r="AB1442" i="17"/>
  <c r="Q1447" i="17"/>
  <c r="P1447" i="17"/>
  <c r="O1447" i="17"/>
  <c r="S1448" i="17"/>
  <c r="N1448" i="17" s="1"/>
  <c r="L1448" i="17"/>
  <c r="M1448" i="17"/>
  <c r="K1448" i="17"/>
  <c r="J1448" i="17"/>
  <c r="H1448" i="17"/>
  <c r="AG1448" i="17" s="1"/>
  <c r="F1448" i="17"/>
  <c r="I1448" i="17"/>
  <c r="E1449" i="17"/>
  <c r="G1448" i="17"/>
  <c r="AJ1448" i="17"/>
  <c r="AH1448" i="17"/>
  <c r="R1446" i="17"/>
  <c r="AI1448" i="17"/>
  <c r="AF1443" i="17"/>
  <c r="U1445" i="17"/>
  <c r="T1446" i="17"/>
  <c r="V1445" i="17"/>
  <c r="AC1444" i="17"/>
  <c r="Y1444" i="17"/>
  <c r="Z1444" i="17"/>
  <c r="X1444" i="17"/>
  <c r="AA1443" i="17"/>
  <c r="AD1443" i="17" s="1"/>
  <c r="W1443" i="17" s="1"/>
  <c r="AE1443" i="17" l="1"/>
  <c r="Q1448" i="17"/>
  <c r="P1448" i="17"/>
  <c r="R1448" i="17" s="1"/>
  <c r="O1448" i="17"/>
  <c r="AB1443" i="17"/>
  <c r="S1449" i="17"/>
  <c r="N1449" i="17" s="1"/>
  <c r="K1449" i="17"/>
  <c r="L1449" i="17"/>
  <c r="J1449" i="17"/>
  <c r="M1449" i="17"/>
  <c r="I1449" i="17"/>
  <c r="H1449" i="17"/>
  <c r="AJ1449" i="17" s="1"/>
  <c r="E1450" i="17"/>
  <c r="F1449" i="17"/>
  <c r="G1449" i="17"/>
  <c r="R1447" i="17"/>
  <c r="AA1444" i="17"/>
  <c r="AD1444" i="17"/>
  <c r="W1444" i="17" s="1"/>
  <c r="AF1444" i="17"/>
  <c r="U1446" i="17"/>
  <c r="T1447" i="17"/>
  <c r="V1446" i="17"/>
  <c r="AC1445" i="17"/>
  <c r="Y1445" i="17"/>
  <c r="Z1445" i="17"/>
  <c r="X1445" i="17"/>
  <c r="AE1444" i="17"/>
  <c r="AG1449" i="17" l="1"/>
  <c r="AH1449" i="17"/>
  <c r="AI1449" i="17"/>
  <c r="AI1450" i="17" s="1"/>
  <c r="Q1449" i="17"/>
  <c r="P1449" i="17"/>
  <c r="O1449" i="17"/>
  <c r="S1450" i="17"/>
  <c r="N1450" i="17" s="1"/>
  <c r="M1450" i="17"/>
  <c r="L1450" i="17"/>
  <c r="H1450" i="17"/>
  <c r="I1450" i="17"/>
  <c r="K1450" i="17"/>
  <c r="J1450" i="17"/>
  <c r="E1451" i="17"/>
  <c r="F1450" i="17"/>
  <c r="G1450" i="17"/>
  <c r="AG1450" i="17"/>
  <c r="AH1450" i="17"/>
  <c r="AJ1450" i="17"/>
  <c r="AB1444" i="17"/>
  <c r="AF1445" i="17" s="1"/>
  <c r="U1447" i="17"/>
  <c r="T1448" i="17"/>
  <c r="V1447" i="17"/>
  <c r="AA1445" i="17"/>
  <c r="AC1446" i="17"/>
  <c r="Y1446" i="17"/>
  <c r="X1446" i="17"/>
  <c r="Z1446" i="17"/>
  <c r="AD1445" i="17"/>
  <c r="W1445" i="17" s="1"/>
  <c r="AE1445" i="17"/>
  <c r="R1449" i="17" l="1"/>
  <c r="AA1446" i="17"/>
  <c r="Q1450" i="17"/>
  <c r="O1450" i="17"/>
  <c r="P1450" i="17"/>
  <c r="S1451" i="17"/>
  <c r="N1451" i="17" s="1"/>
  <c r="K1451" i="17"/>
  <c r="M1451" i="17"/>
  <c r="L1451" i="17"/>
  <c r="I1451" i="17"/>
  <c r="J1451" i="17"/>
  <c r="E1452" i="17"/>
  <c r="H1451" i="17"/>
  <c r="AI1451" i="17" s="1"/>
  <c r="F1451" i="17"/>
  <c r="G1451" i="17"/>
  <c r="AD1446" i="17"/>
  <c r="W1446" i="17" s="1"/>
  <c r="U1448" i="17"/>
  <c r="T1449" i="17"/>
  <c r="V1448" i="17"/>
  <c r="AC1447" i="17"/>
  <c r="Z1447" i="17"/>
  <c r="X1447" i="17"/>
  <c r="Y1447" i="17"/>
  <c r="AE1446" i="17"/>
  <c r="AB1445" i="17"/>
  <c r="AH1451" i="17" l="1"/>
  <c r="AG1451" i="17"/>
  <c r="AJ1451" i="17"/>
  <c r="Q1451" i="17"/>
  <c r="P1451" i="17"/>
  <c r="R1451" i="17" s="1"/>
  <c r="O1451" i="17"/>
  <c r="R1450" i="17"/>
  <c r="S1452" i="17"/>
  <c r="N1452" i="17" s="1"/>
  <c r="L1452" i="17"/>
  <c r="M1452" i="17"/>
  <c r="K1452" i="17"/>
  <c r="H1452" i="17"/>
  <c r="AI1452" i="17" s="1"/>
  <c r="J1452" i="17"/>
  <c r="I1452" i="17"/>
  <c r="E1453" i="17"/>
  <c r="F1452" i="17"/>
  <c r="G1452" i="17"/>
  <c r="AA1447" i="17"/>
  <c r="AE1447" i="17" s="1"/>
  <c r="AH1452" i="17"/>
  <c r="AG1452" i="17"/>
  <c r="AJ1452" i="17"/>
  <c r="T1450" i="17"/>
  <c r="U1449" i="17"/>
  <c r="V1449" i="17"/>
  <c r="AC1448" i="17"/>
  <c r="Z1448" i="17"/>
  <c r="X1448" i="17"/>
  <c r="Y1448" i="17"/>
  <c r="AB1446" i="17"/>
  <c r="AD1447" i="17"/>
  <c r="W1447" i="17" s="1"/>
  <c r="AF1446" i="17"/>
  <c r="AF1447" i="17" s="1"/>
  <c r="AA1448" i="17" l="1"/>
  <c r="AD1448" i="17" s="1"/>
  <c r="W1448" i="17" s="1"/>
  <c r="Q1452" i="17"/>
  <c r="P1452" i="17"/>
  <c r="O1452" i="17"/>
  <c r="S1453" i="17"/>
  <c r="N1453" i="17" s="1"/>
  <c r="M1453" i="17"/>
  <c r="K1453" i="17"/>
  <c r="L1453" i="17"/>
  <c r="I1453" i="17"/>
  <c r="J1453" i="17"/>
  <c r="E1454" i="17"/>
  <c r="H1453" i="17"/>
  <c r="AI1453" i="17" s="1"/>
  <c r="F1453" i="17"/>
  <c r="G1453" i="17"/>
  <c r="U1450" i="17"/>
  <c r="T1451" i="17"/>
  <c r="V1450" i="17"/>
  <c r="AB1447" i="17"/>
  <c r="AE1448" i="17"/>
  <c r="AC1449" i="17"/>
  <c r="Y1449" i="17"/>
  <c r="Z1449" i="17"/>
  <c r="X1449" i="17"/>
  <c r="AH1453" i="17" l="1"/>
  <c r="AG1453" i="17"/>
  <c r="AJ1453" i="17"/>
  <c r="AJ1454" i="17" s="1"/>
  <c r="P1453" i="17"/>
  <c r="Q1453" i="17"/>
  <c r="O1453" i="17"/>
  <c r="S1454" i="17"/>
  <c r="N1454" i="17" s="1"/>
  <c r="L1454" i="17"/>
  <c r="M1454" i="17"/>
  <c r="K1454" i="17"/>
  <c r="I1454" i="17"/>
  <c r="H1454" i="17"/>
  <c r="AI1454" i="17" s="1"/>
  <c r="J1454" i="17"/>
  <c r="F1454" i="17"/>
  <c r="E1455" i="17"/>
  <c r="G1454" i="17"/>
  <c r="AA1449" i="17"/>
  <c r="AD1449" i="17" s="1"/>
  <c r="W1449" i="17" s="1"/>
  <c r="AG1454" i="17"/>
  <c r="R1452" i="17"/>
  <c r="AB1448" i="17"/>
  <c r="U1451" i="17"/>
  <c r="T1452" i="17"/>
  <c r="V1451" i="17"/>
  <c r="AC1450" i="17"/>
  <c r="X1450" i="17"/>
  <c r="Y1450" i="17"/>
  <c r="Z1450" i="17"/>
  <c r="AE1449" i="17"/>
  <c r="AF1448" i="17"/>
  <c r="AH1454" i="17" l="1"/>
  <c r="AF1449" i="17"/>
  <c r="AF1450" i="17" s="1"/>
  <c r="AA1450" i="17"/>
  <c r="Q1454" i="17"/>
  <c r="P1454" i="17"/>
  <c r="O1454" i="17"/>
  <c r="R1453" i="17"/>
  <c r="S1455" i="17"/>
  <c r="N1455" i="17" s="1"/>
  <c r="M1455" i="17"/>
  <c r="J1455" i="17"/>
  <c r="L1455" i="17"/>
  <c r="I1455" i="17"/>
  <c r="H1455" i="17"/>
  <c r="AI1455" i="17" s="1"/>
  <c r="K1455" i="17"/>
  <c r="E1456" i="17"/>
  <c r="F1455" i="17"/>
  <c r="G1455" i="17"/>
  <c r="AC1451" i="17"/>
  <c r="Y1451" i="17"/>
  <c r="Z1451" i="17"/>
  <c r="X1451" i="17"/>
  <c r="T1453" i="17"/>
  <c r="U1452" i="17"/>
  <c r="V1452" i="17"/>
  <c r="AD1450" i="17"/>
  <c r="W1450" i="17" s="1"/>
  <c r="AB1449" i="17"/>
  <c r="AE1450" i="17"/>
  <c r="AA1451" i="17" l="1"/>
  <c r="AH1455" i="17"/>
  <c r="AG1455" i="17"/>
  <c r="AG1456" i="17" s="1"/>
  <c r="AJ1455" i="17"/>
  <c r="AJ1456" i="17" s="1"/>
  <c r="S1456" i="17"/>
  <c r="N1456" i="17" s="1"/>
  <c r="L1456" i="17"/>
  <c r="K1456" i="17"/>
  <c r="J1456" i="17"/>
  <c r="H1456" i="17"/>
  <c r="M1456" i="17"/>
  <c r="I1456" i="17"/>
  <c r="F1456" i="17"/>
  <c r="E1457" i="17"/>
  <c r="G1456" i="17"/>
  <c r="R1454" i="17"/>
  <c r="AH1456" i="17"/>
  <c r="AI1456" i="17"/>
  <c r="Q1455" i="17"/>
  <c r="P1455" i="17"/>
  <c r="O1455" i="17"/>
  <c r="AB1450" i="17"/>
  <c r="AF1451" i="17" s="1"/>
  <c r="AC1452" i="17"/>
  <c r="X1452" i="17"/>
  <c r="Z1452" i="17"/>
  <c r="Y1452" i="17"/>
  <c r="AD1451" i="17"/>
  <c r="W1451" i="17" s="1"/>
  <c r="AE1451" i="17"/>
  <c r="U1453" i="17"/>
  <c r="T1454" i="17"/>
  <c r="V1453" i="17"/>
  <c r="AA1452" i="17" l="1"/>
  <c r="AE1452" i="17" s="1"/>
  <c r="R1455" i="17"/>
  <c r="S1457" i="17"/>
  <c r="N1457" i="17" s="1"/>
  <c r="L1457" i="17"/>
  <c r="M1457" i="17"/>
  <c r="K1457" i="17"/>
  <c r="J1457" i="17"/>
  <c r="H1457" i="17"/>
  <c r="AG1457" i="17" s="1"/>
  <c r="I1457" i="17"/>
  <c r="F1457" i="17"/>
  <c r="E1458" i="17"/>
  <c r="G1457" i="17"/>
  <c r="Q1456" i="17"/>
  <c r="P1456" i="17"/>
  <c r="R1456" i="17" s="1"/>
  <c r="O1456" i="17"/>
  <c r="AC1453" i="17"/>
  <c r="Z1453" i="17"/>
  <c r="X1453" i="17"/>
  <c r="Y1453" i="17"/>
  <c r="AD1452" i="17"/>
  <c r="W1452" i="17" s="1"/>
  <c r="U1454" i="17"/>
  <c r="T1455" i="17"/>
  <c r="V1454" i="17"/>
  <c r="AB1451" i="17"/>
  <c r="AI1457" i="17" l="1"/>
  <c r="AJ1457" i="17"/>
  <c r="AH1457" i="17"/>
  <c r="S1458" i="17"/>
  <c r="N1458" i="17" s="1"/>
  <c r="L1458" i="17"/>
  <c r="K1458" i="17"/>
  <c r="M1458" i="17"/>
  <c r="H1458" i="17"/>
  <c r="AG1458" i="17" s="1"/>
  <c r="I1458" i="17"/>
  <c r="J1458" i="17"/>
  <c r="E1459" i="17"/>
  <c r="F1458" i="17"/>
  <c r="G1458" i="17"/>
  <c r="AH1458" i="17"/>
  <c r="AA1453" i="17"/>
  <c r="AD1453" i="17" s="1"/>
  <c r="W1453" i="17" s="1"/>
  <c r="Q1457" i="17"/>
  <c r="P1457" i="17"/>
  <c r="R1457" i="17" s="1"/>
  <c r="O1457" i="17"/>
  <c r="AJ1458" i="17"/>
  <c r="AI1458" i="17"/>
  <c r="AB1452" i="17"/>
  <c r="U1455" i="17"/>
  <c r="T1456" i="17"/>
  <c r="V1455" i="17"/>
  <c r="AC1454" i="17"/>
  <c r="Z1454" i="17"/>
  <c r="X1454" i="17"/>
  <c r="Y1454" i="17"/>
  <c r="AA1454" i="17" s="1"/>
  <c r="AF1452" i="17"/>
  <c r="AF1453" i="17" s="1"/>
  <c r="AE1453" i="17" l="1"/>
  <c r="Q1458" i="17"/>
  <c r="P1458" i="17"/>
  <c r="O1458" i="17"/>
  <c r="S1459" i="17"/>
  <c r="N1459" i="17" s="1"/>
  <c r="L1459" i="17"/>
  <c r="K1459" i="17"/>
  <c r="M1459" i="17"/>
  <c r="I1459" i="17"/>
  <c r="J1459" i="17"/>
  <c r="E1460" i="17"/>
  <c r="H1459" i="17"/>
  <c r="AJ1459" i="17" s="1"/>
  <c r="F1459" i="17"/>
  <c r="G1459" i="17"/>
  <c r="U1456" i="17"/>
  <c r="T1457" i="17"/>
  <c r="V1456" i="17"/>
  <c r="AC1455" i="17"/>
  <c r="X1455" i="17"/>
  <c r="Y1455" i="17"/>
  <c r="Z1455" i="17"/>
  <c r="AD1454" i="17"/>
  <c r="W1454" i="17" s="1"/>
  <c r="AB1453" i="17"/>
  <c r="AE1454" i="17"/>
  <c r="AA1455" i="17" l="1"/>
  <c r="AI1459" i="17"/>
  <c r="AG1459" i="17"/>
  <c r="AH1459" i="17"/>
  <c r="Q1459" i="17"/>
  <c r="O1459" i="17"/>
  <c r="P1459" i="17"/>
  <c r="S1460" i="17"/>
  <c r="N1460" i="17" s="1"/>
  <c r="K1460" i="17"/>
  <c r="L1460" i="17"/>
  <c r="M1460" i="17"/>
  <c r="J1460" i="17"/>
  <c r="I1460" i="17"/>
  <c r="E1461" i="17"/>
  <c r="H1460" i="17"/>
  <c r="AJ1460" i="17" s="1"/>
  <c r="F1460" i="17"/>
  <c r="G1460" i="17"/>
  <c r="R1458" i="17"/>
  <c r="AD1455" i="17"/>
  <c r="W1455" i="17" s="1"/>
  <c r="AE1455" i="17"/>
  <c r="AB1454" i="17"/>
  <c r="U1457" i="17"/>
  <c r="T1458" i="17"/>
  <c r="V1457" i="17"/>
  <c r="Y1456" i="17"/>
  <c r="AC1456" i="17"/>
  <c r="Z1456" i="17"/>
  <c r="X1456" i="17"/>
  <c r="AF1454" i="17"/>
  <c r="AF1455" i="17" s="1"/>
  <c r="R1459" i="17" l="1"/>
  <c r="AH1460" i="17"/>
  <c r="AG1460" i="17"/>
  <c r="AI1460" i="17"/>
  <c r="S1461" i="17"/>
  <c r="N1461" i="17" s="1"/>
  <c r="L1461" i="17"/>
  <c r="K1461" i="17"/>
  <c r="M1461" i="17"/>
  <c r="I1461" i="17"/>
  <c r="J1461" i="17"/>
  <c r="E1462" i="17"/>
  <c r="H1461" i="17"/>
  <c r="AJ1461" i="17" s="1"/>
  <c r="F1461" i="17"/>
  <c r="G1461" i="17"/>
  <c r="AI1461" i="17"/>
  <c r="Q1460" i="17"/>
  <c r="P1460" i="17"/>
  <c r="O1460" i="17"/>
  <c r="AH1461" i="17"/>
  <c r="AG1461" i="17"/>
  <c r="T1459" i="17"/>
  <c r="U1458" i="17"/>
  <c r="V1458" i="17"/>
  <c r="AB1455" i="17"/>
  <c r="AC1457" i="17"/>
  <c r="Z1457" i="17"/>
  <c r="Y1457" i="17"/>
  <c r="X1457" i="17"/>
  <c r="AA1456" i="17"/>
  <c r="AD1456" i="17" s="1"/>
  <c r="W1456" i="17" s="1"/>
  <c r="S1462" i="17" l="1"/>
  <c r="N1462" i="17" s="1"/>
  <c r="K1462" i="17"/>
  <c r="M1462" i="17"/>
  <c r="L1462" i="17"/>
  <c r="J1462" i="17"/>
  <c r="I1462" i="17"/>
  <c r="H1462" i="17"/>
  <c r="AJ1462" i="17" s="1"/>
  <c r="E1463" i="17"/>
  <c r="F1462" i="17"/>
  <c r="G1462" i="17"/>
  <c r="R1460" i="17"/>
  <c r="Q1461" i="17"/>
  <c r="P1461" i="17"/>
  <c r="O1461" i="17"/>
  <c r="AE1456" i="17"/>
  <c r="AB1456" i="17" s="1"/>
  <c r="AC1458" i="17"/>
  <c r="X1458" i="17"/>
  <c r="Z1458" i="17"/>
  <c r="Y1458" i="17"/>
  <c r="AF1456" i="17"/>
  <c r="T1460" i="17"/>
  <c r="U1459" i="17"/>
  <c r="V1459" i="17"/>
  <c r="AA1457" i="17"/>
  <c r="AD1457" i="17" s="1"/>
  <c r="W1457" i="17" s="1"/>
  <c r="AE1457" i="17"/>
  <c r="AI1462" i="17" l="1"/>
  <c r="AG1462" i="17"/>
  <c r="AH1462" i="17"/>
  <c r="AH1463" i="17" s="1"/>
  <c r="AF1457" i="17"/>
  <c r="AA1458" i="17"/>
  <c r="AE1458" i="17" s="1"/>
  <c r="Q1462" i="17"/>
  <c r="P1462" i="17"/>
  <c r="O1462" i="17"/>
  <c r="R1461" i="17"/>
  <c r="S1463" i="17"/>
  <c r="N1463" i="17" s="1"/>
  <c r="K1463" i="17"/>
  <c r="M1463" i="17"/>
  <c r="L1463" i="17"/>
  <c r="J1463" i="17"/>
  <c r="I1463" i="17"/>
  <c r="H1463" i="17"/>
  <c r="AJ1463" i="17" s="1"/>
  <c r="E1464" i="17"/>
  <c r="F1463" i="17"/>
  <c r="G1463" i="17"/>
  <c r="T1461" i="17"/>
  <c r="U1460" i="17"/>
  <c r="V1460" i="17"/>
  <c r="AB1457" i="17"/>
  <c r="AC1459" i="17"/>
  <c r="Y1459" i="17"/>
  <c r="Z1459" i="17"/>
  <c r="X1459" i="17"/>
  <c r="AA1459" i="17" l="1"/>
  <c r="AD1458" i="17"/>
  <c r="W1458" i="17" s="1"/>
  <c r="AB1458" i="17" s="1"/>
  <c r="AI1463" i="17"/>
  <c r="AG1463" i="17"/>
  <c r="R1462" i="17"/>
  <c r="P1463" i="17"/>
  <c r="Q1463" i="17"/>
  <c r="O1463" i="17"/>
  <c r="S1464" i="17"/>
  <c r="N1464" i="17" s="1"/>
  <c r="M1464" i="17"/>
  <c r="L1464" i="17"/>
  <c r="K1464" i="17"/>
  <c r="H1464" i="17"/>
  <c r="AJ1464" i="17" s="1"/>
  <c r="J1464" i="17"/>
  <c r="E1465" i="17"/>
  <c r="I1464" i="17"/>
  <c r="F1464" i="17"/>
  <c r="G1464" i="17"/>
  <c r="U1461" i="17"/>
  <c r="T1462" i="17"/>
  <c r="V1461" i="17"/>
  <c r="AF1458" i="17"/>
  <c r="AD1459" i="17"/>
  <c r="W1459" i="17" s="1"/>
  <c r="AC1460" i="17"/>
  <c r="X1460" i="17"/>
  <c r="Z1460" i="17"/>
  <c r="Y1460" i="17"/>
  <c r="AE1459" i="17"/>
  <c r="R1463" i="17" l="1"/>
  <c r="AA1460" i="17"/>
  <c r="AG1464" i="17"/>
  <c r="AF1459" i="17"/>
  <c r="AI1464" i="17"/>
  <c r="AI1465" i="17" s="1"/>
  <c r="AH1464" i="17"/>
  <c r="AH1465" i="17" s="1"/>
  <c r="S1465" i="17"/>
  <c r="N1465" i="17" s="1"/>
  <c r="L1465" i="17"/>
  <c r="K1465" i="17"/>
  <c r="J1465" i="17"/>
  <c r="H1465" i="17"/>
  <c r="I1465" i="17"/>
  <c r="M1465" i="17"/>
  <c r="F1465" i="17"/>
  <c r="E1466" i="17"/>
  <c r="G1465" i="17"/>
  <c r="AJ1465" i="17"/>
  <c r="AG1465" i="17"/>
  <c r="Q1464" i="17"/>
  <c r="P1464" i="17"/>
  <c r="R1464" i="17" s="1"/>
  <c r="O1464" i="17"/>
  <c r="AC1461" i="17"/>
  <c r="Y1461" i="17"/>
  <c r="X1461" i="17"/>
  <c r="Z1461" i="17"/>
  <c r="U1462" i="17"/>
  <c r="T1463" i="17"/>
  <c r="V1462" i="17"/>
  <c r="AE1460" i="17"/>
  <c r="AB1459" i="17"/>
  <c r="AD1460" i="17"/>
  <c r="W1460" i="17" s="1"/>
  <c r="AJ1466" i="17" l="1"/>
  <c r="AG1466" i="17"/>
  <c r="S1466" i="17"/>
  <c r="N1466" i="17" s="1"/>
  <c r="M1466" i="17"/>
  <c r="L1466" i="17"/>
  <c r="K1466" i="17"/>
  <c r="J1466" i="17"/>
  <c r="I1466" i="17"/>
  <c r="H1466" i="17"/>
  <c r="AI1466" i="17" s="1"/>
  <c r="E1467" i="17"/>
  <c r="F1466" i="17"/>
  <c r="G1466" i="17"/>
  <c r="Q1465" i="17"/>
  <c r="P1465" i="17"/>
  <c r="O1465" i="17"/>
  <c r="AB1460" i="17"/>
  <c r="AA1461" i="17"/>
  <c r="AD1461" i="17" s="1"/>
  <c r="W1461" i="17" s="1"/>
  <c r="AE1461" i="17"/>
  <c r="U1463" i="17"/>
  <c r="V1463" i="17"/>
  <c r="T1464" i="17"/>
  <c r="AF1460" i="17"/>
  <c r="AF1461" i="17" s="1"/>
  <c r="AC1462" i="17"/>
  <c r="Z1462" i="17"/>
  <c r="Y1462" i="17"/>
  <c r="X1462" i="17"/>
  <c r="AH1466" i="17" l="1"/>
  <c r="Q1466" i="17"/>
  <c r="O1466" i="17"/>
  <c r="P1466" i="17"/>
  <c r="R1466" i="17" s="1"/>
  <c r="S1467" i="17"/>
  <c r="N1467" i="17" s="1"/>
  <c r="M1467" i="17"/>
  <c r="L1467" i="17"/>
  <c r="K1467" i="17"/>
  <c r="H1467" i="17"/>
  <c r="I1467" i="17"/>
  <c r="J1467" i="17"/>
  <c r="E1468" i="17"/>
  <c r="F1467" i="17"/>
  <c r="G1467" i="17"/>
  <c r="AJ1467" i="17"/>
  <c r="AI1467" i="17"/>
  <c r="R1465" i="17"/>
  <c r="AH1467" i="17"/>
  <c r="AG1467" i="17"/>
  <c r="AC1463" i="17"/>
  <c r="Z1463" i="17"/>
  <c r="X1463" i="17"/>
  <c r="Y1463" i="17"/>
  <c r="AA1462" i="17"/>
  <c r="AD1462" i="17" s="1"/>
  <c r="W1462" i="17" s="1"/>
  <c r="AB1461" i="17"/>
  <c r="T1465" i="17"/>
  <c r="U1464" i="17"/>
  <c r="V1464" i="17"/>
  <c r="AI1468" i="17" l="1"/>
  <c r="AE1462" i="17"/>
  <c r="AB1462" i="17" s="1"/>
  <c r="Q1467" i="17"/>
  <c r="P1467" i="17"/>
  <c r="O1467" i="17"/>
  <c r="S1468" i="17"/>
  <c r="N1468" i="17" s="1"/>
  <c r="L1468" i="17"/>
  <c r="K1468" i="17"/>
  <c r="M1468" i="17"/>
  <c r="J1468" i="17"/>
  <c r="I1468" i="17"/>
  <c r="E1469" i="17"/>
  <c r="H1468" i="17"/>
  <c r="AJ1468" i="17" s="1"/>
  <c r="F1468" i="17"/>
  <c r="G1468" i="17"/>
  <c r="AA1463" i="17"/>
  <c r="AC1464" i="17"/>
  <c r="Z1464" i="17"/>
  <c r="Y1464" i="17"/>
  <c r="X1464" i="17"/>
  <c r="U1465" i="17"/>
  <c r="T1466" i="17"/>
  <c r="V1465" i="17"/>
  <c r="AD1463" i="17"/>
  <c r="W1463" i="17" s="1"/>
  <c r="AE1463" i="17"/>
  <c r="AF1462" i="17"/>
  <c r="AF1463" i="17" s="1"/>
  <c r="AH1468" i="17" l="1"/>
  <c r="AA1464" i="17"/>
  <c r="AG1468" i="17"/>
  <c r="S1469" i="17"/>
  <c r="N1469" i="17" s="1"/>
  <c r="M1469" i="17"/>
  <c r="K1469" i="17"/>
  <c r="L1469" i="17"/>
  <c r="I1469" i="17"/>
  <c r="J1469" i="17"/>
  <c r="H1469" i="17"/>
  <c r="AJ1469" i="17" s="1"/>
  <c r="E1470" i="17"/>
  <c r="F1469" i="17"/>
  <c r="G1469" i="17"/>
  <c r="Q1468" i="17"/>
  <c r="P1468" i="17"/>
  <c r="R1468" i="17" s="1"/>
  <c r="O1468" i="17"/>
  <c r="R1467" i="17"/>
  <c r="AH1469" i="17"/>
  <c r="AI1469" i="17"/>
  <c r="AG1469" i="17"/>
  <c r="AD1464" i="17"/>
  <c r="W1464" i="17" s="1"/>
  <c r="AE1464" i="17"/>
  <c r="T1467" i="17"/>
  <c r="V1466" i="17"/>
  <c r="U1466" i="17"/>
  <c r="AB1463" i="17"/>
  <c r="AC1465" i="17"/>
  <c r="X1465" i="17"/>
  <c r="Y1465" i="17"/>
  <c r="Z1465" i="17"/>
  <c r="AJ1470" i="17" l="1"/>
  <c r="Q1469" i="17"/>
  <c r="P1469" i="17"/>
  <c r="O1469" i="17"/>
  <c r="S1470" i="17"/>
  <c r="N1470" i="17" s="1"/>
  <c r="L1470" i="17"/>
  <c r="K1470" i="17"/>
  <c r="M1470" i="17"/>
  <c r="H1470" i="17"/>
  <c r="AG1470" i="17" s="1"/>
  <c r="J1470" i="17"/>
  <c r="I1470" i="17"/>
  <c r="E1471" i="17"/>
  <c r="F1470" i="17"/>
  <c r="G1470" i="17"/>
  <c r="AH1470" i="17"/>
  <c r="U1467" i="17"/>
  <c r="T1468" i="17"/>
  <c r="V1467" i="17"/>
  <c r="AA1465" i="17"/>
  <c r="AE1465" i="17" s="1"/>
  <c r="AB1464" i="17"/>
  <c r="AF1464" i="17"/>
  <c r="AF1465" i="17" s="1"/>
  <c r="AC1466" i="17"/>
  <c r="Y1466" i="17"/>
  <c r="Z1466" i="17"/>
  <c r="X1466" i="17"/>
  <c r="AI1470" i="17" l="1"/>
  <c r="Q1470" i="17"/>
  <c r="P1470" i="17"/>
  <c r="R1470" i="17" s="1"/>
  <c r="O1470" i="17"/>
  <c r="S1471" i="17"/>
  <c r="N1471" i="17" s="1"/>
  <c r="M1471" i="17"/>
  <c r="L1471" i="17"/>
  <c r="J1471" i="17"/>
  <c r="I1471" i="17"/>
  <c r="H1471" i="17"/>
  <c r="K1471" i="17"/>
  <c r="F1471" i="17"/>
  <c r="E1472" i="17"/>
  <c r="G1471" i="17"/>
  <c r="AI1471" i="17"/>
  <c r="R1469" i="17"/>
  <c r="AG1471" i="17"/>
  <c r="AA1466" i="17"/>
  <c r="AH1471" i="17"/>
  <c r="AJ1471" i="17"/>
  <c r="AD1465" i="17"/>
  <c r="W1465" i="17" s="1"/>
  <c r="AB1465" i="17" s="1"/>
  <c r="AF1466" i="17" s="1"/>
  <c r="AD1466" i="17"/>
  <c r="AE1466" i="17"/>
  <c r="AC1467" i="17"/>
  <c r="Y1467" i="17"/>
  <c r="Z1467" i="17"/>
  <c r="X1467" i="17"/>
  <c r="U1468" i="17"/>
  <c r="T1469" i="17"/>
  <c r="V1468" i="17"/>
  <c r="S1472" i="17" l="1"/>
  <c r="N1472" i="17" s="1"/>
  <c r="L1472" i="17"/>
  <c r="K1472" i="17"/>
  <c r="M1472" i="17"/>
  <c r="H1472" i="17"/>
  <c r="AI1472" i="17" s="1"/>
  <c r="I1472" i="17"/>
  <c r="J1472" i="17"/>
  <c r="E1473" i="17"/>
  <c r="F1472" i="17"/>
  <c r="G1472" i="17"/>
  <c r="Q1471" i="17"/>
  <c r="P1471" i="17"/>
  <c r="R1471" i="17" s="1"/>
  <c r="O1471" i="17"/>
  <c r="AA1467" i="17"/>
  <c r="AD1467" i="17" s="1"/>
  <c r="AE1467" i="17"/>
  <c r="U1469" i="17"/>
  <c r="T1470" i="17"/>
  <c r="V1469" i="17"/>
  <c r="AC1468" i="17"/>
  <c r="Z1468" i="17"/>
  <c r="X1468" i="17"/>
  <c r="Y1468" i="17"/>
  <c r="W1466" i="17"/>
  <c r="AH1472" i="17" l="1"/>
  <c r="AG1472" i="17"/>
  <c r="AJ1472" i="17"/>
  <c r="AJ1473" i="17" s="1"/>
  <c r="W1467" i="17"/>
  <c r="S1473" i="17"/>
  <c r="N1473" i="17" s="1"/>
  <c r="K1473" i="17"/>
  <c r="M1473" i="17"/>
  <c r="L1473" i="17"/>
  <c r="I1473" i="17"/>
  <c r="H1473" i="17"/>
  <c r="AH1473" i="17" s="1"/>
  <c r="J1473" i="17"/>
  <c r="F1473" i="17"/>
  <c r="E1474" i="17"/>
  <c r="G1473" i="17"/>
  <c r="AI1473" i="17"/>
  <c r="AG1473" i="17"/>
  <c r="Q1472" i="17"/>
  <c r="P1472" i="17"/>
  <c r="R1472" i="17" s="1"/>
  <c r="O1472" i="17"/>
  <c r="AA1468" i="17"/>
  <c r="AD1468" i="17" s="1"/>
  <c r="W1468" i="17" s="1"/>
  <c r="AB1466" i="17"/>
  <c r="AC1469" i="17"/>
  <c r="Y1469" i="17"/>
  <c r="Z1469" i="17"/>
  <c r="X1469" i="17"/>
  <c r="T1471" i="17"/>
  <c r="U1470" i="17"/>
  <c r="V1470" i="17"/>
  <c r="AE1468" i="17" l="1"/>
  <c r="AI1474" i="17"/>
  <c r="AA1469" i="17"/>
  <c r="S1474" i="17"/>
  <c r="N1474" i="17" s="1"/>
  <c r="M1474" i="17"/>
  <c r="K1474" i="17"/>
  <c r="L1474" i="17"/>
  <c r="J1474" i="17"/>
  <c r="H1474" i="17"/>
  <c r="AH1474" i="17" s="1"/>
  <c r="I1474" i="17"/>
  <c r="E1475" i="17"/>
  <c r="F1474" i="17"/>
  <c r="G1474" i="17"/>
  <c r="Q1473" i="17"/>
  <c r="O1473" i="17"/>
  <c r="P1473" i="17"/>
  <c r="AJ1474" i="17"/>
  <c r="AD1469" i="17"/>
  <c r="W1469" i="17" s="1"/>
  <c r="AC1470" i="17"/>
  <c r="Y1470" i="17"/>
  <c r="Z1470" i="17"/>
  <c r="X1470" i="17"/>
  <c r="T1472" i="17"/>
  <c r="V1471" i="17"/>
  <c r="U1471" i="17"/>
  <c r="AE1469" i="17"/>
  <c r="AB1467" i="17"/>
  <c r="AB1468" i="17" s="1"/>
  <c r="AF1467" i="17"/>
  <c r="AF1468" i="17" s="1"/>
  <c r="AF1469" i="17" s="1"/>
  <c r="AA1470" i="17" l="1"/>
  <c r="AG1474" i="17"/>
  <c r="Q1474" i="17"/>
  <c r="P1474" i="17"/>
  <c r="O1474" i="17"/>
  <c r="S1475" i="17"/>
  <c r="N1475" i="17" s="1"/>
  <c r="K1475" i="17"/>
  <c r="M1475" i="17"/>
  <c r="L1475" i="17"/>
  <c r="I1475" i="17"/>
  <c r="J1475" i="17"/>
  <c r="H1475" i="17"/>
  <c r="AH1475" i="17" s="1"/>
  <c r="E1476" i="17"/>
  <c r="F1475" i="17"/>
  <c r="G1475" i="17"/>
  <c r="AI1475" i="17"/>
  <c r="R1473" i="17"/>
  <c r="AD1470" i="17"/>
  <c r="W1470" i="17" s="1"/>
  <c r="AB1469" i="17"/>
  <c r="AC1471" i="17"/>
  <c r="Z1471" i="17"/>
  <c r="X1471" i="17"/>
  <c r="Y1471" i="17"/>
  <c r="AE1470" i="17"/>
  <c r="U1472" i="17"/>
  <c r="T1473" i="17"/>
  <c r="V1472" i="17"/>
  <c r="R1474" i="17" l="1"/>
  <c r="AG1475" i="17"/>
  <c r="AA1471" i="17"/>
  <c r="AD1471" i="17" s="1"/>
  <c r="W1471" i="17" s="1"/>
  <c r="AJ1475" i="17"/>
  <c r="Q1475" i="17"/>
  <c r="P1475" i="17"/>
  <c r="O1475" i="17"/>
  <c r="S1476" i="17"/>
  <c r="N1476" i="17" s="1"/>
  <c r="L1476" i="17"/>
  <c r="K1476" i="17"/>
  <c r="M1476" i="17"/>
  <c r="J1476" i="17"/>
  <c r="H1476" i="17"/>
  <c r="AH1476" i="17" s="1"/>
  <c r="I1476" i="17"/>
  <c r="E1477" i="17"/>
  <c r="F1476" i="17"/>
  <c r="G1476" i="17"/>
  <c r="AE1471" i="17"/>
  <c r="U1473" i="17"/>
  <c r="T1474" i="17"/>
  <c r="V1473" i="17"/>
  <c r="AC1472" i="17"/>
  <c r="Z1472" i="17"/>
  <c r="Y1472" i="17"/>
  <c r="X1472" i="17"/>
  <c r="AB1470" i="17"/>
  <c r="AF1470" i="17"/>
  <c r="AF1471" i="17" s="1"/>
  <c r="R1475" i="17" l="1"/>
  <c r="AJ1476" i="17"/>
  <c r="AG1476" i="17"/>
  <c r="AI1476" i="17"/>
  <c r="S1477" i="17"/>
  <c r="N1477" i="17" s="1"/>
  <c r="M1477" i="17"/>
  <c r="L1477" i="17"/>
  <c r="K1477" i="17"/>
  <c r="I1477" i="17"/>
  <c r="J1477" i="17"/>
  <c r="H1477" i="17"/>
  <c r="AJ1477" i="17" s="1"/>
  <c r="E1478" i="17"/>
  <c r="F1477" i="17"/>
  <c r="G1477" i="17"/>
  <c r="AI1477" i="17"/>
  <c r="AG1477" i="17"/>
  <c r="AH1477" i="17"/>
  <c r="Q1476" i="17"/>
  <c r="P1476" i="17"/>
  <c r="O1476" i="17"/>
  <c r="AC1473" i="17"/>
  <c r="Z1473" i="17"/>
  <c r="Y1473" i="17"/>
  <c r="X1473" i="17"/>
  <c r="AB1471" i="17"/>
  <c r="T1475" i="17"/>
  <c r="U1474" i="17"/>
  <c r="V1474" i="17"/>
  <c r="AA1472" i="17"/>
  <c r="AD1472" i="17" s="1"/>
  <c r="W1472" i="17" s="1"/>
  <c r="AE1472" i="17"/>
  <c r="AA1473" i="17" l="1"/>
  <c r="AE1473" i="17" s="1"/>
  <c r="Q1477" i="17"/>
  <c r="P1477" i="17"/>
  <c r="R1477" i="17" s="1"/>
  <c r="O1477" i="17"/>
  <c r="R1476" i="17"/>
  <c r="S1478" i="17"/>
  <c r="N1478" i="17" s="1"/>
  <c r="M1478" i="17"/>
  <c r="L1478" i="17"/>
  <c r="K1478" i="17"/>
  <c r="J1478" i="17"/>
  <c r="I1478" i="17"/>
  <c r="H1478" i="17"/>
  <c r="AJ1478" i="17" s="1"/>
  <c r="E1479" i="17"/>
  <c r="F1478" i="17"/>
  <c r="G1478" i="17"/>
  <c r="AD1473" i="17"/>
  <c r="W1473" i="17" s="1"/>
  <c r="AB1472" i="17"/>
  <c r="AC1474" i="17"/>
  <c r="Y1474" i="17"/>
  <c r="Z1474" i="17"/>
  <c r="X1474" i="17"/>
  <c r="U1475" i="17"/>
  <c r="T1476" i="17"/>
  <c r="V1475" i="17"/>
  <c r="AF1472" i="17"/>
  <c r="AF1473" i="17" s="1"/>
  <c r="AI1478" i="17" l="1"/>
  <c r="AH1478" i="17"/>
  <c r="AH1479" i="17" s="1"/>
  <c r="AG1478" i="17"/>
  <c r="AG1479" i="17" s="1"/>
  <c r="AA1474" i="17"/>
  <c r="Q1478" i="17"/>
  <c r="P1478" i="17"/>
  <c r="R1478" i="17" s="1"/>
  <c r="O1478" i="17"/>
  <c r="S1479" i="17"/>
  <c r="N1479" i="17" s="1"/>
  <c r="L1479" i="17"/>
  <c r="K1479" i="17"/>
  <c r="M1479" i="17"/>
  <c r="J1479" i="17"/>
  <c r="I1479" i="17"/>
  <c r="H1479" i="17"/>
  <c r="AJ1479" i="17" s="1"/>
  <c r="E1480" i="17"/>
  <c r="F1479" i="17"/>
  <c r="G1479" i="17"/>
  <c r="AD1474" i="17"/>
  <c r="W1474" i="17" s="1"/>
  <c r="AE1474" i="17"/>
  <c r="AC1475" i="17"/>
  <c r="Y1475" i="17"/>
  <c r="Z1475" i="17"/>
  <c r="X1475" i="17"/>
  <c r="T1477" i="17"/>
  <c r="U1476" i="17"/>
  <c r="V1476" i="17"/>
  <c r="AB1473" i="17"/>
  <c r="AI1479" i="17" l="1"/>
  <c r="Q1479" i="17"/>
  <c r="P1479" i="17"/>
  <c r="R1479" i="17" s="1"/>
  <c r="O1479" i="17"/>
  <c r="AA1475" i="17"/>
  <c r="AD1475" i="17" s="1"/>
  <c r="W1475" i="17" s="1"/>
  <c r="S1480" i="17"/>
  <c r="N1480" i="17" s="1"/>
  <c r="M1480" i="17"/>
  <c r="K1480" i="17"/>
  <c r="J1480" i="17"/>
  <c r="L1480" i="17"/>
  <c r="H1480" i="17"/>
  <c r="AG1480" i="17" s="1"/>
  <c r="F1480" i="17"/>
  <c r="I1480" i="17"/>
  <c r="E1481" i="17"/>
  <c r="G1480" i="17"/>
  <c r="AB1474" i="17"/>
  <c r="T1478" i="17"/>
  <c r="U1477" i="17"/>
  <c r="V1477" i="17"/>
  <c r="AC1476" i="17"/>
  <c r="Y1476" i="17"/>
  <c r="X1476" i="17"/>
  <c r="Z1476" i="17"/>
  <c r="AF1474" i="17"/>
  <c r="AF1475" i="17" s="1"/>
  <c r="AE1475" i="17" l="1"/>
  <c r="AH1480" i="17"/>
  <c r="AH1481" i="17" s="1"/>
  <c r="AI1480" i="17"/>
  <c r="AI1481" i="17" s="1"/>
  <c r="AJ1480" i="17"/>
  <c r="AJ1481" i="17" s="1"/>
  <c r="Q1480" i="17"/>
  <c r="P1480" i="17"/>
  <c r="O1480" i="17"/>
  <c r="S1481" i="17"/>
  <c r="N1481" i="17" s="1"/>
  <c r="M1481" i="17"/>
  <c r="L1481" i="17"/>
  <c r="K1481" i="17"/>
  <c r="H1481" i="17"/>
  <c r="AG1481" i="17" s="1"/>
  <c r="J1481" i="17"/>
  <c r="I1481" i="17"/>
  <c r="F1481" i="17"/>
  <c r="E1482" i="17"/>
  <c r="G1481" i="17"/>
  <c r="AC1477" i="17"/>
  <c r="Y1477" i="17"/>
  <c r="X1477" i="17"/>
  <c r="Z1477" i="17"/>
  <c r="U1478" i="17"/>
  <c r="T1479" i="17"/>
  <c r="V1478" i="17"/>
  <c r="AA1476" i="17"/>
  <c r="AD1476" i="17" s="1"/>
  <c r="W1476" i="17" s="1"/>
  <c r="AB1475" i="17"/>
  <c r="AE1476" i="17"/>
  <c r="AH1482" i="17" l="1"/>
  <c r="Q1481" i="17"/>
  <c r="O1481" i="17"/>
  <c r="P1481" i="17"/>
  <c r="R1481" i="17" s="1"/>
  <c r="R1480" i="17"/>
  <c r="AA1477" i="17"/>
  <c r="AD1477" i="17" s="1"/>
  <c r="W1477" i="17" s="1"/>
  <c r="S1482" i="17"/>
  <c r="N1482" i="17" s="1"/>
  <c r="M1482" i="17"/>
  <c r="L1482" i="17"/>
  <c r="J1482" i="17"/>
  <c r="I1482" i="17"/>
  <c r="H1482" i="17"/>
  <c r="AI1482" i="17" s="1"/>
  <c r="E1483" i="17"/>
  <c r="K1482" i="17"/>
  <c r="F1482" i="17"/>
  <c r="G1482" i="17"/>
  <c r="AB1476" i="17"/>
  <c r="AF1476" i="17"/>
  <c r="U1479" i="17"/>
  <c r="T1480" i="17"/>
  <c r="V1479" i="17"/>
  <c r="AC1478" i="17"/>
  <c r="X1478" i="17"/>
  <c r="Y1478" i="17"/>
  <c r="Z1478" i="17"/>
  <c r="AE1477" i="17" l="1"/>
  <c r="AG1482" i="17"/>
  <c r="AG1483" i="17" s="1"/>
  <c r="AI1483" i="17"/>
  <c r="AJ1482" i="17"/>
  <c r="AJ1483" i="17" s="1"/>
  <c r="AA1478" i="17"/>
  <c r="AD1478" i="17" s="1"/>
  <c r="W1478" i="17" s="1"/>
  <c r="AF1477" i="17"/>
  <c r="AF1478" i="17" s="1"/>
  <c r="Q1482" i="17"/>
  <c r="P1482" i="17"/>
  <c r="O1482" i="17"/>
  <c r="S1483" i="17"/>
  <c r="N1483" i="17" s="1"/>
  <c r="M1483" i="17"/>
  <c r="L1483" i="17"/>
  <c r="I1483" i="17"/>
  <c r="K1483" i="17"/>
  <c r="J1483" i="17"/>
  <c r="H1483" i="17"/>
  <c r="AH1483" i="17" s="1"/>
  <c r="E1484" i="17"/>
  <c r="F1483" i="17"/>
  <c r="G1483" i="17"/>
  <c r="AC1479" i="17"/>
  <c r="Z1479" i="17"/>
  <c r="Y1479" i="17"/>
  <c r="X1479" i="17"/>
  <c r="AB1477" i="17"/>
  <c r="U1480" i="17"/>
  <c r="T1481" i="17"/>
  <c r="V1480" i="17"/>
  <c r="R1482" i="17" l="1"/>
  <c r="AE1478" i="17"/>
  <c r="S1484" i="17"/>
  <c r="N1484" i="17" s="1"/>
  <c r="L1484" i="17"/>
  <c r="K1484" i="17"/>
  <c r="I1484" i="17"/>
  <c r="H1484" i="17"/>
  <c r="AI1484" i="17" s="1"/>
  <c r="M1484" i="17"/>
  <c r="J1484" i="17"/>
  <c r="E1485" i="17"/>
  <c r="F1484" i="17"/>
  <c r="G1484" i="17"/>
  <c r="AG1484" i="17"/>
  <c r="AH1484" i="17"/>
  <c r="Q1483" i="17"/>
  <c r="P1483" i="17"/>
  <c r="O1483" i="17"/>
  <c r="U1481" i="17"/>
  <c r="T1482" i="17"/>
  <c r="V1481" i="17"/>
  <c r="AD1479" i="17"/>
  <c r="W1479" i="17" s="1"/>
  <c r="AC1480" i="17"/>
  <c r="Z1480" i="17"/>
  <c r="Y1480" i="17"/>
  <c r="X1480" i="17"/>
  <c r="AA1479" i="17"/>
  <c r="AE1479" i="17"/>
  <c r="AB1478" i="17"/>
  <c r="AF1479" i="17" s="1"/>
  <c r="R1483" i="17" l="1"/>
  <c r="AJ1484" i="17"/>
  <c r="AJ1485" i="17" s="1"/>
  <c r="AA1480" i="17"/>
  <c r="AE1480" i="17" s="1"/>
  <c r="Q1484" i="17"/>
  <c r="O1484" i="17"/>
  <c r="P1484" i="17"/>
  <c r="R1484" i="17" s="1"/>
  <c r="S1485" i="17"/>
  <c r="N1485" i="17" s="1"/>
  <c r="L1485" i="17"/>
  <c r="K1485" i="17"/>
  <c r="M1485" i="17"/>
  <c r="J1485" i="17"/>
  <c r="I1485" i="17"/>
  <c r="H1485" i="17"/>
  <c r="AI1485" i="17" s="1"/>
  <c r="E1486" i="17"/>
  <c r="F1485" i="17"/>
  <c r="G1485" i="17"/>
  <c r="T1483" i="17"/>
  <c r="U1482" i="17"/>
  <c r="V1482" i="17"/>
  <c r="AB1479" i="17"/>
  <c r="AC1481" i="17"/>
  <c r="Y1481" i="17"/>
  <c r="AA1481" i="17" s="1"/>
  <c r="Z1481" i="17"/>
  <c r="X1481" i="17"/>
  <c r="AD1480" i="17" l="1"/>
  <c r="W1480" i="17" s="1"/>
  <c r="AG1485" i="17"/>
  <c r="AH1485" i="17"/>
  <c r="AH1486" i="17" s="1"/>
  <c r="AJ1486" i="17"/>
  <c r="AG1486" i="17"/>
  <c r="S1486" i="17"/>
  <c r="N1486" i="17" s="1"/>
  <c r="L1486" i="17"/>
  <c r="I1486" i="17"/>
  <c r="M1486" i="17"/>
  <c r="H1486" i="17"/>
  <c r="AI1486" i="17" s="1"/>
  <c r="K1486" i="17"/>
  <c r="J1486" i="17"/>
  <c r="E1487" i="17"/>
  <c r="F1486" i="17"/>
  <c r="G1486" i="17"/>
  <c r="Q1485" i="17"/>
  <c r="P1485" i="17"/>
  <c r="O1485" i="17"/>
  <c r="AB1480" i="17"/>
  <c r="AC1482" i="17"/>
  <c r="Y1482" i="17"/>
  <c r="X1482" i="17"/>
  <c r="Z1482" i="17"/>
  <c r="T1484" i="17"/>
  <c r="U1483" i="17"/>
  <c r="V1483" i="17"/>
  <c r="AD1481" i="17"/>
  <c r="W1481" i="17" s="1"/>
  <c r="AF1480" i="17"/>
  <c r="AF1481" i="17" s="1"/>
  <c r="AE1481" i="17"/>
  <c r="AA1482" i="17" l="1"/>
  <c r="R1485" i="17"/>
  <c r="Q1486" i="17"/>
  <c r="P1486" i="17"/>
  <c r="O1486" i="17"/>
  <c r="S1487" i="17"/>
  <c r="N1487" i="17" s="1"/>
  <c r="L1487" i="17"/>
  <c r="M1487" i="17"/>
  <c r="J1487" i="17"/>
  <c r="K1487" i="17"/>
  <c r="I1487" i="17"/>
  <c r="H1487" i="17"/>
  <c r="AH1487" i="17" s="1"/>
  <c r="F1487" i="17"/>
  <c r="E1488" i="17"/>
  <c r="G1487" i="17"/>
  <c r="AJ1487" i="17"/>
  <c r="AF1482" i="17"/>
  <c r="AD1482" i="17"/>
  <c r="W1482" i="17" s="1"/>
  <c r="AE1482" i="17"/>
  <c r="AC1483" i="17"/>
  <c r="Y1483" i="17"/>
  <c r="Z1483" i="17"/>
  <c r="X1483" i="17"/>
  <c r="AB1481" i="17"/>
  <c r="T1485" i="17"/>
  <c r="U1484" i="17"/>
  <c r="V1484" i="17"/>
  <c r="AG1487" i="17" l="1"/>
  <c r="AI1487" i="17"/>
  <c r="R1486" i="17"/>
  <c r="S1488" i="17"/>
  <c r="N1488" i="17" s="1"/>
  <c r="K1488" i="17"/>
  <c r="J1488" i="17"/>
  <c r="L1488" i="17"/>
  <c r="M1488" i="17"/>
  <c r="H1488" i="17"/>
  <c r="AJ1488" i="17" s="1"/>
  <c r="I1488" i="17"/>
  <c r="F1488" i="17"/>
  <c r="E1489" i="17"/>
  <c r="G1488" i="17"/>
  <c r="Q1487" i="17"/>
  <c r="P1487" i="17"/>
  <c r="O1487" i="17"/>
  <c r="AG1488" i="17"/>
  <c r="AI1488" i="17"/>
  <c r="AH1488" i="17"/>
  <c r="AA1483" i="17"/>
  <c r="AD1483" i="17" s="1"/>
  <c r="W1483" i="17" s="1"/>
  <c r="AC1484" i="17"/>
  <c r="Y1484" i="17"/>
  <c r="Z1484" i="17"/>
  <c r="X1484" i="17"/>
  <c r="U1485" i="17"/>
  <c r="T1486" i="17"/>
  <c r="V1485" i="17"/>
  <c r="AB1482" i="17"/>
  <c r="AE1483" i="17" l="1"/>
  <c r="R1487" i="17"/>
  <c r="Q1488" i="17"/>
  <c r="P1488" i="17"/>
  <c r="O1488" i="17"/>
  <c r="S1489" i="17"/>
  <c r="N1489" i="17" s="1"/>
  <c r="L1489" i="17"/>
  <c r="J1489" i="17"/>
  <c r="K1489" i="17"/>
  <c r="M1489" i="17"/>
  <c r="I1489" i="17"/>
  <c r="H1489" i="17"/>
  <c r="AJ1489" i="17" s="1"/>
  <c r="F1489" i="17"/>
  <c r="E1490" i="17"/>
  <c r="G1489" i="17"/>
  <c r="U1486" i="17"/>
  <c r="T1487" i="17"/>
  <c r="V1486" i="17"/>
  <c r="AA1484" i="17"/>
  <c r="AD1484" i="17" s="1"/>
  <c r="W1484" i="17" s="1"/>
  <c r="AC1485" i="17"/>
  <c r="Z1485" i="17"/>
  <c r="Y1485" i="17"/>
  <c r="X1485" i="17"/>
  <c r="AB1483" i="17"/>
  <c r="AF1483" i="17"/>
  <c r="AF1484" i="17" s="1"/>
  <c r="R1488" i="17" l="1"/>
  <c r="AG1489" i="17"/>
  <c r="AI1489" i="17"/>
  <c r="AH1489" i="17"/>
  <c r="S1490" i="17"/>
  <c r="N1490" i="17" s="1"/>
  <c r="K1490" i="17"/>
  <c r="L1490" i="17"/>
  <c r="M1490" i="17"/>
  <c r="I1490" i="17"/>
  <c r="J1490" i="17"/>
  <c r="H1490" i="17"/>
  <c r="AG1490" i="17" s="1"/>
  <c r="E1491" i="17"/>
  <c r="F1490" i="17"/>
  <c r="G1490" i="17"/>
  <c r="Q1489" i="17"/>
  <c r="P1489" i="17"/>
  <c r="R1489" i="17" s="1"/>
  <c r="O1489" i="17"/>
  <c r="AI1490" i="17"/>
  <c r="AH1490" i="17"/>
  <c r="AJ1490" i="17"/>
  <c r="AE1484" i="17"/>
  <c r="AB1484" i="17"/>
  <c r="AC1486" i="17"/>
  <c r="Y1486" i="17"/>
  <c r="X1486" i="17"/>
  <c r="Z1486" i="17"/>
  <c r="AA1485" i="17"/>
  <c r="AD1485" i="17" s="1"/>
  <c r="W1485" i="17" s="1"/>
  <c r="U1487" i="17"/>
  <c r="V1487" i="17"/>
  <c r="T1488" i="17"/>
  <c r="AE1485" i="17"/>
  <c r="AJ1491" i="17" l="1"/>
  <c r="AH1491" i="17"/>
  <c r="AI1491" i="17"/>
  <c r="AA1486" i="17"/>
  <c r="Q1490" i="17"/>
  <c r="O1490" i="17"/>
  <c r="P1490" i="17"/>
  <c r="S1491" i="17"/>
  <c r="N1491" i="17" s="1"/>
  <c r="M1491" i="17"/>
  <c r="K1491" i="17"/>
  <c r="L1491" i="17"/>
  <c r="J1491" i="17"/>
  <c r="I1491" i="17"/>
  <c r="E1492" i="17"/>
  <c r="H1491" i="17"/>
  <c r="AG1491" i="17" s="1"/>
  <c r="F1491" i="17"/>
  <c r="G1491" i="17"/>
  <c r="U1488" i="17"/>
  <c r="T1489" i="17"/>
  <c r="V1488" i="17"/>
  <c r="AD1486" i="17"/>
  <c r="W1486" i="17" s="1"/>
  <c r="AE1486" i="17"/>
  <c r="AC1487" i="17"/>
  <c r="Z1487" i="17"/>
  <c r="Y1487" i="17"/>
  <c r="X1487" i="17"/>
  <c r="AB1485" i="17"/>
  <c r="AF1485" i="17"/>
  <c r="AF1486" i="17" s="1"/>
  <c r="R1490" i="17" l="1"/>
  <c r="Q1491" i="17"/>
  <c r="P1491" i="17"/>
  <c r="O1491" i="17"/>
  <c r="S1492" i="17"/>
  <c r="N1492" i="17" s="1"/>
  <c r="L1492" i="17"/>
  <c r="K1492" i="17"/>
  <c r="M1492" i="17"/>
  <c r="I1492" i="17"/>
  <c r="J1492" i="17"/>
  <c r="H1492" i="17"/>
  <c r="AI1492" i="17" s="1"/>
  <c r="E1493" i="17"/>
  <c r="F1492" i="17"/>
  <c r="G1492" i="17"/>
  <c r="AA1487" i="17"/>
  <c r="AD1487" i="17" s="1"/>
  <c r="W1487" i="17" s="1"/>
  <c r="AB1486" i="17"/>
  <c r="U1489" i="17"/>
  <c r="T1490" i="17"/>
  <c r="V1489" i="17"/>
  <c r="AC1488" i="17"/>
  <c r="Z1488" i="17"/>
  <c r="Y1488" i="17"/>
  <c r="X1488" i="17"/>
  <c r="AE1487" i="17"/>
  <c r="R1491" i="17" l="1"/>
  <c r="AG1492" i="17"/>
  <c r="AJ1492" i="17"/>
  <c r="AH1492" i="17"/>
  <c r="Q1492" i="17"/>
  <c r="P1492" i="17"/>
  <c r="O1492" i="17"/>
  <c r="AG1493" i="17"/>
  <c r="S1493" i="17"/>
  <c r="N1493" i="17" s="1"/>
  <c r="K1493" i="17"/>
  <c r="L1493" i="17"/>
  <c r="M1493" i="17"/>
  <c r="J1493" i="17"/>
  <c r="I1493" i="17"/>
  <c r="H1493" i="17"/>
  <c r="AJ1493" i="17" s="1"/>
  <c r="F1493" i="17"/>
  <c r="E1494" i="17"/>
  <c r="G1493" i="17"/>
  <c r="AC1489" i="17"/>
  <c r="X1489" i="17"/>
  <c r="Z1489" i="17"/>
  <c r="Y1489" i="17"/>
  <c r="AA1488" i="17"/>
  <c r="AD1488" i="17" s="1"/>
  <c r="W1488" i="17" s="1"/>
  <c r="AB1487" i="17"/>
  <c r="AF1487" i="17"/>
  <c r="AF1488" i="17" s="1"/>
  <c r="T1491" i="17"/>
  <c r="U1490" i="17"/>
  <c r="V1490" i="17"/>
  <c r="AI1493" i="17" l="1"/>
  <c r="AH1493" i="17"/>
  <c r="Q1493" i="17"/>
  <c r="P1493" i="17"/>
  <c r="O1493" i="17"/>
  <c r="AG1494" i="17"/>
  <c r="S1494" i="17"/>
  <c r="N1494" i="17" s="1"/>
  <c r="M1494" i="17"/>
  <c r="K1494" i="17"/>
  <c r="L1494" i="17"/>
  <c r="I1494" i="17"/>
  <c r="H1494" i="17"/>
  <c r="AJ1494" i="17" s="1"/>
  <c r="J1494" i="17"/>
  <c r="E1495" i="17"/>
  <c r="F1494" i="17"/>
  <c r="G1494" i="17"/>
  <c r="R1492" i="17"/>
  <c r="AA1489" i="17"/>
  <c r="AD1489" i="17" s="1"/>
  <c r="W1489" i="17" s="1"/>
  <c r="AC1490" i="17"/>
  <c r="Y1490" i="17"/>
  <c r="X1490" i="17"/>
  <c r="Z1490" i="17"/>
  <c r="U1491" i="17"/>
  <c r="T1492" i="17"/>
  <c r="V1491" i="17"/>
  <c r="AE1488" i="17"/>
  <c r="AB1488" i="17" s="1"/>
  <c r="AE1489" i="17"/>
  <c r="R1493" i="17" l="1"/>
  <c r="AH1494" i="17"/>
  <c r="AI1494" i="17"/>
  <c r="Q1494" i="17"/>
  <c r="P1494" i="17"/>
  <c r="O1494" i="17"/>
  <c r="S1495" i="17"/>
  <c r="N1495" i="17" s="1"/>
  <c r="K1495" i="17"/>
  <c r="L1495" i="17"/>
  <c r="J1495" i="17"/>
  <c r="M1495" i="17"/>
  <c r="I1495" i="17"/>
  <c r="E1496" i="17"/>
  <c r="H1495" i="17"/>
  <c r="AH1495" i="17" s="1"/>
  <c r="F1495" i="17"/>
  <c r="G1495" i="17"/>
  <c r="AG1495" i="17"/>
  <c r="AB1489" i="17"/>
  <c r="AF1489" i="17"/>
  <c r="AF1490" i="17" s="1"/>
  <c r="AA1490" i="17"/>
  <c r="AD1490" i="17" s="1"/>
  <c r="W1490" i="17" s="1"/>
  <c r="AC1491" i="17"/>
  <c r="Z1491" i="17"/>
  <c r="Y1491" i="17"/>
  <c r="X1491" i="17"/>
  <c r="T1493" i="17"/>
  <c r="U1492" i="17"/>
  <c r="V1492" i="17"/>
  <c r="R1494" i="17" l="1"/>
  <c r="AJ1495" i="17"/>
  <c r="AI1495" i="17"/>
  <c r="AI1496" i="17" s="1"/>
  <c r="P1495" i="17"/>
  <c r="Q1495" i="17"/>
  <c r="O1495" i="17"/>
  <c r="S1496" i="17"/>
  <c r="N1496" i="17" s="1"/>
  <c r="K1496" i="17"/>
  <c r="J1496" i="17"/>
  <c r="L1496" i="17"/>
  <c r="M1496" i="17"/>
  <c r="F1496" i="17"/>
  <c r="I1496" i="17"/>
  <c r="H1496" i="17"/>
  <c r="AH1496" i="17" s="1"/>
  <c r="E1497" i="17"/>
  <c r="G1496" i="17"/>
  <c r="AE1490" i="17"/>
  <c r="AA1491" i="17"/>
  <c r="AE1491" i="17" s="1"/>
  <c r="AC1492" i="17"/>
  <c r="Z1492" i="17"/>
  <c r="X1492" i="17"/>
  <c r="Y1492" i="17"/>
  <c r="U1493" i="17"/>
  <c r="T1494" i="17"/>
  <c r="V1493" i="17"/>
  <c r="AB1490" i="17"/>
  <c r="AD1491" i="17" l="1"/>
  <c r="W1491" i="17" s="1"/>
  <c r="AG1496" i="17"/>
  <c r="AJ1496" i="17"/>
  <c r="S1497" i="17"/>
  <c r="N1497" i="17" s="1"/>
  <c r="M1497" i="17"/>
  <c r="L1497" i="17"/>
  <c r="K1497" i="17"/>
  <c r="J1497" i="17"/>
  <c r="H1497" i="17"/>
  <c r="I1497" i="17"/>
  <c r="E1498" i="17"/>
  <c r="F1497" i="17"/>
  <c r="G1497" i="17"/>
  <c r="R1495" i="17"/>
  <c r="Q1496" i="17"/>
  <c r="P1496" i="17"/>
  <c r="O1496" i="17"/>
  <c r="AG1497" i="17"/>
  <c r="AI1497" i="17"/>
  <c r="AH1497" i="17"/>
  <c r="AJ1497" i="17"/>
  <c r="AB1491" i="17"/>
  <c r="AC1493" i="17"/>
  <c r="Y1493" i="17"/>
  <c r="Z1493" i="17"/>
  <c r="X1493" i="17"/>
  <c r="U1494" i="17"/>
  <c r="T1495" i="17"/>
  <c r="V1494" i="17"/>
  <c r="AF1491" i="17"/>
  <c r="AF1492" i="17" s="1"/>
  <c r="AA1492" i="17"/>
  <c r="AD1492" i="17" s="1"/>
  <c r="W1492" i="17" s="1"/>
  <c r="R1496" i="17" l="1"/>
  <c r="Q1497" i="17"/>
  <c r="O1497" i="17"/>
  <c r="P1497" i="17"/>
  <c r="S1498" i="17"/>
  <c r="N1498" i="17" s="1"/>
  <c r="K1498" i="17"/>
  <c r="M1498" i="17"/>
  <c r="L1498" i="17"/>
  <c r="I1498" i="17"/>
  <c r="H1498" i="17"/>
  <c r="AJ1498" i="17" s="1"/>
  <c r="E1499" i="17"/>
  <c r="J1498" i="17"/>
  <c r="F1498" i="17"/>
  <c r="G1498" i="17"/>
  <c r="AA1493" i="17"/>
  <c r="AE1493" i="17" s="1"/>
  <c r="AC1494" i="17"/>
  <c r="X1494" i="17"/>
  <c r="Z1494" i="17"/>
  <c r="Y1494" i="17"/>
  <c r="U1495" i="17"/>
  <c r="T1496" i="17"/>
  <c r="V1495" i="17"/>
  <c r="AE1492" i="17"/>
  <c r="AB1492" i="17"/>
  <c r="AG1498" i="17" l="1"/>
  <c r="AI1498" i="17"/>
  <c r="AH1498" i="17"/>
  <c r="S1499" i="17"/>
  <c r="N1499" i="17" s="1"/>
  <c r="M1499" i="17"/>
  <c r="K1499" i="17"/>
  <c r="L1499" i="17"/>
  <c r="I1499" i="17"/>
  <c r="E1500" i="17"/>
  <c r="H1499" i="17"/>
  <c r="AJ1499" i="17" s="1"/>
  <c r="J1499" i="17"/>
  <c r="F1499" i="17"/>
  <c r="G1499" i="17"/>
  <c r="R1497" i="17"/>
  <c r="AG1499" i="17"/>
  <c r="AH1499" i="17"/>
  <c r="Q1498" i="17"/>
  <c r="P1498" i="17"/>
  <c r="O1498" i="17"/>
  <c r="AI1499" i="17"/>
  <c r="AA1494" i="17"/>
  <c r="AE1494" i="17"/>
  <c r="AD1494" i="17"/>
  <c r="U1496" i="17"/>
  <c r="V1496" i="17"/>
  <c r="T1497" i="17"/>
  <c r="AC1495" i="17"/>
  <c r="Z1495" i="17"/>
  <c r="Y1495" i="17"/>
  <c r="X1495" i="17"/>
  <c r="AF1493" i="17"/>
  <c r="AD1493" i="17"/>
  <c r="W1493" i="17" s="1"/>
  <c r="R1498" i="17" l="1"/>
  <c r="W1494" i="17"/>
  <c r="S1500" i="17"/>
  <c r="N1500" i="17" s="1"/>
  <c r="L1500" i="17"/>
  <c r="K1500" i="17"/>
  <c r="M1500" i="17"/>
  <c r="J1500" i="17"/>
  <c r="I1500" i="17"/>
  <c r="E1501" i="17"/>
  <c r="H1500" i="17"/>
  <c r="AJ1500" i="17" s="1"/>
  <c r="F1500" i="17"/>
  <c r="G1500" i="17"/>
  <c r="AH1500" i="17"/>
  <c r="AG1500" i="17"/>
  <c r="Q1499" i="17"/>
  <c r="P1499" i="17"/>
  <c r="O1499" i="17"/>
  <c r="Z1496" i="17"/>
  <c r="AC1496" i="17"/>
  <c r="Y1496" i="17"/>
  <c r="X1496" i="17"/>
  <c r="AD1495" i="17"/>
  <c r="W1495" i="17" s="1"/>
  <c r="AB1493" i="17"/>
  <c r="AB1494" i="17" s="1"/>
  <c r="AA1495" i="17"/>
  <c r="AE1495" i="17"/>
  <c r="U1497" i="17"/>
  <c r="T1498" i="17"/>
  <c r="V1497" i="17"/>
  <c r="AI1500" i="17" l="1"/>
  <c r="S1501" i="17"/>
  <c r="N1501" i="17" s="1"/>
  <c r="K1501" i="17"/>
  <c r="M1501" i="17"/>
  <c r="L1501" i="17"/>
  <c r="J1501" i="17"/>
  <c r="I1501" i="17"/>
  <c r="H1501" i="17"/>
  <c r="AJ1501" i="17" s="1"/>
  <c r="E1502" i="17"/>
  <c r="F1501" i="17"/>
  <c r="G1501" i="17"/>
  <c r="Q1500" i="17"/>
  <c r="P1500" i="17"/>
  <c r="O1500" i="17"/>
  <c r="R1499" i="17"/>
  <c r="AB1495" i="17"/>
  <c r="T1499" i="17"/>
  <c r="U1498" i="17"/>
  <c r="V1498" i="17"/>
  <c r="AC1497" i="17"/>
  <c r="Y1497" i="17"/>
  <c r="Z1497" i="17"/>
  <c r="X1497" i="17"/>
  <c r="AA1496" i="17"/>
  <c r="AD1496" i="17"/>
  <c r="W1496" i="17" s="1"/>
  <c r="AE1496" i="17"/>
  <c r="AF1494" i="17"/>
  <c r="AF1495" i="17" s="1"/>
  <c r="AF1496" i="17" s="1"/>
  <c r="R1500" i="17" l="1"/>
  <c r="AH1501" i="17"/>
  <c r="AG1501" i="17"/>
  <c r="AI1501" i="17"/>
  <c r="Q1501" i="17"/>
  <c r="P1501" i="17"/>
  <c r="R1501" i="17" s="1"/>
  <c r="O1501" i="17"/>
  <c r="S1502" i="17"/>
  <c r="N1502" i="17" s="1"/>
  <c r="M1502" i="17"/>
  <c r="L1502" i="17"/>
  <c r="I1502" i="17"/>
  <c r="J1502" i="17"/>
  <c r="H1502" i="17"/>
  <c r="AJ1502" i="17" s="1"/>
  <c r="K1502" i="17"/>
  <c r="E1503" i="17"/>
  <c r="F1502" i="17"/>
  <c r="G1502" i="17"/>
  <c r="AC1498" i="17"/>
  <c r="Y1498" i="17"/>
  <c r="Z1498" i="17"/>
  <c r="X1498" i="17"/>
  <c r="U1499" i="17"/>
  <c r="T1500" i="17"/>
  <c r="V1499" i="17"/>
  <c r="AB1496" i="17"/>
  <c r="AF1497" i="17" s="1"/>
  <c r="AA1497" i="17"/>
  <c r="AE1497" i="17" s="1"/>
  <c r="AG1502" i="17" l="1"/>
  <c r="AI1502" i="17"/>
  <c r="AI1503" i="17" s="1"/>
  <c r="AH1502" i="17"/>
  <c r="AH1503" i="17" s="1"/>
  <c r="S1503" i="17"/>
  <c r="N1503" i="17" s="1"/>
  <c r="M1503" i="17"/>
  <c r="K1503" i="17"/>
  <c r="L1503" i="17"/>
  <c r="J1503" i="17"/>
  <c r="I1503" i="17"/>
  <c r="H1503" i="17"/>
  <c r="AJ1503" i="17" s="1"/>
  <c r="E1504" i="17"/>
  <c r="F1503" i="17"/>
  <c r="G1503" i="17"/>
  <c r="AG1503" i="17"/>
  <c r="Q1502" i="17"/>
  <c r="P1502" i="17"/>
  <c r="O1502" i="17"/>
  <c r="AA1498" i="17"/>
  <c r="AD1498" i="17" s="1"/>
  <c r="T1501" i="17"/>
  <c r="U1500" i="17"/>
  <c r="V1500" i="17"/>
  <c r="AD1497" i="17"/>
  <c r="W1497" i="17" s="1"/>
  <c r="AC1499" i="17"/>
  <c r="Y1499" i="17"/>
  <c r="Z1499" i="17"/>
  <c r="X1499" i="17"/>
  <c r="AE1498" i="17" l="1"/>
  <c r="Q1503" i="17"/>
  <c r="P1503" i="17"/>
  <c r="O1503" i="17"/>
  <c r="S1504" i="17"/>
  <c r="N1504" i="17" s="1"/>
  <c r="J1504" i="17"/>
  <c r="K1504" i="17"/>
  <c r="L1504" i="17"/>
  <c r="M1504" i="17"/>
  <c r="I1504" i="17"/>
  <c r="F1504" i="17"/>
  <c r="H1504" i="17"/>
  <c r="AH1504" i="17" s="1"/>
  <c r="E1505" i="17"/>
  <c r="G1504" i="17"/>
  <c r="R1502" i="17"/>
  <c r="U1501" i="17"/>
  <c r="T1502" i="17"/>
  <c r="V1501" i="17"/>
  <c r="AA1499" i="17"/>
  <c r="AD1499" i="17" s="1"/>
  <c r="AC1500" i="17"/>
  <c r="Z1500" i="17"/>
  <c r="Y1500" i="17"/>
  <c r="X1500" i="17"/>
  <c r="W1498" i="17"/>
  <c r="AB1497" i="17"/>
  <c r="AG1504" i="17" l="1"/>
  <c r="AJ1504" i="17"/>
  <c r="AI1504" i="17"/>
  <c r="S1505" i="17"/>
  <c r="N1505" i="17" s="1"/>
  <c r="M1505" i="17"/>
  <c r="L1505" i="17"/>
  <c r="J1505" i="17"/>
  <c r="I1505" i="17"/>
  <c r="E1506" i="17"/>
  <c r="K1505" i="17"/>
  <c r="H1505" i="17"/>
  <c r="AG1505" i="17" s="1"/>
  <c r="F1505" i="17"/>
  <c r="G1505" i="17"/>
  <c r="Q1504" i="17"/>
  <c r="P1504" i="17"/>
  <c r="R1504" i="17" s="1"/>
  <c r="O1504" i="17"/>
  <c r="R1503" i="17"/>
  <c r="AJ1505" i="17"/>
  <c r="AH1505" i="17"/>
  <c r="AI1505" i="17"/>
  <c r="AB1498" i="17"/>
  <c r="AF1498" i="17"/>
  <c r="AF1499" i="17" s="1"/>
  <c r="W1499" i="17"/>
  <c r="U1502" i="17"/>
  <c r="T1503" i="17"/>
  <c r="V1502" i="17"/>
  <c r="AE1499" i="17"/>
  <c r="AC1501" i="17"/>
  <c r="X1501" i="17"/>
  <c r="Y1501" i="17"/>
  <c r="Z1501" i="17"/>
  <c r="AA1500" i="17"/>
  <c r="AE1500" i="17" s="1"/>
  <c r="AA1501" i="17" l="1"/>
  <c r="S1506" i="17"/>
  <c r="N1506" i="17" s="1"/>
  <c r="L1506" i="17"/>
  <c r="M1506" i="17"/>
  <c r="K1506" i="17"/>
  <c r="H1506" i="17"/>
  <c r="AG1506" i="17" s="1"/>
  <c r="J1506" i="17"/>
  <c r="I1506" i="17"/>
  <c r="E1507" i="17"/>
  <c r="F1506" i="17"/>
  <c r="G1506" i="17"/>
  <c r="Q1505" i="17"/>
  <c r="P1505" i="17"/>
  <c r="R1505" i="17" s="1"/>
  <c r="O1505" i="17"/>
  <c r="AD1500" i="17"/>
  <c r="W1500" i="17" s="1"/>
  <c r="W1501" i="17" s="1"/>
  <c r="AD1501" i="17"/>
  <c r="U1503" i="17"/>
  <c r="T1504" i="17"/>
  <c r="V1503" i="17"/>
  <c r="AC1502" i="17"/>
  <c r="Y1502" i="17"/>
  <c r="Z1502" i="17"/>
  <c r="X1502" i="17"/>
  <c r="AE1501" i="17"/>
  <c r="AB1499" i="17"/>
  <c r="AF1500" i="17"/>
  <c r="AF1501" i="17" s="1"/>
  <c r="AF1502" i="17" s="1"/>
  <c r="AB1500" i="17" l="1"/>
  <c r="AB1501" i="17" s="1"/>
  <c r="AJ1506" i="17"/>
  <c r="AH1506" i="17"/>
  <c r="AI1506" i="17"/>
  <c r="Q1506" i="17"/>
  <c r="P1506" i="17"/>
  <c r="O1506" i="17"/>
  <c r="S1507" i="17"/>
  <c r="N1507" i="17" s="1"/>
  <c r="K1507" i="17"/>
  <c r="M1507" i="17"/>
  <c r="J1507" i="17"/>
  <c r="I1507" i="17"/>
  <c r="L1507" i="17"/>
  <c r="H1507" i="17"/>
  <c r="AG1507" i="17" s="1"/>
  <c r="E1508" i="17"/>
  <c r="F1507" i="17"/>
  <c r="G1507" i="17"/>
  <c r="U1504" i="17"/>
  <c r="T1505" i="17"/>
  <c r="V1504" i="17"/>
  <c r="AC1503" i="17"/>
  <c r="Z1503" i="17"/>
  <c r="X1503" i="17"/>
  <c r="Y1503" i="17"/>
  <c r="AA1502" i="17"/>
  <c r="AD1502" i="17" s="1"/>
  <c r="W1502" i="17" s="1"/>
  <c r="AE1502" i="17"/>
  <c r="AH1507" i="17" l="1"/>
  <c r="AI1507" i="17"/>
  <c r="AJ1507" i="17"/>
  <c r="AJ1508" i="17" s="1"/>
  <c r="Q1507" i="17"/>
  <c r="P1507" i="17"/>
  <c r="O1507" i="17"/>
  <c r="S1508" i="17"/>
  <c r="N1508" i="17" s="1"/>
  <c r="M1508" i="17"/>
  <c r="K1508" i="17"/>
  <c r="J1508" i="17"/>
  <c r="I1508" i="17"/>
  <c r="L1508" i="17"/>
  <c r="E1509" i="17"/>
  <c r="H1508" i="17"/>
  <c r="AG1508" i="17" s="1"/>
  <c r="F1508" i="17"/>
  <c r="G1508" i="17"/>
  <c r="R1506" i="17"/>
  <c r="AH1508" i="17"/>
  <c r="AB1502" i="17"/>
  <c r="AC1504" i="17"/>
  <c r="Z1504" i="17"/>
  <c r="X1504" i="17"/>
  <c r="Y1504" i="17"/>
  <c r="AA1503" i="17"/>
  <c r="AE1503" i="17" s="1"/>
  <c r="U1505" i="17"/>
  <c r="T1506" i="17"/>
  <c r="V1505" i="17"/>
  <c r="AI1508" i="17" l="1"/>
  <c r="R1507" i="17"/>
  <c r="Q1508" i="17"/>
  <c r="P1508" i="17"/>
  <c r="O1508" i="17"/>
  <c r="S1509" i="17"/>
  <c r="N1509" i="17" s="1"/>
  <c r="K1509" i="17"/>
  <c r="L1509" i="17"/>
  <c r="J1509" i="17"/>
  <c r="I1509" i="17"/>
  <c r="M1509" i="17"/>
  <c r="H1509" i="17"/>
  <c r="AJ1509" i="17" s="1"/>
  <c r="E1510" i="17"/>
  <c r="F1509" i="17"/>
  <c r="G1509" i="17"/>
  <c r="AA1504" i="17"/>
  <c r="AD1504" i="17" s="1"/>
  <c r="AD1503" i="17"/>
  <c r="W1503" i="17" s="1"/>
  <c r="AB1503" i="17" s="1"/>
  <c r="AE1504" i="17"/>
  <c r="U1506" i="17"/>
  <c r="T1507" i="17"/>
  <c r="V1506" i="17"/>
  <c r="AC1505" i="17"/>
  <c r="Z1505" i="17"/>
  <c r="Y1505" i="17"/>
  <c r="X1505" i="17"/>
  <c r="AF1503" i="17"/>
  <c r="AF1504" i="17" s="1"/>
  <c r="AG1509" i="17" l="1"/>
  <c r="AI1509" i="17"/>
  <c r="AH1509" i="17"/>
  <c r="AH1510" i="17" s="1"/>
  <c r="Q1509" i="17"/>
  <c r="P1509" i="17"/>
  <c r="O1509" i="17"/>
  <c r="R1508" i="17"/>
  <c r="S1510" i="17"/>
  <c r="N1510" i="17" s="1"/>
  <c r="M1510" i="17"/>
  <c r="I1510" i="17"/>
  <c r="K1510" i="17"/>
  <c r="L1510" i="17"/>
  <c r="H1510" i="17"/>
  <c r="AI1510" i="17" s="1"/>
  <c r="J1510" i="17"/>
  <c r="E1511" i="17"/>
  <c r="F1510" i="17"/>
  <c r="G1510" i="17"/>
  <c r="AA1505" i="17"/>
  <c r="AG1510" i="17"/>
  <c r="AC1506" i="17"/>
  <c r="Y1506" i="17"/>
  <c r="Z1506" i="17"/>
  <c r="X1506" i="17"/>
  <c r="T1508" i="17"/>
  <c r="U1507" i="17"/>
  <c r="V1507" i="17"/>
  <c r="AD1505" i="17"/>
  <c r="AE1505" i="17"/>
  <c r="W1504" i="17"/>
  <c r="W1505" i="17" s="1"/>
  <c r="R1509" i="17" l="1"/>
  <c r="AJ1510" i="17"/>
  <c r="AJ1511" i="17" s="1"/>
  <c r="Q1510" i="17"/>
  <c r="P1510" i="17"/>
  <c r="O1510" i="17"/>
  <c r="S1511" i="17"/>
  <c r="N1511" i="17" s="1"/>
  <c r="L1511" i="17"/>
  <c r="M1511" i="17"/>
  <c r="J1511" i="17"/>
  <c r="I1511" i="17"/>
  <c r="H1511" i="17"/>
  <c r="AH1511" i="17" s="1"/>
  <c r="K1511" i="17"/>
  <c r="E1512" i="17"/>
  <c r="F1511" i="17"/>
  <c r="G1511" i="17"/>
  <c r="AG1511" i="17"/>
  <c r="T1509" i="17"/>
  <c r="U1508" i="17"/>
  <c r="V1508" i="17"/>
  <c r="AA1506" i="17"/>
  <c r="AE1506" i="17" s="1"/>
  <c r="AB1504" i="17"/>
  <c r="AC1507" i="17"/>
  <c r="Y1507" i="17"/>
  <c r="Z1507" i="17"/>
  <c r="X1507" i="17"/>
  <c r="R1510" i="17" l="1"/>
  <c r="AI1511" i="17"/>
  <c r="AI1512" i="17" s="1"/>
  <c r="AA1507" i="17"/>
  <c r="Q1511" i="17"/>
  <c r="P1511" i="17"/>
  <c r="O1511" i="17"/>
  <c r="S1512" i="17"/>
  <c r="N1512" i="17" s="1"/>
  <c r="L1512" i="17"/>
  <c r="K1512" i="17"/>
  <c r="M1512" i="17"/>
  <c r="J1512" i="17"/>
  <c r="H1512" i="17"/>
  <c r="AG1512" i="17" s="1"/>
  <c r="F1512" i="17"/>
  <c r="E1513" i="17"/>
  <c r="I1512" i="17"/>
  <c r="G1512" i="17"/>
  <c r="AD1507" i="17"/>
  <c r="AD1506" i="17"/>
  <c r="W1506" i="17" s="1"/>
  <c r="W1507" i="17" s="1"/>
  <c r="AE1507" i="17"/>
  <c r="AC1508" i="17"/>
  <c r="Y1508" i="17"/>
  <c r="Z1508" i="17"/>
  <c r="X1508" i="17"/>
  <c r="U1509" i="17"/>
  <c r="T1510" i="17"/>
  <c r="V1509" i="17"/>
  <c r="AB1505" i="17"/>
  <c r="AB1506" i="17" s="1"/>
  <c r="AF1505" i="17"/>
  <c r="AF1506" i="17" s="1"/>
  <c r="AF1507" i="17" s="1"/>
  <c r="AF1508" i="17" s="1"/>
  <c r="AB1507" i="17" l="1"/>
  <c r="AJ1512" i="17"/>
  <c r="AH1512" i="17"/>
  <c r="S1513" i="17"/>
  <c r="N1513" i="17" s="1"/>
  <c r="M1513" i="17"/>
  <c r="L1513" i="17"/>
  <c r="J1513" i="17"/>
  <c r="K1513" i="17"/>
  <c r="I1513" i="17"/>
  <c r="E1514" i="17"/>
  <c r="H1513" i="17"/>
  <c r="AI1513" i="17" s="1"/>
  <c r="F1513" i="17"/>
  <c r="G1513" i="17"/>
  <c r="R1511" i="17"/>
  <c r="AJ1513" i="17"/>
  <c r="AA1508" i="17"/>
  <c r="Q1512" i="17"/>
  <c r="P1512" i="17"/>
  <c r="R1512" i="17" s="1"/>
  <c r="O1512" i="17"/>
  <c r="AH1513" i="17"/>
  <c r="AD1508" i="17"/>
  <c r="W1508" i="17" s="1"/>
  <c r="AE1508" i="17"/>
  <c r="AB1508" i="17" s="1"/>
  <c r="T1511" i="17"/>
  <c r="U1510" i="17"/>
  <c r="V1510" i="17"/>
  <c r="AC1509" i="17"/>
  <c r="X1509" i="17"/>
  <c r="Z1509" i="17"/>
  <c r="Y1509" i="17"/>
  <c r="AG1513" i="17" l="1"/>
  <c r="Q1513" i="17"/>
  <c r="P1513" i="17"/>
  <c r="O1513" i="17"/>
  <c r="S1514" i="17"/>
  <c r="N1514" i="17" s="1"/>
  <c r="K1514" i="17"/>
  <c r="L1514" i="17"/>
  <c r="J1514" i="17"/>
  <c r="H1514" i="17"/>
  <c r="AI1514" i="17" s="1"/>
  <c r="I1514" i="17"/>
  <c r="M1514" i="17"/>
  <c r="E1515" i="17"/>
  <c r="F1514" i="17"/>
  <c r="G1514" i="17"/>
  <c r="AF1509" i="17"/>
  <c r="AA1509" i="17"/>
  <c r="AD1509" i="17" s="1"/>
  <c r="W1509" i="17" s="1"/>
  <c r="U1511" i="17"/>
  <c r="T1512" i="17"/>
  <c r="V1511" i="17"/>
  <c r="AC1510" i="17"/>
  <c r="Y1510" i="17"/>
  <c r="X1510" i="17"/>
  <c r="Z1510" i="17"/>
  <c r="R1513" i="17" l="1"/>
  <c r="AH1514" i="17"/>
  <c r="AJ1514" i="17"/>
  <c r="AJ1515" i="17" s="1"/>
  <c r="AG1514" i="17"/>
  <c r="S1515" i="17"/>
  <c r="N1515" i="17" s="1"/>
  <c r="J1515" i="17"/>
  <c r="M1515" i="17"/>
  <c r="K1515" i="17"/>
  <c r="L1515" i="17"/>
  <c r="I1515" i="17"/>
  <c r="E1516" i="17"/>
  <c r="H1515" i="17"/>
  <c r="F1515" i="17"/>
  <c r="G1515" i="17"/>
  <c r="AI1515" i="17"/>
  <c r="AH1515" i="17"/>
  <c r="AG1515" i="17"/>
  <c r="AA1510" i="17"/>
  <c r="Q1514" i="17"/>
  <c r="P1514" i="17"/>
  <c r="R1514" i="17" s="1"/>
  <c r="O1514" i="17"/>
  <c r="AC1511" i="17"/>
  <c r="Z1511" i="17"/>
  <c r="X1511" i="17"/>
  <c r="Y1511" i="17"/>
  <c r="T1513" i="17"/>
  <c r="U1512" i="17"/>
  <c r="V1512" i="17"/>
  <c r="AE1510" i="17"/>
  <c r="AD1510" i="17"/>
  <c r="W1510" i="17" s="1"/>
  <c r="AE1509" i="17"/>
  <c r="AB1509" i="17" s="1"/>
  <c r="S1516" i="17" l="1"/>
  <c r="N1516" i="17" s="1"/>
  <c r="L1516" i="17"/>
  <c r="K1516" i="17"/>
  <c r="M1516" i="17"/>
  <c r="I1516" i="17"/>
  <c r="J1516" i="17"/>
  <c r="E1517" i="17"/>
  <c r="F1516" i="17"/>
  <c r="H1516" i="17"/>
  <c r="G1516" i="17"/>
  <c r="AJ1516" i="17"/>
  <c r="AG1516" i="17"/>
  <c r="AI1516" i="17"/>
  <c r="AH1516" i="17"/>
  <c r="Q1515" i="17"/>
  <c r="P1515" i="17"/>
  <c r="R1515" i="17" s="1"/>
  <c r="O1515" i="17"/>
  <c r="AB1510" i="17"/>
  <c r="AF1510" i="17"/>
  <c r="AF1511" i="17" s="1"/>
  <c r="U1513" i="17"/>
  <c r="T1514" i="17"/>
  <c r="V1513" i="17"/>
  <c r="AA1511" i="17"/>
  <c r="AE1511" i="17" s="1"/>
  <c r="AD1511" i="17"/>
  <c r="W1511" i="17" s="1"/>
  <c r="AC1512" i="17"/>
  <c r="X1512" i="17"/>
  <c r="Y1512" i="17"/>
  <c r="Z1512" i="17"/>
  <c r="AA1512" i="17" l="1"/>
  <c r="S1517" i="17"/>
  <c r="N1517" i="17" s="1"/>
  <c r="M1517" i="17"/>
  <c r="L1517" i="17"/>
  <c r="K1517" i="17"/>
  <c r="H1517" i="17"/>
  <c r="AH1517" i="17" s="1"/>
  <c r="I1517" i="17"/>
  <c r="J1517" i="17"/>
  <c r="E1518" i="17"/>
  <c r="F1517" i="17"/>
  <c r="G1517" i="17"/>
  <c r="AI1517" i="17"/>
  <c r="AJ1517" i="17"/>
  <c r="Q1516" i="17"/>
  <c r="P1516" i="17"/>
  <c r="R1516" i="17" s="1"/>
  <c r="O1516" i="17"/>
  <c r="V1514" i="17"/>
  <c r="U1514" i="17"/>
  <c r="T1515" i="17"/>
  <c r="AC1513" i="17"/>
  <c r="Y1513" i="17"/>
  <c r="Z1513" i="17"/>
  <c r="X1513" i="17"/>
  <c r="AD1512" i="17"/>
  <c r="W1512" i="17" s="1"/>
  <c r="AE1512" i="17"/>
  <c r="AB1511" i="17"/>
  <c r="AF1512" i="17" s="1"/>
  <c r="AA1513" i="17" l="1"/>
  <c r="AG1517" i="17"/>
  <c r="AG1518" i="17" s="1"/>
  <c r="Q1517" i="17"/>
  <c r="P1517" i="17"/>
  <c r="R1517" i="17" s="1"/>
  <c r="O1517" i="17"/>
  <c r="S1518" i="17"/>
  <c r="N1518" i="17" s="1"/>
  <c r="M1518" i="17"/>
  <c r="K1518" i="17"/>
  <c r="L1518" i="17"/>
  <c r="J1518" i="17"/>
  <c r="I1518" i="17"/>
  <c r="H1518" i="17"/>
  <c r="AH1518" i="17" s="1"/>
  <c r="F1518" i="17"/>
  <c r="E1519" i="17"/>
  <c r="G1518" i="17"/>
  <c r="AE1513" i="17"/>
  <c r="AB1512" i="17"/>
  <c r="T1516" i="17"/>
  <c r="U1515" i="17"/>
  <c r="V1515" i="17"/>
  <c r="AC1514" i="17"/>
  <c r="Z1514" i="17"/>
  <c r="X1514" i="17"/>
  <c r="Y1514" i="17"/>
  <c r="AD1513" i="17"/>
  <c r="W1513" i="17" s="1"/>
  <c r="AI1518" i="17" l="1"/>
  <c r="AJ1518" i="17"/>
  <c r="S1519" i="17"/>
  <c r="N1519" i="17" s="1"/>
  <c r="K1519" i="17"/>
  <c r="L1519" i="17"/>
  <c r="J1519" i="17"/>
  <c r="M1519" i="17"/>
  <c r="I1519" i="17"/>
  <c r="H1519" i="17"/>
  <c r="F1519" i="17"/>
  <c r="E1520" i="17"/>
  <c r="G1519" i="17"/>
  <c r="Q1518" i="17"/>
  <c r="P1518" i="17"/>
  <c r="O1518" i="17"/>
  <c r="AH1519" i="17"/>
  <c r="AA1514" i="17"/>
  <c r="AI1519" i="17"/>
  <c r="AG1519" i="17"/>
  <c r="AJ1519" i="17"/>
  <c r="AC1515" i="17"/>
  <c r="Y1515" i="17"/>
  <c r="Z1515" i="17"/>
  <c r="X1515" i="17"/>
  <c r="U1516" i="17"/>
  <c r="T1517" i="17"/>
  <c r="V1516" i="17"/>
  <c r="AD1514" i="17"/>
  <c r="W1514" i="17" s="1"/>
  <c r="AB1513" i="17"/>
  <c r="AE1514" i="17"/>
  <c r="AF1513" i="17"/>
  <c r="AF1514" i="17" s="1"/>
  <c r="R1518" i="17" l="1"/>
  <c r="AH1520" i="17"/>
  <c r="S1520" i="17"/>
  <c r="N1520" i="17" s="1"/>
  <c r="L1520" i="17"/>
  <c r="M1520" i="17"/>
  <c r="J1520" i="17"/>
  <c r="H1520" i="17"/>
  <c r="AJ1520" i="17" s="1"/>
  <c r="K1520" i="17"/>
  <c r="I1520" i="17"/>
  <c r="F1520" i="17"/>
  <c r="E1521" i="17"/>
  <c r="G1520" i="17"/>
  <c r="Q1519" i="17"/>
  <c r="P1519" i="17"/>
  <c r="O1519" i="17"/>
  <c r="AC1516" i="17"/>
  <c r="Y1516" i="17"/>
  <c r="Z1516" i="17"/>
  <c r="X1516" i="17"/>
  <c r="AB1514" i="17"/>
  <c r="AA1515" i="17"/>
  <c r="AD1515" i="17" s="1"/>
  <c r="W1515" i="17" s="1"/>
  <c r="AE1515" i="17"/>
  <c r="U1517" i="17"/>
  <c r="T1518" i="17"/>
  <c r="V1517" i="17"/>
  <c r="AI1520" i="17" l="1"/>
  <c r="AG1520" i="17"/>
  <c r="AA1516" i="17"/>
  <c r="S1521" i="17"/>
  <c r="N1521" i="17" s="1"/>
  <c r="M1521" i="17"/>
  <c r="L1521" i="17"/>
  <c r="K1521" i="17"/>
  <c r="J1521" i="17"/>
  <c r="H1521" i="17"/>
  <c r="I1521" i="17"/>
  <c r="F1521" i="17"/>
  <c r="E1522" i="17"/>
  <c r="G1521" i="17"/>
  <c r="Q1520" i="17"/>
  <c r="O1520" i="17"/>
  <c r="P1520" i="17"/>
  <c r="R1520" i="17" s="1"/>
  <c r="AJ1521" i="17"/>
  <c r="AH1521" i="17"/>
  <c r="R1519" i="17"/>
  <c r="AD1516" i="17"/>
  <c r="W1516" i="17" s="1"/>
  <c r="AB1515" i="17"/>
  <c r="AF1515" i="17"/>
  <c r="AF1516" i="17" s="1"/>
  <c r="U1518" i="17"/>
  <c r="T1519" i="17"/>
  <c r="V1518" i="17"/>
  <c r="AC1517" i="17"/>
  <c r="Z1517" i="17"/>
  <c r="X1517" i="17"/>
  <c r="Y1517" i="17"/>
  <c r="AE1516" i="17"/>
  <c r="AG1521" i="17" l="1"/>
  <c r="AI1521" i="17"/>
  <c r="Q1521" i="17"/>
  <c r="P1521" i="17"/>
  <c r="O1521" i="17"/>
  <c r="S1522" i="17"/>
  <c r="N1522" i="17" s="1"/>
  <c r="L1522" i="17"/>
  <c r="K1522" i="17"/>
  <c r="M1522" i="17"/>
  <c r="J1522" i="17"/>
  <c r="H1522" i="17"/>
  <c r="AH1522" i="17" s="1"/>
  <c r="E1523" i="17"/>
  <c r="F1522" i="17"/>
  <c r="I1522" i="17"/>
  <c r="G1522" i="17"/>
  <c r="AA1517" i="17"/>
  <c r="AD1517" i="17" s="1"/>
  <c r="W1517" i="17" s="1"/>
  <c r="AB1516" i="17"/>
  <c r="T1520" i="17"/>
  <c r="U1519" i="17"/>
  <c r="V1519" i="17"/>
  <c r="AC1518" i="17"/>
  <c r="Y1518" i="17"/>
  <c r="X1518" i="17"/>
  <c r="Z1518" i="17"/>
  <c r="AE1517" i="17"/>
  <c r="R1521" i="17" l="1"/>
  <c r="AJ1522" i="17"/>
  <c r="AI1522" i="17"/>
  <c r="AI1523" i="17" s="1"/>
  <c r="AG1522" i="17"/>
  <c r="AG1523" i="17" s="1"/>
  <c r="Q1522" i="17"/>
  <c r="P1522" i="17"/>
  <c r="O1522" i="17"/>
  <c r="S1523" i="17"/>
  <c r="N1523" i="17" s="1"/>
  <c r="K1523" i="17"/>
  <c r="L1523" i="17"/>
  <c r="J1523" i="17"/>
  <c r="M1523" i="17"/>
  <c r="I1523" i="17"/>
  <c r="H1523" i="17"/>
  <c r="AH1523" i="17" s="1"/>
  <c r="E1524" i="17"/>
  <c r="F1523" i="17"/>
  <c r="G1523" i="17"/>
  <c r="AB1517" i="17"/>
  <c r="AA1518" i="17"/>
  <c r="AD1518" i="17" s="1"/>
  <c r="W1518" i="17" s="1"/>
  <c r="AF1517" i="17"/>
  <c r="AF1518" i="17" s="1"/>
  <c r="U1520" i="17"/>
  <c r="T1521" i="17"/>
  <c r="V1520" i="17"/>
  <c r="AC1519" i="17"/>
  <c r="X1519" i="17"/>
  <c r="Z1519" i="17"/>
  <c r="Y1519" i="17"/>
  <c r="AE1518" i="17" l="1"/>
  <c r="AJ1523" i="17"/>
  <c r="Q1523" i="17"/>
  <c r="P1523" i="17"/>
  <c r="O1523" i="17"/>
  <c r="S1524" i="17"/>
  <c r="N1524" i="17" s="1"/>
  <c r="L1524" i="17"/>
  <c r="K1524" i="17"/>
  <c r="M1524" i="17"/>
  <c r="J1524" i="17"/>
  <c r="I1524" i="17"/>
  <c r="E1525" i="17"/>
  <c r="H1524" i="17"/>
  <c r="AI1524" i="17" s="1"/>
  <c r="F1524" i="17"/>
  <c r="G1524" i="17"/>
  <c r="R1522" i="17"/>
  <c r="AC1520" i="17"/>
  <c r="Z1520" i="17"/>
  <c r="X1520" i="17"/>
  <c r="Y1520" i="17"/>
  <c r="AA1519" i="17"/>
  <c r="AE1519" i="17"/>
  <c r="AB1518" i="17"/>
  <c r="U1521" i="17"/>
  <c r="T1522" i="17"/>
  <c r="V1521" i="17"/>
  <c r="AD1519" i="17"/>
  <c r="W1519" i="17" s="1"/>
  <c r="AJ1524" i="17" l="1"/>
  <c r="AG1524" i="17"/>
  <c r="AH1524" i="17"/>
  <c r="Q1524" i="17"/>
  <c r="P1524" i="17"/>
  <c r="O1524" i="17"/>
  <c r="R1523" i="17"/>
  <c r="S1525" i="17"/>
  <c r="N1525" i="17" s="1"/>
  <c r="K1525" i="17"/>
  <c r="L1525" i="17"/>
  <c r="M1525" i="17"/>
  <c r="J1525" i="17"/>
  <c r="I1525" i="17"/>
  <c r="H1525" i="17"/>
  <c r="AI1525" i="17" s="1"/>
  <c r="E1526" i="17"/>
  <c r="F1525" i="17"/>
  <c r="G1525" i="17"/>
  <c r="AA1520" i="17"/>
  <c r="T1523" i="17"/>
  <c r="U1522" i="17"/>
  <c r="V1522" i="17"/>
  <c r="AC1521" i="17"/>
  <c r="Y1521" i="17"/>
  <c r="Z1521" i="17"/>
  <c r="X1521" i="17"/>
  <c r="AB1519" i="17"/>
  <c r="AF1519" i="17"/>
  <c r="AF1520" i="17" s="1"/>
  <c r="AD1520" i="17"/>
  <c r="W1520" i="17" s="1"/>
  <c r="AE1520" i="17"/>
  <c r="R1524" i="17" l="1"/>
  <c r="AH1525" i="17"/>
  <c r="AH1526" i="17" s="1"/>
  <c r="AG1525" i="17"/>
  <c r="AJ1525" i="17"/>
  <c r="AJ1526" i="17" s="1"/>
  <c r="S1526" i="17"/>
  <c r="N1526" i="17" s="1"/>
  <c r="K1526" i="17"/>
  <c r="M1526" i="17"/>
  <c r="J1526" i="17"/>
  <c r="L1526" i="17"/>
  <c r="I1526" i="17"/>
  <c r="E1527" i="17"/>
  <c r="H1526" i="17"/>
  <c r="F1526" i="17"/>
  <c r="G1526" i="17"/>
  <c r="AI1526" i="17"/>
  <c r="AA1521" i="17"/>
  <c r="Q1525" i="17"/>
  <c r="P1525" i="17"/>
  <c r="O1525" i="17"/>
  <c r="AC1522" i="17"/>
  <c r="Y1522" i="17"/>
  <c r="X1522" i="17"/>
  <c r="Z1522" i="17"/>
  <c r="AE1521" i="17"/>
  <c r="T1524" i="17"/>
  <c r="U1523" i="17"/>
  <c r="V1523" i="17"/>
  <c r="AB1520" i="17"/>
  <c r="AF1521" i="17" s="1"/>
  <c r="AD1521" i="17"/>
  <c r="W1521" i="17" s="1"/>
  <c r="R1525" i="17" l="1"/>
  <c r="AG1526" i="17"/>
  <c r="Q1526" i="17"/>
  <c r="P1526" i="17"/>
  <c r="R1526" i="17" s="1"/>
  <c r="O1526" i="17"/>
  <c r="S1527" i="17"/>
  <c r="N1527" i="17" s="1"/>
  <c r="M1527" i="17"/>
  <c r="K1527" i="17"/>
  <c r="L1527" i="17"/>
  <c r="J1527" i="17"/>
  <c r="I1527" i="17"/>
  <c r="H1527" i="17"/>
  <c r="AH1527" i="17" s="1"/>
  <c r="E1528" i="17"/>
  <c r="F1527" i="17"/>
  <c r="G1527" i="17"/>
  <c r="AB1521" i="17"/>
  <c r="AF1522" i="17"/>
  <c r="AD1522" i="17"/>
  <c r="W1522" i="17" s="1"/>
  <c r="AC1523" i="17"/>
  <c r="Y1523" i="17"/>
  <c r="Z1523" i="17"/>
  <c r="X1523" i="17"/>
  <c r="AA1522" i="17"/>
  <c r="U1524" i="17"/>
  <c r="T1525" i="17"/>
  <c r="V1524" i="17"/>
  <c r="AE1522" i="17"/>
  <c r="AG1527" i="17" l="1"/>
  <c r="AI1527" i="17"/>
  <c r="AI1528" i="17" s="1"/>
  <c r="AJ1527" i="17"/>
  <c r="AJ1528" i="17" s="1"/>
  <c r="P1527" i="17"/>
  <c r="Q1527" i="17"/>
  <c r="O1527" i="17"/>
  <c r="S1528" i="17"/>
  <c r="N1528" i="17" s="1"/>
  <c r="L1528" i="17"/>
  <c r="K1528" i="17"/>
  <c r="M1528" i="17"/>
  <c r="J1528" i="17"/>
  <c r="H1528" i="17"/>
  <c r="AH1528" i="17" s="1"/>
  <c r="I1528" i="17"/>
  <c r="E1529" i="17"/>
  <c r="F1528" i="17"/>
  <c r="G1528" i="17"/>
  <c r="AG1528" i="17"/>
  <c r="U1525" i="17"/>
  <c r="T1526" i="17"/>
  <c r="V1525" i="17"/>
  <c r="AA1523" i="17"/>
  <c r="AE1523" i="17" s="1"/>
  <c r="AC1524" i="17"/>
  <c r="Z1524" i="17"/>
  <c r="X1524" i="17"/>
  <c r="Y1524" i="17"/>
  <c r="AB1522" i="17"/>
  <c r="AF1523" i="17"/>
  <c r="R1527" i="17" l="1"/>
  <c r="Q1528" i="17"/>
  <c r="O1528" i="17"/>
  <c r="P1528" i="17"/>
  <c r="S1529" i="17"/>
  <c r="N1529" i="17" s="1"/>
  <c r="M1529" i="17"/>
  <c r="L1529" i="17"/>
  <c r="J1529" i="17"/>
  <c r="I1529" i="17"/>
  <c r="H1529" i="17"/>
  <c r="AI1529" i="17" s="1"/>
  <c r="K1529" i="17"/>
  <c r="F1529" i="17"/>
  <c r="E1530" i="17"/>
  <c r="G1529" i="17"/>
  <c r="AG1529" i="17"/>
  <c r="AA1524" i="17"/>
  <c r="AD1523" i="17"/>
  <c r="W1523" i="17" s="1"/>
  <c r="U1526" i="17"/>
  <c r="T1527" i="17"/>
  <c r="V1526" i="17"/>
  <c r="AC1525" i="17"/>
  <c r="Z1525" i="17"/>
  <c r="Y1525" i="17"/>
  <c r="X1525" i="17"/>
  <c r="AD1524" i="17"/>
  <c r="AE1524" i="17"/>
  <c r="AJ1529" i="17" l="1"/>
  <c r="AJ1530" i="17" s="1"/>
  <c r="AA1525" i="17"/>
  <c r="AH1529" i="17"/>
  <c r="S1530" i="17"/>
  <c r="N1530" i="17" s="1"/>
  <c r="K1530" i="17"/>
  <c r="L1530" i="17"/>
  <c r="M1530" i="17"/>
  <c r="H1530" i="17"/>
  <c r="AI1530" i="17" s="1"/>
  <c r="J1530" i="17"/>
  <c r="E1531" i="17"/>
  <c r="I1530" i="17"/>
  <c r="F1530" i="17"/>
  <c r="G1530" i="17"/>
  <c r="R1528" i="17"/>
  <c r="Q1529" i="17"/>
  <c r="P1529" i="17"/>
  <c r="O1529" i="17"/>
  <c r="AG1530" i="17"/>
  <c r="U1527" i="17"/>
  <c r="T1528" i="17"/>
  <c r="V1527" i="17"/>
  <c r="AC1526" i="17"/>
  <c r="Y1526" i="17"/>
  <c r="Z1526" i="17"/>
  <c r="X1526" i="17"/>
  <c r="AD1525" i="17"/>
  <c r="W1524" i="17"/>
  <c r="AE1525" i="17"/>
  <c r="AB1523" i="17"/>
  <c r="R1529" i="17" l="1"/>
  <c r="W1525" i="17"/>
  <c r="AH1530" i="17"/>
  <c r="AA1526" i="17"/>
  <c r="AD1526" i="17" s="1"/>
  <c r="W1526" i="17" s="1"/>
  <c r="S1531" i="17"/>
  <c r="N1531" i="17" s="1"/>
  <c r="K1531" i="17"/>
  <c r="L1531" i="17"/>
  <c r="M1531" i="17"/>
  <c r="J1531" i="17"/>
  <c r="I1531" i="17"/>
  <c r="F1531" i="17"/>
  <c r="H1531" i="17"/>
  <c r="AI1531" i="17" s="1"/>
  <c r="E1532" i="17"/>
  <c r="G1531" i="17"/>
  <c r="AG1531" i="17"/>
  <c r="Q1530" i="17"/>
  <c r="O1530" i="17"/>
  <c r="P1530" i="17"/>
  <c r="AH1531" i="17"/>
  <c r="AB1524" i="17"/>
  <c r="AB1525" i="17" s="1"/>
  <c r="AF1524" i="17"/>
  <c r="AF1525" i="17" s="1"/>
  <c r="AF1526" i="17" s="1"/>
  <c r="U1528" i="17"/>
  <c r="T1529" i="17"/>
  <c r="V1528" i="17"/>
  <c r="AC1527" i="17"/>
  <c r="Z1527" i="17"/>
  <c r="Y1527" i="17"/>
  <c r="X1527" i="17"/>
  <c r="AE1526" i="17"/>
  <c r="AJ1531" i="17" l="1"/>
  <c r="Q1531" i="17"/>
  <c r="P1531" i="17"/>
  <c r="O1531" i="17"/>
  <c r="S1532" i="17"/>
  <c r="N1532" i="17" s="1"/>
  <c r="K1532" i="17"/>
  <c r="M1532" i="17"/>
  <c r="L1532" i="17"/>
  <c r="J1532" i="17"/>
  <c r="H1532" i="17"/>
  <c r="AI1532" i="17" s="1"/>
  <c r="E1533" i="17"/>
  <c r="I1532" i="17"/>
  <c r="F1532" i="17"/>
  <c r="G1532" i="17"/>
  <c r="R1530" i="17"/>
  <c r="U1529" i="17"/>
  <c r="T1530" i="17"/>
  <c r="V1529" i="17"/>
  <c r="AC1528" i="17"/>
  <c r="Z1528" i="17"/>
  <c r="Y1528" i="17"/>
  <c r="X1528" i="17"/>
  <c r="AA1527" i="17"/>
  <c r="AD1527" i="17" s="1"/>
  <c r="W1527" i="17" s="1"/>
  <c r="AE1527" i="17"/>
  <c r="AB1526" i="17"/>
  <c r="AJ1532" i="17" l="1"/>
  <c r="AG1532" i="17"/>
  <c r="AG1533" i="17" s="1"/>
  <c r="AH1532" i="17"/>
  <c r="AH1533" i="17" s="1"/>
  <c r="S1533" i="17"/>
  <c r="N1533" i="17" s="1"/>
  <c r="K1533" i="17"/>
  <c r="L1533" i="17"/>
  <c r="H1533" i="17"/>
  <c r="M1533" i="17"/>
  <c r="J1533" i="17"/>
  <c r="I1533" i="17"/>
  <c r="E1534" i="17"/>
  <c r="F1533" i="17"/>
  <c r="G1533" i="17"/>
  <c r="AI1533" i="17"/>
  <c r="R1531" i="17"/>
  <c r="AJ1533" i="17"/>
  <c r="AA1528" i="17"/>
  <c r="AD1528" i="17" s="1"/>
  <c r="W1528" i="17" s="1"/>
  <c r="Q1532" i="17"/>
  <c r="P1532" i="17"/>
  <c r="O1532" i="17"/>
  <c r="AB1527" i="17"/>
  <c r="T1531" i="17"/>
  <c r="U1530" i="17"/>
  <c r="V1530" i="17"/>
  <c r="AE1528" i="17"/>
  <c r="AF1527" i="17"/>
  <c r="AF1528" i="17" s="1"/>
  <c r="AC1529" i="17"/>
  <c r="Y1529" i="17"/>
  <c r="Z1529" i="17"/>
  <c r="X1529" i="17"/>
  <c r="AA1529" i="17" l="1"/>
  <c r="AI1534" i="17"/>
  <c r="AH1534" i="17"/>
  <c r="R1532" i="17"/>
  <c r="Q1533" i="17"/>
  <c r="P1533" i="17"/>
  <c r="O1533" i="17"/>
  <c r="S1534" i="17"/>
  <c r="N1534" i="17" s="1"/>
  <c r="M1534" i="17"/>
  <c r="L1534" i="17"/>
  <c r="K1534" i="17"/>
  <c r="J1534" i="17"/>
  <c r="H1534" i="17"/>
  <c r="AG1534" i="17" s="1"/>
  <c r="I1534" i="17"/>
  <c r="E1535" i="17"/>
  <c r="F1534" i="17"/>
  <c r="G1534" i="17"/>
  <c r="Y1530" i="17"/>
  <c r="AC1530" i="17"/>
  <c r="Z1530" i="17"/>
  <c r="X1530" i="17"/>
  <c r="AD1529" i="17"/>
  <c r="W1529" i="17" s="1"/>
  <c r="T1532" i="17"/>
  <c r="U1531" i="17"/>
  <c r="V1531" i="17"/>
  <c r="AE1529" i="17"/>
  <c r="AB1528" i="17"/>
  <c r="AF1529" i="17"/>
  <c r="AA1530" i="17" l="1"/>
  <c r="AH1535" i="17"/>
  <c r="AJ1534" i="17"/>
  <c r="AJ1535" i="17" s="1"/>
  <c r="R1533" i="17"/>
  <c r="Q1534" i="17"/>
  <c r="P1534" i="17"/>
  <c r="O1534" i="17"/>
  <c r="S1535" i="17"/>
  <c r="N1535" i="17" s="1"/>
  <c r="K1535" i="17"/>
  <c r="L1535" i="17"/>
  <c r="M1535" i="17"/>
  <c r="J1535" i="17"/>
  <c r="I1535" i="17"/>
  <c r="H1535" i="17"/>
  <c r="AI1535" i="17" s="1"/>
  <c r="E1536" i="17"/>
  <c r="F1535" i="17"/>
  <c r="G1535" i="17"/>
  <c r="AB1529" i="17"/>
  <c r="AD1530" i="17"/>
  <c r="W1530" i="17" s="1"/>
  <c r="AE1530" i="17"/>
  <c r="AF1530" i="17"/>
  <c r="AC1531" i="17"/>
  <c r="Y1531" i="17"/>
  <c r="Z1531" i="17"/>
  <c r="X1531" i="17"/>
  <c r="T1533" i="17"/>
  <c r="U1532" i="17"/>
  <c r="V1532" i="17"/>
  <c r="AG1535" i="17" l="1"/>
  <c r="R1534" i="17"/>
  <c r="Q1535" i="17"/>
  <c r="P1535" i="17"/>
  <c r="O1535" i="17"/>
  <c r="AA1531" i="17"/>
  <c r="S1536" i="17"/>
  <c r="N1536" i="17" s="1"/>
  <c r="K1536" i="17"/>
  <c r="L1536" i="17"/>
  <c r="M1536" i="17"/>
  <c r="I1536" i="17"/>
  <c r="J1536" i="17"/>
  <c r="H1536" i="17"/>
  <c r="F1536" i="17"/>
  <c r="E1537" i="17"/>
  <c r="G1536" i="17"/>
  <c r="AC1532" i="17"/>
  <c r="Z1532" i="17"/>
  <c r="X1532" i="17"/>
  <c r="Y1532" i="17"/>
  <c r="AA1532" i="17" s="1"/>
  <c r="U1533" i="17"/>
  <c r="T1534" i="17"/>
  <c r="V1533" i="17"/>
  <c r="AB1530" i="17"/>
  <c r="AF1531" i="17" s="1"/>
  <c r="AE1531" i="17"/>
  <c r="AD1531" i="17"/>
  <c r="W1531" i="17" s="1"/>
  <c r="AH1536" i="17" l="1"/>
  <c r="AJ1536" i="17"/>
  <c r="AI1536" i="17"/>
  <c r="AG1536" i="17"/>
  <c r="AG1537" i="17" s="1"/>
  <c r="R1535" i="17"/>
  <c r="S1537" i="17"/>
  <c r="N1537" i="17" s="1"/>
  <c r="M1537" i="17"/>
  <c r="L1537" i="17"/>
  <c r="K1537" i="17"/>
  <c r="H1537" i="17"/>
  <c r="I1537" i="17"/>
  <c r="F1537" i="17"/>
  <c r="J1537" i="17"/>
  <c r="E1538" i="17"/>
  <c r="G1537" i="17"/>
  <c r="Q1536" i="17"/>
  <c r="P1536" i="17"/>
  <c r="O1536" i="17"/>
  <c r="AF1532" i="17"/>
  <c r="AD1532" i="17"/>
  <c r="W1532" i="17" s="1"/>
  <c r="U1534" i="17"/>
  <c r="T1535" i="17"/>
  <c r="V1534" i="17"/>
  <c r="AB1531" i="17"/>
  <c r="AE1532" i="17"/>
  <c r="AC1533" i="17"/>
  <c r="Y1533" i="17"/>
  <c r="X1533" i="17"/>
  <c r="Z1533" i="17"/>
  <c r="AJ1537" i="17" l="1"/>
  <c r="AJ1538" i="17" s="1"/>
  <c r="AI1537" i="17"/>
  <c r="AH1537" i="17"/>
  <c r="AH1538" i="17" s="1"/>
  <c r="R1536" i="17"/>
  <c r="S1538" i="17"/>
  <c r="N1538" i="17" s="1"/>
  <c r="M1538" i="17"/>
  <c r="K1538" i="17"/>
  <c r="L1538" i="17"/>
  <c r="I1538" i="17"/>
  <c r="J1538" i="17"/>
  <c r="H1538" i="17"/>
  <c r="E1539" i="17"/>
  <c r="F1538" i="17"/>
  <c r="G1538" i="17"/>
  <c r="Q1537" i="17"/>
  <c r="O1537" i="17"/>
  <c r="P1537" i="17"/>
  <c r="AG1538" i="17"/>
  <c r="AA1533" i="17"/>
  <c r="AD1533" i="17" s="1"/>
  <c r="W1533" i="17" s="1"/>
  <c r="AI1538" i="17"/>
  <c r="T1536" i="17"/>
  <c r="U1535" i="17"/>
  <c r="V1535" i="17"/>
  <c r="AC1534" i="17"/>
  <c r="Z1534" i="17"/>
  <c r="Y1534" i="17"/>
  <c r="X1534" i="17"/>
  <c r="AE1533" i="17"/>
  <c r="AB1532" i="17"/>
  <c r="Q1538" i="17" l="1"/>
  <c r="P1538" i="17"/>
  <c r="O1538" i="17"/>
  <c r="S1539" i="17"/>
  <c r="N1539" i="17" s="1"/>
  <c r="M1539" i="17"/>
  <c r="L1539" i="17"/>
  <c r="K1539" i="17"/>
  <c r="J1539" i="17"/>
  <c r="I1539" i="17"/>
  <c r="H1539" i="17"/>
  <c r="AJ1539" i="17" s="1"/>
  <c r="E1540" i="17"/>
  <c r="F1539" i="17"/>
  <c r="G1539" i="17"/>
  <c r="R1537" i="17"/>
  <c r="AB1533" i="17"/>
  <c r="AC1535" i="17"/>
  <c r="Z1535" i="17"/>
  <c r="X1535" i="17"/>
  <c r="Y1535" i="17"/>
  <c r="U1536" i="17"/>
  <c r="T1537" i="17"/>
  <c r="V1536" i="17"/>
  <c r="AF1533" i="17"/>
  <c r="AF1534" i="17" s="1"/>
  <c r="AA1534" i="17"/>
  <c r="AE1534" i="17" s="1"/>
  <c r="R1538" i="17" l="1"/>
  <c r="AA1535" i="17"/>
  <c r="AG1539" i="17"/>
  <c r="AI1539" i="17"/>
  <c r="AH1539" i="17"/>
  <c r="Q1539" i="17"/>
  <c r="O1539" i="17"/>
  <c r="P1539" i="17"/>
  <c r="S1540" i="17"/>
  <c r="N1540" i="17" s="1"/>
  <c r="L1540" i="17"/>
  <c r="K1540" i="17"/>
  <c r="M1540" i="17"/>
  <c r="J1540" i="17"/>
  <c r="I1540" i="17"/>
  <c r="E1541" i="17"/>
  <c r="H1540" i="17"/>
  <c r="AJ1540" i="17" s="1"/>
  <c r="F1540" i="17"/>
  <c r="G1540" i="17"/>
  <c r="AD1535" i="17"/>
  <c r="AD1534" i="17"/>
  <c r="W1534" i="17" s="1"/>
  <c r="W1535" i="17" s="1"/>
  <c r="AE1535" i="17"/>
  <c r="U1537" i="17"/>
  <c r="T1538" i="17"/>
  <c r="V1537" i="17"/>
  <c r="AC1536" i="17"/>
  <c r="Z1536" i="17"/>
  <c r="Y1536" i="17"/>
  <c r="X1536" i="17"/>
  <c r="AJ1541" i="17" l="1"/>
  <c r="AG1540" i="17"/>
  <c r="AI1540" i="17"/>
  <c r="AH1540" i="17"/>
  <c r="Q1540" i="17"/>
  <c r="P1540" i="17"/>
  <c r="R1540" i="17" s="1"/>
  <c r="O1540" i="17"/>
  <c r="S1541" i="17"/>
  <c r="N1541" i="17" s="1"/>
  <c r="K1541" i="17"/>
  <c r="L1541" i="17"/>
  <c r="M1541" i="17"/>
  <c r="I1541" i="17"/>
  <c r="H1541" i="17"/>
  <c r="AH1541" i="17" s="1"/>
  <c r="J1541" i="17"/>
  <c r="F1541" i="17"/>
  <c r="E1542" i="17"/>
  <c r="G1541" i="17"/>
  <c r="R1539" i="17"/>
  <c r="AB1534" i="17"/>
  <c r="AF1535" i="17" s="1"/>
  <c r="AG1541" i="17"/>
  <c r="AC1537" i="17"/>
  <c r="Z1537" i="17"/>
  <c r="Y1537" i="17"/>
  <c r="AA1537" i="17" s="1"/>
  <c r="X1537" i="17"/>
  <c r="T1539" i="17"/>
  <c r="U1538" i="17"/>
  <c r="V1538" i="17"/>
  <c r="AA1536" i="17"/>
  <c r="AD1536" i="17" s="1"/>
  <c r="W1536" i="17" s="1"/>
  <c r="AE1536" i="17"/>
  <c r="AB1535" i="17"/>
  <c r="AI1541" i="17" l="1"/>
  <c r="S1542" i="17"/>
  <c r="N1542" i="17" s="1"/>
  <c r="M1542" i="17"/>
  <c r="L1542" i="17"/>
  <c r="K1542" i="17"/>
  <c r="J1542" i="17"/>
  <c r="E1543" i="17"/>
  <c r="H1542" i="17"/>
  <c r="I1542" i="17"/>
  <c r="F1542" i="17"/>
  <c r="G1542" i="17"/>
  <c r="Q1541" i="17"/>
  <c r="P1541" i="17"/>
  <c r="O1541" i="17"/>
  <c r="AG1542" i="17"/>
  <c r="AH1542" i="17"/>
  <c r="AI1542" i="17"/>
  <c r="AJ1542" i="17"/>
  <c r="AD1537" i="17"/>
  <c r="W1537" i="17" s="1"/>
  <c r="AC1538" i="17"/>
  <c r="Y1538" i="17"/>
  <c r="Z1538" i="17"/>
  <c r="X1538" i="17"/>
  <c r="T1540" i="17"/>
  <c r="U1539" i="17"/>
  <c r="V1539" i="17"/>
  <c r="AB1536" i="17"/>
  <c r="AF1536" i="17"/>
  <c r="AF1537" i="17" s="1"/>
  <c r="AE1537" i="17"/>
  <c r="AH1543" i="17" l="1"/>
  <c r="S1543" i="17"/>
  <c r="M1543" i="17"/>
  <c r="K1543" i="17"/>
  <c r="L1543" i="17"/>
  <c r="J1543" i="17"/>
  <c r="I1543" i="17"/>
  <c r="H1543" i="17"/>
  <c r="AG1543" i="17" s="1"/>
  <c r="E1544" i="17"/>
  <c r="F1543" i="17"/>
  <c r="G1543" i="17"/>
  <c r="R1541" i="17"/>
  <c r="AJ1543" i="17"/>
  <c r="Q1542" i="17"/>
  <c r="P1542" i="17"/>
  <c r="O1542" i="17"/>
  <c r="AI1543" i="17"/>
  <c r="N1543" i="17"/>
  <c r="AB1537" i="17"/>
  <c r="AA1538" i="17"/>
  <c r="AE1538" i="17" s="1"/>
  <c r="Y1539" i="17"/>
  <c r="AC1539" i="17"/>
  <c r="X1539" i="17"/>
  <c r="Z1539" i="17"/>
  <c r="T1541" i="17"/>
  <c r="U1540" i="17"/>
  <c r="V1540" i="17"/>
  <c r="R1542" i="17" l="1"/>
  <c r="Q1543" i="17"/>
  <c r="P1543" i="17"/>
  <c r="O1543" i="17"/>
  <c r="S1544" i="17"/>
  <c r="N1544" i="17" s="1"/>
  <c r="L1544" i="17"/>
  <c r="K1544" i="17"/>
  <c r="J1544" i="17"/>
  <c r="H1544" i="17"/>
  <c r="AH1544" i="17" s="1"/>
  <c r="F1544" i="17"/>
  <c r="M1544" i="17"/>
  <c r="I1544" i="17"/>
  <c r="E1545" i="17"/>
  <c r="G1544" i="17"/>
  <c r="AC1540" i="17"/>
  <c r="X1540" i="17"/>
  <c r="Y1540" i="17"/>
  <c r="Z1540" i="17"/>
  <c r="AA1539" i="17"/>
  <c r="AD1539" i="17" s="1"/>
  <c r="U1541" i="17"/>
  <c r="T1542" i="17"/>
  <c r="V1541" i="17"/>
  <c r="AD1538" i="17"/>
  <c r="W1538" i="17" s="1"/>
  <c r="AF1538" i="17"/>
  <c r="AG1544" i="17" l="1"/>
  <c r="AJ1544" i="17"/>
  <c r="AJ1545" i="17" s="1"/>
  <c r="AI1544" i="17"/>
  <c r="AI1545" i="17" s="1"/>
  <c r="R1543" i="17"/>
  <c r="Q1544" i="17"/>
  <c r="P1544" i="17"/>
  <c r="O1544" i="17"/>
  <c r="N1545" i="17"/>
  <c r="S1545" i="17"/>
  <c r="M1545" i="17"/>
  <c r="L1545" i="17"/>
  <c r="K1545" i="17"/>
  <c r="I1545" i="17"/>
  <c r="H1545" i="17"/>
  <c r="AH1545" i="17" s="1"/>
  <c r="J1545" i="17"/>
  <c r="E1546" i="17"/>
  <c r="F1545" i="17"/>
  <c r="G1545" i="17"/>
  <c r="W1539" i="17"/>
  <c r="AA1540" i="17"/>
  <c r="AD1540" i="17" s="1"/>
  <c r="AB1538" i="17"/>
  <c r="T1543" i="17"/>
  <c r="U1542" i="17"/>
  <c r="V1542" i="17"/>
  <c r="AC1541" i="17"/>
  <c r="Y1541" i="17"/>
  <c r="Z1541" i="17"/>
  <c r="X1541" i="17"/>
  <c r="AE1539" i="17"/>
  <c r="AF1539" i="17"/>
  <c r="AI1546" i="17" l="1"/>
  <c r="AE1540" i="17"/>
  <c r="AG1545" i="17"/>
  <c r="AG1546" i="17" s="1"/>
  <c r="N1546" i="17"/>
  <c r="R1544" i="17"/>
  <c r="Q1545" i="17"/>
  <c r="P1545" i="17"/>
  <c r="R1545" i="17" s="1"/>
  <c r="O1545" i="17"/>
  <c r="S1546" i="17"/>
  <c r="L1546" i="17"/>
  <c r="K1546" i="17"/>
  <c r="M1546" i="17"/>
  <c r="I1546" i="17"/>
  <c r="H1546" i="17"/>
  <c r="AJ1546" i="17" s="1"/>
  <c r="J1546" i="17"/>
  <c r="E1547" i="17"/>
  <c r="F1546" i="17"/>
  <c r="G1546" i="17"/>
  <c r="T1544" i="17"/>
  <c r="U1543" i="17"/>
  <c r="V1543" i="17"/>
  <c r="AA1541" i="17"/>
  <c r="AD1541" i="17" s="1"/>
  <c r="AB1539" i="17"/>
  <c r="AC1542" i="17"/>
  <c r="X1542" i="17"/>
  <c r="Y1542" i="17"/>
  <c r="Z1542" i="17"/>
  <c r="W1540" i="17"/>
  <c r="AA1542" i="17" l="1"/>
  <c r="AH1546" i="17"/>
  <c r="AB1540" i="17"/>
  <c r="S1547" i="17"/>
  <c r="K1547" i="17"/>
  <c r="L1547" i="17"/>
  <c r="M1547" i="17"/>
  <c r="J1547" i="17"/>
  <c r="I1547" i="17"/>
  <c r="H1547" i="17"/>
  <c r="AI1547" i="17" s="1"/>
  <c r="E1548" i="17"/>
  <c r="F1547" i="17"/>
  <c r="G1547" i="17"/>
  <c r="N1547" i="17"/>
  <c r="AH1547" i="17"/>
  <c r="AJ1547" i="17"/>
  <c r="Q1546" i="17"/>
  <c r="P1546" i="17"/>
  <c r="O1546" i="17"/>
  <c r="AG1547" i="17"/>
  <c r="W1541" i="17"/>
  <c r="AE1541" i="17"/>
  <c r="AC1543" i="17"/>
  <c r="Z1543" i="17"/>
  <c r="Y1543" i="17"/>
  <c r="X1543" i="17"/>
  <c r="T1545" i="17"/>
  <c r="U1544" i="17"/>
  <c r="V1544" i="17"/>
  <c r="AD1542" i="17"/>
  <c r="AB1541" i="17"/>
  <c r="AE1542" i="17"/>
  <c r="AF1540" i="17"/>
  <c r="AF1541" i="17" s="1"/>
  <c r="AF1542" i="17" s="1"/>
  <c r="AA1543" i="17" l="1"/>
  <c r="R1546" i="17"/>
  <c r="S1548" i="17"/>
  <c r="N1548" i="17" s="1"/>
  <c r="L1548" i="17"/>
  <c r="K1548" i="17"/>
  <c r="M1548" i="17"/>
  <c r="I1548" i="17"/>
  <c r="J1548" i="17"/>
  <c r="H1548" i="17"/>
  <c r="AI1548" i="17" s="1"/>
  <c r="E1549" i="17"/>
  <c r="F1548" i="17"/>
  <c r="G1548" i="17"/>
  <c r="AH1548" i="17"/>
  <c r="AG1548" i="17"/>
  <c r="AJ1548" i="17"/>
  <c r="Q1547" i="17"/>
  <c r="O1547" i="17"/>
  <c r="P1547" i="17"/>
  <c r="AC1544" i="17"/>
  <c r="Z1544" i="17"/>
  <c r="X1544" i="17"/>
  <c r="Y1544" i="17"/>
  <c r="AD1543" i="17"/>
  <c r="AE1543" i="17"/>
  <c r="T1546" i="17"/>
  <c r="U1545" i="17"/>
  <c r="V1545" i="17"/>
  <c r="W1542" i="17"/>
  <c r="AB1542" i="17" s="1"/>
  <c r="R1547" i="17" l="1"/>
  <c r="Q1548" i="17"/>
  <c r="P1548" i="17"/>
  <c r="O1548" i="17"/>
  <c r="S1549" i="17"/>
  <c r="N1549" i="17" s="1"/>
  <c r="M1549" i="17"/>
  <c r="K1549" i="17"/>
  <c r="L1549" i="17"/>
  <c r="J1549" i="17"/>
  <c r="H1549" i="17"/>
  <c r="AJ1549" i="17" s="1"/>
  <c r="I1549" i="17"/>
  <c r="E1550" i="17"/>
  <c r="F1549" i="17"/>
  <c r="G1549" i="17"/>
  <c r="AA1544" i="17"/>
  <c r="AF1543" i="17"/>
  <c r="AD1544" i="17"/>
  <c r="AC1545" i="17"/>
  <c r="Y1545" i="17"/>
  <c r="Z1545" i="17"/>
  <c r="X1545" i="17"/>
  <c r="U1546" i="17"/>
  <c r="T1547" i="17"/>
  <c r="V1546" i="17"/>
  <c r="W1543" i="17"/>
  <c r="AE1544" i="17"/>
  <c r="W1544" i="17" l="1"/>
  <c r="AI1549" i="17"/>
  <c r="AG1549" i="17"/>
  <c r="AH1549" i="17"/>
  <c r="AA1545" i="17"/>
  <c r="AE1545" i="17" s="1"/>
  <c r="Q1549" i="17"/>
  <c r="P1549" i="17"/>
  <c r="O1549" i="17"/>
  <c r="S1550" i="17"/>
  <c r="N1550" i="17" s="1"/>
  <c r="L1550" i="17"/>
  <c r="M1550" i="17"/>
  <c r="I1550" i="17"/>
  <c r="J1550" i="17"/>
  <c r="H1550" i="17"/>
  <c r="AG1550" i="17" s="1"/>
  <c r="K1550" i="17"/>
  <c r="F1550" i="17"/>
  <c r="E1551" i="17"/>
  <c r="G1550" i="17"/>
  <c r="AH1550" i="17"/>
  <c r="AJ1550" i="17"/>
  <c r="R1548" i="17"/>
  <c r="AD1545" i="17"/>
  <c r="W1545" i="17" s="1"/>
  <c r="AC1546" i="17"/>
  <c r="Y1546" i="17"/>
  <c r="Z1546" i="17"/>
  <c r="X1546" i="17"/>
  <c r="AF1544" i="17"/>
  <c r="AF1545" i="17" s="1"/>
  <c r="U1547" i="17"/>
  <c r="T1548" i="17"/>
  <c r="V1547" i="17"/>
  <c r="AB1543" i="17"/>
  <c r="AB1544" i="17" s="1"/>
  <c r="R1549" i="17" l="1"/>
  <c r="AI1550" i="17"/>
  <c r="AA1546" i="17"/>
  <c r="AD1546" i="17" s="1"/>
  <c r="W1546" i="17" s="1"/>
  <c r="S1551" i="17"/>
  <c r="N1551" i="17" s="1"/>
  <c r="L1551" i="17"/>
  <c r="M1551" i="17"/>
  <c r="J1551" i="17"/>
  <c r="K1551" i="17"/>
  <c r="H1551" i="17"/>
  <c r="AG1551" i="17" s="1"/>
  <c r="I1551" i="17"/>
  <c r="E1552" i="17"/>
  <c r="F1551" i="17"/>
  <c r="G1551" i="17"/>
  <c r="Q1550" i="17"/>
  <c r="P1550" i="17"/>
  <c r="O1550" i="17"/>
  <c r="AJ1551" i="17"/>
  <c r="AH1551" i="17"/>
  <c r="AI1551" i="17"/>
  <c r="AB1545" i="17"/>
  <c r="AF1546" i="17" s="1"/>
  <c r="U1548" i="17"/>
  <c r="T1549" i="17"/>
  <c r="V1548" i="17"/>
  <c r="AE1546" i="17"/>
  <c r="AC1547" i="17"/>
  <c r="Y1547" i="17"/>
  <c r="Z1547" i="17"/>
  <c r="X1547" i="17"/>
  <c r="AA1547" i="17" l="1"/>
  <c r="Q1551" i="17"/>
  <c r="P1551" i="17"/>
  <c r="O1551" i="17"/>
  <c r="S1552" i="17"/>
  <c r="N1552" i="17" s="1"/>
  <c r="J1552" i="17"/>
  <c r="K1552" i="17"/>
  <c r="I1552" i="17"/>
  <c r="L1552" i="17"/>
  <c r="H1552" i="17"/>
  <c r="AI1552" i="17" s="1"/>
  <c r="F1552" i="17"/>
  <c r="M1552" i="17"/>
  <c r="E1553" i="17"/>
  <c r="G1552" i="17"/>
  <c r="R1550" i="17"/>
  <c r="AJ1552" i="17"/>
  <c r="U1549" i="17"/>
  <c r="T1550" i="17"/>
  <c r="V1549" i="17"/>
  <c r="AE1547" i="17"/>
  <c r="AB1546" i="17"/>
  <c r="AD1547" i="17"/>
  <c r="W1547" i="17" s="1"/>
  <c r="AC1548" i="17"/>
  <c r="Y1548" i="17"/>
  <c r="Z1548" i="17"/>
  <c r="X1548" i="17"/>
  <c r="AG1552" i="17" l="1"/>
  <c r="AH1552" i="17"/>
  <c r="S1553" i="17"/>
  <c r="N1553" i="17" s="1"/>
  <c r="L1553" i="17"/>
  <c r="K1553" i="17"/>
  <c r="J1553" i="17"/>
  <c r="M1553" i="17"/>
  <c r="H1553" i="17"/>
  <c r="AI1553" i="17" s="1"/>
  <c r="I1553" i="17"/>
  <c r="E1554" i="17"/>
  <c r="F1553" i="17"/>
  <c r="G1553" i="17"/>
  <c r="Q1552" i="17"/>
  <c r="P1552" i="17"/>
  <c r="O1552" i="17"/>
  <c r="R1551" i="17"/>
  <c r="AJ1553" i="17"/>
  <c r="AG1553" i="17"/>
  <c r="AH1553" i="17"/>
  <c r="AA1548" i="17"/>
  <c r="AB1547" i="17"/>
  <c r="AF1547" i="17"/>
  <c r="AF1548" i="17" s="1"/>
  <c r="AD1548" i="17"/>
  <c r="W1548" i="17" s="1"/>
  <c r="T1551" i="17"/>
  <c r="U1550" i="17"/>
  <c r="V1550" i="17"/>
  <c r="Z1549" i="17"/>
  <c r="Y1549" i="17"/>
  <c r="AC1549" i="17"/>
  <c r="X1549" i="17"/>
  <c r="AE1548" i="17"/>
  <c r="R1552" i="17" l="1"/>
  <c r="Q1553" i="17"/>
  <c r="P1553" i="17"/>
  <c r="R1553" i="17" s="1"/>
  <c r="O1553" i="17"/>
  <c r="S1554" i="17"/>
  <c r="N1554" i="17" s="1"/>
  <c r="K1554" i="17"/>
  <c r="M1554" i="17"/>
  <c r="L1554" i="17"/>
  <c r="I1554" i="17"/>
  <c r="J1554" i="17"/>
  <c r="H1554" i="17"/>
  <c r="AH1554" i="17" s="1"/>
  <c r="E1555" i="17"/>
  <c r="F1554" i="17"/>
  <c r="G1554" i="17"/>
  <c r="T1552" i="17"/>
  <c r="U1551" i="17"/>
  <c r="V1551" i="17"/>
  <c r="AA1549" i="17"/>
  <c r="AD1549" i="17" s="1"/>
  <c r="W1549" i="17" s="1"/>
  <c r="AB1548" i="17"/>
  <c r="AC1550" i="17"/>
  <c r="X1550" i="17"/>
  <c r="Z1550" i="17"/>
  <c r="Y1550" i="17"/>
  <c r="AE1549" i="17" l="1"/>
  <c r="AI1554" i="17"/>
  <c r="AG1554" i="17"/>
  <c r="AG1555" i="17" s="1"/>
  <c r="AJ1554" i="17"/>
  <c r="Q1554" i="17"/>
  <c r="P1554" i="17"/>
  <c r="O1554" i="17"/>
  <c r="S1555" i="17"/>
  <c r="N1555" i="17" s="1"/>
  <c r="K1555" i="17"/>
  <c r="L1555" i="17"/>
  <c r="M1555" i="17"/>
  <c r="J1555" i="17"/>
  <c r="E1556" i="17"/>
  <c r="H1555" i="17"/>
  <c r="AJ1555" i="17" s="1"/>
  <c r="I1555" i="17"/>
  <c r="F1555" i="17"/>
  <c r="G1555" i="17"/>
  <c r="AI1555" i="17"/>
  <c r="AC1551" i="17"/>
  <c r="Z1551" i="17"/>
  <c r="Y1551" i="17"/>
  <c r="AA1551" i="17" s="1"/>
  <c r="X1551" i="17"/>
  <c r="U1552" i="17"/>
  <c r="T1553" i="17"/>
  <c r="V1552" i="17"/>
  <c r="AA1550" i="17"/>
  <c r="AD1550" i="17" s="1"/>
  <c r="W1550" i="17" s="1"/>
  <c r="AE1550" i="17"/>
  <c r="AB1549" i="17"/>
  <c r="AF1549" i="17"/>
  <c r="AH1555" i="17" l="1"/>
  <c r="AF1550" i="17"/>
  <c r="Q1555" i="17"/>
  <c r="P1555" i="17"/>
  <c r="O1555" i="17"/>
  <c r="R1554" i="17"/>
  <c r="S1556" i="17"/>
  <c r="N1556" i="17" s="1"/>
  <c r="L1556" i="17"/>
  <c r="K1556" i="17"/>
  <c r="M1556" i="17"/>
  <c r="I1556" i="17"/>
  <c r="J1556" i="17"/>
  <c r="H1556" i="17"/>
  <c r="AG1556" i="17" s="1"/>
  <c r="E1557" i="17"/>
  <c r="F1556" i="17"/>
  <c r="G1556" i="17"/>
  <c r="AD1551" i="17"/>
  <c r="W1551" i="17" s="1"/>
  <c r="AB1550" i="17"/>
  <c r="U1553" i="17"/>
  <c r="T1554" i="17"/>
  <c r="V1553" i="17"/>
  <c r="AE1551" i="17"/>
  <c r="AC1552" i="17"/>
  <c r="Z1552" i="17"/>
  <c r="Y1552" i="17"/>
  <c r="X1552" i="17"/>
  <c r="AJ1556" i="17" l="1"/>
  <c r="AH1556" i="17"/>
  <c r="AI1556" i="17"/>
  <c r="S1557" i="17"/>
  <c r="N1557" i="17" s="1"/>
  <c r="K1557" i="17"/>
  <c r="L1557" i="17"/>
  <c r="M1557" i="17"/>
  <c r="J1557" i="17"/>
  <c r="H1557" i="17"/>
  <c r="I1557" i="17"/>
  <c r="E1558" i="17"/>
  <c r="F1557" i="17"/>
  <c r="G1557" i="17"/>
  <c r="AI1557" i="17"/>
  <c r="R1555" i="17"/>
  <c r="AJ1557" i="17"/>
  <c r="AG1557" i="17"/>
  <c r="AH1557" i="17"/>
  <c r="Q1556" i="17"/>
  <c r="P1556" i="17"/>
  <c r="R1556" i="17" s="1"/>
  <c r="O1556" i="17"/>
  <c r="U1554" i="17"/>
  <c r="T1555" i="17"/>
  <c r="V1554" i="17"/>
  <c r="AC1553" i="17"/>
  <c r="Y1553" i="17"/>
  <c r="Z1553" i="17"/>
  <c r="X1553" i="17"/>
  <c r="AB1551" i="17"/>
  <c r="AF1551" i="17"/>
  <c r="AF1552" i="17" s="1"/>
  <c r="AA1552" i="17"/>
  <c r="AD1552" i="17" s="1"/>
  <c r="W1552" i="17" s="1"/>
  <c r="AE1552" i="17"/>
  <c r="Q1557" i="17" l="1"/>
  <c r="P1557" i="17"/>
  <c r="O1557" i="17"/>
  <c r="S1558" i="17"/>
  <c r="N1558" i="17" s="1"/>
  <c r="M1558" i="17"/>
  <c r="L1558" i="17"/>
  <c r="I1558" i="17"/>
  <c r="J1558" i="17"/>
  <c r="E1559" i="17"/>
  <c r="H1558" i="17"/>
  <c r="AJ1558" i="17" s="1"/>
  <c r="K1558" i="17"/>
  <c r="F1558" i="17"/>
  <c r="G1558" i="17"/>
  <c r="T1556" i="17"/>
  <c r="U1555" i="17"/>
  <c r="V1555" i="17"/>
  <c r="AF1553" i="17"/>
  <c r="AC1554" i="17"/>
  <c r="Y1554" i="17"/>
  <c r="Z1554" i="17"/>
  <c r="X1554" i="17"/>
  <c r="AB1552" i="17"/>
  <c r="AA1553" i="17"/>
  <c r="AE1553" i="17" s="1"/>
  <c r="R1557" i="17" l="1"/>
  <c r="AG1558" i="17"/>
  <c r="AH1558" i="17"/>
  <c r="AH1559" i="17" s="1"/>
  <c r="AI1558" i="17"/>
  <c r="AI1559" i="17" s="1"/>
  <c r="AA1554" i="17"/>
  <c r="S1559" i="17"/>
  <c r="N1559" i="17" s="1"/>
  <c r="K1559" i="17"/>
  <c r="L1559" i="17"/>
  <c r="J1559" i="17"/>
  <c r="M1559" i="17"/>
  <c r="H1559" i="17"/>
  <c r="AJ1559" i="17" s="1"/>
  <c r="I1559" i="17"/>
  <c r="E1560" i="17"/>
  <c r="F1559" i="17"/>
  <c r="G1559" i="17"/>
  <c r="AG1559" i="17"/>
  <c r="Q1558" i="17"/>
  <c r="P1558" i="17"/>
  <c r="O1558" i="17"/>
  <c r="AD1553" i="17"/>
  <c r="W1553" i="17" s="1"/>
  <c r="AB1553" i="17" s="1"/>
  <c r="AC1555" i="17"/>
  <c r="Z1555" i="17"/>
  <c r="Y1555" i="17"/>
  <c r="X1555" i="17"/>
  <c r="T1557" i="17"/>
  <c r="U1556" i="17"/>
  <c r="V1556" i="17"/>
  <c r="AD1554" i="17"/>
  <c r="AE1554" i="17"/>
  <c r="Q1559" i="17" l="1"/>
  <c r="P1559" i="17"/>
  <c r="R1559" i="17" s="1"/>
  <c r="O1559" i="17"/>
  <c r="S1560" i="17"/>
  <c r="N1560" i="17" s="1"/>
  <c r="L1560" i="17"/>
  <c r="K1560" i="17"/>
  <c r="M1560" i="17"/>
  <c r="J1560" i="17"/>
  <c r="I1560" i="17"/>
  <c r="H1560" i="17"/>
  <c r="AJ1560" i="17" s="1"/>
  <c r="E1561" i="17"/>
  <c r="F1560" i="17"/>
  <c r="G1560" i="17"/>
  <c r="R1558" i="17"/>
  <c r="AC1556" i="17"/>
  <c r="Y1556" i="17"/>
  <c r="Z1556" i="17"/>
  <c r="X1556" i="17"/>
  <c r="U1557" i="17"/>
  <c r="T1558" i="17"/>
  <c r="V1557" i="17"/>
  <c r="AA1555" i="17"/>
  <c r="AD1555" i="17" s="1"/>
  <c r="AE1555" i="17"/>
  <c r="W1554" i="17"/>
  <c r="AF1554" i="17"/>
  <c r="AG1560" i="17" l="1"/>
  <c r="AG1561" i="17" s="1"/>
  <c r="AI1560" i="17"/>
  <c r="AH1560" i="17"/>
  <c r="AH1561" i="17" s="1"/>
  <c r="S1561" i="17"/>
  <c r="N1561" i="17" s="1"/>
  <c r="M1561" i="17"/>
  <c r="L1561" i="17"/>
  <c r="J1561" i="17"/>
  <c r="K1561" i="17"/>
  <c r="I1561" i="17"/>
  <c r="H1561" i="17"/>
  <c r="E1562" i="17"/>
  <c r="F1561" i="17"/>
  <c r="G1561" i="17"/>
  <c r="Q1560" i="17"/>
  <c r="P1560" i="17"/>
  <c r="O1560" i="17"/>
  <c r="AA1556" i="17"/>
  <c r="AE1556" i="17" s="1"/>
  <c r="AJ1561" i="17"/>
  <c r="AI1561" i="17"/>
  <c r="W1555" i="17"/>
  <c r="AD1556" i="17"/>
  <c r="U1558" i="17"/>
  <c r="T1559" i="17"/>
  <c r="V1558" i="17"/>
  <c r="AC1557" i="17"/>
  <c r="Z1557" i="17"/>
  <c r="Y1557" i="17"/>
  <c r="X1557" i="17"/>
  <c r="AB1554" i="17"/>
  <c r="R1560" i="17" l="1"/>
  <c r="AI1562" i="17"/>
  <c r="AJ1562" i="17"/>
  <c r="AB1555" i="17"/>
  <c r="AA1557" i="17"/>
  <c r="AD1557" i="17" s="1"/>
  <c r="Q1561" i="17"/>
  <c r="P1561" i="17"/>
  <c r="O1561" i="17"/>
  <c r="S1562" i="17"/>
  <c r="N1562" i="17" s="1"/>
  <c r="K1562" i="17"/>
  <c r="L1562" i="17"/>
  <c r="M1562" i="17"/>
  <c r="I1562" i="17"/>
  <c r="J1562" i="17"/>
  <c r="H1562" i="17"/>
  <c r="AG1562" i="17" s="1"/>
  <c r="E1563" i="17"/>
  <c r="F1562" i="17"/>
  <c r="G1562" i="17"/>
  <c r="U1559" i="17"/>
  <c r="T1560" i="17"/>
  <c r="V1559" i="17"/>
  <c r="AC1558" i="17"/>
  <c r="Y1558" i="17"/>
  <c r="X1558" i="17"/>
  <c r="Z1558" i="17"/>
  <c r="AF1555" i="17"/>
  <c r="AF1556" i="17" s="1"/>
  <c r="W1556" i="17"/>
  <c r="AE1557" i="17" l="1"/>
  <c r="AH1562" i="17"/>
  <c r="W1557" i="17"/>
  <c r="R1561" i="17"/>
  <c r="AG1563" i="17"/>
  <c r="Q1562" i="17"/>
  <c r="P1562" i="17"/>
  <c r="O1562" i="17"/>
  <c r="AA1558" i="17"/>
  <c r="AD1558" i="17" s="1"/>
  <c r="S1563" i="17"/>
  <c r="N1563" i="17" s="1"/>
  <c r="K1563" i="17"/>
  <c r="L1563" i="17"/>
  <c r="M1563" i="17"/>
  <c r="I1563" i="17"/>
  <c r="J1563" i="17"/>
  <c r="E1564" i="17"/>
  <c r="H1563" i="17"/>
  <c r="F1563" i="17"/>
  <c r="G1563" i="17"/>
  <c r="U1560" i="17"/>
  <c r="T1561" i="17"/>
  <c r="V1560" i="17"/>
  <c r="AC1559" i="17"/>
  <c r="Z1559" i="17"/>
  <c r="Y1559" i="17"/>
  <c r="X1559" i="17"/>
  <c r="AB1556" i="17"/>
  <c r="AB1557" i="17" s="1"/>
  <c r="W1558" i="17" l="1"/>
  <c r="AJ1563" i="17"/>
  <c r="AI1563" i="17"/>
  <c r="AH1563" i="17"/>
  <c r="AG1564" i="17"/>
  <c r="AE1558" i="17"/>
  <c r="AH1564" i="17"/>
  <c r="R1562" i="17"/>
  <c r="Q1563" i="17"/>
  <c r="P1563" i="17"/>
  <c r="O1563" i="17"/>
  <c r="S1564" i="17"/>
  <c r="N1564" i="17" s="1"/>
  <c r="L1564" i="17"/>
  <c r="K1564" i="17"/>
  <c r="M1564" i="17"/>
  <c r="I1564" i="17"/>
  <c r="J1564" i="17"/>
  <c r="E1565" i="17"/>
  <c r="H1564" i="17"/>
  <c r="F1564" i="17"/>
  <c r="G1564" i="17"/>
  <c r="AB1558" i="17"/>
  <c r="U1561" i="17"/>
  <c r="T1562" i="17"/>
  <c r="V1561" i="17"/>
  <c r="AC1560" i="17"/>
  <c r="Y1560" i="17"/>
  <c r="X1560" i="17"/>
  <c r="Z1560" i="17"/>
  <c r="AA1559" i="17"/>
  <c r="AD1559" i="17" s="1"/>
  <c r="W1559" i="17" s="1"/>
  <c r="AF1557" i="17"/>
  <c r="AF1558" i="17" s="1"/>
  <c r="AF1559" i="17" s="1"/>
  <c r="AA1560" i="17" l="1"/>
  <c r="R1563" i="17"/>
  <c r="AE1559" i="17"/>
  <c r="AI1564" i="17"/>
  <c r="AJ1564" i="17"/>
  <c r="AJ1565" i="17" s="1"/>
  <c r="S1565" i="17"/>
  <c r="N1565" i="17" s="1"/>
  <c r="K1565" i="17"/>
  <c r="M1565" i="17"/>
  <c r="L1565" i="17"/>
  <c r="H1565" i="17"/>
  <c r="J1565" i="17"/>
  <c r="I1565" i="17"/>
  <c r="E1566" i="17"/>
  <c r="F1565" i="17"/>
  <c r="G1565" i="17"/>
  <c r="AI1565" i="17"/>
  <c r="AG1565" i="17"/>
  <c r="Q1564" i="17"/>
  <c r="P1564" i="17"/>
  <c r="O1564" i="17"/>
  <c r="AH1565" i="17"/>
  <c r="T1563" i="17"/>
  <c r="U1562" i="17"/>
  <c r="V1562" i="17"/>
  <c r="AC1561" i="17"/>
  <c r="X1561" i="17"/>
  <c r="Z1561" i="17"/>
  <c r="Y1561" i="17"/>
  <c r="AB1559" i="17"/>
  <c r="AD1560" i="17"/>
  <c r="W1560" i="17" s="1"/>
  <c r="AE1560" i="17"/>
  <c r="R1564" i="17" l="1"/>
  <c r="Q1565" i="17"/>
  <c r="P1565" i="17"/>
  <c r="R1565" i="17" s="1"/>
  <c r="O1565" i="17"/>
  <c r="S1566" i="17"/>
  <c r="N1566" i="17" s="1"/>
  <c r="M1566" i="17"/>
  <c r="K1566" i="17"/>
  <c r="J1566" i="17"/>
  <c r="I1566" i="17"/>
  <c r="L1566" i="17"/>
  <c r="H1566" i="17"/>
  <c r="AG1566" i="17" s="1"/>
  <c r="E1567" i="17"/>
  <c r="F1566" i="17"/>
  <c r="G1566" i="17"/>
  <c r="AC1562" i="17"/>
  <c r="Z1562" i="17"/>
  <c r="Y1562" i="17"/>
  <c r="X1562" i="17"/>
  <c r="U1563" i="17"/>
  <c r="T1564" i="17"/>
  <c r="V1563" i="17"/>
  <c r="AB1560" i="17"/>
  <c r="AF1560" i="17"/>
  <c r="AF1561" i="17" s="1"/>
  <c r="AA1561" i="17"/>
  <c r="AE1561" i="17" s="1"/>
  <c r="AD1561" i="17"/>
  <c r="W1561" i="17" s="1"/>
  <c r="AI1566" i="17" l="1"/>
  <c r="AI1567" i="17" s="1"/>
  <c r="AJ1566" i="17"/>
  <c r="AJ1567" i="17" s="1"/>
  <c r="AH1566" i="17"/>
  <c r="S1567" i="17"/>
  <c r="N1567" i="17" s="1"/>
  <c r="M1567" i="17"/>
  <c r="K1567" i="17"/>
  <c r="J1567" i="17"/>
  <c r="L1567" i="17"/>
  <c r="I1567" i="17"/>
  <c r="H1567" i="17"/>
  <c r="AG1567" i="17" s="1"/>
  <c r="E1568" i="17"/>
  <c r="F1567" i="17"/>
  <c r="G1567" i="17"/>
  <c r="AH1567" i="17"/>
  <c r="Q1566" i="17"/>
  <c r="P1566" i="17"/>
  <c r="O1566" i="17"/>
  <c r="AD1562" i="17"/>
  <c r="W1562" i="17" s="1"/>
  <c r="AB1561" i="17"/>
  <c r="T1565" i="17"/>
  <c r="U1564" i="17"/>
  <c r="V1564" i="17"/>
  <c r="AA1562" i="17"/>
  <c r="AE1562" i="17"/>
  <c r="AC1563" i="17"/>
  <c r="Y1563" i="17"/>
  <c r="Z1563" i="17"/>
  <c r="X1563" i="17"/>
  <c r="AI1568" i="17" l="1"/>
  <c r="AH1568" i="17"/>
  <c r="AA1563" i="17"/>
  <c r="AD1563" i="17" s="1"/>
  <c r="W1563" i="17" s="1"/>
  <c r="Q1567" i="17"/>
  <c r="P1567" i="17"/>
  <c r="O1567" i="17"/>
  <c r="R1566" i="17"/>
  <c r="S1568" i="17"/>
  <c r="N1568" i="17" s="1"/>
  <c r="K1568" i="17"/>
  <c r="L1568" i="17"/>
  <c r="M1568" i="17"/>
  <c r="J1568" i="17"/>
  <c r="I1568" i="17"/>
  <c r="H1568" i="17"/>
  <c r="AG1568" i="17" s="1"/>
  <c r="F1568" i="17"/>
  <c r="E1569" i="17"/>
  <c r="G1568" i="17"/>
  <c r="AC1564" i="17"/>
  <c r="Y1564" i="17"/>
  <c r="Z1564" i="17"/>
  <c r="X1564" i="17"/>
  <c r="U1565" i="17"/>
  <c r="T1566" i="17"/>
  <c r="V1565" i="17"/>
  <c r="AE1563" i="17"/>
  <c r="AB1562" i="17"/>
  <c r="AF1562" i="17"/>
  <c r="AF1563" i="17" s="1"/>
  <c r="R1567" i="17" l="1"/>
  <c r="AJ1568" i="17"/>
  <c r="S1569" i="17"/>
  <c r="N1569" i="17" s="1"/>
  <c r="M1569" i="17"/>
  <c r="K1569" i="17"/>
  <c r="J1569" i="17"/>
  <c r="L1569" i="17"/>
  <c r="I1569" i="17"/>
  <c r="E1570" i="17"/>
  <c r="H1569" i="17"/>
  <c r="AI1569" i="17" s="1"/>
  <c r="F1569" i="17"/>
  <c r="G1569" i="17"/>
  <c r="Q1568" i="17"/>
  <c r="P1568" i="17"/>
  <c r="O1568" i="17"/>
  <c r="AB1563" i="17"/>
  <c r="AA1564" i="17"/>
  <c r="AD1564" i="17" s="1"/>
  <c r="W1564" i="17" s="1"/>
  <c r="U1566" i="17"/>
  <c r="T1567" i="17"/>
  <c r="V1566" i="17"/>
  <c r="AC1565" i="17"/>
  <c r="X1565" i="17"/>
  <c r="Z1565" i="17"/>
  <c r="Y1565" i="17"/>
  <c r="AA1565" i="17" l="1"/>
  <c r="AJ1569" i="17"/>
  <c r="AH1569" i="17"/>
  <c r="AG1569" i="17"/>
  <c r="R1568" i="17"/>
  <c r="Q1569" i="17"/>
  <c r="P1569" i="17"/>
  <c r="R1569" i="17" s="1"/>
  <c r="O1569" i="17"/>
  <c r="S1570" i="17"/>
  <c r="N1570" i="17" s="1"/>
  <c r="L1570" i="17"/>
  <c r="M1570" i="17"/>
  <c r="H1570" i="17"/>
  <c r="AI1570" i="17" s="1"/>
  <c r="K1570" i="17"/>
  <c r="I1570" i="17"/>
  <c r="J1570" i="17"/>
  <c r="E1571" i="17"/>
  <c r="F1570" i="17"/>
  <c r="G1570" i="17"/>
  <c r="Z1566" i="17"/>
  <c r="AC1566" i="17"/>
  <c r="X1566" i="17"/>
  <c r="Y1566" i="17"/>
  <c r="AE1565" i="17"/>
  <c r="AD1565" i="17"/>
  <c r="W1565" i="17" s="1"/>
  <c r="AE1564" i="17"/>
  <c r="AB1564" i="17" s="1"/>
  <c r="AF1564" i="17"/>
  <c r="T1568" i="17"/>
  <c r="U1567" i="17"/>
  <c r="V1567" i="17"/>
  <c r="AG1570" i="17" l="1"/>
  <c r="AG1571" i="17" s="1"/>
  <c r="AH1570" i="17"/>
  <c r="AJ1570" i="17"/>
  <c r="AJ1571" i="17" s="1"/>
  <c r="AA1566" i="17"/>
  <c r="AD1566" i="17" s="1"/>
  <c r="W1566" i="17" s="1"/>
  <c r="Q1570" i="17"/>
  <c r="P1570" i="17"/>
  <c r="O1570" i="17"/>
  <c r="S1571" i="17"/>
  <c r="N1571" i="17" s="1"/>
  <c r="K1571" i="17"/>
  <c r="L1571" i="17"/>
  <c r="J1571" i="17"/>
  <c r="M1571" i="17"/>
  <c r="E1572" i="17"/>
  <c r="H1571" i="17"/>
  <c r="AI1571" i="17" s="1"/>
  <c r="I1571" i="17"/>
  <c r="F1571" i="17"/>
  <c r="G1571" i="17"/>
  <c r="AC1567" i="17"/>
  <c r="Z1567" i="17"/>
  <c r="X1567" i="17"/>
  <c r="Y1567" i="17"/>
  <c r="U1568" i="17"/>
  <c r="T1569" i="17"/>
  <c r="V1568" i="17"/>
  <c r="AB1565" i="17"/>
  <c r="AE1566" i="17"/>
  <c r="AF1565" i="17"/>
  <c r="AF1566" i="17" s="1"/>
  <c r="AA1567" i="17" l="1"/>
  <c r="AH1571" i="17"/>
  <c r="Q1571" i="17"/>
  <c r="P1571" i="17"/>
  <c r="R1571" i="17" s="1"/>
  <c r="O1571" i="17"/>
  <c r="R1570" i="17"/>
  <c r="S1572" i="17"/>
  <c r="N1572" i="17" s="1"/>
  <c r="M1572" i="17"/>
  <c r="L1572" i="17"/>
  <c r="K1572" i="17"/>
  <c r="I1572" i="17"/>
  <c r="J1572" i="17"/>
  <c r="H1572" i="17"/>
  <c r="AJ1572" i="17" s="1"/>
  <c r="E1573" i="17"/>
  <c r="F1572" i="17"/>
  <c r="G1572" i="17"/>
  <c r="AC1568" i="17"/>
  <c r="Y1568" i="17"/>
  <c r="X1568" i="17"/>
  <c r="Z1568" i="17"/>
  <c r="AD1567" i="17"/>
  <c r="W1567" i="17" s="1"/>
  <c r="AB1566" i="17"/>
  <c r="AE1567" i="17"/>
  <c r="U1569" i="17"/>
  <c r="T1570" i="17"/>
  <c r="V1569" i="17"/>
  <c r="AI1572" i="17" l="1"/>
  <c r="AH1572" i="17"/>
  <c r="AG1572" i="17"/>
  <c r="S1573" i="17"/>
  <c r="N1573" i="17" s="1"/>
  <c r="K1573" i="17"/>
  <c r="L1573" i="17"/>
  <c r="M1573" i="17"/>
  <c r="I1573" i="17"/>
  <c r="J1573" i="17"/>
  <c r="H1573" i="17"/>
  <c r="AJ1573" i="17" s="1"/>
  <c r="E1574" i="17"/>
  <c r="F1573" i="17"/>
  <c r="G1573" i="17"/>
  <c r="AI1573" i="17"/>
  <c r="AH1573" i="17"/>
  <c r="AG1573" i="17"/>
  <c r="Q1572" i="17"/>
  <c r="P1572" i="17"/>
  <c r="O1572" i="17"/>
  <c r="AC1569" i="17"/>
  <c r="Z1569" i="17"/>
  <c r="Y1569" i="17"/>
  <c r="X1569" i="17"/>
  <c r="AA1568" i="17"/>
  <c r="AB1567" i="17"/>
  <c r="AF1567" i="17"/>
  <c r="AF1568" i="17" s="1"/>
  <c r="U1570" i="17"/>
  <c r="T1571" i="17"/>
  <c r="V1570" i="17"/>
  <c r="AD1568" i="17"/>
  <c r="W1568" i="17" s="1"/>
  <c r="AE1568" i="17"/>
  <c r="Q1573" i="17" l="1"/>
  <c r="P1573" i="17"/>
  <c r="R1573" i="17" s="1"/>
  <c r="O1573" i="17"/>
  <c r="R1572" i="17"/>
  <c r="S1574" i="17"/>
  <c r="N1574" i="17" s="1"/>
  <c r="M1574" i="17"/>
  <c r="K1574" i="17"/>
  <c r="I1574" i="17"/>
  <c r="J1574" i="17"/>
  <c r="E1575" i="17"/>
  <c r="L1574" i="17"/>
  <c r="H1574" i="17"/>
  <c r="AJ1574" i="17" s="1"/>
  <c r="F1574" i="17"/>
  <c r="G1574" i="17"/>
  <c r="AB1568" i="17"/>
  <c r="T1572" i="17"/>
  <c r="U1571" i="17"/>
  <c r="V1571" i="17"/>
  <c r="AA1569" i="17"/>
  <c r="AD1569" i="17" s="1"/>
  <c r="W1569" i="17" s="1"/>
  <c r="AC1570" i="17"/>
  <c r="Y1570" i="17"/>
  <c r="Z1570" i="17"/>
  <c r="X1570" i="17"/>
  <c r="AE1569" i="17" l="1"/>
  <c r="AG1574" i="17"/>
  <c r="AI1574" i="17"/>
  <c r="AH1574" i="17"/>
  <c r="S1575" i="17"/>
  <c r="N1575" i="17" s="1"/>
  <c r="L1575" i="17"/>
  <c r="M1575" i="17"/>
  <c r="J1575" i="17"/>
  <c r="K1575" i="17"/>
  <c r="I1575" i="17"/>
  <c r="H1575" i="17"/>
  <c r="AJ1575" i="17" s="1"/>
  <c r="E1576" i="17"/>
  <c r="F1575" i="17"/>
  <c r="G1575" i="17"/>
  <c r="AH1575" i="17"/>
  <c r="AI1575" i="17"/>
  <c r="Q1574" i="17"/>
  <c r="O1574" i="17"/>
  <c r="P1574" i="17"/>
  <c r="AC1571" i="17"/>
  <c r="Y1571" i="17"/>
  <c r="Z1571" i="17"/>
  <c r="X1571" i="17"/>
  <c r="T1573" i="17"/>
  <c r="U1572" i="17"/>
  <c r="V1572" i="17"/>
  <c r="AA1570" i="17"/>
  <c r="AD1570" i="17" s="1"/>
  <c r="W1570" i="17" s="1"/>
  <c r="AB1569" i="17"/>
  <c r="AF1569" i="17"/>
  <c r="AF1570" i="17" s="1"/>
  <c r="AI1576" i="17" l="1"/>
  <c r="AG1575" i="17"/>
  <c r="AG1576" i="17" s="1"/>
  <c r="AH1576" i="17"/>
  <c r="R1574" i="17"/>
  <c r="Q1575" i="17"/>
  <c r="P1575" i="17"/>
  <c r="R1575" i="17" s="1"/>
  <c r="O1575" i="17"/>
  <c r="S1576" i="17"/>
  <c r="N1576" i="17" s="1"/>
  <c r="L1576" i="17"/>
  <c r="M1576" i="17"/>
  <c r="J1576" i="17"/>
  <c r="K1576" i="17"/>
  <c r="H1576" i="17"/>
  <c r="AJ1576" i="17" s="1"/>
  <c r="I1576" i="17"/>
  <c r="E1577" i="17"/>
  <c r="F1576" i="17"/>
  <c r="G1576" i="17"/>
  <c r="U1573" i="17"/>
  <c r="T1574" i="17"/>
  <c r="V1573" i="17"/>
  <c r="AE1570" i="17"/>
  <c r="AB1570" i="17" s="1"/>
  <c r="AF1571" i="17" s="1"/>
  <c r="AA1571" i="17"/>
  <c r="AD1571" i="17" s="1"/>
  <c r="W1571" i="17" s="1"/>
  <c r="AE1571" i="17"/>
  <c r="AC1572" i="17"/>
  <c r="Z1572" i="17"/>
  <c r="X1572" i="17"/>
  <c r="Y1572" i="17"/>
  <c r="Q1576" i="17" l="1"/>
  <c r="P1576" i="17"/>
  <c r="O1576" i="17"/>
  <c r="S1577" i="17"/>
  <c r="N1577" i="17" s="1"/>
  <c r="M1577" i="17"/>
  <c r="L1577" i="17"/>
  <c r="K1577" i="17"/>
  <c r="J1577" i="17"/>
  <c r="I1577" i="17"/>
  <c r="E1578" i="17"/>
  <c r="H1577" i="17"/>
  <c r="F1577" i="17"/>
  <c r="G1577" i="17"/>
  <c r="AH1577" i="17"/>
  <c r="AB1571" i="17"/>
  <c r="AC1573" i="17"/>
  <c r="Y1573" i="17"/>
  <c r="X1573" i="17"/>
  <c r="Z1573" i="17"/>
  <c r="AA1572" i="17"/>
  <c r="AD1572" i="17" s="1"/>
  <c r="W1572" i="17" s="1"/>
  <c r="T1575" i="17"/>
  <c r="U1574" i="17"/>
  <c r="V1574" i="17"/>
  <c r="R1576" i="17" l="1"/>
  <c r="AI1577" i="17"/>
  <c r="AG1577" i="17"/>
  <c r="AJ1577" i="17"/>
  <c r="AJ1578" i="17" s="1"/>
  <c r="Q1577" i="17"/>
  <c r="P1577" i="17"/>
  <c r="R1577" i="17" s="1"/>
  <c r="O1577" i="17"/>
  <c r="S1578" i="17"/>
  <c r="N1578" i="17" s="1"/>
  <c r="K1578" i="17"/>
  <c r="L1578" i="17"/>
  <c r="M1578" i="17"/>
  <c r="H1578" i="17"/>
  <c r="AG1578" i="17" s="1"/>
  <c r="I1578" i="17"/>
  <c r="J1578" i="17"/>
  <c r="F1578" i="17"/>
  <c r="E1579" i="17"/>
  <c r="G1578" i="17"/>
  <c r="AH1578" i="17"/>
  <c r="U1575" i="17"/>
  <c r="T1576" i="17"/>
  <c r="V1575" i="17"/>
  <c r="AC1574" i="17"/>
  <c r="Y1574" i="17"/>
  <c r="X1574" i="17"/>
  <c r="Z1574" i="17"/>
  <c r="AA1573" i="17"/>
  <c r="AD1573" i="17" s="1"/>
  <c r="W1573" i="17" s="1"/>
  <c r="AE1572" i="17"/>
  <c r="AB1572" i="17" s="1"/>
  <c r="AF1572" i="17"/>
  <c r="AI1578" i="17" l="1"/>
  <c r="AI1579" i="17" s="1"/>
  <c r="S1579" i="17"/>
  <c r="N1579" i="17" s="1"/>
  <c r="K1579" i="17"/>
  <c r="L1579" i="17"/>
  <c r="M1579" i="17"/>
  <c r="I1579" i="17"/>
  <c r="J1579" i="17"/>
  <c r="H1579" i="17"/>
  <c r="AG1579" i="17" s="1"/>
  <c r="E1580" i="17"/>
  <c r="F1579" i="17"/>
  <c r="G1579" i="17"/>
  <c r="Q1578" i="17"/>
  <c r="P1578" i="17"/>
  <c r="R1578" i="17" s="1"/>
  <c r="O1578" i="17"/>
  <c r="AF1573" i="17"/>
  <c r="U1576" i="17"/>
  <c r="T1577" i="17"/>
  <c r="V1576" i="17"/>
  <c r="AC1575" i="17"/>
  <c r="Z1575" i="17"/>
  <c r="X1575" i="17"/>
  <c r="Y1575" i="17"/>
  <c r="AE1573" i="17"/>
  <c r="AB1573" i="17" s="1"/>
  <c r="AA1574" i="17"/>
  <c r="AE1574" i="17" s="1"/>
  <c r="AH1579" i="17" l="1"/>
  <c r="AJ1579" i="17"/>
  <c r="Q1579" i="17"/>
  <c r="P1579" i="17"/>
  <c r="R1579" i="17" s="1"/>
  <c r="O1579" i="17"/>
  <c r="AH1580" i="17"/>
  <c r="AJ1580" i="17"/>
  <c r="S1580" i="17"/>
  <c r="N1580" i="17" s="1"/>
  <c r="L1580" i="17"/>
  <c r="K1580" i="17"/>
  <c r="M1580" i="17"/>
  <c r="I1580" i="17"/>
  <c r="J1580" i="17"/>
  <c r="H1580" i="17"/>
  <c r="AG1580" i="17" s="1"/>
  <c r="E1581" i="17"/>
  <c r="F1580" i="17"/>
  <c r="G1580" i="17"/>
  <c r="AA1575" i="17"/>
  <c r="AF1574" i="17"/>
  <c r="U1577" i="17"/>
  <c r="T1578" i="17"/>
  <c r="V1577" i="17"/>
  <c r="AD1574" i="17"/>
  <c r="W1574" i="17" s="1"/>
  <c r="AC1576" i="17"/>
  <c r="Y1576" i="17"/>
  <c r="X1576" i="17"/>
  <c r="Z1576" i="17"/>
  <c r="AD1575" i="17"/>
  <c r="AE1575" i="17"/>
  <c r="AI1580" i="17" l="1"/>
  <c r="Q1580" i="17"/>
  <c r="P1580" i="17"/>
  <c r="O1580" i="17"/>
  <c r="S1581" i="17"/>
  <c r="N1581" i="17" s="1"/>
  <c r="L1581" i="17"/>
  <c r="M1581" i="17"/>
  <c r="K1581" i="17"/>
  <c r="I1581" i="17"/>
  <c r="J1581" i="17"/>
  <c r="H1581" i="17"/>
  <c r="AH1581" i="17" s="1"/>
  <c r="E1582" i="17"/>
  <c r="F1581" i="17"/>
  <c r="G1581" i="17"/>
  <c r="AJ1581" i="17"/>
  <c r="AA1576" i="17"/>
  <c r="AD1576" i="17" s="1"/>
  <c r="AI1581" i="17"/>
  <c r="AG1581" i="17"/>
  <c r="U1578" i="17"/>
  <c r="T1579" i="17"/>
  <c r="V1578" i="17"/>
  <c r="AC1577" i="17"/>
  <c r="Z1577" i="17"/>
  <c r="Y1577" i="17"/>
  <c r="X1577" i="17"/>
  <c r="W1575" i="17"/>
  <c r="AB1574" i="17"/>
  <c r="AB1575" i="17" s="1"/>
  <c r="AE1576" i="17" l="1"/>
  <c r="W1576" i="17"/>
  <c r="AB1576" i="17" s="1"/>
  <c r="Q1581" i="17"/>
  <c r="O1581" i="17"/>
  <c r="P1581" i="17"/>
  <c r="S1582" i="17"/>
  <c r="N1582" i="17" s="1"/>
  <c r="M1582" i="17"/>
  <c r="L1582" i="17"/>
  <c r="K1582" i="17"/>
  <c r="H1582" i="17"/>
  <c r="AH1582" i="17" s="1"/>
  <c r="J1582" i="17"/>
  <c r="I1582" i="17"/>
  <c r="F1582" i="17"/>
  <c r="E1583" i="17"/>
  <c r="G1582" i="17"/>
  <c r="R1580" i="17"/>
  <c r="U1579" i="17"/>
  <c r="T1580" i="17"/>
  <c r="V1579" i="17"/>
  <c r="X1578" i="17"/>
  <c r="Z1578" i="17"/>
  <c r="AC1578" i="17"/>
  <c r="Y1578" i="17"/>
  <c r="AA1577" i="17"/>
  <c r="AE1577" i="17" s="1"/>
  <c r="AF1575" i="17"/>
  <c r="AF1576" i="17" s="1"/>
  <c r="AF1577" i="17" s="1"/>
  <c r="AG1582" i="17" l="1"/>
  <c r="AJ1582" i="17"/>
  <c r="AI1582" i="17"/>
  <c r="AA1578" i="17"/>
  <c r="S1583" i="17"/>
  <c r="N1583" i="17" s="1"/>
  <c r="K1583" i="17"/>
  <c r="L1583" i="17"/>
  <c r="J1583" i="17"/>
  <c r="M1583" i="17"/>
  <c r="I1583" i="17"/>
  <c r="H1583" i="17"/>
  <c r="AH1583" i="17" s="1"/>
  <c r="E1584" i="17"/>
  <c r="F1583" i="17"/>
  <c r="G1583" i="17"/>
  <c r="AI1583" i="17"/>
  <c r="R1581" i="17"/>
  <c r="Q1582" i="17"/>
  <c r="P1582" i="17"/>
  <c r="R1582" i="17" s="1"/>
  <c r="O1582" i="17"/>
  <c r="T1581" i="17"/>
  <c r="U1580" i="17"/>
  <c r="V1580" i="17"/>
  <c r="AD1578" i="17"/>
  <c r="AD1577" i="17"/>
  <c r="W1577" i="17" s="1"/>
  <c r="AC1579" i="17"/>
  <c r="Y1579" i="17"/>
  <c r="Z1579" i="17"/>
  <c r="X1579" i="17"/>
  <c r="AE1578" i="17"/>
  <c r="AA1579" i="17" l="1"/>
  <c r="AJ1583" i="17"/>
  <c r="AJ1584" i="17" s="1"/>
  <c r="AG1583" i="17"/>
  <c r="AG1584" i="17" s="1"/>
  <c r="P1583" i="17"/>
  <c r="Q1583" i="17"/>
  <c r="O1583" i="17"/>
  <c r="S1584" i="17"/>
  <c r="N1584" i="17" s="1"/>
  <c r="K1584" i="17"/>
  <c r="L1584" i="17"/>
  <c r="M1584" i="17"/>
  <c r="J1584" i="17"/>
  <c r="H1584" i="17"/>
  <c r="AI1584" i="17" s="1"/>
  <c r="I1584" i="17"/>
  <c r="F1584" i="17"/>
  <c r="E1585" i="17"/>
  <c r="G1584" i="17"/>
  <c r="AC1580" i="17"/>
  <c r="X1580" i="17"/>
  <c r="Z1580" i="17"/>
  <c r="Y1580" i="17"/>
  <c r="AD1579" i="17"/>
  <c r="U1581" i="17"/>
  <c r="T1582" i="17"/>
  <c r="V1581" i="17"/>
  <c r="AE1579" i="17"/>
  <c r="W1578" i="17"/>
  <c r="AB1577" i="17"/>
  <c r="R1583" i="17" l="1"/>
  <c r="AA1580" i="17"/>
  <c r="AH1584" i="17"/>
  <c r="AH1585" i="17" s="1"/>
  <c r="AJ1585" i="17"/>
  <c r="S1585" i="17"/>
  <c r="N1585" i="17" s="1"/>
  <c r="M1585" i="17"/>
  <c r="L1585" i="17"/>
  <c r="K1585" i="17"/>
  <c r="J1585" i="17"/>
  <c r="H1585" i="17"/>
  <c r="I1585" i="17"/>
  <c r="F1585" i="17"/>
  <c r="E1586" i="17"/>
  <c r="G1585" i="17"/>
  <c r="Q1584" i="17"/>
  <c r="P1584" i="17"/>
  <c r="R1584" i="17" s="1"/>
  <c r="O1584" i="17"/>
  <c r="AI1585" i="17"/>
  <c r="AG1585" i="17"/>
  <c r="W1579" i="17"/>
  <c r="AC1581" i="17"/>
  <c r="Y1581" i="17"/>
  <c r="X1581" i="17"/>
  <c r="Z1581" i="17"/>
  <c r="AB1578" i="17"/>
  <c r="AF1578" i="17"/>
  <c r="AF1579" i="17" s="1"/>
  <c r="AD1580" i="17"/>
  <c r="U1582" i="17"/>
  <c r="T1583" i="17"/>
  <c r="V1582" i="17"/>
  <c r="AE1580" i="17"/>
  <c r="AB1579" i="17" l="1"/>
  <c r="AF1580" i="17" s="1"/>
  <c r="AA1581" i="17"/>
  <c r="AG1586" i="17"/>
  <c r="AJ1586" i="17"/>
  <c r="S1586" i="17"/>
  <c r="N1586" i="17" s="1"/>
  <c r="L1586" i="17"/>
  <c r="M1586" i="17"/>
  <c r="K1586" i="17"/>
  <c r="H1586" i="17"/>
  <c r="AH1586" i="17" s="1"/>
  <c r="I1586" i="17"/>
  <c r="J1586" i="17"/>
  <c r="E1587" i="17"/>
  <c r="F1586" i="17"/>
  <c r="G1586" i="17"/>
  <c r="Q1585" i="17"/>
  <c r="P1585" i="17"/>
  <c r="O1585" i="17"/>
  <c r="AI1586" i="17"/>
  <c r="T1584" i="17"/>
  <c r="U1583" i="17"/>
  <c r="V1583" i="17"/>
  <c r="AD1581" i="17"/>
  <c r="AC1582" i="17"/>
  <c r="Y1582" i="17"/>
  <c r="Z1582" i="17"/>
  <c r="X1582" i="17"/>
  <c r="AE1581" i="17"/>
  <c r="W1580" i="17"/>
  <c r="AB1580" i="17" s="1"/>
  <c r="Q1586" i="17" l="1"/>
  <c r="P1586" i="17"/>
  <c r="O1586" i="17"/>
  <c r="S1587" i="17"/>
  <c r="N1587" i="17" s="1"/>
  <c r="K1587" i="17"/>
  <c r="M1587" i="17"/>
  <c r="L1587" i="17"/>
  <c r="I1587" i="17"/>
  <c r="J1587" i="17"/>
  <c r="E1588" i="17"/>
  <c r="H1587" i="17"/>
  <c r="AH1587" i="17" s="1"/>
  <c r="F1587" i="17"/>
  <c r="G1587" i="17"/>
  <c r="AJ1587" i="17"/>
  <c r="AG1587" i="17"/>
  <c r="AI1587" i="17"/>
  <c r="R1585" i="17"/>
  <c r="AF1581" i="17"/>
  <c r="AA1582" i="17"/>
  <c r="AD1582" i="17" s="1"/>
  <c r="W1581" i="17"/>
  <c r="AC1583" i="17"/>
  <c r="Z1583" i="17"/>
  <c r="X1583" i="17"/>
  <c r="Y1583" i="17"/>
  <c r="U1584" i="17"/>
  <c r="T1585" i="17"/>
  <c r="V1584" i="17"/>
  <c r="AE1582" i="17"/>
  <c r="R1586" i="17" l="1"/>
  <c r="AA1583" i="17"/>
  <c r="AG1588" i="17"/>
  <c r="S1588" i="17"/>
  <c r="N1588" i="17" s="1"/>
  <c r="L1588" i="17"/>
  <c r="K1588" i="17"/>
  <c r="M1588" i="17"/>
  <c r="J1588" i="17"/>
  <c r="I1588" i="17"/>
  <c r="H1588" i="17"/>
  <c r="E1589" i="17"/>
  <c r="F1588" i="17"/>
  <c r="G1588" i="17"/>
  <c r="AJ1588" i="17"/>
  <c r="Q1587" i="17"/>
  <c r="P1587" i="17"/>
  <c r="O1587" i="17"/>
  <c r="AH1588" i="17"/>
  <c r="AI1588" i="17"/>
  <c r="AE1583" i="17"/>
  <c r="AC1584" i="17"/>
  <c r="Z1584" i="17"/>
  <c r="Y1584" i="17"/>
  <c r="X1584" i="17"/>
  <c r="AD1583" i="17"/>
  <c r="U1585" i="17"/>
  <c r="T1586" i="17"/>
  <c r="V1585" i="17"/>
  <c r="W1582" i="17"/>
  <c r="AB1581" i="17"/>
  <c r="AB1582" i="17" s="1"/>
  <c r="R1587" i="17" l="1"/>
  <c r="Q1588" i="17"/>
  <c r="P1588" i="17"/>
  <c r="O1588" i="17"/>
  <c r="S1589" i="17"/>
  <c r="N1589" i="17" s="1"/>
  <c r="K1589" i="17"/>
  <c r="L1589" i="17"/>
  <c r="M1589" i="17"/>
  <c r="I1589" i="17"/>
  <c r="J1589" i="17"/>
  <c r="H1589" i="17"/>
  <c r="AJ1589" i="17" s="1"/>
  <c r="E1590" i="17"/>
  <c r="F1589" i="17"/>
  <c r="G1589" i="17"/>
  <c r="AA1584" i="17"/>
  <c r="AE1584" i="17" s="1"/>
  <c r="AD1584" i="17"/>
  <c r="W1583" i="17"/>
  <c r="T1587" i="17"/>
  <c r="U1586" i="17"/>
  <c r="V1586" i="17"/>
  <c r="AF1582" i="17"/>
  <c r="AF1583" i="17" s="1"/>
  <c r="AC1585" i="17"/>
  <c r="Y1585" i="17"/>
  <c r="X1585" i="17"/>
  <c r="Z1585" i="17"/>
  <c r="R1588" i="17" l="1"/>
  <c r="W1584" i="17"/>
  <c r="W1585" i="17" s="1"/>
  <c r="AG1589" i="17"/>
  <c r="AI1589" i="17"/>
  <c r="AI1590" i="17" s="1"/>
  <c r="AH1589" i="17"/>
  <c r="Q1589" i="17"/>
  <c r="P1589" i="17"/>
  <c r="O1589" i="17"/>
  <c r="S1590" i="17"/>
  <c r="N1590" i="17" s="1"/>
  <c r="M1590" i="17"/>
  <c r="K1590" i="17"/>
  <c r="L1590" i="17"/>
  <c r="I1590" i="17"/>
  <c r="J1590" i="17"/>
  <c r="E1591" i="17"/>
  <c r="H1590" i="17"/>
  <c r="AJ1590" i="17" s="1"/>
  <c r="F1590" i="17"/>
  <c r="G1590" i="17"/>
  <c r="AA1585" i="17"/>
  <c r="AD1585" i="17"/>
  <c r="T1588" i="17"/>
  <c r="U1587" i="17"/>
  <c r="V1587" i="17"/>
  <c r="AC1586" i="17"/>
  <c r="Y1586" i="17"/>
  <c r="X1586" i="17"/>
  <c r="Z1586" i="17"/>
  <c r="AE1585" i="17"/>
  <c r="AB1583" i="17"/>
  <c r="AB1584" i="17" l="1"/>
  <c r="AB1585" i="17" s="1"/>
  <c r="AH1590" i="17"/>
  <c r="AG1590" i="17"/>
  <c r="S1591" i="17"/>
  <c r="N1591" i="17" s="1"/>
  <c r="M1591" i="17"/>
  <c r="K1591" i="17"/>
  <c r="L1591" i="17"/>
  <c r="J1591" i="17"/>
  <c r="I1591" i="17"/>
  <c r="H1591" i="17"/>
  <c r="E1592" i="17"/>
  <c r="F1591" i="17"/>
  <c r="G1591" i="17"/>
  <c r="AG1591" i="17"/>
  <c r="AI1591" i="17"/>
  <c r="Q1590" i="17"/>
  <c r="O1590" i="17"/>
  <c r="P1590" i="17"/>
  <c r="R1589" i="17"/>
  <c r="AA1586" i="17"/>
  <c r="AJ1591" i="17"/>
  <c r="AE1586" i="17"/>
  <c r="AF1584" i="17"/>
  <c r="AF1585" i="17" s="1"/>
  <c r="AF1586" i="17" s="1"/>
  <c r="AC1587" i="17"/>
  <c r="Y1587" i="17"/>
  <c r="Z1587" i="17"/>
  <c r="X1587" i="17"/>
  <c r="U1588" i="17"/>
  <c r="T1589" i="17"/>
  <c r="V1588" i="17"/>
  <c r="AD1586" i="17"/>
  <c r="W1586" i="17" s="1"/>
  <c r="AH1591" i="17" l="1"/>
  <c r="AH1592" i="17" s="1"/>
  <c r="Q1591" i="17"/>
  <c r="P1591" i="17"/>
  <c r="O1591" i="17"/>
  <c r="AA1587" i="17"/>
  <c r="AD1587" i="17" s="1"/>
  <c r="W1587" i="17" s="1"/>
  <c r="S1592" i="17"/>
  <c r="N1592" i="17" s="1"/>
  <c r="L1592" i="17"/>
  <c r="K1592" i="17"/>
  <c r="M1592" i="17"/>
  <c r="J1592" i="17"/>
  <c r="H1592" i="17"/>
  <c r="AJ1592" i="17" s="1"/>
  <c r="E1593" i="17"/>
  <c r="I1592" i="17"/>
  <c r="F1592" i="17"/>
  <c r="G1592" i="17"/>
  <c r="R1590" i="17"/>
  <c r="AC1588" i="17"/>
  <c r="X1588" i="17"/>
  <c r="Y1588" i="17"/>
  <c r="Z1588" i="17"/>
  <c r="AB1586" i="17"/>
  <c r="AF1587" i="17" s="1"/>
  <c r="U1589" i="17"/>
  <c r="T1590" i="17"/>
  <c r="V1589" i="17"/>
  <c r="AA1588" i="17" l="1"/>
  <c r="AE1587" i="17"/>
  <c r="AJ1593" i="17"/>
  <c r="AG1592" i="17"/>
  <c r="AI1592" i="17"/>
  <c r="AI1593" i="17" s="1"/>
  <c r="S1593" i="17"/>
  <c r="N1593" i="17" s="1"/>
  <c r="L1593" i="17"/>
  <c r="K1593" i="17"/>
  <c r="J1593" i="17"/>
  <c r="H1593" i="17"/>
  <c r="AH1593" i="17" s="1"/>
  <c r="I1593" i="17"/>
  <c r="F1593" i="17"/>
  <c r="M1593" i="17"/>
  <c r="E1594" i="17"/>
  <c r="G1593" i="17"/>
  <c r="AG1593" i="17"/>
  <c r="R1591" i="17"/>
  <c r="Q1592" i="17"/>
  <c r="P1592" i="17"/>
  <c r="O1592" i="17"/>
  <c r="AB1587" i="17"/>
  <c r="AE1588" i="17"/>
  <c r="AD1588" i="17"/>
  <c r="W1588" i="17" s="1"/>
  <c r="U1590" i="17"/>
  <c r="T1591" i="17"/>
  <c r="V1590" i="17"/>
  <c r="AC1589" i="17"/>
  <c r="X1589" i="17"/>
  <c r="Y1589" i="17"/>
  <c r="Z1589" i="17"/>
  <c r="R1592" i="17" l="1"/>
  <c r="AG1594" i="17"/>
  <c r="S1594" i="17"/>
  <c r="N1594" i="17" s="1"/>
  <c r="K1594" i="17"/>
  <c r="L1594" i="17"/>
  <c r="M1594" i="17"/>
  <c r="J1594" i="17"/>
  <c r="I1594" i="17"/>
  <c r="H1594" i="17"/>
  <c r="AI1594" i="17" s="1"/>
  <c r="E1595" i="17"/>
  <c r="F1594" i="17"/>
  <c r="G1594" i="17"/>
  <c r="AH1594" i="17"/>
  <c r="Q1593" i="17"/>
  <c r="P1593" i="17"/>
  <c r="O1593" i="17"/>
  <c r="AJ1594" i="17"/>
  <c r="AA1589" i="17"/>
  <c r="AD1589" i="17" s="1"/>
  <c r="W1589" i="17" s="1"/>
  <c r="AC1590" i="17"/>
  <c r="Y1590" i="17"/>
  <c r="Z1590" i="17"/>
  <c r="X1590" i="17"/>
  <c r="AE1589" i="17"/>
  <c r="AB1588" i="17"/>
  <c r="U1591" i="17"/>
  <c r="T1592" i="17"/>
  <c r="V1591" i="17"/>
  <c r="AF1588" i="17"/>
  <c r="AF1589" i="17" s="1"/>
  <c r="R1593" i="17" l="1"/>
  <c r="P1594" i="17"/>
  <c r="O1594" i="17"/>
  <c r="Q1594" i="17"/>
  <c r="S1595" i="17"/>
  <c r="N1595" i="17" s="1"/>
  <c r="M1595" i="17"/>
  <c r="L1595" i="17"/>
  <c r="I1595" i="17"/>
  <c r="J1595" i="17"/>
  <c r="H1595" i="17"/>
  <c r="AG1595" i="17" s="1"/>
  <c r="K1595" i="17"/>
  <c r="F1595" i="17"/>
  <c r="E1596" i="17"/>
  <c r="G1595" i="17"/>
  <c r="T1593" i="17"/>
  <c r="U1592" i="17"/>
  <c r="V1592" i="17"/>
  <c r="AC1591" i="17"/>
  <c r="Y1591" i="17"/>
  <c r="Z1591" i="17"/>
  <c r="X1591" i="17"/>
  <c r="AA1590" i="17"/>
  <c r="AD1590" i="17" s="1"/>
  <c r="W1590" i="17" s="1"/>
  <c r="AB1589" i="17"/>
  <c r="AE1590" i="17" l="1"/>
  <c r="AI1595" i="17"/>
  <c r="AI1596" i="17" s="1"/>
  <c r="AJ1595" i="17"/>
  <c r="AJ1596" i="17" s="1"/>
  <c r="AH1595" i="17"/>
  <c r="AH1596" i="17" s="1"/>
  <c r="Q1595" i="17"/>
  <c r="P1595" i="17"/>
  <c r="R1595" i="17" s="1"/>
  <c r="O1595" i="17"/>
  <c r="R1594" i="17"/>
  <c r="S1596" i="17"/>
  <c r="N1596" i="17" s="1"/>
  <c r="K1596" i="17"/>
  <c r="M1596" i="17"/>
  <c r="J1596" i="17"/>
  <c r="I1596" i="17"/>
  <c r="H1596" i="17"/>
  <c r="AG1596" i="17" s="1"/>
  <c r="L1596" i="17"/>
  <c r="E1597" i="17"/>
  <c r="F1596" i="17"/>
  <c r="G1596" i="17"/>
  <c r="AB1590" i="17"/>
  <c r="AC1592" i="17"/>
  <c r="Z1592" i="17"/>
  <c r="X1592" i="17"/>
  <c r="Y1592" i="17"/>
  <c r="AF1590" i="17"/>
  <c r="U1593" i="17"/>
  <c r="T1594" i="17"/>
  <c r="V1593" i="17"/>
  <c r="AA1591" i="17"/>
  <c r="AE1591" i="17" s="1"/>
  <c r="AF1591" i="17" l="1"/>
  <c r="Q1596" i="17"/>
  <c r="P1596" i="17"/>
  <c r="O1596" i="17"/>
  <c r="S1597" i="17"/>
  <c r="N1597" i="17" s="1"/>
  <c r="M1597" i="17"/>
  <c r="L1597" i="17"/>
  <c r="K1597" i="17"/>
  <c r="I1597" i="17"/>
  <c r="H1597" i="17"/>
  <c r="AJ1597" i="17" s="1"/>
  <c r="J1597" i="17"/>
  <c r="E1598" i="17"/>
  <c r="F1597" i="17"/>
  <c r="G1597" i="17"/>
  <c r="T1595" i="17"/>
  <c r="V1594" i="17"/>
  <c r="U1594" i="17"/>
  <c r="Z1593" i="17"/>
  <c r="AC1593" i="17"/>
  <c r="Y1593" i="17"/>
  <c r="X1593" i="17"/>
  <c r="AA1592" i="17"/>
  <c r="AD1591" i="17"/>
  <c r="W1591" i="17" s="1"/>
  <c r="AD1592" i="17"/>
  <c r="AE1592" i="17"/>
  <c r="AB1591" i="17"/>
  <c r="AG1597" i="17" l="1"/>
  <c r="AI1597" i="17"/>
  <c r="AH1597" i="17"/>
  <c r="AA1593" i="17"/>
  <c r="Q1597" i="17"/>
  <c r="P1597" i="17"/>
  <c r="O1597" i="17"/>
  <c r="S1598" i="17"/>
  <c r="N1598" i="17" s="1"/>
  <c r="M1598" i="17"/>
  <c r="K1598" i="17"/>
  <c r="L1598" i="17"/>
  <c r="H1598" i="17"/>
  <c r="AJ1598" i="17" s="1"/>
  <c r="I1598" i="17"/>
  <c r="J1598" i="17"/>
  <c r="F1598" i="17"/>
  <c r="E1599" i="17"/>
  <c r="G1598" i="17"/>
  <c r="AI1598" i="17"/>
  <c r="AH1598" i="17"/>
  <c r="R1596" i="17"/>
  <c r="AE1593" i="17"/>
  <c r="AC1594" i="17"/>
  <c r="Z1594" i="17"/>
  <c r="Y1594" i="17"/>
  <c r="X1594" i="17"/>
  <c r="W1592" i="17"/>
  <c r="U1595" i="17"/>
  <c r="T1596" i="17"/>
  <c r="V1595" i="17"/>
  <c r="AD1593" i="17"/>
  <c r="AF1592" i="17"/>
  <c r="AG1598" i="17" l="1"/>
  <c r="S1599" i="17"/>
  <c r="N1599" i="17" s="1"/>
  <c r="K1599" i="17"/>
  <c r="L1599" i="17"/>
  <c r="M1599" i="17"/>
  <c r="J1599" i="17"/>
  <c r="I1599" i="17"/>
  <c r="H1599" i="17"/>
  <c r="AJ1599" i="17" s="1"/>
  <c r="E1600" i="17"/>
  <c r="F1599" i="17"/>
  <c r="G1599" i="17"/>
  <c r="Q1598" i="17"/>
  <c r="O1598" i="17"/>
  <c r="P1598" i="17"/>
  <c r="R1598" i="17" s="1"/>
  <c r="R1597" i="17"/>
  <c r="AH1599" i="17"/>
  <c r="W1593" i="17"/>
  <c r="AI1599" i="17"/>
  <c r="AG1599" i="17"/>
  <c r="U1596" i="17"/>
  <c r="T1597" i="17"/>
  <c r="V1596" i="17"/>
  <c r="AC1595" i="17"/>
  <c r="Z1595" i="17"/>
  <c r="Y1595" i="17"/>
  <c r="X1595" i="17"/>
  <c r="AA1594" i="17"/>
  <c r="AD1594" i="17" s="1"/>
  <c r="W1594" i="17" s="1"/>
  <c r="AE1594" i="17"/>
  <c r="AB1592" i="17"/>
  <c r="AB1593" i="17" s="1"/>
  <c r="AA1595" i="17" l="1"/>
  <c r="Q1599" i="17"/>
  <c r="P1599" i="17"/>
  <c r="R1599" i="17" s="1"/>
  <c r="O1599" i="17"/>
  <c r="S1600" i="17"/>
  <c r="N1600" i="17" s="1"/>
  <c r="M1600" i="17"/>
  <c r="K1600" i="17"/>
  <c r="J1600" i="17"/>
  <c r="H1600" i="17"/>
  <c r="AJ1600" i="17" s="1"/>
  <c r="I1600" i="17"/>
  <c r="L1600" i="17"/>
  <c r="F1600" i="17"/>
  <c r="E1601" i="17"/>
  <c r="G1600" i="17"/>
  <c r="AD1595" i="17"/>
  <c r="W1595" i="17" s="1"/>
  <c r="AB1594" i="17"/>
  <c r="U1597" i="17"/>
  <c r="T1598" i="17"/>
  <c r="V1597" i="17"/>
  <c r="AC1596" i="17"/>
  <c r="X1596" i="17"/>
  <c r="Z1596" i="17"/>
  <c r="Y1596" i="17"/>
  <c r="AF1593" i="17"/>
  <c r="AF1594" i="17" s="1"/>
  <c r="AF1595" i="17" s="1"/>
  <c r="AE1595" i="17"/>
  <c r="AH1600" i="17" l="1"/>
  <c r="AH1601" i="17" s="1"/>
  <c r="AI1600" i="17"/>
  <c r="AI1601" i="17" s="1"/>
  <c r="AG1600" i="17"/>
  <c r="AG1601" i="17" s="1"/>
  <c r="Q1600" i="17"/>
  <c r="P1600" i="17"/>
  <c r="R1600" i="17" s="1"/>
  <c r="O1600" i="17"/>
  <c r="S1601" i="17"/>
  <c r="N1601" i="17" s="1"/>
  <c r="M1601" i="17"/>
  <c r="L1601" i="17"/>
  <c r="K1601" i="17"/>
  <c r="J1601" i="17"/>
  <c r="I1601" i="17"/>
  <c r="H1601" i="17"/>
  <c r="AJ1601" i="17" s="1"/>
  <c r="F1601" i="17"/>
  <c r="E1602" i="17"/>
  <c r="G1601" i="17"/>
  <c r="AC1597" i="17"/>
  <c r="Y1597" i="17"/>
  <c r="X1597" i="17"/>
  <c r="Z1597" i="17"/>
  <c r="AA1596" i="17"/>
  <c r="AD1596" i="17" s="1"/>
  <c r="W1596" i="17" s="1"/>
  <c r="AE1596" i="17"/>
  <c r="U1598" i="17"/>
  <c r="T1599" i="17"/>
  <c r="V1598" i="17"/>
  <c r="AB1595" i="17"/>
  <c r="Q1601" i="17" l="1"/>
  <c r="O1601" i="17"/>
  <c r="P1601" i="17"/>
  <c r="R1601" i="17" s="1"/>
  <c r="S1602" i="17"/>
  <c r="N1602" i="17" s="1"/>
  <c r="K1602" i="17"/>
  <c r="M1602" i="17"/>
  <c r="L1602" i="17"/>
  <c r="H1602" i="17"/>
  <c r="AI1602" i="17" s="1"/>
  <c r="I1602" i="17"/>
  <c r="J1602" i="17"/>
  <c r="E1603" i="17"/>
  <c r="F1602" i="17"/>
  <c r="G1602" i="17"/>
  <c r="AB1596" i="17"/>
  <c r="AF1596" i="17"/>
  <c r="AF1597" i="17" s="1"/>
  <c r="AD1597" i="17"/>
  <c r="W1597" i="17" s="1"/>
  <c r="T1600" i="17"/>
  <c r="U1599" i="17"/>
  <c r="V1599" i="17"/>
  <c r="AA1597" i="17"/>
  <c r="AC1598" i="17"/>
  <c r="Z1598" i="17"/>
  <c r="Y1598" i="17"/>
  <c r="X1598" i="17"/>
  <c r="AE1597" i="17"/>
  <c r="AA1598" i="17" l="1"/>
  <c r="AG1602" i="17"/>
  <c r="AG1603" i="17" s="1"/>
  <c r="AJ1602" i="17"/>
  <c r="AH1602" i="17"/>
  <c r="AH1603" i="17" s="1"/>
  <c r="S1603" i="17"/>
  <c r="N1603" i="17" s="1"/>
  <c r="K1603" i="17"/>
  <c r="L1603" i="17"/>
  <c r="M1603" i="17"/>
  <c r="J1603" i="17"/>
  <c r="I1603" i="17"/>
  <c r="E1604" i="17"/>
  <c r="H1603" i="17"/>
  <c r="AI1603" i="17" s="1"/>
  <c r="F1603" i="17"/>
  <c r="G1603" i="17"/>
  <c r="Q1602" i="17"/>
  <c r="P1602" i="17"/>
  <c r="O1602" i="17"/>
  <c r="U1600" i="17"/>
  <c r="T1601" i="17"/>
  <c r="V1600" i="17"/>
  <c r="AC1599" i="17"/>
  <c r="Z1599" i="17"/>
  <c r="X1599" i="17"/>
  <c r="Y1599" i="17"/>
  <c r="AD1598" i="17"/>
  <c r="W1598" i="17" s="1"/>
  <c r="AE1598" i="17"/>
  <c r="AB1597" i="17"/>
  <c r="AJ1603" i="17" l="1"/>
  <c r="AG1604" i="17"/>
  <c r="S1604" i="17"/>
  <c r="N1604" i="17" s="1"/>
  <c r="L1604" i="17"/>
  <c r="K1604" i="17"/>
  <c r="M1604" i="17"/>
  <c r="I1604" i="17"/>
  <c r="J1604" i="17"/>
  <c r="H1604" i="17"/>
  <c r="AI1604" i="17" s="1"/>
  <c r="E1605" i="17"/>
  <c r="F1604" i="17"/>
  <c r="G1604" i="17"/>
  <c r="AJ1604" i="17"/>
  <c r="Q1603" i="17"/>
  <c r="P1603" i="17"/>
  <c r="O1603" i="17"/>
  <c r="R1602" i="17"/>
  <c r="AB1598" i="17"/>
  <c r="AF1598" i="17"/>
  <c r="AF1599" i="17" s="1"/>
  <c r="AC1600" i="17"/>
  <c r="Y1600" i="17"/>
  <c r="X1600" i="17"/>
  <c r="Z1600" i="17"/>
  <c r="AA1599" i="17"/>
  <c r="AE1599" i="17" s="1"/>
  <c r="U1601" i="17"/>
  <c r="T1602" i="17"/>
  <c r="V1601" i="17"/>
  <c r="AH1604" i="17" l="1"/>
  <c r="Q1604" i="17"/>
  <c r="P1604" i="17"/>
  <c r="O1604" i="17"/>
  <c r="S1605" i="17"/>
  <c r="N1605" i="17" s="1"/>
  <c r="M1605" i="17"/>
  <c r="K1605" i="17"/>
  <c r="L1605" i="17"/>
  <c r="J1605" i="17"/>
  <c r="I1605" i="17"/>
  <c r="H1605" i="17"/>
  <c r="AH1605" i="17" s="1"/>
  <c r="E1606" i="17"/>
  <c r="F1605" i="17"/>
  <c r="G1605" i="17"/>
  <c r="AG1605" i="17"/>
  <c r="R1603" i="17"/>
  <c r="AD1599" i="17"/>
  <c r="W1599" i="17" s="1"/>
  <c r="T1603" i="17"/>
  <c r="U1602" i="17"/>
  <c r="V1602" i="17"/>
  <c r="AE1600" i="17"/>
  <c r="AA1600" i="17"/>
  <c r="AD1600" i="17" s="1"/>
  <c r="AC1601" i="17"/>
  <c r="Y1601" i="17"/>
  <c r="Z1601" i="17"/>
  <c r="X1601" i="17"/>
  <c r="AB1599" i="17"/>
  <c r="AI1605" i="17" l="1"/>
  <c r="AJ1605" i="17"/>
  <c r="AJ1606" i="17" s="1"/>
  <c r="Q1605" i="17"/>
  <c r="P1605" i="17"/>
  <c r="O1605" i="17"/>
  <c r="S1606" i="17"/>
  <c r="N1606" i="17" s="1"/>
  <c r="M1606" i="17"/>
  <c r="K1606" i="17"/>
  <c r="L1606" i="17"/>
  <c r="I1606" i="17"/>
  <c r="J1606" i="17"/>
  <c r="H1606" i="17"/>
  <c r="AH1606" i="17" s="1"/>
  <c r="E1607" i="17"/>
  <c r="F1606" i="17"/>
  <c r="G1606" i="17"/>
  <c r="R1604" i="17"/>
  <c r="AC1602" i="17"/>
  <c r="Y1602" i="17"/>
  <c r="Z1602" i="17"/>
  <c r="X1602" i="17"/>
  <c r="AF1600" i="17"/>
  <c r="U1603" i="17"/>
  <c r="T1604" i="17"/>
  <c r="V1603" i="17"/>
  <c r="AA1601" i="17"/>
  <c r="AD1601" i="17" s="1"/>
  <c r="AE1601" i="17"/>
  <c r="W1600" i="17"/>
  <c r="AG1606" i="17" l="1"/>
  <c r="AI1606" i="17"/>
  <c r="S1607" i="17"/>
  <c r="N1607" i="17" s="1"/>
  <c r="M1607" i="17"/>
  <c r="K1607" i="17"/>
  <c r="L1607" i="17"/>
  <c r="J1607" i="17"/>
  <c r="I1607" i="17"/>
  <c r="H1607" i="17"/>
  <c r="E1608" i="17"/>
  <c r="F1607" i="17"/>
  <c r="G1607" i="17"/>
  <c r="Q1606" i="17"/>
  <c r="P1606" i="17"/>
  <c r="R1606" i="17" s="1"/>
  <c r="O1606" i="17"/>
  <c r="AH1607" i="17"/>
  <c r="R1605" i="17"/>
  <c r="AJ1607" i="17"/>
  <c r="AG1607" i="17"/>
  <c r="AI1607" i="17"/>
  <c r="W1601" i="17"/>
  <c r="AB1600" i="17"/>
  <c r="AB1601" i="17" s="1"/>
  <c r="AA1602" i="17"/>
  <c r="AD1602" i="17" s="1"/>
  <c r="T1605" i="17"/>
  <c r="U1604" i="17"/>
  <c r="V1604" i="17"/>
  <c r="AC1603" i="17"/>
  <c r="Y1603" i="17"/>
  <c r="Z1603" i="17"/>
  <c r="X1603" i="17"/>
  <c r="AE1602" i="17"/>
  <c r="AI1608" i="17" l="1"/>
  <c r="AG1608" i="17"/>
  <c r="AJ1608" i="17"/>
  <c r="Q1607" i="17"/>
  <c r="P1607" i="17"/>
  <c r="O1607" i="17"/>
  <c r="S1608" i="17"/>
  <c r="N1608" i="17" s="1"/>
  <c r="L1608" i="17"/>
  <c r="K1608" i="17"/>
  <c r="J1608" i="17"/>
  <c r="M1608" i="17"/>
  <c r="H1608" i="17"/>
  <c r="AH1608" i="17" s="1"/>
  <c r="F1608" i="17"/>
  <c r="I1608" i="17"/>
  <c r="E1609" i="17"/>
  <c r="G1608" i="17"/>
  <c r="T1606" i="17"/>
  <c r="U1605" i="17"/>
  <c r="V1605" i="17"/>
  <c r="AA1603" i="17"/>
  <c r="AE1603" i="17" s="1"/>
  <c r="AF1601" i="17"/>
  <c r="AF1602" i="17" s="1"/>
  <c r="AC1604" i="17"/>
  <c r="Y1604" i="17"/>
  <c r="AA1604" i="17" s="1"/>
  <c r="X1604" i="17"/>
  <c r="Z1604" i="17"/>
  <c r="W1602" i="17"/>
  <c r="AB1602" i="17" s="1"/>
  <c r="Q1608" i="17" l="1"/>
  <c r="O1608" i="17"/>
  <c r="P1608" i="17"/>
  <c r="R1608" i="17" s="1"/>
  <c r="R1607" i="17"/>
  <c r="S1609" i="17"/>
  <c r="N1609" i="17" s="1"/>
  <c r="M1609" i="17"/>
  <c r="L1609" i="17"/>
  <c r="K1609" i="17"/>
  <c r="J1609" i="17"/>
  <c r="H1609" i="17"/>
  <c r="AI1609" i="17" s="1"/>
  <c r="I1609" i="17"/>
  <c r="E1610" i="17"/>
  <c r="F1609" i="17"/>
  <c r="G1609" i="17"/>
  <c r="AD1603" i="17"/>
  <c r="W1603" i="17" s="1"/>
  <c r="AD1604" i="17"/>
  <c r="AC1605" i="17"/>
  <c r="Y1605" i="17"/>
  <c r="Z1605" i="17"/>
  <c r="X1605" i="17"/>
  <c r="AE1604" i="17"/>
  <c r="U1606" i="17"/>
  <c r="T1607" i="17"/>
  <c r="V1606" i="17"/>
  <c r="AF1603" i="17"/>
  <c r="AG1609" i="17" l="1"/>
  <c r="AH1609" i="17"/>
  <c r="AJ1609" i="17"/>
  <c r="AJ1610" i="17" s="1"/>
  <c r="Q1609" i="17"/>
  <c r="P1609" i="17"/>
  <c r="O1609" i="17"/>
  <c r="S1610" i="17"/>
  <c r="N1610" i="17" s="1"/>
  <c r="L1610" i="17"/>
  <c r="M1610" i="17"/>
  <c r="K1610" i="17"/>
  <c r="J1610" i="17"/>
  <c r="I1610" i="17"/>
  <c r="H1610" i="17"/>
  <c r="AI1610" i="17" s="1"/>
  <c r="E1611" i="17"/>
  <c r="F1610" i="17"/>
  <c r="G1610" i="17"/>
  <c r="W1604" i="17"/>
  <c r="AB1603" i="17"/>
  <c r="AB1604" i="17" s="1"/>
  <c r="AF1604" i="17"/>
  <c r="AF1605" i="17" s="1"/>
  <c r="AA1605" i="17"/>
  <c r="AD1605" i="17" s="1"/>
  <c r="U1607" i="17"/>
  <c r="T1608" i="17"/>
  <c r="V1607" i="17"/>
  <c r="AC1606" i="17"/>
  <c r="Y1606" i="17"/>
  <c r="Z1606" i="17"/>
  <c r="X1606" i="17"/>
  <c r="AE1605" i="17"/>
  <c r="AH1610" i="17" l="1"/>
  <c r="AH1611" i="17" s="1"/>
  <c r="AG1610" i="17"/>
  <c r="S1611" i="17"/>
  <c r="N1611" i="17" s="1"/>
  <c r="K1611" i="17"/>
  <c r="L1611" i="17"/>
  <c r="M1611" i="17"/>
  <c r="J1611" i="17"/>
  <c r="I1611" i="17"/>
  <c r="H1611" i="17"/>
  <c r="AI1611" i="17" s="1"/>
  <c r="E1612" i="17"/>
  <c r="F1611" i="17"/>
  <c r="G1611" i="17"/>
  <c r="AG1611" i="17"/>
  <c r="R1609" i="17"/>
  <c r="AJ1611" i="17"/>
  <c r="Q1610" i="17"/>
  <c r="P1610" i="17"/>
  <c r="O1610" i="17"/>
  <c r="AA1606" i="17"/>
  <c r="AD1606" i="17" s="1"/>
  <c r="AC1607" i="17"/>
  <c r="Y1607" i="17"/>
  <c r="Z1607" i="17"/>
  <c r="X1607" i="17"/>
  <c r="AE1606" i="17"/>
  <c r="U1608" i="17"/>
  <c r="T1609" i="17"/>
  <c r="V1608" i="17"/>
  <c r="W1605" i="17"/>
  <c r="R1610" i="17" l="1"/>
  <c r="AG1612" i="17"/>
  <c r="AJ1612" i="17"/>
  <c r="W1606" i="17"/>
  <c r="Q1611" i="17"/>
  <c r="P1611" i="17"/>
  <c r="O1611" i="17"/>
  <c r="S1612" i="17"/>
  <c r="N1612" i="17" s="1"/>
  <c r="L1612" i="17"/>
  <c r="K1612" i="17"/>
  <c r="M1612" i="17"/>
  <c r="J1612" i="17"/>
  <c r="I1612" i="17"/>
  <c r="H1612" i="17"/>
  <c r="AI1612" i="17" s="1"/>
  <c r="E1613" i="17"/>
  <c r="F1612" i="17"/>
  <c r="G1612" i="17"/>
  <c r="U1609" i="17"/>
  <c r="T1610" i="17"/>
  <c r="V1609" i="17"/>
  <c r="AC1608" i="17"/>
  <c r="Y1608" i="17"/>
  <c r="AA1608" i="17" s="1"/>
  <c r="Z1608" i="17"/>
  <c r="X1608" i="17"/>
  <c r="AA1607" i="17"/>
  <c r="AD1607" i="17" s="1"/>
  <c r="AE1607" i="17"/>
  <c r="AB1605" i="17"/>
  <c r="R1611" i="17" l="1"/>
  <c r="W1607" i="17"/>
  <c r="AH1612" i="17"/>
  <c r="Q1612" i="17"/>
  <c r="P1612" i="17"/>
  <c r="O1612" i="17"/>
  <c r="S1613" i="17"/>
  <c r="N1613" i="17" s="1"/>
  <c r="K1613" i="17"/>
  <c r="M1613" i="17"/>
  <c r="L1613" i="17"/>
  <c r="I1613" i="17"/>
  <c r="J1613" i="17"/>
  <c r="H1613" i="17"/>
  <c r="AG1613" i="17" s="1"/>
  <c r="E1614" i="17"/>
  <c r="F1613" i="17"/>
  <c r="G1613" i="17"/>
  <c r="AB1606" i="17"/>
  <c r="AF1606" i="17"/>
  <c r="AF1607" i="17" s="1"/>
  <c r="AF1608" i="17" s="1"/>
  <c r="T1611" i="17"/>
  <c r="U1610" i="17"/>
  <c r="V1610" i="17"/>
  <c r="AE1608" i="17"/>
  <c r="AC1609" i="17"/>
  <c r="Z1609" i="17"/>
  <c r="Y1609" i="17"/>
  <c r="X1609" i="17"/>
  <c r="AD1608" i="17"/>
  <c r="W1608" i="17" s="1"/>
  <c r="R1612" i="17" l="1"/>
  <c r="AB1607" i="17"/>
  <c r="AH1613" i="17"/>
  <c r="AJ1613" i="17"/>
  <c r="AJ1614" i="17" s="1"/>
  <c r="AI1613" i="17"/>
  <c r="S1614" i="17"/>
  <c r="N1614" i="17" s="1"/>
  <c r="M1614" i="17"/>
  <c r="K1614" i="17"/>
  <c r="I1614" i="17"/>
  <c r="L1614" i="17"/>
  <c r="J1614" i="17"/>
  <c r="H1614" i="17"/>
  <c r="E1615" i="17"/>
  <c r="F1614" i="17"/>
  <c r="G1614" i="17"/>
  <c r="AH1614" i="17"/>
  <c r="AG1614" i="17"/>
  <c r="AI1614" i="17"/>
  <c r="Q1613" i="17"/>
  <c r="O1613" i="17"/>
  <c r="P1613" i="17"/>
  <c r="AC1610" i="17"/>
  <c r="Y1610" i="17"/>
  <c r="Z1610" i="17"/>
  <c r="X1610" i="17"/>
  <c r="U1611" i="17"/>
  <c r="T1612" i="17"/>
  <c r="V1611" i="17"/>
  <c r="AA1609" i="17"/>
  <c r="AE1609" i="17"/>
  <c r="AD1609" i="17"/>
  <c r="W1609" i="17" s="1"/>
  <c r="AB1608" i="17"/>
  <c r="AH1615" i="17" l="1"/>
  <c r="Q1614" i="17"/>
  <c r="P1614" i="17"/>
  <c r="O1614" i="17"/>
  <c r="R1613" i="17"/>
  <c r="S1615" i="17"/>
  <c r="N1615" i="17" s="1"/>
  <c r="L1615" i="17"/>
  <c r="M1615" i="17"/>
  <c r="K1615" i="17"/>
  <c r="J1615" i="17"/>
  <c r="H1615" i="17"/>
  <c r="AJ1615" i="17" s="1"/>
  <c r="I1615" i="17"/>
  <c r="F1615" i="17"/>
  <c r="E1616" i="17"/>
  <c r="G1615" i="17"/>
  <c r="AC1611" i="17"/>
  <c r="Y1611" i="17"/>
  <c r="Z1611" i="17"/>
  <c r="X1611" i="17"/>
  <c r="AB1609" i="17"/>
  <c r="AF1609" i="17"/>
  <c r="AF1610" i="17" s="1"/>
  <c r="AA1610" i="17"/>
  <c r="AD1610" i="17" s="1"/>
  <c r="W1610" i="17" s="1"/>
  <c r="AE1610" i="17"/>
  <c r="U1612" i="17"/>
  <c r="T1613" i="17"/>
  <c r="V1612" i="17"/>
  <c r="R1614" i="17" l="1"/>
  <c r="AG1615" i="17"/>
  <c r="AG1616" i="17" s="1"/>
  <c r="AI1615" i="17"/>
  <c r="AI1616" i="17" s="1"/>
  <c r="S1616" i="17"/>
  <c r="N1616" i="17" s="1"/>
  <c r="K1616" i="17"/>
  <c r="J1616" i="17"/>
  <c r="L1616" i="17"/>
  <c r="M1616" i="17"/>
  <c r="H1616" i="17"/>
  <c r="AH1616" i="17" s="1"/>
  <c r="I1616" i="17"/>
  <c r="F1616" i="17"/>
  <c r="E1617" i="17"/>
  <c r="G1616" i="17"/>
  <c r="Q1615" i="17"/>
  <c r="P1615" i="17"/>
  <c r="O1615" i="17"/>
  <c r="AA1611" i="17"/>
  <c r="AD1611" i="17" s="1"/>
  <c r="W1611" i="17" s="1"/>
  <c r="U1613" i="17"/>
  <c r="T1614" i="17"/>
  <c r="V1613" i="17"/>
  <c r="AB1610" i="17"/>
  <c r="AF1611" i="17" s="1"/>
  <c r="AC1612" i="17"/>
  <c r="Z1612" i="17"/>
  <c r="X1612" i="17"/>
  <c r="Y1612" i="17"/>
  <c r="AE1611" i="17"/>
  <c r="AJ1616" i="17" l="1"/>
  <c r="S1617" i="17"/>
  <c r="N1617" i="17" s="1"/>
  <c r="L1617" i="17"/>
  <c r="J1617" i="17"/>
  <c r="M1617" i="17"/>
  <c r="I1617" i="17"/>
  <c r="H1617" i="17"/>
  <c r="AH1617" i="17" s="1"/>
  <c r="K1617" i="17"/>
  <c r="E1618" i="17"/>
  <c r="F1617" i="17"/>
  <c r="G1617" i="17"/>
  <c r="Q1616" i="17"/>
  <c r="P1616" i="17"/>
  <c r="O1616" i="17"/>
  <c r="AJ1617" i="17"/>
  <c r="AI1617" i="17"/>
  <c r="AA1612" i="17"/>
  <c r="R1615" i="17"/>
  <c r="U1614" i="17"/>
  <c r="T1615" i="17"/>
  <c r="V1614" i="17"/>
  <c r="AC1613" i="17"/>
  <c r="Z1613" i="17"/>
  <c r="X1613" i="17"/>
  <c r="Y1613" i="17"/>
  <c r="AD1612" i="17"/>
  <c r="W1612" i="17" s="1"/>
  <c r="AE1612" i="17"/>
  <c r="AB1611" i="17"/>
  <c r="AA1613" i="17" l="1"/>
  <c r="AG1617" i="17"/>
  <c r="R1616" i="17"/>
  <c r="Q1617" i="17"/>
  <c r="P1617" i="17"/>
  <c r="O1617" i="17"/>
  <c r="S1618" i="17"/>
  <c r="N1618" i="17" s="1"/>
  <c r="K1618" i="17"/>
  <c r="L1618" i="17"/>
  <c r="J1618" i="17"/>
  <c r="M1618" i="17"/>
  <c r="I1618" i="17"/>
  <c r="E1619" i="17"/>
  <c r="H1618" i="17"/>
  <c r="AH1618" i="17" s="1"/>
  <c r="F1618" i="17"/>
  <c r="G1618" i="17"/>
  <c r="AE1613" i="17"/>
  <c r="U1615" i="17"/>
  <c r="T1616" i="17"/>
  <c r="V1615" i="17"/>
  <c r="AB1612" i="17"/>
  <c r="AC1614" i="17"/>
  <c r="X1614" i="17"/>
  <c r="Y1614" i="17"/>
  <c r="Z1614" i="17"/>
  <c r="AD1613" i="17"/>
  <c r="W1613" i="17" s="1"/>
  <c r="AF1612" i="17"/>
  <c r="R1617" i="17" l="1"/>
  <c r="AI1618" i="17"/>
  <c r="AG1618" i="17"/>
  <c r="AJ1618" i="17"/>
  <c r="S1619" i="17"/>
  <c r="N1619" i="17" s="1"/>
  <c r="M1619" i="17"/>
  <c r="K1619" i="17"/>
  <c r="L1619" i="17"/>
  <c r="I1619" i="17"/>
  <c r="E1620" i="17"/>
  <c r="J1619" i="17"/>
  <c r="F1619" i="17"/>
  <c r="H1619" i="17"/>
  <c r="G1619" i="17"/>
  <c r="AH1619" i="17"/>
  <c r="AG1619" i="17"/>
  <c r="AJ1619" i="17"/>
  <c r="P1618" i="17"/>
  <c r="Q1618" i="17"/>
  <c r="O1618" i="17"/>
  <c r="AI1619" i="17"/>
  <c r="AA1614" i="17"/>
  <c r="AD1614" i="17"/>
  <c r="W1614" i="17" s="1"/>
  <c r="AB1613" i="17"/>
  <c r="AF1613" i="17"/>
  <c r="AF1614" i="17" s="1"/>
  <c r="U1616" i="17"/>
  <c r="T1617" i="17"/>
  <c r="V1616" i="17"/>
  <c r="AC1615" i="17"/>
  <c r="Y1615" i="17"/>
  <c r="AA1615" i="17" s="1"/>
  <c r="Z1615" i="17"/>
  <c r="X1615" i="17"/>
  <c r="AE1614" i="17"/>
  <c r="R1618" i="17" l="1"/>
  <c r="S1620" i="17"/>
  <c r="N1620" i="17" s="1"/>
  <c r="L1620" i="17"/>
  <c r="K1620" i="17"/>
  <c r="M1620" i="17"/>
  <c r="I1620" i="17"/>
  <c r="H1620" i="17"/>
  <c r="AJ1620" i="17" s="1"/>
  <c r="J1620" i="17"/>
  <c r="E1621" i="17"/>
  <c r="F1620" i="17"/>
  <c r="G1620" i="17"/>
  <c r="Q1619" i="17"/>
  <c r="P1619" i="17"/>
  <c r="O1619" i="17"/>
  <c r="AC1616" i="17"/>
  <c r="Z1616" i="17"/>
  <c r="Y1616" i="17"/>
  <c r="X1616" i="17"/>
  <c r="AD1615" i="17"/>
  <c r="W1615" i="17" s="1"/>
  <c r="AF1615" i="17"/>
  <c r="AE1615" i="17"/>
  <c r="AB1614" i="17"/>
  <c r="U1617" i="17"/>
  <c r="T1618" i="17"/>
  <c r="V1617" i="17"/>
  <c r="AI1620" i="17" l="1"/>
  <c r="AG1620" i="17"/>
  <c r="AH1620" i="17"/>
  <c r="AH1621" i="17" s="1"/>
  <c r="AA1616" i="17"/>
  <c r="Q1620" i="17"/>
  <c r="P1620" i="17"/>
  <c r="O1620" i="17"/>
  <c r="S1621" i="17"/>
  <c r="N1621" i="17" s="1"/>
  <c r="K1621" i="17"/>
  <c r="L1621" i="17"/>
  <c r="M1621" i="17"/>
  <c r="J1621" i="17"/>
  <c r="I1621" i="17"/>
  <c r="H1621" i="17"/>
  <c r="AJ1621" i="17" s="1"/>
  <c r="E1622" i="17"/>
  <c r="F1621" i="17"/>
  <c r="G1621" i="17"/>
  <c r="R1619" i="17"/>
  <c r="T1619" i="17"/>
  <c r="U1618" i="17"/>
  <c r="V1618" i="17"/>
  <c r="AD1616" i="17"/>
  <c r="W1616" i="17" s="1"/>
  <c r="AC1617" i="17"/>
  <c r="X1617" i="17"/>
  <c r="Y1617" i="17"/>
  <c r="Z1617" i="17"/>
  <c r="AE1616" i="17"/>
  <c r="AB1615" i="17"/>
  <c r="AG1621" i="17" l="1"/>
  <c r="AI1621" i="17"/>
  <c r="AI1622" i="17" s="1"/>
  <c r="Q1621" i="17"/>
  <c r="P1621" i="17"/>
  <c r="O1621" i="17"/>
  <c r="S1622" i="17"/>
  <c r="N1622" i="17" s="1"/>
  <c r="M1622" i="17"/>
  <c r="K1622" i="17"/>
  <c r="J1622" i="17"/>
  <c r="I1622" i="17"/>
  <c r="L1622" i="17"/>
  <c r="H1622" i="17"/>
  <c r="AJ1622" i="17" s="1"/>
  <c r="E1623" i="17"/>
  <c r="F1622" i="17"/>
  <c r="G1622" i="17"/>
  <c r="R1620" i="17"/>
  <c r="AB1616" i="17"/>
  <c r="AC1618" i="17"/>
  <c r="Y1618" i="17"/>
  <c r="Z1618" i="17"/>
  <c r="X1618" i="17"/>
  <c r="U1619" i="17"/>
  <c r="T1620" i="17"/>
  <c r="V1619" i="17"/>
  <c r="AF1616" i="17"/>
  <c r="AF1617" i="17" s="1"/>
  <c r="AA1617" i="17"/>
  <c r="AD1617" i="17" s="1"/>
  <c r="W1617" i="17" s="1"/>
  <c r="AE1617" i="17"/>
  <c r="R1621" i="17" l="1"/>
  <c r="AH1622" i="17"/>
  <c r="AG1622" i="17"/>
  <c r="Q1622" i="17"/>
  <c r="P1622" i="17"/>
  <c r="O1622" i="17"/>
  <c r="S1623" i="17"/>
  <c r="N1623" i="17" s="1"/>
  <c r="K1623" i="17"/>
  <c r="L1623" i="17"/>
  <c r="M1623" i="17"/>
  <c r="J1623" i="17"/>
  <c r="E1624" i="17"/>
  <c r="H1623" i="17"/>
  <c r="AH1623" i="17" s="1"/>
  <c r="I1623" i="17"/>
  <c r="F1623" i="17"/>
  <c r="G1623" i="17"/>
  <c r="AG1623" i="17"/>
  <c r="AA1618" i="17"/>
  <c r="AB1617" i="17"/>
  <c r="AD1618" i="17"/>
  <c r="W1618" i="17" s="1"/>
  <c r="AE1618" i="17"/>
  <c r="T1621" i="17"/>
  <c r="U1620" i="17"/>
  <c r="V1620" i="17"/>
  <c r="AC1619" i="17"/>
  <c r="Z1619" i="17"/>
  <c r="Y1619" i="17"/>
  <c r="X1619" i="17"/>
  <c r="R1622" i="17" l="1"/>
  <c r="AG1624" i="17"/>
  <c r="AJ1623" i="17"/>
  <c r="AJ1624" i="17" s="1"/>
  <c r="AI1623" i="17"/>
  <c r="P1623" i="17"/>
  <c r="Q1623" i="17"/>
  <c r="O1623" i="17"/>
  <c r="AA1619" i="17"/>
  <c r="S1624" i="17"/>
  <c r="N1624" i="17" s="1"/>
  <c r="K1624" i="17"/>
  <c r="J1624" i="17"/>
  <c r="L1624" i="17"/>
  <c r="M1624" i="17"/>
  <c r="H1624" i="17"/>
  <c r="AH1624" i="17" s="1"/>
  <c r="F1624" i="17"/>
  <c r="I1624" i="17"/>
  <c r="E1625" i="17"/>
  <c r="G1624" i="17"/>
  <c r="AI1624" i="17"/>
  <c r="AD1619" i="17"/>
  <c r="W1619" i="17" s="1"/>
  <c r="AE1619" i="17"/>
  <c r="AB1618" i="17"/>
  <c r="AC1620" i="17"/>
  <c r="X1620" i="17"/>
  <c r="Y1620" i="17"/>
  <c r="Z1620" i="17"/>
  <c r="AF1618" i="17"/>
  <c r="U1621" i="17"/>
  <c r="T1622" i="17"/>
  <c r="V1621" i="17"/>
  <c r="AH1625" i="17" l="1"/>
  <c r="AI1625" i="17"/>
  <c r="R1623" i="17"/>
  <c r="Q1624" i="17"/>
  <c r="P1624" i="17"/>
  <c r="O1624" i="17"/>
  <c r="AA1620" i="17"/>
  <c r="S1625" i="17"/>
  <c r="N1625" i="17" s="1"/>
  <c r="M1625" i="17"/>
  <c r="L1625" i="17"/>
  <c r="K1625" i="17"/>
  <c r="J1625" i="17"/>
  <c r="H1625" i="17"/>
  <c r="AG1625" i="17" s="1"/>
  <c r="E1626" i="17"/>
  <c r="I1625" i="17"/>
  <c r="F1625" i="17"/>
  <c r="G1625" i="17"/>
  <c r="AD1620" i="17"/>
  <c r="W1620" i="17" s="1"/>
  <c r="U1622" i="17"/>
  <c r="T1623" i="17"/>
  <c r="V1622" i="17"/>
  <c r="AC1621" i="17"/>
  <c r="Z1621" i="17"/>
  <c r="Y1621" i="17"/>
  <c r="X1621" i="17"/>
  <c r="AE1620" i="17"/>
  <c r="AB1619" i="17"/>
  <c r="AF1619" i="17"/>
  <c r="AF1620" i="17" s="1"/>
  <c r="R1624" i="17" l="1"/>
  <c r="AJ1625" i="17"/>
  <c r="Q1625" i="17"/>
  <c r="P1625" i="17"/>
  <c r="O1625" i="17"/>
  <c r="S1626" i="17"/>
  <c r="N1626" i="17" s="1"/>
  <c r="K1626" i="17"/>
  <c r="L1626" i="17"/>
  <c r="M1626" i="17"/>
  <c r="J1626" i="17"/>
  <c r="I1626" i="17"/>
  <c r="E1627" i="17"/>
  <c r="H1626" i="17"/>
  <c r="AI1626" i="17" s="1"/>
  <c r="F1626" i="17"/>
  <c r="G1626" i="17"/>
  <c r="AB1620" i="17"/>
  <c r="AC1622" i="17"/>
  <c r="Y1622" i="17"/>
  <c r="X1622" i="17"/>
  <c r="Z1622" i="17"/>
  <c r="AE1621" i="17"/>
  <c r="U1623" i="17"/>
  <c r="T1624" i="17"/>
  <c r="V1623" i="17"/>
  <c r="AA1621" i="17"/>
  <c r="AD1621" i="17" s="1"/>
  <c r="W1621" i="17" s="1"/>
  <c r="AJ1626" i="17" l="1"/>
  <c r="AH1626" i="17"/>
  <c r="AG1626" i="17"/>
  <c r="Q1626" i="17"/>
  <c r="P1626" i="17"/>
  <c r="R1626" i="17" s="1"/>
  <c r="O1626" i="17"/>
  <c r="S1627" i="17"/>
  <c r="N1627" i="17" s="1"/>
  <c r="M1627" i="17"/>
  <c r="K1627" i="17"/>
  <c r="L1627" i="17"/>
  <c r="J1627" i="17"/>
  <c r="I1627" i="17"/>
  <c r="E1628" i="17"/>
  <c r="H1627" i="17"/>
  <c r="AG1627" i="17" s="1"/>
  <c r="F1627" i="17"/>
  <c r="G1627" i="17"/>
  <c r="R1625" i="17"/>
  <c r="AA1622" i="17"/>
  <c r="AD1622" i="17"/>
  <c r="W1622" i="17" s="1"/>
  <c r="AE1622" i="17"/>
  <c r="T1625" i="17"/>
  <c r="U1624" i="17"/>
  <c r="V1624" i="17"/>
  <c r="AC1623" i="17"/>
  <c r="Z1623" i="17"/>
  <c r="X1623" i="17"/>
  <c r="Y1623" i="17"/>
  <c r="AB1621" i="17"/>
  <c r="AF1621" i="17"/>
  <c r="AH1627" i="17" l="1"/>
  <c r="AI1627" i="17"/>
  <c r="AI1628" i="17" s="1"/>
  <c r="AF1622" i="17"/>
  <c r="AF1623" i="17" s="1"/>
  <c r="AJ1627" i="17"/>
  <c r="Q1627" i="17"/>
  <c r="P1627" i="17"/>
  <c r="O1627" i="17"/>
  <c r="S1628" i="17"/>
  <c r="N1628" i="17" s="1"/>
  <c r="L1628" i="17"/>
  <c r="K1628" i="17"/>
  <c r="M1628" i="17"/>
  <c r="J1628" i="17"/>
  <c r="I1628" i="17"/>
  <c r="E1629" i="17"/>
  <c r="H1628" i="17"/>
  <c r="AG1628" i="17" s="1"/>
  <c r="F1628" i="17"/>
  <c r="G1628" i="17"/>
  <c r="AC1624" i="17"/>
  <c r="Z1624" i="17"/>
  <c r="X1624" i="17"/>
  <c r="Y1624" i="17"/>
  <c r="AB1622" i="17"/>
  <c r="U1625" i="17"/>
  <c r="T1626" i="17"/>
  <c r="V1625" i="17"/>
  <c r="AA1623" i="17"/>
  <c r="AD1623" i="17" s="1"/>
  <c r="W1623" i="17" s="1"/>
  <c r="AE1623" i="17"/>
  <c r="R1627" i="17" l="1"/>
  <c r="AJ1628" i="17"/>
  <c r="AH1628" i="17"/>
  <c r="Q1628" i="17"/>
  <c r="P1628" i="17"/>
  <c r="O1628" i="17"/>
  <c r="S1629" i="17"/>
  <c r="N1629" i="17" s="1"/>
  <c r="K1629" i="17"/>
  <c r="M1629" i="17"/>
  <c r="L1629" i="17"/>
  <c r="J1629" i="17"/>
  <c r="H1629" i="17"/>
  <c r="AG1629" i="17" s="1"/>
  <c r="I1629" i="17"/>
  <c r="E1630" i="17"/>
  <c r="F1629" i="17"/>
  <c r="G1629" i="17"/>
  <c r="AB1623" i="17"/>
  <c r="T1627" i="17"/>
  <c r="U1626" i="17"/>
  <c r="V1626" i="17"/>
  <c r="AC1625" i="17"/>
  <c r="Y1625" i="17"/>
  <c r="Z1625" i="17"/>
  <c r="X1625" i="17"/>
  <c r="AA1624" i="17"/>
  <c r="AE1624" i="17" s="1"/>
  <c r="AI1629" i="17" l="1"/>
  <c r="AH1629" i="17"/>
  <c r="AH1630" i="17" s="1"/>
  <c r="AJ1629" i="17"/>
  <c r="AJ1630" i="17" s="1"/>
  <c r="Q1629" i="17"/>
  <c r="P1629" i="17"/>
  <c r="R1629" i="17" s="1"/>
  <c r="O1629" i="17"/>
  <c r="S1630" i="17"/>
  <c r="N1630" i="17" s="1"/>
  <c r="M1630" i="17"/>
  <c r="L1630" i="17"/>
  <c r="K1630" i="17"/>
  <c r="I1630" i="17"/>
  <c r="H1630" i="17"/>
  <c r="AG1630" i="17" s="1"/>
  <c r="J1630" i="17"/>
  <c r="E1631" i="17"/>
  <c r="F1630" i="17"/>
  <c r="G1630" i="17"/>
  <c r="R1628" i="17"/>
  <c r="AA1625" i="17"/>
  <c r="AD1624" i="17"/>
  <c r="W1624" i="17" s="1"/>
  <c r="AB1624" i="17" s="1"/>
  <c r="AC1626" i="17"/>
  <c r="Y1626" i="17"/>
  <c r="Z1626" i="17"/>
  <c r="X1626" i="17"/>
  <c r="U1627" i="17"/>
  <c r="T1628" i="17"/>
  <c r="V1627" i="17"/>
  <c r="AD1625" i="17"/>
  <c r="AE1625" i="17"/>
  <c r="AF1624" i="17"/>
  <c r="AA1626" i="17" l="1"/>
  <c r="AI1630" i="17"/>
  <c r="S1631" i="17"/>
  <c r="N1631" i="17" s="1"/>
  <c r="M1631" i="17"/>
  <c r="K1631" i="17"/>
  <c r="J1631" i="17"/>
  <c r="L1631" i="17"/>
  <c r="I1631" i="17"/>
  <c r="H1631" i="17"/>
  <c r="AH1631" i="17" s="1"/>
  <c r="E1632" i="17"/>
  <c r="F1631" i="17"/>
  <c r="G1631" i="17"/>
  <c r="Q1630" i="17"/>
  <c r="P1630" i="17"/>
  <c r="O1630" i="17"/>
  <c r="AF1625" i="17"/>
  <c r="AD1626" i="17"/>
  <c r="W1625" i="17"/>
  <c r="AE1626" i="17"/>
  <c r="T1629" i="17"/>
  <c r="U1628" i="17"/>
  <c r="V1628" i="17"/>
  <c r="AC1627" i="17"/>
  <c r="Z1627" i="17"/>
  <c r="Y1627" i="17"/>
  <c r="X1627" i="17"/>
  <c r="AG1631" i="17" l="1"/>
  <c r="AG1632" i="17" s="1"/>
  <c r="AI1631" i="17"/>
  <c r="AI1632" i="17" s="1"/>
  <c r="AJ1631" i="17"/>
  <c r="AJ1632" i="17" s="1"/>
  <c r="R1630" i="17"/>
  <c r="Q1631" i="17"/>
  <c r="P1631" i="17"/>
  <c r="O1631" i="17"/>
  <c r="S1632" i="17"/>
  <c r="N1632" i="17" s="1"/>
  <c r="J1632" i="17"/>
  <c r="K1632" i="17"/>
  <c r="L1632" i="17"/>
  <c r="M1632" i="17"/>
  <c r="H1632" i="17"/>
  <c r="AH1632" i="17" s="1"/>
  <c r="F1632" i="17"/>
  <c r="I1632" i="17"/>
  <c r="E1633" i="17"/>
  <c r="G1632" i="17"/>
  <c r="AA1627" i="17"/>
  <c r="AD1627" i="17" s="1"/>
  <c r="U1629" i="17"/>
  <c r="T1630" i="17"/>
  <c r="V1629" i="17"/>
  <c r="W1626" i="17"/>
  <c r="AC1628" i="17"/>
  <c r="Z1628" i="17"/>
  <c r="Y1628" i="17"/>
  <c r="X1628" i="17"/>
  <c r="AB1625" i="17"/>
  <c r="AB1626" i="17" l="1"/>
  <c r="AE1627" i="17"/>
  <c r="Q1632" i="17"/>
  <c r="O1632" i="17"/>
  <c r="P1632" i="17"/>
  <c r="R1631" i="17"/>
  <c r="S1633" i="17"/>
  <c r="N1633" i="17" s="1"/>
  <c r="M1633" i="17"/>
  <c r="J1633" i="17"/>
  <c r="L1633" i="17"/>
  <c r="K1633" i="17"/>
  <c r="I1633" i="17"/>
  <c r="E1634" i="17"/>
  <c r="H1633" i="17"/>
  <c r="F1633" i="17"/>
  <c r="G1633" i="17"/>
  <c r="U1630" i="17"/>
  <c r="V1630" i="17"/>
  <c r="T1631" i="17"/>
  <c r="AD1628" i="17"/>
  <c r="AC1629" i="17"/>
  <c r="Y1629" i="17"/>
  <c r="Z1629" i="17"/>
  <c r="X1629" i="17"/>
  <c r="AA1628" i="17"/>
  <c r="AE1628" i="17"/>
  <c r="W1627" i="17"/>
  <c r="AF1626" i="17"/>
  <c r="AF1627" i="17" s="1"/>
  <c r="AI1633" i="17" l="1"/>
  <c r="AI1634" i="17" s="1"/>
  <c r="AJ1633" i="17"/>
  <c r="AG1633" i="17"/>
  <c r="AH1633" i="17"/>
  <c r="R1632" i="17"/>
  <c r="Q1633" i="17"/>
  <c r="P1633" i="17"/>
  <c r="R1633" i="17" s="1"/>
  <c r="O1633" i="17"/>
  <c r="S1634" i="17"/>
  <c r="N1634" i="17" s="1"/>
  <c r="L1634" i="17"/>
  <c r="M1634" i="17"/>
  <c r="K1634" i="17"/>
  <c r="J1634" i="17"/>
  <c r="H1634" i="17"/>
  <c r="AG1634" i="17" s="1"/>
  <c r="I1634" i="17"/>
  <c r="E1635" i="17"/>
  <c r="F1634" i="17"/>
  <c r="G1634" i="17"/>
  <c r="AC1630" i="17"/>
  <c r="Z1630" i="17"/>
  <c r="X1630" i="17"/>
  <c r="Y1630" i="17"/>
  <c r="W1628" i="17"/>
  <c r="U1631" i="17"/>
  <c r="T1632" i="17"/>
  <c r="V1631" i="17"/>
  <c r="AA1629" i="17"/>
  <c r="AE1629" i="17" s="1"/>
  <c r="AB1627" i="17"/>
  <c r="AA1630" i="17" l="1"/>
  <c r="AH1634" i="17"/>
  <c r="AD1629" i="17"/>
  <c r="AJ1634" i="17"/>
  <c r="AJ1635" i="17" s="1"/>
  <c r="W1629" i="17"/>
  <c r="Q1634" i="17"/>
  <c r="P1634" i="17"/>
  <c r="O1634" i="17"/>
  <c r="S1635" i="17"/>
  <c r="N1635" i="17" s="1"/>
  <c r="K1635" i="17"/>
  <c r="M1635" i="17"/>
  <c r="L1635" i="17"/>
  <c r="I1635" i="17"/>
  <c r="J1635" i="17"/>
  <c r="H1635" i="17"/>
  <c r="AG1635" i="17" s="1"/>
  <c r="E1636" i="17"/>
  <c r="F1635" i="17"/>
  <c r="G1635" i="17"/>
  <c r="AB1628" i="17"/>
  <c r="AI1635" i="17"/>
  <c r="U1632" i="17"/>
  <c r="T1633" i="17"/>
  <c r="V1632" i="17"/>
  <c r="AC1631" i="17"/>
  <c r="X1631" i="17"/>
  <c r="Z1631" i="17"/>
  <c r="Y1631" i="17"/>
  <c r="AD1630" i="17"/>
  <c r="AE1630" i="17"/>
  <c r="AF1628" i="17"/>
  <c r="AF1629" i="17" s="1"/>
  <c r="W1630" i="17" l="1"/>
  <c r="AH1635" i="17"/>
  <c r="AB1629" i="17"/>
  <c r="AF1630" i="17" s="1"/>
  <c r="Q1635" i="17"/>
  <c r="P1635" i="17"/>
  <c r="O1635" i="17"/>
  <c r="S1636" i="17"/>
  <c r="N1636" i="17" s="1"/>
  <c r="M1636" i="17"/>
  <c r="L1636" i="17"/>
  <c r="K1636" i="17"/>
  <c r="J1636" i="17"/>
  <c r="I1636" i="17"/>
  <c r="E1637" i="17"/>
  <c r="H1636" i="17"/>
  <c r="AJ1636" i="17" s="1"/>
  <c r="F1636" i="17"/>
  <c r="G1636" i="17"/>
  <c r="R1634" i="17"/>
  <c r="U1633" i="17"/>
  <c r="T1634" i="17"/>
  <c r="V1633" i="17"/>
  <c r="AC1632" i="17"/>
  <c r="Z1632" i="17"/>
  <c r="X1632" i="17"/>
  <c r="Y1632" i="17"/>
  <c r="AA1631" i="17"/>
  <c r="AD1631" i="17" s="1"/>
  <c r="W1631" i="17" s="1"/>
  <c r="AB1630" i="17" l="1"/>
  <c r="AH1636" i="17"/>
  <c r="AG1636" i="17"/>
  <c r="AI1636" i="17"/>
  <c r="Q1636" i="17"/>
  <c r="P1636" i="17"/>
  <c r="O1636" i="17"/>
  <c r="S1637" i="17"/>
  <c r="N1637" i="17" s="1"/>
  <c r="K1637" i="17"/>
  <c r="M1637" i="17"/>
  <c r="L1637" i="17"/>
  <c r="I1637" i="17"/>
  <c r="J1637" i="17"/>
  <c r="H1637" i="17"/>
  <c r="AJ1637" i="17" s="1"/>
  <c r="F1637" i="17"/>
  <c r="E1638" i="17"/>
  <c r="G1637" i="17"/>
  <c r="R1635" i="17"/>
  <c r="AI1637" i="17"/>
  <c r="AC1633" i="17"/>
  <c r="Y1633" i="17"/>
  <c r="Z1633" i="17"/>
  <c r="X1633" i="17"/>
  <c r="U1634" i="17"/>
  <c r="T1635" i="17"/>
  <c r="V1634" i="17"/>
  <c r="AE1631" i="17"/>
  <c r="AB1631" i="17" s="1"/>
  <c r="AA1632" i="17"/>
  <c r="AD1632" i="17" s="1"/>
  <c r="W1632" i="17" s="1"/>
  <c r="AE1632" i="17"/>
  <c r="AF1631" i="17"/>
  <c r="AG1637" i="17" l="1"/>
  <c r="AH1637" i="17"/>
  <c r="Q1637" i="17"/>
  <c r="P1637" i="17"/>
  <c r="O1637" i="17"/>
  <c r="R1636" i="17"/>
  <c r="S1638" i="17"/>
  <c r="N1638" i="17" s="1"/>
  <c r="M1638" i="17"/>
  <c r="L1638" i="17"/>
  <c r="J1638" i="17"/>
  <c r="K1638" i="17"/>
  <c r="I1638" i="17"/>
  <c r="H1638" i="17"/>
  <c r="AJ1638" i="17" s="1"/>
  <c r="E1639" i="17"/>
  <c r="F1638" i="17"/>
  <c r="G1638" i="17"/>
  <c r="AB1632" i="17"/>
  <c r="AH1638" i="17"/>
  <c r="AA1633" i="17"/>
  <c r="AE1633" i="17" s="1"/>
  <c r="AF1632" i="17"/>
  <c r="AF1633" i="17" s="1"/>
  <c r="AD1633" i="17"/>
  <c r="W1633" i="17" s="1"/>
  <c r="T1636" i="17"/>
  <c r="U1635" i="17"/>
  <c r="V1635" i="17"/>
  <c r="AC1634" i="17"/>
  <c r="Y1634" i="17"/>
  <c r="Z1634" i="17"/>
  <c r="X1634" i="17"/>
  <c r="R1637" i="17" l="1"/>
  <c r="AB1633" i="17"/>
  <c r="AG1638" i="17"/>
  <c r="AI1638" i="17"/>
  <c r="Q1638" i="17"/>
  <c r="P1638" i="17"/>
  <c r="O1638" i="17"/>
  <c r="S1639" i="17"/>
  <c r="N1639" i="17" s="1"/>
  <c r="L1639" i="17"/>
  <c r="M1639" i="17"/>
  <c r="K1639" i="17"/>
  <c r="J1639" i="17"/>
  <c r="I1639" i="17"/>
  <c r="H1639" i="17"/>
  <c r="AG1639" i="17" s="1"/>
  <c r="E1640" i="17"/>
  <c r="F1639" i="17"/>
  <c r="G1639" i="17"/>
  <c r="AH1639" i="17"/>
  <c r="AA1634" i="17"/>
  <c r="AD1634" i="17" s="1"/>
  <c r="W1634" i="17" s="1"/>
  <c r="AF1634" i="17"/>
  <c r="AE1634" i="17"/>
  <c r="AB1634" i="17" s="1"/>
  <c r="AC1635" i="17"/>
  <c r="Y1635" i="17"/>
  <c r="Z1635" i="17"/>
  <c r="X1635" i="17"/>
  <c r="T1637" i="17"/>
  <c r="U1636" i="17"/>
  <c r="V1636" i="17"/>
  <c r="AH1640" i="17" l="1"/>
  <c r="AJ1639" i="17"/>
  <c r="AI1639" i="17"/>
  <c r="R1638" i="17"/>
  <c r="AA1635" i="17"/>
  <c r="AD1635" i="17" s="1"/>
  <c r="W1635" i="17" s="1"/>
  <c r="Q1639" i="17"/>
  <c r="P1639" i="17"/>
  <c r="R1639" i="17" s="1"/>
  <c r="O1639" i="17"/>
  <c r="S1640" i="17"/>
  <c r="N1640" i="17" s="1"/>
  <c r="L1640" i="17"/>
  <c r="K1640" i="17"/>
  <c r="M1640" i="17"/>
  <c r="J1640" i="17"/>
  <c r="H1640" i="17"/>
  <c r="AG1640" i="17" s="1"/>
  <c r="F1640" i="17"/>
  <c r="I1640" i="17"/>
  <c r="E1641" i="17"/>
  <c r="G1640" i="17"/>
  <c r="AJ1640" i="17"/>
  <c r="AI1640" i="17"/>
  <c r="AE1635" i="17"/>
  <c r="AF1635" i="17"/>
  <c r="AC1636" i="17"/>
  <c r="Z1636" i="17"/>
  <c r="Y1636" i="17"/>
  <c r="X1636" i="17"/>
  <c r="U1637" i="17"/>
  <c r="T1638" i="17"/>
  <c r="V1637" i="17"/>
  <c r="Q1640" i="17" l="1"/>
  <c r="O1640" i="17"/>
  <c r="P1640" i="17"/>
  <c r="R1640" i="17" s="1"/>
  <c r="S1641" i="17"/>
  <c r="N1641" i="17" s="1"/>
  <c r="M1641" i="17"/>
  <c r="L1641" i="17"/>
  <c r="J1641" i="17"/>
  <c r="K1641" i="17"/>
  <c r="E1642" i="17"/>
  <c r="I1641" i="17"/>
  <c r="H1641" i="17"/>
  <c r="AH1641" i="17" s="1"/>
  <c r="F1641" i="17"/>
  <c r="G1641" i="17"/>
  <c r="AB1635" i="17"/>
  <c r="AF1636" i="17"/>
  <c r="AA1636" i="17"/>
  <c r="AD1636" i="17" s="1"/>
  <c r="W1636" i="17" s="1"/>
  <c r="AE1636" i="17"/>
  <c r="T1639" i="17"/>
  <c r="U1638" i="17"/>
  <c r="V1638" i="17"/>
  <c r="AC1637" i="17"/>
  <c r="Y1637" i="17"/>
  <c r="X1637" i="17"/>
  <c r="Z1637" i="17"/>
  <c r="AJ1641" i="17" l="1"/>
  <c r="AI1641" i="17"/>
  <c r="AG1641" i="17"/>
  <c r="S1642" i="17"/>
  <c r="N1642" i="17" s="1"/>
  <c r="K1642" i="17"/>
  <c r="L1642" i="17"/>
  <c r="J1642" i="17"/>
  <c r="H1642" i="17"/>
  <c r="AI1642" i="17" s="1"/>
  <c r="M1642" i="17"/>
  <c r="I1642" i="17"/>
  <c r="E1643" i="17"/>
  <c r="F1642" i="17"/>
  <c r="G1642" i="17"/>
  <c r="AA1637" i="17"/>
  <c r="AD1637" i="17" s="1"/>
  <c r="W1637" i="17" s="1"/>
  <c r="AH1642" i="17"/>
  <c r="Q1641" i="17"/>
  <c r="P1641" i="17"/>
  <c r="R1641" i="17" s="1"/>
  <c r="O1641" i="17"/>
  <c r="AF1637" i="17"/>
  <c r="AC1638" i="17"/>
  <c r="Y1638" i="17"/>
  <c r="X1638" i="17"/>
  <c r="Z1638" i="17"/>
  <c r="AB1636" i="17"/>
  <c r="U1639" i="17"/>
  <c r="T1640" i="17"/>
  <c r="V1639" i="17"/>
  <c r="AH1643" i="17" l="1"/>
  <c r="AE1637" i="17"/>
  <c r="AG1642" i="17"/>
  <c r="AJ1642" i="17"/>
  <c r="AJ1643" i="17" s="1"/>
  <c r="Q1642" i="17"/>
  <c r="P1642" i="17"/>
  <c r="O1642" i="17"/>
  <c r="AA1638" i="17"/>
  <c r="S1643" i="17"/>
  <c r="N1643" i="17" s="1"/>
  <c r="M1643" i="17"/>
  <c r="K1643" i="17"/>
  <c r="J1643" i="17"/>
  <c r="L1643" i="17"/>
  <c r="I1643" i="17"/>
  <c r="E1644" i="17"/>
  <c r="H1643" i="17"/>
  <c r="AI1643" i="17" s="1"/>
  <c r="F1643" i="17"/>
  <c r="G1643" i="17"/>
  <c r="AG1643" i="17"/>
  <c r="AD1638" i="17"/>
  <c r="W1638" i="17" s="1"/>
  <c r="T1641" i="17"/>
  <c r="U1640" i="17"/>
  <c r="V1640" i="17"/>
  <c r="AE1638" i="17"/>
  <c r="AC1639" i="17"/>
  <c r="Z1639" i="17"/>
  <c r="X1639" i="17"/>
  <c r="Y1639" i="17"/>
  <c r="AB1637" i="17"/>
  <c r="R1642" i="17" l="1"/>
  <c r="Q1643" i="17"/>
  <c r="P1643" i="17"/>
  <c r="R1643" i="17" s="1"/>
  <c r="O1643" i="17"/>
  <c r="S1644" i="17"/>
  <c r="N1644" i="17" s="1"/>
  <c r="L1644" i="17"/>
  <c r="K1644" i="17"/>
  <c r="M1644" i="17"/>
  <c r="I1644" i="17"/>
  <c r="E1645" i="17"/>
  <c r="J1644" i="17"/>
  <c r="F1644" i="17"/>
  <c r="H1644" i="17"/>
  <c r="AH1644" i="17" s="1"/>
  <c r="G1644" i="17"/>
  <c r="AJ1644" i="17"/>
  <c r="AI1644" i="17"/>
  <c r="AC1640" i="17"/>
  <c r="X1640" i="17"/>
  <c r="Z1640" i="17"/>
  <c r="Y1640" i="17"/>
  <c r="AB1638" i="17"/>
  <c r="AF1638" i="17"/>
  <c r="AF1639" i="17" s="1"/>
  <c r="U1641" i="17"/>
  <c r="T1642" i="17"/>
  <c r="V1641" i="17"/>
  <c r="AA1639" i="17"/>
  <c r="AD1639" i="17" s="1"/>
  <c r="W1639" i="17" s="1"/>
  <c r="AE1639" i="17"/>
  <c r="AA1640" i="17" l="1"/>
  <c r="AG1644" i="17"/>
  <c r="AG1645" i="17" s="1"/>
  <c r="Q1644" i="17"/>
  <c r="P1644" i="17"/>
  <c r="R1644" i="17" s="1"/>
  <c r="O1644" i="17"/>
  <c r="S1645" i="17"/>
  <c r="N1645" i="17" s="1"/>
  <c r="L1645" i="17"/>
  <c r="K1645" i="17"/>
  <c r="M1645" i="17"/>
  <c r="H1645" i="17"/>
  <c r="AJ1645" i="17" s="1"/>
  <c r="J1645" i="17"/>
  <c r="I1645" i="17"/>
  <c r="E1646" i="17"/>
  <c r="F1645" i="17"/>
  <c r="G1645" i="17"/>
  <c r="AI1645" i="17"/>
  <c r="AB1639" i="17"/>
  <c r="AD1640" i="17"/>
  <c r="W1640" i="17" s="1"/>
  <c r="AC1641" i="17"/>
  <c r="Z1641" i="17"/>
  <c r="Y1641" i="17"/>
  <c r="AA1641" i="17" s="1"/>
  <c r="X1641" i="17"/>
  <c r="T1643" i="17"/>
  <c r="U1642" i="17"/>
  <c r="V1642" i="17"/>
  <c r="AE1640" i="17"/>
  <c r="AH1645" i="17" l="1"/>
  <c r="S1646" i="17"/>
  <c r="N1646" i="17" s="1"/>
  <c r="M1646" i="17"/>
  <c r="K1646" i="17"/>
  <c r="I1646" i="17"/>
  <c r="H1646" i="17"/>
  <c r="AG1646" i="17" s="1"/>
  <c r="L1646" i="17"/>
  <c r="J1646" i="17"/>
  <c r="F1646" i="17"/>
  <c r="E1647" i="17"/>
  <c r="G1646" i="17"/>
  <c r="Q1645" i="17"/>
  <c r="P1645" i="17"/>
  <c r="O1645" i="17"/>
  <c r="AI1646" i="17"/>
  <c r="AJ1646" i="17"/>
  <c r="AD1641" i="17"/>
  <c r="W1641" i="17" s="1"/>
  <c r="AC1642" i="17"/>
  <c r="Y1642" i="17"/>
  <c r="X1642" i="17"/>
  <c r="Z1642" i="17"/>
  <c r="AE1641" i="17"/>
  <c r="U1643" i="17"/>
  <c r="T1644" i="17"/>
  <c r="V1643" i="17"/>
  <c r="AB1640" i="17"/>
  <c r="AF1640" i="17"/>
  <c r="AF1641" i="17" s="1"/>
  <c r="AA1642" i="17" l="1"/>
  <c r="AH1646" i="17"/>
  <c r="R1645" i="17"/>
  <c r="S1647" i="17"/>
  <c r="N1647" i="17" s="1"/>
  <c r="K1647" i="17"/>
  <c r="L1647" i="17"/>
  <c r="M1647" i="17"/>
  <c r="J1647" i="17"/>
  <c r="I1647" i="17"/>
  <c r="H1647" i="17"/>
  <c r="AI1647" i="17" s="1"/>
  <c r="F1647" i="17"/>
  <c r="E1648" i="17"/>
  <c r="G1647" i="17"/>
  <c r="AG1647" i="17"/>
  <c r="Q1646" i="17"/>
  <c r="P1646" i="17"/>
  <c r="O1646" i="17"/>
  <c r="AH1647" i="17"/>
  <c r="AJ1647" i="17"/>
  <c r="AF1642" i="17"/>
  <c r="AD1642" i="17"/>
  <c r="W1642" i="17" s="1"/>
  <c r="U1644" i="17"/>
  <c r="T1645" i="17"/>
  <c r="V1644" i="17"/>
  <c r="AB1641" i="17"/>
  <c r="AE1642" i="17"/>
  <c r="AC1643" i="17"/>
  <c r="Z1643" i="17"/>
  <c r="Y1643" i="17"/>
  <c r="X1643" i="17"/>
  <c r="S1648" i="17" l="1"/>
  <c r="N1648" i="17" s="1"/>
  <c r="M1648" i="17"/>
  <c r="K1648" i="17"/>
  <c r="J1648" i="17"/>
  <c r="H1648" i="17"/>
  <c r="AG1648" i="17" s="1"/>
  <c r="L1648" i="17"/>
  <c r="I1648" i="17"/>
  <c r="F1648" i="17"/>
  <c r="E1649" i="17"/>
  <c r="G1648" i="17"/>
  <c r="R1646" i="17"/>
  <c r="Q1647" i="17"/>
  <c r="O1647" i="17"/>
  <c r="P1647" i="17"/>
  <c r="U1645" i="17"/>
  <c r="T1646" i="17"/>
  <c r="V1645" i="17"/>
  <c r="AC1644" i="17"/>
  <c r="X1644" i="17"/>
  <c r="Y1644" i="17"/>
  <c r="Z1644" i="17"/>
  <c r="AA1643" i="17"/>
  <c r="AD1643" i="17" s="1"/>
  <c r="W1643" i="17" s="1"/>
  <c r="AE1643" i="17"/>
  <c r="AB1642" i="17"/>
  <c r="AI1648" i="17" l="1"/>
  <c r="AH1648" i="17"/>
  <c r="AJ1648" i="17"/>
  <c r="S1649" i="17"/>
  <c r="N1649" i="17" s="1"/>
  <c r="M1649" i="17"/>
  <c r="L1649" i="17"/>
  <c r="K1649" i="17"/>
  <c r="J1649" i="17"/>
  <c r="H1649" i="17"/>
  <c r="I1649" i="17"/>
  <c r="F1649" i="17"/>
  <c r="E1650" i="17"/>
  <c r="G1649" i="17"/>
  <c r="AH1649" i="17"/>
  <c r="Q1648" i="17"/>
  <c r="P1648" i="17"/>
  <c r="O1648" i="17"/>
  <c r="AG1649" i="17"/>
  <c r="R1647" i="17"/>
  <c r="AJ1649" i="17"/>
  <c r="AB1643" i="17"/>
  <c r="AF1643" i="17"/>
  <c r="AF1644" i="17" s="1"/>
  <c r="U1646" i="17"/>
  <c r="T1647" i="17"/>
  <c r="V1646" i="17"/>
  <c r="AC1645" i="17"/>
  <c r="Y1645" i="17"/>
  <c r="Z1645" i="17"/>
  <c r="X1645" i="17"/>
  <c r="AA1644" i="17"/>
  <c r="AE1644" i="17" s="1"/>
  <c r="AD1644" i="17" l="1"/>
  <c r="W1644" i="17" s="1"/>
  <c r="AI1649" i="17"/>
  <c r="R1648" i="17"/>
  <c r="S1650" i="17"/>
  <c r="N1650" i="17" s="1"/>
  <c r="K1650" i="17"/>
  <c r="L1650" i="17"/>
  <c r="M1650" i="17"/>
  <c r="H1650" i="17"/>
  <c r="AJ1650" i="17" s="1"/>
  <c r="J1650" i="17"/>
  <c r="E1651" i="17"/>
  <c r="F1650" i="17"/>
  <c r="I1650" i="17"/>
  <c r="G1650" i="17"/>
  <c r="Q1649" i="17"/>
  <c r="P1649" i="17"/>
  <c r="O1649" i="17"/>
  <c r="AI1650" i="17"/>
  <c r="AG1650" i="17"/>
  <c r="T1648" i="17"/>
  <c r="U1647" i="17"/>
  <c r="V1647" i="17"/>
  <c r="AC1646" i="17"/>
  <c r="Z1646" i="17"/>
  <c r="Y1646" i="17"/>
  <c r="X1646" i="17"/>
  <c r="AA1645" i="17"/>
  <c r="AD1645" i="17" s="1"/>
  <c r="W1645" i="17" s="1"/>
  <c r="AB1644" i="17"/>
  <c r="R1649" i="17" l="1"/>
  <c r="AE1645" i="17"/>
  <c r="AB1645" i="17" s="1"/>
  <c r="AH1650" i="17"/>
  <c r="AH1651" i="17" s="1"/>
  <c r="Q1650" i="17"/>
  <c r="P1650" i="17"/>
  <c r="O1650" i="17"/>
  <c r="S1651" i="17"/>
  <c r="N1651" i="17" s="1"/>
  <c r="K1651" i="17"/>
  <c r="M1651" i="17"/>
  <c r="L1651" i="17"/>
  <c r="J1651" i="17"/>
  <c r="I1651" i="17"/>
  <c r="H1651" i="17"/>
  <c r="AJ1651" i="17" s="1"/>
  <c r="E1652" i="17"/>
  <c r="F1651" i="17"/>
  <c r="G1651" i="17"/>
  <c r="AC1647" i="17"/>
  <c r="X1647" i="17"/>
  <c r="Z1647" i="17"/>
  <c r="Y1647" i="17"/>
  <c r="U1648" i="17"/>
  <c r="T1649" i="17"/>
  <c r="V1648" i="17"/>
  <c r="AF1645" i="17"/>
  <c r="AF1646" i="17" s="1"/>
  <c r="AA1646" i="17"/>
  <c r="AE1646" i="17" s="1"/>
  <c r="R1650" i="17" l="1"/>
  <c r="AG1651" i="17"/>
  <c r="AI1651" i="17"/>
  <c r="S1652" i="17"/>
  <c r="N1652" i="17" s="1"/>
  <c r="L1652" i="17"/>
  <c r="K1652" i="17"/>
  <c r="M1652" i="17"/>
  <c r="J1652" i="17"/>
  <c r="I1652" i="17"/>
  <c r="E1653" i="17"/>
  <c r="F1652" i="17"/>
  <c r="H1652" i="17"/>
  <c r="AH1652" i="17" s="1"/>
  <c r="G1652" i="17"/>
  <c r="AG1652" i="17"/>
  <c r="Q1651" i="17"/>
  <c r="P1651" i="17"/>
  <c r="O1651" i="17"/>
  <c r="AA1647" i="17"/>
  <c r="AE1647" i="17" s="1"/>
  <c r="AD1646" i="17"/>
  <c r="W1646" i="17" s="1"/>
  <c r="AB1646" i="17" s="1"/>
  <c r="AD1647" i="17"/>
  <c r="U1649" i="17"/>
  <c r="T1650" i="17"/>
  <c r="V1649" i="17"/>
  <c r="AC1648" i="17"/>
  <c r="Y1648" i="17"/>
  <c r="X1648" i="17"/>
  <c r="Z1648" i="17"/>
  <c r="AG1653" i="17" l="1"/>
  <c r="AJ1652" i="17"/>
  <c r="AJ1653" i="17" s="1"/>
  <c r="AI1652" i="17"/>
  <c r="AI1653" i="17" s="1"/>
  <c r="Q1652" i="17"/>
  <c r="P1652" i="17"/>
  <c r="O1652" i="17"/>
  <c r="R1651" i="17"/>
  <c r="S1653" i="17"/>
  <c r="N1653" i="17" s="1"/>
  <c r="M1653" i="17"/>
  <c r="L1653" i="17"/>
  <c r="I1653" i="17"/>
  <c r="J1653" i="17"/>
  <c r="K1653" i="17"/>
  <c r="H1653" i="17"/>
  <c r="AH1653" i="17" s="1"/>
  <c r="F1653" i="17"/>
  <c r="E1654" i="17"/>
  <c r="G1653" i="17"/>
  <c r="T1651" i="17"/>
  <c r="U1650" i="17"/>
  <c r="V1650" i="17"/>
  <c r="AA1648" i="17"/>
  <c r="AE1648" i="17" s="1"/>
  <c r="AC1649" i="17"/>
  <c r="Y1649" i="17"/>
  <c r="Z1649" i="17"/>
  <c r="X1649" i="17"/>
  <c r="W1647" i="17"/>
  <c r="AB1647" i="17" s="1"/>
  <c r="AF1647" i="17"/>
  <c r="R1652" i="17" l="1"/>
  <c r="AF1648" i="17"/>
  <c r="AA1649" i="17"/>
  <c r="S1654" i="17"/>
  <c r="N1654" i="17" s="1"/>
  <c r="K1654" i="17"/>
  <c r="L1654" i="17"/>
  <c r="J1654" i="17"/>
  <c r="M1654" i="17"/>
  <c r="I1654" i="17"/>
  <c r="E1655" i="17"/>
  <c r="H1654" i="17"/>
  <c r="AJ1654" i="17" s="1"/>
  <c r="F1654" i="17"/>
  <c r="G1654" i="17"/>
  <c r="AG1654" i="17"/>
  <c r="Q1653" i="17"/>
  <c r="P1653" i="17"/>
  <c r="O1653" i="17"/>
  <c r="AD1648" i="17"/>
  <c r="W1648" i="17" s="1"/>
  <c r="AD1649" i="17"/>
  <c r="AC1650" i="17"/>
  <c r="Y1650" i="17"/>
  <c r="Z1650" i="17"/>
  <c r="X1650" i="17"/>
  <c r="T1652" i="17"/>
  <c r="U1651" i="17"/>
  <c r="V1651" i="17"/>
  <c r="AE1649" i="17"/>
  <c r="AI1654" i="17" l="1"/>
  <c r="AH1654" i="17"/>
  <c r="S1655" i="17"/>
  <c r="N1655" i="17" s="1"/>
  <c r="K1655" i="17"/>
  <c r="M1655" i="17"/>
  <c r="J1655" i="17"/>
  <c r="L1655" i="17"/>
  <c r="I1655" i="17"/>
  <c r="H1655" i="17"/>
  <c r="AG1655" i="17" s="1"/>
  <c r="E1656" i="17"/>
  <c r="F1655" i="17"/>
  <c r="G1655" i="17"/>
  <c r="AH1655" i="17"/>
  <c r="Q1654" i="17"/>
  <c r="O1654" i="17"/>
  <c r="P1654" i="17"/>
  <c r="R1654" i="17" s="1"/>
  <c r="AJ1655" i="17"/>
  <c r="R1653" i="17"/>
  <c r="W1649" i="17"/>
  <c r="AB1648" i="17"/>
  <c r="AA1650" i="17"/>
  <c r="AE1650" i="17" s="1"/>
  <c r="AC1651" i="17"/>
  <c r="Z1651" i="17"/>
  <c r="X1651" i="17"/>
  <c r="Y1651" i="17"/>
  <c r="U1652" i="17"/>
  <c r="T1653" i="17"/>
  <c r="V1652" i="17"/>
  <c r="AD1650" i="17"/>
  <c r="AI1655" i="17" l="1"/>
  <c r="Q1655" i="17"/>
  <c r="O1655" i="17"/>
  <c r="P1655" i="17"/>
  <c r="AA1651" i="17"/>
  <c r="S1656" i="17"/>
  <c r="N1656" i="17" s="1"/>
  <c r="L1656" i="17"/>
  <c r="K1656" i="17"/>
  <c r="M1656" i="17"/>
  <c r="H1656" i="17"/>
  <c r="AG1656" i="17" s="1"/>
  <c r="J1656" i="17"/>
  <c r="I1656" i="17"/>
  <c r="F1656" i="17"/>
  <c r="E1657" i="17"/>
  <c r="G1656" i="17"/>
  <c r="AD1651" i="17"/>
  <c r="U1653" i="17"/>
  <c r="T1654" i="17"/>
  <c r="V1653" i="17"/>
  <c r="AC1652" i="17"/>
  <c r="X1652" i="17"/>
  <c r="Y1652" i="17"/>
  <c r="Z1652" i="17"/>
  <c r="AE1651" i="17"/>
  <c r="AB1649" i="17"/>
  <c r="AF1649" i="17"/>
  <c r="W1650" i="17"/>
  <c r="R1655" i="17" l="1"/>
  <c r="AI1656" i="17"/>
  <c r="AI1657" i="17" s="1"/>
  <c r="W1651" i="17"/>
  <c r="AH1656" i="17"/>
  <c r="AH1657" i="17" s="1"/>
  <c r="AJ1656" i="17"/>
  <c r="AJ1657" i="17" s="1"/>
  <c r="AF1650" i="17"/>
  <c r="Q1656" i="17"/>
  <c r="P1656" i="17"/>
  <c r="O1656" i="17"/>
  <c r="AA1652" i="17"/>
  <c r="AE1652" i="17" s="1"/>
  <c r="S1657" i="17"/>
  <c r="N1657" i="17" s="1"/>
  <c r="K1657" i="17"/>
  <c r="M1657" i="17"/>
  <c r="J1657" i="17"/>
  <c r="I1657" i="17"/>
  <c r="H1657" i="17"/>
  <c r="AG1657" i="17" s="1"/>
  <c r="L1657" i="17"/>
  <c r="F1657" i="17"/>
  <c r="E1658" i="17"/>
  <c r="G1657" i="17"/>
  <c r="AB1650" i="17"/>
  <c r="AC1653" i="17"/>
  <c r="Y1653" i="17"/>
  <c r="Z1653" i="17"/>
  <c r="X1653" i="17"/>
  <c r="AD1652" i="17"/>
  <c r="U1654" i="17"/>
  <c r="T1655" i="17"/>
  <c r="V1654" i="17"/>
  <c r="W1652" i="17" l="1"/>
  <c r="AJ1658" i="17"/>
  <c r="AB1651" i="17"/>
  <c r="R1656" i="17"/>
  <c r="S1658" i="17"/>
  <c r="N1658" i="17" s="1"/>
  <c r="K1658" i="17"/>
  <c r="L1658" i="17"/>
  <c r="M1658" i="17"/>
  <c r="H1658" i="17"/>
  <c r="AH1658" i="17" s="1"/>
  <c r="E1659" i="17"/>
  <c r="I1658" i="17"/>
  <c r="J1658" i="17"/>
  <c r="F1658" i="17"/>
  <c r="G1658" i="17"/>
  <c r="Q1657" i="17"/>
  <c r="P1657" i="17"/>
  <c r="O1657" i="17"/>
  <c r="AI1658" i="17"/>
  <c r="U1655" i="17"/>
  <c r="T1656" i="17"/>
  <c r="V1655" i="17"/>
  <c r="AD1653" i="17"/>
  <c r="W1653" i="17" s="1"/>
  <c r="AA1653" i="17"/>
  <c r="AE1653" i="17" s="1"/>
  <c r="AC1654" i="17"/>
  <c r="Z1654" i="17"/>
  <c r="Y1654" i="17"/>
  <c r="X1654" i="17"/>
  <c r="AB1652" i="17"/>
  <c r="AF1651" i="17"/>
  <c r="AF1652" i="17" s="1"/>
  <c r="AF1653" i="17" s="1"/>
  <c r="AG1658" i="17" l="1"/>
  <c r="AG1659" i="17" s="1"/>
  <c r="Q1658" i="17"/>
  <c r="P1658" i="17"/>
  <c r="R1658" i="17" s="1"/>
  <c r="O1658" i="17"/>
  <c r="S1659" i="17"/>
  <c r="N1659" i="17" s="1"/>
  <c r="K1659" i="17"/>
  <c r="L1659" i="17"/>
  <c r="M1659" i="17"/>
  <c r="J1659" i="17"/>
  <c r="I1659" i="17"/>
  <c r="F1659" i="17"/>
  <c r="E1660" i="17"/>
  <c r="H1659" i="17"/>
  <c r="AH1659" i="17" s="1"/>
  <c r="G1659" i="17"/>
  <c r="AA1654" i="17"/>
  <c r="R1657" i="17"/>
  <c r="AB1653" i="17"/>
  <c r="AD1654" i="17"/>
  <c r="W1654" i="17" s="1"/>
  <c r="U1656" i="17"/>
  <c r="T1657" i="17"/>
  <c r="V1656" i="17"/>
  <c r="AC1655" i="17"/>
  <c r="Y1655" i="17"/>
  <c r="X1655" i="17"/>
  <c r="Z1655" i="17"/>
  <c r="AE1654" i="17"/>
  <c r="AA1655" i="17" l="1"/>
  <c r="AI1659" i="17"/>
  <c r="AJ1659" i="17"/>
  <c r="S1660" i="17"/>
  <c r="N1660" i="17" s="1"/>
  <c r="K1660" i="17"/>
  <c r="M1660" i="17"/>
  <c r="L1660" i="17"/>
  <c r="H1660" i="17"/>
  <c r="AH1660" i="17" s="1"/>
  <c r="I1660" i="17"/>
  <c r="J1660" i="17"/>
  <c r="E1661" i="17"/>
  <c r="F1660" i="17"/>
  <c r="G1660" i="17"/>
  <c r="Q1659" i="17"/>
  <c r="P1659" i="17"/>
  <c r="O1659" i="17"/>
  <c r="U1657" i="17"/>
  <c r="T1658" i="17"/>
  <c r="V1657" i="17"/>
  <c r="AC1656" i="17"/>
  <c r="Z1656" i="17"/>
  <c r="Y1656" i="17"/>
  <c r="X1656" i="17"/>
  <c r="AD1655" i="17"/>
  <c r="W1655" i="17" s="1"/>
  <c r="AB1654" i="17"/>
  <c r="AE1655" i="17"/>
  <c r="AF1654" i="17"/>
  <c r="AF1655" i="17" s="1"/>
  <c r="R1659" i="17" l="1"/>
  <c r="AI1660" i="17"/>
  <c r="AG1660" i="17"/>
  <c r="AJ1660" i="17"/>
  <c r="Q1660" i="17"/>
  <c r="P1660" i="17"/>
  <c r="O1660" i="17"/>
  <c r="S1661" i="17"/>
  <c r="N1661" i="17" s="1"/>
  <c r="M1661" i="17"/>
  <c r="K1661" i="17"/>
  <c r="L1661" i="17"/>
  <c r="H1661" i="17"/>
  <c r="AH1661" i="17" s="1"/>
  <c r="I1661" i="17"/>
  <c r="J1661" i="17"/>
  <c r="E1662" i="17"/>
  <c r="F1661" i="17"/>
  <c r="G1661" i="17"/>
  <c r="T1659" i="17"/>
  <c r="U1658" i="17"/>
  <c r="V1658" i="17"/>
  <c r="AB1655" i="17"/>
  <c r="AF1656" i="17" s="1"/>
  <c r="AC1657" i="17"/>
  <c r="Y1657" i="17"/>
  <c r="Z1657" i="17"/>
  <c r="X1657" i="17"/>
  <c r="AA1656" i="17"/>
  <c r="AE1656" i="17" s="1"/>
  <c r="AJ1661" i="17" l="1"/>
  <c r="AG1661" i="17"/>
  <c r="AI1661" i="17"/>
  <c r="AI1662" i="17" s="1"/>
  <c r="S1662" i="17"/>
  <c r="N1662" i="17" s="1"/>
  <c r="M1662" i="17"/>
  <c r="K1662" i="17"/>
  <c r="L1662" i="17"/>
  <c r="J1662" i="17"/>
  <c r="H1662" i="17"/>
  <c r="I1662" i="17"/>
  <c r="E1663" i="17"/>
  <c r="F1662" i="17"/>
  <c r="G1662" i="17"/>
  <c r="AJ1662" i="17"/>
  <c r="AG1662" i="17"/>
  <c r="R1660" i="17"/>
  <c r="AH1662" i="17"/>
  <c r="Q1661" i="17"/>
  <c r="O1661" i="17"/>
  <c r="P1661" i="17"/>
  <c r="R1661" i="17" s="1"/>
  <c r="AD1656" i="17"/>
  <c r="W1656" i="17" s="1"/>
  <c r="AC1658" i="17"/>
  <c r="Y1658" i="17"/>
  <c r="Z1658" i="17"/>
  <c r="X1658" i="17"/>
  <c r="T1660" i="17"/>
  <c r="U1659" i="17"/>
  <c r="V1659" i="17"/>
  <c r="AA1657" i="17"/>
  <c r="AD1657" i="17" s="1"/>
  <c r="AE1657" i="17"/>
  <c r="AB1656" i="17"/>
  <c r="AA1658" i="17" l="1"/>
  <c r="Q1662" i="17"/>
  <c r="P1662" i="17"/>
  <c r="R1662" i="17" s="1"/>
  <c r="O1662" i="17"/>
  <c r="S1663" i="17"/>
  <c r="N1663" i="17" s="1"/>
  <c r="K1663" i="17"/>
  <c r="L1663" i="17"/>
  <c r="M1663" i="17"/>
  <c r="I1663" i="17"/>
  <c r="H1663" i="17"/>
  <c r="AI1663" i="17" s="1"/>
  <c r="J1663" i="17"/>
  <c r="E1664" i="17"/>
  <c r="F1663" i="17"/>
  <c r="G1663" i="17"/>
  <c r="AD1658" i="17"/>
  <c r="AC1659" i="17"/>
  <c r="Z1659" i="17"/>
  <c r="Y1659" i="17"/>
  <c r="X1659" i="17"/>
  <c r="U1660" i="17"/>
  <c r="T1661" i="17"/>
  <c r="V1660" i="17"/>
  <c r="AE1658" i="17"/>
  <c r="W1657" i="17"/>
  <c r="W1658" i="17" s="1"/>
  <c r="AF1657" i="17"/>
  <c r="AH1663" i="17" l="1"/>
  <c r="AG1663" i="17"/>
  <c r="AJ1663" i="17"/>
  <c r="S1664" i="17"/>
  <c r="N1664" i="17" s="1"/>
  <c r="L1664" i="17"/>
  <c r="K1664" i="17"/>
  <c r="M1664" i="17"/>
  <c r="I1664" i="17"/>
  <c r="H1664" i="17"/>
  <c r="J1664" i="17"/>
  <c r="F1664" i="17"/>
  <c r="E1665" i="17"/>
  <c r="G1664" i="17"/>
  <c r="AJ1664" i="17"/>
  <c r="AH1664" i="17"/>
  <c r="AG1664" i="17"/>
  <c r="AI1664" i="17"/>
  <c r="Q1663" i="17"/>
  <c r="P1663" i="17"/>
  <c r="O1663" i="17"/>
  <c r="AA1659" i="17"/>
  <c r="AD1659" i="17" s="1"/>
  <c r="W1659" i="17" s="1"/>
  <c r="U1661" i="17"/>
  <c r="T1662" i="17"/>
  <c r="V1661" i="17"/>
  <c r="AC1660" i="17"/>
  <c r="X1660" i="17"/>
  <c r="Y1660" i="17"/>
  <c r="Z1660" i="17"/>
  <c r="AB1657" i="17"/>
  <c r="AB1658" i="17" s="1"/>
  <c r="AE1659" i="17" l="1"/>
  <c r="AI1665" i="17"/>
  <c r="S1665" i="17"/>
  <c r="N1665" i="17" s="1"/>
  <c r="M1665" i="17"/>
  <c r="L1665" i="17"/>
  <c r="K1665" i="17"/>
  <c r="J1665" i="17"/>
  <c r="H1665" i="17"/>
  <c r="AG1665" i="17" s="1"/>
  <c r="I1665" i="17"/>
  <c r="F1665" i="17"/>
  <c r="E1666" i="17"/>
  <c r="G1665" i="17"/>
  <c r="R1663" i="17"/>
  <c r="Q1664" i="17"/>
  <c r="P1664" i="17"/>
  <c r="O1664" i="17"/>
  <c r="AB1659" i="17"/>
  <c r="U1662" i="17"/>
  <c r="T1663" i="17"/>
  <c r="V1662" i="17"/>
  <c r="AC1661" i="17"/>
  <c r="Y1661" i="17"/>
  <c r="X1661" i="17"/>
  <c r="Z1661" i="17"/>
  <c r="AF1658" i="17"/>
  <c r="AF1659" i="17" s="1"/>
  <c r="AF1660" i="17" s="1"/>
  <c r="AA1660" i="17"/>
  <c r="AD1660" i="17" s="1"/>
  <c r="W1660" i="17" s="1"/>
  <c r="AE1660" i="17"/>
  <c r="R1664" i="17" l="1"/>
  <c r="AJ1665" i="17"/>
  <c r="AJ1666" i="17" s="1"/>
  <c r="AH1665" i="17"/>
  <c r="AH1666" i="17" s="1"/>
  <c r="S1666" i="17"/>
  <c r="N1666" i="17" s="1"/>
  <c r="M1666" i="17"/>
  <c r="L1666" i="17"/>
  <c r="K1666" i="17"/>
  <c r="I1666" i="17"/>
  <c r="J1666" i="17"/>
  <c r="H1666" i="17"/>
  <c r="E1667" i="17"/>
  <c r="F1666" i="17"/>
  <c r="G1666" i="17"/>
  <c r="Q1665" i="17"/>
  <c r="P1665" i="17"/>
  <c r="O1665" i="17"/>
  <c r="AG1666" i="17"/>
  <c r="AI1666" i="17"/>
  <c r="T1664" i="17"/>
  <c r="U1663" i="17"/>
  <c r="V1663" i="17"/>
  <c r="Y1662" i="17"/>
  <c r="AC1662" i="17"/>
  <c r="Z1662" i="17"/>
  <c r="X1662" i="17"/>
  <c r="AB1660" i="17"/>
  <c r="AA1661" i="17"/>
  <c r="AD1661" i="17" s="1"/>
  <c r="W1661" i="17" s="1"/>
  <c r="AI1667" i="17" l="1"/>
  <c r="AG1667" i="17"/>
  <c r="R1665" i="17"/>
  <c r="Q1666" i="17"/>
  <c r="P1666" i="17"/>
  <c r="O1666" i="17"/>
  <c r="S1667" i="17"/>
  <c r="N1667" i="17" s="1"/>
  <c r="L1667" i="17"/>
  <c r="M1667" i="17"/>
  <c r="K1667" i="17"/>
  <c r="J1667" i="17"/>
  <c r="I1667" i="17"/>
  <c r="H1667" i="17"/>
  <c r="AH1667" i="17" s="1"/>
  <c r="E1668" i="17"/>
  <c r="F1667" i="17"/>
  <c r="G1667" i="17"/>
  <c r="AC1663" i="17"/>
  <c r="Z1663" i="17"/>
  <c r="Y1663" i="17"/>
  <c r="X1663" i="17"/>
  <c r="U1664" i="17"/>
  <c r="T1665" i="17"/>
  <c r="V1664" i="17"/>
  <c r="AE1661" i="17"/>
  <c r="AB1661" i="17" s="1"/>
  <c r="AA1662" i="17"/>
  <c r="AD1662" i="17" s="1"/>
  <c r="W1662" i="17" s="1"/>
  <c r="AF1661" i="17"/>
  <c r="R1666" i="17" l="1"/>
  <c r="AE1662" i="17"/>
  <c r="AJ1667" i="17"/>
  <c r="Q1667" i="17"/>
  <c r="P1667" i="17"/>
  <c r="R1667" i="17" s="1"/>
  <c r="O1667" i="17"/>
  <c r="S1668" i="17"/>
  <c r="N1668" i="17" s="1"/>
  <c r="L1668" i="17"/>
  <c r="K1668" i="17"/>
  <c r="M1668" i="17"/>
  <c r="J1668" i="17"/>
  <c r="I1668" i="17"/>
  <c r="H1668" i="17"/>
  <c r="AI1668" i="17" s="1"/>
  <c r="E1669" i="17"/>
  <c r="F1668" i="17"/>
  <c r="G1668" i="17"/>
  <c r="AC1664" i="17"/>
  <c r="Z1664" i="17"/>
  <c r="X1664" i="17"/>
  <c r="Y1664" i="17"/>
  <c r="AF1662" i="17"/>
  <c r="AB1662" i="17"/>
  <c r="AD1663" i="17"/>
  <c r="W1663" i="17" s="1"/>
  <c r="AA1663" i="17"/>
  <c r="AE1663" i="17"/>
  <c r="U1665" i="17"/>
  <c r="T1666" i="17"/>
  <c r="V1665" i="17"/>
  <c r="AJ1668" i="17" l="1"/>
  <c r="AF1663" i="17"/>
  <c r="AG1668" i="17"/>
  <c r="AH1668" i="17"/>
  <c r="AH1669" i="17" s="1"/>
  <c r="P1668" i="17"/>
  <c r="Q1668" i="17"/>
  <c r="O1668" i="17"/>
  <c r="S1669" i="17"/>
  <c r="N1669" i="17" s="1"/>
  <c r="L1669" i="17"/>
  <c r="K1669" i="17"/>
  <c r="M1669" i="17"/>
  <c r="I1669" i="17"/>
  <c r="J1669" i="17"/>
  <c r="H1669" i="17"/>
  <c r="AI1669" i="17" s="1"/>
  <c r="E1670" i="17"/>
  <c r="F1669" i="17"/>
  <c r="G1669" i="17"/>
  <c r="AB1663" i="17"/>
  <c r="T1667" i="17"/>
  <c r="U1666" i="17"/>
  <c r="V1666" i="17"/>
  <c r="AC1665" i="17"/>
  <c r="X1665" i="17"/>
  <c r="Y1665" i="17"/>
  <c r="Z1665" i="17"/>
  <c r="AF1664" i="17"/>
  <c r="AA1664" i="17"/>
  <c r="AE1664" i="17" s="1"/>
  <c r="AD1664" i="17"/>
  <c r="W1664" i="17" s="1"/>
  <c r="AG1669" i="17" l="1"/>
  <c r="AJ1669" i="17"/>
  <c r="AJ1670" i="17" s="1"/>
  <c r="Q1669" i="17"/>
  <c r="P1669" i="17"/>
  <c r="O1669" i="17"/>
  <c r="S1670" i="17"/>
  <c r="N1670" i="17" s="1"/>
  <c r="L1670" i="17"/>
  <c r="K1670" i="17"/>
  <c r="M1670" i="17"/>
  <c r="J1670" i="17"/>
  <c r="E1671" i="17"/>
  <c r="I1670" i="17"/>
  <c r="H1670" i="17"/>
  <c r="AI1670" i="17" s="1"/>
  <c r="F1670" i="17"/>
  <c r="G1670" i="17"/>
  <c r="R1668" i="17"/>
  <c r="AC1666" i="17"/>
  <c r="Y1666" i="17"/>
  <c r="Z1666" i="17"/>
  <c r="X1666" i="17"/>
  <c r="T1668" i="17"/>
  <c r="U1667" i="17"/>
  <c r="V1667" i="17"/>
  <c r="AB1664" i="17"/>
  <c r="AA1665" i="17"/>
  <c r="AE1665" i="17" s="1"/>
  <c r="AD1665" i="17"/>
  <c r="W1665" i="17" s="1"/>
  <c r="AH1670" i="17" l="1"/>
  <c r="AG1670" i="17"/>
  <c r="AG1671" i="17" s="1"/>
  <c r="Q1670" i="17"/>
  <c r="P1670" i="17"/>
  <c r="O1670" i="17"/>
  <c r="R1669" i="17"/>
  <c r="S1671" i="17"/>
  <c r="N1671" i="17" s="1"/>
  <c r="K1671" i="17"/>
  <c r="L1671" i="17"/>
  <c r="M1671" i="17"/>
  <c r="I1671" i="17"/>
  <c r="H1671" i="17"/>
  <c r="AH1671" i="17" s="1"/>
  <c r="J1671" i="17"/>
  <c r="E1672" i="17"/>
  <c r="F1671" i="17"/>
  <c r="G1671" i="17"/>
  <c r="AI1671" i="17"/>
  <c r="AB1665" i="17"/>
  <c r="AA1666" i="17"/>
  <c r="AD1666" i="17" s="1"/>
  <c r="W1666" i="17" s="1"/>
  <c r="AF1665" i="17"/>
  <c r="AF1666" i="17" s="1"/>
  <c r="AE1666" i="17"/>
  <c r="AC1667" i="17"/>
  <c r="Y1667" i="17"/>
  <c r="Z1667" i="17"/>
  <c r="X1667" i="17"/>
  <c r="T1669" i="17"/>
  <c r="V1668" i="17"/>
  <c r="U1668" i="17"/>
  <c r="R1670" i="17" l="1"/>
  <c r="AI1672" i="17"/>
  <c r="AJ1671" i="17"/>
  <c r="AJ1672" i="17" s="1"/>
  <c r="S1672" i="17"/>
  <c r="N1672" i="17" s="1"/>
  <c r="J1672" i="17"/>
  <c r="K1672" i="17"/>
  <c r="M1672" i="17"/>
  <c r="L1672" i="17"/>
  <c r="H1672" i="17"/>
  <c r="AG1672" i="17" s="1"/>
  <c r="F1672" i="17"/>
  <c r="I1672" i="17"/>
  <c r="E1673" i="17"/>
  <c r="G1672" i="17"/>
  <c r="Q1671" i="17"/>
  <c r="P1671" i="17"/>
  <c r="O1671" i="17"/>
  <c r="AA1667" i="17"/>
  <c r="AH1672" i="17"/>
  <c r="AC1668" i="17"/>
  <c r="Y1668" i="17"/>
  <c r="Z1668" i="17"/>
  <c r="X1668" i="17"/>
  <c r="AE1667" i="17"/>
  <c r="U1669" i="17"/>
  <c r="T1670" i="17"/>
  <c r="V1669" i="17"/>
  <c r="AB1666" i="17"/>
  <c r="AD1667" i="17"/>
  <c r="W1667" i="17" s="1"/>
  <c r="R1671" i="17" l="1"/>
  <c r="Q1672" i="17"/>
  <c r="P1672" i="17"/>
  <c r="R1672" i="17" s="1"/>
  <c r="O1672" i="17"/>
  <c r="S1673" i="17"/>
  <c r="N1673" i="17" s="1"/>
  <c r="M1673" i="17"/>
  <c r="L1673" i="17"/>
  <c r="I1673" i="17"/>
  <c r="J1673" i="17"/>
  <c r="H1673" i="17"/>
  <c r="AJ1673" i="17" s="1"/>
  <c r="K1673" i="17"/>
  <c r="F1673" i="17"/>
  <c r="E1674" i="17"/>
  <c r="G1673" i="17"/>
  <c r="AB1667" i="17"/>
  <c r="AF1667" i="17"/>
  <c r="AF1668" i="17" s="1"/>
  <c r="AA1668" i="17"/>
  <c r="AD1668" i="17" s="1"/>
  <c r="W1668" i="17" s="1"/>
  <c r="U1670" i="17"/>
  <c r="T1671" i="17"/>
  <c r="V1670" i="17"/>
  <c r="AC1669" i="17"/>
  <c r="Z1669" i="17"/>
  <c r="X1669" i="17"/>
  <c r="Y1669" i="17"/>
  <c r="AG1673" i="17" l="1"/>
  <c r="AI1673" i="17"/>
  <c r="AI1674" i="17" s="1"/>
  <c r="AH1673" i="17"/>
  <c r="AH1674" i="17" s="1"/>
  <c r="Q1673" i="17"/>
  <c r="P1673" i="17"/>
  <c r="R1673" i="17" s="1"/>
  <c r="O1673" i="17"/>
  <c r="AA1669" i="17"/>
  <c r="AD1669" i="17" s="1"/>
  <c r="W1669" i="17" s="1"/>
  <c r="S1674" i="17"/>
  <c r="N1674" i="17" s="1"/>
  <c r="M1674" i="17"/>
  <c r="K1674" i="17"/>
  <c r="L1674" i="17"/>
  <c r="J1674" i="17"/>
  <c r="I1674" i="17"/>
  <c r="H1674" i="17"/>
  <c r="E1675" i="17"/>
  <c r="F1674" i="17"/>
  <c r="G1674" i="17"/>
  <c r="AJ1674" i="17"/>
  <c r="AC1670" i="17"/>
  <c r="X1670" i="17"/>
  <c r="Z1670" i="17"/>
  <c r="Y1670" i="17"/>
  <c r="AA1670" i="17" s="1"/>
  <c r="AE1668" i="17"/>
  <c r="AB1668" i="17" s="1"/>
  <c r="T1672" i="17"/>
  <c r="U1671" i="17"/>
  <c r="V1671" i="17"/>
  <c r="AE1669" i="17" l="1"/>
  <c r="AG1674" i="17"/>
  <c r="Q1674" i="17"/>
  <c r="P1674" i="17"/>
  <c r="O1674" i="17"/>
  <c r="S1675" i="17"/>
  <c r="N1675" i="17" s="1"/>
  <c r="K1675" i="17"/>
  <c r="L1675" i="17"/>
  <c r="M1675" i="17"/>
  <c r="J1675" i="17"/>
  <c r="I1675" i="17"/>
  <c r="E1676" i="17"/>
  <c r="H1675" i="17"/>
  <c r="AI1675" i="17" s="1"/>
  <c r="F1675" i="17"/>
  <c r="G1675" i="17"/>
  <c r="AB1669" i="17"/>
  <c r="AF1669" i="17"/>
  <c r="AF1670" i="17" s="1"/>
  <c r="U1672" i="17"/>
  <c r="T1673" i="17"/>
  <c r="V1672" i="17"/>
  <c r="AC1671" i="17"/>
  <c r="Z1671" i="17"/>
  <c r="Y1671" i="17"/>
  <c r="X1671" i="17"/>
  <c r="AD1670" i="17"/>
  <c r="W1670" i="17" s="1"/>
  <c r="AE1670" i="17"/>
  <c r="AG1675" i="17" l="1"/>
  <c r="AH1675" i="17"/>
  <c r="AH1676" i="17" s="1"/>
  <c r="AJ1675" i="17"/>
  <c r="AJ1676" i="17" s="1"/>
  <c r="AA1671" i="17"/>
  <c r="AD1671" i="17" s="1"/>
  <c r="W1671" i="17" s="1"/>
  <c r="Q1675" i="17"/>
  <c r="P1675" i="17"/>
  <c r="O1675" i="17"/>
  <c r="S1676" i="17"/>
  <c r="N1676" i="17" s="1"/>
  <c r="L1676" i="17"/>
  <c r="K1676" i="17"/>
  <c r="M1676" i="17"/>
  <c r="I1676" i="17"/>
  <c r="J1676" i="17"/>
  <c r="E1677" i="17"/>
  <c r="H1676" i="17"/>
  <c r="AI1676" i="17" s="1"/>
  <c r="F1676" i="17"/>
  <c r="G1676" i="17"/>
  <c r="R1674" i="17"/>
  <c r="T1674" i="17"/>
  <c r="U1673" i="17"/>
  <c r="V1673" i="17"/>
  <c r="AC1672" i="17"/>
  <c r="Y1672" i="17"/>
  <c r="X1672" i="17"/>
  <c r="Z1672" i="17"/>
  <c r="AE1671" i="17"/>
  <c r="AB1670" i="17"/>
  <c r="AF1671" i="17" s="1"/>
  <c r="R1675" i="17" l="1"/>
  <c r="AG1676" i="17"/>
  <c r="AA1672" i="17"/>
  <c r="Q1676" i="17"/>
  <c r="P1676" i="17"/>
  <c r="O1676" i="17"/>
  <c r="S1677" i="17"/>
  <c r="N1677" i="17" s="1"/>
  <c r="L1677" i="17"/>
  <c r="H1677" i="17"/>
  <c r="AH1677" i="17" s="1"/>
  <c r="J1677" i="17"/>
  <c r="M1677" i="17"/>
  <c r="I1677" i="17"/>
  <c r="K1677" i="17"/>
  <c r="E1678" i="17"/>
  <c r="F1677" i="17"/>
  <c r="G1677" i="17"/>
  <c r="AG1677" i="17"/>
  <c r="AE1672" i="17"/>
  <c r="AB1671" i="17"/>
  <c r="AC1673" i="17"/>
  <c r="Y1673" i="17"/>
  <c r="Z1673" i="17"/>
  <c r="X1673" i="17"/>
  <c r="U1674" i="17"/>
  <c r="T1675" i="17"/>
  <c r="V1674" i="17"/>
  <c r="AD1672" i="17"/>
  <c r="W1672" i="17" s="1"/>
  <c r="AJ1677" i="17" l="1"/>
  <c r="AI1677" i="17"/>
  <c r="P1677" i="17"/>
  <c r="R1677" i="17" s="1"/>
  <c r="Q1677" i="17"/>
  <c r="O1677" i="17"/>
  <c r="S1678" i="17"/>
  <c r="N1678" i="17" s="1"/>
  <c r="L1678" i="17"/>
  <c r="M1678" i="17"/>
  <c r="K1678" i="17"/>
  <c r="I1678" i="17"/>
  <c r="J1678" i="17"/>
  <c r="H1678" i="17"/>
  <c r="AH1678" i="17" s="1"/>
  <c r="E1679" i="17"/>
  <c r="F1678" i="17"/>
  <c r="G1678" i="17"/>
  <c r="R1676" i="17"/>
  <c r="AA1673" i="17"/>
  <c r="AD1673" i="17" s="1"/>
  <c r="W1673" i="17" s="1"/>
  <c r="AB1672" i="17"/>
  <c r="AE1673" i="17"/>
  <c r="T1676" i="17"/>
  <c r="U1675" i="17"/>
  <c r="V1675" i="17"/>
  <c r="AC1674" i="17"/>
  <c r="Y1674" i="17"/>
  <c r="X1674" i="17"/>
  <c r="Z1674" i="17"/>
  <c r="AF1672" i="17"/>
  <c r="AF1673" i="17" s="1"/>
  <c r="AI1678" i="17" l="1"/>
  <c r="AI1679" i="17" s="1"/>
  <c r="AG1678" i="17"/>
  <c r="AJ1678" i="17"/>
  <c r="S1679" i="17"/>
  <c r="N1679" i="17" s="1"/>
  <c r="L1679" i="17"/>
  <c r="M1679" i="17"/>
  <c r="J1679" i="17"/>
  <c r="K1679" i="17"/>
  <c r="H1679" i="17"/>
  <c r="AJ1679" i="17" s="1"/>
  <c r="I1679" i="17"/>
  <c r="E1680" i="17"/>
  <c r="F1679" i="17"/>
  <c r="G1679" i="17"/>
  <c r="O1678" i="17"/>
  <c r="Q1678" i="17"/>
  <c r="P1678" i="17"/>
  <c r="AG1679" i="17"/>
  <c r="AH1679" i="17"/>
  <c r="U1676" i="17"/>
  <c r="T1677" i="17"/>
  <c r="V1676" i="17"/>
  <c r="AA1674" i="17"/>
  <c r="AD1674" i="17" s="1"/>
  <c r="W1674" i="17" s="1"/>
  <c r="AB1673" i="17"/>
  <c r="AC1675" i="17"/>
  <c r="Z1675" i="17"/>
  <c r="X1675" i="17"/>
  <c r="Y1675" i="17"/>
  <c r="AA1675" i="17" s="1"/>
  <c r="R1678" i="17" l="1"/>
  <c r="AI1680" i="17"/>
  <c r="AH1680" i="17"/>
  <c r="AG1680" i="17"/>
  <c r="P1679" i="17"/>
  <c r="Q1679" i="17"/>
  <c r="O1679" i="17"/>
  <c r="S1680" i="17"/>
  <c r="N1680" i="17" s="1"/>
  <c r="K1680" i="17"/>
  <c r="J1680" i="17"/>
  <c r="L1680" i="17"/>
  <c r="I1680" i="17"/>
  <c r="H1680" i="17"/>
  <c r="AJ1680" i="17" s="1"/>
  <c r="F1680" i="17"/>
  <c r="M1680" i="17"/>
  <c r="E1681" i="17"/>
  <c r="G1680" i="17"/>
  <c r="AD1675" i="17"/>
  <c r="W1675" i="17" s="1"/>
  <c r="AE1675" i="17"/>
  <c r="AE1674" i="17"/>
  <c r="AB1674" i="17" s="1"/>
  <c r="AB1675" i="17" s="1"/>
  <c r="U1677" i="17"/>
  <c r="T1678" i="17"/>
  <c r="V1677" i="17"/>
  <c r="AC1676" i="17"/>
  <c r="Z1676" i="17"/>
  <c r="Y1676" i="17"/>
  <c r="X1676" i="17"/>
  <c r="AF1674" i="17"/>
  <c r="Q1680" i="17" l="1"/>
  <c r="P1680" i="17"/>
  <c r="O1680" i="17"/>
  <c r="AA1676" i="17"/>
  <c r="AE1676" i="17" s="1"/>
  <c r="AB1676" i="17" s="1"/>
  <c r="R1679" i="17"/>
  <c r="S1681" i="17"/>
  <c r="N1681" i="17" s="1"/>
  <c r="L1681" i="17"/>
  <c r="J1681" i="17"/>
  <c r="K1681" i="17"/>
  <c r="M1681" i="17"/>
  <c r="H1681" i="17"/>
  <c r="I1681" i="17"/>
  <c r="E1682" i="17"/>
  <c r="F1681" i="17"/>
  <c r="G1681" i="17"/>
  <c r="AF1675" i="17"/>
  <c r="AF1676" i="17" s="1"/>
  <c r="AC1677" i="17"/>
  <c r="Y1677" i="17"/>
  <c r="Z1677" i="17"/>
  <c r="X1677" i="17"/>
  <c r="AD1676" i="17"/>
  <c r="W1676" i="17" s="1"/>
  <c r="T1679" i="17"/>
  <c r="U1678" i="17"/>
  <c r="V1678" i="17"/>
  <c r="AA1677" i="17" l="1"/>
  <c r="AI1681" i="17"/>
  <c r="AG1681" i="17"/>
  <c r="AH1681" i="17"/>
  <c r="AH1682" i="17" s="1"/>
  <c r="AG1682" i="17"/>
  <c r="AJ1681" i="17"/>
  <c r="AJ1682" i="17" s="1"/>
  <c r="Q1681" i="17"/>
  <c r="P1681" i="17"/>
  <c r="O1681" i="17"/>
  <c r="S1682" i="17"/>
  <c r="N1682" i="17" s="1"/>
  <c r="K1682" i="17"/>
  <c r="L1682" i="17"/>
  <c r="M1682" i="17"/>
  <c r="I1682" i="17"/>
  <c r="J1682" i="17"/>
  <c r="E1683" i="17"/>
  <c r="F1682" i="17"/>
  <c r="H1682" i="17"/>
  <c r="G1682" i="17"/>
  <c r="R1680" i="17"/>
  <c r="AI1682" i="17"/>
  <c r="AD1677" i="17"/>
  <c r="W1677" i="17" s="1"/>
  <c r="AC1678" i="17"/>
  <c r="X1678" i="17"/>
  <c r="Z1678" i="17"/>
  <c r="Y1678" i="17"/>
  <c r="AE1677" i="17"/>
  <c r="U1679" i="17"/>
  <c r="T1680" i="17"/>
  <c r="V1679" i="17"/>
  <c r="AF1677" i="17"/>
  <c r="R1681" i="17" l="1"/>
  <c r="AA1678" i="17"/>
  <c r="Q1682" i="17"/>
  <c r="P1682" i="17"/>
  <c r="O1682" i="17"/>
  <c r="S1683" i="17"/>
  <c r="N1683" i="17" s="1"/>
  <c r="L1683" i="17"/>
  <c r="K1683" i="17"/>
  <c r="M1683" i="17"/>
  <c r="I1683" i="17"/>
  <c r="E1684" i="17"/>
  <c r="J1683" i="17"/>
  <c r="H1683" i="17"/>
  <c r="AH1683" i="17" s="1"/>
  <c r="F1683" i="17"/>
  <c r="G1683" i="17"/>
  <c r="AG1683" i="17"/>
  <c r="AI1683" i="17"/>
  <c r="AB1677" i="17"/>
  <c r="AE1678" i="17"/>
  <c r="AF1678" i="17"/>
  <c r="AD1678" i="17"/>
  <c r="W1678" i="17" s="1"/>
  <c r="U1680" i="17"/>
  <c r="T1681" i="17"/>
  <c r="V1680" i="17"/>
  <c r="AC1679" i="17"/>
  <c r="Z1679" i="17"/>
  <c r="Y1679" i="17"/>
  <c r="X1679" i="17"/>
  <c r="AJ1683" i="17" l="1"/>
  <c r="Q1683" i="17"/>
  <c r="P1683" i="17"/>
  <c r="O1683" i="17"/>
  <c r="R1682" i="17"/>
  <c r="S1684" i="17"/>
  <c r="N1684" i="17" s="1"/>
  <c r="L1684" i="17"/>
  <c r="K1684" i="17"/>
  <c r="M1684" i="17"/>
  <c r="I1684" i="17"/>
  <c r="J1684" i="17"/>
  <c r="H1684" i="17"/>
  <c r="AG1684" i="17" s="1"/>
  <c r="E1685" i="17"/>
  <c r="F1684" i="17"/>
  <c r="G1684" i="17"/>
  <c r="AB1678" i="17"/>
  <c r="AA1679" i="17"/>
  <c r="AD1679" i="17" s="1"/>
  <c r="W1679" i="17" s="1"/>
  <c r="AF1679" i="17"/>
  <c r="AC1680" i="17"/>
  <c r="Z1680" i="17"/>
  <c r="Y1680" i="17"/>
  <c r="X1680" i="17"/>
  <c r="U1681" i="17"/>
  <c r="T1682" i="17"/>
  <c r="V1681" i="17"/>
  <c r="AI1684" i="17" l="1"/>
  <c r="AJ1684" i="17"/>
  <c r="AJ1685" i="17" s="1"/>
  <c r="AH1684" i="17"/>
  <c r="Q1684" i="17"/>
  <c r="P1684" i="17"/>
  <c r="O1684" i="17"/>
  <c r="S1685" i="17"/>
  <c r="N1685" i="17" s="1"/>
  <c r="L1685" i="17"/>
  <c r="J1685" i="17"/>
  <c r="M1685" i="17"/>
  <c r="K1685" i="17"/>
  <c r="I1685" i="17"/>
  <c r="H1685" i="17"/>
  <c r="AI1685" i="17" s="1"/>
  <c r="F1685" i="17"/>
  <c r="E1686" i="17"/>
  <c r="G1685" i="17"/>
  <c r="R1683" i="17"/>
  <c r="AG1685" i="17"/>
  <c r="AA1680" i="17"/>
  <c r="AE1680" i="17" s="1"/>
  <c r="U1682" i="17"/>
  <c r="T1683" i="17"/>
  <c r="V1682" i="17"/>
  <c r="AC1681" i="17"/>
  <c r="X1681" i="17"/>
  <c r="Y1681" i="17"/>
  <c r="Z1681" i="17"/>
  <c r="AE1679" i="17"/>
  <c r="AB1679" i="17"/>
  <c r="R1684" i="17" l="1"/>
  <c r="AH1685" i="17"/>
  <c r="AD1680" i="17"/>
  <c r="W1680" i="17" s="1"/>
  <c r="S1686" i="17"/>
  <c r="N1686" i="17" s="1"/>
  <c r="M1686" i="17"/>
  <c r="K1686" i="17"/>
  <c r="I1686" i="17"/>
  <c r="L1686" i="17"/>
  <c r="E1687" i="17"/>
  <c r="H1686" i="17"/>
  <c r="AI1686" i="17" s="1"/>
  <c r="J1686" i="17"/>
  <c r="F1686" i="17"/>
  <c r="G1686" i="17"/>
  <c r="Q1685" i="17"/>
  <c r="P1685" i="17"/>
  <c r="R1685" i="17" s="1"/>
  <c r="O1685" i="17"/>
  <c r="AA1681" i="17"/>
  <c r="AE1681" i="17" s="1"/>
  <c r="AD1681" i="17"/>
  <c r="W1681" i="17" s="1"/>
  <c r="AB1680" i="17"/>
  <c r="AF1680" i="17"/>
  <c r="T1684" i="17"/>
  <c r="U1683" i="17"/>
  <c r="V1683" i="17"/>
  <c r="AC1682" i="17"/>
  <c r="Y1682" i="17"/>
  <c r="Z1682" i="17"/>
  <c r="X1682" i="17"/>
  <c r="AH1686" i="17" l="1"/>
  <c r="AG1686" i="17"/>
  <c r="AJ1686" i="17"/>
  <c r="AF1681" i="17"/>
  <c r="Q1686" i="17"/>
  <c r="P1686" i="17"/>
  <c r="O1686" i="17"/>
  <c r="S1687" i="17"/>
  <c r="N1687" i="17" s="1"/>
  <c r="K1687" i="17"/>
  <c r="L1687" i="17"/>
  <c r="J1687" i="17"/>
  <c r="M1687" i="17"/>
  <c r="I1687" i="17"/>
  <c r="H1687" i="17"/>
  <c r="AI1687" i="17" s="1"/>
  <c r="E1688" i="17"/>
  <c r="F1687" i="17"/>
  <c r="G1687" i="17"/>
  <c r="AA1682" i="17"/>
  <c r="AD1682" i="17" s="1"/>
  <c r="W1682" i="17" s="1"/>
  <c r="AB1681" i="17"/>
  <c r="T1685" i="17"/>
  <c r="V1684" i="17"/>
  <c r="U1684" i="17"/>
  <c r="AC1683" i="17"/>
  <c r="Z1683" i="17"/>
  <c r="Y1683" i="17"/>
  <c r="X1683" i="17"/>
  <c r="R1686" i="17" l="1"/>
  <c r="AA1683" i="17"/>
  <c r="AJ1687" i="17"/>
  <c r="AG1687" i="17"/>
  <c r="AH1687" i="17"/>
  <c r="AH1688" i="17" s="1"/>
  <c r="AE1682" i="17"/>
  <c r="Q1687" i="17"/>
  <c r="P1687" i="17"/>
  <c r="O1687" i="17"/>
  <c r="S1688" i="17"/>
  <c r="N1688" i="17" s="1"/>
  <c r="K1688" i="17"/>
  <c r="J1688" i="17"/>
  <c r="L1688" i="17"/>
  <c r="M1688" i="17"/>
  <c r="I1688" i="17"/>
  <c r="E1689" i="17"/>
  <c r="F1688" i="17"/>
  <c r="H1688" i="17"/>
  <c r="AI1688" i="17" s="1"/>
  <c r="G1688" i="17"/>
  <c r="AJ1688" i="17"/>
  <c r="AG1688" i="17"/>
  <c r="AC1684" i="17"/>
  <c r="Z1684" i="17"/>
  <c r="X1684" i="17"/>
  <c r="Y1684" i="17"/>
  <c r="U1685" i="17"/>
  <c r="T1686" i="17"/>
  <c r="V1685" i="17"/>
  <c r="AD1683" i="17"/>
  <c r="W1683" i="17" s="1"/>
  <c r="AE1683" i="17"/>
  <c r="AB1682" i="17"/>
  <c r="AF1682" i="17"/>
  <c r="AF1683" i="17" s="1"/>
  <c r="R1687" i="17" l="1"/>
  <c r="AA1684" i="17"/>
  <c r="S1689" i="17"/>
  <c r="N1689" i="17" s="1"/>
  <c r="M1689" i="17"/>
  <c r="L1689" i="17"/>
  <c r="K1689" i="17"/>
  <c r="J1689" i="17"/>
  <c r="I1689" i="17"/>
  <c r="H1689" i="17"/>
  <c r="AH1689" i="17" s="1"/>
  <c r="E1690" i="17"/>
  <c r="F1689" i="17"/>
  <c r="G1689" i="17"/>
  <c r="Q1688" i="17"/>
  <c r="P1688" i="17"/>
  <c r="R1688" i="17" s="1"/>
  <c r="O1688" i="17"/>
  <c r="AG1689" i="17"/>
  <c r="AI1689" i="17"/>
  <c r="AJ1689" i="17"/>
  <c r="Y1685" i="17"/>
  <c r="AC1685" i="17"/>
  <c r="Z1685" i="17"/>
  <c r="X1685" i="17"/>
  <c r="AB1683" i="17"/>
  <c r="AF1684" i="17" s="1"/>
  <c r="AD1684" i="17"/>
  <c r="W1684" i="17" s="1"/>
  <c r="AE1684" i="17"/>
  <c r="T1687" i="17"/>
  <c r="U1686" i="17"/>
  <c r="V1686" i="17"/>
  <c r="Q1689" i="17" l="1"/>
  <c r="P1689" i="17"/>
  <c r="O1689" i="17"/>
  <c r="S1690" i="17"/>
  <c r="N1690" i="17" s="1"/>
  <c r="K1690" i="17"/>
  <c r="M1690" i="17"/>
  <c r="L1690" i="17"/>
  <c r="I1690" i="17"/>
  <c r="J1690" i="17"/>
  <c r="E1691" i="17"/>
  <c r="H1690" i="17"/>
  <c r="AH1690" i="17" s="1"/>
  <c r="F1690" i="17"/>
  <c r="G1690" i="17"/>
  <c r="AC1686" i="17"/>
  <c r="Y1686" i="17"/>
  <c r="X1686" i="17"/>
  <c r="Z1686" i="17"/>
  <c r="AB1684" i="17"/>
  <c r="AD1685" i="17"/>
  <c r="W1685" i="17" s="1"/>
  <c r="U1687" i="17"/>
  <c r="T1688" i="17"/>
  <c r="V1687" i="17"/>
  <c r="AA1685" i="17"/>
  <c r="AE1685" i="17" s="1"/>
  <c r="AI1690" i="17" l="1"/>
  <c r="AG1690" i="17"/>
  <c r="AJ1690" i="17"/>
  <c r="S1691" i="17"/>
  <c r="N1691" i="17" s="1"/>
  <c r="L1691" i="17"/>
  <c r="K1691" i="17"/>
  <c r="I1691" i="17"/>
  <c r="M1691" i="17"/>
  <c r="J1691" i="17"/>
  <c r="E1692" i="17"/>
  <c r="H1691" i="17"/>
  <c r="AH1691" i="17" s="1"/>
  <c r="F1691" i="17"/>
  <c r="G1691" i="17"/>
  <c r="P1690" i="17"/>
  <c r="R1690" i="17" s="1"/>
  <c r="Q1690" i="17"/>
  <c r="O1690" i="17"/>
  <c r="R1689" i="17"/>
  <c r="AI1691" i="17"/>
  <c r="AG1691" i="17"/>
  <c r="AB1685" i="17"/>
  <c r="AA1686" i="17"/>
  <c r="AD1686" i="17" s="1"/>
  <c r="W1686" i="17" s="1"/>
  <c r="Z1687" i="17"/>
  <c r="AC1687" i="17"/>
  <c r="Y1687" i="17"/>
  <c r="X1687" i="17"/>
  <c r="U1688" i="17"/>
  <c r="T1689" i="17"/>
  <c r="V1688" i="17"/>
  <c r="AE1686" i="17"/>
  <c r="AF1685" i="17"/>
  <c r="AF1686" i="17" s="1"/>
  <c r="AJ1691" i="17" l="1"/>
  <c r="Q1691" i="17"/>
  <c r="O1691" i="17"/>
  <c r="P1691" i="17"/>
  <c r="R1691" i="17" s="1"/>
  <c r="S1692" i="17"/>
  <c r="N1692" i="17" s="1"/>
  <c r="L1692" i="17"/>
  <c r="K1692" i="17"/>
  <c r="M1692" i="17"/>
  <c r="I1692" i="17"/>
  <c r="J1692" i="17"/>
  <c r="E1693" i="17"/>
  <c r="H1692" i="17"/>
  <c r="AJ1692" i="17" s="1"/>
  <c r="F1692" i="17"/>
  <c r="G1692" i="17"/>
  <c r="AA1687" i="17"/>
  <c r="AD1687" i="17" s="1"/>
  <c r="W1687" i="17" s="1"/>
  <c r="AE1687" i="17"/>
  <c r="U1689" i="17"/>
  <c r="T1690" i="17"/>
  <c r="V1689" i="17"/>
  <c r="AC1688" i="17"/>
  <c r="Z1688" i="17"/>
  <c r="X1688" i="17"/>
  <c r="Y1688" i="17"/>
  <c r="AB1686" i="17"/>
  <c r="AI1692" i="17" l="1"/>
  <c r="AH1692" i="17"/>
  <c r="AG1692" i="17"/>
  <c r="Q1692" i="17"/>
  <c r="P1692" i="17"/>
  <c r="R1692" i="17" s="1"/>
  <c r="O1692" i="17"/>
  <c r="AI1693" i="17"/>
  <c r="S1693" i="17"/>
  <c r="N1693" i="17" s="1"/>
  <c r="L1693" i="17"/>
  <c r="M1693" i="17"/>
  <c r="K1693" i="17"/>
  <c r="H1693" i="17"/>
  <c r="AH1693" i="17" s="1"/>
  <c r="I1693" i="17"/>
  <c r="J1693" i="17"/>
  <c r="E1694" i="17"/>
  <c r="F1693" i="17"/>
  <c r="G1693" i="17"/>
  <c r="AJ1693" i="17"/>
  <c r="AC1689" i="17"/>
  <c r="Y1689" i="17"/>
  <c r="Z1689" i="17"/>
  <c r="X1689" i="17"/>
  <c r="AB1687" i="17"/>
  <c r="AA1688" i="17"/>
  <c r="AE1688" i="17" s="1"/>
  <c r="AF1687" i="17"/>
  <c r="T1691" i="17"/>
  <c r="U1690" i="17"/>
  <c r="V1690" i="17"/>
  <c r="AG1693" i="17" l="1"/>
  <c r="Q1693" i="17"/>
  <c r="P1693" i="17"/>
  <c r="O1693" i="17"/>
  <c r="S1694" i="17"/>
  <c r="N1694" i="17" s="1"/>
  <c r="M1694" i="17"/>
  <c r="L1694" i="17"/>
  <c r="K1694" i="17"/>
  <c r="I1694" i="17"/>
  <c r="J1694" i="17"/>
  <c r="H1694" i="17"/>
  <c r="AH1694" i="17" s="1"/>
  <c r="E1695" i="17"/>
  <c r="F1694" i="17"/>
  <c r="G1694" i="17"/>
  <c r="AI1694" i="17"/>
  <c r="AD1688" i="17"/>
  <c r="W1688" i="17" s="1"/>
  <c r="AB1688" i="17" s="1"/>
  <c r="U1691" i="17"/>
  <c r="T1692" i="17"/>
  <c r="V1691" i="17"/>
  <c r="AA1689" i="17"/>
  <c r="AD1689" i="17" s="1"/>
  <c r="AF1688" i="17"/>
  <c r="AF1689" i="17" s="1"/>
  <c r="AC1690" i="17"/>
  <c r="Z1690" i="17"/>
  <c r="Y1690" i="17"/>
  <c r="X1690" i="17"/>
  <c r="R1693" i="17" l="1"/>
  <c r="AG1694" i="17"/>
  <c r="AG1695" i="17" s="1"/>
  <c r="AE1689" i="17"/>
  <c r="AJ1694" i="17"/>
  <c r="AI1695" i="17"/>
  <c r="S1695" i="17"/>
  <c r="N1695" i="17" s="1"/>
  <c r="K1695" i="17"/>
  <c r="L1695" i="17"/>
  <c r="J1695" i="17"/>
  <c r="M1695" i="17"/>
  <c r="I1695" i="17"/>
  <c r="H1695" i="17"/>
  <c r="E1696" i="17"/>
  <c r="F1695" i="17"/>
  <c r="G1695" i="17"/>
  <c r="Q1694" i="17"/>
  <c r="P1694" i="17"/>
  <c r="O1694" i="17"/>
  <c r="AH1695" i="17"/>
  <c r="AA1690" i="17"/>
  <c r="AJ1695" i="17"/>
  <c r="T1693" i="17"/>
  <c r="U1692" i="17"/>
  <c r="V1692" i="17"/>
  <c r="AD1690" i="17"/>
  <c r="AC1691" i="17"/>
  <c r="Y1691" i="17"/>
  <c r="Z1691" i="17"/>
  <c r="X1691" i="17"/>
  <c r="AE1690" i="17"/>
  <c r="W1689" i="17"/>
  <c r="R1694" i="17" l="1"/>
  <c r="Q1695" i="17"/>
  <c r="P1695" i="17"/>
  <c r="O1695" i="17"/>
  <c r="S1696" i="17"/>
  <c r="N1696" i="17" s="1"/>
  <c r="K1696" i="17"/>
  <c r="J1696" i="17"/>
  <c r="M1696" i="17"/>
  <c r="I1696" i="17"/>
  <c r="L1696" i="17"/>
  <c r="F1696" i="17"/>
  <c r="H1696" i="17"/>
  <c r="AG1696" i="17" s="1"/>
  <c r="E1697" i="17"/>
  <c r="G1696" i="17"/>
  <c r="AI1696" i="17"/>
  <c r="W1690" i="17"/>
  <c r="U1693" i="17"/>
  <c r="T1694" i="17"/>
  <c r="V1693" i="17"/>
  <c r="AC1692" i="17"/>
  <c r="Y1692" i="17"/>
  <c r="Z1692" i="17"/>
  <c r="X1692" i="17"/>
  <c r="AA1691" i="17"/>
  <c r="AD1691" i="17" s="1"/>
  <c r="AB1689" i="17"/>
  <c r="AE1691" i="17"/>
  <c r="AA1692" i="17" l="1"/>
  <c r="AJ1696" i="17"/>
  <c r="AH1696" i="17"/>
  <c r="S1697" i="17"/>
  <c r="N1697" i="17" s="1"/>
  <c r="M1697" i="17"/>
  <c r="K1697" i="17"/>
  <c r="L1697" i="17"/>
  <c r="J1697" i="17"/>
  <c r="H1697" i="17"/>
  <c r="E1698" i="17"/>
  <c r="I1697" i="17"/>
  <c r="F1697" i="17"/>
  <c r="G1697" i="17"/>
  <c r="R1695" i="17"/>
  <c r="AJ1697" i="17"/>
  <c r="Q1696" i="17"/>
  <c r="P1696" i="17"/>
  <c r="O1696" i="17"/>
  <c r="AH1697" i="17"/>
  <c r="AG1697" i="17"/>
  <c r="AI1697" i="17"/>
  <c r="AE1692" i="17"/>
  <c r="U1694" i="17"/>
  <c r="T1695" i="17"/>
  <c r="V1694" i="17"/>
  <c r="AC1693" i="17"/>
  <c r="Y1693" i="17"/>
  <c r="Z1693" i="17"/>
  <c r="X1693" i="17"/>
  <c r="AB1690" i="17"/>
  <c r="AF1690" i="17"/>
  <c r="AF1691" i="17" s="1"/>
  <c r="AD1692" i="17"/>
  <c r="W1691" i="17"/>
  <c r="W1692" i="17" l="1"/>
  <c r="R1696" i="17"/>
  <c r="S1698" i="17"/>
  <c r="N1698" i="17" s="1"/>
  <c r="K1698" i="17"/>
  <c r="L1698" i="17"/>
  <c r="M1698" i="17"/>
  <c r="H1698" i="17"/>
  <c r="AI1698" i="17" s="1"/>
  <c r="I1698" i="17"/>
  <c r="J1698" i="17"/>
  <c r="E1699" i="17"/>
  <c r="F1698" i="17"/>
  <c r="G1698" i="17"/>
  <c r="AG1698" i="17"/>
  <c r="Q1697" i="17"/>
  <c r="P1697" i="17"/>
  <c r="O1697" i="17"/>
  <c r="T1696" i="17"/>
  <c r="U1695" i="17"/>
  <c r="V1695" i="17"/>
  <c r="AC1694" i="17"/>
  <c r="Z1694" i="17"/>
  <c r="X1694" i="17"/>
  <c r="Y1694" i="17"/>
  <c r="AB1691" i="17"/>
  <c r="AB1692" i="17" s="1"/>
  <c r="AA1693" i="17"/>
  <c r="AE1693" i="17" s="1"/>
  <c r="AF1692" i="17"/>
  <c r="AF1693" i="17" s="1"/>
  <c r="AD1693" i="17"/>
  <c r="W1693" i="17" s="1"/>
  <c r="AG1699" i="17" l="1"/>
  <c r="AH1698" i="17"/>
  <c r="AH1699" i="17" s="1"/>
  <c r="AJ1698" i="17"/>
  <c r="AA1694" i="17"/>
  <c r="Q1698" i="17"/>
  <c r="P1698" i="17"/>
  <c r="R1698" i="17" s="1"/>
  <c r="O1698" i="17"/>
  <c r="S1699" i="17"/>
  <c r="N1699" i="17" s="1"/>
  <c r="M1699" i="17"/>
  <c r="L1699" i="17"/>
  <c r="K1699" i="17"/>
  <c r="J1699" i="17"/>
  <c r="I1699" i="17"/>
  <c r="E1700" i="17"/>
  <c r="H1699" i="17"/>
  <c r="AI1699" i="17" s="1"/>
  <c r="F1699" i="17"/>
  <c r="G1699" i="17"/>
  <c r="AJ1699" i="17"/>
  <c r="R1697" i="17"/>
  <c r="AE1694" i="17"/>
  <c r="AC1695" i="17"/>
  <c r="X1695" i="17"/>
  <c r="Y1695" i="17"/>
  <c r="Z1695" i="17"/>
  <c r="U1696" i="17"/>
  <c r="T1697" i="17"/>
  <c r="V1696" i="17"/>
  <c r="AB1693" i="17"/>
  <c r="AD1694" i="17"/>
  <c r="W1694" i="17" s="1"/>
  <c r="Q1699" i="17" l="1"/>
  <c r="P1699" i="17"/>
  <c r="O1699" i="17"/>
  <c r="AA1695" i="17"/>
  <c r="AD1695" i="17" s="1"/>
  <c r="W1695" i="17" s="1"/>
  <c r="S1700" i="17"/>
  <c r="N1700" i="17" s="1"/>
  <c r="M1700" i="17"/>
  <c r="L1700" i="17"/>
  <c r="K1700" i="17"/>
  <c r="I1700" i="17"/>
  <c r="H1700" i="17"/>
  <c r="AH1700" i="17" s="1"/>
  <c r="E1701" i="17"/>
  <c r="J1700" i="17"/>
  <c r="F1700" i="17"/>
  <c r="G1700" i="17"/>
  <c r="AI1700" i="17"/>
  <c r="AB1694" i="17"/>
  <c r="U1697" i="17"/>
  <c r="T1698" i="17"/>
  <c r="V1697" i="17"/>
  <c r="AE1695" i="17"/>
  <c r="AC1696" i="17"/>
  <c r="Y1696" i="17"/>
  <c r="X1696" i="17"/>
  <c r="Z1696" i="17"/>
  <c r="AF1694" i="17"/>
  <c r="AF1695" i="17" s="1"/>
  <c r="AG1700" i="17" l="1"/>
  <c r="AJ1700" i="17"/>
  <c r="Q1700" i="17"/>
  <c r="P1700" i="17"/>
  <c r="R1700" i="17" s="1"/>
  <c r="O1700" i="17"/>
  <c r="S1701" i="17"/>
  <c r="N1701" i="17" s="1"/>
  <c r="K1701" i="17"/>
  <c r="M1701" i="17"/>
  <c r="I1701" i="17"/>
  <c r="J1701" i="17"/>
  <c r="H1701" i="17"/>
  <c r="AG1701" i="17" s="1"/>
  <c r="L1701" i="17"/>
  <c r="E1702" i="17"/>
  <c r="F1701" i="17"/>
  <c r="G1701" i="17"/>
  <c r="R1699" i="17"/>
  <c r="U1698" i="17"/>
  <c r="T1699" i="17"/>
  <c r="V1698" i="17"/>
  <c r="AA1696" i="17"/>
  <c r="AD1696" i="17" s="1"/>
  <c r="W1696" i="17" s="1"/>
  <c r="AC1697" i="17"/>
  <c r="Y1697" i="17"/>
  <c r="Z1697" i="17"/>
  <c r="X1697" i="17"/>
  <c r="AB1695" i="17"/>
  <c r="AF1696" i="17" s="1"/>
  <c r="AJ1701" i="17" l="1"/>
  <c r="AH1701" i="17"/>
  <c r="AI1701" i="17"/>
  <c r="Q1701" i="17"/>
  <c r="P1701" i="17"/>
  <c r="O1701" i="17"/>
  <c r="S1702" i="17"/>
  <c r="N1702" i="17" s="1"/>
  <c r="M1702" i="17"/>
  <c r="K1702" i="17"/>
  <c r="L1702" i="17"/>
  <c r="I1702" i="17"/>
  <c r="J1702" i="17"/>
  <c r="E1703" i="17"/>
  <c r="H1702" i="17"/>
  <c r="AJ1702" i="17" s="1"/>
  <c r="F1702" i="17"/>
  <c r="G1702" i="17"/>
  <c r="AE1696" i="17"/>
  <c r="AB1696" i="17" s="1"/>
  <c r="U1699" i="17"/>
  <c r="T1700" i="17"/>
  <c r="V1699" i="17"/>
  <c r="AC1698" i="17"/>
  <c r="Z1698" i="17"/>
  <c r="X1698" i="17"/>
  <c r="Y1698" i="17"/>
  <c r="AA1697" i="17"/>
  <c r="AD1697" i="17" s="1"/>
  <c r="W1697" i="17" s="1"/>
  <c r="AA1698" i="17" l="1"/>
  <c r="AH1702" i="17"/>
  <c r="AG1702" i="17"/>
  <c r="AI1702" i="17"/>
  <c r="Q1702" i="17"/>
  <c r="P1702" i="17"/>
  <c r="R1702" i="17" s="1"/>
  <c r="O1702" i="17"/>
  <c r="S1703" i="17"/>
  <c r="N1703" i="17" s="1"/>
  <c r="L1703" i="17"/>
  <c r="K1703" i="17"/>
  <c r="J1703" i="17"/>
  <c r="M1703" i="17"/>
  <c r="I1703" i="17"/>
  <c r="H1703" i="17"/>
  <c r="AJ1703" i="17" s="1"/>
  <c r="E1704" i="17"/>
  <c r="F1703" i="17"/>
  <c r="G1703" i="17"/>
  <c r="R1701" i="17"/>
  <c r="AF1697" i="17"/>
  <c r="AE1697" i="17"/>
  <c r="AB1697" i="17" s="1"/>
  <c r="U1700" i="17"/>
  <c r="V1700" i="17"/>
  <c r="T1701" i="17"/>
  <c r="AC1699" i="17"/>
  <c r="Y1699" i="17"/>
  <c r="X1699" i="17"/>
  <c r="Z1699" i="17"/>
  <c r="AD1698" i="17"/>
  <c r="W1698" i="17" s="1"/>
  <c r="AE1698" i="17"/>
  <c r="AG1703" i="17" l="1"/>
  <c r="AH1703" i="17"/>
  <c r="AI1703" i="17"/>
  <c r="Q1703" i="17"/>
  <c r="P1703" i="17"/>
  <c r="O1703" i="17"/>
  <c r="S1704" i="17"/>
  <c r="N1704" i="17" s="1"/>
  <c r="M1704" i="17"/>
  <c r="L1704" i="17"/>
  <c r="J1704" i="17"/>
  <c r="H1704" i="17"/>
  <c r="AJ1704" i="17" s="1"/>
  <c r="I1704" i="17"/>
  <c r="K1704" i="17"/>
  <c r="E1705" i="17"/>
  <c r="F1704" i="17"/>
  <c r="G1704" i="17"/>
  <c r="AI1704" i="17"/>
  <c r="AB1698" i="17"/>
  <c r="AC1700" i="17"/>
  <c r="Y1700" i="17"/>
  <c r="Z1700" i="17"/>
  <c r="X1700" i="17"/>
  <c r="AF1698" i="17"/>
  <c r="AA1699" i="17"/>
  <c r="AD1699" i="17" s="1"/>
  <c r="W1699" i="17" s="1"/>
  <c r="AE1699" i="17"/>
  <c r="U1701" i="17"/>
  <c r="T1702" i="17"/>
  <c r="V1701" i="17"/>
  <c r="R1703" i="17" l="1"/>
  <c r="AF1699" i="17"/>
  <c r="AH1704" i="17"/>
  <c r="AG1704" i="17"/>
  <c r="Q1704" i="17"/>
  <c r="P1704" i="17"/>
  <c r="R1704" i="17" s="1"/>
  <c r="O1704" i="17"/>
  <c r="AA1700" i="17"/>
  <c r="AE1700" i="17" s="1"/>
  <c r="S1705" i="17"/>
  <c r="N1705" i="17" s="1"/>
  <c r="M1705" i="17"/>
  <c r="L1705" i="17"/>
  <c r="J1705" i="17"/>
  <c r="I1705" i="17"/>
  <c r="H1705" i="17"/>
  <c r="AJ1705" i="17" s="1"/>
  <c r="E1706" i="17"/>
  <c r="K1705" i="17"/>
  <c r="F1705" i="17"/>
  <c r="G1705" i="17"/>
  <c r="T1703" i="17"/>
  <c r="U1702" i="17"/>
  <c r="V1702" i="17"/>
  <c r="AD1700" i="17"/>
  <c r="W1700" i="17" s="1"/>
  <c r="AC1701" i="17"/>
  <c r="Y1701" i="17"/>
  <c r="X1701" i="17"/>
  <c r="Z1701" i="17"/>
  <c r="AB1699" i="17"/>
  <c r="AG1705" i="17" l="1"/>
  <c r="AI1705" i="17"/>
  <c r="AH1705" i="17"/>
  <c r="AH1706" i="17" s="1"/>
  <c r="AA1701" i="17"/>
  <c r="Q1705" i="17"/>
  <c r="P1705" i="17"/>
  <c r="O1705" i="17"/>
  <c r="S1706" i="17"/>
  <c r="N1706" i="17" s="1"/>
  <c r="K1706" i="17"/>
  <c r="L1706" i="17"/>
  <c r="M1706" i="17"/>
  <c r="H1706" i="17"/>
  <c r="AJ1706" i="17" s="1"/>
  <c r="I1706" i="17"/>
  <c r="J1706" i="17"/>
  <c r="F1706" i="17"/>
  <c r="E1707" i="17"/>
  <c r="G1706" i="17"/>
  <c r="AG1706" i="17"/>
  <c r="AI1706" i="17"/>
  <c r="AB1700" i="17"/>
  <c r="AC1702" i="17"/>
  <c r="Y1702" i="17"/>
  <c r="X1702" i="17"/>
  <c r="Z1702" i="17"/>
  <c r="U1703" i="17"/>
  <c r="T1704" i="17"/>
  <c r="V1703" i="17"/>
  <c r="AF1700" i="17"/>
  <c r="AF1701" i="17" s="1"/>
  <c r="AD1701" i="17"/>
  <c r="W1701" i="17" s="1"/>
  <c r="AE1701" i="17"/>
  <c r="Q1706" i="17" l="1"/>
  <c r="P1706" i="17"/>
  <c r="R1706" i="17" s="1"/>
  <c r="O1706" i="17"/>
  <c r="AA1702" i="17"/>
  <c r="AD1702" i="17" s="1"/>
  <c r="W1702" i="17" s="1"/>
  <c r="S1707" i="17"/>
  <c r="N1707" i="17" s="1"/>
  <c r="I1707" i="17"/>
  <c r="M1707" i="17"/>
  <c r="K1707" i="17"/>
  <c r="H1707" i="17"/>
  <c r="AH1707" i="17" s="1"/>
  <c r="E1708" i="17"/>
  <c r="J1707" i="17"/>
  <c r="L1707" i="17"/>
  <c r="F1707" i="17"/>
  <c r="G1707" i="17"/>
  <c r="AI1707" i="17"/>
  <c r="R1705" i="17"/>
  <c r="AG1707" i="17"/>
  <c r="AJ1707" i="17"/>
  <c r="AF1702" i="17"/>
  <c r="AE1702" i="17"/>
  <c r="U1704" i="17"/>
  <c r="T1705" i="17"/>
  <c r="V1704" i="17"/>
  <c r="AB1701" i="17"/>
  <c r="AC1703" i="17"/>
  <c r="Z1703" i="17"/>
  <c r="X1703" i="17"/>
  <c r="Y1703" i="17"/>
  <c r="Q1707" i="17" l="1"/>
  <c r="P1707" i="17"/>
  <c r="R1707" i="17" s="1"/>
  <c r="O1707" i="17"/>
  <c r="S1708" i="17"/>
  <c r="N1708" i="17" s="1"/>
  <c r="L1708" i="17"/>
  <c r="K1708" i="17"/>
  <c r="M1708" i="17"/>
  <c r="I1708" i="17"/>
  <c r="H1708" i="17"/>
  <c r="AJ1708" i="17" s="1"/>
  <c r="E1709" i="17"/>
  <c r="J1708" i="17"/>
  <c r="F1708" i="17"/>
  <c r="G1708" i="17"/>
  <c r="AG1708" i="17"/>
  <c r="AA1703" i="17"/>
  <c r="AC1704" i="17"/>
  <c r="Z1704" i="17"/>
  <c r="X1704" i="17"/>
  <c r="Y1704" i="17"/>
  <c r="T1706" i="17"/>
  <c r="U1705" i="17"/>
  <c r="V1705" i="17"/>
  <c r="AD1703" i="17"/>
  <c r="W1703" i="17" s="1"/>
  <c r="AE1703" i="17"/>
  <c r="AB1702" i="17"/>
  <c r="AF1703" i="17" s="1"/>
  <c r="AA1704" i="17" l="1"/>
  <c r="AI1708" i="17"/>
  <c r="AI1709" i="17" s="1"/>
  <c r="AH1708" i="17"/>
  <c r="AH1709" i="17" s="1"/>
  <c r="P1708" i="17"/>
  <c r="Q1708" i="17"/>
  <c r="O1708" i="17"/>
  <c r="S1709" i="17"/>
  <c r="N1709" i="17" s="1"/>
  <c r="L1709" i="17"/>
  <c r="K1709" i="17"/>
  <c r="M1709" i="17"/>
  <c r="I1709" i="17"/>
  <c r="H1709" i="17"/>
  <c r="AJ1709" i="17" s="1"/>
  <c r="J1709" i="17"/>
  <c r="E1710" i="17"/>
  <c r="F1709" i="17"/>
  <c r="G1709" i="17"/>
  <c r="AB1703" i="17"/>
  <c r="AD1704" i="17"/>
  <c r="W1704" i="17" s="1"/>
  <c r="AE1704" i="17"/>
  <c r="AC1705" i="17"/>
  <c r="X1705" i="17"/>
  <c r="Y1705" i="17"/>
  <c r="Z1705" i="17"/>
  <c r="T1707" i="17"/>
  <c r="U1706" i="17"/>
  <c r="V1706" i="17"/>
  <c r="R1708" i="17" l="1"/>
  <c r="AG1709" i="17"/>
  <c r="Q1709" i="17"/>
  <c r="P1709" i="17"/>
  <c r="O1709" i="17"/>
  <c r="S1710" i="17"/>
  <c r="N1710" i="17" s="1"/>
  <c r="M1710" i="17"/>
  <c r="K1710" i="17"/>
  <c r="L1710" i="17"/>
  <c r="H1710" i="17"/>
  <c r="J1710" i="17"/>
  <c r="I1710" i="17"/>
  <c r="F1710" i="17"/>
  <c r="E1711" i="17"/>
  <c r="G1710" i="17"/>
  <c r="AJ1710" i="17"/>
  <c r="AH1710" i="17"/>
  <c r="AG1710" i="17"/>
  <c r="AI1710" i="17"/>
  <c r="AA1705" i="17"/>
  <c r="AD1705" i="17" s="1"/>
  <c r="W1705" i="17" s="1"/>
  <c r="AE1705" i="17"/>
  <c r="AC1706" i="17"/>
  <c r="Y1706" i="17"/>
  <c r="X1706" i="17"/>
  <c r="Z1706" i="17"/>
  <c r="U1707" i="17"/>
  <c r="T1708" i="17"/>
  <c r="V1707" i="17"/>
  <c r="AB1704" i="17"/>
  <c r="AF1704" i="17"/>
  <c r="AF1705" i="17" s="1"/>
  <c r="R1709" i="17" l="1"/>
  <c r="S1711" i="17"/>
  <c r="N1711" i="17" s="1"/>
  <c r="K1711" i="17"/>
  <c r="L1711" i="17"/>
  <c r="J1711" i="17"/>
  <c r="M1711" i="17"/>
  <c r="I1711" i="17"/>
  <c r="H1711" i="17"/>
  <c r="AJ1711" i="17" s="1"/>
  <c r="E1712" i="17"/>
  <c r="F1711" i="17"/>
  <c r="G1711" i="17"/>
  <c r="Q1710" i="17"/>
  <c r="P1710" i="17"/>
  <c r="O1710" i="17"/>
  <c r="AG1711" i="17"/>
  <c r="AA1706" i="17"/>
  <c r="AD1706" i="17" s="1"/>
  <c r="W1706" i="17" s="1"/>
  <c r="AB1705" i="17"/>
  <c r="AE1706" i="17"/>
  <c r="T1709" i="17"/>
  <c r="U1708" i="17"/>
  <c r="V1708" i="17"/>
  <c r="AC1707" i="17"/>
  <c r="Y1707" i="17"/>
  <c r="Z1707" i="17"/>
  <c r="X1707" i="17"/>
  <c r="R1710" i="17" l="1"/>
  <c r="AI1711" i="17"/>
  <c r="AH1711" i="17"/>
  <c r="Q1711" i="17"/>
  <c r="O1711" i="17"/>
  <c r="P1711" i="17"/>
  <c r="S1712" i="17"/>
  <c r="N1712" i="17" s="1"/>
  <c r="M1712" i="17"/>
  <c r="J1712" i="17"/>
  <c r="H1712" i="17"/>
  <c r="I1712" i="17"/>
  <c r="L1712" i="17"/>
  <c r="K1712" i="17"/>
  <c r="F1712" i="17"/>
  <c r="E1713" i="17"/>
  <c r="G1712" i="17"/>
  <c r="AJ1712" i="17"/>
  <c r="AG1712" i="17"/>
  <c r="AH1712" i="17"/>
  <c r="AI1712" i="17"/>
  <c r="AA1707" i="17"/>
  <c r="AD1707" i="17" s="1"/>
  <c r="W1707" i="17" s="1"/>
  <c r="AB1706" i="17"/>
  <c r="AF1706" i="17"/>
  <c r="AF1707" i="17" s="1"/>
  <c r="AE1707" i="17"/>
  <c r="AC1708" i="17"/>
  <c r="X1708" i="17"/>
  <c r="Z1708" i="17"/>
  <c r="Y1708" i="17"/>
  <c r="U1709" i="17"/>
  <c r="T1710" i="17"/>
  <c r="V1709" i="17"/>
  <c r="AI1713" i="17" l="1"/>
  <c r="AG1713" i="17"/>
  <c r="S1713" i="17"/>
  <c r="N1713" i="17" s="1"/>
  <c r="M1713" i="17"/>
  <c r="K1713" i="17"/>
  <c r="L1713" i="17"/>
  <c r="J1713" i="17"/>
  <c r="H1713" i="17"/>
  <c r="AJ1713" i="17" s="1"/>
  <c r="I1713" i="17"/>
  <c r="F1713" i="17"/>
  <c r="E1714" i="17"/>
  <c r="G1713" i="17"/>
  <c r="R1711" i="17"/>
  <c r="Q1712" i="17"/>
  <c r="P1712" i="17"/>
  <c r="R1712" i="17" s="1"/>
  <c r="O1712" i="17"/>
  <c r="AH1713" i="17"/>
  <c r="U1710" i="17"/>
  <c r="V1710" i="17"/>
  <c r="T1711" i="17"/>
  <c r="AC1709" i="17"/>
  <c r="X1709" i="17"/>
  <c r="Z1709" i="17"/>
  <c r="Y1709" i="17"/>
  <c r="AB1707" i="17"/>
  <c r="AA1708" i="17"/>
  <c r="AD1708" i="17" s="1"/>
  <c r="W1708" i="17" s="1"/>
  <c r="AA1709" i="17" l="1"/>
  <c r="S1714" i="17"/>
  <c r="N1714" i="17" s="1"/>
  <c r="K1714" i="17"/>
  <c r="L1714" i="17"/>
  <c r="M1714" i="17"/>
  <c r="J1714" i="17"/>
  <c r="H1714" i="17"/>
  <c r="AI1714" i="17" s="1"/>
  <c r="I1714" i="17"/>
  <c r="F1714" i="17"/>
  <c r="E1715" i="17"/>
  <c r="G1714" i="17"/>
  <c r="Q1713" i="17"/>
  <c r="P1713" i="17"/>
  <c r="R1713" i="17" s="1"/>
  <c r="O1713" i="17"/>
  <c r="AE1708" i="17"/>
  <c r="AB1708" i="17" s="1"/>
  <c r="T1712" i="17"/>
  <c r="U1711" i="17"/>
  <c r="V1711" i="17"/>
  <c r="AC1710" i="17"/>
  <c r="Z1710" i="17"/>
  <c r="Y1710" i="17"/>
  <c r="X1710" i="17"/>
  <c r="AF1708" i="17"/>
  <c r="AD1709" i="17"/>
  <c r="W1709" i="17" s="1"/>
  <c r="AE1709" i="17"/>
  <c r="AA1710" i="17" l="1"/>
  <c r="AG1714" i="17"/>
  <c r="AJ1714" i="17"/>
  <c r="AH1714" i="17"/>
  <c r="S1715" i="17"/>
  <c r="N1715" i="17" s="1"/>
  <c r="M1715" i="17"/>
  <c r="L1715" i="17"/>
  <c r="J1715" i="17"/>
  <c r="I1715" i="17"/>
  <c r="K1715" i="17"/>
  <c r="E1716" i="17"/>
  <c r="H1715" i="17"/>
  <c r="AI1715" i="17" s="1"/>
  <c r="F1715" i="17"/>
  <c r="G1715" i="17"/>
  <c r="AJ1715" i="17"/>
  <c r="Q1714" i="17"/>
  <c r="P1714" i="17"/>
  <c r="O1714" i="17"/>
  <c r="AC1711" i="17"/>
  <c r="Z1711" i="17"/>
  <c r="Y1711" i="17"/>
  <c r="X1711" i="17"/>
  <c r="T1713" i="17"/>
  <c r="U1712" i="17"/>
  <c r="V1712" i="17"/>
  <c r="AB1709" i="17"/>
  <c r="AF1709" i="17"/>
  <c r="AF1710" i="17" s="1"/>
  <c r="AD1710" i="17"/>
  <c r="W1710" i="17" s="1"/>
  <c r="AE1710" i="17"/>
  <c r="AG1715" i="17" l="1"/>
  <c r="AG1716" i="17" s="1"/>
  <c r="AH1715" i="17"/>
  <c r="S1716" i="17"/>
  <c r="N1716" i="17" s="1"/>
  <c r="L1716" i="17"/>
  <c r="K1716" i="17"/>
  <c r="M1716" i="17"/>
  <c r="I1716" i="17"/>
  <c r="H1716" i="17"/>
  <c r="AJ1716" i="17" s="1"/>
  <c r="J1716" i="17"/>
  <c r="E1717" i="17"/>
  <c r="F1716" i="17"/>
  <c r="G1716" i="17"/>
  <c r="AI1716" i="17"/>
  <c r="Q1715" i="17"/>
  <c r="P1715" i="17"/>
  <c r="O1715" i="17"/>
  <c r="AH1716" i="17"/>
  <c r="R1714" i="17"/>
  <c r="U1713" i="17"/>
  <c r="T1714" i="17"/>
  <c r="V1713" i="17"/>
  <c r="AD1711" i="17"/>
  <c r="W1711" i="17" s="1"/>
  <c r="AA1711" i="17"/>
  <c r="AB1710" i="17"/>
  <c r="AF1711" i="17" s="1"/>
  <c r="AE1711" i="17"/>
  <c r="AC1712" i="17"/>
  <c r="Z1712" i="17"/>
  <c r="Y1712" i="17"/>
  <c r="X1712" i="17"/>
  <c r="R1715" i="17" l="1"/>
  <c r="P1716" i="17"/>
  <c r="Q1716" i="17"/>
  <c r="O1716" i="17"/>
  <c r="S1717" i="17"/>
  <c r="N1717" i="17" s="1"/>
  <c r="M1717" i="17"/>
  <c r="L1717" i="17"/>
  <c r="K1717" i="17"/>
  <c r="I1717" i="17"/>
  <c r="J1717" i="17"/>
  <c r="H1717" i="17"/>
  <c r="AG1717" i="17" s="1"/>
  <c r="E1718" i="17"/>
  <c r="F1717" i="17"/>
  <c r="G1717" i="17"/>
  <c r="AA1712" i="17"/>
  <c r="AD1712" i="17" s="1"/>
  <c r="W1712" i="17" s="1"/>
  <c r="AE1712" i="17"/>
  <c r="T1715" i="17"/>
  <c r="U1714" i="17"/>
  <c r="V1714" i="17"/>
  <c r="AC1713" i="17"/>
  <c r="Y1713" i="17"/>
  <c r="Z1713" i="17"/>
  <c r="X1713" i="17"/>
  <c r="AB1711" i="17"/>
  <c r="AJ1717" i="17" l="1"/>
  <c r="AI1717" i="17"/>
  <c r="AH1717" i="17"/>
  <c r="Q1717" i="17"/>
  <c r="P1717" i="17"/>
  <c r="O1717" i="17"/>
  <c r="S1718" i="17"/>
  <c r="N1718" i="17" s="1"/>
  <c r="K1718" i="17"/>
  <c r="M1718" i="17"/>
  <c r="J1718" i="17"/>
  <c r="I1718" i="17"/>
  <c r="L1718" i="17"/>
  <c r="E1719" i="17"/>
  <c r="H1718" i="17"/>
  <c r="AG1718" i="17" s="1"/>
  <c r="F1718" i="17"/>
  <c r="G1718" i="17"/>
  <c r="AA1713" i="17"/>
  <c r="R1716" i="17"/>
  <c r="AH1718" i="17"/>
  <c r="T1716" i="17"/>
  <c r="U1715" i="17"/>
  <c r="V1715" i="17"/>
  <c r="AB1712" i="17"/>
  <c r="AD1713" i="17"/>
  <c r="W1713" i="17" s="1"/>
  <c r="AE1713" i="17"/>
  <c r="AF1712" i="17"/>
  <c r="AC1714" i="17"/>
  <c r="Y1714" i="17"/>
  <c r="Z1714" i="17"/>
  <c r="X1714" i="17"/>
  <c r="R1717" i="17" l="1"/>
  <c r="AJ1718" i="17"/>
  <c r="AI1718" i="17"/>
  <c r="Q1718" i="17"/>
  <c r="P1718" i="17"/>
  <c r="O1718" i="17"/>
  <c r="S1719" i="17"/>
  <c r="N1719" i="17" s="1"/>
  <c r="K1719" i="17"/>
  <c r="M1719" i="17"/>
  <c r="L1719" i="17"/>
  <c r="J1719" i="17"/>
  <c r="I1719" i="17"/>
  <c r="H1719" i="17"/>
  <c r="AG1719" i="17" s="1"/>
  <c r="E1720" i="17"/>
  <c r="F1719" i="17"/>
  <c r="G1719" i="17"/>
  <c r="AA1714" i="17"/>
  <c r="AB1713" i="17"/>
  <c r="AD1714" i="17"/>
  <c r="W1714" i="17" s="1"/>
  <c r="AE1714" i="17"/>
  <c r="AC1715" i="17"/>
  <c r="Y1715" i="17"/>
  <c r="Z1715" i="17"/>
  <c r="X1715" i="17"/>
  <c r="U1716" i="17"/>
  <c r="T1717" i="17"/>
  <c r="V1716" i="17"/>
  <c r="AF1713" i="17"/>
  <c r="AF1714" i="17" s="1"/>
  <c r="AA1715" i="17" l="1"/>
  <c r="R1718" i="17"/>
  <c r="AI1719" i="17"/>
  <c r="AH1719" i="17"/>
  <c r="AJ1719" i="17"/>
  <c r="Q1719" i="17"/>
  <c r="P1719" i="17"/>
  <c r="R1719" i="17" s="1"/>
  <c r="O1719" i="17"/>
  <c r="S1720" i="17"/>
  <c r="N1720" i="17" s="1"/>
  <c r="K1720" i="17"/>
  <c r="L1720" i="17"/>
  <c r="H1720" i="17"/>
  <c r="AI1720" i="17" s="1"/>
  <c r="E1721" i="17"/>
  <c r="M1720" i="17"/>
  <c r="J1720" i="17"/>
  <c r="I1720" i="17"/>
  <c r="F1720" i="17"/>
  <c r="G1720" i="17"/>
  <c r="AH1720" i="17"/>
  <c r="AJ1720" i="17"/>
  <c r="AG1720" i="17"/>
  <c r="AC1716" i="17"/>
  <c r="X1716" i="17"/>
  <c r="Y1716" i="17"/>
  <c r="Z1716" i="17"/>
  <c r="AB1714" i="17"/>
  <c r="AE1715" i="17"/>
  <c r="U1717" i="17"/>
  <c r="T1718" i="17"/>
  <c r="V1717" i="17"/>
  <c r="AF1715" i="17"/>
  <c r="AD1715" i="17"/>
  <c r="W1715" i="17" s="1"/>
  <c r="AG1721" i="17" l="1"/>
  <c r="AJ1721" i="17"/>
  <c r="AH1721" i="17"/>
  <c r="AA1716" i="17"/>
  <c r="AD1716" i="17" s="1"/>
  <c r="W1716" i="17" s="1"/>
  <c r="Q1720" i="17"/>
  <c r="P1720" i="17"/>
  <c r="O1720" i="17"/>
  <c r="S1721" i="17"/>
  <c r="N1721" i="17" s="1"/>
  <c r="M1721" i="17"/>
  <c r="K1721" i="17"/>
  <c r="L1721" i="17"/>
  <c r="J1721" i="17"/>
  <c r="H1721" i="17"/>
  <c r="AI1721" i="17" s="1"/>
  <c r="I1721" i="17"/>
  <c r="F1721" i="17"/>
  <c r="E1722" i="17"/>
  <c r="G1721" i="17"/>
  <c r="U1718" i="17"/>
  <c r="T1719" i="17"/>
  <c r="V1718" i="17"/>
  <c r="AB1715" i="17"/>
  <c r="AC1717" i="17"/>
  <c r="Z1717" i="17"/>
  <c r="Y1717" i="17"/>
  <c r="X1717" i="17"/>
  <c r="AE1716" i="17"/>
  <c r="AI1722" i="17" l="1"/>
  <c r="R1720" i="17"/>
  <c r="S1722" i="17"/>
  <c r="N1722" i="17" s="1"/>
  <c r="K1722" i="17"/>
  <c r="L1722" i="17"/>
  <c r="M1722" i="17"/>
  <c r="I1722" i="17"/>
  <c r="H1722" i="17"/>
  <c r="AH1722" i="17" s="1"/>
  <c r="J1722" i="17"/>
  <c r="E1723" i="17"/>
  <c r="F1722" i="17"/>
  <c r="G1722" i="17"/>
  <c r="Q1721" i="17"/>
  <c r="P1721" i="17"/>
  <c r="R1721" i="17" s="1"/>
  <c r="O1721" i="17"/>
  <c r="AJ1722" i="17"/>
  <c r="AB1716" i="17"/>
  <c r="U1719" i="17"/>
  <c r="T1720" i="17"/>
  <c r="V1719" i="17"/>
  <c r="AD1717" i="17"/>
  <c r="W1717" i="17" s="1"/>
  <c r="AC1718" i="17"/>
  <c r="Z1718" i="17"/>
  <c r="Y1718" i="17"/>
  <c r="X1718" i="17"/>
  <c r="AA1717" i="17"/>
  <c r="AE1717" i="17"/>
  <c r="AF1716" i="17"/>
  <c r="AF1717" i="17" s="1"/>
  <c r="AA1718" i="17" l="1"/>
  <c r="AG1722" i="17"/>
  <c r="Q1722" i="17"/>
  <c r="P1722" i="17"/>
  <c r="O1722" i="17"/>
  <c r="S1723" i="17"/>
  <c r="N1723" i="17" s="1"/>
  <c r="L1723" i="17"/>
  <c r="I1723" i="17"/>
  <c r="M1723" i="17"/>
  <c r="J1723" i="17"/>
  <c r="H1723" i="17"/>
  <c r="AI1723" i="17" s="1"/>
  <c r="K1723" i="17"/>
  <c r="F1723" i="17"/>
  <c r="E1724" i="17"/>
  <c r="G1723" i="17"/>
  <c r="AH1723" i="17"/>
  <c r="AJ1723" i="17"/>
  <c r="AG1723" i="17"/>
  <c r="AC1719" i="17"/>
  <c r="Z1719" i="17"/>
  <c r="X1719" i="17"/>
  <c r="Y1719" i="17"/>
  <c r="AF1718" i="17"/>
  <c r="U1720" i="17"/>
  <c r="T1721" i="17"/>
  <c r="V1720" i="17"/>
  <c r="AD1718" i="17"/>
  <c r="W1718" i="17" s="1"/>
  <c r="AB1717" i="17"/>
  <c r="AE1718" i="17"/>
  <c r="R1722" i="17" l="1"/>
  <c r="S1724" i="17"/>
  <c r="N1724" i="17" s="1"/>
  <c r="K1724" i="17"/>
  <c r="M1724" i="17"/>
  <c r="L1724" i="17"/>
  <c r="J1724" i="17"/>
  <c r="H1724" i="17"/>
  <c r="AJ1724" i="17" s="1"/>
  <c r="I1724" i="17"/>
  <c r="E1725" i="17"/>
  <c r="F1724" i="17"/>
  <c r="G1724" i="17"/>
  <c r="Q1723" i="17"/>
  <c r="P1723" i="17"/>
  <c r="O1723" i="17"/>
  <c r="AG1724" i="17"/>
  <c r="AA1719" i="17"/>
  <c r="AB1718" i="17"/>
  <c r="AD1719" i="17"/>
  <c r="W1719" i="17" s="1"/>
  <c r="AE1719" i="17"/>
  <c r="U1721" i="17"/>
  <c r="T1722" i="17"/>
  <c r="V1721" i="17"/>
  <c r="AC1720" i="17"/>
  <c r="Y1720" i="17"/>
  <c r="AA1720" i="17" s="1"/>
  <c r="X1720" i="17"/>
  <c r="Z1720" i="17"/>
  <c r="AH1724" i="17" l="1"/>
  <c r="AI1724" i="17"/>
  <c r="R1723" i="17"/>
  <c r="Q1724" i="17"/>
  <c r="P1724" i="17"/>
  <c r="O1724" i="17"/>
  <c r="S1725" i="17"/>
  <c r="N1725" i="17" s="1"/>
  <c r="K1725" i="17"/>
  <c r="M1725" i="17"/>
  <c r="J1725" i="17"/>
  <c r="L1725" i="17"/>
  <c r="I1725" i="17"/>
  <c r="H1725" i="17"/>
  <c r="AH1725" i="17" s="1"/>
  <c r="E1726" i="17"/>
  <c r="F1725" i="17"/>
  <c r="G1725" i="17"/>
  <c r="AD1720" i="17"/>
  <c r="W1720" i="17" s="1"/>
  <c r="AB1719" i="17"/>
  <c r="AE1720" i="17"/>
  <c r="AF1719" i="17"/>
  <c r="AF1720" i="17" s="1"/>
  <c r="T1723" i="17"/>
  <c r="U1722" i="17"/>
  <c r="V1722" i="17"/>
  <c r="AC1721" i="17"/>
  <c r="Y1721" i="17"/>
  <c r="Z1721" i="17"/>
  <c r="X1721" i="17"/>
  <c r="AG1725" i="17" l="1"/>
  <c r="AI1725" i="17"/>
  <c r="AJ1725" i="17"/>
  <c r="S1726" i="17"/>
  <c r="N1726" i="17" s="1"/>
  <c r="M1726" i="17"/>
  <c r="K1726" i="17"/>
  <c r="L1726" i="17"/>
  <c r="J1726" i="17"/>
  <c r="H1726" i="17"/>
  <c r="AH1726" i="17" s="1"/>
  <c r="I1726" i="17"/>
  <c r="E1727" i="17"/>
  <c r="F1726" i="17"/>
  <c r="G1726" i="17"/>
  <c r="Q1725" i="17"/>
  <c r="P1725" i="17"/>
  <c r="O1725" i="17"/>
  <c r="R1724" i="17"/>
  <c r="AG1726" i="17"/>
  <c r="AI1726" i="17"/>
  <c r="AJ1726" i="17"/>
  <c r="AD1721" i="17"/>
  <c r="W1721" i="17" s="1"/>
  <c r="T1724" i="17"/>
  <c r="U1723" i="17"/>
  <c r="V1723" i="17"/>
  <c r="AA1721" i="17"/>
  <c r="AE1721" i="17"/>
  <c r="AB1720" i="17"/>
  <c r="AF1721" i="17" s="1"/>
  <c r="AC1722" i="17"/>
  <c r="Y1722" i="17"/>
  <c r="Z1722" i="17"/>
  <c r="X1722" i="17"/>
  <c r="R1725" i="17" l="1"/>
  <c r="AA1722" i="17"/>
  <c r="AD1722" i="17" s="1"/>
  <c r="W1722" i="17" s="1"/>
  <c r="Q1726" i="17"/>
  <c r="P1726" i="17"/>
  <c r="O1726" i="17"/>
  <c r="S1727" i="17"/>
  <c r="N1727" i="17" s="1"/>
  <c r="K1727" i="17"/>
  <c r="L1727" i="17"/>
  <c r="M1727" i="17"/>
  <c r="J1727" i="17"/>
  <c r="I1727" i="17"/>
  <c r="H1727" i="17"/>
  <c r="AH1727" i="17" s="1"/>
  <c r="E1728" i="17"/>
  <c r="F1727" i="17"/>
  <c r="G1727" i="17"/>
  <c r="AC1723" i="17"/>
  <c r="Z1723" i="17"/>
  <c r="Y1723" i="17"/>
  <c r="X1723" i="17"/>
  <c r="T1725" i="17"/>
  <c r="U1724" i="17"/>
  <c r="V1724" i="17"/>
  <c r="AB1721" i="17"/>
  <c r="AE1722" i="17" l="1"/>
  <c r="AJ1727" i="17"/>
  <c r="AJ1728" i="17" s="1"/>
  <c r="AI1727" i="17"/>
  <c r="AI1728" i="17" s="1"/>
  <c r="AG1727" i="17"/>
  <c r="AG1728" i="17" s="1"/>
  <c r="S1728" i="17"/>
  <c r="N1728" i="17" s="1"/>
  <c r="L1728" i="17"/>
  <c r="K1728" i="17"/>
  <c r="M1728" i="17"/>
  <c r="H1728" i="17"/>
  <c r="I1728" i="17"/>
  <c r="J1728" i="17"/>
  <c r="E1729" i="17"/>
  <c r="F1728" i="17"/>
  <c r="G1728" i="17"/>
  <c r="AA1723" i="17"/>
  <c r="AE1723" i="17" s="1"/>
  <c r="R1726" i="17"/>
  <c r="AH1728" i="17"/>
  <c r="Q1727" i="17"/>
  <c r="P1727" i="17"/>
  <c r="R1727" i="17" s="1"/>
  <c r="O1727" i="17"/>
  <c r="AD1723" i="17"/>
  <c r="W1723" i="17" s="1"/>
  <c r="AC1724" i="17"/>
  <c r="X1724" i="17"/>
  <c r="Y1724" i="17"/>
  <c r="Z1724" i="17"/>
  <c r="AB1722" i="17"/>
  <c r="AF1722" i="17"/>
  <c r="U1725" i="17"/>
  <c r="T1726" i="17"/>
  <c r="V1725" i="17"/>
  <c r="Q1728" i="17" l="1"/>
  <c r="P1728" i="17"/>
  <c r="R1728" i="17" s="1"/>
  <c r="O1728" i="17"/>
  <c r="S1729" i="17"/>
  <c r="N1729" i="17" s="1"/>
  <c r="M1729" i="17"/>
  <c r="L1729" i="17"/>
  <c r="I1729" i="17"/>
  <c r="H1729" i="17"/>
  <c r="AG1729" i="17" s="1"/>
  <c r="J1729" i="17"/>
  <c r="K1729" i="17"/>
  <c r="F1729" i="17"/>
  <c r="E1730" i="17"/>
  <c r="G1729" i="17"/>
  <c r="AI1729" i="17"/>
  <c r="AA1724" i="17"/>
  <c r="AC1725" i="17"/>
  <c r="Y1725" i="17"/>
  <c r="Z1725" i="17"/>
  <c r="X1725" i="17"/>
  <c r="AB1723" i="17"/>
  <c r="U1726" i="17"/>
  <c r="T1727" i="17"/>
  <c r="V1726" i="17"/>
  <c r="AE1724" i="17"/>
  <c r="AD1724" i="17"/>
  <c r="W1724" i="17" s="1"/>
  <c r="AF1723" i="17"/>
  <c r="AF1724" i="17" l="1"/>
  <c r="AH1729" i="17"/>
  <c r="AJ1729" i="17"/>
  <c r="S1730" i="17"/>
  <c r="N1730" i="17" s="1"/>
  <c r="L1730" i="17"/>
  <c r="K1730" i="17"/>
  <c r="M1730" i="17"/>
  <c r="J1730" i="17"/>
  <c r="H1730" i="17"/>
  <c r="I1730" i="17"/>
  <c r="E1731" i="17"/>
  <c r="F1730" i="17"/>
  <c r="G1730" i="17"/>
  <c r="Q1729" i="17"/>
  <c r="P1729" i="17"/>
  <c r="O1729" i="17"/>
  <c r="AA1725" i="17"/>
  <c r="AG1730" i="17"/>
  <c r="AH1730" i="17"/>
  <c r="AJ1730" i="17"/>
  <c r="AI1730" i="17"/>
  <c r="AB1724" i="17"/>
  <c r="AD1725" i="17"/>
  <c r="W1725" i="17" s="1"/>
  <c r="AE1725" i="17"/>
  <c r="T1728" i="17"/>
  <c r="U1727" i="17"/>
  <c r="V1727" i="17"/>
  <c r="AC1726" i="17"/>
  <c r="Y1726" i="17"/>
  <c r="Z1726" i="17"/>
  <c r="X1726" i="17"/>
  <c r="AI1731" i="17" l="1"/>
  <c r="AJ1731" i="17"/>
  <c r="AH1731" i="17"/>
  <c r="R1729" i="17"/>
  <c r="AA1726" i="17"/>
  <c r="AE1726" i="17" s="1"/>
  <c r="Q1730" i="17"/>
  <c r="P1730" i="17"/>
  <c r="R1730" i="17" s="1"/>
  <c r="O1730" i="17"/>
  <c r="S1731" i="17"/>
  <c r="N1731" i="17" s="1"/>
  <c r="L1731" i="17"/>
  <c r="M1731" i="17"/>
  <c r="K1731" i="17"/>
  <c r="J1731" i="17"/>
  <c r="I1731" i="17"/>
  <c r="H1731" i="17"/>
  <c r="AG1731" i="17" s="1"/>
  <c r="E1732" i="17"/>
  <c r="F1731" i="17"/>
  <c r="G1731" i="17"/>
  <c r="U1728" i="17"/>
  <c r="T1729" i="17"/>
  <c r="V1728" i="17"/>
  <c r="AD1726" i="17"/>
  <c r="W1726" i="17" s="1"/>
  <c r="AB1725" i="17"/>
  <c r="AF1725" i="17"/>
  <c r="AC1727" i="17"/>
  <c r="Z1727" i="17"/>
  <c r="X1727" i="17"/>
  <c r="Y1727" i="17"/>
  <c r="AA1727" i="17" l="1"/>
  <c r="Q1731" i="17"/>
  <c r="P1731" i="17"/>
  <c r="O1731" i="17"/>
  <c r="S1732" i="17"/>
  <c r="N1732" i="17" s="1"/>
  <c r="L1732" i="17"/>
  <c r="K1732" i="17"/>
  <c r="M1732" i="17"/>
  <c r="J1732" i="17"/>
  <c r="H1732" i="17"/>
  <c r="AI1732" i="17" s="1"/>
  <c r="I1732" i="17"/>
  <c r="E1733" i="17"/>
  <c r="F1732" i="17"/>
  <c r="G1732" i="17"/>
  <c r="AH1732" i="17"/>
  <c r="AB1726" i="17"/>
  <c r="U1729" i="17"/>
  <c r="T1730" i="17"/>
  <c r="V1729" i="17"/>
  <c r="AC1728" i="17"/>
  <c r="Z1728" i="17"/>
  <c r="Y1728" i="17"/>
  <c r="X1728" i="17"/>
  <c r="AD1727" i="17"/>
  <c r="W1727" i="17" s="1"/>
  <c r="AE1727" i="17"/>
  <c r="AF1726" i="17"/>
  <c r="AF1727" i="17" s="1"/>
  <c r="AG1732" i="17" l="1"/>
  <c r="AJ1732" i="17"/>
  <c r="R1731" i="17"/>
  <c r="Q1732" i="17"/>
  <c r="P1732" i="17"/>
  <c r="R1732" i="17" s="1"/>
  <c r="O1732" i="17"/>
  <c r="S1733" i="17"/>
  <c r="N1733" i="17" s="1"/>
  <c r="L1733" i="17"/>
  <c r="M1733" i="17"/>
  <c r="K1733" i="17"/>
  <c r="J1733" i="17"/>
  <c r="I1733" i="17"/>
  <c r="H1733" i="17"/>
  <c r="AI1733" i="17" s="1"/>
  <c r="F1733" i="17"/>
  <c r="E1734" i="17"/>
  <c r="G1733" i="17"/>
  <c r="AC1729" i="17"/>
  <c r="Z1729" i="17"/>
  <c r="X1729" i="17"/>
  <c r="Y1729" i="17"/>
  <c r="T1731" i="17"/>
  <c r="U1730" i="17"/>
  <c r="V1730" i="17"/>
  <c r="AA1728" i="17"/>
  <c r="AD1728" i="17" s="1"/>
  <c r="W1728" i="17" s="1"/>
  <c r="AB1727" i="17"/>
  <c r="AG1733" i="17" l="1"/>
  <c r="AH1733" i="17"/>
  <c r="AJ1733" i="17"/>
  <c r="AE1728" i="17"/>
  <c r="AA1729" i="17"/>
  <c r="AD1729" i="17" s="1"/>
  <c r="W1729" i="17" s="1"/>
  <c r="S1734" i="17"/>
  <c r="N1734" i="17" s="1"/>
  <c r="L1734" i="17"/>
  <c r="K1734" i="17"/>
  <c r="M1734" i="17"/>
  <c r="J1734" i="17"/>
  <c r="I1734" i="17"/>
  <c r="H1734" i="17"/>
  <c r="AI1734" i="17" s="1"/>
  <c r="E1735" i="17"/>
  <c r="F1734" i="17"/>
  <c r="G1734" i="17"/>
  <c r="Q1733" i="17"/>
  <c r="P1733" i="17"/>
  <c r="O1733" i="17"/>
  <c r="AH1734" i="17"/>
  <c r="AG1734" i="17"/>
  <c r="AJ1734" i="17"/>
  <c r="AB1728" i="17"/>
  <c r="AC1730" i="17"/>
  <c r="Y1730" i="17"/>
  <c r="Z1730" i="17"/>
  <c r="X1730" i="17"/>
  <c r="AE1729" i="17"/>
  <c r="U1731" i="17"/>
  <c r="T1732" i="17"/>
  <c r="V1731" i="17"/>
  <c r="AF1728" i="17"/>
  <c r="AI1735" i="17" l="1"/>
  <c r="AF1729" i="17"/>
  <c r="AA1730" i="17"/>
  <c r="Q1734" i="17"/>
  <c r="P1734" i="17"/>
  <c r="R1734" i="17" s="1"/>
  <c r="O1734" i="17"/>
  <c r="R1733" i="17"/>
  <c r="S1735" i="17"/>
  <c r="N1735" i="17" s="1"/>
  <c r="K1735" i="17"/>
  <c r="L1735" i="17"/>
  <c r="M1735" i="17"/>
  <c r="J1735" i="17"/>
  <c r="I1735" i="17"/>
  <c r="H1735" i="17"/>
  <c r="AJ1735" i="17" s="1"/>
  <c r="E1736" i="17"/>
  <c r="F1735" i="17"/>
  <c r="G1735" i="17"/>
  <c r="AD1730" i="17"/>
  <c r="W1730" i="17" s="1"/>
  <c r="AE1730" i="17"/>
  <c r="T1733" i="17"/>
  <c r="V1732" i="17"/>
  <c r="U1732" i="17"/>
  <c r="AC1731" i="17"/>
  <c r="Y1731" i="17"/>
  <c r="AA1731" i="17" s="1"/>
  <c r="Z1731" i="17"/>
  <c r="X1731" i="17"/>
  <c r="AB1729" i="17"/>
  <c r="AG1735" i="17" l="1"/>
  <c r="AG1736" i="17" s="1"/>
  <c r="AH1735" i="17"/>
  <c r="S1736" i="17"/>
  <c r="N1736" i="17" s="1"/>
  <c r="J1736" i="17"/>
  <c r="M1736" i="17"/>
  <c r="K1736" i="17"/>
  <c r="L1736" i="17"/>
  <c r="H1736" i="17"/>
  <c r="AJ1736" i="17" s="1"/>
  <c r="F1736" i="17"/>
  <c r="I1736" i="17"/>
  <c r="E1737" i="17"/>
  <c r="G1736" i="17"/>
  <c r="AI1736" i="17"/>
  <c r="Q1735" i="17"/>
  <c r="P1735" i="17"/>
  <c r="O1735" i="17"/>
  <c r="T1734" i="17"/>
  <c r="U1733" i="17"/>
  <c r="V1733" i="17"/>
  <c r="AB1730" i="17"/>
  <c r="AD1731" i="17"/>
  <c r="W1731" i="17" s="1"/>
  <c r="AF1730" i="17"/>
  <c r="AE1731" i="17"/>
  <c r="AC1732" i="17"/>
  <c r="Y1732" i="17"/>
  <c r="Z1732" i="17"/>
  <c r="X1732" i="17"/>
  <c r="AH1736" i="17" l="1"/>
  <c r="Q1736" i="17"/>
  <c r="P1736" i="17"/>
  <c r="O1736" i="17"/>
  <c r="S1737" i="17"/>
  <c r="N1737" i="17" s="1"/>
  <c r="M1737" i="17"/>
  <c r="L1737" i="17"/>
  <c r="K1737" i="17"/>
  <c r="H1737" i="17"/>
  <c r="AG1737" i="17" s="1"/>
  <c r="J1737" i="17"/>
  <c r="I1737" i="17"/>
  <c r="F1737" i="17"/>
  <c r="E1738" i="17"/>
  <c r="G1737" i="17"/>
  <c r="R1735" i="17"/>
  <c r="AB1731" i="17"/>
  <c r="AA1732" i="17"/>
  <c r="AD1732" i="17" s="1"/>
  <c r="W1732" i="17" s="1"/>
  <c r="T1735" i="17"/>
  <c r="U1734" i="17"/>
  <c r="V1734" i="17"/>
  <c r="AC1733" i="17"/>
  <c r="Y1733" i="17"/>
  <c r="AA1733" i="17" s="1"/>
  <c r="X1733" i="17"/>
  <c r="Z1733" i="17"/>
  <c r="AF1731" i="17"/>
  <c r="R1736" i="17" l="1"/>
  <c r="AH1737" i="17"/>
  <c r="AH1738" i="17" s="1"/>
  <c r="AI1737" i="17"/>
  <c r="AI1738" i="17" s="1"/>
  <c r="AJ1737" i="17"/>
  <c r="AJ1738" i="17" s="1"/>
  <c r="AE1732" i="17"/>
  <c r="AF1732" i="17"/>
  <c r="Q1737" i="17"/>
  <c r="P1737" i="17"/>
  <c r="O1737" i="17"/>
  <c r="S1738" i="17"/>
  <c r="N1738" i="17" s="1"/>
  <c r="M1738" i="17"/>
  <c r="K1738" i="17"/>
  <c r="L1738" i="17"/>
  <c r="I1738" i="17"/>
  <c r="J1738" i="17"/>
  <c r="H1738" i="17"/>
  <c r="AG1738" i="17" s="1"/>
  <c r="E1739" i="17"/>
  <c r="F1738" i="17"/>
  <c r="G1738" i="17"/>
  <c r="AC1734" i="17"/>
  <c r="X1734" i="17"/>
  <c r="Z1734" i="17"/>
  <c r="Y1734" i="17"/>
  <c r="U1735" i="17"/>
  <c r="T1736" i="17"/>
  <c r="V1735" i="17"/>
  <c r="AD1733" i="17"/>
  <c r="W1733" i="17" s="1"/>
  <c r="AE1733" i="17"/>
  <c r="AB1732" i="17"/>
  <c r="R1737" i="17" l="1"/>
  <c r="S1739" i="17"/>
  <c r="N1739" i="17" s="1"/>
  <c r="K1739" i="17"/>
  <c r="M1739" i="17"/>
  <c r="L1739" i="17"/>
  <c r="J1739" i="17"/>
  <c r="I1739" i="17"/>
  <c r="H1739" i="17"/>
  <c r="AG1739" i="17" s="1"/>
  <c r="E1740" i="17"/>
  <c r="F1739" i="17"/>
  <c r="G1739" i="17"/>
  <c r="AA1734" i="17"/>
  <c r="AE1734" i="17" s="1"/>
  <c r="AH1739" i="17"/>
  <c r="Q1738" i="17"/>
  <c r="P1738" i="17"/>
  <c r="O1738" i="17"/>
  <c r="AB1733" i="17"/>
  <c r="AF1733" i="17"/>
  <c r="AF1734" i="17" s="1"/>
  <c r="AD1734" i="17"/>
  <c r="W1734" i="17" s="1"/>
  <c r="U1736" i="17"/>
  <c r="T1737" i="17"/>
  <c r="V1736" i="17"/>
  <c r="AC1735" i="17"/>
  <c r="Z1735" i="17"/>
  <c r="Y1735" i="17"/>
  <c r="X1735" i="17"/>
  <c r="AJ1739" i="17" l="1"/>
  <c r="AJ1740" i="17" s="1"/>
  <c r="AI1739" i="17"/>
  <c r="AI1740" i="17" s="1"/>
  <c r="AA1735" i="17"/>
  <c r="R1738" i="17"/>
  <c r="Q1739" i="17"/>
  <c r="P1739" i="17"/>
  <c r="O1739" i="17"/>
  <c r="S1740" i="17"/>
  <c r="N1740" i="17" s="1"/>
  <c r="L1740" i="17"/>
  <c r="I1740" i="17"/>
  <c r="J1740" i="17"/>
  <c r="M1740" i="17"/>
  <c r="K1740" i="17"/>
  <c r="H1740" i="17"/>
  <c r="AG1740" i="17" s="1"/>
  <c r="E1741" i="17"/>
  <c r="F1740" i="17"/>
  <c r="G1740" i="17"/>
  <c r="U1737" i="17"/>
  <c r="T1738" i="17"/>
  <c r="V1737" i="17"/>
  <c r="AC1736" i="17"/>
  <c r="Y1736" i="17"/>
  <c r="Z1736" i="17"/>
  <c r="X1736" i="17"/>
  <c r="AD1735" i="17"/>
  <c r="W1735" i="17" s="1"/>
  <c r="AE1735" i="17"/>
  <c r="AB1734" i="17"/>
  <c r="AF1735" i="17" s="1"/>
  <c r="AH1740" i="17" l="1"/>
  <c r="AH1741" i="17" s="1"/>
  <c r="AA1736" i="17"/>
  <c r="R1739" i="17"/>
  <c r="Q1740" i="17"/>
  <c r="P1740" i="17"/>
  <c r="O1740" i="17"/>
  <c r="S1741" i="17"/>
  <c r="N1741" i="17" s="1"/>
  <c r="L1741" i="17"/>
  <c r="K1741" i="17"/>
  <c r="M1741" i="17"/>
  <c r="J1741" i="17"/>
  <c r="I1741" i="17"/>
  <c r="H1741" i="17"/>
  <c r="E1742" i="17"/>
  <c r="F1741" i="17"/>
  <c r="G1741" i="17"/>
  <c r="AE1736" i="17"/>
  <c r="T1739" i="17"/>
  <c r="U1738" i="17"/>
  <c r="V1738" i="17"/>
  <c r="AC1737" i="17"/>
  <c r="Y1737" i="17"/>
  <c r="Z1737" i="17"/>
  <c r="X1737" i="17"/>
  <c r="AB1735" i="17"/>
  <c r="AD1736" i="17"/>
  <c r="W1736" i="17" s="1"/>
  <c r="R1740" i="17" l="1"/>
  <c r="AJ1741" i="17"/>
  <c r="AI1741" i="17"/>
  <c r="AG1741" i="17"/>
  <c r="Q1741" i="17"/>
  <c r="P1741" i="17"/>
  <c r="O1741" i="17"/>
  <c r="AA1737" i="17"/>
  <c r="S1742" i="17"/>
  <c r="N1742" i="17" s="1"/>
  <c r="L1742" i="17"/>
  <c r="K1742" i="17"/>
  <c r="I1742" i="17"/>
  <c r="J1742" i="17"/>
  <c r="H1742" i="17"/>
  <c r="AH1742" i="17" s="1"/>
  <c r="M1742" i="17"/>
  <c r="F1742" i="17"/>
  <c r="E1743" i="17"/>
  <c r="G1742" i="17"/>
  <c r="AC1738" i="17"/>
  <c r="Z1738" i="17"/>
  <c r="X1738" i="17"/>
  <c r="Y1738" i="17"/>
  <c r="U1739" i="17"/>
  <c r="T1740" i="17"/>
  <c r="V1739" i="17"/>
  <c r="AB1736" i="17"/>
  <c r="AD1737" i="17"/>
  <c r="W1737" i="17" s="1"/>
  <c r="AF1736" i="17"/>
  <c r="AF1737" i="17" s="1"/>
  <c r="AE1737" i="17"/>
  <c r="R1741" i="17" l="1"/>
  <c r="AG1742" i="17"/>
  <c r="AI1742" i="17"/>
  <c r="AA1738" i="17"/>
  <c r="AD1738" i="17" s="1"/>
  <c r="W1738" i="17" s="1"/>
  <c r="AJ1742" i="17"/>
  <c r="Q1742" i="17"/>
  <c r="P1742" i="17"/>
  <c r="O1742" i="17"/>
  <c r="S1743" i="17"/>
  <c r="N1743" i="17" s="1"/>
  <c r="L1743" i="17"/>
  <c r="M1743" i="17"/>
  <c r="J1743" i="17"/>
  <c r="K1743" i="17"/>
  <c r="I1743" i="17"/>
  <c r="H1743" i="17"/>
  <c r="AH1743" i="17" s="1"/>
  <c r="E1744" i="17"/>
  <c r="F1743" i="17"/>
  <c r="G1743" i="17"/>
  <c r="AC1739" i="17"/>
  <c r="Y1739" i="17"/>
  <c r="Z1739" i="17"/>
  <c r="X1739" i="17"/>
  <c r="AB1737" i="17"/>
  <c r="T1741" i="17"/>
  <c r="U1740" i="17"/>
  <c r="V1740" i="17"/>
  <c r="R1742" i="17" l="1"/>
  <c r="AJ1743" i="17"/>
  <c r="AG1743" i="17"/>
  <c r="AG1744" i="17" s="1"/>
  <c r="AI1743" i="17"/>
  <c r="AI1744" i="17" s="1"/>
  <c r="AE1738" i="17"/>
  <c r="S1744" i="17"/>
  <c r="N1744" i="17" s="1"/>
  <c r="K1744" i="17"/>
  <c r="J1744" i="17"/>
  <c r="L1744" i="17"/>
  <c r="M1744" i="17"/>
  <c r="H1744" i="17"/>
  <c r="I1744" i="17"/>
  <c r="F1744" i="17"/>
  <c r="E1745" i="17"/>
  <c r="G1744" i="17"/>
  <c r="AJ1744" i="17"/>
  <c r="AH1744" i="17"/>
  <c r="Q1743" i="17"/>
  <c r="O1743" i="17"/>
  <c r="P1743" i="17"/>
  <c r="AA1739" i="17"/>
  <c r="AD1739" i="17" s="1"/>
  <c r="W1739" i="17" s="1"/>
  <c r="AB1738" i="17"/>
  <c r="AF1738" i="17"/>
  <c r="AC1740" i="17"/>
  <c r="Y1740" i="17"/>
  <c r="X1740" i="17"/>
  <c r="Z1740" i="17"/>
  <c r="U1741" i="17"/>
  <c r="T1742" i="17"/>
  <c r="V1741" i="17"/>
  <c r="AE1739" i="17" l="1"/>
  <c r="AB1739" i="17" s="1"/>
  <c r="AF1739" i="17"/>
  <c r="R1743" i="17"/>
  <c r="S1745" i="17"/>
  <c r="N1745" i="17" s="1"/>
  <c r="L1745" i="17"/>
  <c r="J1745" i="17"/>
  <c r="K1745" i="17"/>
  <c r="M1745" i="17"/>
  <c r="I1745" i="17"/>
  <c r="H1745" i="17"/>
  <c r="AI1745" i="17" s="1"/>
  <c r="F1745" i="17"/>
  <c r="E1746" i="17"/>
  <c r="G1745" i="17"/>
  <c r="Q1744" i="17"/>
  <c r="P1744" i="17"/>
  <c r="O1744" i="17"/>
  <c r="U1742" i="17"/>
  <c r="T1743" i="17"/>
  <c r="V1742" i="17"/>
  <c r="AE1740" i="17"/>
  <c r="Z1741" i="17"/>
  <c r="AC1741" i="17"/>
  <c r="Y1741" i="17"/>
  <c r="X1741" i="17"/>
  <c r="AA1740" i="17"/>
  <c r="AD1740" i="17" s="1"/>
  <c r="W1740" i="17" s="1"/>
  <c r="AH1745" i="17" l="1"/>
  <c r="AJ1745" i="17"/>
  <c r="AG1745" i="17"/>
  <c r="AG1746" i="17" s="1"/>
  <c r="S1746" i="17"/>
  <c r="N1746" i="17" s="1"/>
  <c r="K1746" i="17"/>
  <c r="M1746" i="17"/>
  <c r="L1746" i="17"/>
  <c r="J1746" i="17"/>
  <c r="I1746" i="17"/>
  <c r="H1746" i="17"/>
  <c r="AI1746" i="17" s="1"/>
  <c r="E1747" i="17"/>
  <c r="F1746" i="17"/>
  <c r="G1746" i="17"/>
  <c r="Q1745" i="17"/>
  <c r="P1745" i="17"/>
  <c r="R1745" i="17" s="1"/>
  <c r="O1745" i="17"/>
  <c r="AH1746" i="17"/>
  <c r="R1744" i="17"/>
  <c r="AJ1746" i="17"/>
  <c r="AB1740" i="17"/>
  <c r="U1743" i="17"/>
  <c r="T1744" i="17"/>
  <c r="V1743" i="17"/>
  <c r="AA1741" i="17"/>
  <c r="AD1741" i="17" s="1"/>
  <c r="W1741" i="17" s="1"/>
  <c r="AF1740" i="17"/>
  <c r="AC1742" i="17"/>
  <c r="X1742" i="17"/>
  <c r="Z1742" i="17"/>
  <c r="Y1742" i="17"/>
  <c r="AA1742" i="17" s="1"/>
  <c r="AF1741" i="17" l="1"/>
  <c r="Q1746" i="17"/>
  <c r="P1746" i="17"/>
  <c r="O1746" i="17"/>
  <c r="S1747" i="17"/>
  <c r="N1747" i="17" s="1"/>
  <c r="L1747" i="17"/>
  <c r="K1747" i="17"/>
  <c r="M1747" i="17"/>
  <c r="J1747" i="17"/>
  <c r="I1747" i="17"/>
  <c r="E1748" i="17"/>
  <c r="H1747" i="17"/>
  <c r="AG1747" i="17" s="1"/>
  <c r="F1747" i="17"/>
  <c r="G1747" i="17"/>
  <c r="AE1741" i="17"/>
  <c r="U1744" i="17"/>
  <c r="T1745" i="17"/>
  <c r="V1744" i="17"/>
  <c r="AC1743" i="17"/>
  <c r="Z1743" i="17"/>
  <c r="X1743" i="17"/>
  <c r="Y1743" i="17"/>
  <c r="AE1742" i="17"/>
  <c r="AB1741" i="17"/>
  <c r="AD1742" i="17"/>
  <c r="W1742" i="17" s="1"/>
  <c r="AF1742" i="17"/>
  <c r="AJ1747" i="17" l="1"/>
  <c r="AH1747" i="17"/>
  <c r="AH1748" i="17" s="1"/>
  <c r="AI1747" i="17"/>
  <c r="S1748" i="17"/>
  <c r="N1748" i="17" s="1"/>
  <c r="L1748" i="17"/>
  <c r="K1748" i="17"/>
  <c r="M1748" i="17"/>
  <c r="J1748" i="17"/>
  <c r="I1748" i="17"/>
  <c r="H1748" i="17"/>
  <c r="AG1748" i="17" s="1"/>
  <c r="E1749" i="17"/>
  <c r="F1748" i="17"/>
  <c r="G1748" i="17"/>
  <c r="AJ1748" i="17"/>
  <c r="AI1748" i="17"/>
  <c r="R1746" i="17"/>
  <c r="Q1747" i="17"/>
  <c r="P1747" i="17"/>
  <c r="R1747" i="17" s="1"/>
  <c r="O1747" i="17"/>
  <c r="AA1743" i="17"/>
  <c r="AE1743" i="17" s="1"/>
  <c r="AF1743" i="17"/>
  <c r="U1745" i="17"/>
  <c r="T1746" i="17"/>
  <c r="V1745" i="17"/>
  <c r="AB1742" i="17"/>
  <c r="AC1744" i="17"/>
  <c r="Y1744" i="17"/>
  <c r="Z1744" i="17"/>
  <c r="X1744" i="17"/>
  <c r="AD1743" i="17"/>
  <c r="W1743" i="17" s="1"/>
  <c r="Q1748" i="17" l="1"/>
  <c r="P1748" i="17"/>
  <c r="O1748" i="17"/>
  <c r="S1749" i="17"/>
  <c r="N1749" i="17" s="1"/>
  <c r="K1749" i="17"/>
  <c r="M1749" i="17"/>
  <c r="L1749" i="17"/>
  <c r="E1750" i="17"/>
  <c r="I1749" i="17"/>
  <c r="J1749" i="17"/>
  <c r="H1749" i="17"/>
  <c r="AG1749" i="17" s="1"/>
  <c r="F1749" i="17"/>
  <c r="G1749" i="17"/>
  <c r="AA1744" i="17"/>
  <c r="T1747" i="17"/>
  <c r="U1746" i="17"/>
  <c r="V1746" i="17"/>
  <c r="AC1745" i="17"/>
  <c r="X1745" i="17"/>
  <c r="Y1745" i="17"/>
  <c r="Z1745" i="17"/>
  <c r="AD1744" i="17"/>
  <c r="W1744" i="17" s="1"/>
  <c r="AE1744" i="17"/>
  <c r="AB1743" i="17"/>
  <c r="AA1745" i="17" l="1"/>
  <c r="AJ1749" i="17"/>
  <c r="AI1749" i="17"/>
  <c r="AH1749" i="17"/>
  <c r="Q1749" i="17"/>
  <c r="P1749" i="17"/>
  <c r="R1749" i="17" s="1"/>
  <c r="O1749" i="17"/>
  <c r="R1748" i="17"/>
  <c r="S1750" i="17"/>
  <c r="N1750" i="17" s="1"/>
  <c r="M1750" i="17"/>
  <c r="K1750" i="17"/>
  <c r="L1750" i="17"/>
  <c r="I1750" i="17"/>
  <c r="J1750" i="17"/>
  <c r="H1750" i="17"/>
  <c r="AI1750" i="17" s="1"/>
  <c r="E1751" i="17"/>
  <c r="F1750" i="17"/>
  <c r="G1750" i="17"/>
  <c r="AE1745" i="17"/>
  <c r="AB1744" i="17"/>
  <c r="AF1744" i="17"/>
  <c r="AF1745" i="17" s="1"/>
  <c r="AC1746" i="17"/>
  <c r="Y1746" i="17"/>
  <c r="Z1746" i="17"/>
  <c r="X1746" i="17"/>
  <c r="T1748" i="17"/>
  <c r="U1747" i="17"/>
  <c r="V1747" i="17"/>
  <c r="AD1745" i="17"/>
  <c r="W1745" i="17" s="1"/>
  <c r="AG1750" i="17" l="1"/>
  <c r="AH1750" i="17"/>
  <c r="AJ1750" i="17"/>
  <c r="AA1746" i="17"/>
  <c r="S1751" i="17"/>
  <c r="N1751" i="17" s="1"/>
  <c r="K1751" i="17"/>
  <c r="L1751" i="17"/>
  <c r="M1751" i="17"/>
  <c r="J1751" i="17"/>
  <c r="I1751" i="17"/>
  <c r="H1751" i="17"/>
  <c r="E1752" i="17"/>
  <c r="F1751" i="17"/>
  <c r="G1751" i="17"/>
  <c r="Q1750" i="17"/>
  <c r="O1750" i="17"/>
  <c r="P1750" i="17"/>
  <c r="AI1751" i="17"/>
  <c r="AD1746" i="17"/>
  <c r="W1746" i="17" s="1"/>
  <c r="AE1746" i="17"/>
  <c r="AC1747" i="17"/>
  <c r="Z1747" i="17"/>
  <c r="X1747" i="17"/>
  <c r="Y1747" i="17"/>
  <c r="T1749" i="17"/>
  <c r="U1748" i="17"/>
  <c r="V1748" i="17"/>
  <c r="AB1745" i="17"/>
  <c r="AF1746" i="17" s="1"/>
  <c r="AA1747" i="17" l="1"/>
  <c r="AJ1751" i="17"/>
  <c r="AH1751" i="17"/>
  <c r="AG1751" i="17"/>
  <c r="P1751" i="17"/>
  <c r="Q1751" i="17"/>
  <c r="O1751" i="17"/>
  <c r="S1752" i="17"/>
  <c r="N1752" i="17" s="1"/>
  <c r="K1752" i="17"/>
  <c r="L1752" i="17"/>
  <c r="J1752" i="17"/>
  <c r="M1752" i="17"/>
  <c r="F1752" i="17"/>
  <c r="I1752" i="17"/>
  <c r="E1753" i="17"/>
  <c r="H1752" i="17"/>
  <c r="AJ1752" i="17" s="1"/>
  <c r="G1752" i="17"/>
  <c r="R1750" i="17"/>
  <c r="AB1746" i="17"/>
  <c r="AF1747" i="17"/>
  <c r="AD1747" i="17"/>
  <c r="W1747" i="17" s="1"/>
  <c r="AE1747" i="17"/>
  <c r="U1749" i="17"/>
  <c r="T1750" i="17"/>
  <c r="V1749" i="17"/>
  <c r="AC1748" i="17"/>
  <c r="X1748" i="17"/>
  <c r="Y1748" i="17"/>
  <c r="Z1748" i="17"/>
  <c r="AG1752" i="17" l="1"/>
  <c r="AI1752" i="17"/>
  <c r="AH1752" i="17"/>
  <c r="AH1753" i="17" s="1"/>
  <c r="S1753" i="17"/>
  <c r="N1753" i="17" s="1"/>
  <c r="M1753" i="17"/>
  <c r="L1753" i="17"/>
  <c r="K1753" i="17"/>
  <c r="J1753" i="17"/>
  <c r="H1753" i="17"/>
  <c r="I1753" i="17"/>
  <c r="E1754" i="17"/>
  <c r="F1753" i="17"/>
  <c r="G1753" i="17"/>
  <c r="AI1753" i="17"/>
  <c r="AA1748" i="17"/>
  <c r="AD1748" i="17" s="1"/>
  <c r="W1748" i="17" s="1"/>
  <c r="Q1752" i="17"/>
  <c r="P1752" i="17"/>
  <c r="O1752" i="17"/>
  <c r="R1751" i="17"/>
  <c r="AG1753" i="17"/>
  <c r="AJ1753" i="17"/>
  <c r="AC1749" i="17"/>
  <c r="Y1749" i="17"/>
  <c r="AA1749" i="17" s="1"/>
  <c r="Z1749" i="17"/>
  <c r="X1749" i="17"/>
  <c r="AB1747" i="17"/>
  <c r="AF1748" i="17" s="1"/>
  <c r="U1750" i="17"/>
  <c r="T1751" i="17"/>
  <c r="V1750" i="17"/>
  <c r="AG1754" i="17" l="1"/>
  <c r="AE1748" i="17"/>
  <c r="AB1748" i="17" s="1"/>
  <c r="AF1749" i="17" s="1"/>
  <c r="R1752" i="17"/>
  <c r="Q1753" i="17"/>
  <c r="P1753" i="17"/>
  <c r="O1753" i="17"/>
  <c r="S1754" i="17"/>
  <c r="N1754" i="17" s="1"/>
  <c r="K1754" i="17"/>
  <c r="M1754" i="17"/>
  <c r="L1754" i="17"/>
  <c r="J1754" i="17"/>
  <c r="I1754" i="17"/>
  <c r="H1754" i="17"/>
  <c r="AH1754" i="17" s="1"/>
  <c r="E1755" i="17"/>
  <c r="F1754" i="17"/>
  <c r="G1754" i="17"/>
  <c r="U1751" i="17"/>
  <c r="T1752" i="17"/>
  <c r="V1751" i="17"/>
  <c r="AD1749" i="17"/>
  <c r="W1749" i="17" s="1"/>
  <c r="AC1750" i="17"/>
  <c r="Y1750" i="17"/>
  <c r="X1750" i="17"/>
  <c r="Z1750" i="17"/>
  <c r="AE1749" i="17"/>
  <c r="AI1754" i="17" l="1"/>
  <c r="AJ1754" i="17"/>
  <c r="AJ1755" i="17" s="1"/>
  <c r="R1753" i="17"/>
  <c r="Q1754" i="17"/>
  <c r="P1754" i="17"/>
  <c r="O1754" i="17"/>
  <c r="S1755" i="17"/>
  <c r="N1755" i="17" s="1"/>
  <c r="M1755" i="17"/>
  <c r="J1755" i="17"/>
  <c r="L1755" i="17"/>
  <c r="K1755" i="17"/>
  <c r="I1755" i="17"/>
  <c r="E1756" i="17"/>
  <c r="H1755" i="17"/>
  <c r="AG1755" i="17" s="1"/>
  <c r="F1755" i="17"/>
  <c r="G1755" i="17"/>
  <c r="AB1749" i="17"/>
  <c r="AF1750" i="17"/>
  <c r="U1752" i="17"/>
  <c r="T1753" i="17"/>
  <c r="V1752" i="17"/>
  <c r="AC1751" i="17"/>
  <c r="Z1751" i="17"/>
  <c r="X1751" i="17"/>
  <c r="Y1751" i="17"/>
  <c r="AA1750" i="17"/>
  <c r="AD1750" i="17"/>
  <c r="W1750" i="17" s="1"/>
  <c r="AE1750" i="17"/>
  <c r="R1754" i="17" l="1"/>
  <c r="AH1755" i="17"/>
  <c r="AI1755" i="17"/>
  <c r="S1756" i="17"/>
  <c r="N1756" i="17" s="1"/>
  <c r="L1756" i="17"/>
  <c r="K1756" i="17"/>
  <c r="M1756" i="17"/>
  <c r="I1756" i="17"/>
  <c r="J1756" i="17"/>
  <c r="E1757" i="17"/>
  <c r="H1756" i="17"/>
  <c r="F1756" i="17"/>
  <c r="G1756" i="17"/>
  <c r="AI1756" i="17"/>
  <c r="AH1756" i="17"/>
  <c r="AG1756" i="17"/>
  <c r="AJ1756" i="17"/>
  <c r="Q1755" i="17"/>
  <c r="P1755" i="17"/>
  <c r="R1755" i="17" s="1"/>
  <c r="O1755" i="17"/>
  <c r="U1753" i="17"/>
  <c r="T1754" i="17"/>
  <c r="V1753" i="17"/>
  <c r="Z1752" i="17"/>
  <c r="X1752" i="17"/>
  <c r="AC1752" i="17"/>
  <c r="Y1752" i="17"/>
  <c r="AB1750" i="17"/>
  <c r="AA1751" i="17"/>
  <c r="AD1751" i="17" s="1"/>
  <c r="W1751" i="17" s="1"/>
  <c r="AF1751" i="17"/>
  <c r="AE1751" i="17"/>
  <c r="AA1752" i="17" l="1"/>
  <c r="S1757" i="17"/>
  <c r="N1757" i="17" s="1"/>
  <c r="M1757" i="17"/>
  <c r="K1757" i="17"/>
  <c r="L1757" i="17"/>
  <c r="J1757" i="17"/>
  <c r="H1757" i="17"/>
  <c r="AJ1757" i="17" s="1"/>
  <c r="I1757" i="17"/>
  <c r="E1758" i="17"/>
  <c r="F1757" i="17"/>
  <c r="G1757" i="17"/>
  <c r="AG1757" i="17"/>
  <c r="P1756" i="17"/>
  <c r="O1756" i="17"/>
  <c r="Q1756" i="17"/>
  <c r="AD1752" i="17"/>
  <c r="W1752" i="17" s="1"/>
  <c r="AB1751" i="17"/>
  <c r="T1755" i="17"/>
  <c r="U1754" i="17"/>
  <c r="V1754" i="17"/>
  <c r="AC1753" i="17"/>
  <c r="Y1753" i="17"/>
  <c r="AA1753" i="17" s="1"/>
  <c r="Z1753" i="17"/>
  <c r="X1753" i="17"/>
  <c r="AE1752" i="17"/>
  <c r="R1756" i="17" l="1"/>
  <c r="AI1757" i="17"/>
  <c r="AI1758" i="17" s="1"/>
  <c r="AH1757" i="17"/>
  <c r="AH1758" i="17" s="1"/>
  <c r="Q1757" i="17"/>
  <c r="P1757" i="17"/>
  <c r="O1757" i="17"/>
  <c r="S1758" i="17"/>
  <c r="N1758" i="17" s="1"/>
  <c r="M1758" i="17"/>
  <c r="K1758" i="17"/>
  <c r="L1758" i="17"/>
  <c r="J1758" i="17"/>
  <c r="I1758" i="17"/>
  <c r="H1758" i="17"/>
  <c r="AJ1758" i="17" s="1"/>
  <c r="F1758" i="17"/>
  <c r="E1759" i="17"/>
  <c r="G1758" i="17"/>
  <c r="AC1754" i="17"/>
  <c r="Y1754" i="17"/>
  <c r="Z1754" i="17"/>
  <c r="X1754" i="17"/>
  <c r="T1756" i="17"/>
  <c r="U1755" i="17"/>
  <c r="V1755" i="17"/>
  <c r="AD1753" i="17"/>
  <c r="W1753" i="17" s="1"/>
  <c r="AB1752" i="17"/>
  <c r="AF1752" i="17"/>
  <c r="AF1753" i="17" s="1"/>
  <c r="AE1753" i="17"/>
  <c r="R1757" i="17" l="1"/>
  <c r="AG1758" i="17"/>
  <c r="Q1758" i="17"/>
  <c r="P1758" i="17"/>
  <c r="O1758" i="17"/>
  <c r="AA1754" i="17"/>
  <c r="AE1754" i="17" s="1"/>
  <c r="S1759" i="17"/>
  <c r="N1759" i="17" s="1"/>
  <c r="K1759" i="17"/>
  <c r="L1759" i="17"/>
  <c r="M1759" i="17"/>
  <c r="J1759" i="17"/>
  <c r="I1759" i="17"/>
  <c r="H1759" i="17"/>
  <c r="E1760" i="17"/>
  <c r="F1759" i="17"/>
  <c r="G1759" i="17"/>
  <c r="AF1754" i="17"/>
  <c r="T1757" i="17"/>
  <c r="U1756" i="17"/>
  <c r="V1756" i="17"/>
  <c r="AB1753" i="17"/>
  <c r="AC1755" i="17"/>
  <c r="Y1755" i="17"/>
  <c r="Z1755" i="17"/>
  <c r="X1755" i="17"/>
  <c r="AA1755" i="17" l="1"/>
  <c r="AD1754" i="17"/>
  <c r="W1754" i="17" s="1"/>
  <c r="AG1759" i="17"/>
  <c r="AG1760" i="17" s="1"/>
  <c r="AI1759" i="17"/>
  <c r="AH1759" i="17"/>
  <c r="AH1760" i="17" s="1"/>
  <c r="AJ1759" i="17"/>
  <c r="AJ1760" i="17" s="1"/>
  <c r="R1758" i="17"/>
  <c r="Q1759" i="17"/>
  <c r="P1759" i="17"/>
  <c r="R1759" i="17" s="1"/>
  <c r="O1759" i="17"/>
  <c r="S1760" i="17"/>
  <c r="N1760" i="17" s="1"/>
  <c r="L1760" i="17"/>
  <c r="J1760" i="17"/>
  <c r="M1760" i="17"/>
  <c r="K1760" i="17"/>
  <c r="E1761" i="17"/>
  <c r="F1760" i="17"/>
  <c r="H1760" i="17"/>
  <c r="I1760" i="17"/>
  <c r="G1760" i="17"/>
  <c r="AI1760" i="17"/>
  <c r="AD1755" i="17"/>
  <c r="W1755" i="17" s="1"/>
  <c r="AC1756" i="17"/>
  <c r="Y1756" i="17"/>
  <c r="X1756" i="17"/>
  <c r="Z1756" i="17"/>
  <c r="AE1755" i="17"/>
  <c r="U1757" i="17"/>
  <c r="T1758" i="17"/>
  <c r="V1757" i="17"/>
  <c r="AB1754" i="17"/>
  <c r="S1761" i="17" l="1"/>
  <c r="N1761" i="17" s="1"/>
  <c r="M1761" i="17"/>
  <c r="L1761" i="17"/>
  <c r="K1761" i="17"/>
  <c r="J1761" i="17"/>
  <c r="I1761" i="17"/>
  <c r="H1761" i="17"/>
  <c r="AJ1761" i="17" s="1"/>
  <c r="F1761" i="17"/>
  <c r="E1762" i="17"/>
  <c r="G1761" i="17"/>
  <c r="Q1760" i="17"/>
  <c r="P1760" i="17"/>
  <c r="R1760" i="17" s="1"/>
  <c r="O1760" i="17"/>
  <c r="AG1761" i="17"/>
  <c r="AH1761" i="17"/>
  <c r="AB1755" i="17"/>
  <c r="AF1755" i="17"/>
  <c r="AF1756" i="17" s="1"/>
  <c r="AA1756" i="17"/>
  <c r="AD1756" i="17" s="1"/>
  <c r="W1756" i="17" s="1"/>
  <c r="U1758" i="17"/>
  <c r="T1759" i="17"/>
  <c r="V1758" i="17"/>
  <c r="AC1757" i="17"/>
  <c r="Y1757" i="17"/>
  <c r="AA1757" i="17" s="1"/>
  <c r="Z1757" i="17"/>
  <c r="X1757" i="17"/>
  <c r="AI1761" i="17" l="1"/>
  <c r="S1762" i="17"/>
  <c r="N1762" i="17" s="1"/>
  <c r="K1762" i="17"/>
  <c r="L1762" i="17"/>
  <c r="M1762" i="17"/>
  <c r="H1762" i="17"/>
  <c r="AJ1762" i="17" s="1"/>
  <c r="J1762" i="17"/>
  <c r="I1762" i="17"/>
  <c r="F1762" i="17"/>
  <c r="E1763" i="17"/>
  <c r="G1762" i="17"/>
  <c r="Q1761" i="17"/>
  <c r="P1761" i="17"/>
  <c r="O1761" i="17"/>
  <c r="AE1756" i="17"/>
  <c r="AB1756" i="17" s="1"/>
  <c r="AE1757" i="17"/>
  <c r="U1759" i="17"/>
  <c r="T1760" i="17"/>
  <c r="V1759" i="17"/>
  <c r="AD1757" i="17"/>
  <c r="W1757" i="17" s="1"/>
  <c r="AC1758" i="17"/>
  <c r="Z1758" i="17"/>
  <c r="X1758" i="17"/>
  <c r="Y1758" i="17"/>
  <c r="AA1758" i="17" l="1"/>
  <c r="AG1762" i="17"/>
  <c r="AH1762" i="17"/>
  <c r="AH1763" i="17" s="1"/>
  <c r="AI1762" i="17"/>
  <c r="AI1763" i="17" s="1"/>
  <c r="S1763" i="17"/>
  <c r="N1763" i="17" s="1"/>
  <c r="L1763" i="17"/>
  <c r="K1763" i="17"/>
  <c r="M1763" i="17"/>
  <c r="I1763" i="17"/>
  <c r="H1763" i="17"/>
  <c r="E1764" i="17"/>
  <c r="J1763" i="17"/>
  <c r="F1763" i="17"/>
  <c r="G1763" i="17"/>
  <c r="AJ1763" i="17"/>
  <c r="Q1762" i="17"/>
  <c r="P1762" i="17"/>
  <c r="O1762" i="17"/>
  <c r="AG1763" i="17"/>
  <c r="R1761" i="17"/>
  <c r="AC1759" i="17"/>
  <c r="X1759" i="17"/>
  <c r="Y1759" i="17"/>
  <c r="Z1759" i="17"/>
  <c r="AD1758" i="17"/>
  <c r="W1758" i="17" s="1"/>
  <c r="AB1757" i="17"/>
  <c r="AF1757" i="17"/>
  <c r="AF1758" i="17" s="1"/>
  <c r="AE1758" i="17"/>
  <c r="U1760" i="17"/>
  <c r="T1761" i="17"/>
  <c r="V1760" i="17"/>
  <c r="S1764" i="17" l="1"/>
  <c r="N1764" i="17" s="1"/>
  <c r="K1764" i="17"/>
  <c r="M1764" i="17"/>
  <c r="L1764" i="17"/>
  <c r="I1764" i="17"/>
  <c r="J1764" i="17"/>
  <c r="E1765" i="17"/>
  <c r="H1764" i="17"/>
  <c r="AJ1764" i="17" s="1"/>
  <c r="F1764" i="17"/>
  <c r="G1764" i="17"/>
  <c r="R1762" i="17"/>
  <c r="Q1763" i="17"/>
  <c r="P1763" i="17"/>
  <c r="O1763" i="17"/>
  <c r="AI1764" i="17"/>
  <c r="AB1758" i="17"/>
  <c r="AF1759" i="17" s="1"/>
  <c r="U1761" i="17"/>
  <c r="T1762" i="17"/>
  <c r="V1761" i="17"/>
  <c r="AC1760" i="17"/>
  <c r="X1760" i="17"/>
  <c r="Z1760" i="17"/>
  <c r="Y1760" i="17"/>
  <c r="AA1759" i="17"/>
  <c r="AD1759" i="17" s="1"/>
  <c r="W1759" i="17" s="1"/>
  <c r="AE1759" i="17"/>
  <c r="AA1760" i="17" l="1"/>
  <c r="AH1764" i="17"/>
  <c r="AG1764" i="17"/>
  <c r="S1765" i="17"/>
  <c r="N1765" i="17" s="1"/>
  <c r="K1765" i="17"/>
  <c r="L1765" i="17"/>
  <c r="I1765" i="17"/>
  <c r="M1765" i="17"/>
  <c r="J1765" i="17"/>
  <c r="E1766" i="17"/>
  <c r="F1765" i="17"/>
  <c r="H1765" i="17"/>
  <c r="AI1765" i="17" s="1"/>
  <c r="G1765" i="17"/>
  <c r="AJ1765" i="17"/>
  <c r="AH1765" i="17"/>
  <c r="Q1764" i="17"/>
  <c r="P1764" i="17"/>
  <c r="O1764" i="17"/>
  <c r="R1763" i="17"/>
  <c r="U1762" i="17"/>
  <c r="T1763" i="17"/>
  <c r="V1762" i="17"/>
  <c r="AC1761" i="17"/>
  <c r="Y1761" i="17"/>
  <c r="Z1761" i="17"/>
  <c r="X1761" i="17"/>
  <c r="AD1760" i="17"/>
  <c r="W1760" i="17" s="1"/>
  <c r="AB1759" i="17"/>
  <c r="AE1760" i="17"/>
  <c r="AG1765" i="17" l="1"/>
  <c r="AJ1766" i="17"/>
  <c r="Q1765" i="17"/>
  <c r="P1765" i="17"/>
  <c r="O1765" i="17"/>
  <c r="R1764" i="17"/>
  <c r="S1766" i="17"/>
  <c r="N1766" i="17" s="1"/>
  <c r="M1766" i="17"/>
  <c r="K1766" i="17"/>
  <c r="J1766" i="17"/>
  <c r="I1766" i="17"/>
  <c r="L1766" i="17"/>
  <c r="H1766" i="17"/>
  <c r="AI1766" i="17" s="1"/>
  <c r="E1767" i="17"/>
  <c r="F1766" i="17"/>
  <c r="G1766" i="17"/>
  <c r="AC1762" i="17"/>
  <c r="Y1762" i="17"/>
  <c r="Z1762" i="17"/>
  <c r="X1762" i="17"/>
  <c r="T1764" i="17"/>
  <c r="U1763" i="17"/>
  <c r="V1763" i="17"/>
  <c r="AB1760" i="17"/>
  <c r="AF1760" i="17"/>
  <c r="AF1761" i="17" s="1"/>
  <c r="AA1761" i="17"/>
  <c r="AD1761" i="17" s="1"/>
  <c r="W1761" i="17" s="1"/>
  <c r="R1765" i="17" l="1"/>
  <c r="AG1766" i="17"/>
  <c r="AG1767" i="17" s="1"/>
  <c r="AH1766" i="17"/>
  <c r="P1766" i="17"/>
  <c r="Q1766" i="17"/>
  <c r="O1766" i="17"/>
  <c r="S1767" i="17"/>
  <c r="N1767" i="17" s="1"/>
  <c r="M1767" i="17"/>
  <c r="L1767" i="17"/>
  <c r="J1767" i="17"/>
  <c r="I1767" i="17"/>
  <c r="H1767" i="17"/>
  <c r="AI1767" i="17" s="1"/>
  <c r="K1767" i="17"/>
  <c r="E1768" i="17"/>
  <c r="F1767" i="17"/>
  <c r="G1767" i="17"/>
  <c r="AE1761" i="17"/>
  <c r="AB1761" i="17" s="1"/>
  <c r="AA1762" i="17"/>
  <c r="AE1762" i="17" s="1"/>
  <c r="AC1763" i="17"/>
  <c r="Y1763" i="17"/>
  <c r="Z1763" i="17"/>
  <c r="X1763" i="17"/>
  <c r="T1765" i="17"/>
  <c r="U1764" i="17"/>
  <c r="V1764" i="17"/>
  <c r="R1766" i="17" l="1"/>
  <c r="AH1767" i="17"/>
  <c r="AJ1767" i="17"/>
  <c r="S1768" i="17"/>
  <c r="N1768" i="17" s="1"/>
  <c r="L1768" i="17"/>
  <c r="M1768" i="17"/>
  <c r="J1768" i="17"/>
  <c r="H1768" i="17"/>
  <c r="AI1768" i="17" s="1"/>
  <c r="K1768" i="17"/>
  <c r="F1768" i="17"/>
  <c r="E1769" i="17"/>
  <c r="I1768" i="17"/>
  <c r="G1768" i="17"/>
  <c r="AH1768" i="17"/>
  <c r="AJ1768" i="17"/>
  <c r="AG1768" i="17"/>
  <c r="Q1767" i="17"/>
  <c r="P1767" i="17"/>
  <c r="O1767" i="17"/>
  <c r="AD1762" i="17"/>
  <c r="W1762" i="17" s="1"/>
  <c r="AA1763" i="17"/>
  <c r="AE1763" i="17" s="1"/>
  <c r="AC1764" i="17"/>
  <c r="Y1764" i="17"/>
  <c r="X1764" i="17"/>
  <c r="Z1764" i="17"/>
  <c r="U1765" i="17"/>
  <c r="T1766" i="17"/>
  <c r="V1765" i="17"/>
  <c r="AB1762" i="17"/>
  <c r="AD1763" i="17"/>
  <c r="AF1762" i="17"/>
  <c r="AF1763" i="17" s="1"/>
  <c r="AH1769" i="17" l="1"/>
  <c r="AJ1769" i="17"/>
  <c r="Q1768" i="17"/>
  <c r="P1768" i="17"/>
  <c r="R1768" i="17" s="1"/>
  <c r="O1768" i="17"/>
  <c r="R1767" i="17"/>
  <c r="S1769" i="17"/>
  <c r="N1769" i="17" s="1"/>
  <c r="M1769" i="17"/>
  <c r="L1769" i="17"/>
  <c r="K1769" i="17"/>
  <c r="J1769" i="17"/>
  <c r="H1769" i="17"/>
  <c r="AI1769" i="17" s="1"/>
  <c r="I1769" i="17"/>
  <c r="F1769" i="17"/>
  <c r="E1770" i="17"/>
  <c r="G1769" i="17"/>
  <c r="AA1764" i="17"/>
  <c r="AE1764" i="17" s="1"/>
  <c r="AC1765" i="17"/>
  <c r="Y1765" i="17"/>
  <c r="Z1765" i="17"/>
  <c r="X1765" i="17"/>
  <c r="T1767" i="17"/>
  <c r="U1766" i="17"/>
  <c r="V1766" i="17"/>
  <c r="W1763" i="17"/>
  <c r="AA1765" i="17" l="1"/>
  <c r="AG1769" i="17"/>
  <c r="S1770" i="17"/>
  <c r="N1770" i="17" s="1"/>
  <c r="M1770" i="17"/>
  <c r="K1770" i="17"/>
  <c r="H1770" i="17"/>
  <c r="AI1770" i="17" s="1"/>
  <c r="L1770" i="17"/>
  <c r="J1770" i="17"/>
  <c r="I1770" i="17"/>
  <c r="E1771" i="17"/>
  <c r="F1770" i="17"/>
  <c r="G1770" i="17"/>
  <c r="Q1769" i="17"/>
  <c r="P1769" i="17"/>
  <c r="O1769" i="17"/>
  <c r="AC1766" i="17"/>
  <c r="Y1766" i="17"/>
  <c r="X1766" i="17"/>
  <c r="Z1766" i="17"/>
  <c r="AD1765" i="17"/>
  <c r="AE1765" i="17"/>
  <c r="U1767" i="17"/>
  <c r="T1768" i="17"/>
  <c r="V1767" i="17"/>
  <c r="AB1763" i="17"/>
  <c r="AD1764" i="17"/>
  <c r="W1764" i="17" s="1"/>
  <c r="AA1766" i="17" l="1"/>
  <c r="AJ1770" i="17"/>
  <c r="AH1770" i="17"/>
  <c r="AG1770" i="17"/>
  <c r="AG1771" i="17" s="1"/>
  <c r="W1765" i="17"/>
  <c r="AI1771" i="17"/>
  <c r="Q1770" i="17"/>
  <c r="P1770" i="17"/>
  <c r="O1770" i="17"/>
  <c r="S1771" i="17"/>
  <c r="N1771" i="17" s="1"/>
  <c r="K1771" i="17"/>
  <c r="M1771" i="17"/>
  <c r="L1771" i="17"/>
  <c r="I1771" i="17"/>
  <c r="J1771" i="17"/>
  <c r="E1772" i="17"/>
  <c r="H1771" i="17"/>
  <c r="F1771" i="17"/>
  <c r="G1771" i="17"/>
  <c r="AH1771" i="17"/>
  <c r="AJ1771" i="17"/>
  <c r="R1769" i="17"/>
  <c r="T1769" i="17"/>
  <c r="U1768" i="17"/>
  <c r="V1768" i="17"/>
  <c r="AB1764" i="17"/>
  <c r="AF1764" i="17"/>
  <c r="AF1765" i="17" s="1"/>
  <c r="AD1766" i="17"/>
  <c r="AC1767" i="17"/>
  <c r="Z1767" i="17"/>
  <c r="Y1767" i="17"/>
  <c r="X1767" i="17"/>
  <c r="AE1766" i="17"/>
  <c r="W1766" i="17" l="1"/>
  <c r="AB1765" i="17"/>
  <c r="AF1766" i="17" s="1"/>
  <c r="AF1767" i="17" s="1"/>
  <c r="Q1771" i="17"/>
  <c r="P1771" i="17"/>
  <c r="R1771" i="17" s="1"/>
  <c r="O1771" i="17"/>
  <c r="S1772" i="17"/>
  <c r="N1772" i="17" s="1"/>
  <c r="L1772" i="17"/>
  <c r="K1772" i="17"/>
  <c r="M1772" i="17"/>
  <c r="J1772" i="17"/>
  <c r="I1772" i="17"/>
  <c r="E1773" i="17"/>
  <c r="F1772" i="17"/>
  <c r="H1772" i="17"/>
  <c r="AI1772" i="17" s="1"/>
  <c r="G1772" i="17"/>
  <c r="R1770" i="17"/>
  <c r="AA1767" i="17"/>
  <c r="AD1767" i="17"/>
  <c r="W1767" i="17" s="1"/>
  <c r="AC1768" i="17"/>
  <c r="Y1768" i="17"/>
  <c r="X1768" i="17"/>
  <c r="Z1768" i="17"/>
  <c r="U1769" i="17"/>
  <c r="T1770" i="17"/>
  <c r="V1769" i="17"/>
  <c r="AE1767" i="17"/>
  <c r="AB1766" i="17" l="1"/>
  <c r="AJ1772" i="17"/>
  <c r="AG1772" i="17"/>
  <c r="AH1772" i="17"/>
  <c r="P1772" i="17"/>
  <c r="Q1772" i="17"/>
  <c r="O1772" i="17"/>
  <c r="AI1773" i="17"/>
  <c r="S1773" i="17"/>
  <c r="N1773" i="17" s="1"/>
  <c r="K1773" i="17"/>
  <c r="M1773" i="17"/>
  <c r="J1773" i="17"/>
  <c r="H1773" i="17"/>
  <c r="AJ1773" i="17" s="1"/>
  <c r="I1773" i="17"/>
  <c r="L1773" i="17"/>
  <c r="E1774" i="17"/>
  <c r="F1773" i="17"/>
  <c r="G1773" i="17"/>
  <c r="U1770" i="17"/>
  <c r="T1771" i="17"/>
  <c r="V1770" i="17"/>
  <c r="AC1769" i="17"/>
  <c r="Y1769" i="17"/>
  <c r="Z1769" i="17"/>
  <c r="X1769" i="17"/>
  <c r="AA1768" i="17"/>
  <c r="AE1768" i="17" s="1"/>
  <c r="AB1767" i="17"/>
  <c r="AG1773" i="17" l="1"/>
  <c r="AH1773" i="17"/>
  <c r="AH1774" i="17" s="1"/>
  <c r="AA1769" i="17"/>
  <c r="AE1769" i="17" s="1"/>
  <c r="AI1774" i="17"/>
  <c r="S1774" i="17"/>
  <c r="N1774" i="17" s="1"/>
  <c r="L1774" i="17"/>
  <c r="M1774" i="17"/>
  <c r="K1774" i="17"/>
  <c r="I1774" i="17"/>
  <c r="H1774" i="17"/>
  <c r="J1774" i="17"/>
  <c r="F1774" i="17"/>
  <c r="E1775" i="17"/>
  <c r="G1774" i="17"/>
  <c r="R1772" i="17"/>
  <c r="Q1773" i="17"/>
  <c r="P1773" i="17"/>
  <c r="O1773" i="17"/>
  <c r="AG1774" i="17"/>
  <c r="AJ1774" i="17"/>
  <c r="T1772" i="17"/>
  <c r="U1771" i="17"/>
  <c r="V1771" i="17"/>
  <c r="AD1768" i="17"/>
  <c r="W1768" i="17" s="1"/>
  <c r="AB1768" i="17"/>
  <c r="AF1768" i="17"/>
  <c r="AF1769" i="17" s="1"/>
  <c r="AC1770" i="17"/>
  <c r="Y1770" i="17"/>
  <c r="X1770" i="17"/>
  <c r="Z1770" i="17"/>
  <c r="AD1769" i="17"/>
  <c r="W1769" i="17" l="1"/>
  <c r="S1775" i="17"/>
  <c r="N1775" i="17" s="1"/>
  <c r="K1775" i="17"/>
  <c r="L1775" i="17"/>
  <c r="M1775" i="17"/>
  <c r="J1775" i="17"/>
  <c r="I1775" i="17"/>
  <c r="H1775" i="17"/>
  <c r="E1776" i="17"/>
  <c r="F1775" i="17"/>
  <c r="G1775" i="17"/>
  <c r="AA1770" i="17"/>
  <c r="AJ1775" i="17"/>
  <c r="Q1774" i="17"/>
  <c r="P1774" i="17"/>
  <c r="R1774" i="17" s="1"/>
  <c r="O1774" i="17"/>
  <c r="AI1775" i="17"/>
  <c r="AG1775" i="17"/>
  <c r="AH1775" i="17"/>
  <c r="R1773" i="17"/>
  <c r="AB1769" i="17"/>
  <c r="AC1771" i="17"/>
  <c r="Z1771" i="17"/>
  <c r="X1771" i="17"/>
  <c r="Y1771" i="17"/>
  <c r="U1772" i="17"/>
  <c r="T1773" i="17"/>
  <c r="V1772" i="17"/>
  <c r="AD1770" i="17"/>
  <c r="W1770" i="17" s="1"/>
  <c r="AE1770" i="17"/>
  <c r="AG1776" i="17" l="1"/>
  <c r="Q1775" i="17"/>
  <c r="P1775" i="17"/>
  <c r="R1775" i="17" s="1"/>
  <c r="O1775" i="17"/>
  <c r="S1776" i="17"/>
  <c r="N1776" i="17" s="1"/>
  <c r="L1776" i="17"/>
  <c r="J1776" i="17"/>
  <c r="H1776" i="17"/>
  <c r="AI1776" i="17" s="1"/>
  <c r="M1776" i="17"/>
  <c r="K1776" i="17"/>
  <c r="I1776" i="17"/>
  <c r="E1777" i="17"/>
  <c r="F1776" i="17"/>
  <c r="G1776" i="17"/>
  <c r="AC1772" i="17"/>
  <c r="X1772" i="17"/>
  <c r="Y1772" i="17"/>
  <c r="Z1772" i="17"/>
  <c r="AA1771" i="17"/>
  <c r="AD1771" i="17" s="1"/>
  <c r="W1771" i="17" s="1"/>
  <c r="AE1771" i="17"/>
  <c r="U1773" i="17"/>
  <c r="T1774" i="17"/>
  <c r="V1773" i="17"/>
  <c r="AB1770" i="17"/>
  <c r="AF1770" i="17"/>
  <c r="AF1771" i="17" s="1"/>
  <c r="AH1776" i="17" l="1"/>
  <c r="AJ1776" i="17"/>
  <c r="AA1772" i="17"/>
  <c r="Q1776" i="17"/>
  <c r="P1776" i="17"/>
  <c r="O1776" i="17"/>
  <c r="S1777" i="17"/>
  <c r="N1777" i="17" s="1"/>
  <c r="M1777" i="17"/>
  <c r="L1777" i="17"/>
  <c r="K1777" i="17"/>
  <c r="H1777" i="17"/>
  <c r="AI1777" i="17" s="1"/>
  <c r="I1777" i="17"/>
  <c r="J1777" i="17"/>
  <c r="F1777" i="17"/>
  <c r="E1778" i="17"/>
  <c r="G1777" i="17"/>
  <c r="AG1777" i="17"/>
  <c r="AJ1777" i="17"/>
  <c r="AH1777" i="17"/>
  <c r="AB1771" i="17"/>
  <c r="AD1772" i="17"/>
  <c r="W1772" i="17" s="1"/>
  <c r="AC1773" i="17"/>
  <c r="Y1773" i="17"/>
  <c r="X1773" i="17"/>
  <c r="Z1773" i="17"/>
  <c r="U1774" i="17"/>
  <c r="T1775" i="17"/>
  <c r="V1774" i="17"/>
  <c r="AE1772" i="17"/>
  <c r="R1776" i="17" l="1"/>
  <c r="AA1773" i="17"/>
  <c r="Q1777" i="17"/>
  <c r="P1777" i="17"/>
  <c r="R1777" i="17" s="1"/>
  <c r="O1777" i="17"/>
  <c r="S1778" i="17"/>
  <c r="N1778" i="17" s="1"/>
  <c r="L1778" i="17"/>
  <c r="K1778" i="17"/>
  <c r="M1778" i="17"/>
  <c r="H1778" i="17"/>
  <c r="AI1778" i="17" s="1"/>
  <c r="J1778" i="17"/>
  <c r="I1778" i="17"/>
  <c r="E1779" i="17"/>
  <c r="F1778" i="17"/>
  <c r="G1778" i="17"/>
  <c r="AH1778" i="17"/>
  <c r="AG1778" i="17"/>
  <c r="AD1773" i="17"/>
  <c r="W1773" i="17" s="1"/>
  <c r="AE1773" i="17"/>
  <c r="AC1774" i="17"/>
  <c r="Z1774" i="17"/>
  <c r="Y1774" i="17"/>
  <c r="X1774" i="17"/>
  <c r="U1775" i="17"/>
  <c r="T1776" i="17"/>
  <c r="V1775" i="17"/>
  <c r="AB1772" i="17"/>
  <c r="AF1772" i="17"/>
  <c r="AF1773" i="17" s="1"/>
  <c r="AJ1778" i="17" l="1"/>
  <c r="S1779" i="17"/>
  <c r="N1779" i="17" s="1"/>
  <c r="M1779" i="17"/>
  <c r="K1779" i="17"/>
  <c r="J1779" i="17"/>
  <c r="I1779" i="17"/>
  <c r="L1779" i="17"/>
  <c r="H1779" i="17"/>
  <c r="AJ1779" i="17" s="1"/>
  <c r="E1780" i="17"/>
  <c r="F1779" i="17"/>
  <c r="G1779" i="17"/>
  <c r="Q1778" i="17"/>
  <c r="O1778" i="17"/>
  <c r="P1778" i="17"/>
  <c r="AG1779" i="17"/>
  <c r="AA1774" i="17"/>
  <c r="AD1774" i="17" s="1"/>
  <c r="W1774" i="17" s="1"/>
  <c r="AB1773" i="17"/>
  <c r="AC1775" i="17"/>
  <c r="X1775" i="17"/>
  <c r="Z1775" i="17"/>
  <c r="Y1775" i="17"/>
  <c r="U1776" i="17"/>
  <c r="T1777" i="17"/>
  <c r="V1776" i="17"/>
  <c r="AI1779" i="17" l="1"/>
  <c r="AI1780" i="17" s="1"/>
  <c r="AH1779" i="17"/>
  <c r="AH1780" i="17" s="1"/>
  <c r="AA1775" i="17"/>
  <c r="R1778" i="17"/>
  <c r="Q1779" i="17"/>
  <c r="P1779" i="17"/>
  <c r="O1779" i="17"/>
  <c r="S1780" i="17"/>
  <c r="N1780" i="17" s="1"/>
  <c r="L1780" i="17"/>
  <c r="K1780" i="17"/>
  <c r="M1780" i="17"/>
  <c r="J1780" i="17"/>
  <c r="I1780" i="17"/>
  <c r="H1780" i="17"/>
  <c r="AJ1780" i="17" s="1"/>
  <c r="E1781" i="17"/>
  <c r="F1780" i="17"/>
  <c r="G1780" i="17"/>
  <c r="U1777" i="17"/>
  <c r="T1778" i="17"/>
  <c r="V1777" i="17"/>
  <c r="AC1776" i="17"/>
  <c r="Z1776" i="17"/>
  <c r="Y1776" i="17"/>
  <c r="X1776" i="17"/>
  <c r="AD1775" i="17"/>
  <c r="W1775" i="17" s="1"/>
  <c r="AF1774" i="17"/>
  <c r="AE1775" i="17"/>
  <c r="AE1774" i="17"/>
  <c r="AB1774" i="17" s="1"/>
  <c r="R1779" i="17" l="1"/>
  <c r="AA1776" i="17"/>
  <c r="AG1780" i="17"/>
  <c r="AG1781" i="17" s="1"/>
  <c r="P1780" i="17"/>
  <c r="Q1780" i="17"/>
  <c r="O1780" i="17"/>
  <c r="S1781" i="17"/>
  <c r="N1781" i="17" s="1"/>
  <c r="M1781" i="17"/>
  <c r="L1781" i="17"/>
  <c r="J1781" i="17"/>
  <c r="I1781" i="17"/>
  <c r="H1781" i="17"/>
  <c r="K1781" i="17"/>
  <c r="E1782" i="17"/>
  <c r="F1781" i="17"/>
  <c r="G1781" i="17"/>
  <c r="AJ1781" i="17"/>
  <c r="AB1775" i="17"/>
  <c r="AE1776" i="17"/>
  <c r="AF1775" i="17"/>
  <c r="AF1776" i="17" s="1"/>
  <c r="T1779" i="17"/>
  <c r="U1778" i="17"/>
  <c r="V1778" i="17"/>
  <c r="AC1777" i="17"/>
  <c r="Y1777" i="17"/>
  <c r="Z1777" i="17"/>
  <c r="X1777" i="17"/>
  <c r="AD1776" i="17"/>
  <c r="W1776" i="17" s="1"/>
  <c r="AI1781" i="17" l="1"/>
  <c r="AH1781" i="17"/>
  <c r="Q1781" i="17"/>
  <c r="P1781" i="17"/>
  <c r="R1781" i="17" s="1"/>
  <c r="O1781" i="17"/>
  <c r="S1782" i="17"/>
  <c r="N1782" i="17" s="1"/>
  <c r="M1782" i="17"/>
  <c r="K1782" i="17"/>
  <c r="L1782" i="17"/>
  <c r="J1782" i="17"/>
  <c r="I1782" i="17"/>
  <c r="E1783" i="17"/>
  <c r="H1782" i="17"/>
  <c r="AI1782" i="17" s="1"/>
  <c r="F1782" i="17"/>
  <c r="G1782" i="17"/>
  <c r="AG1782" i="17"/>
  <c r="R1780" i="17"/>
  <c r="AA1777" i="17"/>
  <c r="AC1778" i="17"/>
  <c r="Y1778" i="17"/>
  <c r="Z1778" i="17"/>
  <c r="X1778" i="17"/>
  <c r="U1779" i="17"/>
  <c r="T1780" i="17"/>
  <c r="V1779" i="17"/>
  <c r="AD1777" i="17"/>
  <c r="W1777" i="17" s="1"/>
  <c r="AE1777" i="17"/>
  <c r="AB1776" i="17"/>
  <c r="AF1777" i="17" s="1"/>
  <c r="AA1778" i="17" l="1"/>
  <c r="AJ1782" i="17"/>
  <c r="AH1782" i="17"/>
  <c r="Q1782" i="17"/>
  <c r="P1782" i="17"/>
  <c r="O1782" i="17"/>
  <c r="S1783" i="17"/>
  <c r="N1783" i="17" s="1"/>
  <c r="K1783" i="17"/>
  <c r="L1783" i="17"/>
  <c r="M1783" i="17"/>
  <c r="J1783" i="17"/>
  <c r="I1783" i="17"/>
  <c r="H1783" i="17"/>
  <c r="AI1783" i="17" s="1"/>
  <c r="E1784" i="17"/>
  <c r="F1783" i="17"/>
  <c r="G1783" i="17"/>
  <c r="AB1777" i="17"/>
  <c r="AD1778" i="17"/>
  <c r="W1778" i="17" s="1"/>
  <c r="AE1778" i="17"/>
  <c r="U1780" i="17"/>
  <c r="T1781" i="17"/>
  <c r="V1780" i="17"/>
  <c r="AC1779" i="17"/>
  <c r="Y1779" i="17"/>
  <c r="Z1779" i="17"/>
  <c r="X1779" i="17"/>
  <c r="AG1783" i="17" l="1"/>
  <c r="AG1784" i="17" s="1"/>
  <c r="AH1783" i="17"/>
  <c r="AJ1783" i="17"/>
  <c r="AJ1784" i="17" s="1"/>
  <c r="Q1783" i="17"/>
  <c r="P1783" i="17"/>
  <c r="O1783" i="17"/>
  <c r="S1784" i="17"/>
  <c r="N1784" i="17" s="1"/>
  <c r="M1784" i="17"/>
  <c r="K1784" i="17"/>
  <c r="J1784" i="17"/>
  <c r="H1784" i="17"/>
  <c r="L1784" i="17"/>
  <c r="I1784" i="17"/>
  <c r="F1784" i="17"/>
  <c r="E1785" i="17"/>
  <c r="G1784" i="17"/>
  <c r="R1782" i="17"/>
  <c r="AH1784" i="17"/>
  <c r="AI1784" i="17"/>
  <c r="AA1779" i="17"/>
  <c r="AE1779" i="17" s="1"/>
  <c r="AB1778" i="17"/>
  <c r="AC1780" i="17"/>
  <c r="X1780" i="17"/>
  <c r="Y1780" i="17"/>
  <c r="Z1780" i="17"/>
  <c r="U1781" i="17"/>
  <c r="T1782" i="17"/>
  <c r="V1781" i="17"/>
  <c r="AF1778" i="17"/>
  <c r="AF1779" i="17" s="1"/>
  <c r="R1783" i="17" l="1"/>
  <c r="AJ1785" i="17"/>
  <c r="AH1785" i="17"/>
  <c r="S1785" i="17"/>
  <c r="N1785" i="17" s="1"/>
  <c r="K1785" i="17"/>
  <c r="M1785" i="17"/>
  <c r="L1785" i="17"/>
  <c r="I1785" i="17"/>
  <c r="J1785" i="17"/>
  <c r="H1785" i="17"/>
  <c r="AG1785" i="17" s="1"/>
  <c r="F1785" i="17"/>
  <c r="E1786" i="17"/>
  <c r="G1785" i="17"/>
  <c r="Q1784" i="17"/>
  <c r="P1784" i="17"/>
  <c r="O1784" i="17"/>
  <c r="AA1780" i="17"/>
  <c r="AE1780" i="17" s="1"/>
  <c r="T1783" i="17"/>
  <c r="U1782" i="17"/>
  <c r="V1782" i="17"/>
  <c r="AD1780" i="17"/>
  <c r="AC1781" i="17"/>
  <c r="Y1781" i="17"/>
  <c r="X1781" i="17"/>
  <c r="Z1781" i="17"/>
  <c r="AD1779" i="17"/>
  <c r="W1779" i="17" s="1"/>
  <c r="AI1785" i="17" l="1"/>
  <c r="S1786" i="17"/>
  <c r="N1786" i="17" s="1"/>
  <c r="M1786" i="17"/>
  <c r="K1786" i="17"/>
  <c r="L1786" i="17"/>
  <c r="H1786" i="17"/>
  <c r="AJ1786" i="17" s="1"/>
  <c r="J1786" i="17"/>
  <c r="E1787" i="17"/>
  <c r="I1786" i="17"/>
  <c r="F1786" i="17"/>
  <c r="G1786" i="17"/>
  <c r="Q1785" i="17"/>
  <c r="P1785" i="17"/>
  <c r="O1785" i="17"/>
  <c r="R1784" i="17"/>
  <c r="W1780" i="17"/>
  <c r="AB1779" i="17"/>
  <c r="AC1782" i="17"/>
  <c r="Z1782" i="17"/>
  <c r="X1782" i="17"/>
  <c r="Y1782" i="17"/>
  <c r="U1783" i="17"/>
  <c r="T1784" i="17"/>
  <c r="V1783" i="17"/>
  <c r="AA1781" i="17"/>
  <c r="AD1781" i="17" s="1"/>
  <c r="AE1781" i="17"/>
  <c r="AI1786" i="17" l="1"/>
  <c r="AH1786" i="17"/>
  <c r="AG1786" i="17"/>
  <c r="R1785" i="17"/>
  <c r="Q1786" i="17"/>
  <c r="O1786" i="17"/>
  <c r="P1786" i="17"/>
  <c r="R1786" i="17" s="1"/>
  <c r="AA1782" i="17"/>
  <c r="AD1782" i="17" s="1"/>
  <c r="S1787" i="17"/>
  <c r="N1787" i="17" s="1"/>
  <c r="L1787" i="17"/>
  <c r="K1787" i="17"/>
  <c r="M1787" i="17"/>
  <c r="I1787" i="17"/>
  <c r="J1787" i="17"/>
  <c r="E1788" i="17"/>
  <c r="H1787" i="17"/>
  <c r="AJ1787" i="17" s="1"/>
  <c r="F1787" i="17"/>
  <c r="G1787" i="17"/>
  <c r="U1784" i="17"/>
  <c r="T1785" i="17"/>
  <c r="V1784" i="17"/>
  <c r="AB1780" i="17"/>
  <c r="AF1780" i="17"/>
  <c r="AC1783" i="17"/>
  <c r="X1783" i="17"/>
  <c r="Z1783" i="17"/>
  <c r="Y1783" i="17"/>
  <c r="W1781" i="17"/>
  <c r="W1782" i="17" l="1"/>
  <c r="AA1783" i="17"/>
  <c r="AD1783" i="17" s="1"/>
  <c r="W1783" i="17" s="1"/>
  <c r="AE1782" i="17"/>
  <c r="AG1787" i="17"/>
  <c r="AG1788" i="17" s="1"/>
  <c r="AH1787" i="17"/>
  <c r="AH1788" i="17" s="1"/>
  <c r="AI1787" i="17"/>
  <c r="AI1788" i="17" s="1"/>
  <c r="S1788" i="17"/>
  <c r="N1788" i="17" s="1"/>
  <c r="K1788" i="17"/>
  <c r="L1788" i="17"/>
  <c r="M1788" i="17"/>
  <c r="J1788" i="17"/>
  <c r="H1788" i="17"/>
  <c r="AJ1788" i="17" s="1"/>
  <c r="I1788" i="17"/>
  <c r="E1789" i="17"/>
  <c r="F1788" i="17"/>
  <c r="G1788" i="17"/>
  <c r="AB1781" i="17"/>
  <c r="P1787" i="17"/>
  <c r="Q1787" i="17"/>
  <c r="O1787" i="17"/>
  <c r="U1785" i="17"/>
  <c r="T1786" i="17"/>
  <c r="V1785" i="17"/>
  <c r="AC1784" i="17"/>
  <c r="Z1784" i="17"/>
  <c r="X1784" i="17"/>
  <c r="Y1784" i="17"/>
  <c r="AE1783" i="17"/>
  <c r="AF1781" i="17"/>
  <c r="AB1782" i="17" l="1"/>
  <c r="AH1789" i="17"/>
  <c r="AG1789" i="17"/>
  <c r="AF1782" i="17"/>
  <c r="AF1783" i="17" s="1"/>
  <c r="AF1784" i="17" s="1"/>
  <c r="AB1783" i="17"/>
  <c r="Q1788" i="17"/>
  <c r="P1788" i="17"/>
  <c r="O1788" i="17"/>
  <c r="R1787" i="17"/>
  <c r="S1789" i="17"/>
  <c r="N1789" i="17" s="1"/>
  <c r="M1789" i="17"/>
  <c r="K1789" i="17"/>
  <c r="L1789" i="17"/>
  <c r="J1789" i="17"/>
  <c r="H1789" i="17"/>
  <c r="AJ1789" i="17" s="1"/>
  <c r="I1789" i="17"/>
  <c r="F1789" i="17"/>
  <c r="E1790" i="17"/>
  <c r="G1789" i="17"/>
  <c r="AE1784" i="17"/>
  <c r="T1787" i="17"/>
  <c r="U1786" i="17"/>
  <c r="V1786" i="17"/>
  <c r="AA1784" i="17"/>
  <c r="AD1784" i="17" s="1"/>
  <c r="W1784" i="17" s="1"/>
  <c r="AC1785" i="17"/>
  <c r="Y1785" i="17"/>
  <c r="Z1785" i="17"/>
  <c r="X1785" i="17"/>
  <c r="R1788" i="17" l="1"/>
  <c r="AI1789" i="17"/>
  <c r="AI1790" i="17"/>
  <c r="P1789" i="17"/>
  <c r="O1789" i="17"/>
  <c r="Q1789" i="17"/>
  <c r="S1790" i="17"/>
  <c r="N1790" i="17" s="1"/>
  <c r="M1790" i="17"/>
  <c r="K1790" i="17"/>
  <c r="L1790" i="17"/>
  <c r="H1790" i="17"/>
  <c r="J1790" i="17"/>
  <c r="I1790" i="17"/>
  <c r="F1790" i="17"/>
  <c r="E1791" i="17"/>
  <c r="G1790" i="17"/>
  <c r="AJ1790" i="17"/>
  <c r="AB1784" i="17"/>
  <c r="AA1785" i="17"/>
  <c r="AD1785" i="17" s="1"/>
  <c r="W1785" i="17" s="1"/>
  <c r="AC1786" i="17"/>
  <c r="Y1786" i="17"/>
  <c r="Z1786" i="17"/>
  <c r="X1786" i="17"/>
  <c r="U1787" i="17"/>
  <c r="T1788" i="17"/>
  <c r="V1787" i="17"/>
  <c r="AE1785" i="17"/>
  <c r="AF1785" i="17"/>
  <c r="R1789" i="17" l="1"/>
  <c r="AA1786" i="17"/>
  <c r="AG1790" i="17"/>
  <c r="AH1790" i="17"/>
  <c r="AH1791" i="17" s="1"/>
  <c r="S1791" i="17"/>
  <c r="N1791" i="17" s="1"/>
  <c r="K1791" i="17"/>
  <c r="L1791" i="17"/>
  <c r="M1791" i="17"/>
  <c r="J1791" i="17"/>
  <c r="I1791" i="17"/>
  <c r="H1791" i="17"/>
  <c r="E1792" i="17"/>
  <c r="F1791" i="17"/>
  <c r="G1791" i="17"/>
  <c r="Q1790" i="17"/>
  <c r="P1790" i="17"/>
  <c r="R1790" i="17" s="1"/>
  <c r="O1790" i="17"/>
  <c r="AG1791" i="17"/>
  <c r="AJ1791" i="17"/>
  <c r="AI1791" i="17"/>
  <c r="AD1786" i="17"/>
  <c r="W1786" i="17" s="1"/>
  <c r="AC1787" i="17"/>
  <c r="Z1787" i="17"/>
  <c r="Y1787" i="17"/>
  <c r="X1787" i="17"/>
  <c r="AE1786" i="17"/>
  <c r="T1789" i="17"/>
  <c r="U1788" i="17"/>
  <c r="V1788" i="17"/>
  <c r="AB1785" i="17"/>
  <c r="Q1791" i="17" l="1"/>
  <c r="P1791" i="17"/>
  <c r="O1791" i="17"/>
  <c r="S1792" i="17"/>
  <c r="N1792" i="17" s="1"/>
  <c r="K1792" i="17"/>
  <c r="L1792" i="17"/>
  <c r="M1792" i="17"/>
  <c r="I1792" i="17"/>
  <c r="J1792" i="17"/>
  <c r="H1792" i="17"/>
  <c r="AH1792" i="17" s="1"/>
  <c r="E1793" i="17"/>
  <c r="F1792" i="17"/>
  <c r="G1792" i="17"/>
  <c r="AA1787" i="17"/>
  <c r="AD1787" i="17"/>
  <c r="W1787" i="17" s="1"/>
  <c r="AB1786" i="17"/>
  <c r="AE1787" i="17"/>
  <c r="U1789" i="17"/>
  <c r="T1790" i="17"/>
  <c r="V1789" i="17"/>
  <c r="AC1788" i="17"/>
  <c r="Z1788" i="17"/>
  <c r="X1788" i="17"/>
  <c r="Y1788" i="17"/>
  <c r="AF1786" i="17"/>
  <c r="AF1787" i="17" s="1"/>
  <c r="AI1792" i="17" l="1"/>
  <c r="AG1792" i="17"/>
  <c r="AJ1792" i="17"/>
  <c r="S1793" i="17"/>
  <c r="N1793" i="17" s="1"/>
  <c r="M1793" i="17"/>
  <c r="L1793" i="17"/>
  <c r="K1793" i="17"/>
  <c r="J1793" i="17"/>
  <c r="H1793" i="17"/>
  <c r="I1793" i="17"/>
  <c r="F1793" i="17"/>
  <c r="E1794" i="17"/>
  <c r="G1793" i="17"/>
  <c r="AJ1793" i="17"/>
  <c r="AH1793" i="17"/>
  <c r="AI1793" i="17"/>
  <c r="R1791" i="17"/>
  <c r="AG1793" i="17"/>
  <c r="Q1792" i="17"/>
  <c r="P1792" i="17"/>
  <c r="O1792" i="17"/>
  <c r="AA1788" i="17"/>
  <c r="AE1788" i="17" s="1"/>
  <c r="AC1789" i="17"/>
  <c r="Z1789" i="17"/>
  <c r="X1789" i="17"/>
  <c r="Y1789" i="17"/>
  <c r="AB1787" i="17"/>
  <c r="U1790" i="17"/>
  <c r="T1791" i="17"/>
  <c r="V1790" i="17"/>
  <c r="AD1788" i="17" l="1"/>
  <c r="W1788" i="17" s="1"/>
  <c r="AA1789" i="17"/>
  <c r="R1792" i="17"/>
  <c r="S1794" i="17"/>
  <c r="N1794" i="17" s="1"/>
  <c r="L1794" i="17"/>
  <c r="K1794" i="17"/>
  <c r="M1794" i="17"/>
  <c r="I1794" i="17"/>
  <c r="H1794" i="17"/>
  <c r="AJ1794" i="17" s="1"/>
  <c r="J1794" i="17"/>
  <c r="E1795" i="17"/>
  <c r="F1794" i="17"/>
  <c r="G1794" i="17"/>
  <c r="Q1793" i="17"/>
  <c r="P1793" i="17"/>
  <c r="O1793" i="17"/>
  <c r="T1792" i="17"/>
  <c r="U1791" i="17"/>
  <c r="V1791" i="17"/>
  <c r="AD1789" i="17"/>
  <c r="W1789" i="17" s="1"/>
  <c r="AC1790" i="17"/>
  <c r="Y1790" i="17"/>
  <c r="X1790" i="17"/>
  <c r="Z1790" i="17"/>
  <c r="AB1788" i="17"/>
  <c r="AE1789" i="17"/>
  <c r="AF1788" i="17"/>
  <c r="AF1789" i="17" s="1"/>
  <c r="AI1794" i="17" l="1"/>
  <c r="AG1794" i="17"/>
  <c r="AH1794" i="17"/>
  <c r="AH1795" i="17" s="1"/>
  <c r="Q1794" i="17"/>
  <c r="P1794" i="17"/>
  <c r="O1794" i="17"/>
  <c r="S1795" i="17"/>
  <c r="N1795" i="17" s="1"/>
  <c r="M1795" i="17"/>
  <c r="L1795" i="17"/>
  <c r="K1795" i="17"/>
  <c r="J1795" i="17"/>
  <c r="I1795" i="17"/>
  <c r="H1795" i="17"/>
  <c r="AJ1795" i="17" s="1"/>
  <c r="E1796" i="17"/>
  <c r="F1795" i="17"/>
  <c r="G1795" i="17"/>
  <c r="R1793" i="17"/>
  <c r="AG1795" i="17"/>
  <c r="AA1790" i="17"/>
  <c r="AD1790" i="17" s="1"/>
  <c r="W1790" i="17" s="1"/>
  <c r="AE1790" i="17"/>
  <c r="AB1789" i="17"/>
  <c r="AF1790" i="17" s="1"/>
  <c r="AC1791" i="17"/>
  <c r="Z1791" i="17"/>
  <c r="X1791" i="17"/>
  <c r="Y1791" i="17"/>
  <c r="U1792" i="17"/>
  <c r="T1793" i="17"/>
  <c r="V1792" i="17"/>
  <c r="AA1791" i="17" l="1"/>
  <c r="AG1796" i="17"/>
  <c r="AI1795" i="17"/>
  <c r="AI1796" i="17"/>
  <c r="AJ1796" i="17"/>
  <c r="Q1795" i="17"/>
  <c r="P1795" i="17"/>
  <c r="O1795" i="17"/>
  <c r="S1796" i="17"/>
  <c r="N1796" i="17" s="1"/>
  <c r="L1796" i="17"/>
  <c r="K1796" i="17"/>
  <c r="M1796" i="17"/>
  <c r="E1797" i="17"/>
  <c r="J1796" i="17"/>
  <c r="I1796" i="17"/>
  <c r="H1796" i="17"/>
  <c r="F1796" i="17"/>
  <c r="G1796" i="17"/>
  <c r="R1794" i="17"/>
  <c r="AH1796" i="17"/>
  <c r="AD1791" i="17"/>
  <c r="W1791" i="17" s="1"/>
  <c r="AE1791" i="17"/>
  <c r="U1793" i="17"/>
  <c r="T1794" i="17"/>
  <c r="V1793" i="17"/>
  <c r="AC1792" i="17"/>
  <c r="Y1792" i="17"/>
  <c r="X1792" i="17"/>
  <c r="Z1792" i="17"/>
  <c r="AB1790" i="17"/>
  <c r="AF1791" i="17" s="1"/>
  <c r="P1796" i="17" l="1"/>
  <c r="Q1796" i="17"/>
  <c r="O1796" i="17"/>
  <c r="R1795" i="17"/>
  <c r="AH1797" i="17"/>
  <c r="AJ1797" i="17"/>
  <c r="S1797" i="17"/>
  <c r="N1797" i="17" s="1"/>
  <c r="K1797" i="17"/>
  <c r="L1797" i="17"/>
  <c r="M1797" i="17"/>
  <c r="I1797" i="17"/>
  <c r="H1797" i="17"/>
  <c r="AG1797" i="17" s="1"/>
  <c r="J1797" i="17"/>
  <c r="E1798" i="17"/>
  <c r="F1797" i="17"/>
  <c r="G1797" i="17"/>
  <c r="T1795" i="17"/>
  <c r="U1794" i="17"/>
  <c r="V1794" i="17"/>
  <c r="AA1792" i="17"/>
  <c r="AE1792" i="17" s="1"/>
  <c r="AB1791" i="17"/>
  <c r="AC1793" i="17"/>
  <c r="X1793" i="17"/>
  <c r="Y1793" i="17"/>
  <c r="Z1793" i="17"/>
  <c r="R1796" i="17" l="1"/>
  <c r="AI1797" i="17"/>
  <c r="AI1798" i="17" s="1"/>
  <c r="Q1797" i="17"/>
  <c r="P1797" i="17"/>
  <c r="R1797" i="17" s="1"/>
  <c r="O1797" i="17"/>
  <c r="S1798" i="17"/>
  <c r="N1798" i="17" s="1"/>
  <c r="M1798" i="17"/>
  <c r="L1798" i="17"/>
  <c r="K1798" i="17"/>
  <c r="H1798" i="17"/>
  <c r="AG1798" i="17" s="1"/>
  <c r="J1798" i="17"/>
  <c r="I1798" i="17"/>
  <c r="E1799" i="17"/>
  <c r="F1798" i="17"/>
  <c r="G1798" i="17"/>
  <c r="AD1792" i="17"/>
  <c r="W1792" i="17" s="1"/>
  <c r="AB1792" i="17" s="1"/>
  <c r="T1796" i="17"/>
  <c r="U1795" i="17"/>
  <c r="V1795" i="17"/>
  <c r="AC1794" i="17"/>
  <c r="Y1794" i="17"/>
  <c r="X1794" i="17"/>
  <c r="Z1794" i="17"/>
  <c r="AA1793" i="17"/>
  <c r="AD1793" i="17" s="1"/>
  <c r="AE1793" i="17"/>
  <c r="AF1792" i="17"/>
  <c r="AF1793" i="17" s="1"/>
  <c r="AA1794" i="17" l="1"/>
  <c r="AH1798" i="17"/>
  <c r="AH1799" i="17" s="1"/>
  <c r="AJ1798" i="17"/>
  <c r="Q1798" i="17"/>
  <c r="O1798" i="17"/>
  <c r="P1798" i="17"/>
  <c r="R1798" i="17" s="1"/>
  <c r="S1799" i="17"/>
  <c r="N1799" i="17" s="1"/>
  <c r="M1799" i="17"/>
  <c r="L1799" i="17"/>
  <c r="K1799" i="17"/>
  <c r="J1799" i="17"/>
  <c r="I1799" i="17"/>
  <c r="H1799" i="17"/>
  <c r="AI1799" i="17" s="1"/>
  <c r="E1800" i="17"/>
  <c r="F1799" i="17"/>
  <c r="G1799" i="17"/>
  <c r="AE1794" i="17"/>
  <c r="AC1795" i="17"/>
  <c r="Y1795" i="17"/>
  <c r="Z1795" i="17"/>
  <c r="X1795" i="17"/>
  <c r="T1797" i="17"/>
  <c r="V1796" i="17"/>
  <c r="U1796" i="17"/>
  <c r="AD1794" i="17"/>
  <c r="W1793" i="17"/>
  <c r="W1794" i="17" s="1"/>
  <c r="AG1799" i="17" l="1"/>
  <c r="AG1800" i="17" s="1"/>
  <c r="AJ1799" i="17"/>
  <c r="Q1799" i="17"/>
  <c r="P1799" i="17"/>
  <c r="O1799" i="17"/>
  <c r="AA1795" i="17"/>
  <c r="AE1795" i="17" s="1"/>
  <c r="S1800" i="17"/>
  <c r="N1800" i="17" s="1"/>
  <c r="J1800" i="17"/>
  <c r="L1800" i="17"/>
  <c r="M1800" i="17"/>
  <c r="H1800" i="17"/>
  <c r="AI1800" i="17" s="1"/>
  <c r="K1800" i="17"/>
  <c r="F1800" i="17"/>
  <c r="I1800" i="17"/>
  <c r="E1801" i="17"/>
  <c r="G1800" i="17"/>
  <c r="AC1796" i="17"/>
  <c r="Y1796" i="17"/>
  <c r="X1796" i="17"/>
  <c r="Z1796" i="17"/>
  <c r="U1797" i="17"/>
  <c r="T1798" i="17"/>
  <c r="V1797" i="17"/>
  <c r="AB1793" i="17"/>
  <c r="R1799" i="17" l="1"/>
  <c r="AD1795" i="17"/>
  <c r="W1795" i="17" s="1"/>
  <c r="AJ1800" i="17"/>
  <c r="AH1800" i="17"/>
  <c r="S1801" i="17"/>
  <c r="N1801" i="17" s="1"/>
  <c r="M1801" i="17"/>
  <c r="L1801" i="17"/>
  <c r="K1801" i="17"/>
  <c r="I1801" i="17"/>
  <c r="H1801" i="17"/>
  <c r="J1801" i="17"/>
  <c r="F1801" i="17"/>
  <c r="E1802" i="17"/>
  <c r="G1801" i="17"/>
  <c r="Q1800" i="17"/>
  <c r="P1800" i="17"/>
  <c r="O1800" i="17"/>
  <c r="AI1801" i="17"/>
  <c r="AJ1801" i="17"/>
  <c r="AH1801" i="17"/>
  <c r="AG1801" i="17"/>
  <c r="AB1794" i="17"/>
  <c r="AB1795" i="17" s="1"/>
  <c r="AF1794" i="17"/>
  <c r="AF1795" i="17" s="1"/>
  <c r="AF1796" i="17" s="1"/>
  <c r="AA1796" i="17"/>
  <c r="AD1796" i="17" s="1"/>
  <c r="W1796" i="17" s="1"/>
  <c r="U1798" i="17"/>
  <c r="T1799" i="17"/>
  <c r="V1798" i="17"/>
  <c r="AC1797" i="17"/>
  <c r="Y1797" i="17"/>
  <c r="Z1797" i="17"/>
  <c r="X1797" i="17"/>
  <c r="R1800" i="17" l="1"/>
  <c r="AI1802" i="17"/>
  <c r="AA1797" i="17"/>
  <c r="S1802" i="17"/>
  <c r="N1802" i="17" s="1"/>
  <c r="M1802" i="17"/>
  <c r="L1802" i="17"/>
  <c r="K1802" i="17"/>
  <c r="I1802" i="17"/>
  <c r="H1802" i="17"/>
  <c r="AG1802" i="17" s="1"/>
  <c r="E1803" i="17"/>
  <c r="J1802" i="17"/>
  <c r="F1802" i="17"/>
  <c r="G1802" i="17"/>
  <c r="AH1802" i="17"/>
  <c r="Q1801" i="17"/>
  <c r="P1801" i="17"/>
  <c r="R1801" i="17" s="1"/>
  <c r="O1801" i="17"/>
  <c r="AE1796" i="17"/>
  <c r="AD1797" i="17"/>
  <c r="W1797" i="17" s="1"/>
  <c r="AE1797" i="17"/>
  <c r="AB1796" i="17"/>
  <c r="T1800" i="17"/>
  <c r="U1799" i="17"/>
  <c r="V1799" i="17"/>
  <c r="X1798" i="17"/>
  <c r="Z1798" i="17"/>
  <c r="Y1798" i="17"/>
  <c r="AC1798" i="17"/>
  <c r="AJ1802" i="17" l="1"/>
  <c r="AA1798" i="17"/>
  <c r="S1803" i="17"/>
  <c r="N1803" i="17" s="1"/>
  <c r="K1803" i="17"/>
  <c r="L1803" i="17"/>
  <c r="M1803" i="17"/>
  <c r="J1803" i="17"/>
  <c r="I1803" i="17"/>
  <c r="H1803" i="17"/>
  <c r="AG1803" i="17" s="1"/>
  <c r="E1804" i="17"/>
  <c r="F1803" i="17"/>
  <c r="G1803" i="17"/>
  <c r="Q1802" i="17"/>
  <c r="P1802" i="17"/>
  <c r="O1802" i="17"/>
  <c r="AJ1803" i="17"/>
  <c r="AB1797" i="17"/>
  <c r="AF1797" i="17"/>
  <c r="AF1798" i="17" s="1"/>
  <c r="AE1798" i="17"/>
  <c r="AD1798" i="17"/>
  <c r="W1798" i="17" s="1"/>
  <c r="AC1799" i="17"/>
  <c r="Z1799" i="17"/>
  <c r="Y1799" i="17"/>
  <c r="X1799" i="17"/>
  <c r="T1801" i="17"/>
  <c r="U1800" i="17"/>
  <c r="V1800" i="17"/>
  <c r="AH1803" i="17" l="1"/>
  <c r="AI1803" i="17"/>
  <c r="R1802" i="17"/>
  <c r="Q1803" i="17"/>
  <c r="P1803" i="17"/>
  <c r="R1803" i="17" s="1"/>
  <c r="O1803" i="17"/>
  <c r="S1804" i="17"/>
  <c r="N1804" i="17" s="1"/>
  <c r="L1804" i="17"/>
  <c r="K1804" i="17"/>
  <c r="I1804" i="17"/>
  <c r="J1804" i="17"/>
  <c r="E1805" i="17"/>
  <c r="M1804" i="17"/>
  <c r="H1804" i="17"/>
  <c r="AG1804" i="17" s="1"/>
  <c r="F1804" i="17"/>
  <c r="G1804" i="17"/>
  <c r="AA1799" i="17"/>
  <c r="AC1800" i="17"/>
  <c r="Y1800" i="17"/>
  <c r="Z1800" i="17"/>
  <c r="X1800" i="17"/>
  <c r="AE1799" i="17"/>
  <c r="U1801" i="17"/>
  <c r="T1802" i="17"/>
  <c r="V1801" i="17"/>
  <c r="AB1798" i="17"/>
  <c r="AD1799" i="17"/>
  <c r="W1799" i="17" s="1"/>
  <c r="AI1804" i="17" l="1"/>
  <c r="AH1804" i="17"/>
  <c r="AA1800" i="17"/>
  <c r="AJ1804" i="17"/>
  <c r="AJ1805" i="17" s="1"/>
  <c r="Q1804" i="17"/>
  <c r="P1804" i="17"/>
  <c r="O1804" i="17"/>
  <c r="S1805" i="17"/>
  <c r="N1805" i="17" s="1"/>
  <c r="L1805" i="17"/>
  <c r="K1805" i="17"/>
  <c r="H1805" i="17"/>
  <c r="AG1805" i="17" s="1"/>
  <c r="J1805" i="17"/>
  <c r="M1805" i="17"/>
  <c r="I1805" i="17"/>
  <c r="E1806" i="17"/>
  <c r="F1805" i="17"/>
  <c r="G1805" i="17"/>
  <c r="AB1799" i="17"/>
  <c r="AD1800" i="17"/>
  <c r="W1800" i="17" s="1"/>
  <c r="AF1799" i="17"/>
  <c r="AF1800" i="17" s="1"/>
  <c r="AE1800" i="17"/>
  <c r="U1802" i="17"/>
  <c r="T1803" i="17"/>
  <c r="V1802" i="17"/>
  <c r="AC1801" i="17"/>
  <c r="Y1801" i="17"/>
  <c r="Z1801" i="17"/>
  <c r="X1801" i="17"/>
  <c r="AI1805" i="17" l="1"/>
  <c r="AI1806" i="17" s="1"/>
  <c r="AH1805" i="17"/>
  <c r="AH1806" i="17" s="1"/>
  <c r="Q1805" i="17"/>
  <c r="P1805" i="17"/>
  <c r="R1805" i="17" s="1"/>
  <c r="O1805" i="17"/>
  <c r="S1806" i="17"/>
  <c r="N1806" i="17" s="1"/>
  <c r="L1806" i="17"/>
  <c r="K1806" i="17"/>
  <c r="M1806" i="17"/>
  <c r="J1806" i="17"/>
  <c r="I1806" i="17"/>
  <c r="E1807" i="17"/>
  <c r="H1806" i="17"/>
  <c r="AJ1806" i="17" s="1"/>
  <c r="F1806" i="17"/>
  <c r="G1806" i="17"/>
  <c r="R1804" i="17"/>
  <c r="AC1802" i="17"/>
  <c r="Z1802" i="17"/>
  <c r="Y1802" i="17"/>
  <c r="X1802" i="17"/>
  <c r="AA1801" i="17"/>
  <c r="AD1801" i="17" s="1"/>
  <c r="W1801" i="17" s="1"/>
  <c r="AB1800" i="17"/>
  <c r="U1803" i="17"/>
  <c r="T1804" i="17"/>
  <c r="V1803" i="17"/>
  <c r="AG1806" i="17" l="1"/>
  <c r="AE1801" i="17"/>
  <c r="Q1806" i="17"/>
  <c r="P1806" i="17"/>
  <c r="O1806" i="17"/>
  <c r="S1807" i="17"/>
  <c r="N1807" i="17" s="1"/>
  <c r="J1807" i="17"/>
  <c r="L1807" i="17"/>
  <c r="K1807" i="17"/>
  <c r="M1807" i="17"/>
  <c r="H1807" i="17"/>
  <c r="AH1807" i="17" s="1"/>
  <c r="I1807" i="17"/>
  <c r="E1808" i="17"/>
  <c r="F1807" i="17"/>
  <c r="G1807" i="17"/>
  <c r="AB1801" i="17"/>
  <c r="U1804" i="17"/>
  <c r="T1805" i="17"/>
  <c r="V1804" i="17"/>
  <c r="AC1803" i="17"/>
  <c r="Y1803" i="17"/>
  <c r="Z1803" i="17"/>
  <c r="X1803" i="17"/>
  <c r="AA1802" i="17"/>
  <c r="AD1802" i="17" s="1"/>
  <c r="W1802" i="17" s="1"/>
  <c r="AE1802" i="17"/>
  <c r="AF1801" i="17"/>
  <c r="AF1802" i="17" s="1"/>
  <c r="R1806" i="17" l="1"/>
  <c r="AG1807" i="17"/>
  <c r="AI1807" i="17"/>
  <c r="AJ1807" i="17"/>
  <c r="Q1807" i="17"/>
  <c r="P1807" i="17"/>
  <c r="O1807" i="17"/>
  <c r="S1808" i="17"/>
  <c r="N1808" i="17" s="1"/>
  <c r="J1808" i="17"/>
  <c r="M1808" i="17"/>
  <c r="I1808" i="17"/>
  <c r="L1808" i="17"/>
  <c r="H1808" i="17"/>
  <c r="AG1808" i="17" s="1"/>
  <c r="F1808" i="17"/>
  <c r="K1808" i="17"/>
  <c r="E1809" i="17"/>
  <c r="G1808" i="17"/>
  <c r="U1805" i="17"/>
  <c r="T1806" i="17"/>
  <c r="V1805" i="17"/>
  <c r="AC1804" i="17"/>
  <c r="Z1804" i="17"/>
  <c r="Y1804" i="17"/>
  <c r="X1804" i="17"/>
  <c r="AB1802" i="17"/>
  <c r="AA1803" i="17"/>
  <c r="AD1803" i="17" s="1"/>
  <c r="W1803" i="17" s="1"/>
  <c r="AJ1808" i="17" l="1"/>
  <c r="AH1808" i="17"/>
  <c r="AI1808" i="17"/>
  <c r="AA1804" i="17"/>
  <c r="R1807" i="17"/>
  <c r="S1809" i="17"/>
  <c r="N1809" i="17" s="1"/>
  <c r="L1809" i="17"/>
  <c r="M1809" i="17"/>
  <c r="K1809" i="17"/>
  <c r="J1809" i="17"/>
  <c r="H1809" i="17"/>
  <c r="I1809" i="17"/>
  <c r="F1809" i="17"/>
  <c r="E1810" i="17"/>
  <c r="G1809" i="17"/>
  <c r="Q1808" i="17"/>
  <c r="P1808" i="17"/>
  <c r="O1808" i="17"/>
  <c r="AH1809" i="17"/>
  <c r="AI1809" i="17"/>
  <c r="AJ1809" i="17"/>
  <c r="AG1809" i="17"/>
  <c r="AC1805" i="17"/>
  <c r="Y1805" i="17"/>
  <c r="Z1805" i="17"/>
  <c r="X1805" i="17"/>
  <c r="AE1803" i="17"/>
  <c r="AB1803" i="17" s="1"/>
  <c r="T1807" i="17"/>
  <c r="U1806" i="17"/>
  <c r="V1806" i="17"/>
  <c r="AD1804" i="17"/>
  <c r="W1804" i="17" s="1"/>
  <c r="AF1803" i="17"/>
  <c r="AE1804" i="17"/>
  <c r="R1808" i="17" l="1"/>
  <c r="Q1809" i="17"/>
  <c r="P1809" i="17"/>
  <c r="O1809" i="17"/>
  <c r="S1810" i="17"/>
  <c r="N1810" i="17" s="1"/>
  <c r="L1810" i="17"/>
  <c r="K1810" i="17"/>
  <c r="M1810" i="17"/>
  <c r="I1810" i="17"/>
  <c r="H1810" i="17"/>
  <c r="AG1810" i="17" s="1"/>
  <c r="J1810" i="17"/>
  <c r="F1810" i="17"/>
  <c r="E1811" i="17"/>
  <c r="G1810" i="17"/>
  <c r="AJ1810" i="17"/>
  <c r="AB1804" i="17"/>
  <c r="AC1806" i="17"/>
  <c r="X1806" i="17"/>
  <c r="Z1806" i="17"/>
  <c r="Y1806" i="17"/>
  <c r="AA1806" i="17" s="1"/>
  <c r="AA1805" i="17"/>
  <c r="AD1805" i="17" s="1"/>
  <c r="W1805" i="17" s="1"/>
  <c r="T1808" i="17"/>
  <c r="U1807" i="17"/>
  <c r="V1807" i="17"/>
  <c r="AF1804" i="17"/>
  <c r="AF1805" i="17" s="1"/>
  <c r="AE1805" i="17" l="1"/>
  <c r="AH1810" i="17"/>
  <c r="AH1811" i="17" s="1"/>
  <c r="AI1810" i="17"/>
  <c r="S1811" i="17"/>
  <c r="N1811" i="17" s="1"/>
  <c r="L1811" i="17"/>
  <c r="M1811" i="17"/>
  <c r="K1811" i="17"/>
  <c r="E1812" i="17"/>
  <c r="J1811" i="17"/>
  <c r="I1811" i="17"/>
  <c r="H1811" i="17"/>
  <c r="AG1811" i="17" s="1"/>
  <c r="F1811" i="17"/>
  <c r="G1811" i="17"/>
  <c r="Q1810" i="17"/>
  <c r="P1810" i="17"/>
  <c r="O1810" i="17"/>
  <c r="R1809" i="17"/>
  <c r="AI1811" i="17"/>
  <c r="AJ1811" i="17"/>
  <c r="AD1806" i="17"/>
  <c r="W1806" i="17" s="1"/>
  <c r="AC1807" i="17"/>
  <c r="Z1807" i="17"/>
  <c r="Y1807" i="17"/>
  <c r="X1807" i="17"/>
  <c r="AE1806" i="17"/>
  <c r="U1808" i="17"/>
  <c r="T1809" i="17"/>
  <c r="V1808" i="17"/>
  <c r="AB1805" i="17"/>
  <c r="S1812" i="17" l="1"/>
  <c r="N1812" i="17" s="1"/>
  <c r="L1812" i="17"/>
  <c r="K1812" i="17"/>
  <c r="M1812" i="17"/>
  <c r="J1812" i="17"/>
  <c r="I1812" i="17"/>
  <c r="H1812" i="17"/>
  <c r="AG1812" i="17" s="1"/>
  <c r="F1812" i="17"/>
  <c r="E1813" i="17"/>
  <c r="G1812" i="17"/>
  <c r="R1810" i="17"/>
  <c r="Q1811" i="17"/>
  <c r="P1811" i="17"/>
  <c r="R1811" i="17" s="1"/>
  <c r="O1811" i="17"/>
  <c r="AB1806" i="17"/>
  <c r="AA1807" i="17"/>
  <c r="AD1807" i="17" s="1"/>
  <c r="W1807" i="17" s="1"/>
  <c r="AE1807" i="17"/>
  <c r="U1809" i="17"/>
  <c r="T1810" i="17"/>
  <c r="V1809" i="17"/>
  <c r="AC1808" i="17"/>
  <c r="Z1808" i="17"/>
  <c r="X1808" i="17"/>
  <c r="Y1808" i="17"/>
  <c r="AA1808" i="17" s="1"/>
  <c r="AF1806" i="17"/>
  <c r="AF1807" i="17" s="1"/>
  <c r="AH1812" i="17" l="1"/>
  <c r="AH1813" i="17" s="1"/>
  <c r="AJ1812" i="17"/>
  <c r="AJ1813" i="17" s="1"/>
  <c r="AI1812" i="17"/>
  <c r="AI1813" i="17" s="1"/>
  <c r="S1813" i="17"/>
  <c r="N1813" i="17" s="1"/>
  <c r="M1813" i="17"/>
  <c r="L1813" i="17"/>
  <c r="K1813" i="17"/>
  <c r="H1813" i="17"/>
  <c r="AG1813" i="17" s="1"/>
  <c r="J1813" i="17"/>
  <c r="I1813" i="17"/>
  <c r="E1814" i="17"/>
  <c r="F1813" i="17"/>
  <c r="G1813" i="17"/>
  <c r="Q1812" i="17"/>
  <c r="P1812" i="17"/>
  <c r="O1812" i="17"/>
  <c r="AC1809" i="17"/>
  <c r="X1809" i="17"/>
  <c r="Y1809" i="17"/>
  <c r="Z1809" i="17"/>
  <c r="AD1808" i="17"/>
  <c r="W1808" i="17" s="1"/>
  <c r="AB1807" i="17"/>
  <c r="AE1808" i="17"/>
  <c r="U1810" i="17"/>
  <c r="T1811" i="17"/>
  <c r="V1810" i="17"/>
  <c r="Q1813" i="17" l="1"/>
  <c r="P1813" i="17"/>
  <c r="R1813" i="17" s="1"/>
  <c r="O1813" i="17"/>
  <c r="AA1809" i="17"/>
  <c r="AD1809" i="17" s="1"/>
  <c r="W1809" i="17" s="1"/>
  <c r="S1814" i="17"/>
  <c r="N1814" i="17" s="1"/>
  <c r="M1814" i="17"/>
  <c r="K1814" i="17"/>
  <c r="I1814" i="17"/>
  <c r="L1814" i="17"/>
  <c r="J1814" i="17"/>
  <c r="H1814" i="17"/>
  <c r="AG1814" i="17" s="1"/>
  <c r="E1815" i="17"/>
  <c r="F1814" i="17"/>
  <c r="G1814" i="17"/>
  <c r="R1812" i="17"/>
  <c r="AB1808" i="17"/>
  <c r="AC1810" i="17"/>
  <c r="Y1810" i="17"/>
  <c r="Z1810" i="17"/>
  <c r="X1810" i="17"/>
  <c r="AF1808" i="17"/>
  <c r="T1812" i="17"/>
  <c r="U1811" i="17"/>
  <c r="V1811" i="17"/>
  <c r="AE1809" i="17" l="1"/>
  <c r="AI1815" i="17"/>
  <c r="AH1814" i="17"/>
  <c r="AJ1814" i="17"/>
  <c r="AJ1815" i="17" s="1"/>
  <c r="AI1814" i="17"/>
  <c r="AF1809" i="17"/>
  <c r="AF1810" i="17" s="1"/>
  <c r="AH1815" i="17"/>
  <c r="S1815" i="17"/>
  <c r="N1815" i="17" s="1"/>
  <c r="K1815" i="17"/>
  <c r="L1815" i="17"/>
  <c r="J1815" i="17"/>
  <c r="M1815" i="17"/>
  <c r="H1815" i="17"/>
  <c r="AG1815" i="17" s="1"/>
  <c r="E1816" i="17"/>
  <c r="I1815" i="17"/>
  <c r="F1815" i="17"/>
  <c r="G1815" i="17"/>
  <c r="Q1814" i="17"/>
  <c r="O1814" i="17"/>
  <c r="P1814" i="17"/>
  <c r="R1814" i="17" s="1"/>
  <c r="AA1810" i="17"/>
  <c r="AE1810" i="17" s="1"/>
  <c r="AC1811" i="17"/>
  <c r="Z1811" i="17"/>
  <c r="Y1811" i="17"/>
  <c r="X1811" i="17"/>
  <c r="T1813" i="17"/>
  <c r="U1812" i="17"/>
  <c r="V1812" i="17"/>
  <c r="AB1809" i="17"/>
  <c r="AA1811" i="17" l="1"/>
  <c r="AG1816" i="17"/>
  <c r="Q1815" i="17"/>
  <c r="P1815" i="17"/>
  <c r="R1815" i="17" s="1"/>
  <c r="O1815" i="17"/>
  <c r="S1816" i="17"/>
  <c r="N1816" i="17" s="1"/>
  <c r="J1816" i="17"/>
  <c r="M1816" i="17"/>
  <c r="K1816" i="17"/>
  <c r="H1816" i="17"/>
  <c r="AJ1816" i="17" s="1"/>
  <c r="L1816" i="17"/>
  <c r="I1816" i="17"/>
  <c r="F1816" i="17"/>
  <c r="E1817" i="17"/>
  <c r="G1816" i="17"/>
  <c r="AC1812" i="17"/>
  <c r="X1812" i="17"/>
  <c r="Y1812" i="17"/>
  <c r="Z1812" i="17"/>
  <c r="AD1811" i="17"/>
  <c r="AE1811" i="17"/>
  <c r="AD1810" i="17"/>
  <c r="W1810" i="17" s="1"/>
  <c r="U1813" i="17"/>
  <c r="T1814" i="17"/>
  <c r="V1813" i="17"/>
  <c r="AI1816" i="17" l="1"/>
  <c r="AH1816" i="17"/>
  <c r="S1817" i="17"/>
  <c r="N1817" i="17" s="1"/>
  <c r="M1817" i="17"/>
  <c r="L1817" i="17"/>
  <c r="I1817" i="17"/>
  <c r="J1817" i="17"/>
  <c r="H1817" i="17"/>
  <c r="AJ1817" i="17" s="1"/>
  <c r="K1817" i="17"/>
  <c r="F1817" i="17"/>
  <c r="E1818" i="17"/>
  <c r="G1817" i="17"/>
  <c r="Q1816" i="17"/>
  <c r="P1816" i="17"/>
  <c r="R1816" i="17" s="1"/>
  <c r="O1816" i="17"/>
  <c r="AG1817" i="17"/>
  <c r="U1814" i="17"/>
  <c r="T1815" i="17"/>
  <c r="V1814" i="17"/>
  <c r="AC1813" i="17"/>
  <c r="Z1813" i="17"/>
  <c r="Y1813" i="17"/>
  <c r="X1813" i="17"/>
  <c r="AA1812" i="17"/>
  <c r="AD1812" i="17"/>
  <c r="AE1812" i="17"/>
  <c r="W1811" i="17"/>
  <c r="AB1810" i="17"/>
  <c r="W1812" i="17" l="1"/>
  <c r="AI1817" i="17"/>
  <c r="AH1817" i="17"/>
  <c r="AH1818" i="17" s="1"/>
  <c r="AA1813" i="17"/>
  <c r="AE1813" i="17" s="1"/>
  <c r="S1818" i="17"/>
  <c r="N1818" i="17" s="1"/>
  <c r="L1818" i="17"/>
  <c r="M1818" i="17"/>
  <c r="K1818" i="17"/>
  <c r="J1818" i="17"/>
  <c r="I1818" i="17"/>
  <c r="H1818" i="17"/>
  <c r="AJ1818" i="17" s="1"/>
  <c r="F1818" i="17"/>
  <c r="E1819" i="17"/>
  <c r="G1818" i="17"/>
  <c r="Q1817" i="17"/>
  <c r="P1817" i="17"/>
  <c r="O1817" i="17"/>
  <c r="AB1811" i="17"/>
  <c r="AB1812" i="17" s="1"/>
  <c r="AF1811" i="17"/>
  <c r="AF1812" i="17" s="1"/>
  <c r="AF1813" i="17" s="1"/>
  <c r="U1815" i="17"/>
  <c r="T1816" i="17"/>
  <c r="V1815" i="17"/>
  <c r="AC1814" i="17"/>
  <c r="Y1814" i="17"/>
  <c r="X1814" i="17"/>
  <c r="Z1814" i="17"/>
  <c r="AG1818" i="17" l="1"/>
  <c r="AI1818" i="17"/>
  <c r="AD1813" i="17"/>
  <c r="W1813" i="17" s="1"/>
  <c r="AA1814" i="17"/>
  <c r="AD1814" i="17" s="1"/>
  <c r="W1814" i="17" s="1"/>
  <c r="P1818" i="17"/>
  <c r="R1818" i="17" s="1"/>
  <c r="Q1818" i="17"/>
  <c r="O1818" i="17"/>
  <c r="S1819" i="17"/>
  <c r="N1819" i="17" s="1"/>
  <c r="K1819" i="17"/>
  <c r="I1819" i="17"/>
  <c r="J1819" i="17"/>
  <c r="M1819" i="17"/>
  <c r="L1819" i="17"/>
  <c r="E1820" i="17"/>
  <c r="H1819" i="17"/>
  <c r="AJ1819" i="17" s="1"/>
  <c r="F1819" i="17"/>
  <c r="G1819" i="17"/>
  <c r="R1817" i="17"/>
  <c r="U1816" i="17"/>
  <c r="T1817" i="17"/>
  <c r="V1816" i="17"/>
  <c r="AC1815" i="17"/>
  <c r="Z1815" i="17"/>
  <c r="X1815" i="17"/>
  <c r="Y1815" i="17"/>
  <c r="AE1814" i="17"/>
  <c r="AB1813" i="17"/>
  <c r="AH1819" i="17" l="1"/>
  <c r="AI1819" i="17"/>
  <c r="AG1819" i="17"/>
  <c r="AA1815" i="17"/>
  <c r="Q1819" i="17"/>
  <c r="P1819" i="17"/>
  <c r="R1819" i="17" s="1"/>
  <c r="O1819" i="17"/>
  <c r="S1820" i="17"/>
  <c r="N1820" i="17" s="1"/>
  <c r="M1820" i="17"/>
  <c r="L1820" i="17"/>
  <c r="K1820" i="17"/>
  <c r="J1820" i="17"/>
  <c r="I1820" i="17"/>
  <c r="H1820" i="17"/>
  <c r="AJ1820" i="17" s="1"/>
  <c r="E1821" i="17"/>
  <c r="F1820" i="17"/>
  <c r="G1820" i="17"/>
  <c r="AB1814" i="17"/>
  <c r="AF1814" i="17"/>
  <c r="AF1815" i="17" s="1"/>
  <c r="AE1815" i="17"/>
  <c r="U1817" i="17"/>
  <c r="T1818" i="17"/>
  <c r="V1817" i="17"/>
  <c r="AC1816" i="17"/>
  <c r="Z1816" i="17"/>
  <c r="X1816" i="17"/>
  <c r="Y1816" i="17"/>
  <c r="AA1816" i="17" s="1"/>
  <c r="AD1815" i="17"/>
  <c r="W1815" i="17" s="1"/>
  <c r="AI1820" i="17" l="1"/>
  <c r="AH1820" i="17"/>
  <c r="AH1821" i="17" s="1"/>
  <c r="AG1820" i="17"/>
  <c r="Q1820" i="17"/>
  <c r="P1820" i="17"/>
  <c r="R1820" i="17" s="1"/>
  <c r="O1820" i="17"/>
  <c r="AI1821" i="17"/>
  <c r="S1821" i="17"/>
  <c r="N1821" i="17" s="1"/>
  <c r="M1821" i="17"/>
  <c r="L1821" i="17"/>
  <c r="J1821" i="17"/>
  <c r="H1821" i="17"/>
  <c r="AJ1821" i="17" s="1"/>
  <c r="K1821" i="17"/>
  <c r="I1821" i="17"/>
  <c r="F1821" i="17"/>
  <c r="E1822" i="17"/>
  <c r="G1821" i="17"/>
  <c r="AD1816" i="17"/>
  <c r="W1816" i="17" s="1"/>
  <c r="T1819" i="17"/>
  <c r="U1818" i="17"/>
  <c r="V1818" i="17"/>
  <c r="AC1817" i="17"/>
  <c r="Y1817" i="17"/>
  <c r="Z1817" i="17"/>
  <c r="X1817" i="17"/>
  <c r="AE1816" i="17"/>
  <c r="AB1815" i="17"/>
  <c r="AG1821" i="17" l="1"/>
  <c r="AA1817" i="17"/>
  <c r="AI1822" i="17"/>
  <c r="S1822" i="17"/>
  <c r="N1822" i="17" s="1"/>
  <c r="M1822" i="17"/>
  <c r="K1822" i="17"/>
  <c r="L1822" i="17"/>
  <c r="J1822" i="17"/>
  <c r="I1822" i="17"/>
  <c r="H1822" i="17"/>
  <c r="AG1822" i="17" s="1"/>
  <c r="E1823" i="17"/>
  <c r="F1822" i="17"/>
  <c r="G1822" i="17"/>
  <c r="Q1821" i="17"/>
  <c r="P1821" i="17"/>
  <c r="O1821" i="17"/>
  <c r="AJ1822" i="17"/>
  <c r="AH1822" i="17"/>
  <c r="Y1818" i="17"/>
  <c r="AC1818" i="17"/>
  <c r="X1818" i="17"/>
  <c r="Z1818" i="17"/>
  <c r="AB1816" i="17"/>
  <c r="U1819" i="17"/>
  <c r="T1820" i="17"/>
  <c r="V1819" i="17"/>
  <c r="AD1817" i="17"/>
  <c r="W1817" i="17" s="1"/>
  <c r="AF1816" i="17"/>
  <c r="AE1817" i="17"/>
  <c r="R1821" i="17" l="1"/>
  <c r="Q1822" i="17"/>
  <c r="P1822" i="17"/>
  <c r="O1822" i="17"/>
  <c r="S1823" i="17"/>
  <c r="N1823" i="17" s="1"/>
  <c r="M1823" i="17"/>
  <c r="J1823" i="17"/>
  <c r="L1823" i="17"/>
  <c r="K1823" i="17"/>
  <c r="I1823" i="17"/>
  <c r="H1823" i="17"/>
  <c r="AH1823" i="17" s="1"/>
  <c r="E1824" i="17"/>
  <c r="F1823" i="17"/>
  <c r="G1823" i="17"/>
  <c r="AI1823" i="17"/>
  <c r="AF1817" i="17"/>
  <c r="AB1817" i="17"/>
  <c r="AA1818" i="17"/>
  <c r="AD1818" i="17" s="1"/>
  <c r="W1818" i="17" s="1"/>
  <c r="AE1818" i="17"/>
  <c r="T1821" i="17"/>
  <c r="U1820" i="17"/>
  <c r="V1820" i="17"/>
  <c r="AC1819" i="17"/>
  <c r="Z1819" i="17"/>
  <c r="Y1819" i="17"/>
  <c r="X1819" i="17"/>
  <c r="AA1819" i="17" l="1"/>
  <c r="AF1818" i="17"/>
  <c r="AG1823" i="17"/>
  <c r="AJ1823" i="17"/>
  <c r="Q1823" i="17"/>
  <c r="P1823" i="17"/>
  <c r="O1823" i="17"/>
  <c r="S1824" i="17"/>
  <c r="N1824" i="17" s="1"/>
  <c r="K1824" i="17"/>
  <c r="M1824" i="17"/>
  <c r="J1824" i="17"/>
  <c r="I1824" i="17"/>
  <c r="H1824" i="17"/>
  <c r="AH1824" i="17" s="1"/>
  <c r="F1824" i="17"/>
  <c r="L1824" i="17"/>
  <c r="E1825" i="17"/>
  <c r="G1824" i="17"/>
  <c r="R1822" i="17"/>
  <c r="AJ1824" i="17"/>
  <c r="AI1824" i="17"/>
  <c r="AD1819" i="17"/>
  <c r="W1819" i="17" s="1"/>
  <c r="AB1818" i="17"/>
  <c r="AC1820" i="17"/>
  <c r="Y1820" i="17"/>
  <c r="AA1820" i="17" s="1"/>
  <c r="Z1820" i="17"/>
  <c r="X1820" i="17"/>
  <c r="AE1819" i="17"/>
  <c r="U1821" i="17"/>
  <c r="T1822" i="17"/>
  <c r="V1821" i="17"/>
  <c r="AG1824" i="17" l="1"/>
  <c r="R1823" i="17"/>
  <c r="S1825" i="17"/>
  <c r="N1825" i="17" s="1"/>
  <c r="M1825" i="17"/>
  <c r="K1825" i="17"/>
  <c r="L1825" i="17"/>
  <c r="J1825" i="17"/>
  <c r="H1825" i="17"/>
  <c r="AH1825" i="17" s="1"/>
  <c r="F1825" i="17"/>
  <c r="E1826" i="17"/>
  <c r="I1825" i="17"/>
  <c r="G1825" i="17"/>
  <c r="AI1825" i="17"/>
  <c r="Q1824" i="17"/>
  <c r="P1824" i="17"/>
  <c r="O1824" i="17"/>
  <c r="AJ1825" i="17"/>
  <c r="AG1825" i="17"/>
  <c r="U1822" i="17"/>
  <c r="T1823" i="17"/>
  <c r="V1822" i="17"/>
  <c r="AC1821" i="17"/>
  <c r="Y1821" i="17"/>
  <c r="Z1821" i="17"/>
  <c r="X1821" i="17"/>
  <c r="AD1820" i="17"/>
  <c r="W1820" i="17" s="1"/>
  <c r="AE1820" i="17"/>
  <c r="AB1819" i="17"/>
  <c r="AF1819" i="17"/>
  <c r="AF1820" i="17" s="1"/>
  <c r="AA1821" i="17" l="1"/>
  <c r="AE1821" i="17" s="1"/>
  <c r="S1826" i="17"/>
  <c r="N1826" i="17" s="1"/>
  <c r="M1826" i="17"/>
  <c r="J1826" i="17"/>
  <c r="K1826" i="17"/>
  <c r="H1826" i="17"/>
  <c r="AI1826" i="17" s="1"/>
  <c r="L1826" i="17"/>
  <c r="I1826" i="17"/>
  <c r="F1826" i="17"/>
  <c r="E1827" i="17"/>
  <c r="G1826" i="17"/>
  <c r="R1824" i="17"/>
  <c r="Q1825" i="17"/>
  <c r="P1825" i="17"/>
  <c r="O1825" i="17"/>
  <c r="AC1822" i="17"/>
  <c r="Z1822" i="17"/>
  <c r="X1822" i="17"/>
  <c r="Y1822" i="17"/>
  <c r="AB1820" i="17"/>
  <c r="T1824" i="17"/>
  <c r="U1823" i="17"/>
  <c r="V1823" i="17"/>
  <c r="AD1821" i="17"/>
  <c r="W1821" i="17" s="1"/>
  <c r="AH1826" i="17" l="1"/>
  <c r="AG1826" i="17"/>
  <c r="AJ1826" i="17"/>
  <c r="S1827" i="17"/>
  <c r="N1827" i="17" s="1"/>
  <c r="K1827" i="17"/>
  <c r="M1827" i="17"/>
  <c r="J1827" i="17"/>
  <c r="E1828" i="17"/>
  <c r="I1827" i="17"/>
  <c r="H1827" i="17"/>
  <c r="AI1827" i="17" s="1"/>
  <c r="L1827" i="17"/>
  <c r="F1827" i="17"/>
  <c r="G1827" i="17"/>
  <c r="R1825" i="17"/>
  <c r="Q1826" i="17"/>
  <c r="P1826" i="17"/>
  <c r="R1826" i="17" s="1"/>
  <c r="O1826" i="17"/>
  <c r="AG1827" i="17"/>
  <c r="AA1822" i="17"/>
  <c r="AJ1827" i="17"/>
  <c r="AC1823" i="17"/>
  <c r="X1823" i="17"/>
  <c r="Y1823" i="17"/>
  <c r="Z1823" i="17"/>
  <c r="U1824" i="17"/>
  <c r="T1825" i="17"/>
  <c r="V1824" i="17"/>
  <c r="AB1821" i="17"/>
  <c r="AD1822" i="17"/>
  <c r="W1822" i="17" s="1"/>
  <c r="AE1822" i="17"/>
  <c r="AF1821" i="17"/>
  <c r="AF1822" i="17" s="1"/>
  <c r="AA1823" i="17" l="1"/>
  <c r="AH1827" i="17"/>
  <c r="AI1828" i="17"/>
  <c r="N1828" i="17"/>
  <c r="AJ1828" i="17"/>
  <c r="AH1828" i="17"/>
  <c r="Q1827" i="17"/>
  <c r="P1827" i="17"/>
  <c r="O1827" i="17"/>
  <c r="AG1828" i="17"/>
  <c r="S1828" i="17"/>
  <c r="L1828" i="17"/>
  <c r="K1828" i="17"/>
  <c r="J1828" i="17"/>
  <c r="I1828" i="17"/>
  <c r="M1828" i="17"/>
  <c r="H1828" i="17"/>
  <c r="E1829" i="17"/>
  <c r="F1828" i="17"/>
  <c r="G1828" i="17"/>
  <c r="U1825" i="17"/>
  <c r="T1826" i="17"/>
  <c r="V1825" i="17"/>
  <c r="AC1824" i="17"/>
  <c r="Z1824" i="17"/>
  <c r="X1824" i="17"/>
  <c r="Y1824" i="17"/>
  <c r="AB1822" i="17"/>
  <c r="AD1823" i="17"/>
  <c r="W1823" i="17" s="1"/>
  <c r="AF1823" i="17"/>
  <c r="AE1823" i="17"/>
  <c r="S1829" i="17" l="1"/>
  <c r="M1829" i="17"/>
  <c r="K1829" i="17"/>
  <c r="I1829" i="17"/>
  <c r="L1829" i="17"/>
  <c r="J1829" i="17"/>
  <c r="H1829" i="17"/>
  <c r="AG1829" i="17" s="1"/>
  <c r="E1830" i="17"/>
  <c r="F1829" i="17"/>
  <c r="G1829" i="17"/>
  <c r="AH1829" i="17"/>
  <c r="R1827" i="17"/>
  <c r="N1829" i="17"/>
  <c r="Q1828" i="17"/>
  <c r="P1828" i="17"/>
  <c r="O1828" i="17"/>
  <c r="U1826" i="17"/>
  <c r="T1827" i="17"/>
  <c r="V1826" i="17"/>
  <c r="AC1825" i="17"/>
  <c r="Y1825" i="17"/>
  <c r="Z1825" i="17"/>
  <c r="X1825" i="17"/>
  <c r="AB1823" i="17"/>
  <c r="AA1824" i="17"/>
  <c r="AD1824" i="17" s="1"/>
  <c r="W1824" i="17" s="1"/>
  <c r="R1828" i="17" l="1"/>
  <c r="AI1829" i="17"/>
  <c r="AJ1829" i="17"/>
  <c r="AJ1830" i="17" s="1"/>
  <c r="AG1830" i="17"/>
  <c r="S1830" i="17"/>
  <c r="N1830" i="17" s="1"/>
  <c r="M1830" i="17"/>
  <c r="K1830" i="17"/>
  <c r="L1830" i="17"/>
  <c r="J1830" i="17"/>
  <c r="I1830" i="17"/>
  <c r="H1830" i="17"/>
  <c r="AH1830" i="17" s="1"/>
  <c r="F1830" i="17"/>
  <c r="E1831" i="17"/>
  <c r="G1830" i="17"/>
  <c r="Q1829" i="17"/>
  <c r="P1829" i="17"/>
  <c r="O1829" i="17"/>
  <c r="T1828" i="17"/>
  <c r="U1827" i="17"/>
  <c r="V1827" i="17"/>
  <c r="AC1826" i="17"/>
  <c r="Z1826" i="17"/>
  <c r="Y1826" i="17"/>
  <c r="X1826" i="17"/>
  <c r="AE1824" i="17"/>
  <c r="AB1824" i="17" s="1"/>
  <c r="AF1824" i="17"/>
  <c r="AA1825" i="17"/>
  <c r="AD1825" i="17" s="1"/>
  <c r="W1825" i="17" s="1"/>
  <c r="AE1825" i="17"/>
  <c r="R1829" i="17" l="1"/>
  <c r="AI1830" i="17"/>
  <c r="AI1831" i="17" s="1"/>
  <c r="S1831" i="17"/>
  <c r="N1831" i="17" s="1"/>
  <c r="J1831" i="17"/>
  <c r="K1831" i="17"/>
  <c r="M1831" i="17"/>
  <c r="L1831" i="17"/>
  <c r="I1831" i="17"/>
  <c r="H1831" i="17"/>
  <c r="AJ1831" i="17" s="1"/>
  <c r="E1832" i="17"/>
  <c r="F1831" i="17"/>
  <c r="G1831" i="17"/>
  <c r="Q1830" i="17"/>
  <c r="P1830" i="17"/>
  <c r="O1830" i="17"/>
  <c r="AG1831" i="17"/>
  <c r="AH1831" i="17"/>
  <c r="AB1825" i="17"/>
  <c r="AF1825" i="17"/>
  <c r="AF1826" i="17" s="1"/>
  <c r="AC1827" i="17"/>
  <c r="Y1827" i="17"/>
  <c r="Z1827" i="17"/>
  <c r="X1827" i="17"/>
  <c r="T1829" i="17"/>
  <c r="U1828" i="17"/>
  <c r="V1828" i="17"/>
  <c r="AA1826" i="17"/>
  <c r="AE1826" i="17" s="1"/>
  <c r="R1830" i="17" l="1"/>
  <c r="Q1831" i="17"/>
  <c r="P1831" i="17"/>
  <c r="O1831" i="17"/>
  <c r="S1832" i="17"/>
  <c r="N1832" i="17" s="1"/>
  <c r="M1832" i="17"/>
  <c r="L1832" i="17"/>
  <c r="J1832" i="17"/>
  <c r="K1832" i="17"/>
  <c r="H1832" i="17"/>
  <c r="AJ1832" i="17" s="1"/>
  <c r="I1832" i="17"/>
  <c r="E1833" i="17"/>
  <c r="F1832" i="17"/>
  <c r="G1832" i="17"/>
  <c r="AD1826" i="17"/>
  <c r="W1826" i="17" s="1"/>
  <c r="AC1828" i="17"/>
  <c r="Z1828" i="17"/>
  <c r="Y1828" i="17"/>
  <c r="X1828" i="17"/>
  <c r="U1829" i="17"/>
  <c r="T1830" i="17"/>
  <c r="V1829" i="17"/>
  <c r="AA1827" i="17"/>
  <c r="AD1827" i="17" s="1"/>
  <c r="AB1826" i="17"/>
  <c r="AF1827" i="17" s="1"/>
  <c r="AH1832" i="17" l="1"/>
  <c r="AH1833" i="17" s="1"/>
  <c r="AI1832" i="17"/>
  <c r="AI1833" i="17" s="1"/>
  <c r="AG1832" i="17"/>
  <c r="AG1833" i="17" s="1"/>
  <c r="R1831" i="17"/>
  <c r="S1833" i="17"/>
  <c r="N1833" i="17" s="1"/>
  <c r="L1833" i="17"/>
  <c r="K1833" i="17"/>
  <c r="M1833" i="17"/>
  <c r="J1833" i="17"/>
  <c r="I1833" i="17"/>
  <c r="F1833" i="17"/>
  <c r="H1833" i="17"/>
  <c r="E1834" i="17"/>
  <c r="G1833" i="17"/>
  <c r="AJ1833" i="17"/>
  <c r="Q1832" i="17"/>
  <c r="P1832" i="17"/>
  <c r="O1832" i="17"/>
  <c r="AA1828" i="17"/>
  <c r="AE1828" i="17" s="1"/>
  <c r="AD1828" i="17"/>
  <c r="W1827" i="17"/>
  <c r="W1828" i="17" s="1"/>
  <c r="T1831" i="17"/>
  <c r="U1830" i="17"/>
  <c r="V1830" i="17"/>
  <c r="AE1827" i="17"/>
  <c r="AC1829" i="17"/>
  <c r="X1829" i="17"/>
  <c r="Y1829" i="17"/>
  <c r="Z1829" i="17"/>
  <c r="R1832" i="17" l="1"/>
  <c r="AA1829" i="17"/>
  <c r="S1834" i="17"/>
  <c r="N1834" i="17" s="1"/>
  <c r="K1834" i="17"/>
  <c r="L1834" i="17"/>
  <c r="H1834" i="17"/>
  <c r="AI1834" i="17" s="1"/>
  <c r="J1834" i="17"/>
  <c r="I1834" i="17"/>
  <c r="M1834" i="17"/>
  <c r="E1835" i="17"/>
  <c r="F1834" i="17"/>
  <c r="G1834" i="17"/>
  <c r="AB1827" i="17"/>
  <c r="AB1828" i="17" s="1"/>
  <c r="Q1833" i="17"/>
  <c r="P1833" i="17"/>
  <c r="O1833" i="17"/>
  <c r="AD1829" i="17"/>
  <c r="W1829" i="17"/>
  <c r="AC1830" i="17"/>
  <c r="Y1830" i="17"/>
  <c r="X1830" i="17"/>
  <c r="Z1830" i="17"/>
  <c r="AE1829" i="17"/>
  <c r="U1831" i="17"/>
  <c r="T1832" i="17"/>
  <c r="V1831" i="17"/>
  <c r="AF1828" i="17" l="1"/>
  <c r="AF1829" i="17" s="1"/>
  <c r="AH1834" i="17"/>
  <c r="AG1834" i="17"/>
  <c r="AJ1834" i="17"/>
  <c r="AJ1835" i="17" s="1"/>
  <c r="N1835" i="17"/>
  <c r="Q1834" i="17"/>
  <c r="P1834" i="17"/>
  <c r="O1834" i="17"/>
  <c r="S1835" i="17"/>
  <c r="M1835" i="17"/>
  <c r="K1835" i="17"/>
  <c r="L1835" i="17"/>
  <c r="I1835" i="17"/>
  <c r="J1835" i="17"/>
  <c r="H1835" i="17"/>
  <c r="AG1835" i="17" s="1"/>
  <c r="E1836" i="17"/>
  <c r="F1835" i="17"/>
  <c r="G1835" i="17"/>
  <c r="R1833" i="17"/>
  <c r="AA1830" i="17"/>
  <c r="AD1830" i="17" s="1"/>
  <c r="W1830" i="17" s="1"/>
  <c r="U1832" i="17"/>
  <c r="T1833" i="17"/>
  <c r="V1832" i="17"/>
  <c r="AF1830" i="17"/>
  <c r="AC1831" i="17"/>
  <c r="Z1831" i="17"/>
  <c r="X1831" i="17"/>
  <c r="Y1831" i="17"/>
  <c r="AB1829" i="17"/>
  <c r="AH1835" i="17" l="1"/>
  <c r="AI1835" i="17"/>
  <c r="Q1835" i="17"/>
  <c r="P1835" i="17"/>
  <c r="O1835" i="17"/>
  <c r="S1836" i="17"/>
  <c r="N1836" i="17" s="1"/>
  <c r="K1836" i="17"/>
  <c r="L1836" i="17"/>
  <c r="M1836" i="17"/>
  <c r="J1836" i="17"/>
  <c r="I1836" i="17"/>
  <c r="H1836" i="17"/>
  <c r="AG1836" i="17" s="1"/>
  <c r="E1837" i="17"/>
  <c r="F1836" i="17"/>
  <c r="G1836" i="17"/>
  <c r="R1834" i="17"/>
  <c r="AC1832" i="17"/>
  <c r="X1832" i="17"/>
  <c r="Z1832" i="17"/>
  <c r="Y1832" i="17"/>
  <c r="T1834" i="17"/>
  <c r="U1833" i="17"/>
  <c r="V1833" i="17"/>
  <c r="AA1831" i="17"/>
  <c r="AD1831" i="17"/>
  <c r="W1831" i="17" s="1"/>
  <c r="AE1831" i="17"/>
  <c r="AE1830" i="17"/>
  <c r="AB1830" i="17" s="1"/>
  <c r="AI1836" i="17" l="1"/>
  <c r="AH1836" i="17"/>
  <c r="AJ1836" i="17"/>
  <c r="S1837" i="17"/>
  <c r="L1837" i="17"/>
  <c r="M1837" i="17"/>
  <c r="I1837" i="17"/>
  <c r="H1837" i="17"/>
  <c r="AG1837" i="17" s="1"/>
  <c r="K1837" i="17"/>
  <c r="J1837" i="17"/>
  <c r="E1838" i="17"/>
  <c r="F1837" i="17"/>
  <c r="G1837" i="17"/>
  <c r="AA1832" i="17"/>
  <c r="AE1832" i="17" s="1"/>
  <c r="N1837" i="17"/>
  <c r="AJ1837" i="17"/>
  <c r="R1835" i="17"/>
  <c r="Q1836" i="17"/>
  <c r="P1836" i="17"/>
  <c r="O1836" i="17"/>
  <c r="AB1831" i="17"/>
  <c r="AF1831" i="17"/>
  <c r="AC1833" i="17"/>
  <c r="Y1833" i="17"/>
  <c r="AA1833" i="17" s="1"/>
  <c r="Z1833" i="17"/>
  <c r="X1833" i="17"/>
  <c r="U1834" i="17"/>
  <c r="T1835" i="17"/>
  <c r="V1834" i="17"/>
  <c r="AD1832" i="17" l="1"/>
  <c r="W1832" i="17" s="1"/>
  <c r="AH1837" i="17"/>
  <c r="AH1838" i="17" s="1"/>
  <c r="AI1837" i="17"/>
  <c r="AI1838" i="17" s="1"/>
  <c r="AF1832" i="17"/>
  <c r="S1838" i="17"/>
  <c r="M1838" i="17"/>
  <c r="K1838" i="17"/>
  <c r="H1838" i="17"/>
  <c r="AG1838" i="17" s="1"/>
  <c r="L1838" i="17"/>
  <c r="J1838" i="17"/>
  <c r="I1838" i="17"/>
  <c r="F1838" i="17"/>
  <c r="E1839" i="17"/>
  <c r="G1838" i="17"/>
  <c r="AJ1838" i="17"/>
  <c r="N1838" i="17"/>
  <c r="R1836" i="17"/>
  <c r="Q1837" i="17"/>
  <c r="P1837" i="17"/>
  <c r="O1837" i="17"/>
  <c r="AE1833" i="17"/>
  <c r="AC1834" i="17"/>
  <c r="Y1834" i="17"/>
  <c r="X1834" i="17"/>
  <c r="Z1834" i="17"/>
  <c r="AF1833" i="17"/>
  <c r="U1835" i="17"/>
  <c r="T1836" i="17"/>
  <c r="V1835" i="17"/>
  <c r="AD1833" i="17"/>
  <c r="W1833" i="17" s="1"/>
  <c r="AB1832" i="17"/>
  <c r="R1837" i="17" l="1"/>
  <c r="S1839" i="17"/>
  <c r="N1839" i="17" s="1"/>
  <c r="L1839" i="17"/>
  <c r="M1839" i="17"/>
  <c r="K1839" i="17"/>
  <c r="J1839" i="17"/>
  <c r="I1839" i="17"/>
  <c r="H1839" i="17"/>
  <c r="AG1839" i="17" s="1"/>
  <c r="E1840" i="17"/>
  <c r="F1839" i="17"/>
  <c r="G1839" i="17"/>
  <c r="Q1838" i="17"/>
  <c r="P1838" i="17"/>
  <c r="O1838" i="17"/>
  <c r="AB1833" i="17"/>
  <c r="AA1834" i="17"/>
  <c r="AD1834" i="17" s="1"/>
  <c r="W1834" i="17" s="1"/>
  <c r="U1836" i="17"/>
  <c r="T1837" i="17"/>
  <c r="V1836" i="17"/>
  <c r="AC1835" i="17"/>
  <c r="Z1835" i="17"/>
  <c r="Y1835" i="17"/>
  <c r="X1835" i="17"/>
  <c r="R1838" i="17" l="1"/>
  <c r="AJ1839" i="17"/>
  <c r="AI1839" i="17"/>
  <c r="AH1839" i="17"/>
  <c r="Q1839" i="17"/>
  <c r="O1839" i="17"/>
  <c r="P1839" i="17"/>
  <c r="S1840" i="17"/>
  <c r="N1840" i="17" s="1"/>
  <c r="L1840" i="17"/>
  <c r="J1840" i="17"/>
  <c r="M1840" i="17"/>
  <c r="H1840" i="17"/>
  <c r="AJ1840" i="17" s="1"/>
  <c r="I1840" i="17"/>
  <c r="K1840" i="17"/>
  <c r="E1841" i="17"/>
  <c r="F1840" i="17"/>
  <c r="G1840" i="17"/>
  <c r="AH1840" i="17"/>
  <c r="AG1840" i="17"/>
  <c r="AA1835" i="17"/>
  <c r="AE1835" i="17" s="1"/>
  <c r="AD1835" i="17"/>
  <c r="W1835" i="17" s="1"/>
  <c r="AC1836" i="17"/>
  <c r="X1836" i="17"/>
  <c r="Z1836" i="17"/>
  <c r="Y1836" i="17"/>
  <c r="AE1834" i="17"/>
  <c r="AB1834" i="17"/>
  <c r="AF1834" i="17"/>
  <c r="AF1835" i="17" s="1"/>
  <c r="U1837" i="17"/>
  <c r="T1838" i="17"/>
  <c r="V1837" i="17"/>
  <c r="AI1840" i="17" l="1"/>
  <c r="AI1841" i="17" s="1"/>
  <c r="Q1840" i="17"/>
  <c r="P1840" i="17"/>
  <c r="R1840" i="17" s="1"/>
  <c r="O1840" i="17"/>
  <c r="S1841" i="17"/>
  <c r="N1841" i="17" s="1"/>
  <c r="L1841" i="17"/>
  <c r="K1841" i="17"/>
  <c r="H1841" i="17"/>
  <c r="AJ1841" i="17" s="1"/>
  <c r="I1841" i="17"/>
  <c r="J1841" i="17"/>
  <c r="M1841" i="17"/>
  <c r="F1841" i="17"/>
  <c r="E1842" i="17"/>
  <c r="G1841" i="17"/>
  <c r="R1839" i="17"/>
  <c r="AG1841" i="17"/>
  <c r="AH1841" i="17"/>
  <c r="AA1836" i="17"/>
  <c r="AC1837" i="17"/>
  <c r="Z1837" i="17"/>
  <c r="X1837" i="17"/>
  <c r="Y1837" i="17"/>
  <c r="AD1836" i="17"/>
  <c r="W1836" i="17" s="1"/>
  <c r="U1838" i="17"/>
  <c r="V1838" i="17"/>
  <c r="T1839" i="17"/>
  <c r="AE1836" i="17"/>
  <c r="AB1835" i="17"/>
  <c r="AF1836" i="17"/>
  <c r="Q1841" i="17" l="1"/>
  <c r="P1841" i="17"/>
  <c r="R1841" i="17" s="1"/>
  <c r="O1841" i="17"/>
  <c r="S1842" i="17"/>
  <c r="N1842" i="17" s="1"/>
  <c r="L1842" i="17"/>
  <c r="M1842" i="17"/>
  <c r="K1842" i="17"/>
  <c r="J1842" i="17"/>
  <c r="H1842" i="17"/>
  <c r="I1842" i="17"/>
  <c r="E1843" i="17"/>
  <c r="F1842" i="17"/>
  <c r="G1842" i="17"/>
  <c r="AI1842" i="17"/>
  <c r="AH1842" i="17"/>
  <c r="AJ1842" i="17"/>
  <c r="AG1842" i="17"/>
  <c r="AB1836" i="17"/>
  <c r="AF1837" i="17" s="1"/>
  <c r="U1839" i="17"/>
  <c r="T1840" i="17"/>
  <c r="V1839" i="17"/>
  <c r="AA1837" i="17"/>
  <c r="AD1837" i="17" s="1"/>
  <c r="W1837" i="17" s="1"/>
  <c r="AE1837" i="17"/>
  <c r="AC1838" i="17"/>
  <c r="Z1838" i="17"/>
  <c r="Y1838" i="17"/>
  <c r="X1838" i="17"/>
  <c r="Q1842" i="17" l="1"/>
  <c r="P1842" i="17"/>
  <c r="R1842" i="17" s="1"/>
  <c r="O1842" i="17"/>
  <c r="S1843" i="17"/>
  <c r="N1843" i="17" s="1"/>
  <c r="K1843" i="17"/>
  <c r="M1843" i="17"/>
  <c r="L1843" i="17"/>
  <c r="I1843" i="17"/>
  <c r="J1843" i="17"/>
  <c r="E1844" i="17"/>
  <c r="H1843" i="17"/>
  <c r="AI1843" i="17" s="1"/>
  <c r="F1843" i="17"/>
  <c r="G1843" i="17"/>
  <c r="AG1843" i="17"/>
  <c r="U1840" i="17"/>
  <c r="T1841" i="17"/>
  <c r="V1840" i="17"/>
  <c r="AC1839" i="17"/>
  <c r="Y1839" i="17"/>
  <c r="Z1839" i="17"/>
  <c r="X1839" i="17"/>
  <c r="AA1838" i="17"/>
  <c r="AE1838" i="17" s="1"/>
  <c r="AB1837" i="17"/>
  <c r="AH1843" i="17" l="1"/>
  <c r="AJ1843" i="17"/>
  <c r="AJ1844" i="17" s="1"/>
  <c r="Q1843" i="17"/>
  <c r="P1843" i="17"/>
  <c r="O1843" i="17"/>
  <c r="S1844" i="17"/>
  <c r="N1844" i="17" s="1"/>
  <c r="K1844" i="17"/>
  <c r="L1844" i="17"/>
  <c r="M1844" i="17"/>
  <c r="J1844" i="17"/>
  <c r="I1844" i="17"/>
  <c r="H1844" i="17"/>
  <c r="AH1844" i="17" s="1"/>
  <c r="E1845" i="17"/>
  <c r="F1844" i="17"/>
  <c r="G1844" i="17"/>
  <c r="AI1844" i="17"/>
  <c r="AC1840" i="17"/>
  <c r="Y1840" i="17"/>
  <c r="Z1840" i="17"/>
  <c r="X1840" i="17"/>
  <c r="AD1838" i="17"/>
  <c r="W1838" i="17" s="1"/>
  <c r="U1841" i="17"/>
  <c r="T1842" i="17"/>
  <c r="V1841" i="17"/>
  <c r="AF1838" i="17"/>
  <c r="AA1839" i="17"/>
  <c r="AE1839" i="17" s="1"/>
  <c r="R1843" i="17" l="1"/>
  <c r="AG1844" i="17"/>
  <c r="AG1845" i="17" s="1"/>
  <c r="Q1844" i="17"/>
  <c r="P1844" i="17"/>
  <c r="O1844" i="17"/>
  <c r="S1845" i="17"/>
  <c r="N1845" i="17" s="1"/>
  <c r="K1845" i="17"/>
  <c r="L1845" i="17"/>
  <c r="M1845" i="17"/>
  <c r="I1845" i="17"/>
  <c r="J1845" i="17"/>
  <c r="H1845" i="17"/>
  <c r="AJ1845" i="17" s="1"/>
  <c r="F1845" i="17"/>
  <c r="E1846" i="17"/>
  <c r="G1845" i="17"/>
  <c r="AA1840" i="17"/>
  <c r="T1843" i="17"/>
  <c r="U1842" i="17"/>
  <c r="V1842" i="17"/>
  <c r="AC1841" i="17"/>
  <c r="Y1841" i="17"/>
  <c r="Z1841" i="17"/>
  <c r="X1841" i="17"/>
  <c r="AB1838" i="17"/>
  <c r="AF1839" i="17"/>
  <c r="AD1839" i="17"/>
  <c r="W1839" i="17" s="1"/>
  <c r="AD1840" i="17"/>
  <c r="AE1840" i="17"/>
  <c r="R1844" i="17" l="1"/>
  <c r="AH1845" i="17"/>
  <c r="AI1845" i="17"/>
  <c r="AI1846" i="17" s="1"/>
  <c r="S1846" i="17"/>
  <c r="N1846" i="17" s="1"/>
  <c r="M1846" i="17"/>
  <c r="K1846" i="17"/>
  <c r="L1846" i="17"/>
  <c r="J1846" i="17"/>
  <c r="I1846" i="17"/>
  <c r="H1846" i="17"/>
  <c r="F1846" i="17"/>
  <c r="E1847" i="17"/>
  <c r="G1846" i="17"/>
  <c r="Q1845" i="17"/>
  <c r="P1845" i="17"/>
  <c r="O1845" i="17"/>
  <c r="W1840" i="17"/>
  <c r="AH1846" i="17"/>
  <c r="AJ1846" i="17"/>
  <c r="AG1846" i="17"/>
  <c r="AC1842" i="17"/>
  <c r="Y1842" i="17"/>
  <c r="Z1842" i="17"/>
  <c r="X1842" i="17"/>
  <c r="AB1839" i="17"/>
  <c r="AB1840" i="17" s="1"/>
  <c r="AF1840" i="17"/>
  <c r="AF1841" i="17" s="1"/>
  <c r="T1844" i="17"/>
  <c r="U1843" i="17"/>
  <c r="V1843" i="17"/>
  <c r="AA1841" i="17"/>
  <c r="AD1841" i="17" s="1"/>
  <c r="AE1841" i="17" l="1"/>
  <c r="R1845" i="17"/>
  <c r="AA1842" i="17"/>
  <c r="S1847" i="17"/>
  <c r="N1847" i="17" s="1"/>
  <c r="K1847" i="17"/>
  <c r="J1847" i="17"/>
  <c r="M1847" i="17"/>
  <c r="L1847" i="17"/>
  <c r="I1847" i="17"/>
  <c r="H1847" i="17"/>
  <c r="F1847" i="17"/>
  <c r="E1848" i="17"/>
  <c r="G1847" i="17"/>
  <c r="AG1847" i="17"/>
  <c r="Q1846" i="17"/>
  <c r="P1846" i="17"/>
  <c r="O1846" i="17"/>
  <c r="W1841" i="17"/>
  <c r="AB1841" i="17" s="1"/>
  <c r="AJ1847" i="17"/>
  <c r="AH1847" i="17"/>
  <c r="AI1847" i="17"/>
  <c r="U1844" i="17"/>
  <c r="T1845" i="17"/>
  <c r="V1844" i="17"/>
  <c r="AD1842" i="17"/>
  <c r="W1842" i="17" s="1"/>
  <c r="AC1843" i="17"/>
  <c r="Z1843" i="17"/>
  <c r="Y1843" i="17"/>
  <c r="X1843" i="17"/>
  <c r="AE1842" i="17"/>
  <c r="AI1848" i="17" l="1"/>
  <c r="AH1848" i="17"/>
  <c r="S1848" i="17"/>
  <c r="N1848" i="17" s="1"/>
  <c r="L1848" i="17"/>
  <c r="K1848" i="17"/>
  <c r="M1848" i="17"/>
  <c r="J1848" i="17"/>
  <c r="H1848" i="17"/>
  <c r="AG1848" i="17" s="1"/>
  <c r="F1848" i="17"/>
  <c r="I1848" i="17"/>
  <c r="E1849" i="17"/>
  <c r="G1848" i="17"/>
  <c r="R1846" i="17"/>
  <c r="Q1847" i="17"/>
  <c r="O1847" i="17"/>
  <c r="P1847" i="17"/>
  <c r="R1847" i="17" s="1"/>
  <c r="AA1843" i="17"/>
  <c r="AJ1848" i="17"/>
  <c r="AB1842" i="17"/>
  <c r="AF1842" i="17"/>
  <c r="AF1843" i="17" s="1"/>
  <c r="AD1843" i="17"/>
  <c r="W1843" i="17" s="1"/>
  <c r="U1845" i="17"/>
  <c r="T1846" i="17"/>
  <c r="V1845" i="17"/>
  <c r="AC1844" i="17"/>
  <c r="X1844" i="17"/>
  <c r="Y1844" i="17"/>
  <c r="Z1844" i="17"/>
  <c r="AE1843" i="17"/>
  <c r="AG1849" i="17" l="1"/>
  <c r="AA1844" i="17"/>
  <c r="AH1849" i="17"/>
  <c r="S1849" i="17"/>
  <c r="N1849" i="17" s="1"/>
  <c r="L1849" i="17"/>
  <c r="K1849" i="17"/>
  <c r="M1849" i="17"/>
  <c r="H1849" i="17"/>
  <c r="AJ1849" i="17" s="1"/>
  <c r="I1849" i="17"/>
  <c r="E1850" i="17"/>
  <c r="F1849" i="17"/>
  <c r="J1849" i="17"/>
  <c r="G1849" i="17"/>
  <c r="AI1849" i="17"/>
  <c r="Q1848" i="17"/>
  <c r="P1848" i="17"/>
  <c r="O1848" i="17"/>
  <c r="AC1845" i="17"/>
  <c r="Z1845" i="17"/>
  <c r="X1845" i="17"/>
  <c r="Y1845" i="17"/>
  <c r="U1846" i="17"/>
  <c r="T1847" i="17"/>
  <c r="V1846" i="17"/>
  <c r="AD1844" i="17"/>
  <c r="W1844" i="17" s="1"/>
  <c r="AE1844" i="17"/>
  <c r="AB1843" i="17"/>
  <c r="R1848" i="17" l="1"/>
  <c r="Q1849" i="17"/>
  <c r="P1849" i="17"/>
  <c r="O1849" i="17"/>
  <c r="S1850" i="17"/>
  <c r="N1850" i="17" s="1"/>
  <c r="M1850" i="17"/>
  <c r="K1850" i="17"/>
  <c r="I1850" i="17"/>
  <c r="H1850" i="17"/>
  <c r="AH1850" i="17" s="1"/>
  <c r="J1850" i="17"/>
  <c r="L1850" i="17"/>
  <c r="E1851" i="17"/>
  <c r="F1850" i="17"/>
  <c r="G1850" i="17"/>
  <c r="AJ1850" i="17"/>
  <c r="AA1845" i="17"/>
  <c r="AE1845" i="17" s="1"/>
  <c r="AG1850" i="17"/>
  <c r="AC1846" i="17"/>
  <c r="Z1846" i="17"/>
  <c r="X1846" i="17"/>
  <c r="Y1846" i="17"/>
  <c r="AB1844" i="17"/>
  <c r="AF1844" i="17"/>
  <c r="AF1845" i="17" s="1"/>
  <c r="AD1845" i="17"/>
  <c r="W1845" i="17" s="1"/>
  <c r="U1847" i="17"/>
  <c r="T1848" i="17"/>
  <c r="V1847" i="17"/>
  <c r="AA1846" i="17" l="1"/>
  <c r="AI1850" i="17"/>
  <c r="S1851" i="17"/>
  <c r="N1851" i="17" s="1"/>
  <c r="L1851" i="17"/>
  <c r="K1851" i="17"/>
  <c r="M1851" i="17"/>
  <c r="I1851" i="17"/>
  <c r="J1851" i="17"/>
  <c r="H1851" i="17"/>
  <c r="AG1851" i="17" s="1"/>
  <c r="F1851" i="17"/>
  <c r="E1852" i="17"/>
  <c r="G1851" i="17"/>
  <c r="Q1850" i="17"/>
  <c r="P1850" i="17"/>
  <c r="O1850" i="17"/>
  <c r="R1849" i="17"/>
  <c r="AC1847" i="17"/>
  <c r="Y1847" i="17"/>
  <c r="Z1847" i="17"/>
  <c r="X1847" i="17"/>
  <c r="AB1845" i="17"/>
  <c r="T1849" i="17"/>
  <c r="U1848" i="17"/>
  <c r="V1848" i="17"/>
  <c r="AD1846" i="17"/>
  <c r="W1846" i="17" s="1"/>
  <c r="AE1846" i="17"/>
  <c r="R1850" i="17" l="1"/>
  <c r="AH1851" i="17"/>
  <c r="AI1851" i="17"/>
  <c r="AA1847" i="17"/>
  <c r="AJ1851" i="17"/>
  <c r="AJ1852" i="17" s="1"/>
  <c r="S1852" i="17"/>
  <c r="N1852" i="17" s="1"/>
  <c r="K1852" i="17"/>
  <c r="L1852" i="17"/>
  <c r="M1852" i="17"/>
  <c r="J1852" i="17"/>
  <c r="I1852" i="17"/>
  <c r="H1852" i="17"/>
  <c r="E1853" i="17"/>
  <c r="F1852" i="17"/>
  <c r="G1852" i="17"/>
  <c r="AG1852" i="17"/>
  <c r="Q1851" i="17"/>
  <c r="P1851" i="17"/>
  <c r="R1851" i="17" s="1"/>
  <c r="O1851" i="17"/>
  <c r="AB1846" i="17"/>
  <c r="AF1846" i="17"/>
  <c r="AF1847" i="17" s="1"/>
  <c r="AD1847" i="17"/>
  <c r="W1847" i="17" s="1"/>
  <c r="U1849" i="17"/>
  <c r="T1850" i="17"/>
  <c r="V1849" i="17"/>
  <c r="AC1848" i="17"/>
  <c r="Z1848" i="17"/>
  <c r="Y1848" i="17"/>
  <c r="X1848" i="17"/>
  <c r="AE1847" i="17"/>
  <c r="AI1852" i="17" l="1"/>
  <c r="AA1848" i="17"/>
  <c r="AH1852" i="17"/>
  <c r="Q1852" i="17"/>
  <c r="P1852" i="17"/>
  <c r="R1852" i="17" s="1"/>
  <c r="O1852" i="17"/>
  <c r="S1853" i="17"/>
  <c r="N1853" i="17" s="1"/>
  <c r="K1853" i="17"/>
  <c r="M1853" i="17"/>
  <c r="L1853" i="17"/>
  <c r="J1853" i="17"/>
  <c r="I1853" i="17"/>
  <c r="H1853" i="17"/>
  <c r="AG1853" i="17" s="1"/>
  <c r="E1854" i="17"/>
  <c r="F1853" i="17"/>
  <c r="G1853" i="17"/>
  <c r="T1851" i="17"/>
  <c r="U1850" i="17"/>
  <c r="V1850" i="17"/>
  <c r="AC1849" i="17"/>
  <c r="Y1849" i="17"/>
  <c r="Z1849" i="17"/>
  <c r="X1849" i="17"/>
  <c r="AD1848" i="17"/>
  <c r="W1848" i="17" s="1"/>
  <c r="AE1848" i="17"/>
  <c r="AB1847" i="17"/>
  <c r="AH1853" i="17" l="1"/>
  <c r="AJ1853" i="17"/>
  <c r="AI1853" i="17"/>
  <c r="AA1849" i="17"/>
  <c r="Q1853" i="17"/>
  <c r="P1853" i="17"/>
  <c r="O1853" i="17"/>
  <c r="S1854" i="17"/>
  <c r="N1854" i="17" s="1"/>
  <c r="M1854" i="17"/>
  <c r="L1854" i="17"/>
  <c r="K1854" i="17"/>
  <c r="H1854" i="17"/>
  <c r="AG1854" i="17" s="1"/>
  <c r="J1854" i="17"/>
  <c r="I1854" i="17"/>
  <c r="E1855" i="17"/>
  <c r="F1854" i="17"/>
  <c r="G1854" i="17"/>
  <c r="AE1849" i="17"/>
  <c r="AB1848" i="17"/>
  <c r="AC1850" i="17"/>
  <c r="Y1850" i="17"/>
  <c r="Z1850" i="17"/>
  <c r="X1850" i="17"/>
  <c r="T1852" i="17"/>
  <c r="U1851" i="17"/>
  <c r="V1851" i="17"/>
  <c r="AF1848" i="17"/>
  <c r="AF1849" i="17" s="1"/>
  <c r="AD1849" i="17"/>
  <c r="W1849" i="17" s="1"/>
  <c r="AA1850" i="17" l="1"/>
  <c r="R1853" i="17"/>
  <c r="AJ1854" i="17"/>
  <c r="AH1854" i="17"/>
  <c r="AI1854" i="17"/>
  <c r="AI1855" i="17" s="1"/>
  <c r="P1854" i="17"/>
  <c r="Q1854" i="17"/>
  <c r="O1854" i="17"/>
  <c r="S1855" i="17"/>
  <c r="N1855" i="17" s="1"/>
  <c r="K1855" i="17"/>
  <c r="L1855" i="17"/>
  <c r="M1855" i="17"/>
  <c r="J1855" i="17"/>
  <c r="I1855" i="17"/>
  <c r="H1855" i="17"/>
  <c r="AG1855" i="17" s="1"/>
  <c r="F1855" i="17"/>
  <c r="E1856" i="17"/>
  <c r="G1855" i="17"/>
  <c r="AD1850" i="17"/>
  <c r="W1850" i="17" s="1"/>
  <c r="AF1850" i="17"/>
  <c r="AC1851" i="17"/>
  <c r="Z1851" i="17"/>
  <c r="Y1851" i="17"/>
  <c r="X1851" i="17"/>
  <c r="AE1850" i="17"/>
  <c r="AB1849" i="17"/>
  <c r="T1853" i="17"/>
  <c r="V1852" i="17"/>
  <c r="U1852" i="17"/>
  <c r="AJ1855" i="17" l="1"/>
  <c r="AH1855" i="17"/>
  <c r="S1856" i="17"/>
  <c r="N1856" i="17" s="1"/>
  <c r="K1856" i="17"/>
  <c r="M1856" i="17"/>
  <c r="L1856" i="17"/>
  <c r="J1856" i="17"/>
  <c r="H1856" i="17"/>
  <c r="AG1856" i="17" s="1"/>
  <c r="I1856" i="17"/>
  <c r="F1856" i="17"/>
  <c r="E1857" i="17"/>
  <c r="G1856" i="17"/>
  <c r="Q1855" i="17"/>
  <c r="P1855" i="17"/>
  <c r="R1855" i="17" s="1"/>
  <c r="O1855" i="17"/>
  <c r="R1854" i="17"/>
  <c r="AJ1856" i="17"/>
  <c r="AH1856" i="17"/>
  <c r="AC1852" i="17"/>
  <c r="X1852" i="17"/>
  <c r="Z1852" i="17"/>
  <c r="Y1852" i="17"/>
  <c r="U1853" i="17"/>
  <c r="T1854" i="17"/>
  <c r="V1853" i="17"/>
  <c r="AA1851" i="17"/>
  <c r="AD1851" i="17" s="1"/>
  <c r="W1851" i="17" s="1"/>
  <c r="AE1851" i="17"/>
  <c r="AB1850" i="17"/>
  <c r="AI1856" i="17" l="1"/>
  <c r="AI1857" i="17" s="1"/>
  <c r="Q1856" i="17"/>
  <c r="P1856" i="17"/>
  <c r="R1856" i="17" s="1"/>
  <c r="O1856" i="17"/>
  <c r="S1857" i="17"/>
  <c r="N1857" i="17" s="1"/>
  <c r="L1857" i="17"/>
  <c r="K1857" i="17"/>
  <c r="M1857" i="17"/>
  <c r="J1857" i="17"/>
  <c r="I1857" i="17"/>
  <c r="H1857" i="17"/>
  <c r="AG1857" i="17" s="1"/>
  <c r="F1857" i="17"/>
  <c r="E1858" i="17"/>
  <c r="G1857" i="17"/>
  <c r="AB1851" i="17"/>
  <c r="AF1851" i="17"/>
  <c r="AF1852" i="17" s="1"/>
  <c r="AA1852" i="17"/>
  <c r="AD1852" i="17"/>
  <c r="W1852" i="17" s="1"/>
  <c r="AE1852" i="17"/>
  <c r="T1855" i="17"/>
  <c r="U1854" i="17"/>
  <c r="V1854" i="17"/>
  <c r="AC1853" i="17"/>
  <c r="Y1853" i="17"/>
  <c r="X1853" i="17"/>
  <c r="Z1853" i="17"/>
  <c r="AJ1857" i="17" l="1"/>
  <c r="AH1857" i="17"/>
  <c r="AH1858" i="17" s="1"/>
  <c r="Q1857" i="17"/>
  <c r="P1857" i="17"/>
  <c r="O1857" i="17"/>
  <c r="S1858" i="17"/>
  <c r="N1858" i="17" s="1"/>
  <c r="K1858" i="17"/>
  <c r="L1858" i="17"/>
  <c r="J1858" i="17"/>
  <c r="H1858" i="17"/>
  <c r="I1858" i="17"/>
  <c r="E1859" i="17"/>
  <c r="M1858" i="17"/>
  <c r="F1858" i="17"/>
  <c r="G1858" i="17"/>
  <c r="AG1858" i="17"/>
  <c r="AJ1858" i="17"/>
  <c r="AI1858" i="17"/>
  <c r="AA1853" i="17"/>
  <c r="AD1853" i="17" s="1"/>
  <c r="W1853" i="17" s="1"/>
  <c r="AE1853" i="17"/>
  <c r="AF1853" i="17"/>
  <c r="AC1854" i="17"/>
  <c r="Y1854" i="17"/>
  <c r="AA1854" i="17" s="1"/>
  <c r="Z1854" i="17"/>
  <c r="X1854" i="17"/>
  <c r="AB1852" i="17"/>
  <c r="U1855" i="17"/>
  <c r="T1856" i="17"/>
  <c r="V1855" i="17"/>
  <c r="R1857" i="17" l="1"/>
  <c r="Q1858" i="17"/>
  <c r="P1858" i="17"/>
  <c r="O1858" i="17"/>
  <c r="S1859" i="17"/>
  <c r="N1859" i="17" s="1"/>
  <c r="M1859" i="17"/>
  <c r="K1859" i="17"/>
  <c r="L1859" i="17"/>
  <c r="J1859" i="17"/>
  <c r="I1859" i="17"/>
  <c r="H1859" i="17"/>
  <c r="AH1859" i="17" s="1"/>
  <c r="E1860" i="17"/>
  <c r="F1859" i="17"/>
  <c r="G1859" i="17"/>
  <c r="AI1859" i="17"/>
  <c r="AE1854" i="17"/>
  <c r="AB1853" i="17"/>
  <c r="T1857" i="17"/>
  <c r="U1856" i="17"/>
  <c r="V1856" i="17"/>
  <c r="AC1855" i="17"/>
  <c r="Z1855" i="17"/>
  <c r="Y1855" i="17"/>
  <c r="X1855" i="17"/>
  <c r="AD1854" i="17"/>
  <c r="W1854" i="17" s="1"/>
  <c r="R1858" i="17" l="1"/>
  <c r="AG1859" i="17"/>
  <c r="AJ1859" i="17"/>
  <c r="Q1859" i="17"/>
  <c r="O1859" i="17"/>
  <c r="P1859" i="17"/>
  <c r="S1860" i="17"/>
  <c r="N1860" i="17" s="1"/>
  <c r="K1860" i="17"/>
  <c r="L1860" i="17"/>
  <c r="M1860" i="17"/>
  <c r="J1860" i="17"/>
  <c r="I1860" i="17"/>
  <c r="H1860" i="17"/>
  <c r="AJ1860" i="17" s="1"/>
  <c r="E1861" i="17"/>
  <c r="F1860" i="17"/>
  <c r="G1860" i="17"/>
  <c r="AH1860" i="17"/>
  <c r="AA1855" i="17"/>
  <c r="AI1860" i="17"/>
  <c r="AB1854" i="17"/>
  <c r="AF1854" i="17"/>
  <c r="AF1855" i="17" s="1"/>
  <c r="AC1856" i="17"/>
  <c r="Z1856" i="17"/>
  <c r="X1856" i="17"/>
  <c r="Y1856" i="17"/>
  <c r="U1857" i="17"/>
  <c r="T1858" i="17"/>
  <c r="V1857" i="17"/>
  <c r="AD1855" i="17"/>
  <c r="W1855" i="17" s="1"/>
  <c r="AE1855" i="17"/>
  <c r="AG1860" i="17" l="1"/>
  <c r="AH1861" i="17"/>
  <c r="S1861" i="17"/>
  <c r="N1861" i="17" s="1"/>
  <c r="K1861" i="17"/>
  <c r="M1861" i="17"/>
  <c r="L1861" i="17"/>
  <c r="I1861" i="17"/>
  <c r="J1861" i="17"/>
  <c r="H1861" i="17"/>
  <c r="E1862" i="17"/>
  <c r="F1861" i="17"/>
  <c r="G1861" i="17"/>
  <c r="AI1861" i="17"/>
  <c r="AG1861" i="17"/>
  <c r="Q1860" i="17"/>
  <c r="P1860" i="17"/>
  <c r="O1860" i="17"/>
  <c r="R1859" i="17"/>
  <c r="AJ1861" i="17"/>
  <c r="AA1856" i="17"/>
  <c r="AD1856" i="17" s="1"/>
  <c r="W1856" i="17" s="1"/>
  <c r="AE1856" i="17"/>
  <c r="T1859" i="17"/>
  <c r="U1858" i="17"/>
  <c r="V1858" i="17"/>
  <c r="AC1857" i="17"/>
  <c r="Y1857" i="17"/>
  <c r="X1857" i="17"/>
  <c r="Z1857" i="17"/>
  <c r="AB1855" i="17"/>
  <c r="R1860" i="17" l="1"/>
  <c r="Q1861" i="17"/>
  <c r="O1861" i="17"/>
  <c r="P1861" i="17"/>
  <c r="S1862" i="17"/>
  <c r="N1862" i="17" s="1"/>
  <c r="M1862" i="17"/>
  <c r="K1862" i="17"/>
  <c r="J1862" i="17"/>
  <c r="I1862" i="17"/>
  <c r="L1862" i="17"/>
  <c r="E1863" i="17"/>
  <c r="H1862" i="17"/>
  <c r="AG1862" i="17" s="1"/>
  <c r="F1862" i="17"/>
  <c r="G1862" i="17"/>
  <c r="AC1858" i="17"/>
  <c r="Y1858" i="17"/>
  <c r="Z1858" i="17"/>
  <c r="X1858" i="17"/>
  <c r="AB1856" i="17"/>
  <c r="T1860" i="17"/>
  <c r="U1859" i="17"/>
  <c r="V1859" i="17"/>
  <c r="AA1857" i="17"/>
  <c r="AD1857" i="17" s="1"/>
  <c r="W1857" i="17" s="1"/>
  <c r="AF1856" i="17"/>
  <c r="AF1857" i="17" l="1"/>
  <c r="AA1858" i="17"/>
  <c r="AJ1862" i="17"/>
  <c r="AI1862" i="17"/>
  <c r="AI1863" i="17" s="1"/>
  <c r="AH1862" i="17"/>
  <c r="Q1862" i="17"/>
  <c r="P1862" i="17"/>
  <c r="O1862" i="17"/>
  <c r="S1863" i="17"/>
  <c r="N1863" i="17" s="1"/>
  <c r="M1863" i="17"/>
  <c r="K1863" i="17"/>
  <c r="L1863" i="17"/>
  <c r="J1863" i="17"/>
  <c r="I1863" i="17"/>
  <c r="H1863" i="17"/>
  <c r="AG1863" i="17" s="1"/>
  <c r="E1864" i="17"/>
  <c r="F1863" i="17"/>
  <c r="G1863" i="17"/>
  <c r="R1861" i="17"/>
  <c r="AH1863" i="17"/>
  <c r="AC1859" i="17"/>
  <c r="Y1859" i="17"/>
  <c r="Z1859" i="17"/>
  <c r="X1859" i="17"/>
  <c r="AE1857" i="17"/>
  <c r="AB1857" i="17" s="1"/>
  <c r="AD1858" i="17"/>
  <c r="W1858" i="17" s="1"/>
  <c r="AE1858" i="17"/>
  <c r="T1861" i="17"/>
  <c r="U1860" i="17"/>
  <c r="V1860" i="17"/>
  <c r="AJ1863" i="17" l="1"/>
  <c r="S1864" i="17"/>
  <c r="N1864" i="17" s="1"/>
  <c r="J1864" i="17"/>
  <c r="K1864" i="17"/>
  <c r="L1864" i="17"/>
  <c r="H1864" i="17"/>
  <c r="AI1864" i="17" s="1"/>
  <c r="M1864" i="17"/>
  <c r="F1864" i="17"/>
  <c r="I1864" i="17"/>
  <c r="E1865" i="17"/>
  <c r="G1864" i="17"/>
  <c r="R1862" i="17"/>
  <c r="Q1863" i="17"/>
  <c r="P1863" i="17"/>
  <c r="R1863" i="17" s="1"/>
  <c r="O1863" i="17"/>
  <c r="AB1858" i="17"/>
  <c r="AF1858" i="17"/>
  <c r="AF1859" i="17" s="1"/>
  <c r="AA1859" i="17"/>
  <c r="AD1859" i="17" s="1"/>
  <c r="W1859" i="17" s="1"/>
  <c r="AC1860" i="17"/>
  <c r="X1860" i="17"/>
  <c r="Y1860" i="17"/>
  <c r="AA1860" i="17" s="1"/>
  <c r="Z1860" i="17"/>
  <c r="T1862" i="17"/>
  <c r="U1861" i="17"/>
  <c r="V1861" i="17"/>
  <c r="AE1859" i="17"/>
  <c r="AG1864" i="17" l="1"/>
  <c r="AJ1864" i="17"/>
  <c r="AH1864" i="17"/>
  <c r="S1865" i="17"/>
  <c r="N1865" i="17" s="1"/>
  <c r="L1865" i="17"/>
  <c r="M1865" i="17"/>
  <c r="H1865" i="17"/>
  <c r="AJ1865" i="17" s="1"/>
  <c r="J1865" i="17"/>
  <c r="I1865" i="17"/>
  <c r="K1865" i="17"/>
  <c r="F1865" i="17"/>
  <c r="E1866" i="17"/>
  <c r="G1865" i="17"/>
  <c r="AI1865" i="17"/>
  <c r="AH1865" i="17"/>
  <c r="Q1864" i="17"/>
  <c r="P1864" i="17"/>
  <c r="R1864" i="17" s="1"/>
  <c r="O1864" i="17"/>
  <c r="AD1860" i="17"/>
  <c r="W1860" i="17" s="1"/>
  <c r="AC1861" i="17"/>
  <c r="Z1861" i="17"/>
  <c r="Y1861" i="17"/>
  <c r="X1861" i="17"/>
  <c r="AE1860" i="17"/>
  <c r="U1862" i="17"/>
  <c r="T1863" i="17"/>
  <c r="V1862" i="17"/>
  <c r="AB1859" i="17"/>
  <c r="AA1861" i="17" l="1"/>
  <c r="AG1865" i="17"/>
  <c r="AG1866" i="17" s="1"/>
  <c r="S1866" i="17"/>
  <c r="N1866" i="17" s="1"/>
  <c r="K1866" i="17"/>
  <c r="L1866" i="17"/>
  <c r="M1866" i="17"/>
  <c r="I1866" i="17"/>
  <c r="J1866" i="17"/>
  <c r="H1866" i="17"/>
  <c r="AJ1866" i="17" s="1"/>
  <c r="F1866" i="17"/>
  <c r="E1867" i="17"/>
  <c r="G1866" i="17"/>
  <c r="Q1865" i="17"/>
  <c r="P1865" i="17"/>
  <c r="O1865" i="17"/>
  <c r="AB1860" i="17"/>
  <c r="U1863" i="17"/>
  <c r="T1864" i="17"/>
  <c r="V1863" i="17"/>
  <c r="AD1861" i="17"/>
  <c r="W1861" i="17" s="1"/>
  <c r="AF1860" i="17"/>
  <c r="AE1861" i="17"/>
  <c r="AC1862" i="17"/>
  <c r="X1862" i="17"/>
  <c r="Z1862" i="17"/>
  <c r="Y1862" i="17"/>
  <c r="AA1862" i="17" l="1"/>
  <c r="AH1866" i="17"/>
  <c r="AH1867" i="17" s="1"/>
  <c r="AI1866" i="17"/>
  <c r="AI1867" i="17" s="1"/>
  <c r="Q1866" i="17"/>
  <c r="P1866" i="17"/>
  <c r="R1866" i="17" s="1"/>
  <c r="O1866" i="17"/>
  <c r="AJ1867" i="17"/>
  <c r="R1865" i="17"/>
  <c r="AG1867" i="17"/>
  <c r="S1867" i="17"/>
  <c r="N1867" i="17" s="1"/>
  <c r="M1867" i="17"/>
  <c r="K1867" i="17"/>
  <c r="L1867" i="17"/>
  <c r="J1867" i="17"/>
  <c r="I1867" i="17"/>
  <c r="H1867" i="17"/>
  <c r="E1868" i="17"/>
  <c r="F1867" i="17"/>
  <c r="G1867" i="17"/>
  <c r="AC1863" i="17"/>
  <c r="Z1863" i="17"/>
  <c r="Y1863" i="17"/>
  <c r="AA1863" i="17" s="1"/>
  <c r="X1863" i="17"/>
  <c r="AD1862" i="17"/>
  <c r="W1862" i="17" s="1"/>
  <c r="AB1861" i="17"/>
  <c r="U1864" i="17"/>
  <c r="T1865" i="17"/>
  <c r="V1864" i="17"/>
  <c r="AE1862" i="17"/>
  <c r="AF1861" i="17"/>
  <c r="AF1862" i="17" s="1"/>
  <c r="Q1867" i="17" l="1"/>
  <c r="P1867" i="17"/>
  <c r="O1867" i="17"/>
  <c r="S1868" i="17"/>
  <c r="N1868" i="17" s="1"/>
  <c r="M1868" i="17"/>
  <c r="K1868" i="17"/>
  <c r="L1868" i="17"/>
  <c r="I1868" i="17"/>
  <c r="J1868" i="17"/>
  <c r="E1869" i="17"/>
  <c r="H1868" i="17"/>
  <c r="AI1868" i="17" s="1"/>
  <c r="F1868" i="17"/>
  <c r="G1868" i="17"/>
  <c r="AB1862" i="17"/>
  <c r="AD1863" i="17"/>
  <c r="W1863" i="17" s="1"/>
  <c r="AC1864" i="17"/>
  <c r="Y1864" i="17"/>
  <c r="Z1864" i="17"/>
  <c r="X1864" i="17"/>
  <c r="U1865" i="17"/>
  <c r="T1866" i="17"/>
  <c r="V1865" i="17"/>
  <c r="AE1863" i="17"/>
  <c r="R1867" i="17" l="1"/>
  <c r="AH1868" i="17"/>
  <c r="AJ1868" i="17"/>
  <c r="AG1868" i="17"/>
  <c r="Q1868" i="17"/>
  <c r="P1868" i="17"/>
  <c r="O1868" i="17"/>
  <c r="S1869" i="17"/>
  <c r="N1869" i="17" s="1"/>
  <c r="M1869" i="17"/>
  <c r="K1869" i="17"/>
  <c r="L1869" i="17"/>
  <c r="J1869" i="17"/>
  <c r="I1869" i="17"/>
  <c r="H1869" i="17"/>
  <c r="AH1869" i="17" s="1"/>
  <c r="E1870" i="17"/>
  <c r="F1869" i="17"/>
  <c r="G1869" i="17"/>
  <c r="AA1864" i="17"/>
  <c r="AD1864" i="17" s="1"/>
  <c r="W1864" i="17" s="1"/>
  <c r="AE1864" i="17"/>
  <c r="T1867" i="17"/>
  <c r="U1866" i="17"/>
  <c r="V1866" i="17"/>
  <c r="AC1865" i="17"/>
  <c r="Y1865" i="17"/>
  <c r="Z1865" i="17"/>
  <c r="X1865" i="17"/>
  <c r="AB1863" i="17"/>
  <c r="AF1863" i="17"/>
  <c r="AF1864" i="17" s="1"/>
  <c r="R1868" i="17" l="1"/>
  <c r="AJ1869" i="17"/>
  <c r="AG1869" i="17"/>
  <c r="AI1869" i="17"/>
  <c r="AI1870" i="17" s="1"/>
  <c r="Q1869" i="17"/>
  <c r="P1869" i="17"/>
  <c r="O1869" i="17"/>
  <c r="S1870" i="17"/>
  <c r="N1870" i="17" s="1"/>
  <c r="M1870" i="17"/>
  <c r="L1870" i="17"/>
  <c r="K1870" i="17"/>
  <c r="I1870" i="17"/>
  <c r="H1870" i="17"/>
  <c r="AH1870" i="17" s="1"/>
  <c r="E1871" i="17"/>
  <c r="J1870" i="17"/>
  <c r="F1870" i="17"/>
  <c r="G1870" i="17"/>
  <c r="U1867" i="17"/>
  <c r="T1868" i="17"/>
  <c r="V1867" i="17"/>
  <c r="AB1864" i="17"/>
  <c r="AC1866" i="17"/>
  <c r="X1866" i="17"/>
  <c r="Z1866" i="17"/>
  <c r="Y1866" i="17"/>
  <c r="AA1865" i="17"/>
  <c r="AD1865" i="17" s="1"/>
  <c r="W1865" i="17" s="1"/>
  <c r="AE1865" i="17"/>
  <c r="AG1870" i="17" l="1"/>
  <c r="AJ1870" i="17"/>
  <c r="Q1870" i="17"/>
  <c r="P1870" i="17"/>
  <c r="O1870" i="17"/>
  <c r="S1871" i="17"/>
  <c r="N1871" i="17" s="1"/>
  <c r="J1871" i="17"/>
  <c r="L1871" i="17"/>
  <c r="M1871" i="17"/>
  <c r="K1871" i="17"/>
  <c r="H1871" i="17"/>
  <c r="AH1871" i="17" s="1"/>
  <c r="I1871" i="17"/>
  <c r="E1872" i="17"/>
  <c r="F1871" i="17"/>
  <c r="G1871" i="17"/>
  <c r="R1869" i="17"/>
  <c r="AG1871" i="17"/>
  <c r="AJ1871" i="17"/>
  <c r="AA1866" i="17"/>
  <c r="AB1865" i="17"/>
  <c r="T1869" i="17"/>
  <c r="U1868" i="17"/>
  <c r="V1868" i="17"/>
  <c r="AC1867" i="17"/>
  <c r="X1867" i="17"/>
  <c r="Z1867" i="17"/>
  <c r="Y1867" i="17"/>
  <c r="AD1866" i="17"/>
  <c r="W1866" i="17" s="1"/>
  <c r="AF1865" i="17"/>
  <c r="AF1866" i="17" s="1"/>
  <c r="AE1866" i="17"/>
  <c r="AI1871" i="17" l="1"/>
  <c r="Q1871" i="17"/>
  <c r="P1871" i="17"/>
  <c r="O1871" i="17"/>
  <c r="AA1867" i="17"/>
  <c r="AD1867" i="17" s="1"/>
  <c r="W1867" i="17" s="1"/>
  <c r="S1872" i="17"/>
  <c r="N1872" i="17" s="1"/>
  <c r="J1872" i="17"/>
  <c r="M1872" i="17"/>
  <c r="H1872" i="17"/>
  <c r="AH1872" i="17" s="1"/>
  <c r="I1872" i="17"/>
  <c r="F1872" i="17"/>
  <c r="L1872" i="17"/>
  <c r="K1872" i="17"/>
  <c r="E1873" i="17"/>
  <c r="G1872" i="17"/>
  <c r="R1870" i="17"/>
  <c r="AG1872" i="17"/>
  <c r="AI1872" i="17"/>
  <c r="AC1868" i="17"/>
  <c r="Z1868" i="17"/>
  <c r="X1868" i="17"/>
  <c r="Y1868" i="17"/>
  <c r="AB1866" i="17"/>
  <c r="AF1867" i="17"/>
  <c r="U1869" i="17"/>
  <c r="T1870" i="17"/>
  <c r="V1869" i="17"/>
  <c r="AE1867" i="17"/>
  <c r="AA1868" i="17" l="1"/>
  <c r="AJ1872" i="17"/>
  <c r="S1873" i="17"/>
  <c r="N1873" i="17" s="1"/>
  <c r="L1873" i="17"/>
  <c r="K1873" i="17"/>
  <c r="I1873" i="17"/>
  <c r="M1873" i="17"/>
  <c r="H1873" i="17"/>
  <c r="AG1873" i="17" s="1"/>
  <c r="J1873" i="17"/>
  <c r="F1873" i="17"/>
  <c r="E1874" i="17"/>
  <c r="G1873" i="17"/>
  <c r="Q1872" i="17"/>
  <c r="P1872" i="17"/>
  <c r="R1872" i="17" s="1"/>
  <c r="O1872" i="17"/>
  <c r="R1871" i="17"/>
  <c r="AB1867" i="17"/>
  <c r="AD1868" i="17"/>
  <c r="W1868" i="17" s="1"/>
  <c r="U1870" i="17"/>
  <c r="T1871" i="17"/>
  <c r="V1870" i="17"/>
  <c r="AC1869" i="17"/>
  <c r="Z1869" i="17"/>
  <c r="X1869" i="17"/>
  <c r="Y1869" i="17"/>
  <c r="AE1868" i="17"/>
  <c r="AI1873" i="17" l="1"/>
  <c r="AJ1873" i="17"/>
  <c r="AH1873" i="17"/>
  <c r="AH1874" i="17" s="1"/>
  <c r="S1874" i="17"/>
  <c r="N1874" i="17" s="1"/>
  <c r="K1874" i="17"/>
  <c r="L1874" i="17"/>
  <c r="M1874" i="17"/>
  <c r="J1874" i="17"/>
  <c r="I1874" i="17"/>
  <c r="H1874" i="17"/>
  <c r="AG1874" i="17" s="1"/>
  <c r="F1874" i="17"/>
  <c r="E1875" i="17"/>
  <c r="G1874" i="17"/>
  <c r="Q1873" i="17"/>
  <c r="P1873" i="17"/>
  <c r="O1873" i="17"/>
  <c r="AA1869" i="17"/>
  <c r="AD1869" i="17"/>
  <c r="W1869" i="17" s="1"/>
  <c r="U1871" i="17"/>
  <c r="T1872" i="17"/>
  <c r="V1871" i="17"/>
  <c r="AC1870" i="17"/>
  <c r="X1870" i="17"/>
  <c r="Z1870" i="17"/>
  <c r="Y1870" i="17"/>
  <c r="AE1869" i="17"/>
  <c r="AB1868" i="17"/>
  <c r="AF1868" i="17"/>
  <c r="AF1869" i="17" s="1"/>
  <c r="R1873" i="17" l="1"/>
  <c r="AJ1874" i="17"/>
  <c r="AJ1875" i="17" s="1"/>
  <c r="AI1874" i="17"/>
  <c r="Q1874" i="17"/>
  <c r="P1874" i="17"/>
  <c r="O1874" i="17"/>
  <c r="S1875" i="17"/>
  <c r="N1875" i="17" s="1"/>
  <c r="M1875" i="17"/>
  <c r="L1875" i="17"/>
  <c r="I1875" i="17"/>
  <c r="K1875" i="17"/>
  <c r="E1876" i="17"/>
  <c r="J1875" i="17"/>
  <c r="H1875" i="17"/>
  <c r="AH1875" i="17" s="1"/>
  <c r="F1875" i="17"/>
  <c r="G1875" i="17"/>
  <c r="AB1869" i="17"/>
  <c r="AA1870" i="17"/>
  <c r="AD1870" i="17"/>
  <c r="W1870" i="17" s="1"/>
  <c r="AF1870" i="17"/>
  <c r="T1873" i="17"/>
  <c r="U1872" i="17"/>
  <c r="V1872" i="17"/>
  <c r="AC1871" i="17"/>
  <c r="Z1871" i="17"/>
  <c r="Y1871" i="17"/>
  <c r="X1871" i="17"/>
  <c r="AE1870" i="17"/>
  <c r="AA1871" i="17" l="1"/>
  <c r="AI1875" i="17"/>
  <c r="AG1875" i="17"/>
  <c r="S1876" i="17"/>
  <c r="N1876" i="17" s="1"/>
  <c r="K1876" i="17"/>
  <c r="L1876" i="17"/>
  <c r="M1876" i="17"/>
  <c r="I1876" i="17"/>
  <c r="J1876" i="17"/>
  <c r="H1876" i="17"/>
  <c r="E1877" i="17"/>
  <c r="F1876" i="17"/>
  <c r="G1876" i="17"/>
  <c r="Q1875" i="17"/>
  <c r="P1875" i="17"/>
  <c r="O1875" i="17"/>
  <c r="AH1876" i="17"/>
  <c r="R1874" i="17"/>
  <c r="AG1876" i="17"/>
  <c r="AI1876" i="17"/>
  <c r="AJ1876" i="17"/>
  <c r="AD1871" i="17"/>
  <c r="W1871" i="17" s="1"/>
  <c r="AE1871" i="17"/>
  <c r="AB1870" i="17"/>
  <c r="U1873" i="17"/>
  <c r="T1874" i="17"/>
  <c r="V1873" i="17"/>
  <c r="AC1872" i="17"/>
  <c r="Z1872" i="17"/>
  <c r="Y1872" i="17"/>
  <c r="X1872" i="17"/>
  <c r="R1875" i="17" l="1"/>
  <c r="AA1872" i="17"/>
  <c r="AD1872" i="17" s="1"/>
  <c r="W1872" i="17" s="1"/>
  <c r="Q1876" i="17"/>
  <c r="P1876" i="17"/>
  <c r="O1876" i="17"/>
  <c r="S1877" i="17"/>
  <c r="N1877" i="17" s="1"/>
  <c r="M1877" i="17"/>
  <c r="L1877" i="17"/>
  <c r="J1877" i="17"/>
  <c r="K1877" i="17"/>
  <c r="E1878" i="17"/>
  <c r="I1877" i="17"/>
  <c r="H1877" i="17"/>
  <c r="AJ1877" i="17" s="1"/>
  <c r="F1877" i="17"/>
  <c r="G1877" i="17"/>
  <c r="U1874" i="17"/>
  <c r="T1875" i="17"/>
  <c r="V1874" i="17"/>
  <c r="X1873" i="17"/>
  <c r="Z1873" i="17"/>
  <c r="Y1873" i="17"/>
  <c r="AC1873" i="17"/>
  <c r="AB1871" i="17"/>
  <c r="AF1871" i="17"/>
  <c r="AF1872" i="17" s="1"/>
  <c r="AE1872" i="17"/>
  <c r="AH1877" i="17" l="1"/>
  <c r="AG1877" i="17"/>
  <c r="AI1877" i="17"/>
  <c r="R1876" i="17"/>
  <c r="S1878" i="17"/>
  <c r="N1878" i="17" s="1"/>
  <c r="M1878" i="17"/>
  <c r="L1878" i="17"/>
  <c r="I1878" i="17"/>
  <c r="J1878" i="17"/>
  <c r="H1878" i="17"/>
  <c r="K1878" i="17"/>
  <c r="E1879" i="17"/>
  <c r="F1878" i="17"/>
  <c r="G1878" i="17"/>
  <c r="AI1878" i="17"/>
  <c r="AJ1878" i="17"/>
  <c r="Q1877" i="17"/>
  <c r="P1877" i="17"/>
  <c r="O1877" i="17"/>
  <c r="AH1878" i="17"/>
  <c r="AG1878" i="17"/>
  <c r="AC1874" i="17"/>
  <c r="Y1874" i="17"/>
  <c r="Z1874" i="17"/>
  <c r="X1874" i="17"/>
  <c r="AB1872" i="17"/>
  <c r="T1876" i="17"/>
  <c r="U1875" i="17"/>
  <c r="V1875" i="17"/>
  <c r="AA1873" i="17"/>
  <c r="AD1873" i="17" s="1"/>
  <c r="W1873" i="17" s="1"/>
  <c r="AG1879" i="17" l="1"/>
  <c r="AI1879" i="17"/>
  <c r="AH1879" i="17"/>
  <c r="R1877" i="17"/>
  <c r="Q1878" i="17"/>
  <c r="P1878" i="17"/>
  <c r="R1878" i="17" s="1"/>
  <c r="O1878" i="17"/>
  <c r="S1879" i="17"/>
  <c r="N1879" i="17" s="1"/>
  <c r="K1879" i="17"/>
  <c r="J1879" i="17"/>
  <c r="L1879" i="17"/>
  <c r="M1879" i="17"/>
  <c r="E1880" i="17"/>
  <c r="H1879" i="17"/>
  <c r="AJ1879" i="17" s="1"/>
  <c r="I1879" i="17"/>
  <c r="F1879" i="17"/>
  <c r="G1879" i="17"/>
  <c r="AE1873" i="17"/>
  <c r="AB1873" i="17"/>
  <c r="AA1874" i="17"/>
  <c r="AE1874" i="17" s="1"/>
  <c r="Y1875" i="17"/>
  <c r="Z1875" i="17"/>
  <c r="AC1875" i="17"/>
  <c r="X1875" i="17"/>
  <c r="T1877" i="17"/>
  <c r="U1876" i="17"/>
  <c r="V1876" i="17"/>
  <c r="AF1873" i="17"/>
  <c r="AF1874" i="17" s="1"/>
  <c r="S1880" i="17" l="1"/>
  <c r="N1880" i="17" s="1"/>
  <c r="J1880" i="17"/>
  <c r="L1880" i="17"/>
  <c r="H1880" i="17"/>
  <c r="AJ1880" i="17" s="1"/>
  <c r="F1880" i="17"/>
  <c r="K1880" i="17"/>
  <c r="M1880" i="17"/>
  <c r="I1880" i="17"/>
  <c r="E1881" i="17"/>
  <c r="G1880" i="17"/>
  <c r="Q1879" i="17"/>
  <c r="P1879" i="17"/>
  <c r="O1879" i="17"/>
  <c r="AA1875" i="17"/>
  <c r="AD1875" i="17"/>
  <c r="AD1874" i="17"/>
  <c r="W1874" i="17" s="1"/>
  <c r="W1875" i="17" s="1"/>
  <c r="AC1876" i="17"/>
  <c r="X1876" i="17"/>
  <c r="Y1876" i="17"/>
  <c r="Z1876" i="17"/>
  <c r="U1877" i="17"/>
  <c r="T1878" i="17"/>
  <c r="V1877" i="17"/>
  <c r="AE1875" i="17"/>
  <c r="R1879" i="17" l="1"/>
  <c r="AB1874" i="17"/>
  <c r="AI1880" i="17"/>
  <c r="AG1880" i="17"/>
  <c r="AG1881" i="17" s="1"/>
  <c r="AH1880" i="17"/>
  <c r="AH1881" i="17" s="1"/>
  <c r="S1881" i="17"/>
  <c r="N1881" i="17" s="1"/>
  <c r="L1881" i="17"/>
  <c r="K1881" i="17"/>
  <c r="M1881" i="17"/>
  <c r="J1881" i="17"/>
  <c r="H1881" i="17"/>
  <c r="AJ1881" i="17" s="1"/>
  <c r="I1881" i="17"/>
  <c r="F1881" i="17"/>
  <c r="E1882" i="17"/>
  <c r="G1881" i="17"/>
  <c r="AI1881" i="17"/>
  <c r="Q1880" i="17"/>
  <c r="P1880" i="17"/>
  <c r="R1880" i="17" s="1"/>
  <c r="O1880" i="17"/>
  <c r="AA1876" i="17"/>
  <c r="AE1876" i="17" s="1"/>
  <c r="AB1875" i="17"/>
  <c r="AD1876" i="17"/>
  <c r="W1876" i="17" s="1"/>
  <c r="U1878" i="17"/>
  <c r="T1879" i="17"/>
  <c r="V1878" i="17"/>
  <c r="AC1877" i="17"/>
  <c r="Y1877" i="17"/>
  <c r="Z1877" i="17"/>
  <c r="X1877" i="17"/>
  <c r="AF1875" i="17"/>
  <c r="AF1876" i="17" l="1"/>
  <c r="S1882" i="17"/>
  <c r="N1882" i="17" s="1"/>
  <c r="L1882" i="17"/>
  <c r="K1882" i="17"/>
  <c r="M1882" i="17"/>
  <c r="I1882" i="17"/>
  <c r="J1882" i="17"/>
  <c r="F1882" i="17"/>
  <c r="H1882" i="17"/>
  <c r="AG1882" i="17" s="1"/>
  <c r="E1883" i="17"/>
  <c r="G1882" i="17"/>
  <c r="Q1881" i="17"/>
  <c r="P1881" i="17"/>
  <c r="O1881" i="17"/>
  <c r="AH1882" i="17"/>
  <c r="U1879" i="17"/>
  <c r="T1880" i="17"/>
  <c r="V1879" i="17"/>
  <c r="Y1878" i="17"/>
  <c r="X1878" i="17"/>
  <c r="AC1878" i="17"/>
  <c r="Z1878" i="17"/>
  <c r="AA1877" i="17"/>
  <c r="AD1877" i="17" s="1"/>
  <c r="W1877" i="17" s="1"/>
  <c r="AB1876" i="17"/>
  <c r="R1881" i="17" l="1"/>
  <c r="AI1882" i="17"/>
  <c r="AI1883" i="17" s="1"/>
  <c r="AJ1882" i="17"/>
  <c r="P1882" i="17"/>
  <c r="Q1882" i="17"/>
  <c r="O1882" i="17"/>
  <c r="S1883" i="17"/>
  <c r="N1883" i="17" s="1"/>
  <c r="M1883" i="17"/>
  <c r="L1883" i="17"/>
  <c r="K1883" i="17"/>
  <c r="I1883" i="17"/>
  <c r="E1884" i="17"/>
  <c r="H1883" i="17"/>
  <c r="AG1883" i="17" s="1"/>
  <c r="J1883" i="17"/>
  <c r="F1883" i="17"/>
  <c r="G1883" i="17"/>
  <c r="AF1877" i="17"/>
  <c r="U1880" i="17"/>
  <c r="T1881" i="17"/>
  <c r="V1880" i="17"/>
  <c r="AE1877" i="17"/>
  <c r="AB1877" i="17" s="1"/>
  <c r="AC1879" i="17"/>
  <c r="Z1879" i="17"/>
  <c r="Y1879" i="17"/>
  <c r="X1879" i="17"/>
  <c r="AA1878" i="17"/>
  <c r="AE1878" i="17" s="1"/>
  <c r="R1882" i="17" l="1"/>
  <c r="AJ1883" i="17"/>
  <c r="AH1883" i="17"/>
  <c r="AH1884" i="17" s="1"/>
  <c r="AA1879" i="17"/>
  <c r="S1884" i="17"/>
  <c r="N1884" i="17" s="1"/>
  <c r="K1884" i="17"/>
  <c r="L1884" i="17"/>
  <c r="I1884" i="17"/>
  <c r="M1884" i="17"/>
  <c r="J1884" i="17"/>
  <c r="H1884" i="17"/>
  <c r="AI1884" i="17" s="1"/>
  <c r="F1884" i="17"/>
  <c r="E1885" i="17"/>
  <c r="G1884" i="17"/>
  <c r="AG1884" i="17"/>
  <c r="Q1883" i="17"/>
  <c r="P1883" i="17"/>
  <c r="O1883" i="17"/>
  <c r="AD1879" i="17"/>
  <c r="U1881" i="17"/>
  <c r="T1882" i="17"/>
  <c r="V1881" i="17"/>
  <c r="AD1878" i="17"/>
  <c r="W1878" i="17" s="1"/>
  <c r="AC1880" i="17"/>
  <c r="Z1880" i="17"/>
  <c r="X1880" i="17"/>
  <c r="Y1880" i="17"/>
  <c r="AF1878" i="17"/>
  <c r="AE1879" i="17"/>
  <c r="AG1885" i="17" l="1"/>
  <c r="AJ1884" i="17"/>
  <c r="AJ1885" i="17" s="1"/>
  <c r="W1879" i="17"/>
  <c r="N1885" i="17"/>
  <c r="AA1880" i="17"/>
  <c r="AE1880" i="17" s="1"/>
  <c r="Q1884" i="17"/>
  <c r="P1884" i="17"/>
  <c r="O1884" i="17"/>
  <c r="S1885" i="17"/>
  <c r="M1885" i="17"/>
  <c r="K1885" i="17"/>
  <c r="L1885" i="17"/>
  <c r="J1885" i="17"/>
  <c r="H1885" i="17"/>
  <c r="AI1885" i="17" s="1"/>
  <c r="I1885" i="17"/>
  <c r="E1886" i="17"/>
  <c r="F1885" i="17"/>
  <c r="G1885" i="17"/>
  <c r="R1883" i="17"/>
  <c r="AH1885" i="17"/>
  <c r="U1882" i="17"/>
  <c r="T1883" i="17"/>
  <c r="V1882" i="17"/>
  <c r="AF1879" i="17"/>
  <c r="AC1881" i="17"/>
  <c r="Y1881" i="17"/>
  <c r="X1881" i="17"/>
  <c r="Z1881" i="17"/>
  <c r="AD1880" i="17"/>
  <c r="W1880" i="17" s="1"/>
  <c r="AB1878" i="17"/>
  <c r="AB1879" i="17" l="1"/>
  <c r="AF1880" i="17" s="1"/>
  <c r="S1886" i="17"/>
  <c r="L1886" i="17"/>
  <c r="M1886" i="17"/>
  <c r="K1886" i="17"/>
  <c r="I1886" i="17"/>
  <c r="H1886" i="17"/>
  <c r="AI1886" i="17" s="1"/>
  <c r="J1886" i="17"/>
  <c r="E1887" i="17"/>
  <c r="F1886" i="17"/>
  <c r="G1886" i="17"/>
  <c r="AG1886" i="17"/>
  <c r="R1884" i="17"/>
  <c r="AH1886" i="17"/>
  <c r="N1886" i="17"/>
  <c r="Q1885" i="17"/>
  <c r="P1885" i="17"/>
  <c r="R1885" i="17" s="1"/>
  <c r="O1885" i="17"/>
  <c r="AJ1886" i="17"/>
  <c r="AB1880" i="17"/>
  <c r="T1884" i="17"/>
  <c r="U1883" i="17"/>
  <c r="V1883" i="17"/>
  <c r="AC1882" i="17"/>
  <c r="Y1882" i="17"/>
  <c r="Z1882" i="17"/>
  <c r="X1882" i="17"/>
  <c r="AA1881" i="17"/>
  <c r="AE1881" i="17" s="1"/>
  <c r="AF1881" i="17" l="1"/>
  <c r="AG1887" i="17"/>
  <c r="AH1887" i="17"/>
  <c r="S1887" i="17"/>
  <c r="L1887" i="17"/>
  <c r="M1887" i="17"/>
  <c r="J1887" i="17"/>
  <c r="K1887" i="17"/>
  <c r="I1887" i="17"/>
  <c r="H1887" i="17"/>
  <c r="AI1887" i="17" s="1"/>
  <c r="E1888" i="17"/>
  <c r="F1887" i="17"/>
  <c r="G1887" i="17"/>
  <c r="N1887" i="17"/>
  <c r="Q1886" i="17"/>
  <c r="P1886" i="17"/>
  <c r="R1886" i="17" s="1"/>
  <c r="O1886" i="17"/>
  <c r="AC1883" i="17"/>
  <c r="Y1883" i="17"/>
  <c r="Z1883" i="17"/>
  <c r="X1883" i="17"/>
  <c r="AA1882" i="17"/>
  <c r="AD1882" i="17" s="1"/>
  <c r="AD1881" i="17"/>
  <c r="W1881" i="17" s="1"/>
  <c r="T1885" i="17"/>
  <c r="U1884" i="17"/>
  <c r="V1884" i="17"/>
  <c r="AE1882" i="17"/>
  <c r="AJ1887" i="17" l="1"/>
  <c r="Q1887" i="17"/>
  <c r="P1887" i="17"/>
  <c r="O1887" i="17"/>
  <c r="S1888" i="17"/>
  <c r="N1888" i="17" s="1"/>
  <c r="M1888" i="17"/>
  <c r="J1888" i="17"/>
  <c r="K1888" i="17"/>
  <c r="I1888" i="17"/>
  <c r="E1889" i="17"/>
  <c r="H1888" i="17"/>
  <c r="AI1888" i="17" s="1"/>
  <c r="F1888" i="17"/>
  <c r="L1888" i="17"/>
  <c r="G1888" i="17"/>
  <c r="W1882" i="17"/>
  <c r="AB1881" i="17"/>
  <c r="AC1884" i="17"/>
  <c r="Y1884" i="17"/>
  <c r="X1884" i="17"/>
  <c r="Z1884" i="17"/>
  <c r="AA1883" i="17"/>
  <c r="AD1883" i="17" s="1"/>
  <c r="U1885" i="17"/>
  <c r="T1886" i="17"/>
  <c r="V1885" i="17"/>
  <c r="AG1888" i="17" l="1"/>
  <c r="AJ1888" i="17"/>
  <c r="AH1888" i="17"/>
  <c r="AH1889" i="17" s="1"/>
  <c r="R1887" i="17"/>
  <c r="S1889" i="17"/>
  <c r="N1889" i="17" s="1"/>
  <c r="K1889" i="17"/>
  <c r="L1889" i="17"/>
  <c r="M1889" i="17"/>
  <c r="J1889" i="17"/>
  <c r="I1889" i="17"/>
  <c r="H1889" i="17"/>
  <c r="F1889" i="17"/>
  <c r="E1890" i="17"/>
  <c r="G1889" i="17"/>
  <c r="Q1888" i="17"/>
  <c r="P1888" i="17"/>
  <c r="O1888" i="17"/>
  <c r="AG1889" i="17"/>
  <c r="AI1889" i="17"/>
  <c r="AJ1889" i="17"/>
  <c r="AE1883" i="17"/>
  <c r="AA1884" i="17"/>
  <c r="AD1884" i="17" s="1"/>
  <c r="T1887" i="17"/>
  <c r="U1886" i="17"/>
  <c r="V1886" i="17"/>
  <c r="AC1885" i="17"/>
  <c r="Y1885" i="17"/>
  <c r="Z1885" i="17"/>
  <c r="X1885" i="17"/>
  <c r="AE1884" i="17"/>
  <c r="AB1882" i="17"/>
  <c r="AF1882" i="17"/>
  <c r="W1883" i="17"/>
  <c r="R1888" i="17" l="1"/>
  <c r="AF1883" i="17"/>
  <c r="S1890" i="17"/>
  <c r="N1890" i="17" s="1"/>
  <c r="K1890" i="17"/>
  <c r="L1890" i="17"/>
  <c r="H1890" i="17"/>
  <c r="AH1890" i="17" s="1"/>
  <c r="M1890" i="17"/>
  <c r="I1890" i="17"/>
  <c r="J1890" i="17"/>
  <c r="E1891" i="17"/>
  <c r="F1890" i="17"/>
  <c r="G1890" i="17"/>
  <c r="Q1889" i="17"/>
  <c r="P1889" i="17"/>
  <c r="R1889" i="17" s="1"/>
  <c r="O1889" i="17"/>
  <c r="AB1883" i="17"/>
  <c r="W1884" i="17"/>
  <c r="AC1886" i="17"/>
  <c r="Z1886" i="17"/>
  <c r="X1886" i="17"/>
  <c r="Y1886" i="17"/>
  <c r="U1887" i="17"/>
  <c r="T1888" i="17"/>
  <c r="V1887" i="17"/>
  <c r="AF1884" i="17"/>
  <c r="AA1885" i="17"/>
  <c r="AD1885" i="17" s="1"/>
  <c r="AE1885" i="17"/>
  <c r="AI1890" i="17" l="1"/>
  <c r="AG1890" i="17"/>
  <c r="AJ1890" i="17"/>
  <c r="AA1886" i="17"/>
  <c r="AD1886" i="17" s="1"/>
  <c r="S1891" i="17"/>
  <c r="N1891" i="17" s="1"/>
  <c r="M1891" i="17"/>
  <c r="L1891" i="17"/>
  <c r="K1891" i="17"/>
  <c r="J1891" i="17"/>
  <c r="I1891" i="17"/>
  <c r="H1891" i="17"/>
  <c r="E1892" i="17"/>
  <c r="F1891" i="17"/>
  <c r="G1891" i="17"/>
  <c r="AJ1891" i="17"/>
  <c r="Q1890" i="17"/>
  <c r="P1890" i="17"/>
  <c r="O1890" i="17"/>
  <c r="AG1891" i="17"/>
  <c r="AH1891" i="17"/>
  <c r="U1888" i="17"/>
  <c r="T1889" i="17"/>
  <c r="V1888" i="17"/>
  <c r="W1885" i="17"/>
  <c r="AC1887" i="17"/>
  <c r="X1887" i="17"/>
  <c r="Z1887" i="17"/>
  <c r="Y1887" i="17"/>
  <c r="AA1887" i="17" s="1"/>
  <c r="AB1884" i="17"/>
  <c r="AB1885" i="17" l="1"/>
  <c r="R1890" i="17"/>
  <c r="AE1886" i="17"/>
  <c r="AI1891" i="17"/>
  <c r="Q1891" i="17"/>
  <c r="P1891" i="17"/>
  <c r="O1891" i="17"/>
  <c r="S1892" i="17"/>
  <c r="N1892" i="17" s="1"/>
  <c r="K1892" i="17"/>
  <c r="M1892" i="17"/>
  <c r="J1892" i="17"/>
  <c r="I1892" i="17"/>
  <c r="L1892" i="17"/>
  <c r="H1892" i="17"/>
  <c r="AJ1892" i="17" s="1"/>
  <c r="E1893" i="17"/>
  <c r="F1892" i="17"/>
  <c r="G1892" i="17"/>
  <c r="U1889" i="17"/>
  <c r="T1890" i="17"/>
  <c r="V1889" i="17"/>
  <c r="AC1888" i="17"/>
  <c r="Y1888" i="17"/>
  <c r="X1888" i="17"/>
  <c r="Z1888" i="17"/>
  <c r="AD1887" i="17"/>
  <c r="AE1887" i="17"/>
  <c r="W1886" i="17"/>
  <c r="W1887" i="17" s="1"/>
  <c r="AF1885" i="17"/>
  <c r="AF1886" i="17" s="1"/>
  <c r="AA1888" i="17" l="1"/>
  <c r="AI1892" i="17"/>
  <c r="AG1892" i="17"/>
  <c r="AG1893" i="17" s="1"/>
  <c r="AH1892" i="17"/>
  <c r="AH1893" i="17" s="1"/>
  <c r="Q1892" i="17"/>
  <c r="P1892" i="17"/>
  <c r="O1892" i="17"/>
  <c r="S1893" i="17"/>
  <c r="N1893" i="17" s="1"/>
  <c r="L1893" i="17"/>
  <c r="K1893" i="17"/>
  <c r="J1893" i="17"/>
  <c r="I1893" i="17"/>
  <c r="M1893" i="17"/>
  <c r="E1894" i="17"/>
  <c r="H1893" i="17"/>
  <c r="AI1893" i="17" s="1"/>
  <c r="F1893" i="17"/>
  <c r="G1893" i="17"/>
  <c r="R1891" i="17"/>
  <c r="AE1888" i="17"/>
  <c r="U1890" i="17"/>
  <c r="T1891" i="17"/>
  <c r="V1890" i="17"/>
  <c r="AC1889" i="17"/>
  <c r="Y1889" i="17"/>
  <c r="AA1889" i="17" s="1"/>
  <c r="Z1889" i="17"/>
  <c r="X1889" i="17"/>
  <c r="AD1888" i="17"/>
  <c r="W1888" i="17" s="1"/>
  <c r="AB1886" i="17"/>
  <c r="AB1887" i="17" s="1"/>
  <c r="AJ1893" i="17" l="1"/>
  <c r="S1894" i="17"/>
  <c r="N1894" i="17" s="1"/>
  <c r="M1894" i="17"/>
  <c r="L1894" i="17"/>
  <c r="K1894" i="17"/>
  <c r="I1894" i="17"/>
  <c r="H1894" i="17"/>
  <c r="AI1894" i="17" s="1"/>
  <c r="J1894" i="17"/>
  <c r="E1895" i="17"/>
  <c r="F1894" i="17"/>
  <c r="G1894" i="17"/>
  <c r="Q1893" i="17"/>
  <c r="P1893" i="17"/>
  <c r="R1893" i="17" s="1"/>
  <c r="O1893" i="17"/>
  <c r="R1892" i="17"/>
  <c r="AB1888" i="17"/>
  <c r="AE1889" i="17"/>
  <c r="U1891" i="17"/>
  <c r="T1892" i="17"/>
  <c r="V1891" i="17"/>
  <c r="AC1890" i="17"/>
  <c r="Y1890" i="17"/>
  <c r="Z1890" i="17"/>
  <c r="X1890" i="17"/>
  <c r="AF1887" i="17"/>
  <c r="AF1888" i="17" s="1"/>
  <c r="AF1889" i="17" s="1"/>
  <c r="AD1889" i="17"/>
  <c r="W1889" i="17" s="1"/>
  <c r="AG1894" i="17" l="1"/>
  <c r="AJ1894" i="17"/>
  <c r="AH1894" i="17"/>
  <c r="Q1894" i="17"/>
  <c r="P1894" i="17"/>
  <c r="O1894" i="17"/>
  <c r="S1895" i="17"/>
  <c r="N1895" i="17" s="1"/>
  <c r="L1895" i="17"/>
  <c r="J1895" i="17"/>
  <c r="M1895" i="17"/>
  <c r="I1895" i="17"/>
  <c r="H1895" i="17"/>
  <c r="AI1895" i="17" s="1"/>
  <c r="K1895" i="17"/>
  <c r="E1896" i="17"/>
  <c r="F1895" i="17"/>
  <c r="G1895" i="17"/>
  <c r="AA1890" i="17"/>
  <c r="AB1889" i="17"/>
  <c r="U1892" i="17"/>
  <c r="T1893" i="17"/>
  <c r="V1892" i="17"/>
  <c r="AC1891" i="17"/>
  <c r="Y1891" i="17"/>
  <c r="Z1891" i="17"/>
  <c r="X1891" i="17"/>
  <c r="AD1890" i="17"/>
  <c r="W1890" i="17" s="1"/>
  <c r="AE1890" i="17"/>
  <c r="AJ1895" i="17" l="1"/>
  <c r="AA1891" i="17"/>
  <c r="AH1895" i="17"/>
  <c r="AG1895" i="17"/>
  <c r="AG1896" i="17" s="1"/>
  <c r="S1896" i="17"/>
  <c r="N1896" i="17" s="1"/>
  <c r="K1896" i="17"/>
  <c r="M1896" i="17"/>
  <c r="L1896" i="17"/>
  <c r="J1896" i="17"/>
  <c r="H1896" i="17"/>
  <c r="AJ1896" i="17" s="1"/>
  <c r="I1896" i="17"/>
  <c r="E1897" i="17"/>
  <c r="F1896" i="17"/>
  <c r="G1896" i="17"/>
  <c r="R1894" i="17"/>
  <c r="AH1896" i="17"/>
  <c r="AI1896" i="17"/>
  <c r="Q1895" i="17"/>
  <c r="P1895" i="17"/>
  <c r="O1895" i="17"/>
  <c r="AD1891" i="17"/>
  <c r="W1891" i="17" s="1"/>
  <c r="AB1890" i="17"/>
  <c r="U1893" i="17"/>
  <c r="T1894" i="17"/>
  <c r="V1893" i="17"/>
  <c r="AC1892" i="17"/>
  <c r="Z1892" i="17"/>
  <c r="Y1892" i="17"/>
  <c r="AA1892" i="17" s="1"/>
  <c r="X1892" i="17"/>
  <c r="AE1891" i="17"/>
  <c r="AF1890" i="17"/>
  <c r="R1895" i="17" l="1"/>
  <c r="AJ1897" i="17"/>
  <c r="AH1897" i="17"/>
  <c r="AI1897" i="17"/>
  <c r="AF1891" i="17"/>
  <c r="Q1896" i="17"/>
  <c r="P1896" i="17"/>
  <c r="O1896" i="17"/>
  <c r="S1897" i="17"/>
  <c r="N1897" i="17" s="1"/>
  <c r="L1897" i="17"/>
  <c r="K1897" i="17"/>
  <c r="M1897" i="17"/>
  <c r="J1897" i="17"/>
  <c r="H1897" i="17"/>
  <c r="AG1897" i="17" s="1"/>
  <c r="I1897" i="17"/>
  <c r="F1897" i="17"/>
  <c r="E1898" i="17"/>
  <c r="G1897" i="17"/>
  <c r="AC1893" i="17"/>
  <c r="X1893" i="17"/>
  <c r="Z1893" i="17"/>
  <c r="Y1893" i="17"/>
  <c r="U1894" i="17"/>
  <c r="T1895" i="17"/>
  <c r="V1894" i="17"/>
  <c r="AD1892" i="17"/>
  <c r="W1892" i="17" s="1"/>
  <c r="AB1891" i="17"/>
  <c r="AE1892" i="17"/>
  <c r="Q1897" i="17" l="1"/>
  <c r="P1897" i="17"/>
  <c r="R1897" i="17" s="1"/>
  <c r="O1897" i="17"/>
  <c r="R1896" i="17"/>
  <c r="S1898" i="17"/>
  <c r="N1898" i="17" s="1"/>
  <c r="K1898" i="17"/>
  <c r="M1898" i="17"/>
  <c r="J1898" i="17"/>
  <c r="H1898" i="17"/>
  <c r="L1898" i="17"/>
  <c r="I1898" i="17"/>
  <c r="E1899" i="17"/>
  <c r="F1898" i="17"/>
  <c r="G1898" i="17"/>
  <c r="AA1893" i="17"/>
  <c r="AD1893" i="17" s="1"/>
  <c r="W1893" i="17" s="1"/>
  <c r="AB1892" i="17"/>
  <c r="AE1893" i="17"/>
  <c r="U1895" i="17"/>
  <c r="T1896" i="17"/>
  <c r="V1895" i="17"/>
  <c r="AF1892" i="17"/>
  <c r="AC1894" i="17"/>
  <c r="Y1894" i="17"/>
  <c r="X1894" i="17"/>
  <c r="Z1894" i="17"/>
  <c r="AA1894" i="17" l="1"/>
  <c r="AJ1898" i="17"/>
  <c r="AJ1899" i="17" s="1"/>
  <c r="AI1898" i="17"/>
  <c r="AH1898" i="17"/>
  <c r="AH1899" i="17"/>
  <c r="AF1893" i="17"/>
  <c r="AF1894" i="17" s="1"/>
  <c r="AG1898" i="17"/>
  <c r="AG1899" i="17" s="1"/>
  <c r="Q1898" i="17"/>
  <c r="P1898" i="17"/>
  <c r="O1898" i="17"/>
  <c r="S1899" i="17"/>
  <c r="N1899" i="17" s="1"/>
  <c r="M1899" i="17"/>
  <c r="K1899" i="17"/>
  <c r="J1899" i="17"/>
  <c r="I1899" i="17"/>
  <c r="L1899" i="17"/>
  <c r="E1900" i="17"/>
  <c r="H1899" i="17"/>
  <c r="F1899" i="17"/>
  <c r="G1899" i="17"/>
  <c r="AI1899" i="17"/>
  <c r="AD1894" i="17"/>
  <c r="W1894" i="17" s="1"/>
  <c r="AC1895" i="17"/>
  <c r="Z1895" i="17"/>
  <c r="X1895" i="17"/>
  <c r="Y1895" i="17"/>
  <c r="AE1894" i="17"/>
  <c r="AB1893" i="17"/>
  <c r="U1896" i="17"/>
  <c r="T1897" i="17"/>
  <c r="V1896" i="17"/>
  <c r="Q1899" i="17" l="1"/>
  <c r="P1899" i="17"/>
  <c r="O1899" i="17"/>
  <c r="AA1895" i="17"/>
  <c r="AE1895" i="17" s="1"/>
  <c r="S1900" i="17"/>
  <c r="N1900" i="17" s="1"/>
  <c r="K1900" i="17"/>
  <c r="L1900" i="17"/>
  <c r="M1900" i="17"/>
  <c r="I1900" i="17"/>
  <c r="H1900" i="17"/>
  <c r="AG1900" i="17" s="1"/>
  <c r="J1900" i="17"/>
  <c r="F1900" i="17"/>
  <c r="E1901" i="17"/>
  <c r="G1900" i="17"/>
  <c r="R1898" i="17"/>
  <c r="AH1900" i="17"/>
  <c r="AD1895" i="17"/>
  <c r="W1895" i="17" s="1"/>
  <c r="T1898" i="17"/>
  <c r="U1897" i="17"/>
  <c r="V1897" i="17"/>
  <c r="AC1896" i="17"/>
  <c r="Z1896" i="17"/>
  <c r="X1896" i="17"/>
  <c r="Y1896" i="17"/>
  <c r="AB1894" i="17"/>
  <c r="AF1895" i="17" s="1"/>
  <c r="AA1896" i="17" l="1"/>
  <c r="AI1900" i="17"/>
  <c r="AJ1900" i="17"/>
  <c r="S1901" i="17"/>
  <c r="N1901" i="17" s="1"/>
  <c r="K1901" i="17"/>
  <c r="L1901" i="17"/>
  <c r="M1901" i="17"/>
  <c r="H1901" i="17"/>
  <c r="AH1901" i="17" s="1"/>
  <c r="I1901" i="17"/>
  <c r="J1901" i="17"/>
  <c r="E1902" i="17"/>
  <c r="F1901" i="17"/>
  <c r="G1901" i="17"/>
  <c r="P1900" i="17"/>
  <c r="R1900" i="17" s="1"/>
  <c r="Q1900" i="17"/>
  <c r="O1900" i="17"/>
  <c r="AG1901" i="17"/>
  <c r="R1899" i="17"/>
  <c r="AC1897" i="17"/>
  <c r="Z1897" i="17"/>
  <c r="X1897" i="17"/>
  <c r="Y1897" i="17"/>
  <c r="AB1895" i="17"/>
  <c r="U1898" i="17"/>
  <c r="T1899" i="17"/>
  <c r="V1898" i="17"/>
  <c r="AD1896" i="17"/>
  <c r="W1896" i="17" s="1"/>
  <c r="AE1896" i="17"/>
  <c r="AG1902" i="17" l="1"/>
  <c r="AI1901" i="17"/>
  <c r="AI1902" i="17" s="1"/>
  <c r="AJ1901" i="17"/>
  <c r="AJ1902" i="17" s="1"/>
  <c r="Q1901" i="17"/>
  <c r="O1901" i="17"/>
  <c r="P1901" i="17"/>
  <c r="AA1897" i="17"/>
  <c r="S1902" i="17"/>
  <c r="N1902" i="17" s="1"/>
  <c r="M1902" i="17"/>
  <c r="L1902" i="17"/>
  <c r="K1902" i="17"/>
  <c r="J1902" i="17"/>
  <c r="I1902" i="17"/>
  <c r="H1902" i="17"/>
  <c r="AH1902" i="17" s="1"/>
  <c r="F1902" i="17"/>
  <c r="E1903" i="17"/>
  <c r="G1902" i="17"/>
  <c r="AB1896" i="17"/>
  <c r="AD1897" i="17"/>
  <c r="W1897" i="17" s="1"/>
  <c r="U1899" i="17"/>
  <c r="T1900" i="17"/>
  <c r="V1899" i="17"/>
  <c r="AE1897" i="17"/>
  <c r="AC1898" i="17"/>
  <c r="Y1898" i="17"/>
  <c r="X1898" i="17"/>
  <c r="Z1898" i="17"/>
  <c r="AF1896" i="17"/>
  <c r="AF1897" i="17" s="1"/>
  <c r="R1901" i="17" l="1"/>
  <c r="S1903" i="17"/>
  <c r="N1903" i="17" s="1"/>
  <c r="K1903" i="17"/>
  <c r="J1903" i="17"/>
  <c r="I1903" i="17"/>
  <c r="H1903" i="17"/>
  <c r="AJ1903" i="17" s="1"/>
  <c r="L1903" i="17"/>
  <c r="M1903" i="17"/>
  <c r="F1903" i="17"/>
  <c r="E1904" i="17"/>
  <c r="G1903" i="17"/>
  <c r="Q1902" i="17"/>
  <c r="P1902" i="17"/>
  <c r="O1902" i="17"/>
  <c r="AI1903" i="17"/>
  <c r="AC1899" i="17"/>
  <c r="Y1899" i="17"/>
  <c r="Z1899" i="17"/>
  <c r="X1899" i="17"/>
  <c r="T1901" i="17"/>
  <c r="U1900" i="17"/>
  <c r="V1900" i="17"/>
  <c r="AA1898" i="17"/>
  <c r="AD1898" i="17" s="1"/>
  <c r="W1898" i="17" s="1"/>
  <c r="AB1897" i="17"/>
  <c r="AH1903" i="17" l="1"/>
  <c r="AE1898" i="17"/>
  <c r="AG1903" i="17"/>
  <c r="R1902" i="17"/>
  <c r="S1904" i="17"/>
  <c r="N1904" i="17" s="1"/>
  <c r="L1904" i="17"/>
  <c r="J1904" i="17"/>
  <c r="H1904" i="17"/>
  <c r="AJ1904" i="17" s="1"/>
  <c r="K1904" i="17"/>
  <c r="M1904" i="17"/>
  <c r="I1904" i="17"/>
  <c r="E1905" i="17"/>
  <c r="F1904" i="17"/>
  <c r="G1904" i="17"/>
  <c r="Q1903" i="17"/>
  <c r="P1903" i="17"/>
  <c r="O1903" i="17"/>
  <c r="AB1898" i="17"/>
  <c r="AA1899" i="17"/>
  <c r="AD1899" i="17" s="1"/>
  <c r="W1899" i="17" s="1"/>
  <c r="AC1900" i="17"/>
  <c r="X1900" i="17"/>
  <c r="Z1900" i="17"/>
  <c r="Y1900" i="17"/>
  <c r="AF1898" i="17"/>
  <c r="U1901" i="17"/>
  <c r="T1902" i="17"/>
  <c r="V1901" i="17"/>
  <c r="AG1904" i="17" l="1"/>
  <c r="AI1904" i="17"/>
  <c r="AH1904" i="17"/>
  <c r="AH1905" i="17" s="1"/>
  <c r="R1903" i="17"/>
  <c r="Q1904" i="17"/>
  <c r="P1904" i="17"/>
  <c r="O1904" i="17"/>
  <c r="S1905" i="17"/>
  <c r="N1905" i="17" s="1"/>
  <c r="L1905" i="17"/>
  <c r="K1905" i="17"/>
  <c r="M1905" i="17"/>
  <c r="H1905" i="17"/>
  <c r="AI1905" i="17" s="1"/>
  <c r="J1905" i="17"/>
  <c r="I1905" i="17"/>
  <c r="F1905" i="17"/>
  <c r="E1906" i="17"/>
  <c r="G1905" i="17"/>
  <c r="AJ1905" i="17"/>
  <c r="U1902" i="17"/>
  <c r="T1903" i="17"/>
  <c r="V1902" i="17"/>
  <c r="AC1901" i="17"/>
  <c r="Y1901" i="17"/>
  <c r="X1901" i="17"/>
  <c r="Z1901" i="17"/>
  <c r="AE1899" i="17"/>
  <c r="AB1899" i="17" s="1"/>
  <c r="AF1899" i="17"/>
  <c r="AA1900" i="17"/>
  <c r="AE1900" i="17" s="1"/>
  <c r="AG1905" i="17" l="1"/>
  <c r="R1904" i="17"/>
  <c r="S1906" i="17"/>
  <c r="N1906" i="17" s="1"/>
  <c r="L1906" i="17"/>
  <c r="M1906" i="17"/>
  <c r="J1906" i="17"/>
  <c r="H1906" i="17"/>
  <c r="AG1906" i="17" s="1"/>
  <c r="K1906" i="17"/>
  <c r="I1906" i="17"/>
  <c r="E1907" i="17"/>
  <c r="F1906" i="17"/>
  <c r="G1906" i="17"/>
  <c r="Q1905" i="17"/>
  <c r="P1905" i="17"/>
  <c r="O1905" i="17"/>
  <c r="AF1900" i="17"/>
  <c r="AD1900" i="17"/>
  <c r="W1900" i="17" s="1"/>
  <c r="U1903" i="17"/>
  <c r="T1904" i="17"/>
  <c r="V1903" i="17"/>
  <c r="AC1902" i="17"/>
  <c r="Z1902" i="17"/>
  <c r="Y1902" i="17"/>
  <c r="X1902" i="17"/>
  <c r="AA1901" i="17"/>
  <c r="AE1901" i="17" s="1"/>
  <c r="AI1906" i="17" l="1"/>
  <c r="AJ1906" i="17"/>
  <c r="AH1906" i="17"/>
  <c r="R1905" i="17"/>
  <c r="Q1906" i="17"/>
  <c r="P1906" i="17"/>
  <c r="O1906" i="17"/>
  <c r="AJ1907" i="17"/>
  <c r="S1907" i="17"/>
  <c r="N1907" i="17" s="1"/>
  <c r="L1907" i="17"/>
  <c r="M1907" i="17"/>
  <c r="K1907" i="17"/>
  <c r="I1907" i="17"/>
  <c r="J1907" i="17"/>
  <c r="H1907" i="17"/>
  <c r="AI1907" i="17" s="1"/>
  <c r="E1908" i="17"/>
  <c r="F1907" i="17"/>
  <c r="G1907" i="17"/>
  <c r="U1904" i="17"/>
  <c r="T1905" i="17"/>
  <c r="V1904" i="17"/>
  <c r="AC1903" i="17"/>
  <c r="Y1903" i="17"/>
  <c r="AA1903" i="17" s="1"/>
  <c r="X1903" i="17"/>
  <c r="Z1903" i="17"/>
  <c r="AD1901" i="17"/>
  <c r="W1901" i="17"/>
  <c r="AA1902" i="17"/>
  <c r="AD1902" i="17" s="1"/>
  <c r="AE1902" i="17"/>
  <c r="AB1900" i="17"/>
  <c r="AG1907" i="17" l="1"/>
  <c r="AH1907" i="17"/>
  <c r="AH1908" i="17" s="1"/>
  <c r="Q1907" i="17"/>
  <c r="P1907" i="17"/>
  <c r="O1907" i="17"/>
  <c r="AB1901" i="17"/>
  <c r="S1908" i="17"/>
  <c r="N1908" i="17" s="1"/>
  <c r="M1908" i="17"/>
  <c r="L1908" i="17"/>
  <c r="K1908" i="17"/>
  <c r="J1908" i="17"/>
  <c r="I1908" i="17"/>
  <c r="H1908" i="17"/>
  <c r="AJ1908" i="17" s="1"/>
  <c r="E1909" i="17"/>
  <c r="F1908" i="17"/>
  <c r="G1908" i="17"/>
  <c r="R1906" i="17"/>
  <c r="AI1908" i="17"/>
  <c r="AD1903" i="17"/>
  <c r="AF1901" i="17"/>
  <c r="AF1902" i="17" s="1"/>
  <c r="AE1903" i="17"/>
  <c r="W1902" i="17"/>
  <c r="U1905" i="17"/>
  <c r="T1906" i="17"/>
  <c r="V1905" i="17"/>
  <c r="AC1904" i="17"/>
  <c r="Z1904" i="17"/>
  <c r="Y1904" i="17"/>
  <c r="X1904" i="17"/>
  <c r="AA1904" i="17" l="1"/>
  <c r="AG1908" i="17"/>
  <c r="W1903" i="17"/>
  <c r="S1909" i="17"/>
  <c r="N1909" i="17" s="1"/>
  <c r="K1909" i="17"/>
  <c r="M1909" i="17"/>
  <c r="I1909" i="17"/>
  <c r="L1909" i="17"/>
  <c r="J1909" i="17"/>
  <c r="H1909" i="17"/>
  <c r="AH1909" i="17" s="1"/>
  <c r="E1910" i="17"/>
  <c r="F1909" i="17"/>
  <c r="G1909" i="17"/>
  <c r="Q1908" i="17"/>
  <c r="P1908" i="17"/>
  <c r="O1908" i="17"/>
  <c r="AG1909" i="17"/>
  <c r="R1907" i="17"/>
  <c r="AJ1909" i="17"/>
  <c r="AC1905" i="17"/>
  <c r="Y1905" i="17"/>
  <c r="X1905" i="17"/>
  <c r="Z1905" i="17"/>
  <c r="AF1903" i="17"/>
  <c r="AD1904" i="17"/>
  <c r="AE1904" i="17"/>
  <c r="T1907" i="17"/>
  <c r="U1906" i="17"/>
  <c r="V1906" i="17"/>
  <c r="AB1902" i="17"/>
  <c r="R1908" i="17" l="1"/>
  <c r="W1904" i="17"/>
  <c r="AI1909" i="17"/>
  <c r="AB1903" i="17"/>
  <c r="AF1904" i="17" s="1"/>
  <c r="Q1909" i="17"/>
  <c r="P1909" i="17"/>
  <c r="O1909" i="17"/>
  <c r="S1910" i="17"/>
  <c r="N1910" i="17" s="1"/>
  <c r="L1910" i="17"/>
  <c r="J1910" i="17"/>
  <c r="M1910" i="17"/>
  <c r="I1910" i="17"/>
  <c r="H1910" i="17"/>
  <c r="AH1910" i="17" s="1"/>
  <c r="K1910" i="17"/>
  <c r="E1911" i="17"/>
  <c r="F1910" i="17"/>
  <c r="G1910" i="17"/>
  <c r="AC1906" i="17"/>
  <c r="Y1906" i="17"/>
  <c r="Z1906" i="17"/>
  <c r="X1906" i="17"/>
  <c r="U1907" i="17"/>
  <c r="T1908" i="17"/>
  <c r="V1907" i="17"/>
  <c r="AA1905" i="17"/>
  <c r="AD1905" i="17"/>
  <c r="W1905" i="17" s="1"/>
  <c r="AE1905" i="17"/>
  <c r="AI1910" i="17" l="1"/>
  <c r="AG1910" i="17"/>
  <c r="AJ1910" i="17"/>
  <c r="AB1904" i="17"/>
  <c r="AF1905" i="17" s="1"/>
  <c r="Q1910" i="17"/>
  <c r="P1910" i="17"/>
  <c r="O1910" i="17"/>
  <c r="S1911" i="17"/>
  <c r="N1911" i="17" s="1"/>
  <c r="L1911" i="17"/>
  <c r="M1911" i="17"/>
  <c r="K1911" i="17"/>
  <c r="J1911" i="17"/>
  <c r="I1911" i="17"/>
  <c r="H1911" i="17"/>
  <c r="AH1911" i="17" s="1"/>
  <c r="F1911" i="17"/>
  <c r="E1912" i="17"/>
  <c r="G1911" i="17"/>
  <c r="R1909" i="17"/>
  <c r="AG1911" i="17"/>
  <c r="AA1906" i="17"/>
  <c r="AD1906" i="17" s="1"/>
  <c r="W1906" i="17" s="1"/>
  <c r="T1909" i="17"/>
  <c r="U1908" i="17"/>
  <c r="V1908" i="17"/>
  <c r="AB1905" i="17"/>
  <c r="AC1907" i="17"/>
  <c r="Y1907" i="17"/>
  <c r="Z1907" i="17"/>
  <c r="X1907" i="17"/>
  <c r="AI1911" i="17" l="1"/>
  <c r="AJ1911" i="17"/>
  <c r="AE1906" i="17"/>
  <c r="Q1911" i="17"/>
  <c r="P1911" i="17"/>
  <c r="O1911" i="17"/>
  <c r="S1912" i="17"/>
  <c r="N1912" i="17" s="1"/>
  <c r="K1912" i="17"/>
  <c r="M1912" i="17"/>
  <c r="L1912" i="17"/>
  <c r="H1912" i="17"/>
  <c r="AH1912" i="17" s="1"/>
  <c r="J1912" i="17"/>
  <c r="I1912" i="17"/>
  <c r="F1912" i="17"/>
  <c r="E1913" i="17"/>
  <c r="G1912" i="17"/>
  <c r="R1910" i="17"/>
  <c r="AI1912" i="17"/>
  <c r="AJ1912" i="17"/>
  <c r="AC1908" i="17"/>
  <c r="X1908" i="17"/>
  <c r="Y1908" i="17"/>
  <c r="Z1908" i="17"/>
  <c r="U1909" i="17"/>
  <c r="T1910" i="17"/>
  <c r="V1909" i="17"/>
  <c r="AA1907" i="17"/>
  <c r="AD1907" i="17"/>
  <c r="W1907" i="17" s="1"/>
  <c r="AE1907" i="17"/>
  <c r="AB1906" i="17"/>
  <c r="AF1906" i="17"/>
  <c r="AF1907" i="17" s="1"/>
  <c r="AA1908" i="17" l="1"/>
  <c r="AG1912" i="17"/>
  <c r="R1911" i="17"/>
  <c r="S1913" i="17"/>
  <c r="N1913" i="17" s="1"/>
  <c r="L1913" i="17"/>
  <c r="K1913" i="17"/>
  <c r="I1913" i="17"/>
  <c r="H1913" i="17"/>
  <c r="AJ1913" i="17" s="1"/>
  <c r="J1913" i="17"/>
  <c r="M1913" i="17"/>
  <c r="F1913" i="17"/>
  <c r="E1914" i="17"/>
  <c r="G1913" i="17"/>
  <c r="Q1912" i="17"/>
  <c r="P1912" i="17"/>
  <c r="O1912" i="17"/>
  <c r="AC1909" i="17"/>
  <c r="X1909" i="17"/>
  <c r="Y1909" i="17"/>
  <c r="Z1909" i="17"/>
  <c r="AB1907" i="17"/>
  <c r="AD1908" i="17"/>
  <c r="W1908" i="17" s="1"/>
  <c r="AE1908" i="17"/>
  <c r="U1910" i="17"/>
  <c r="T1911" i="17"/>
  <c r="V1910" i="17"/>
  <c r="AH1913" i="17" l="1"/>
  <c r="AI1913" i="17"/>
  <c r="AG1913" i="17"/>
  <c r="AG1914" i="17" s="1"/>
  <c r="R1912" i="17"/>
  <c r="S1914" i="17"/>
  <c r="N1914" i="17" s="1"/>
  <c r="M1914" i="17"/>
  <c r="L1914" i="17"/>
  <c r="K1914" i="17"/>
  <c r="J1914" i="17"/>
  <c r="H1914" i="17"/>
  <c r="AJ1914" i="17" s="1"/>
  <c r="E1915" i="17"/>
  <c r="I1914" i="17"/>
  <c r="F1914" i="17"/>
  <c r="G1914" i="17"/>
  <c r="Q1913" i="17"/>
  <c r="P1913" i="17"/>
  <c r="O1913" i="17"/>
  <c r="AB1908" i="17"/>
  <c r="U1911" i="17"/>
  <c r="T1912" i="17"/>
  <c r="V1911" i="17"/>
  <c r="AC1910" i="17"/>
  <c r="Z1910" i="17"/>
  <c r="Y1910" i="17"/>
  <c r="X1910" i="17"/>
  <c r="AF1908" i="17"/>
  <c r="AF1909" i="17" s="1"/>
  <c r="AA1909" i="17"/>
  <c r="AD1909" i="17" s="1"/>
  <c r="W1909" i="17" s="1"/>
  <c r="AE1909" i="17"/>
  <c r="R1913" i="17" l="1"/>
  <c r="AI1914" i="17"/>
  <c r="AI1915" i="17" s="1"/>
  <c r="AH1914" i="17"/>
  <c r="AH1915" i="17" s="1"/>
  <c r="Q1914" i="17"/>
  <c r="P1914" i="17"/>
  <c r="R1914" i="17" s="1"/>
  <c r="O1914" i="17"/>
  <c r="S1915" i="17"/>
  <c r="N1915" i="17" s="1"/>
  <c r="M1915" i="17"/>
  <c r="K1915" i="17"/>
  <c r="J1915" i="17"/>
  <c r="I1915" i="17"/>
  <c r="L1915" i="17"/>
  <c r="F1915" i="17"/>
  <c r="H1915" i="17"/>
  <c r="AG1915" i="17" s="1"/>
  <c r="E1916" i="17"/>
  <c r="G1915" i="17"/>
  <c r="T1913" i="17"/>
  <c r="U1912" i="17"/>
  <c r="V1912" i="17"/>
  <c r="AC1911" i="17"/>
  <c r="Y1911" i="17"/>
  <c r="X1911" i="17"/>
  <c r="Z1911" i="17"/>
  <c r="AA1910" i="17"/>
  <c r="AE1910" i="17" s="1"/>
  <c r="AB1909" i="17"/>
  <c r="AJ1915" i="17" l="1"/>
  <c r="AG1916" i="17"/>
  <c r="S1916" i="17"/>
  <c r="N1916" i="17" s="1"/>
  <c r="K1916" i="17"/>
  <c r="M1916" i="17"/>
  <c r="J1916" i="17"/>
  <c r="L1916" i="17"/>
  <c r="I1916" i="17"/>
  <c r="H1916" i="17"/>
  <c r="E1917" i="17"/>
  <c r="F1916" i="17"/>
  <c r="G1916" i="17"/>
  <c r="Q1915" i="17"/>
  <c r="P1915" i="17"/>
  <c r="R1915" i="17" s="1"/>
  <c r="O1915" i="17"/>
  <c r="AI1916" i="17"/>
  <c r="AH1916" i="17"/>
  <c r="AJ1916" i="17"/>
  <c r="AC1912" i="17"/>
  <c r="Y1912" i="17"/>
  <c r="AA1912" i="17" s="1"/>
  <c r="Z1912" i="17"/>
  <c r="X1912" i="17"/>
  <c r="U1913" i="17"/>
  <c r="T1914" i="17"/>
  <c r="V1913" i="17"/>
  <c r="AD1910" i="17"/>
  <c r="W1910" i="17" s="1"/>
  <c r="AF1910" i="17"/>
  <c r="AA1911" i="17"/>
  <c r="AD1911" i="17" s="1"/>
  <c r="AE1911" i="17"/>
  <c r="S1917" i="17" l="1"/>
  <c r="N1917" i="17" s="1"/>
  <c r="K1917" i="17"/>
  <c r="L1917" i="17"/>
  <c r="M1917" i="17"/>
  <c r="H1917" i="17"/>
  <c r="AI1917" i="17" s="1"/>
  <c r="J1917" i="17"/>
  <c r="I1917" i="17"/>
  <c r="E1918" i="17"/>
  <c r="F1917" i="17"/>
  <c r="G1917" i="17"/>
  <c r="P1916" i="17"/>
  <c r="R1916" i="17" s="1"/>
  <c r="Q1916" i="17"/>
  <c r="O1916" i="17"/>
  <c r="W1911" i="17"/>
  <c r="AC1913" i="17"/>
  <c r="Z1913" i="17"/>
  <c r="Y1913" i="17"/>
  <c r="X1913" i="17"/>
  <c r="AD1912" i="17"/>
  <c r="AE1912" i="17"/>
  <c r="T1915" i="17"/>
  <c r="U1914" i="17"/>
  <c r="V1914" i="17"/>
  <c r="AB1910" i="17"/>
  <c r="AB1911" i="17" s="1"/>
  <c r="AJ1917" i="17" l="1"/>
  <c r="AG1917" i="17"/>
  <c r="AH1917" i="17"/>
  <c r="N1918" i="17"/>
  <c r="AA1913" i="17"/>
  <c r="AD1913" i="17" s="1"/>
  <c r="Q1917" i="17"/>
  <c r="O1917" i="17"/>
  <c r="P1917" i="17"/>
  <c r="S1918" i="17"/>
  <c r="M1918" i="17"/>
  <c r="L1918" i="17"/>
  <c r="K1918" i="17"/>
  <c r="J1918" i="17"/>
  <c r="H1918" i="17"/>
  <c r="AI1918" i="17" s="1"/>
  <c r="I1918" i="17"/>
  <c r="E1919" i="17"/>
  <c r="F1918" i="17"/>
  <c r="G1918" i="17"/>
  <c r="AC1914" i="17"/>
  <c r="Y1914" i="17"/>
  <c r="X1914" i="17"/>
  <c r="Z1914" i="17"/>
  <c r="T1916" i="17"/>
  <c r="U1915" i="17"/>
  <c r="V1915" i="17"/>
  <c r="W1912" i="17"/>
  <c r="AB1912" i="17"/>
  <c r="AE1913" i="17"/>
  <c r="AF1911" i="17"/>
  <c r="AF1912" i="17" s="1"/>
  <c r="AF1913" i="17" s="1"/>
  <c r="R1917" i="17" l="1"/>
  <c r="AG1918" i="17"/>
  <c r="W1913" i="17"/>
  <c r="AH1918" i="17"/>
  <c r="AJ1918" i="17"/>
  <c r="AJ1919" i="17" s="1"/>
  <c r="S1919" i="17"/>
  <c r="N1919" i="17" s="1"/>
  <c r="K1919" i="17"/>
  <c r="M1919" i="17"/>
  <c r="L1919" i="17"/>
  <c r="I1919" i="17"/>
  <c r="H1919" i="17"/>
  <c r="J1919" i="17"/>
  <c r="E1920" i="17"/>
  <c r="F1919" i="17"/>
  <c r="G1919" i="17"/>
  <c r="AG1919" i="17"/>
  <c r="AH1919" i="17"/>
  <c r="Q1918" i="17"/>
  <c r="P1918" i="17"/>
  <c r="O1918" i="17"/>
  <c r="AI1919" i="17"/>
  <c r="AA1914" i="17"/>
  <c r="AE1914" i="17" s="1"/>
  <c r="T1917" i="17"/>
  <c r="U1916" i="17"/>
  <c r="V1916" i="17"/>
  <c r="AB1913" i="17"/>
  <c r="AC1915" i="17"/>
  <c r="Z1915" i="17"/>
  <c r="Y1915" i="17"/>
  <c r="AA1915" i="17" s="1"/>
  <c r="X1915" i="17"/>
  <c r="R1918" i="17" l="1"/>
  <c r="AD1914" i="17"/>
  <c r="W1914" i="17" s="1"/>
  <c r="AB1914" i="17"/>
  <c r="AJ1920" i="17"/>
  <c r="AG1920" i="17"/>
  <c r="AH1920" i="17"/>
  <c r="AI1920" i="17"/>
  <c r="S1920" i="17"/>
  <c r="N1920" i="17" s="1"/>
  <c r="K1920" i="17"/>
  <c r="L1920" i="17"/>
  <c r="I1920" i="17"/>
  <c r="H1920" i="17"/>
  <c r="M1920" i="17"/>
  <c r="J1920" i="17"/>
  <c r="E1921" i="17"/>
  <c r="F1920" i="17"/>
  <c r="G1920" i="17"/>
  <c r="Q1919" i="17"/>
  <c r="O1919" i="17"/>
  <c r="P1919" i="17"/>
  <c r="AD1915" i="17"/>
  <c r="AF1914" i="17"/>
  <c r="AF1915" i="17" s="1"/>
  <c r="AE1915" i="17"/>
  <c r="U1917" i="17"/>
  <c r="T1918" i="17"/>
  <c r="V1917" i="17"/>
  <c r="AC1916" i="17"/>
  <c r="X1916" i="17"/>
  <c r="Y1916" i="17"/>
  <c r="Z1916" i="17"/>
  <c r="W1915" i="17"/>
  <c r="Q1920" i="17" l="1"/>
  <c r="P1920" i="17"/>
  <c r="O1920" i="17"/>
  <c r="S1921" i="17"/>
  <c r="N1921" i="17" s="1"/>
  <c r="L1921" i="17"/>
  <c r="K1921" i="17"/>
  <c r="M1921" i="17"/>
  <c r="H1921" i="17"/>
  <c r="AG1921" i="17" s="1"/>
  <c r="J1921" i="17"/>
  <c r="I1921" i="17"/>
  <c r="F1921" i="17"/>
  <c r="E1922" i="17"/>
  <c r="G1921" i="17"/>
  <c r="AA1916" i="17"/>
  <c r="AD1916" i="17" s="1"/>
  <c r="W1916" i="17" s="1"/>
  <c r="AH1921" i="17"/>
  <c r="R1919" i="17"/>
  <c r="AB1915" i="17"/>
  <c r="AF1916" i="17"/>
  <c r="U1918" i="17"/>
  <c r="T1919" i="17"/>
  <c r="V1918" i="17"/>
  <c r="AC1917" i="17"/>
  <c r="Z1917" i="17"/>
  <c r="X1917" i="17"/>
  <c r="Y1917" i="17"/>
  <c r="AE1916" i="17"/>
  <c r="AI1921" i="17" l="1"/>
  <c r="AJ1921" i="17"/>
  <c r="AJ1922" i="17" s="1"/>
  <c r="AB1916" i="17"/>
  <c r="AF1917" i="17" s="1"/>
  <c r="S1922" i="17"/>
  <c r="N1922" i="17" s="1"/>
  <c r="K1922" i="17"/>
  <c r="L1922" i="17"/>
  <c r="M1922" i="17"/>
  <c r="I1922" i="17"/>
  <c r="J1922" i="17"/>
  <c r="H1922" i="17"/>
  <c r="AG1922" i="17" s="1"/>
  <c r="E1923" i="17"/>
  <c r="F1922" i="17"/>
  <c r="G1922" i="17"/>
  <c r="Q1921" i="17"/>
  <c r="P1921" i="17"/>
  <c r="R1921" i="17" s="1"/>
  <c r="O1921" i="17"/>
  <c r="R1920" i="17"/>
  <c r="AH1922" i="17"/>
  <c r="AC1918" i="17"/>
  <c r="Y1918" i="17"/>
  <c r="Z1918" i="17"/>
  <c r="X1918" i="17"/>
  <c r="AA1917" i="17"/>
  <c r="AD1917" i="17" s="1"/>
  <c r="W1917" i="17" s="1"/>
  <c r="T1920" i="17"/>
  <c r="U1919" i="17"/>
  <c r="V1919" i="17"/>
  <c r="AA1918" i="17" l="1"/>
  <c r="AE1917" i="17"/>
  <c r="AB1917" i="17" s="1"/>
  <c r="AI1922" i="17"/>
  <c r="AI1923" i="17" s="1"/>
  <c r="Q1922" i="17"/>
  <c r="P1922" i="17"/>
  <c r="O1922" i="17"/>
  <c r="S1923" i="17"/>
  <c r="N1923" i="17" s="1"/>
  <c r="M1923" i="17"/>
  <c r="L1923" i="17"/>
  <c r="I1923" i="17"/>
  <c r="K1923" i="17"/>
  <c r="J1923" i="17"/>
  <c r="H1923" i="17"/>
  <c r="AJ1923" i="17" s="1"/>
  <c r="F1923" i="17"/>
  <c r="E1924" i="17"/>
  <c r="G1923" i="17"/>
  <c r="AC1919" i="17"/>
  <c r="Z1919" i="17"/>
  <c r="Y1919" i="17"/>
  <c r="X1919" i="17"/>
  <c r="U1920" i="17"/>
  <c r="T1921" i="17"/>
  <c r="V1920" i="17"/>
  <c r="AF1918" i="17"/>
  <c r="AD1918" i="17"/>
  <c r="W1918" i="17" s="1"/>
  <c r="AE1918" i="17"/>
  <c r="AA1919" i="17" l="1"/>
  <c r="AH1923" i="17"/>
  <c r="AH1924" i="17" s="1"/>
  <c r="AG1923" i="17"/>
  <c r="S1924" i="17"/>
  <c r="N1924" i="17" s="1"/>
  <c r="K1924" i="17"/>
  <c r="L1924" i="17"/>
  <c r="J1924" i="17"/>
  <c r="I1924" i="17"/>
  <c r="M1924" i="17"/>
  <c r="H1924" i="17"/>
  <c r="AJ1924" i="17" s="1"/>
  <c r="E1925" i="17"/>
  <c r="F1924" i="17"/>
  <c r="G1924" i="17"/>
  <c r="Q1923" i="17"/>
  <c r="P1923" i="17"/>
  <c r="O1923" i="17"/>
  <c r="AI1924" i="17"/>
  <c r="R1922" i="17"/>
  <c r="AG1924" i="17"/>
  <c r="AD1919" i="17"/>
  <c r="W1919" i="17" s="1"/>
  <c r="AF1919" i="17"/>
  <c r="AE1919" i="17"/>
  <c r="U1921" i="17"/>
  <c r="T1922" i="17"/>
  <c r="V1921" i="17"/>
  <c r="AB1918" i="17"/>
  <c r="AC1920" i="17"/>
  <c r="Z1920" i="17"/>
  <c r="Y1920" i="17"/>
  <c r="X1920" i="17"/>
  <c r="AA1920" i="17" l="1"/>
  <c r="S1925" i="17"/>
  <c r="N1925" i="17" s="1"/>
  <c r="L1925" i="17"/>
  <c r="K1925" i="17"/>
  <c r="M1925" i="17"/>
  <c r="J1925" i="17"/>
  <c r="I1925" i="17"/>
  <c r="H1925" i="17"/>
  <c r="AH1925" i="17" s="1"/>
  <c r="E1926" i="17"/>
  <c r="F1925" i="17"/>
  <c r="G1925" i="17"/>
  <c r="AJ1925" i="17"/>
  <c r="R1923" i="17"/>
  <c r="Q1924" i="17"/>
  <c r="P1924" i="17"/>
  <c r="O1924" i="17"/>
  <c r="AI1925" i="17"/>
  <c r="U1922" i="17"/>
  <c r="T1923" i="17"/>
  <c r="V1922" i="17"/>
  <c r="AC1921" i="17"/>
  <c r="Z1921" i="17"/>
  <c r="X1921" i="17"/>
  <c r="Y1921" i="17"/>
  <c r="AD1920" i="17"/>
  <c r="W1920" i="17" s="1"/>
  <c r="AE1920" i="17"/>
  <c r="AB1919" i="17"/>
  <c r="AF1920" i="17"/>
  <c r="R1924" i="17" l="1"/>
  <c r="AG1925" i="17"/>
  <c r="Q1925" i="17"/>
  <c r="P1925" i="17"/>
  <c r="O1925" i="17"/>
  <c r="S1926" i="17"/>
  <c r="N1926" i="17" s="1"/>
  <c r="M1926" i="17"/>
  <c r="L1926" i="17"/>
  <c r="K1926" i="17"/>
  <c r="J1926" i="17"/>
  <c r="I1926" i="17"/>
  <c r="H1926" i="17"/>
  <c r="AG1926" i="17" s="1"/>
  <c r="E1927" i="17"/>
  <c r="F1926" i="17"/>
  <c r="G1926" i="17"/>
  <c r="AC1922" i="17"/>
  <c r="Y1922" i="17"/>
  <c r="Z1922" i="17"/>
  <c r="X1922" i="17"/>
  <c r="AA1921" i="17"/>
  <c r="AE1921" i="17" s="1"/>
  <c r="AF1921" i="17"/>
  <c r="AB1920" i="17"/>
  <c r="T1924" i="17"/>
  <c r="U1923" i="17"/>
  <c r="V1923" i="17"/>
  <c r="AA1922" i="17" l="1"/>
  <c r="AJ1926" i="17"/>
  <c r="AD1921" i="17"/>
  <c r="W1921" i="17" s="1"/>
  <c r="AB1921" i="17" s="1"/>
  <c r="AI1926" i="17"/>
  <c r="AI1927" i="17" s="1"/>
  <c r="AH1926" i="17"/>
  <c r="Q1926" i="17"/>
  <c r="P1926" i="17"/>
  <c r="O1926" i="17"/>
  <c r="S1927" i="17"/>
  <c r="N1927" i="17" s="1"/>
  <c r="K1927" i="17"/>
  <c r="M1927" i="17"/>
  <c r="I1927" i="17"/>
  <c r="H1927" i="17"/>
  <c r="J1927" i="17"/>
  <c r="L1927" i="17"/>
  <c r="F1927" i="17"/>
  <c r="E1928" i="17"/>
  <c r="G1927" i="17"/>
  <c r="R1925" i="17"/>
  <c r="AJ1927" i="17"/>
  <c r="AH1927" i="17"/>
  <c r="AG1927" i="17"/>
  <c r="T1925" i="17"/>
  <c r="U1924" i="17"/>
  <c r="V1924" i="17"/>
  <c r="AD1922" i="17"/>
  <c r="AC1923" i="17"/>
  <c r="Y1923" i="17"/>
  <c r="Z1923" i="17"/>
  <c r="X1923" i="17"/>
  <c r="AE1922" i="17"/>
  <c r="R1926" i="17" l="1"/>
  <c r="W1922" i="17"/>
  <c r="AA1923" i="17"/>
  <c r="AG1928" i="17"/>
  <c r="AH1928" i="17"/>
  <c r="S1928" i="17"/>
  <c r="N1928" i="17" s="1"/>
  <c r="J1928" i="17"/>
  <c r="K1928" i="17"/>
  <c r="M1928" i="17"/>
  <c r="H1928" i="17"/>
  <c r="AI1928" i="17" s="1"/>
  <c r="F1928" i="17"/>
  <c r="L1928" i="17"/>
  <c r="I1928" i="17"/>
  <c r="E1929" i="17"/>
  <c r="G1928" i="17"/>
  <c r="Q1927" i="17"/>
  <c r="P1927" i="17"/>
  <c r="R1927" i="17" s="1"/>
  <c r="O1927" i="17"/>
  <c r="AJ1928" i="17"/>
  <c r="AB1922" i="17"/>
  <c r="AC1924" i="17"/>
  <c r="Z1924" i="17"/>
  <c r="X1924" i="17"/>
  <c r="Y1924" i="17"/>
  <c r="AA1924" i="17" s="1"/>
  <c r="U1925" i="17"/>
  <c r="T1926" i="17"/>
  <c r="V1925" i="17"/>
  <c r="AD1923" i="17"/>
  <c r="W1923" i="17" s="1"/>
  <c r="AF1922" i="17"/>
  <c r="AF1923" i="17" s="1"/>
  <c r="AE1923" i="17"/>
  <c r="S1929" i="17" l="1"/>
  <c r="N1929" i="17" s="1"/>
  <c r="L1929" i="17"/>
  <c r="M1929" i="17"/>
  <c r="K1929" i="17"/>
  <c r="J1929" i="17"/>
  <c r="I1929" i="17"/>
  <c r="H1929" i="17"/>
  <c r="AH1929" i="17" s="1"/>
  <c r="F1929" i="17"/>
  <c r="E1930" i="17"/>
  <c r="G1929" i="17"/>
  <c r="Q1928" i="17"/>
  <c r="P1928" i="17"/>
  <c r="O1928" i="17"/>
  <c r="AD1924" i="17"/>
  <c r="W1924" i="17" s="1"/>
  <c r="AE1924" i="17"/>
  <c r="T1927" i="17"/>
  <c r="U1926" i="17"/>
  <c r="V1926" i="17"/>
  <c r="AB1923" i="17"/>
  <c r="AF1924" i="17" s="1"/>
  <c r="AC1925" i="17"/>
  <c r="Y1925" i="17"/>
  <c r="AA1925" i="17" s="1"/>
  <c r="Z1925" i="17"/>
  <c r="X1925" i="17"/>
  <c r="AJ1929" i="17" l="1"/>
  <c r="AI1929" i="17"/>
  <c r="AG1929" i="17"/>
  <c r="AG1930" i="17" s="1"/>
  <c r="R1928" i="17"/>
  <c r="S1930" i="17"/>
  <c r="N1930" i="17" s="1"/>
  <c r="K1930" i="17"/>
  <c r="M1930" i="17"/>
  <c r="L1930" i="17"/>
  <c r="I1930" i="17"/>
  <c r="J1930" i="17"/>
  <c r="H1930" i="17"/>
  <c r="AH1930" i="17" s="1"/>
  <c r="F1930" i="17"/>
  <c r="E1931" i="17"/>
  <c r="G1930" i="17"/>
  <c r="Q1929" i="17"/>
  <c r="P1929" i="17"/>
  <c r="O1929" i="17"/>
  <c r="AD1925" i="17"/>
  <c r="W1925" i="17" s="1"/>
  <c r="AC1926" i="17"/>
  <c r="X1926" i="17"/>
  <c r="Z1926" i="17"/>
  <c r="Y1926" i="17"/>
  <c r="T1928" i="17"/>
  <c r="V1927" i="17"/>
  <c r="U1927" i="17"/>
  <c r="AE1925" i="17"/>
  <c r="AB1924" i="17"/>
  <c r="AI1930" i="17" l="1"/>
  <c r="AJ1930" i="17"/>
  <c r="AJ1931" i="17" s="1"/>
  <c r="S1931" i="17"/>
  <c r="N1931" i="17" s="1"/>
  <c r="M1931" i="17"/>
  <c r="K1931" i="17"/>
  <c r="L1931" i="17"/>
  <c r="J1931" i="17"/>
  <c r="I1931" i="17"/>
  <c r="E1932" i="17"/>
  <c r="H1931" i="17"/>
  <c r="AG1931" i="17" s="1"/>
  <c r="F1931" i="17"/>
  <c r="G1931" i="17"/>
  <c r="P1930" i="17"/>
  <c r="Q1930" i="17"/>
  <c r="O1930" i="17"/>
  <c r="R1929" i="17"/>
  <c r="AB1925" i="17"/>
  <c r="AF1925" i="17"/>
  <c r="AF1926" i="17" s="1"/>
  <c r="AA1926" i="17"/>
  <c r="AE1926" i="17" s="1"/>
  <c r="AD1926" i="17"/>
  <c r="W1926" i="17" s="1"/>
  <c r="AC1927" i="17"/>
  <c r="Z1927" i="17"/>
  <c r="Y1927" i="17"/>
  <c r="X1927" i="17"/>
  <c r="U1928" i="17"/>
  <c r="T1929" i="17"/>
  <c r="V1928" i="17"/>
  <c r="R1930" i="17" l="1"/>
  <c r="AI1931" i="17"/>
  <c r="AH1931" i="17"/>
  <c r="Q1931" i="17"/>
  <c r="P1931" i="17"/>
  <c r="O1931" i="17"/>
  <c r="AA1927" i="17"/>
  <c r="AE1927" i="17" s="1"/>
  <c r="S1932" i="17"/>
  <c r="N1932" i="17" s="1"/>
  <c r="K1932" i="17"/>
  <c r="M1932" i="17"/>
  <c r="L1932" i="17"/>
  <c r="I1932" i="17"/>
  <c r="J1932" i="17"/>
  <c r="E1933" i="17"/>
  <c r="H1932" i="17"/>
  <c r="AJ1932" i="17" s="1"/>
  <c r="F1932" i="17"/>
  <c r="G1932" i="17"/>
  <c r="AC1928" i="17"/>
  <c r="Y1928" i="17"/>
  <c r="AA1928" i="17" s="1"/>
  <c r="Z1928" i="17"/>
  <c r="X1928" i="17"/>
  <c r="AB1926" i="17"/>
  <c r="U1929" i="17"/>
  <c r="T1930" i="17"/>
  <c r="V1929" i="17"/>
  <c r="R1931" i="17" l="1"/>
  <c r="AD1927" i="17"/>
  <c r="W1927" i="17" s="1"/>
  <c r="AG1932" i="17"/>
  <c r="AH1932" i="17"/>
  <c r="AH1933" i="17" s="1"/>
  <c r="AI1932" i="17"/>
  <c r="AI1933" i="17" s="1"/>
  <c r="Q1932" i="17"/>
  <c r="P1932" i="17"/>
  <c r="O1932" i="17"/>
  <c r="S1933" i="17"/>
  <c r="N1933" i="17" s="1"/>
  <c r="M1933" i="17"/>
  <c r="L1933" i="17"/>
  <c r="H1933" i="17"/>
  <c r="AJ1933" i="17" s="1"/>
  <c r="K1933" i="17"/>
  <c r="I1933" i="17"/>
  <c r="J1933" i="17"/>
  <c r="E1934" i="17"/>
  <c r="F1933" i="17"/>
  <c r="G1933" i="17"/>
  <c r="AG1933" i="17"/>
  <c r="AB1927" i="17"/>
  <c r="AF1927" i="17"/>
  <c r="AF1928" i="17" s="1"/>
  <c r="AD1928" i="17"/>
  <c r="W1928" i="17" s="1"/>
  <c r="U1930" i="17"/>
  <c r="T1931" i="17"/>
  <c r="V1930" i="17"/>
  <c r="AC1929" i="17"/>
  <c r="Y1929" i="17"/>
  <c r="Z1929" i="17"/>
  <c r="X1929" i="17"/>
  <c r="AE1928" i="17"/>
  <c r="Q1933" i="17" l="1"/>
  <c r="P1933" i="17"/>
  <c r="O1933" i="17"/>
  <c r="S1934" i="17"/>
  <c r="N1934" i="17" s="1"/>
  <c r="M1934" i="17"/>
  <c r="L1934" i="17"/>
  <c r="I1934" i="17"/>
  <c r="J1934" i="17"/>
  <c r="K1934" i="17"/>
  <c r="H1934" i="17"/>
  <c r="AJ1934" i="17" s="1"/>
  <c r="E1935" i="17"/>
  <c r="F1934" i="17"/>
  <c r="G1934" i="17"/>
  <c r="R1932" i="17"/>
  <c r="AA1929" i="17"/>
  <c r="AD1929" i="17" s="1"/>
  <c r="W1929" i="17" s="1"/>
  <c r="AI1934" i="17"/>
  <c r="AH1934" i="17"/>
  <c r="U1931" i="17"/>
  <c r="T1932" i="17"/>
  <c r="V1931" i="17"/>
  <c r="AC1930" i="17"/>
  <c r="Y1930" i="17"/>
  <c r="Z1930" i="17"/>
  <c r="X1930" i="17"/>
  <c r="AB1928" i="17"/>
  <c r="R1933" i="17" l="1"/>
  <c r="AA1930" i="17"/>
  <c r="AE1929" i="17"/>
  <c r="AB1929" i="17" s="1"/>
  <c r="AG1934" i="17"/>
  <c r="AG1935" i="17" s="1"/>
  <c r="Q1934" i="17"/>
  <c r="P1934" i="17"/>
  <c r="R1934" i="17" s="1"/>
  <c r="O1934" i="17"/>
  <c r="S1935" i="17"/>
  <c r="N1935" i="17" s="1"/>
  <c r="J1935" i="17"/>
  <c r="L1935" i="17"/>
  <c r="M1935" i="17"/>
  <c r="K1935" i="17"/>
  <c r="H1935" i="17"/>
  <c r="AH1935" i="17" s="1"/>
  <c r="I1935" i="17"/>
  <c r="E1936" i="17"/>
  <c r="F1935" i="17"/>
  <c r="G1935" i="17"/>
  <c r="AF1929" i="17"/>
  <c r="AF1930" i="17" s="1"/>
  <c r="AE1930" i="17"/>
  <c r="T1933" i="17"/>
  <c r="U1932" i="17"/>
  <c r="V1932" i="17"/>
  <c r="AC1931" i="17"/>
  <c r="X1931" i="17"/>
  <c r="Z1931" i="17"/>
  <c r="Y1931" i="17"/>
  <c r="AD1930" i="17"/>
  <c r="W1930" i="17" s="1"/>
  <c r="AI1935" i="17" l="1"/>
  <c r="AJ1935" i="17"/>
  <c r="S1936" i="17"/>
  <c r="N1936" i="17" s="1"/>
  <c r="J1936" i="17"/>
  <c r="L1936" i="17"/>
  <c r="K1936" i="17"/>
  <c r="I1936" i="17"/>
  <c r="H1936" i="17"/>
  <c r="F1936" i="17"/>
  <c r="M1936" i="17"/>
  <c r="E1937" i="17"/>
  <c r="G1936" i="17"/>
  <c r="Q1935" i="17"/>
  <c r="P1935" i="17"/>
  <c r="O1935" i="17"/>
  <c r="AI1936" i="17"/>
  <c r="AJ1936" i="17"/>
  <c r="AH1936" i="17"/>
  <c r="AG1936" i="17"/>
  <c r="AA1931" i="17"/>
  <c r="AC1932" i="17"/>
  <c r="Y1932" i="17"/>
  <c r="Z1932" i="17"/>
  <c r="X1932" i="17"/>
  <c r="U1933" i="17"/>
  <c r="T1934" i="17"/>
  <c r="V1933" i="17"/>
  <c r="AD1931" i="17"/>
  <c r="W1931" i="17" s="1"/>
  <c r="AE1931" i="17"/>
  <c r="AB1930" i="17"/>
  <c r="AF1931" i="17" s="1"/>
  <c r="Q1936" i="17" l="1"/>
  <c r="P1936" i="17"/>
  <c r="R1936" i="17" s="1"/>
  <c r="O1936" i="17"/>
  <c r="R1935" i="17"/>
  <c r="S1937" i="17"/>
  <c r="N1937" i="17" s="1"/>
  <c r="L1937" i="17"/>
  <c r="K1937" i="17"/>
  <c r="M1937" i="17"/>
  <c r="J1937" i="17"/>
  <c r="H1937" i="17"/>
  <c r="AH1937" i="17" s="1"/>
  <c r="I1937" i="17"/>
  <c r="F1937" i="17"/>
  <c r="E1938" i="17"/>
  <c r="G1937" i="17"/>
  <c r="AA1932" i="17"/>
  <c r="AD1932" i="17" s="1"/>
  <c r="W1932" i="17" s="1"/>
  <c r="U1934" i="17"/>
  <c r="T1935" i="17"/>
  <c r="V1934" i="17"/>
  <c r="AB1931" i="17"/>
  <c r="AC1933" i="17"/>
  <c r="Y1933" i="17"/>
  <c r="X1933" i="17"/>
  <c r="Z1933" i="17"/>
  <c r="AI1937" i="17" l="1"/>
  <c r="AJ1937" i="17"/>
  <c r="AG1937" i="17"/>
  <c r="AE1932" i="17"/>
  <c r="AJ1938" i="17"/>
  <c r="S1938" i="17"/>
  <c r="N1938" i="17" s="1"/>
  <c r="L1938" i="17"/>
  <c r="M1938" i="17"/>
  <c r="K1938" i="17"/>
  <c r="I1938" i="17"/>
  <c r="J1938" i="17"/>
  <c r="H1938" i="17"/>
  <c r="AH1938" i="17" s="1"/>
  <c r="F1938" i="17"/>
  <c r="E1939" i="17"/>
  <c r="G1938" i="17"/>
  <c r="Q1937" i="17"/>
  <c r="P1937" i="17"/>
  <c r="O1937" i="17"/>
  <c r="U1935" i="17"/>
  <c r="T1936" i="17"/>
  <c r="V1935" i="17"/>
  <c r="AD1933" i="17"/>
  <c r="W1933" i="17" s="1"/>
  <c r="X1934" i="17"/>
  <c r="Z1934" i="17"/>
  <c r="AC1934" i="17"/>
  <c r="Y1934" i="17"/>
  <c r="AA1933" i="17"/>
  <c r="AE1933" i="17"/>
  <c r="AB1932" i="17"/>
  <c r="AF1932" i="17"/>
  <c r="AF1933" i="17" s="1"/>
  <c r="AI1938" i="17" l="1"/>
  <c r="AH1939" i="17"/>
  <c r="AG1938" i="17"/>
  <c r="AG1939" i="17" s="1"/>
  <c r="N1939" i="17"/>
  <c r="Q1938" i="17"/>
  <c r="P1938" i="17"/>
  <c r="O1938" i="17"/>
  <c r="AI1939" i="17"/>
  <c r="R1937" i="17"/>
  <c r="S1939" i="17"/>
  <c r="M1939" i="17"/>
  <c r="L1939" i="17"/>
  <c r="K1939" i="17"/>
  <c r="J1939" i="17"/>
  <c r="E1940" i="17"/>
  <c r="H1939" i="17"/>
  <c r="I1939" i="17"/>
  <c r="F1939" i="17"/>
  <c r="G1939" i="17"/>
  <c r="AJ1939" i="17"/>
  <c r="AB1933" i="17"/>
  <c r="AC1935" i="17"/>
  <c r="Z1935" i="17"/>
  <c r="Y1935" i="17"/>
  <c r="X1935" i="17"/>
  <c r="AA1934" i="17"/>
  <c r="AD1934" i="17" s="1"/>
  <c r="W1934" i="17" s="1"/>
  <c r="U1936" i="17"/>
  <c r="T1937" i="17"/>
  <c r="V1936" i="17"/>
  <c r="R1938" i="17" l="1"/>
  <c r="AG1940" i="17"/>
  <c r="S1940" i="17"/>
  <c r="K1940" i="17"/>
  <c r="L1940" i="17"/>
  <c r="M1940" i="17"/>
  <c r="I1940" i="17"/>
  <c r="J1940" i="17"/>
  <c r="H1940" i="17"/>
  <c r="AI1940" i="17" s="1"/>
  <c r="F1940" i="17"/>
  <c r="E1941" i="17"/>
  <c r="G1940" i="17"/>
  <c r="AJ1940" i="17"/>
  <c r="N1940" i="17"/>
  <c r="Q1939" i="17"/>
  <c r="P1939" i="17"/>
  <c r="R1939" i="17" s="1"/>
  <c r="O1939" i="17"/>
  <c r="AH1940" i="17"/>
  <c r="AE1934" i="17"/>
  <c r="AA1935" i="17"/>
  <c r="AE1935" i="17" s="1"/>
  <c r="U1937" i="17"/>
  <c r="T1938" i="17"/>
  <c r="V1937" i="17"/>
  <c r="AD1935" i="17"/>
  <c r="W1935" i="17" s="1"/>
  <c r="AC1936" i="17"/>
  <c r="Y1936" i="17"/>
  <c r="Z1936" i="17"/>
  <c r="X1936" i="17"/>
  <c r="AB1934" i="17"/>
  <c r="AF1934" i="17"/>
  <c r="AF1935" i="17" s="1"/>
  <c r="AA1936" i="17" l="1"/>
  <c r="S1941" i="17"/>
  <c r="N1941" i="17" s="1"/>
  <c r="M1941" i="17"/>
  <c r="L1941" i="17"/>
  <c r="J1941" i="17"/>
  <c r="K1941" i="17"/>
  <c r="I1941" i="17"/>
  <c r="H1941" i="17"/>
  <c r="AJ1941" i="17" s="1"/>
  <c r="E1942" i="17"/>
  <c r="F1941" i="17"/>
  <c r="G1941" i="17"/>
  <c r="Q1940" i="17"/>
  <c r="P1940" i="17"/>
  <c r="O1940" i="17"/>
  <c r="AI1941" i="17"/>
  <c r="U1938" i="17"/>
  <c r="T1939" i="17"/>
  <c r="V1938" i="17"/>
  <c r="AB1935" i="17"/>
  <c r="AD1936" i="17"/>
  <c r="W1936" i="17" s="1"/>
  <c r="AC1937" i="17"/>
  <c r="X1937" i="17"/>
  <c r="Y1937" i="17"/>
  <c r="Z1937" i="17"/>
  <c r="AE1936" i="17"/>
  <c r="R1940" i="17" l="1"/>
  <c r="AH1941" i="17"/>
  <c r="AA1937" i="17"/>
  <c r="AG1941" i="17"/>
  <c r="Q1941" i="17"/>
  <c r="P1941" i="17"/>
  <c r="O1941" i="17"/>
  <c r="S1942" i="17"/>
  <c r="N1942" i="17" s="1"/>
  <c r="M1942" i="17"/>
  <c r="L1942" i="17"/>
  <c r="I1942" i="17"/>
  <c r="J1942" i="17"/>
  <c r="K1942" i="17"/>
  <c r="H1942" i="17"/>
  <c r="AI1942" i="17" s="1"/>
  <c r="E1943" i="17"/>
  <c r="F1942" i="17"/>
  <c r="G1942" i="17"/>
  <c r="T1940" i="17"/>
  <c r="U1939" i="17"/>
  <c r="V1939" i="17"/>
  <c r="AC1938" i="17"/>
  <c r="Y1938" i="17"/>
  <c r="Z1938" i="17"/>
  <c r="X1938" i="17"/>
  <c r="AB1936" i="17"/>
  <c r="AF1936" i="17"/>
  <c r="AF1937" i="17" s="1"/>
  <c r="AD1937" i="17"/>
  <c r="W1937" i="17" s="1"/>
  <c r="AE1937" i="17"/>
  <c r="AA1938" i="17" l="1"/>
  <c r="AJ1942" i="17"/>
  <c r="AH1942" i="17"/>
  <c r="AH1943" i="17" s="1"/>
  <c r="AG1942" i="17"/>
  <c r="AG1943" i="17" s="1"/>
  <c r="Q1942" i="17"/>
  <c r="P1942" i="17"/>
  <c r="O1942" i="17"/>
  <c r="S1943" i="17"/>
  <c r="N1943" i="17" s="1"/>
  <c r="K1943" i="17"/>
  <c r="M1943" i="17"/>
  <c r="J1943" i="17"/>
  <c r="L1943" i="17"/>
  <c r="E1944" i="17"/>
  <c r="I1943" i="17"/>
  <c r="H1943" i="17"/>
  <c r="AJ1943" i="17" s="1"/>
  <c r="F1943" i="17"/>
  <c r="G1943" i="17"/>
  <c r="R1941" i="17"/>
  <c r="AC1939" i="17"/>
  <c r="Z1939" i="17"/>
  <c r="Y1939" i="17"/>
  <c r="X1939" i="17"/>
  <c r="U1940" i="17"/>
  <c r="T1941" i="17"/>
  <c r="V1940" i="17"/>
  <c r="AB1937" i="17"/>
  <c r="AE1938" i="17"/>
  <c r="AD1938" i="17"/>
  <c r="W1938" i="17" s="1"/>
  <c r="AI1943" i="17" l="1"/>
  <c r="AI1944" i="17" s="1"/>
  <c r="R1942" i="17"/>
  <c r="Q1943" i="17"/>
  <c r="P1943" i="17"/>
  <c r="R1943" i="17" s="1"/>
  <c r="O1943" i="17"/>
  <c r="S1944" i="17"/>
  <c r="N1944" i="17" s="1"/>
  <c r="K1944" i="17"/>
  <c r="M1944" i="17"/>
  <c r="L1944" i="17"/>
  <c r="J1944" i="17"/>
  <c r="F1944" i="17"/>
  <c r="I1944" i="17"/>
  <c r="H1944" i="17"/>
  <c r="AG1944" i="17" s="1"/>
  <c r="E1945" i="17"/>
  <c r="G1944" i="17"/>
  <c r="AJ1944" i="17"/>
  <c r="AA1939" i="17"/>
  <c r="AE1939" i="17" s="1"/>
  <c r="AB1938" i="17"/>
  <c r="AC1940" i="17"/>
  <c r="Y1940" i="17"/>
  <c r="X1940" i="17"/>
  <c r="Z1940" i="17"/>
  <c r="AF1938" i="17"/>
  <c r="U1941" i="17"/>
  <c r="T1942" i="17"/>
  <c r="V1941" i="17"/>
  <c r="AD1939" i="17" l="1"/>
  <c r="W1939" i="17" s="1"/>
  <c r="AB1939" i="17" s="1"/>
  <c r="AH1944" i="17"/>
  <c r="AH1945" i="17" s="1"/>
  <c r="Q1944" i="17"/>
  <c r="P1944" i="17"/>
  <c r="O1944" i="17"/>
  <c r="S1945" i="17"/>
  <c r="N1945" i="17" s="1"/>
  <c r="L1945" i="17"/>
  <c r="K1945" i="17"/>
  <c r="M1945" i="17"/>
  <c r="J1945" i="17"/>
  <c r="I1945" i="17"/>
  <c r="H1945" i="17"/>
  <c r="AI1945" i="17" s="1"/>
  <c r="F1945" i="17"/>
  <c r="E1946" i="17"/>
  <c r="G1945" i="17"/>
  <c r="U1942" i="17"/>
  <c r="T1943" i="17"/>
  <c r="V1942" i="17"/>
  <c r="AC1941" i="17"/>
  <c r="Z1941" i="17"/>
  <c r="Y1941" i="17"/>
  <c r="X1941" i="17"/>
  <c r="AA1940" i="17"/>
  <c r="AD1940" i="17" s="1"/>
  <c r="W1940" i="17" s="1"/>
  <c r="AE1940" i="17"/>
  <c r="AF1939" i="17"/>
  <c r="AF1940" i="17" l="1"/>
  <c r="AG1945" i="17"/>
  <c r="AJ1945" i="17"/>
  <c r="AJ1946" i="17" s="1"/>
  <c r="Q1945" i="17"/>
  <c r="P1945" i="17"/>
  <c r="R1945" i="17" s="1"/>
  <c r="O1945" i="17"/>
  <c r="R1944" i="17"/>
  <c r="AA1941" i="17"/>
  <c r="AE1941" i="17" s="1"/>
  <c r="S1946" i="17"/>
  <c r="N1946" i="17" s="1"/>
  <c r="K1946" i="17"/>
  <c r="I1946" i="17"/>
  <c r="M1946" i="17"/>
  <c r="J1946" i="17"/>
  <c r="L1946" i="17"/>
  <c r="F1946" i="17"/>
  <c r="H1946" i="17"/>
  <c r="AI1946" i="17" s="1"/>
  <c r="E1947" i="17"/>
  <c r="G1946" i="17"/>
  <c r="AB1940" i="17"/>
  <c r="U1943" i="17"/>
  <c r="T1944" i="17"/>
  <c r="V1943" i="17"/>
  <c r="AC1942" i="17"/>
  <c r="Y1942" i="17"/>
  <c r="X1942" i="17"/>
  <c r="Z1942" i="17"/>
  <c r="AG1946" i="17" l="1"/>
  <c r="AG1947" i="17" s="1"/>
  <c r="AD1941" i="17"/>
  <c r="W1941" i="17" s="1"/>
  <c r="AB1941" i="17" s="1"/>
  <c r="AH1946" i="17"/>
  <c r="AH1947" i="17" s="1"/>
  <c r="S1947" i="17"/>
  <c r="N1947" i="17" s="1"/>
  <c r="M1947" i="17"/>
  <c r="I1947" i="17"/>
  <c r="K1947" i="17"/>
  <c r="J1947" i="17"/>
  <c r="E1948" i="17"/>
  <c r="L1947" i="17"/>
  <c r="H1947" i="17"/>
  <c r="AJ1947" i="17" s="1"/>
  <c r="F1947" i="17"/>
  <c r="G1947" i="17"/>
  <c r="P1946" i="17"/>
  <c r="Q1946" i="17"/>
  <c r="O1946" i="17"/>
  <c r="U1944" i="17"/>
  <c r="T1945" i="17"/>
  <c r="V1944" i="17"/>
  <c r="AC1943" i="17"/>
  <c r="Z1943" i="17"/>
  <c r="Y1943" i="17"/>
  <c r="X1943" i="17"/>
  <c r="AA1942" i="17"/>
  <c r="AE1942" i="17" s="1"/>
  <c r="AF1941" i="17"/>
  <c r="AF1942" i="17" s="1"/>
  <c r="AI1947" i="17" l="1"/>
  <c r="R1946" i="17"/>
  <c r="Q1947" i="17"/>
  <c r="P1947" i="17"/>
  <c r="R1947" i="17" s="1"/>
  <c r="O1947" i="17"/>
  <c r="S1948" i="17"/>
  <c r="N1948" i="17" s="1"/>
  <c r="K1948" i="17"/>
  <c r="L1948" i="17"/>
  <c r="M1948" i="17"/>
  <c r="I1948" i="17"/>
  <c r="J1948" i="17"/>
  <c r="H1948" i="17"/>
  <c r="AJ1948" i="17" s="1"/>
  <c r="E1949" i="17"/>
  <c r="F1948" i="17"/>
  <c r="G1948" i="17"/>
  <c r="AA1943" i="17"/>
  <c r="AD1942" i="17"/>
  <c r="W1942" i="17" s="1"/>
  <c r="U1945" i="17"/>
  <c r="T1946" i="17"/>
  <c r="V1945" i="17"/>
  <c r="AC1944" i="17"/>
  <c r="X1944" i="17"/>
  <c r="Y1944" i="17"/>
  <c r="Z1944" i="17"/>
  <c r="AD1943" i="17"/>
  <c r="AB1942" i="17"/>
  <c r="AF1943" i="17" s="1"/>
  <c r="AE1943" i="17"/>
  <c r="AI1948" i="17" l="1"/>
  <c r="AH1948" i="17"/>
  <c r="AG1948" i="17"/>
  <c r="AG1949" i="17" s="1"/>
  <c r="S1949" i="17"/>
  <c r="N1949" i="17" s="1"/>
  <c r="K1949" i="17"/>
  <c r="L1949" i="17"/>
  <c r="M1949" i="17"/>
  <c r="H1949" i="17"/>
  <c r="AI1949" i="17" s="1"/>
  <c r="I1949" i="17"/>
  <c r="J1949" i="17"/>
  <c r="F1949" i="17"/>
  <c r="E1950" i="17"/>
  <c r="G1949" i="17"/>
  <c r="AH1949" i="17"/>
  <c r="Q1948" i="17"/>
  <c r="P1948" i="17"/>
  <c r="O1948" i="17"/>
  <c r="T1947" i="17"/>
  <c r="U1946" i="17"/>
  <c r="V1946" i="17"/>
  <c r="AA1944" i="17"/>
  <c r="AD1944" i="17" s="1"/>
  <c r="AC1945" i="17"/>
  <c r="Y1945" i="17"/>
  <c r="X1945" i="17"/>
  <c r="Z1945" i="17"/>
  <c r="W1943" i="17"/>
  <c r="AJ1949" i="17" l="1"/>
  <c r="AE1944" i="17"/>
  <c r="S1950" i="17"/>
  <c r="N1950" i="17" s="1"/>
  <c r="M1950" i="17"/>
  <c r="K1950" i="17"/>
  <c r="L1950" i="17"/>
  <c r="I1950" i="17"/>
  <c r="J1950" i="17"/>
  <c r="H1950" i="17"/>
  <c r="AI1950" i="17" s="1"/>
  <c r="E1951" i="17"/>
  <c r="F1950" i="17"/>
  <c r="G1950" i="17"/>
  <c r="R1948" i="17"/>
  <c r="Q1949" i="17"/>
  <c r="P1949" i="17"/>
  <c r="O1949" i="17"/>
  <c r="W1944" i="17"/>
  <c r="T1948" i="17"/>
  <c r="U1947" i="17"/>
  <c r="V1947" i="17"/>
  <c r="AA1945" i="17"/>
  <c r="AD1945" i="17" s="1"/>
  <c r="AC1946" i="17"/>
  <c r="Z1946" i="17"/>
  <c r="Y1946" i="17"/>
  <c r="X1946" i="17"/>
  <c r="AB1943" i="17"/>
  <c r="AJ1950" i="17" l="1"/>
  <c r="AH1950" i="17"/>
  <c r="AH1951" i="17" s="1"/>
  <c r="AG1950" i="17"/>
  <c r="AG1951" i="17" s="1"/>
  <c r="Q1950" i="17"/>
  <c r="P1950" i="17"/>
  <c r="O1950" i="17"/>
  <c r="S1951" i="17"/>
  <c r="N1951" i="17" s="1"/>
  <c r="L1951" i="17"/>
  <c r="M1951" i="17"/>
  <c r="J1951" i="17"/>
  <c r="K1951" i="17"/>
  <c r="I1951" i="17"/>
  <c r="H1951" i="17"/>
  <c r="AI1951" i="17" s="1"/>
  <c r="E1952" i="17"/>
  <c r="F1951" i="17"/>
  <c r="G1951" i="17"/>
  <c r="R1949" i="17"/>
  <c r="AB1944" i="17"/>
  <c r="AF1944" i="17"/>
  <c r="AF1945" i="17" s="1"/>
  <c r="AC1947" i="17"/>
  <c r="Z1947" i="17"/>
  <c r="Y1947" i="17"/>
  <c r="X1947" i="17"/>
  <c r="AE1945" i="17"/>
  <c r="T1949" i="17"/>
  <c r="U1948" i="17"/>
  <c r="V1948" i="17"/>
  <c r="AA1946" i="17"/>
  <c r="AD1946" i="17"/>
  <c r="AE1946" i="17"/>
  <c r="W1945" i="17"/>
  <c r="R1950" i="17" l="1"/>
  <c r="AJ1951" i="17"/>
  <c r="AJ1952" i="17" s="1"/>
  <c r="S1952" i="17"/>
  <c r="N1952" i="17" s="1"/>
  <c r="J1952" i="17"/>
  <c r="L1952" i="17"/>
  <c r="M1952" i="17"/>
  <c r="I1952" i="17"/>
  <c r="K1952" i="17"/>
  <c r="E1953" i="17"/>
  <c r="F1952" i="17"/>
  <c r="H1952" i="17"/>
  <c r="AH1952" i="17" s="1"/>
  <c r="G1952" i="17"/>
  <c r="Q1951" i="17"/>
  <c r="P1951" i="17"/>
  <c r="O1951" i="17"/>
  <c r="W1946" i="17"/>
  <c r="AI1952" i="17"/>
  <c r="AA1947" i="17"/>
  <c r="AD1947" i="17" s="1"/>
  <c r="AC1948" i="17"/>
  <c r="Y1948" i="17"/>
  <c r="Z1948" i="17"/>
  <c r="X1948" i="17"/>
  <c r="U1949" i="17"/>
  <c r="T1950" i="17"/>
  <c r="V1949" i="17"/>
  <c r="AB1945" i="17"/>
  <c r="R1951" i="17" l="1"/>
  <c r="AB1946" i="17"/>
  <c r="AI1953" i="17"/>
  <c r="AE1947" i="17"/>
  <c r="AG1952" i="17"/>
  <c r="AG1953" i="17" s="1"/>
  <c r="AA1948" i="17"/>
  <c r="Q1952" i="17"/>
  <c r="P1952" i="17"/>
  <c r="R1952" i="17" s="1"/>
  <c r="O1952" i="17"/>
  <c r="W1947" i="17"/>
  <c r="S1953" i="17"/>
  <c r="N1953" i="17" s="1"/>
  <c r="K1953" i="17"/>
  <c r="L1953" i="17"/>
  <c r="M1953" i="17"/>
  <c r="J1953" i="17"/>
  <c r="H1953" i="17"/>
  <c r="AH1953" i="17" s="1"/>
  <c r="I1953" i="17"/>
  <c r="F1953" i="17"/>
  <c r="E1954" i="17"/>
  <c r="G1953" i="17"/>
  <c r="AF1946" i="17"/>
  <c r="AF1947" i="17" s="1"/>
  <c r="AC1949" i="17"/>
  <c r="Y1949" i="17"/>
  <c r="Z1949" i="17"/>
  <c r="X1949" i="17"/>
  <c r="AB1947" i="17"/>
  <c r="U1950" i="17"/>
  <c r="V1950" i="17"/>
  <c r="T1951" i="17"/>
  <c r="AD1948" i="17"/>
  <c r="W1948" i="17" s="1"/>
  <c r="AE1948" i="17"/>
  <c r="AI1954" i="17" l="1"/>
  <c r="AJ1953" i="17"/>
  <c r="AA1949" i="17"/>
  <c r="AE1949" i="17" s="1"/>
  <c r="S1954" i="17"/>
  <c r="N1954" i="17" s="1"/>
  <c r="K1954" i="17"/>
  <c r="L1954" i="17"/>
  <c r="M1954" i="17"/>
  <c r="H1954" i="17"/>
  <c r="AH1954" i="17" s="1"/>
  <c r="I1954" i="17"/>
  <c r="J1954" i="17"/>
  <c r="E1955" i="17"/>
  <c r="F1954" i="17"/>
  <c r="G1954" i="17"/>
  <c r="Q1953" i="17"/>
  <c r="P1953" i="17"/>
  <c r="R1953" i="17" s="1"/>
  <c r="O1953" i="17"/>
  <c r="AG1954" i="17"/>
  <c r="AJ1954" i="17"/>
  <c r="AD1949" i="17"/>
  <c r="W1949" i="17" s="1"/>
  <c r="T1952" i="17"/>
  <c r="U1951" i="17"/>
  <c r="V1951" i="17"/>
  <c r="AB1948" i="17"/>
  <c r="AC1950" i="17"/>
  <c r="Z1950" i="17"/>
  <c r="X1950" i="17"/>
  <c r="Y1950" i="17"/>
  <c r="AF1948" i="17"/>
  <c r="Q1954" i="17" l="1"/>
  <c r="P1954" i="17"/>
  <c r="R1954" i="17" s="1"/>
  <c r="O1954" i="17"/>
  <c r="S1955" i="17"/>
  <c r="N1955" i="17" s="1"/>
  <c r="M1955" i="17"/>
  <c r="L1955" i="17"/>
  <c r="K1955" i="17"/>
  <c r="J1955" i="17"/>
  <c r="E1956" i="17"/>
  <c r="H1955" i="17"/>
  <c r="AG1955" i="17" s="1"/>
  <c r="I1955" i="17"/>
  <c r="F1955" i="17"/>
  <c r="G1955" i="17"/>
  <c r="AH1955" i="17"/>
  <c r="AJ1955" i="17"/>
  <c r="AI1955" i="17"/>
  <c r="AF1949" i="17"/>
  <c r="AC1951" i="17"/>
  <c r="X1951" i="17"/>
  <c r="Z1951" i="17"/>
  <c r="Y1951" i="17"/>
  <c r="AB1949" i="17"/>
  <c r="AD1950" i="17"/>
  <c r="W1950" i="17" s="1"/>
  <c r="AA1950" i="17"/>
  <c r="T1953" i="17"/>
  <c r="U1952" i="17"/>
  <c r="V1952" i="17"/>
  <c r="AE1950" i="17"/>
  <c r="AA1951" i="17" l="1"/>
  <c r="Q1955" i="17"/>
  <c r="P1955" i="17"/>
  <c r="R1955" i="17" s="1"/>
  <c r="O1955" i="17"/>
  <c r="S1956" i="17"/>
  <c r="N1956" i="17" s="1"/>
  <c r="K1956" i="17"/>
  <c r="M1956" i="17"/>
  <c r="L1956" i="17"/>
  <c r="I1956" i="17"/>
  <c r="H1956" i="17"/>
  <c r="AG1956" i="17" s="1"/>
  <c r="J1956" i="17"/>
  <c r="F1956" i="17"/>
  <c r="E1957" i="17"/>
  <c r="G1956" i="17"/>
  <c r="AB1950" i="17"/>
  <c r="AC1952" i="17"/>
  <c r="X1952" i="17"/>
  <c r="Y1952" i="17"/>
  <c r="Z1952" i="17"/>
  <c r="U1953" i="17"/>
  <c r="T1954" i="17"/>
  <c r="V1953" i="17"/>
  <c r="AE1951" i="17"/>
  <c r="AD1951" i="17"/>
  <c r="W1951" i="17" s="1"/>
  <c r="AF1950" i="17"/>
  <c r="AF1951" i="17" s="1"/>
  <c r="AJ1956" i="17" l="1"/>
  <c r="AH1956" i="17"/>
  <c r="AH1957" i="17" s="1"/>
  <c r="AI1956" i="17"/>
  <c r="S1957" i="17"/>
  <c r="N1957" i="17" s="1"/>
  <c r="L1957" i="17"/>
  <c r="K1957" i="17"/>
  <c r="M1957" i="17"/>
  <c r="I1957" i="17"/>
  <c r="J1957" i="17"/>
  <c r="H1957" i="17"/>
  <c r="E1958" i="17"/>
  <c r="F1957" i="17"/>
  <c r="G1957" i="17"/>
  <c r="AG1957" i="17"/>
  <c r="AA1952" i="17"/>
  <c r="AE1952" i="17" s="1"/>
  <c r="Q1956" i="17"/>
  <c r="P1956" i="17"/>
  <c r="O1956" i="17"/>
  <c r="AI1957" i="17"/>
  <c r="AJ1957" i="17"/>
  <c r="AB1951" i="17"/>
  <c r="AF1952" i="17" s="1"/>
  <c r="T1955" i="17"/>
  <c r="U1954" i="17"/>
  <c r="V1954" i="17"/>
  <c r="AC1953" i="17"/>
  <c r="Y1953" i="17"/>
  <c r="Z1953" i="17"/>
  <c r="X1953" i="17"/>
  <c r="AD1952" i="17" l="1"/>
  <c r="W1952" i="17" s="1"/>
  <c r="AG1958" i="17"/>
  <c r="AJ1958" i="17"/>
  <c r="R1956" i="17"/>
  <c r="AI1958" i="17"/>
  <c r="Q1957" i="17"/>
  <c r="P1957" i="17"/>
  <c r="R1957" i="17" s="1"/>
  <c r="O1957" i="17"/>
  <c r="S1958" i="17"/>
  <c r="M1958" i="17"/>
  <c r="L1958" i="17"/>
  <c r="I1958" i="17"/>
  <c r="J1958" i="17"/>
  <c r="K1958" i="17"/>
  <c r="H1958" i="17"/>
  <c r="AH1958" i="17" s="1"/>
  <c r="F1958" i="17"/>
  <c r="E1959" i="17"/>
  <c r="G1958" i="17"/>
  <c r="N1958" i="17"/>
  <c r="U1955" i="17"/>
  <c r="T1956" i="17"/>
  <c r="V1955" i="17"/>
  <c r="AA1953" i="17"/>
  <c r="AE1953" i="17" s="1"/>
  <c r="AB1952" i="17"/>
  <c r="AC1954" i="17"/>
  <c r="Z1954" i="17"/>
  <c r="Y1954" i="17"/>
  <c r="X1954" i="17"/>
  <c r="AD1953" i="17" l="1"/>
  <c r="W1953" i="17" s="1"/>
  <c r="P1958" i="17"/>
  <c r="Q1958" i="17"/>
  <c r="O1958" i="17"/>
  <c r="S1959" i="17"/>
  <c r="N1959" i="17" s="1"/>
  <c r="L1959" i="17"/>
  <c r="J1959" i="17"/>
  <c r="M1959" i="17"/>
  <c r="I1959" i="17"/>
  <c r="H1959" i="17"/>
  <c r="AJ1959" i="17" s="1"/>
  <c r="K1959" i="17"/>
  <c r="E1960" i="17"/>
  <c r="F1959" i="17"/>
  <c r="G1959" i="17"/>
  <c r="AA1954" i="17"/>
  <c r="AD1954" i="17"/>
  <c r="W1954" i="17" s="1"/>
  <c r="AE1954" i="17"/>
  <c r="AB1953" i="17"/>
  <c r="T1957" i="17"/>
  <c r="U1956" i="17"/>
  <c r="V1956" i="17"/>
  <c r="AC1955" i="17"/>
  <c r="Y1955" i="17"/>
  <c r="X1955" i="17"/>
  <c r="Z1955" i="17"/>
  <c r="AF1953" i="17"/>
  <c r="AF1954" i="17" s="1"/>
  <c r="R1958" i="17" l="1"/>
  <c r="AI1959" i="17"/>
  <c r="AG1959" i="17"/>
  <c r="AH1959" i="17"/>
  <c r="AH1960" i="17" s="1"/>
  <c r="Q1959" i="17"/>
  <c r="P1959" i="17"/>
  <c r="R1959" i="17" s="1"/>
  <c r="O1959" i="17"/>
  <c r="S1960" i="17"/>
  <c r="N1960" i="17" s="1"/>
  <c r="K1960" i="17"/>
  <c r="J1960" i="17"/>
  <c r="M1960" i="17"/>
  <c r="L1960" i="17"/>
  <c r="H1960" i="17"/>
  <c r="AI1960" i="17" s="1"/>
  <c r="I1960" i="17"/>
  <c r="F1960" i="17"/>
  <c r="E1961" i="17"/>
  <c r="G1960" i="17"/>
  <c r="AF1955" i="17"/>
  <c r="U1957" i="17"/>
  <c r="V1957" i="17"/>
  <c r="T1958" i="17"/>
  <c r="AA1955" i="17"/>
  <c r="AD1955" i="17" s="1"/>
  <c r="W1955" i="17" s="1"/>
  <c r="AB1954" i="17"/>
  <c r="AC1956" i="17"/>
  <c r="X1956" i="17"/>
  <c r="Y1956" i="17"/>
  <c r="Z1956" i="17"/>
  <c r="AA1956" i="17" l="1"/>
  <c r="AJ1960" i="17"/>
  <c r="AG1960" i="17"/>
  <c r="AG1961" i="17" s="1"/>
  <c r="S1961" i="17"/>
  <c r="N1961" i="17" s="1"/>
  <c r="L1961" i="17"/>
  <c r="K1961" i="17"/>
  <c r="M1961" i="17"/>
  <c r="I1961" i="17"/>
  <c r="H1961" i="17"/>
  <c r="AI1961" i="17" s="1"/>
  <c r="E1962" i="17"/>
  <c r="J1961" i="17"/>
  <c r="F1961" i="17"/>
  <c r="G1961" i="17"/>
  <c r="Q1960" i="17"/>
  <c r="O1960" i="17"/>
  <c r="P1960" i="17"/>
  <c r="AJ1961" i="17"/>
  <c r="AH1961" i="17"/>
  <c r="AC1957" i="17"/>
  <c r="X1957" i="17"/>
  <c r="Y1957" i="17"/>
  <c r="Z1957" i="17"/>
  <c r="AD1956" i="17"/>
  <c r="W1956" i="17" s="1"/>
  <c r="T1959" i="17"/>
  <c r="U1958" i="17"/>
  <c r="V1958" i="17"/>
  <c r="AE1956" i="17"/>
  <c r="AE1955" i="17"/>
  <c r="AB1955" i="17"/>
  <c r="R1960" i="17" l="1"/>
  <c r="AA1957" i="17"/>
  <c r="AE1957" i="17" s="1"/>
  <c r="Q1961" i="17"/>
  <c r="P1961" i="17"/>
  <c r="O1961" i="17"/>
  <c r="S1962" i="17"/>
  <c r="N1962" i="17" s="1"/>
  <c r="M1962" i="17"/>
  <c r="L1962" i="17"/>
  <c r="K1962" i="17"/>
  <c r="H1962" i="17"/>
  <c r="AG1962" i="17" s="1"/>
  <c r="I1962" i="17"/>
  <c r="J1962" i="17"/>
  <c r="F1962" i="17"/>
  <c r="E1963" i="17"/>
  <c r="G1962" i="17"/>
  <c r="AC1958" i="17"/>
  <c r="Y1958" i="17"/>
  <c r="X1958" i="17"/>
  <c r="Z1958" i="17"/>
  <c r="AB1956" i="17"/>
  <c r="AF1956" i="17"/>
  <c r="AF1957" i="17" s="1"/>
  <c r="U1959" i="17"/>
  <c r="T1960" i="17"/>
  <c r="V1959" i="17"/>
  <c r="R1961" i="17" l="1"/>
  <c r="AH1962" i="17"/>
  <c r="AH1963" i="17" s="1"/>
  <c r="AJ1962" i="17"/>
  <c r="AD1957" i="17"/>
  <c r="W1957" i="17" s="1"/>
  <c r="AI1962" i="17"/>
  <c r="S1963" i="17"/>
  <c r="N1963" i="17" s="1"/>
  <c r="M1963" i="17"/>
  <c r="I1963" i="17"/>
  <c r="K1963" i="17"/>
  <c r="L1963" i="17"/>
  <c r="J1963" i="17"/>
  <c r="H1963" i="17"/>
  <c r="AJ1963" i="17" s="1"/>
  <c r="E1964" i="17"/>
  <c r="F1963" i="17"/>
  <c r="G1963" i="17"/>
  <c r="P1962" i="17"/>
  <c r="Q1962" i="17"/>
  <c r="O1962" i="17"/>
  <c r="AG1963" i="17"/>
  <c r="AI1963" i="17"/>
  <c r="AB1957" i="17"/>
  <c r="AF1958" i="17" s="1"/>
  <c r="T1961" i="17"/>
  <c r="U1960" i="17"/>
  <c r="V1960" i="17"/>
  <c r="AA1958" i="17"/>
  <c r="AE1958" i="17" s="1"/>
  <c r="AC1959" i="17"/>
  <c r="Z1959" i="17"/>
  <c r="X1959" i="17"/>
  <c r="Y1959" i="17"/>
  <c r="R1962" i="17" l="1"/>
  <c r="AD1958" i="17"/>
  <c r="W1958" i="17" s="1"/>
  <c r="Q1963" i="17"/>
  <c r="P1963" i="17"/>
  <c r="O1963" i="17"/>
  <c r="S1964" i="17"/>
  <c r="N1964" i="17" s="1"/>
  <c r="K1964" i="17"/>
  <c r="L1964" i="17"/>
  <c r="M1964" i="17"/>
  <c r="I1964" i="17"/>
  <c r="J1964" i="17"/>
  <c r="H1964" i="17"/>
  <c r="AJ1964" i="17" s="1"/>
  <c r="E1965" i="17"/>
  <c r="F1964" i="17"/>
  <c r="G1964" i="17"/>
  <c r="AA1959" i="17"/>
  <c r="AC1960" i="17"/>
  <c r="Y1960" i="17"/>
  <c r="X1960" i="17"/>
  <c r="Z1960" i="17"/>
  <c r="AD1959" i="17"/>
  <c r="W1959" i="17" s="1"/>
  <c r="T1962" i="17"/>
  <c r="U1961" i="17"/>
  <c r="V1961" i="17"/>
  <c r="AE1959" i="17"/>
  <c r="AB1958" i="17"/>
  <c r="AF1959" i="17"/>
  <c r="R1963" i="17" l="1"/>
  <c r="AG1964" i="17"/>
  <c r="AI1964" i="17"/>
  <c r="AI1965" i="17" s="1"/>
  <c r="AH1964" i="17"/>
  <c r="P1964" i="17"/>
  <c r="Q1964" i="17"/>
  <c r="O1964" i="17"/>
  <c r="S1965" i="17"/>
  <c r="N1965" i="17" s="1"/>
  <c r="K1965" i="17"/>
  <c r="L1965" i="17"/>
  <c r="M1965" i="17"/>
  <c r="I1965" i="17"/>
  <c r="J1965" i="17"/>
  <c r="H1965" i="17"/>
  <c r="AG1965" i="17" s="1"/>
  <c r="F1965" i="17"/>
  <c r="E1966" i="17"/>
  <c r="G1965" i="17"/>
  <c r="AB1959" i="17"/>
  <c r="AF1960" i="17"/>
  <c r="AA1960" i="17"/>
  <c r="AD1960" i="17" s="1"/>
  <c r="W1960" i="17" s="1"/>
  <c r="AC1961" i="17"/>
  <c r="Z1961" i="17"/>
  <c r="X1961" i="17"/>
  <c r="Y1961" i="17"/>
  <c r="AA1961" i="17" s="1"/>
  <c r="U1962" i="17"/>
  <c r="T1963" i="17"/>
  <c r="V1962" i="17"/>
  <c r="R1964" i="17" l="1"/>
  <c r="AI1966" i="17"/>
  <c r="AH1965" i="17"/>
  <c r="AH1966" i="17" s="1"/>
  <c r="AJ1965" i="17"/>
  <c r="AJ1966" i="17" s="1"/>
  <c r="S1966" i="17"/>
  <c r="N1966" i="17" s="1"/>
  <c r="M1966" i="17"/>
  <c r="L1966" i="17"/>
  <c r="K1966" i="17"/>
  <c r="H1966" i="17"/>
  <c r="AG1966" i="17" s="1"/>
  <c r="I1966" i="17"/>
  <c r="J1966" i="17"/>
  <c r="E1967" i="17"/>
  <c r="F1966" i="17"/>
  <c r="G1966" i="17"/>
  <c r="Q1965" i="17"/>
  <c r="P1965" i="17"/>
  <c r="O1965" i="17"/>
  <c r="T1964" i="17"/>
  <c r="U1963" i="17"/>
  <c r="V1963" i="17"/>
  <c r="AB1960" i="17"/>
  <c r="AF1961" i="17" s="1"/>
  <c r="AE1961" i="17"/>
  <c r="AC1962" i="17"/>
  <c r="Y1962" i="17"/>
  <c r="X1962" i="17"/>
  <c r="Z1962" i="17"/>
  <c r="AE1960" i="17"/>
  <c r="AD1961" i="17"/>
  <c r="W1961" i="17" s="1"/>
  <c r="R1965" i="17" l="1"/>
  <c r="S1967" i="17"/>
  <c r="N1967" i="17" s="1"/>
  <c r="K1967" i="17"/>
  <c r="M1967" i="17"/>
  <c r="J1967" i="17"/>
  <c r="L1967" i="17"/>
  <c r="I1967" i="17"/>
  <c r="H1967" i="17"/>
  <c r="AI1967" i="17" s="1"/>
  <c r="E1968" i="17"/>
  <c r="F1967" i="17"/>
  <c r="G1967" i="17"/>
  <c r="AA1962" i="17"/>
  <c r="Q1966" i="17"/>
  <c r="P1966" i="17"/>
  <c r="O1966" i="17"/>
  <c r="AC1963" i="17"/>
  <c r="Z1963" i="17"/>
  <c r="X1963" i="17"/>
  <c r="Y1963" i="17"/>
  <c r="AD1962" i="17"/>
  <c r="W1962" i="17" s="1"/>
  <c r="T1965" i="17"/>
  <c r="U1964" i="17"/>
  <c r="V1964" i="17"/>
  <c r="AB1961" i="17"/>
  <c r="AE1962" i="17"/>
  <c r="R1966" i="17" l="1"/>
  <c r="AG1967" i="17"/>
  <c r="AJ1967" i="17"/>
  <c r="AH1967" i="17"/>
  <c r="Q1967" i="17"/>
  <c r="P1967" i="17"/>
  <c r="R1967" i="17" s="1"/>
  <c r="O1967" i="17"/>
  <c r="S1968" i="17"/>
  <c r="N1968" i="17" s="1"/>
  <c r="K1968" i="17"/>
  <c r="J1968" i="17"/>
  <c r="M1968" i="17"/>
  <c r="H1968" i="17"/>
  <c r="AI1968" i="17" s="1"/>
  <c r="I1968" i="17"/>
  <c r="L1968" i="17"/>
  <c r="F1968" i="17"/>
  <c r="E1969" i="17"/>
  <c r="G1968" i="17"/>
  <c r="AA1963" i="17"/>
  <c r="AB1962" i="17"/>
  <c r="AD1963" i="17"/>
  <c r="W1963" i="17" s="1"/>
  <c r="AC1964" i="17"/>
  <c r="X1964" i="17"/>
  <c r="Y1964" i="17"/>
  <c r="AA1964" i="17" s="1"/>
  <c r="Z1964" i="17"/>
  <c r="U1965" i="17"/>
  <c r="T1966" i="17"/>
  <c r="V1965" i="17"/>
  <c r="AE1963" i="17"/>
  <c r="AF1962" i="17"/>
  <c r="AJ1968" i="17" l="1"/>
  <c r="AG1968" i="17"/>
  <c r="AH1968" i="17"/>
  <c r="AH1969" i="17" s="1"/>
  <c r="AF1963" i="17"/>
  <c r="Q1968" i="17"/>
  <c r="P1968" i="17"/>
  <c r="O1968" i="17"/>
  <c r="S1969" i="17"/>
  <c r="N1969" i="17" s="1"/>
  <c r="L1969" i="17"/>
  <c r="K1969" i="17"/>
  <c r="M1969" i="17"/>
  <c r="H1969" i="17"/>
  <c r="AI1969" i="17" s="1"/>
  <c r="I1969" i="17"/>
  <c r="E1970" i="17"/>
  <c r="F1969" i="17"/>
  <c r="J1969" i="17"/>
  <c r="G1969" i="17"/>
  <c r="AD1964" i="17"/>
  <c r="W1964" i="17" s="1"/>
  <c r="AE1964" i="17"/>
  <c r="U1966" i="17"/>
  <c r="T1967" i="17"/>
  <c r="V1966" i="17"/>
  <c r="AC1965" i="17"/>
  <c r="Z1965" i="17"/>
  <c r="X1965" i="17"/>
  <c r="Y1965" i="17"/>
  <c r="AB1963" i="17"/>
  <c r="R1968" i="17" l="1"/>
  <c r="AG1969" i="17"/>
  <c r="AG1970" i="17" s="1"/>
  <c r="AJ1969" i="17"/>
  <c r="AJ1970" i="17" s="1"/>
  <c r="Q1969" i="17"/>
  <c r="P1969" i="17"/>
  <c r="O1969" i="17"/>
  <c r="S1970" i="17"/>
  <c r="N1970" i="17" s="1"/>
  <c r="M1970" i="17"/>
  <c r="H1970" i="17"/>
  <c r="K1970" i="17"/>
  <c r="I1970" i="17"/>
  <c r="J1970" i="17"/>
  <c r="L1970" i="17"/>
  <c r="E1971" i="17"/>
  <c r="F1970" i="17"/>
  <c r="G1970" i="17"/>
  <c r="AH1970" i="17"/>
  <c r="AI1970" i="17"/>
  <c r="U1967" i="17"/>
  <c r="T1968" i="17"/>
  <c r="V1967" i="17"/>
  <c r="AC1966" i="17"/>
  <c r="Z1966" i="17"/>
  <c r="Y1966" i="17"/>
  <c r="X1966" i="17"/>
  <c r="AB1964" i="17"/>
  <c r="AF1964" i="17"/>
  <c r="AF1965" i="17" s="1"/>
  <c r="AA1965" i="17"/>
  <c r="AD1965" i="17" s="1"/>
  <c r="W1965" i="17" s="1"/>
  <c r="AE1965" i="17"/>
  <c r="Q1970" i="17" l="1"/>
  <c r="P1970" i="17"/>
  <c r="O1970" i="17"/>
  <c r="S1971" i="17"/>
  <c r="N1971" i="17" s="1"/>
  <c r="M1971" i="17"/>
  <c r="I1971" i="17"/>
  <c r="K1971" i="17"/>
  <c r="J1971" i="17"/>
  <c r="L1971" i="17"/>
  <c r="E1972" i="17"/>
  <c r="H1971" i="17"/>
  <c r="AH1971" i="17" s="1"/>
  <c r="F1971" i="17"/>
  <c r="G1971" i="17"/>
  <c r="AI1971" i="17"/>
  <c r="AG1971" i="17"/>
  <c r="R1969" i="17"/>
  <c r="T1969" i="17"/>
  <c r="U1968" i="17"/>
  <c r="V1968" i="17"/>
  <c r="AC1967" i="17"/>
  <c r="Z1967" i="17"/>
  <c r="X1967" i="17"/>
  <c r="Y1967" i="17"/>
  <c r="AB1965" i="17"/>
  <c r="AF1966" i="17" s="1"/>
  <c r="AA1966" i="17"/>
  <c r="AD1966" i="17" s="1"/>
  <c r="W1966" i="17" s="1"/>
  <c r="AJ1971" i="17" l="1"/>
  <c r="AJ1972" i="17" s="1"/>
  <c r="Q1971" i="17"/>
  <c r="P1971" i="17"/>
  <c r="R1971" i="17" s="1"/>
  <c r="O1971" i="17"/>
  <c r="S1972" i="17"/>
  <c r="N1972" i="17" s="1"/>
  <c r="M1972" i="17"/>
  <c r="K1972" i="17"/>
  <c r="L1972" i="17"/>
  <c r="I1972" i="17"/>
  <c r="H1972" i="17"/>
  <c r="AI1972" i="17" s="1"/>
  <c r="J1972" i="17"/>
  <c r="E1973" i="17"/>
  <c r="F1972" i="17"/>
  <c r="G1972" i="17"/>
  <c r="AH1972" i="17"/>
  <c r="R1970" i="17"/>
  <c r="AG1972" i="17"/>
  <c r="Z1968" i="17"/>
  <c r="AC1968" i="17"/>
  <c r="Y1968" i="17"/>
  <c r="X1968" i="17"/>
  <c r="AA1967" i="17"/>
  <c r="AD1967" i="17" s="1"/>
  <c r="W1967" i="17" s="1"/>
  <c r="AE1966" i="17"/>
  <c r="AB1966" i="17" s="1"/>
  <c r="U1969" i="17"/>
  <c r="T1970" i="17"/>
  <c r="V1969" i="17"/>
  <c r="AE1967" i="17" l="1"/>
  <c r="AB1967" i="17" s="1"/>
  <c r="S1973" i="17"/>
  <c r="N1973" i="17" s="1"/>
  <c r="M1973" i="17"/>
  <c r="L1973" i="17"/>
  <c r="K1973" i="17"/>
  <c r="I1973" i="17"/>
  <c r="J1973" i="17"/>
  <c r="H1973" i="17"/>
  <c r="AG1973" i="17" s="1"/>
  <c r="E1974" i="17"/>
  <c r="F1973" i="17"/>
  <c r="G1973" i="17"/>
  <c r="AA1968" i="17"/>
  <c r="AD1968" i="17" s="1"/>
  <c r="W1968" i="17" s="1"/>
  <c r="Q1972" i="17"/>
  <c r="P1972" i="17"/>
  <c r="O1972" i="17"/>
  <c r="AF1967" i="17"/>
  <c r="AF1968" i="17" s="1"/>
  <c r="T1971" i="17"/>
  <c r="U1970" i="17"/>
  <c r="V1970" i="17"/>
  <c r="AC1969" i="17"/>
  <c r="Y1969" i="17"/>
  <c r="Z1969" i="17"/>
  <c r="X1969" i="17"/>
  <c r="AE1968" i="17" l="1"/>
  <c r="AI1973" i="17"/>
  <c r="AH1973" i="17"/>
  <c r="AH1974" i="17" s="1"/>
  <c r="AJ1973" i="17"/>
  <c r="AJ1974" i="17" s="1"/>
  <c r="R1972" i="17"/>
  <c r="Q1973" i="17"/>
  <c r="P1973" i="17"/>
  <c r="O1973" i="17"/>
  <c r="S1974" i="17"/>
  <c r="N1974" i="17" s="1"/>
  <c r="L1974" i="17"/>
  <c r="M1974" i="17"/>
  <c r="K1974" i="17"/>
  <c r="I1974" i="17"/>
  <c r="J1974" i="17"/>
  <c r="H1974" i="17"/>
  <c r="AG1974" i="17" s="1"/>
  <c r="E1975" i="17"/>
  <c r="F1974" i="17"/>
  <c r="G1974" i="17"/>
  <c r="AA1969" i="17"/>
  <c r="AD1969" i="17" s="1"/>
  <c r="W1969" i="17" s="1"/>
  <c r="AC1970" i="17"/>
  <c r="Y1970" i="17"/>
  <c r="Z1970" i="17"/>
  <c r="X1970" i="17"/>
  <c r="U1971" i="17"/>
  <c r="T1972" i="17"/>
  <c r="V1971" i="17"/>
  <c r="AE1969" i="17"/>
  <c r="AB1968" i="17"/>
  <c r="AI1974" i="17" l="1"/>
  <c r="AI1975" i="17" s="1"/>
  <c r="R1973" i="17"/>
  <c r="AA1970" i="17"/>
  <c r="AE1970" i="17" s="1"/>
  <c r="Q1974" i="17"/>
  <c r="P1974" i="17"/>
  <c r="O1974" i="17"/>
  <c r="S1975" i="17"/>
  <c r="N1975" i="17" s="1"/>
  <c r="L1975" i="17"/>
  <c r="K1975" i="17"/>
  <c r="J1975" i="17"/>
  <c r="I1975" i="17"/>
  <c r="H1975" i="17"/>
  <c r="M1975" i="17"/>
  <c r="E1976" i="17"/>
  <c r="F1975" i="17"/>
  <c r="G1975" i="17"/>
  <c r="AB1969" i="17"/>
  <c r="AF1969" i="17"/>
  <c r="AF1970" i="17" s="1"/>
  <c r="AD1970" i="17"/>
  <c r="W1970" i="17" s="1"/>
  <c r="U1972" i="17"/>
  <c r="T1973" i="17"/>
  <c r="V1972" i="17"/>
  <c r="AC1971" i="17"/>
  <c r="Y1971" i="17"/>
  <c r="Z1971" i="17"/>
  <c r="X1971" i="17"/>
  <c r="R1974" i="17" l="1"/>
  <c r="AH1975" i="17"/>
  <c r="AJ1975" i="17"/>
  <c r="AG1975" i="17"/>
  <c r="Q1975" i="17"/>
  <c r="P1975" i="17"/>
  <c r="O1975" i="17"/>
  <c r="S1976" i="17"/>
  <c r="N1976" i="17" s="1"/>
  <c r="L1976" i="17"/>
  <c r="H1976" i="17"/>
  <c r="AI1976" i="17" s="1"/>
  <c r="K1976" i="17"/>
  <c r="I1976" i="17"/>
  <c r="M1976" i="17"/>
  <c r="J1976" i="17"/>
  <c r="F1976" i="17"/>
  <c r="E1977" i="17"/>
  <c r="G1976" i="17"/>
  <c r="U1973" i="17"/>
  <c r="T1974" i="17"/>
  <c r="V1973" i="17"/>
  <c r="AC1972" i="17"/>
  <c r="X1972" i="17"/>
  <c r="Y1972" i="17"/>
  <c r="Z1972" i="17"/>
  <c r="AA1971" i="17"/>
  <c r="AD1971" i="17" s="1"/>
  <c r="W1971" i="17" s="1"/>
  <c r="AB1970" i="17"/>
  <c r="AG1976" i="17" l="1"/>
  <c r="AJ1976" i="17"/>
  <c r="AJ1977" i="17" s="1"/>
  <c r="AH1976" i="17"/>
  <c r="Q1976" i="17"/>
  <c r="P1976" i="17"/>
  <c r="R1976" i="17" s="1"/>
  <c r="O1976" i="17"/>
  <c r="R1975" i="17"/>
  <c r="S1977" i="17"/>
  <c r="N1977" i="17" s="1"/>
  <c r="L1977" i="17"/>
  <c r="K1977" i="17"/>
  <c r="H1977" i="17"/>
  <c r="AI1977" i="17" s="1"/>
  <c r="J1977" i="17"/>
  <c r="M1977" i="17"/>
  <c r="I1977" i="17"/>
  <c r="F1977" i="17"/>
  <c r="E1978" i="17"/>
  <c r="G1977" i="17"/>
  <c r="AF1971" i="17"/>
  <c r="U1974" i="17"/>
  <c r="T1975" i="17"/>
  <c r="V1974" i="17"/>
  <c r="AE1971" i="17"/>
  <c r="AB1971" i="17" s="1"/>
  <c r="AC1973" i="17"/>
  <c r="Y1973" i="17"/>
  <c r="X1973" i="17"/>
  <c r="Z1973" i="17"/>
  <c r="AA1972" i="17"/>
  <c r="AD1972" i="17" s="1"/>
  <c r="W1972" i="17" s="1"/>
  <c r="AH1977" i="17" l="1"/>
  <c r="AG1977" i="17"/>
  <c r="AG1978" i="17" s="1"/>
  <c r="S1978" i="17"/>
  <c r="N1978" i="17" s="1"/>
  <c r="K1978" i="17"/>
  <c r="M1978" i="17"/>
  <c r="L1978" i="17"/>
  <c r="J1978" i="17"/>
  <c r="I1978" i="17"/>
  <c r="H1978" i="17"/>
  <c r="AJ1978" i="17" s="1"/>
  <c r="E1979" i="17"/>
  <c r="F1978" i="17"/>
  <c r="G1978" i="17"/>
  <c r="Q1977" i="17"/>
  <c r="P1977" i="17"/>
  <c r="O1977" i="17"/>
  <c r="Z1974" i="17"/>
  <c r="AC1974" i="17"/>
  <c r="Y1974" i="17"/>
  <c r="X1974" i="17"/>
  <c r="AD1973" i="17"/>
  <c r="W1973" i="17" s="1"/>
  <c r="AA1973" i="17"/>
  <c r="AE1973" i="17" s="1"/>
  <c r="AE1972" i="17"/>
  <c r="AB1972" i="17" s="1"/>
  <c r="AF1972" i="17"/>
  <c r="U1975" i="17"/>
  <c r="T1976" i="17"/>
  <c r="V1975" i="17"/>
  <c r="AH1978" i="17" l="1"/>
  <c r="AI1978" i="17"/>
  <c r="R1977" i="17"/>
  <c r="S1979" i="17"/>
  <c r="N1979" i="17" s="1"/>
  <c r="M1979" i="17"/>
  <c r="K1979" i="17"/>
  <c r="L1979" i="17"/>
  <c r="J1979" i="17"/>
  <c r="I1979" i="17"/>
  <c r="H1979" i="17"/>
  <c r="E1980" i="17"/>
  <c r="F1979" i="17"/>
  <c r="G1979" i="17"/>
  <c r="AJ1979" i="17"/>
  <c r="Q1978" i="17"/>
  <c r="P1978" i="17"/>
  <c r="O1978" i="17"/>
  <c r="AG1979" i="17"/>
  <c r="AB1973" i="17"/>
  <c r="AI1979" i="17"/>
  <c r="AH1979" i="17"/>
  <c r="AA1974" i="17"/>
  <c r="AC1975" i="17"/>
  <c r="Y1975" i="17"/>
  <c r="X1975" i="17"/>
  <c r="Z1975" i="17"/>
  <c r="U1976" i="17"/>
  <c r="T1977" i="17"/>
  <c r="V1976" i="17"/>
  <c r="AD1974" i="17"/>
  <c r="W1974" i="17" s="1"/>
  <c r="AE1974" i="17"/>
  <c r="AB1974" i="17" s="1"/>
  <c r="AF1973" i="17"/>
  <c r="AF1974" i="17" s="1"/>
  <c r="R1978" i="17" l="1"/>
  <c r="Q1979" i="17"/>
  <c r="P1979" i="17"/>
  <c r="R1979" i="17" s="1"/>
  <c r="O1979" i="17"/>
  <c r="S1980" i="17"/>
  <c r="N1980" i="17" s="1"/>
  <c r="K1980" i="17"/>
  <c r="M1980" i="17"/>
  <c r="L1980" i="17"/>
  <c r="J1980" i="17"/>
  <c r="H1980" i="17"/>
  <c r="AJ1980" i="17" s="1"/>
  <c r="I1980" i="17"/>
  <c r="E1981" i="17"/>
  <c r="F1980" i="17"/>
  <c r="G1980" i="17"/>
  <c r="AA1975" i="17"/>
  <c r="AF1975" i="17"/>
  <c r="AD1975" i="17"/>
  <c r="W1975" i="17" s="1"/>
  <c r="AE1975" i="17"/>
  <c r="AB1975" i="17" s="1"/>
  <c r="U1977" i="17"/>
  <c r="T1978" i="17"/>
  <c r="V1977" i="17"/>
  <c r="AC1976" i="17"/>
  <c r="Z1976" i="17"/>
  <c r="X1976" i="17"/>
  <c r="Y1976" i="17"/>
  <c r="AG1980" i="17" l="1"/>
  <c r="AH1980" i="17"/>
  <c r="AI1980" i="17"/>
  <c r="AI1981" i="17" s="1"/>
  <c r="S1981" i="17"/>
  <c r="N1981" i="17" s="1"/>
  <c r="K1981" i="17"/>
  <c r="L1981" i="17"/>
  <c r="M1981" i="17"/>
  <c r="I1981" i="17"/>
  <c r="J1981" i="17"/>
  <c r="H1981" i="17"/>
  <c r="E1982" i="17"/>
  <c r="F1981" i="17"/>
  <c r="G1981" i="17"/>
  <c r="AH1981" i="17"/>
  <c r="AG1981" i="17"/>
  <c r="AJ1981" i="17"/>
  <c r="Q1980" i="17"/>
  <c r="P1980" i="17"/>
  <c r="O1980" i="17"/>
  <c r="AA1976" i="17"/>
  <c r="AE1976" i="17" s="1"/>
  <c r="AB1976" i="17" s="1"/>
  <c r="AD1976" i="17"/>
  <c r="W1976" i="17" s="1"/>
  <c r="AF1976" i="17"/>
  <c r="T1979" i="17"/>
  <c r="U1978" i="17"/>
  <c r="V1978" i="17"/>
  <c r="AC1977" i="17"/>
  <c r="Z1977" i="17"/>
  <c r="Y1977" i="17"/>
  <c r="X1977" i="17"/>
  <c r="AJ1982" i="17" l="1"/>
  <c r="AG1982" i="17"/>
  <c r="AH1982" i="17"/>
  <c r="Q1981" i="17"/>
  <c r="P1981" i="17"/>
  <c r="O1981" i="17"/>
  <c r="R1980" i="17"/>
  <c r="S1982" i="17"/>
  <c r="N1982" i="17" s="1"/>
  <c r="M1982" i="17"/>
  <c r="L1982" i="17"/>
  <c r="K1982" i="17"/>
  <c r="J1982" i="17"/>
  <c r="H1982" i="17"/>
  <c r="AI1982" i="17" s="1"/>
  <c r="I1982" i="17"/>
  <c r="E1983" i="17"/>
  <c r="F1982" i="17"/>
  <c r="G1982" i="17"/>
  <c r="AA1977" i="17"/>
  <c r="AD1977" i="17" s="1"/>
  <c r="W1977" i="17" s="1"/>
  <c r="AF1977" i="17"/>
  <c r="U1979" i="17"/>
  <c r="T1980" i="17"/>
  <c r="V1979" i="17"/>
  <c r="AC1978" i="17"/>
  <c r="Y1978" i="17"/>
  <c r="Z1978" i="17"/>
  <c r="X1978" i="17"/>
  <c r="R1981" i="17" l="1"/>
  <c r="Q1982" i="17"/>
  <c r="P1982" i="17"/>
  <c r="O1982" i="17"/>
  <c r="S1983" i="17"/>
  <c r="N1983" i="17" s="1"/>
  <c r="K1983" i="17"/>
  <c r="L1983" i="17"/>
  <c r="J1983" i="17"/>
  <c r="M1983" i="17"/>
  <c r="H1983" i="17"/>
  <c r="I1983" i="17"/>
  <c r="E1984" i="17"/>
  <c r="F1983" i="17"/>
  <c r="G1983" i="17"/>
  <c r="AC1979" i="17"/>
  <c r="Z1979" i="17"/>
  <c r="Y1979" i="17"/>
  <c r="X1979" i="17"/>
  <c r="AA1978" i="17"/>
  <c r="AD1978" i="17" s="1"/>
  <c r="W1978" i="17" s="1"/>
  <c r="AE1977" i="17"/>
  <c r="AB1977" i="17" s="1"/>
  <c r="T1981" i="17"/>
  <c r="U1980" i="17"/>
  <c r="V1980" i="17"/>
  <c r="AG1983" i="17" l="1"/>
  <c r="AJ1983" i="17"/>
  <c r="AH1983" i="17"/>
  <c r="AI1983" i="17"/>
  <c r="AI1984" i="17" s="1"/>
  <c r="S1984" i="17"/>
  <c r="N1984" i="17" s="1"/>
  <c r="L1984" i="17"/>
  <c r="K1984" i="17"/>
  <c r="M1984" i="17"/>
  <c r="I1984" i="17"/>
  <c r="H1984" i="17"/>
  <c r="F1984" i="17"/>
  <c r="J1984" i="17"/>
  <c r="E1985" i="17"/>
  <c r="G1984" i="17"/>
  <c r="AG1984" i="17"/>
  <c r="R1982" i="17"/>
  <c r="AJ1984" i="17"/>
  <c r="AH1984" i="17"/>
  <c r="Q1983" i="17"/>
  <c r="P1983" i="17"/>
  <c r="O1983" i="17"/>
  <c r="AA1979" i="17"/>
  <c r="AD1979" i="17" s="1"/>
  <c r="W1979" i="17" s="1"/>
  <c r="AE1978" i="17"/>
  <c r="AB1978" i="17" s="1"/>
  <c r="AC1980" i="17"/>
  <c r="Y1980" i="17"/>
  <c r="X1980" i="17"/>
  <c r="Z1980" i="17"/>
  <c r="U1981" i="17"/>
  <c r="T1982" i="17"/>
  <c r="V1981" i="17"/>
  <c r="AF1978" i="17"/>
  <c r="AF1979" i="17" s="1"/>
  <c r="R1983" i="17" l="1"/>
  <c r="AJ1985" i="17"/>
  <c r="AE1979" i="17"/>
  <c r="AB1979" i="17" s="1"/>
  <c r="AF1980" i="17" s="1"/>
  <c r="AG1985" i="17"/>
  <c r="Q1984" i="17"/>
  <c r="O1984" i="17"/>
  <c r="P1984" i="17"/>
  <c r="R1984" i="17" s="1"/>
  <c r="S1985" i="17"/>
  <c r="N1985" i="17" s="1"/>
  <c r="L1985" i="17"/>
  <c r="K1985" i="17"/>
  <c r="M1985" i="17"/>
  <c r="H1985" i="17"/>
  <c r="AI1985" i="17" s="1"/>
  <c r="J1985" i="17"/>
  <c r="I1985" i="17"/>
  <c r="F1985" i="17"/>
  <c r="E1986" i="17"/>
  <c r="G1985" i="17"/>
  <c r="AA1980" i="17"/>
  <c r="AE1980" i="17" s="1"/>
  <c r="AD1980" i="17"/>
  <c r="W1980" i="17" s="1"/>
  <c r="T1983" i="17"/>
  <c r="U1982" i="17"/>
  <c r="V1982" i="17"/>
  <c r="AC1981" i="17"/>
  <c r="Y1981" i="17"/>
  <c r="X1981" i="17"/>
  <c r="Z1981" i="17"/>
  <c r="AH1985" i="17" l="1"/>
  <c r="AH1986" i="17" s="1"/>
  <c r="Q1985" i="17"/>
  <c r="P1985" i="17"/>
  <c r="R1985" i="17" s="1"/>
  <c r="O1985" i="17"/>
  <c r="S1986" i="17"/>
  <c r="N1986" i="17" s="1"/>
  <c r="L1986" i="17"/>
  <c r="M1986" i="17"/>
  <c r="K1986" i="17"/>
  <c r="I1986" i="17"/>
  <c r="H1986" i="17"/>
  <c r="AI1986" i="17" s="1"/>
  <c r="J1986" i="17"/>
  <c r="E1987" i="17"/>
  <c r="F1986" i="17"/>
  <c r="G1986" i="17"/>
  <c r="AA1981" i="17"/>
  <c r="AE1981" i="17" s="1"/>
  <c r="AB1980" i="17"/>
  <c r="AC1982" i="17"/>
  <c r="Y1982" i="17"/>
  <c r="X1982" i="17"/>
  <c r="Z1982" i="17"/>
  <c r="U1983" i="17"/>
  <c r="T1984" i="17"/>
  <c r="V1983" i="17"/>
  <c r="AJ1986" i="17" l="1"/>
  <c r="AJ1987" i="17" s="1"/>
  <c r="AG1986" i="17"/>
  <c r="S1987" i="17"/>
  <c r="N1987" i="17" s="1"/>
  <c r="M1987" i="17"/>
  <c r="L1987" i="17"/>
  <c r="K1987" i="17"/>
  <c r="J1987" i="17"/>
  <c r="I1987" i="17"/>
  <c r="E1988" i="17"/>
  <c r="H1987" i="17"/>
  <c r="AI1987" i="17" s="1"/>
  <c r="F1987" i="17"/>
  <c r="G1987" i="17"/>
  <c r="AH1987" i="17"/>
  <c r="AG1987" i="17"/>
  <c r="Q1986" i="17"/>
  <c r="P1986" i="17"/>
  <c r="O1986" i="17"/>
  <c r="U1984" i="17"/>
  <c r="T1985" i="17"/>
  <c r="V1984" i="17"/>
  <c r="AD1981" i="17"/>
  <c r="W1981" i="17" s="1"/>
  <c r="AA1982" i="17"/>
  <c r="AE1982" i="17" s="1"/>
  <c r="AC1983" i="17"/>
  <c r="X1983" i="17"/>
  <c r="Z1983" i="17"/>
  <c r="Y1983" i="17"/>
  <c r="AF1981" i="17"/>
  <c r="Q1987" i="17" l="1"/>
  <c r="P1987" i="17"/>
  <c r="O1987" i="17"/>
  <c r="R1986" i="17"/>
  <c r="S1988" i="17"/>
  <c r="N1988" i="17" s="1"/>
  <c r="K1988" i="17"/>
  <c r="L1988" i="17"/>
  <c r="J1988" i="17"/>
  <c r="M1988" i="17"/>
  <c r="E1989" i="17"/>
  <c r="H1988" i="17"/>
  <c r="AI1988" i="17" s="1"/>
  <c r="I1988" i="17"/>
  <c r="F1988" i="17"/>
  <c r="G1988" i="17"/>
  <c r="AC1984" i="17"/>
  <c r="Y1984" i="17"/>
  <c r="Z1984" i="17"/>
  <c r="X1984" i="17"/>
  <c r="AD1982" i="17"/>
  <c r="W1982" i="17" s="1"/>
  <c r="AD1983" i="17"/>
  <c r="AA1983" i="17"/>
  <c r="U1985" i="17"/>
  <c r="T1986" i="17"/>
  <c r="V1985" i="17"/>
  <c r="AE1983" i="17"/>
  <c r="AB1981" i="17"/>
  <c r="W1983" i="17" l="1"/>
  <c r="AA1984" i="17"/>
  <c r="AH1988" i="17"/>
  <c r="AJ1988" i="17"/>
  <c r="AG1988" i="17"/>
  <c r="AG1989" i="17" s="1"/>
  <c r="S1989" i="17"/>
  <c r="N1989" i="17" s="1"/>
  <c r="K1989" i="17"/>
  <c r="J1989" i="17"/>
  <c r="I1989" i="17"/>
  <c r="M1989" i="17"/>
  <c r="L1989" i="17"/>
  <c r="E1990" i="17"/>
  <c r="H1989" i="17"/>
  <c r="AH1989" i="17" s="1"/>
  <c r="F1989" i="17"/>
  <c r="G1989" i="17"/>
  <c r="R1987" i="17"/>
  <c r="P1988" i="17"/>
  <c r="R1988" i="17" s="1"/>
  <c r="Q1988" i="17"/>
  <c r="O1988" i="17"/>
  <c r="AJ1989" i="17"/>
  <c r="AB1982" i="17"/>
  <c r="AB1983" i="17" s="1"/>
  <c r="T1987" i="17"/>
  <c r="U1986" i="17"/>
  <c r="V1986" i="17"/>
  <c r="AF1982" i="17"/>
  <c r="AF1983" i="17" s="1"/>
  <c r="AF1984" i="17" s="1"/>
  <c r="AC1985" i="17"/>
  <c r="Z1985" i="17"/>
  <c r="X1985" i="17"/>
  <c r="Y1985" i="17"/>
  <c r="AD1984" i="17"/>
  <c r="W1984" i="17" s="1"/>
  <c r="AE1984" i="17"/>
  <c r="AI1989" i="17" l="1"/>
  <c r="AA1985" i="17"/>
  <c r="AD1985" i="17" s="1"/>
  <c r="W1985" i="17" s="1"/>
  <c r="Q1989" i="17"/>
  <c r="P1989" i="17"/>
  <c r="O1989" i="17"/>
  <c r="S1990" i="17"/>
  <c r="N1990" i="17" s="1"/>
  <c r="M1990" i="17"/>
  <c r="L1990" i="17"/>
  <c r="J1990" i="17"/>
  <c r="K1990" i="17"/>
  <c r="H1990" i="17"/>
  <c r="AH1990" i="17" s="1"/>
  <c r="E1991" i="17"/>
  <c r="I1990" i="17"/>
  <c r="F1990" i="17"/>
  <c r="G1990" i="17"/>
  <c r="AB1984" i="17"/>
  <c r="AF1985" i="17"/>
  <c r="AC1986" i="17"/>
  <c r="Y1986" i="17"/>
  <c r="Z1986" i="17"/>
  <c r="X1986" i="17"/>
  <c r="U1987" i="17"/>
  <c r="T1988" i="17"/>
  <c r="V1987" i="17"/>
  <c r="AE1985" i="17"/>
  <c r="R1989" i="17" l="1"/>
  <c r="AA1986" i="17"/>
  <c r="AJ1990" i="17"/>
  <c r="AG1990" i="17"/>
  <c r="AI1990" i="17"/>
  <c r="S1991" i="17"/>
  <c r="N1991" i="17" s="1"/>
  <c r="M1991" i="17"/>
  <c r="K1991" i="17"/>
  <c r="J1991" i="17"/>
  <c r="L1991" i="17"/>
  <c r="I1991" i="17"/>
  <c r="H1991" i="17"/>
  <c r="F1991" i="17"/>
  <c r="E1992" i="17"/>
  <c r="G1991" i="17"/>
  <c r="AH1991" i="17"/>
  <c r="AJ1991" i="17"/>
  <c r="Q1990" i="17"/>
  <c r="O1990" i="17"/>
  <c r="P1990" i="17"/>
  <c r="AG1991" i="17"/>
  <c r="AI1991" i="17"/>
  <c r="AD1986" i="17"/>
  <c r="W1986" i="17" s="1"/>
  <c r="AE1986" i="17"/>
  <c r="T1989" i="17"/>
  <c r="U1988" i="17"/>
  <c r="V1988" i="17"/>
  <c r="AC1987" i="17"/>
  <c r="Y1987" i="17"/>
  <c r="Z1987" i="17"/>
  <c r="X1987" i="17"/>
  <c r="AB1985" i="17"/>
  <c r="R1990" i="17" l="1"/>
  <c r="S1992" i="17"/>
  <c r="N1992" i="17" s="1"/>
  <c r="J1992" i="17"/>
  <c r="K1992" i="17"/>
  <c r="M1992" i="17"/>
  <c r="L1992" i="17"/>
  <c r="I1992" i="17"/>
  <c r="H1992" i="17"/>
  <c r="AJ1992" i="17" s="1"/>
  <c r="F1992" i="17"/>
  <c r="E1993" i="17"/>
  <c r="G1992" i="17"/>
  <c r="AA1987" i="17"/>
  <c r="AD1987" i="17" s="1"/>
  <c r="W1987" i="17" s="1"/>
  <c r="AG1992" i="17"/>
  <c r="Q1991" i="17"/>
  <c r="P1991" i="17"/>
  <c r="O1991" i="17"/>
  <c r="T1990" i="17"/>
  <c r="U1989" i="17"/>
  <c r="V1989" i="17"/>
  <c r="AC1988" i="17"/>
  <c r="Z1988" i="17"/>
  <c r="X1988" i="17"/>
  <c r="Y1988" i="17"/>
  <c r="AB1986" i="17"/>
  <c r="AF1986" i="17"/>
  <c r="AF1987" i="17" s="1"/>
  <c r="R1991" i="17" l="1"/>
  <c r="AE1987" i="17"/>
  <c r="AI1992" i="17"/>
  <c r="AH1992" i="17"/>
  <c r="AA1988" i="17"/>
  <c r="S1993" i="17"/>
  <c r="N1993" i="17" s="1"/>
  <c r="K1993" i="17"/>
  <c r="M1993" i="17"/>
  <c r="L1993" i="17"/>
  <c r="I1993" i="17"/>
  <c r="H1993" i="17"/>
  <c r="AG1993" i="17" s="1"/>
  <c r="J1993" i="17"/>
  <c r="F1993" i="17"/>
  <c r="E1994" i="17"/>
  <c r="G1993" i="17"/>
  <c r="Q1992" i="17"/>
  <c r="O1992" i="17"/>
  <c r="P1992" i="17"/>
  <c r="R1992" i="17" s="1"/>
  <c r="AI1993" i="17"/>
  <c r="AH1993" i="17"/>
  <c r="AJ1993" i="17"/>
  <c r="AE1988" i="17"/>
  <c r="AC1989" i="17"/>
  <c r="Z1989" i="17"/>
  <c r="X1989" i="17"/>
  <c r="Y1989" i="17"/>
  <c r="T1991" i="17"/>
  <c r="U1990" i="17"/>
  <c r="V1990" i="17"/>
  <c r="AB1987" i="17"/>
  <c r="AD1988" i="17"/>
  <c r="W1988" i="17" s="1"/>
  <c r="AI1994" i="17" l="1"/>
  <c r="AJ1994" i="17"/>
  <c r="S1994" i="17"/>
  <c r="N1994" i="17" s="1"/>
  <c r="K1994" i="17"/>
  <c r="L1994" i="17"/>
  <c r="J1994" i="17"/>
  <c r="I1994" i="17"/>
  <c r="H1994" i="17"/>
  <c r="AG1994" i="17" s="1"/>
  <c r="M1994" i="17"/>
  <c r="F1994" i="17"/>
  <c r="E1995" i="17"/>
  <c r="G1994" i="17"/>
  <c r="AH1994" i="17"/>
  <c r="Q1993" i="17"/>
  <c r="P1993" i="17"/>
  <c r="O1993" i="17"/>
  <c r="AB1988" i="17"/>
  <c r="AA1989" i="17"/>
  <c r="AD1989" i="17" s="1"/>
  <c r="W1989" i="17" s="1"/>
  <c r="AE1989" i="17"/>
  <c r="AC1990" i="17"/>
  <c r="X1990" i="17"/>
  <c r="Z1990" i="17"/>
  <c r="Y1990" i="17"/>
  <c r="AF1988" i="17"/>
  <c r="AF1989" i="17" s="1"/>
  <c r="U1991" i="17"/>
  <c r="T1992" i="17"/>
  <c r="V1991" i="17"/>
  <c r="Q1994" i="17" l="1"/>
  <c r="P1994" i="17"/>
  <c r="R1994" i="17" s="1"/>
  <c r="O1994" i="17"/>
  <c r="AJ1995" i="17"/>
  <c r="S1995" i="17"/>
  <c r="N1995" i="17" s="1"/>
  <c r="M1995" i="17"/>
  <c r="K1995" i="17"/>
  <c r="L1995" i="17"/>
  <c r="I1995" i="17"/>
  <c r="J1995" i="17"/>
  <c r="H1995" i="17"/>
  <c r="AH1995" i="17" s="1"/>
  <c r="E1996" i="17"/>
  <c r="F1995" i="17"/>
  <c r="G1995" i="17"/>
  <c r="R1993" i="17"/>
  <c r="AC1991" i="17"/>
  <c r="Z1991" i="17"/>
  <c r="Y1991" i="17"/>
  <c r="X1991" i="17"/>
  <c r="U1992" i="17"/>
  <c r="T1993" i="17"/>
  <c r="V1992" i="17"/>
  <c r="AB1989" i="17"/>
  <c r="AA1990" i="17"/>
  <c r="AD1990" i="17" s="1"/>
  <c r="W1990" i="17" s="1"/>
  <c r="AG1995" i="17" l="1"/>
  <c r="AA1991" i="17"/>
  <c r="AE1991" i="17" s="1"/>
  <c r="AI1995" i="17"/>
  <c r="S1996" i="17"/>
  <c r="N1996" i="17" s="1"/>
  <c r="M1996" i="17"/>
  <c r="L1996" i="17"/>
  <c r="J1996" i="17"/>
  <c r="I1996" i="17"/>
  <c r="K1996" i="17"/>
  <c r="E1997" i="17"/>
  <c r="H1996" i="17"/>
  <c r="AH1996" i="17" s="1"/>
  <c r="F1996" i="17"/>
  <c r="G1996" i="17"/>
  <c r="Q1995" i="17"/>
  <c r="P1995" i="17"/>
  <c r="O1995" i="17"/>
  <c r="AG1996" i="17"/>
  <c r="AF1990" i="17"/>
  <c r="AE1990" i="17"/>
  <c r="AB1990" i="17" s="1"/>
  <c r="AD1991" i="17"/>
  <c r="W1991" i="17" s="1"/>
  <c r="U1993" i="17"/>
  <c r="T1994" i="17"/>
  <c r="V1993" i="17"/>
  <c r="AC1992" i="17"/>
  <c r="Y1992" i="17"/>
  <c r="Z1992" i="17"/>
  <c r="X1992" i="17"/>
  <c r="AI1996" i="17" l="1"/>
  <c r="AJ1996" i="17"/>
  <c r="AJ1997" i="17" s="1"/>
  <c r="S1997" i="17"/>
  <c r="K1997" i="17"/>
  <c r="L1997" i="17"/>
  <c r="M1997" i="17"/>
  <c r="J1997" i="17"/>
  <c r="I1997" i="17"/>
  <c r="H1997" i="17"/>
  <c r="AH1997" i="17" s="1"/>
  <c r="E1998" i="17"/>
  <c r="F1997" i="17"/>
  <c r="G1997" i="17"/>
  <c r="AG1997" i="17"/>
  <c r="Q1996" i="17"/>
  <c r="P1996" i="17"/>
  <c r="R1996" i="17" s="1"/>
  <c r="O1996" i="17"/>
  <c r="R1995" i="17"/>
  <c r="AI1997" i="17"/>
  <c r="N1997" i="17"/>
  <c r="AB1991" i="17"/>
  <c r="AA1992" i="17"/>
  <c r="AD1992" i="17" s="1"/>
  <c r="W1992" i="17" s="1"/>
  <c r="AE1992" i="17"/>
  <c r="AF1991" i="17"/>
  <c r="T1995" i="17"/>
  <c r="U1994" i="17"/>
  <c r="V1994" i="17"/>
  <c r="AC1993" i="17"/>
  <c r="Y1993" i="17"/>
  <c r="Z1993" i="17"/>
  <c r="X1993" i="17"/>
  <c r="AF1992" i="17" l="1"/>
  <c r="Q1997" i="17"/>
  <c r="P1997" i="17"/>
  <c r="O1997" i="17"/>
  <c r="S1998" i="17"/>
  <c r="N1998" i="17" s="1"/>
  <c r="M1998" i="17"/>
  <c r="L1998" i="17"/>
  <c r="K1998" i="17"/>
  <c r="I1998" i="17"/>
  <c r="J1998" i="17"/>
  <c r="H1998" i="17"/>
  <c r="AH1998" i="17" s="1"/>
  <c r="E1999" i="17"/>
  <c r="F1998" i="17"/>
  <c r="G1998" i="17"/>
  <c r="AA1993" i="17"/>
  <c r="AD1993" i="17"/>
  <c r="W1993" i="17" s="1"/>
  <c r="AF1993" i="17"/>
  <c r="AE1993" i="17"/>
  <c r="AC1994" i="17"/>
  <c r="Y1994" i="17"/>
  <c r="Z1994" i="17"/>
  <c r="X1994" i="17"/>
  <c r="AB1992" i="17"/>
  <c r="U1995" i="17"/>
  <c r="T1996" i="17"/>
  <c r="V1995" i="17"/>
  <c r="AG1998" i="17" l="1"/>
  <c r="AG1999" i="17" s="1"/>
  <c r="AJ1998" i="17"/>
  <c r="AI1998" i="17"/>
  <c r="AI1999" i="17" s="1"/>
  <c r="Q1998" i="17"/>
  <c r="O1998" i="17"/>
  <c r="P1998" i="17"/>
  <c r="R1997" i="17"/>
  <c r="S1999" i="17"/>
  <c r="N1999" i="17" s="1"/>
  <c r="J1999" i="17"/>
  <c r="M1999" i="17"/>
  <c r="L1999" i="17"/>
  <c r="I1999" i="17"/>
  <c r="K1999" i="17"/>
  <c r="E2000" i="17"/>
  <c r="H1999" i="17"/>
  <c r="AH1999" i="17" s="1"/>
  <c r="F1999" i="17"/>
  <c r="G1999" i="17"/>
  <c r="AA1994" i="17"/>
  <c r="AE1994" i="17" s="1"/>
  <c r="T1997" i="17"/>
  <c r="U1996" i="17"/>
  <c r="V1996" i="17"/>
  <c r="AB1993" i="17"/>
  <c r="AF1994" i="17" s="1"/>
  <c r="AC1995" i="17"/>
  <c r="Z1995" i="17"/>
  <c r="Y1995" i="17"/>
  <c r="X1995" i="17"/>
  <c r="AD1994" i="17"/>
  <c r="W1994" i="17" s="1"/>
  <c r="AJ1999" i="17" l="1"/>
  <c r="Q1999" i="17"/>
  <c r="P1999" i="17"/>
  <c r="O1999" i="17"/>
  <c r="R1998" i="17"/>
  <c r="AA1995" i="17"/>
  <c r="AE1995" i="17" s="1"/>
  <c r="AG2000" i="17"/>
  <c r="S2000" i="17"/>
  <c r="N2000" i="17" s="1"/>
  <c r="K2000" i="17"/>
  <c r="J2000" i="17"/>
  <c r="L2000" i="17"/>
  <c r="M2000" i="17"/>
  <c r="I2000" i="17"/>
  <c r="H2000" i="17"/>
  <c r="AI2000" i="17" s="1"/>
  <c r="F2000" i="17"/>
  <c r="G2000" i="17"/>
  <c r="U1997" i="17"/>
  <c r="T1998" i="17"/>
  <c r="V1997" i="17"/>
  <c r="AD1995" i="17"/>
  <c r="W1995" i="17" s="1"/>
  <c r="AC1996" i="17"/>
  <c r="Y1996" i="17"/>
  <c r="X1996" i="17"/>
  <c r="Z1996" i="17"/>
  <c r="AB1994" i="17"/>
  <c r="AF1995" i="17" s="1"/>
  <c r="AH2000" i="17" l="1"/>
  <c r="AJ2000" i="17"/>
  <c r="P2000" i="17"/>
  <c r="Q2000" i="17"/>
  <c r="O2000" i="17"/>
  <c r="R1999" i="17"/>
  <c r="N14" i="3"/>
  <c r="Q12" i="3"/>
  <c r="N17" i="3"/>
  <c r="M15" i="3"/>
  <c r="P12" i="3"/>
  <c r="P17" i="3"/>
  <c r="O18" i="3"/>
  <c r="P15" i="3"/>
  <c r="M13" i="3"/>
  <c r="M11" i="3"/>
  <c r="O13" i="3"/>
  <c r="Q16" i="3"/>
  <c r="Q15" i="3"/>
  <c r="Q11" i="3"/>
  <c r="Q13" i="3"/>
  <c r="Q17" i="3"/>
  <c r="P18" i="3"/>
  <c r="M18" i="3"/>
  <c r="Q14" i="3"/>
  <c r="O11" i="3"/>
  <c r="P11" i="3"/>
  <c r="N15" i="3"/>
  <c r="O15" i="3"/>
  <c r="O16" i="3"/>
  <c r="P16" i="3"/>
  <c r="M16" i="3"/>
  <c r="O14" i="3"/>
  <c r="O17" i="3"/>
  <c r="N18" i="3"/>
  <c r="N12" i="3"/>
  <c r="P13" i="3"/>
  <c r="N16" i="3"/>
  <c r="M17" i="3"/>
  <c r="N13" i="3"/>
  <c r="P14" i="3"/>
  <c r="N11" i="3"/>
  <c r="M14" i="3"/>
  <c r="O12" i="3"/>
  <c r="Q18" i="3"/>
  <c r="M12" i="3"/>
  <c r="U1998" i="17"/>
  <c r="T1999" i="17"/>
  <c r="V1998" i="17"/>
  <c r="AB1995" i="17"/>
  <c r="AF1996" i="17" s="1"/>
  <c r="AA1996" i="17"/>
  <c r="AD1996" i="17" s="1"/>
  <c r="W1996" i="17" s="1"/>
  <c r="AC1997" i="17"/>
  <c r="Y1997" i="17"/>
  <c r="AA1997" i="17" s="1"/>
  <c r="Z1997" i="17"/>
  <c r="X1997" i="17"/>
  <c r="P10" i="3" l="1"/>
  <c r="M10" i="3"/>
  <c r="Q10" i="3"/>
  <c r="N10" i="3"/>
  <c r="O10" i="3"/>
  <c r="AE1996" i="17"/>
  <c r="J11" i="3"/>
  <c r="Q25" i="3"/>
  <c r="I11" i="3"/>
  <c r="P25" i="3"/>
  <c r="G11" i="3"/>
  <c r="N25" i="3"/>
  <c r="H17" i="3"/>
  <c r="O31" i="3"/>
  <c r="H11" i="3"/>
  <c r="O25" i="3"/>
  <c r="Q30" i="3"/>
  <c r="J16" i="3"/>
  <c r="F15" i="3"/>
  <c r="M29" i="3"/>
  <c r="N29" i="3"/>
  <c r="G15" i="3"/>
  <c r="G17" i="3"/>
  <c r="N31" i="3"/>
  <c r="G12" i="3"/>
  <c r="N26" i="3"/>
  <c r="F14" i="3"/>
  <c r="M28" i="3"/>
  <c r="J15" i="3"/>
  <c r="Q29" i="3"/>
  <c r="I14" i="3"/>
  <c r="P28" i="3"/>
  <c r="Q28" i="3"/>
  <c r="J14" i="3"/>
  <c r="H13" i="3"/>
  <c r="O27" i="3"/>
  <c r="G13" i="3"/>
  <c r="N27" i="3"/>
  <c r="F16" i="3"/>
  <c r="M30" i="3"/>
  <c r="F18" i="3"/>
  <c r="M32" i="3"/>
  <c r="F11" i="3"/>
  <c r="M25" i="3"/>
  <c r="Q26" i="3"/>
  <c r="J12" i="3"/>
  <c r="M31" i="3"/>
  <c r="F17" i="3"/>
  <c r="I16" i="3"/>
  <c r="P30" i="3"/>
  <c r="P32" i="3"/>
  <c r="I18" i="3"/>
  <c r="F13" i="3"/>
  <c r="M27" i="3"/>
  <c r="N28" i="3"/>
  <c r="G14" i="3"/>
  <c r="G16" i="3"/>
  <c r="N30" i="3"/>
  <c r="H16" i="3"/>
  <c r="O30" i="3"/>
  <c r="Q31" i="3"/>
  <c r="J17" i="3"/>
  <c r="P29" i="3"/>
  <c r="I15" i="3"/>
  <c r="O26" i="3"/>
  <c r="H12" i="3"/>
  <c r="P31" i="3"/>
  <c r="I17" i="3"/>
  <c r="N32" i="3"/>
  <c r="G18" i="3"/>
  <c r="I12" i="3"/>
  <c r="P26" i="3"/>
  <c r="H14" i="3"/>
  <c r="O28" i="3"/>
  <c r="M26" i="3"/>
  <c r="F12" i="3"/>
  <c r="J18" i="3"/>
  <c r="Q32" i="3"/>
  <c r="I13" i="3"/>
  <c r="P27" i="3"/>
  <c r="O29" i="3"/>
  <c r="H15" i="3"/>
  <c r="Q27" i="3"/>
  <c r="J13" i="3"/>
  <c r="H18" i="3"/>
  <c r="O32" i="3"/>
  <c r="R2000" i="17"/>
  <c r="U1999" i="17"/>
  <c r="T2000" i="17"/>
  <c r="V1999" i="17"/>
  <c r="AC1998" i="17"/>
  <c r="X1998" i="17"/>
  <c r="Z1998" i="17"/>
  <c r="Y1998" i="17"/>
  <c r="AB1996" i="17"/>
  <c r="AD1997" i="17"/>
  <c r="W1997" i="17" s="1"/>
  <c r="AE1997" i="17"/>
  <c r="H15" i="18"/>
  <c r="K19" i="18"/>
  <c r="J20" i="18"/>
  <c r="H16" i="18"/>
  <c r="K14" i="18"/>
  <c r="I19" i="18"/>
  <c r="J19" i="18"/>
  <c r="I18" i="18"/>
  <c r="I20" i="18"/>
  <c r="K18" i="18"/>
  <c r="H21" i="18"/>
  <c r="H17" i="18"/>
  <c r="I21" i="18"/>
  <c r="G16" i="18"/>
  <c r="J15" i="18"/>
  <c r="G15" i="18"/>
  <c r="I16" i="18"/>
  <c r="J16" i="18"/>
  <c r="J21" i="18"/>
  <c r="H20" i="18"/>
  <c r="K15" i="18"/>
  <c r="K21" i="18"/>
  <c r="K20" i="18"/>
  <c r="H18" i="18"/>
  <c r="I14" i="18"/>
  <c r="J17" i="18"/>
  <c r="G19" i="18"/>
  <c r="I17" i="18"/>
  <c r="K17" i="18"/>
  <c r="H19" i="18"/>
  <c r="J14" i="18"/>
  <c r="G20" i="18"/>
  <c r="J18" i="18"/>
  <c r="G17" i="18"/>
  <c r="G18" i="18"/>
  <c r="I15" i="18"/>
  <c r="G21" i="18"/>
  <c r="K16" i="18"/>
  <c r="G14" i="18"/>
  <c r="H14" i="18"/>
  <c r="H10" i="3" l="1"/>
  <c r="O24" i="3"/>
  <c r="G10" i="3"/>
  <c r="N24" i="3"/>
  <c r="J10" i="3"/>
  <c r="Q24" i="3"/>
  <c r="F10" i="3"/>
  <c r="M24" i="3"/>
  <c r="I10" i="3"/>
  <c r="P24" i="3"/>
  <c r="AA1998" i="17"/>
  <c r="O45" i="3"/>
  <c r="H31" i="3"/>
  <c r="O46" i="3"/>
  <c r="H32" i="3"/>
  <c r="F27" i="3"/>
  <c r="M41" i="3"/>
  <c r="Q43" i="3"/>
  <c r="J29" i="3"/>
  <c r="G25" i="3"/>
  <c r="N39" i="3"/>
  <c r="Q45" i="3"/>
  <c r="J31" i="3"/>
  <c r="P45" i="3"/>
  <c r="I31" i="3"/>
  <c r="J32" i="3"/>
  <c r="Q46" i="3"/>
  <c r="N41" i="3"/>
  <c r="G27" i="3"/>
  <c r="M42" i="3"/>
  <c r="F28" i="3"/>
  <c r="N44" i="3"/>
  <c r="G30" i="3"/>
  <c r="M46" i="3"/>
  <c r="F32" i="3"/>
  <c r="G26" i="3"/>
  <c r="N40" i="3"/>
  <c r="P39" i="3"/>
  <c r="I25" i="3"/>
  <c r="O44" i="3"/>
  <c r="H30" i="3"/>
  <c r="H27" i="3"/>
  <c r="O41" i="3"/>
  <c r="Q41" i="3"/>
  <c r="J27" i="3"/>
  <c r="P46" i="3"/>
  <c r="I32" i="3"/>
  <c r="H28" i="3"/>
  <c r="O42" i="3"/>
  <c r="Q42" i="3"/>
  <c r="J28" i="3"/>
  <c r="Q44" i="3"/>
  <c r="J30" i="3"/>
  <c r="P40" i="3"/>
  <c r="I26" i="3"/>
  <c r="M44" i="3"/>
  <c r="F30" i="3"/>
  <c r="P42" i="3"/>
  <c r="I28" i="3"/>
  <c r="N45" i="3"/>
  <c r="G31" i="3"/>
  <c r="O39" i="3"/>
  <c r="H25" i="3"/>
  <c r="Q39" i="3"/>
  <c r="J25" i="3"/>
  <c r="G32" i="3"/>
  <c r="N46" i="3"/>
  <c r="Q40" i="3"/>
  <c r="J26" i="3"/>
  <c r="G29" i="3"/>
  <c r="N43" i="3"/>
  <c r="F25" i="3"/>
  <c r="M39" i="3"/>
  <c r="F29" i="3"/>
  <c r="M43" i="3"/>
  <c r="M40" i="3"/>
  <c r="F26" i="3"/>
  <c r="P44" i="3"/>
  <c r="I30" i="3"/>
  <c r="O43" i="3"/>
  <c r="H29" i="3"/>
  <c r="O40" i="3"/>
  <c r="H26" i="3"/>
  <c r="P41" i="3"/>
  <c r="I27" i="3"/>
  <c r="I29" i="3"/>
  <c r="P43" i="3"/>
  <c r="N42" i="3"/>
  <c r="G28" i="3"/>
  <c r="F31" i="3"/>
  <c r="M45" i="3"/>
  <c r="AE1998" i="17"/>
  <c r="U2000" i="17"/>
  <c r="V2000" i="17"/>
  <c r="AC1999" i="17"/>
  <c r="Z1999" i="17"/>
  <c r="Y1999" i="17"/>
  <c r="X1999" i="17"/>
  <c r="AB1997" i="17"/>
  <c r="AF1997" i="17"/>
  <c r="AF1998" i="17" s="1"/>
  <c r="AD1998" i="17"/>
  <c r="W1998" i="17" s="1"/>
  <c r="I13" i="18"/>
  <c r="K13" i="18"/>
  <c r="H13" i="18"/>
  <c r="G13" i="18"/>
  <c r="J13" i="18"/>
  <c r="F24" i="3" l="1"/>
  <c r="M38" i="3"/>
  <c r="Q38" i="3"/>
  <c r="J24" i="3"/>
  <c r="N38" i="3"/>
  <c r="G24" i="3"/>
  <c r="I24" i="3"/>
  <c r="P38" i="3"/>
  <c r="O38" i="3"/>
  <c r="H24" i="3"/>
  <c r="M59" i="3"/>
  <c r="F59" i="3" s="1"/>
  <c r="F45" i="3"/>
  <c r="M57" i="3"/>
  <c r="F57" i="3" s="1"/>
  <c r="F43" i="3"/>
  <c r="N60" i="3"/>
  <c r="G60" i="3" s="1"/>
  <c r="G46" i="3"/>
  <c r="O55" i="3"/>
  <c r="H55" i="3" s="1"/>
  <c r="H41" i="3"/>
  <c r="Q60" i="3"/>
  <c r="J60" i="3" s="1"/>
  <c r="J46" i="3"/>
  <c r="AA1999" i="17"/>
  <c r="F39" i="3"/>
  <c r="M53" i="3"/>
  <c r="F53" i="3" s="1"/>
  <c r="H42" i="3"/>
  <c r="O56" i="3"/>
  <c r="H56" i="3" s="1"/>
  <c r="M55" i="3"/>
  <c r="F55" i="3" s="1"/>
  <c r="F41" i="3"/>
  <c r="F46" i="3"/>
  <c r="M60" i="3"/>
  <c r="F60" i="3" s="1"/>
  <c r="N58" i="3"/>
  <c r="G58" i="3" s="1"/>
  <c r="G44" i="3"/>
  <c r="O54" i="3"/>
  <c r="H54" i="3" s="1"/>
  <c r="H40" i="3"/>
  <c r="Q56" i="3"/>
  <c r="J56" i="3" s="1"/>
  <c r="J42" i="3"/>
  <c r="J43" i="3"/>
  <c r="Q57" i="3"/>
  <c r="J57" i="3" s="1"/>
  <c r="N56" i="3"/>
  <c r="G56" i="3" s="1"/>
  <c r="G42" i="3"/>
  <c r="O57" i="3"/>
  <c r="H57" i="3" s="1"/>
  <c r="H43" i="3"/>
  <c r="Q53" i="3"/>
  <c r="J53" i="3" s="1"/>
  <c r="J39" i="3"/>
  <c r="M58" i="3"/>
  <c r="F58" i="3" s="1"/>
  <c r="F44" i="3"/>
  <c r="O58" i="3"/>
  <c r="H58" i="3" s="1"/>
  <c r="H44" i="3"/>
  <c r="P59" i="3"/>
  <c r="I59" i="3" s="1"/>
  <c r="I45" i="3"/>
  <c r="P53" i="3"/>
  <c r="I53" i="3" s="1"/>
  <c r="I39" i="3"/>
  <c r="P56" i="3"/>
  <c r="I56" i="3" s="1"/>
  <c r="I42" i="3"/>
  <c r="P57" i="3"/>
  <c r="I57" i="3" s="1"/>
  <c r="I43" i="3"/>
  <c r="G43" i="3"/>
  <c r="N57" i="3"/>
  <c r="G57" i="3" s="1"/>
  <c r="P58" i="3"/>
  <c r="I58" i="3" s="1"/>
  <c r="I44" i="3"/>
  <c r="O53" i="3"/>
  <c r="H53" i="3" s="1"/>
  <c r="H39" i="3"/>
  <c r="P54" i="3"/>
  <c r="I54" i="3" s="1"/>
  <c r="I40" i="3"/>
  <c r="P60" i="3"/>
  <c r="I60" i="3" s="1"/>
  <c r="I46" i="3"/>
  <c r="M56" i="3"/>
  <c r="F56" i="3" s="1"/>
  <c r="F42" i="3"/>
  <c r="J45" i="3"/>
  <c r="Q59" i="3"/>
  <c r="J59" i="3" s="1"/>
  <c r="H46" i="3"/>
  <c r="O60" i="3"/>
  <c r="H60" i="3" s="1"/>
  <c r="G40" i="3"/>
  <c r="N54" i="3"/>
  <c r="G54" i="3" s="1"/>
  <c r="N53" i="3"/>
  <c r="G53" i="3" s="1"/>
  <c r="G39" i="3"/>
  <c r="I41" i="3"/>
  <c r="P55" i="3"/>
  <c r="I55" i="3" s="1"/>
  <c r="M54" i="3"/>
  <c r="F54" i="3" s="1"/>
  <c r="F40" i="3"/>
  <c r="Q54" i="3"/>
  <c r="J54" i="3" s="1"/>
  <c r="J40" i="3"/>
  <c r="G45" i="3"/>
  <c r="N59" i="3"/>
  <c r="G59" i="3" s="1"/>
  <c r="Q58" i="3"/>
  <c r="J58" i="3" s="1"/>
  <c r="J44" i="3"/>
  <c r="Q55" i="3"/>
  <c r="J55" i="3" s="1"/>
  <c r="J41" i="3"/>
  <c r="N55" i="3"/>
  <c r="G55" i="3" s="1"/>
  <c r="G41" i="3"/>
  <c r="H45" i="3"/>
  <c r="O59" i="3"/>
  <c r="H59" i="3" s="1"/>
  <c r="AE1999" i="17"/>
  <c r="AC2000" i="17"/>
  <c r="Y2000" i="17"/>
  <c r="X2000" i="17"/>
  <c r="Z2000" i="17"/>
  <c r="AB1998" i="17"/>
  <c r="AF1999" i="17" s="1"/>
  <c r="AD1999" i="17"/>
  <c r="W1999" i="17" s="1"/>
  <c r="I38" i="3" l="1"/>
  <c r="P52" i="3"/>
  <c r="I52" i="3" s="1"/>
  <c r="N52" i="3"/>
  <c r="G52" i="3" s="1"/>
  <c r="G38" i="3"/>
  <c r="J38" i="3"/>
  <c r="Q52" i="3"/>
  <c r="J52" i="3" s="1"/>
  <c r="F38" i="3"/>
  <c r="M52" i="3"/>
  <c r="F52" i="3" s="1"/>
  <c r="H38" i="3"/>
  <c r="O52" i="3"/>
  <c r="H52" i="3" s="1"/>
  <c r="AB1999" i="17"/>
  <c r="AA2000" i="17"/>
  <c r="AD2000" i="17"/>
  <c r="W2000" i="17" s="1"/>
  <c r="AE2000" i="17"/>
  <c r="AB2000" i="17" l="1"/>
  <c r="AF2000" i="17"/>
</calcChain>
</file>

<file path=xl/sharedStrings.xml><?xml version="1.0" encoding="utf-8"?>
<sst xmlns="http://schemas.openxmlformats.org/spreadsheetml/2006/main" count="8862" uniqueCount="8817">
  <si>
    <t>תאריך לידה</t>
  </si>
  <si>
    <t>מין</t>
  </si>
  <si>
    <t>מצב משפחתי</t>
  </si>
  <si>
    <t>זכר</t>
  </si>
  <si>
    <t>נקבה</t>
  </si>
  <si>
    <t>נשוי</t>
  </si>
  <si>
    <t>לא נשוי</t>
  </si>
  <si>
    <t>מקיפה/כללית</t>
  </si>
  <si>
    <t>מקיפה</t>
  </si>
  <si>
    <t>כללית</t>
  </si>
  <si>
    <t>תאריך פרישה</t>
  </si>
  <si>
    <t>יתרה צבורה</t>
  </si>
  <si>
    <t>מין בן/בת זוג</t>
  </si>
  <si>
    <t>תאריך לידה בן/בת זוג</t>
  </si>
  <si>
    <t>שם מלא:</t>
  </si>
  <si>
    <t>ת.ז</t>
  </si>
  <si>
    <t>חודשי הבטחה</t>
  </si>
  <si>
    <t>מקדמי המרה לזקנה - ללא רטרו</t>
  </si>
  <si>
    <t>מקדמי המרה לזקנה - שלושה חודשי רטרו</t>
  </si>
  <si>
    <t>מקדמי המרה לזקנה - שני חודשי רטרו</t>
  </si>
  <si>
    <t>מקדמי המרה לזקנה - חודש רטרו</t>
  </si>
  <si>
    <t>קצבה חודשית ראשונה - ללא רטרו</t>
  </si>
  <si>
    <t>קצבה חודשית ראשונה - חודש רטרו</t>
  </si>
  <si>
    <t>קצבה חודשית ראשונה - שני חודשי רטרו</t>
  </si>
  <si>
    <t>קצבה חודשית ראשונה - שלושה חודשי רטרו</t>
  </si>
  <si>
    <t>אחוז שאירים</t>
  </si>
  <si>
    <t>אחוז לשאירים</t>
  </si>
  <si>
    <t>חודשי רטרו</t>
  </si>
  <si>
    <t>נתונים</t>
  </si>
  <si>
    <t>מספר חודשי רטרו</t>
  </si>
  <si>
    <t>תאריך הדפסה</t>
  </si>
  <si>
    <t>שיעור ריבית</t>
  </si>
  <si>
    <t>מקסימום חיים</t>
  </si>
  <si>
    <t>גיל 87</t>
  </si>
  <si>
    <t>גיל בחודשים</t>
  </si>
  <si>
    <t>היוון</t>
  </si>
  <si>
    <t>PX</t>
  </si>
  <si>
    <t>עזר PX</t>
  </si>
  <si>
    <t>עזר שיפור תמותה 1</t>
  </si>
  <si>
    <t>עזר שיפור תמותה 2</t>
  </si>
  <si>
    <t>תמותה</t>
  </si>
  <si>
    <t>מקדם 0</t>
  </si>
  <si>
    <t>מקדם 60</t>
  </si>
  <si>
    <t>מקדם 120</t>
  </si>
  <si>
    <t>מקדם 180</t>
  </si>
  <si>
    <t>מקדם 240</t>
  </si>
  <si>
    <t>קרן</t>
  </si>
  <si>
    <t>תאריך לידה בן זוג</t>
  </si>
  <si>
    <t>מין בן זוג</t>
  </si>
  <si>
    <t>מקסימום חיים לאינדיבדואל</t>
  </si>
  <si>
    <t>PY</t>
  </si>
  <si>
    <t>עזר PY</t>
  </si>
  <si>
    <t>גיל בן זוג</t>
  </si>
  <si>
    <t>תמותה 1</t>
  </si>
  <si>
    <t>אלמנה</t>
  </si>
  <si>
    <t>תמותה 2</t>
  </si>
  <si>
    <t>עזר אלמנה</t>
  </si>
  <si>
    <t>גיל היום</t>
  </si>
  <si>
    <t>גיל בפרישה</t>
  </si>
  <si>
    <t>קצבה חודשית ראשונה</t>
  </si>
  <si>
    <t>TF_AGE_IN_YEARS</t>
  </si>
  <si>
    <t>TF_CALC_YEAR</t>
  </si>
  <si>
    <t>TF_MALE_VALUE</t>
  </si>
  <si>
    <t>TF_FEMALE_VALUE</t>
  </si>
  <si>
    <t>TF_QX_VALUE</t>
  </si>
  <si>
    <t>TF_QXW_VALUE</t>
  </si>
  <si>
    <t>TF_QY_VALUE</t>
  </si>
  <si>
    <t>TF_QYW_VALUE</t>
  </si>
  <si>
    <t>שנת לידה בחודשים</t>
  </si>
  <si>
    <t>שנת לידה בן זוג בחודשים</t>
  </si>
  <si>
    <t>גיל בשנים מעוגל</t>
  </si>
  <si>
    <t>שנה גיל</t>
  </si>
  <si>
    <t>שנה</t>
  </si>
  <si>
    <t>ממוצע</t>
  </si>
  <si>
    <t>נכון לתקנון יוני 2025</t>
  </si>
  <si>
    <t>182024</t>
  </si>
  <si>
    <t>182025</t>
  </si>
  <si>
    <t>182026</t>
  </si>
  <si>
    <t>182027</t>
  </si>
  <si>
    <t>182028</t>
  </si>
  <si>
    <t>182029</t>
  </si>
  <si>
    <t>182030</t>
  </si>
  <si>
    <t>182031</t>
  </si>
  <si>
    <t>182032</t>
  </si>
  <si>
    <t>182033</t>
  </si>
  <si>
    <t>182034</t>
  </si>
  <si>
    <t>182035</t>
  </si>
  <si>
    <t>182036</t>
  </si>
  <si>
    <t>182037</t>
  </si>
  <si>
    <t>182038</t>
  </si>
  <si>
    <t>182039</t>
  </si>
  <si>
    <t>182040</t>
  </si>
  <si>
    <t>182041</t>
  </si>
  <si>
    <t>182042</t>
  </si>
  <si>
    <t>182043</t>
  </si>
  <si>
    <t>182044</t>
  </si>
  <si>
    <t>182045</t>
  </si>
  <si>
    <t>182046</t>
  </si>
  <si>
    <t>182047</t>
  </si>
  <si>
    <t>182048</t>
  </si>
  <si>
    <t>182049</t>
  </si>
  <si>
    <t>182050</t>
  </si>
  <si>
    <t>182051</t>
  </si>
  <si>
    <t>182052</t>
  </si>
  <si>
    <t>182053</t>
  </si>
  <si>
    <t>182054</t>
  </si>
  <si>
    <t>182055</t>
  </si>
  <si>
    <t>182056</t>
  </si>
  <si>
    <t>182057</t>
  </si>
  <si>
    <t>182058</t>
  </si>
  <si>
    <t>182059</t>
  </si>
  <si>
    <t>182060</t>
  </si>
  <si>
    <t>182061</t>
  </si>
  <si>
    <t>182062</t>
  </si>
  <si>
    <t>182063</t>
  </si>
  <si>
    <t>182064</t>
  </si>
  <si>
    <t>182065</t>
  </si>
  <si>
    <t>182066</t>
  </si>
  <si>
    <t>182067</t>
  </si>
  <si>
    <t>182068</t>
  </si>
  <si>
    <t>182069</t>
  </si>
  <si>
    <t>182070</t>
  </si>
  <si>
    <t>182071</t>
  </si>
  <si>
    <t>182072</t>
  </si>
  <si>
    <t>182073</t>
  </si>
  <si>
    <t>182074</t>
  </si>
  <si>
    <t>182075</t>
  </si>
  <si>
    <t>182076</t>
  </si>
  <si>
    <t>182077</t>
  </si>
  <si>
    <t>182078</t>
  </si>
  <si>
    <t>182079</t>
  </si>
  <si>
    <t>182080</t>
  </si>
  <si>
    <t>182081</t>
  </si>
  <si>
    <t>182082</t>
  </si>
  <si>
    <t>182083</t>
  </si>
  <si>
    <t>182084</t>
  </si>
  <si>
    <t>182085</t>
  </si>
  <si>
    <t>182086</t>
  </si>
  <si>
    <t>182087</t>
  </si>
  <si>
    <t>182088</t>
  </si>
  <si>
    <t>182089</t>
  </si>
  <si>
    <t>182090</t>
  </si>
  <si>
    <t>182091</t>
  </si>
  <si>
    <t>182092</t>
  </si>
  <si>
    <t>182093</t>
  </si>
  <si>
    <t>182094</t>
  </si>
  <si>
    <t>182095</t>
  </si>
  <si>
    <t>182096</t>
  </si>
  <si>
    <t>182097</t>
  </si>
  <si>
    <t>182098</t>
  </si>
  <si>
    <t>182099</t>
  </si>
  <si>
    <t>182100</t>
  </si>
  <si>
    <t>182101</t>
  </si>
  <si>
    <t>182102</t>
  </si>
  <si>
    <t>182103</t>
  </si>
  <si>
    <t>182104</t>
  </si>
  <si>
    <t>182105</t>
  </si>
  <si>
    <t>182106</t>
  </si>
  <si>
    <t>182107</t>
  </si>
  <si>
    <t>182108</t>
  </si>
  <si>
    <t>182109</t>
  </si>
  <si>
    <t>182110</t>
  </si>
  <si>
    <t>182111</t>
  </si>
  <si>
    <t>182112</t>
  </si>
  <si>
    <t>182113</t>
  </si>
  <si>
    <t>182114</t>
  </si>
  <si>
    <t>182115</t>
  </si>
  <si>
    <t>182116</t>
  </si>
  <si>
    <t>182117</t>
  </si>
  <si>
    <t>192024</t>
  </si>
  <si>
    <t>192025</t>
  </si>
  <si>
    <t>192026</t>
  </si>
  <si>
    <t>192027</t>
  </si>
  <si>
    <t>192028</t>
  </si>
  <si>
    <t>192029</t>
  </si>
  <si>
    <t>192030</t>
  </si>
  <si>
    <t>192031</t>
  </si>
  <si>
    <t>192032</t>
  </si>
  <si>
    <t>192033</t>
  </si>
  <si>
    <t>192034</t>
  </si>
  <si>
    <t>192035</t>
  </si>
  <si>
    <t>192036</t>
  </si>
  <si>
    <t>192037</t>
  </si>
  <si>
    <t>192038</t>
  </si>
  <si>
    <t>192039</t>
  </si>
  <si>
    <t>192040</t>
  </si>
  <si>
    <t>192041</t>
  </si>
  <si>
    <t>192042</t>
  </si>
  <si>
    <t>192043</t>
  </si>
  <si>
    <t>192044</t>
  </si>
  <si>
    <t>192045</t>
  </si>
  <si>
    <t>192046</t>
  </si>
  <si>
    <t>192047</t>
  </si>
  <si>
    <t>192048</t>
  </si>
  <si>
    <t>192049</t>
  </si>
  <si>
    <t>192050</t>
  </si>
  <si>
    <t>192051</t>
  </si>
  <si>
    <t>192052</t>
  </si>
  <si>
    <t>192053</t>
  </si>
  <si>
    <t>192054</t>
  </si>
  <si>
    <t>192055</t>
  </si>
  <si>
    <t>192056</t>
  </si>
  <si>
    <t>192057</t>
  </si>
  <si>
    <t>192058</t>
  </si>
  <si>
    <t>192059</t>
  </si>
  <si>
    <t>192060</t>
  </si>
  <si>
    <t>192061</t>
  </si>
  <si>
    <t>192062</t>
  </si>
  <si>
    <t>192063</t>
  </si>
  <si>
    <t>192064</t>
  </si>
  <si>
    <t>192065</t>
  </si>
  <si>
    <t>192066</t>
  </si>
  <si>
    <t>192067</t>
  </si>
  <si>
    <t>192068</t>
  </si>
  <si>
    <t>192069</t>
  </si>
  <si>
    <t>192070</t>
  </si>
  <si>
    <t>192071</t>
  </si>
  <si>
    <t>192072</t>
  </si>
  <si>
    <t>192073</t>
  </si>
  <si>
    <t>192074</t>
  </si>
  <si>
    <t>192075</t>
  </si>
  <si>
    <t>192076</t>
  </si>
  <si>
    <t>192077</t>
  </si>
  <si>
    <t>192078</t>
  </si>
  <si>
    <t>192079</t>
  </si>
  <si>
    <t>192080</t>
  </si>
  <si>
    <t>192081</t>
  </si>
  <si>
    <t>192082</t>
  </si>
  <si>
    <t>192083</t>
  </si>
  <si>
    <t>192084</t>
  </si>
  <si>
    <t>192085</t>
  </si>
  <si>
    <t>192086</t>
  </si>
  <si>
    <t>192087</t>
  </si>
  <si>
    <t>192088</t>
  </si>
  <si>
    <t>192089</t>
  </si>
  <si>
    <t>192090</t>
  </si>
  <si>
    <t>192091</t>
  </si>
  <si>
    <t>192092</t>
  </si>
  <si>
    <t>192093</t>
  </si>
  <si>
    <t>192094</t>
  </si>
  <si>
    <t>192095</t>
  </si>
  <si>
    <t>192096</t>
  </si>
  <si>
    <t>192097</t>
  </si>
  <si>
    <t>192098</t>
  </si>
  <si>
    <t>192099</t>
  </si>
  <si>
    <t>192100</t>
  </si>
  <si>
    <t>192101</t>
  </si>
  <si>
    <t>192102</t>
  </si>
  <si>
    <t>192103</t>
  </si>
  <si>
    <t>192104</t>
  </si>
  <si>
    <t>192105</t>
  </si>
  <si>
    <t>192106</t>
  </si>
  <si>
    <t>192107</t>
  </si>
  <si>
    <t>192108</t>
  </si>
  <si>
    <t>192109</t>
  </si>
  <si>
    <t>192110</t>
  </si>
  <si>
    <t>192111</t>
  </si>
  <si>
    <t>192112</t>
  </si>
  <si>
    <t>192113</t>
  </si>
  <si>
    <t>192114</t>
  </si>
  <si>
    <t>192115</t>
  </si>
  <si>
    <t>192116</t>
  </si>
  <si>
    <t>192117</t>
  </si>
  <si>
    <t>202024</t>
  </si>
  <si>
    <t>202025</t>
  </si>
  <si>
    <t>202026</t>
  </si>
  <si>
    <t>202027</t>
  </si>
  <si>
    <t>202028</t>
  </si>
  <si>
    <t>202029</t>
  </si>
  <si>
    <t>202030</t>
  </si>
  <si>
    <t>202031</t>
  </si>
  <si>
    <t>202032</t>
  </si>
  <si>
    <t>202033</t>
  </si>
  <si>
    <t>202034</t>
  </si>
  <si>
    <t>202035</t>
  </si>
  <si>
    <t>202036</t>
  </si>
  <si>
    <t>202037</t>
  </si>
  <si>
    <t>202038</t>
  </si>
  <si>
    <t>202039</t>
  </si>
  <si>
    <t>202040</t>
  </si>
  <si>
    <t>202041</t>
  </si>
  <si>
    <t>202042</t>
  </si>
  <si>
    <t>202043</t>
  </si>
  <si>
    <t>202044</t>
  </si>
  <si>
    <t>202045</t>
  </si>
  <si>
    <t>202046</t>
  </si>
  <si>
    <t>202047</t>
  </si>
  <si>
    <t>202048</t>
  </si>
  <si>
    <t>202049</t>
  </si>
  <si>
    <t>202050</t>
  </si>
  <si>
    <t>202051</t>
  </si>
  <si>
    <t>202052</t>
  </si>
  <si>
    <t>202053</t>
  </si>
  <si>
    <t>202054</t>
  </si>
  <si>
    <t>202055</t>
  </si>
  <si>
    <t>202056</t>
  </si>
  <si>
    <t>202057</t>
  </si>
  <si>
    <t>202058</t>
  </si>
  <si>
    <t>202059</t>
  </si>
  <si>
    <t>202060</t>
  </si>
  <si>
    <t>202061</t>
  </si>
  <si>
    <t>202062</t>
  </si>
  <si>
    <t>202063</t>
  </si>
  <si>
    <t>202064</t>
  </si>
  <si>
    <t>202065</t>
  </si>
  <si>
    <t>202066</t>
  </si>
  <si>
    <t>202067</t>
  </si>
  <si>
    <t>202068</t>
  </si>
  <si>
    <t>202069</t>
  </si>
  <si>
    <t>202070</t>
  </si>
  <si>
    <t>202071</t>
  </si>
  <si>
    <t>202072</t>
  </si>
  <si>
    <t>202073</t>
  </si>
  <si>
    <t>202074</t>
  </si>
  <si>
    <t>202075</t>
  </si>
  <si>
    <t>202076</t>
  </si>
  <si>
    <t>202077</t>
  </si>
  <si>
    <t>202078</t>
  </si>
  <si>
    <t>202079</t>
  </si>
  <si>
    <t>202080</t>
  </si>
  <si>
    <t>202081</t>
  </si>
  <si>
    <t>202082</t>
  </si>
  <si>
    <t>202083</t>
  </si>
  <si>
    <t>202084</t>
  </si>
  <si>
    <t>202085</t>
  </si>
  <si>
    <t>202086</t>
  </si>
  <si>
    <t>202087</t>
  </si>
  <si>
    <t>202088</t>
  </si>
  <si>
    <t>202089</t>
  </si>
  <si>
    <t>202090</t>
  </si>
  <si>
    <t>202091</t>
  </si>
  <si>
    <t>202092</t>
  </si>
  <si>
    <t>202093</t>
  </si>
  <si>
    <t>202094</t>
  </si>
  <si>
    <t>202095</t>
  </si>
  <si>
    <t>202096</t>
  </si>
  <si>
    <t>202097</t>
  </si>
  <si>
    <t>202098</t>
  </si>
  <si>
    <t>202099</t>
  </si>
  <si>
    <t>202100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</si>
  <si>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</si>
  <si>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</si>
  <si>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</si>
  <si>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</si>
  <si>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</si>
  <si>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</si>
  <si>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</si>
  <si>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</si>
  <si>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</si>
  <si>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</si>
  <si>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</si>
  <si>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</si>
  <si>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202113</t>
  </si>
  <si>
    <t>202114</t>
  </si>
  <si>
    <t>202115</t>
  </si>
  <si>
    <t>202116</t>
  </si>
  <si>
    <t>202117</t>
  </si>
  <si>
    <t>212024</t>
  </si>
  <si>
    <t>212025</t>
  </si>
  <si>
    <t>212026</t>
  </si>
  <si>
    <t>212027</t>
  </si>
  <si>
    <t>212028</t>
  </si>
  <si>
    <t>212029</t>
  </si>
  <si>
    <t>212030</t>
  </si>
  <si>
    <t>212031</t>
  </si>
  <si>
    <t>212032</t>
  </si>
  <si>
    <t>212033</t>
  </si>
  <si>
    <t>212034</t>
  </si>
  <si>
    <t>212035</t>
  </si>
  <si>
    <t>212036</t>
  </si>
  <si>
    <t>212037</t>
  </si>
  <si>
    <t>212038</t>
  </si>
  <si>
    <t>212039</t>
  </si>
  <si>
    <t>212040</t>
  </si>
  <si>
    <t>212041</t>
  </si>
  <si>
    <t>212042</t>
  </si>
  <si>
    <t>212043</t>
  </si>
  <si>
    <t>212044</t>
  </si>
  <si>
    <t>212045</t>
  </si>
  <si>
    <t>212046</t>
  </si>
  <si>
    <t>212047</t>
  </si>
  <si>
    <t>212048</t>
  </si>
  <si>
    <t>212049</t>
  </si>
  <si>
    <t>212050</t>
  </si>
  <si>
    <t>212051</t>
  </si>
  <si>
    <t>212052</t>
  </si>
  <si>
    <t>212053</t>
  </si>
  <si>
    <t>212054</t>
  </si>
  <si>
    <t>212055</t>
  </si>
  <si>
    <t>212056</t>
  </si>
  <si>
    <t>212057</t>
  </si>
  <si>
    <t>212058</t>
  </si>
  <si>
    <t>212059</t>
  </si>
  <si>
    <t>212060</t>
  </si>
  <si>
    <t>212061</t>
  </si>
  <si>
    <t>212062</t>
  </si>
  <si>
    <t>212063</t>
  </si>
  <si>
    <t>212064</t>
  </si>
  <si>
    <t>212065</t>
  </si>
  <si>
    <t>212066</t>
  </si>
  <si>
    <t>212067</t>
  </si>
  <si>
    <t>212068</t>
  </si>
  <si>
    <t>212069</t>
  </si>
  <si>
    <t>212070</t>
  </si>
  <si>
    <t>212071</t>
  </si>
  <si>
    <t>212072</t>
  </si>
  <si>
    <t>212073</t>
  </si>
  <si>
    <t>212074</t>
  </si>
  <si>
    <t>212075</t>
  </si>
  <si>
    <t>212076</t>
  </si>
  <si>
    <t>212077</t>
  </si>
  <si>
    <t>212078</t>
  </si>
  <si>
    <t>212079</t>
  </si>
  <si>
    <t>212080</t>
  </si>
  <si>
    <t>212081</t>
  </si>
  <si>
    <t>212082</t>
  </si>
  <si>
    <t>212083</t>
  </si>
  <si>
    <t>212084</t>
  </si>
  <si>
    <t>212085</t>
  </si>
  <si>
    <t>212086</t>
  </si>
  <si>
    <t>212087</t>
  </si>
  <si>
    <t>212088</t>
  </si>
  <si>
    <t>212089</t>
  </si>
  <si>
    <t>212090</t>
  </si>
  <si>
    <t>212091</t>
  </si>
  <si>
    <t>212092</t>
  </si>
  <si>
    <t>212093</t>
  </si>
  <si>
    <t>212094</t>
  </si>
  <si>
    <t>212095</t>
  </si>
  <si>
    <t>212096</t>
  </si>
  <si>
    <t>212097</t>
  </si>
  <si>
    <t>212098</t>
  </si>
  <si>
    <t>212099</t>
  </si>
  <si>
    <t>212100</t>
  </si>
  <si>
    <t>212101</t>
  </si>
  <si>
    <t>212102</t>
  </si>
  <si>
    <t>212103</t>
  </si>
  <si>
    <t>212104</t>
  </si>
  <si>
    <t>212105</t>
  </si>
  <si>
    <t>212106</t>
  </si>
  <si>
    <t>212107</t>
  </si>
  <si>
    <t>212108</t>
  </si>
  <si>
    <t>212109</t>
  </si>
  <si>
    <t>212110</t>
  </si>
  <si>
    <t>212111</t>
  </si>
  <si>
    <t>212112</t>
  </si>
  <si>
    <t>212113</t>
  </si>
  <si>
    <t>212114</t>
  </si>
  <si>
    <t>212115</t>
  </si>
  <si>
    <t>212116</t>
  </si>
  <si>
    <t>212117</t>
  </si>
  <si>
    <t>222024</t>
  </si>
  <si>
    <t>222025</t>
  </si>
  <si>
    <t>222026</t>
  </si>
  <si>
    <t>222027</t>
  </si>
  <si>
    <t>222028</t>
  </si>
  <si>
    <t>222029</t>
  </si>
  <si>
    <t>222030</t>
  </si>
  <si>
    <t>222031</t>
  </si>
  <si>
    <t>222032</t>
  </si>
  <si>
    <t>222033</t>
  </si>
  <si>
    <t>222034</t>
  </si>
  <si>
    <t>222035</t>
  </si>
  <si>
    <t>222036</t>
  </si>
  <si>
    <t>222037</t>
  </si>
  <si>
    <t>222038</t>
  </si>
  <si>
    <t>222039</t>
  </si>
  <si>
    <t>222040</t>
  </si>
  <si>
    <t>222041</t>
  </si>
  <si>
    <t>222042</t>
  </si>
  <si>
    <t>222043</t>
  </si>
  <si>
    <t>222044</t>
  </si>
  <si>
    <t>222045</t>
  </si>
  <si>
    <t>222046</t>
  </si>
  <si>
    <t>222047</t>
  </si>
  <si>
    <t>222048</t>
  </si>
  <si>
    <t>222049</t>
  </si>
  <si>
    <t>222050</t>
  </si>
  <si>
    <t>222051</t>
  </si>
  <si>
    <t>222052</t>
  </si>
  <si>
    <t>222053</t>
  </si>
  <si>
    <t>222054</t>
  </si>
  <si>
    <t>222055</t>
  </si>
  <si>
    <t>222056</t>
  </si>
  <si>
    <t>222057</t>
  </si>
  <si>
    <t>222058</t>
  </si>
  <si>
    <t>222059</t>
  </si>
  <si>
    <t>222060</t>
  </si>
  <si>
    <t>222061</t>
  </si>
  <si>
    <t>222062</t>
  </si>
  <si>
    <t>222063</t>
  </si>
  <si>
    <t>222064</t>
  </si>
  <si>
    <t>222065</t>
  </si>
  <si>
    <t>222066</t>
  </si>
  <si>
    <t>222067</t>
  </si>
  <si>
    <t>222068</t>
  </si>
  <si>
    <t>222069</t>
  </si>
  <si>
    <t>222070</t>
  </si>
  <si>
    <t>222071</t>
  </si>
  <si>
    <t>222072</t>
  </si>
  <si>
    <t>222073</t>
  </si>
  <si>
    <t>222074</t>
  </si>
  <si>
    <t>222075</t>
  </si>
  <si>
    <t>222076</t>
  </si>
  <si>
    <t>222077</t>
  </si>
  <si>
    <t>222078</t>
  </si>
  <si>
    <t>222079</t>
  </si>
  <si>
    <t>222080</t>
  </si>
  <si>
    <t>222081</t>
  </si>
  <si>
    <t>222082</t>
  </si>
  <si>
    <t>222083</t>
  </si>
  <si>
    <t>222084</t>
  </si>
  <si>
    <t>222085</t>
  </si>
  <si>
    <t>222086</t>
  </si>
  <si>
    <t>222087</t>
  </si>
  <si>
    <t>222088</t>
  </si>
  <si>
    <t>222089</t>
  </si>
  <si>
    <t>222090</t>
  </si>
  <si>
    <t>222091</t>
  </si>
  <si>
    <t>222092</t>
  </si>
  <si>
    <t>222093</t>
  </si>
  <si>
    <t>222094</t>
  </si>
  <si>
    <t>222095</t>
  </si>
  <si>
    <t>222096</t>
  </si>
  <si>
    <t>222097</t>
  </si>
  <si>
    <t>222098</t>
  </si>
  <si>
    <t>222099</t>
  </si>
  <si>
    <t>222100</t>
  </si>
  <si>
    <t>222101</t>
  </si>
  <si>
    <t>222102</t>
  </si>
  <si>
    <t>222103</t>
  </si>
  <si>
    <t>222104</t>
  </si>
  <si>
    <t>222105</t>
  </si>
  <si>
    <t>222106</t>
  </si>
  <si>
    <t>222107</t>
  </si>
  <si>
    <t>222108</t>
  </si>
  <si>
    <t>222109</t>
  </si>
  <si>
    <t>222110</t>
  </si>
  <si>
    <t>222111</t>
  </si>
  <si>
    <t>222112</t>
  </si>
  <si>
    <t>222113</t>
  </si>
  <si>
    <t>222114</t>
  </si>
  <si>
    <t>222115</t>
  </si>
  <si>
    <t>222116</t>
  </si>
  <si>
    <t>222117</t>
  </si>
  <si>
    <t>232024</t>
  </si>
  <si>
    <t>232025</t>
  </si>
  <si>
    <t>232026</t>
  </si>
  <si>
    <t>232027</t>
  </si>
  <si>
    <t>232028</t>
  </si>
  <si>
    <t>232029</t>
  </si>
  <si>
    <t>232030</t>
  </si>
  <si>
    <t>232031</t>
  </si>
  <si>
    <t>232032</t>
  </si>
  <si>
    <t>232033</t>
  </si>
  <si>
    <t>232034</t>
  </si>
  <si>
    <t>232035</t>
  </si>
  <si>
    <t>232036</t>
  </si>
  <si>
    <t>232037</t>
  </si>
  <si>
    <t>232038</t>
  </si>
  <si>
    <t>232039</t>
  </si>
  <si>
    <t>232040</t>
  </si>
  <si>
    <t>232041</t>
  </si>
  <si>
    <t>232042</t>
  </si>
  <si>
    <t>232043</t>
  </si>
  <si>
    <t>232044</t>
  </si>
  <si>
    <t>232045</t>
  </si>
  <si>
    <t>232046</t>
  </si>
  <si>
    <t>232047</t>
  </si>
  <si>
    <t>232048</t>
  </si>
  <si>
    <t>232049</t>
  </si>
  <si>
    <t>232050</t>
  </si>
  <si>
    <t>232051</t>
  </si>
  <si>
    <t>232052</t>
  </si>
  <si>
    <t>232053</t>
  </si>
  <si>
    <t>232054</t>
  </si>
  <si>
    <t>232055</t>
  </si>
  <si>
    <t>232056</t>
  </si>
  <si>
    <t>232057</t>
  </si>
  <si>
    <t>232058</t>
  </si>
  <si>
    <t>232059</t>
  </si>
  <si>
    <t>232060</t>
  </si>
  <si>
    <t>232061</t>
  </si>
  <si>
    <t>232062</t>
  </si>
  <si>
    <t>232063</t>
  </si>
  <si>
    <t>232064</t>
  </si>
  <si>
    <t>232065</t>
  </si>
  <si>
    <t>232066</t>
  </si>
  <si>
    <t>232067</t>
  </si>
  <si>
    <t>232068</t>
  </si>
  <si>
    <t>232069</t>
  </si>
  <si>
    <t>232070</t>
  </si>
  <si>
    <t>232071</t>
  </si>
  <si>
    <t>232072</t>
  </si>
  <si>
    <t>232073</t>
  </si>
  <si>
    <t>232074</t>
  </si>
  <si>
    <t>232075</t>
  </si>
  <si>
    <t>232076</t>
  </si>
  <si>
    <t>232077</t>
  </si>
  <si>
    <t>232078</t>
  </si>
  <si>
    <t>232079</t>
  </si>
  <si>
    <t>232080</t>
  </si>
  <si>
    <t>232081</t>
  </si>
  <si>
    <t>232082</t>
  </si>
  <si>
    <t>232083</t>
  </si>
  <si>
    <t>232084</t>
  </si>
  <si>
    <t>232085</t>
  </si>
  <si>
    <t>232086</t>
  </si>
  <si>
    <t>232087</t>
  </si>
  <si>
    <t>232088</t>
  </si>
  <si>
    <t>232089</t>
  </si>
  <si>
    <t>232090</t>
  </si>
  <si>
    <t>232091</t>
  </si>
  <si>
    <t>232092</t>
  </si>
  <si>
    <t>232093</t>
  </si>
  <si>
    <t>232094</t>
  </si>
  <si>
    <t>232095</t>
  </si>
  <si>
    <t>232096</t>
  </si>
  <si>
    <t>232097</t>
  </si>
  <si>
    <t>232098</t>
  </si>
  <si>
    <t>232099</t>
  </si>
  <si>
    <t>232100</t>
  </si>
  <si>
    <t>232101</t>
  </si>
  <si>
    <t>232102</t>
  </si>
  <si>
    <t>232103</t>
  </si>
  <si>
    <t>232104</t>
  </si>
  <si>
    <t>232105</t>
  </si>
  <si>
    <t>232106</t>
  </si>
  <si>
    <t>232107</t>
  </si>
  <si>
    <t>232108</t>
  </si>
  <si>
    <t>232109</t>
  </si>
  <si>
    <t>232110</t>
  </si>
  <si>
    <t>232111</t>
  </si>
  <si>
    <t>232112</t>
  </si>
  <si>
    <t>232113</t>
  </si>
  <si>
    <t>232114</t>
  </si>
  <si>
    <t>232115</t>
  </si>
  <si>
    <t>232116</t>
  </si>
  <si>
    <t>232117</t>
  </si>
  <si>
    <t>242024</t>
  </si>
  <si>
    <t>242025</t>
  </si>
  <si>
    <t>242026</t>
  </si>
  <si>
    <t>242027</t>
  </si>
  <si>
    <t>242028</t>
  </si>
  <si>
    <t>242029</t>
  </si>
  <si>
    <t>242030</t>
  </si>
  <si>
    <t>242031</t>
  </si>
  <si>
    <t>242032</t>
  </si>
  <si>
    <t>242033</t>
  </si>
  <si>
    <t>242034</t>
  </si>
  <si>
    <t>242035</t>
  </si>
  <si>
    <t>242036</t>
  </si>
  <si>
    <t>242037</t>
  </si>
  <si>
    <t>242038</t>
  </si>
  <si>
    <t>242039</t>
  </si>
  <si>
    <t>242040</t>
  </si>
  <si>
    <t>242041</t>
  </si>
  <si>
    <t>242042</t>
  </si>
  <si>
    <t>242043</t>
  </si>
  <si>
    <t>242044</t>
  </si>
  <si>
    <t>242045</t>
  </si>
  <si>
    <t>242046</t>
  </si>
  <si>
    <t>242047</t>
  </si>
  <si>
    <t>242048</t>
  </si>
  <si>
    <t>242049</t>
  </si>
  <si>
    <t>242050</t>
  </si>
  <si>
    <t>242051</t>
  </si>
  <si>
    <t>242052</t>
  </si>
  <si>
    <t>242053</t>
  </si>
  <si>
    <t>242054</t>
  </si>
  <si>
    <t>242055</t>
  </si>
  <si>
    <t>242056</t>
  </si>
  <si>
    <t>242057</t>
  </si>
  <si>
    <t>242058</t>
  </si>
  <si>
    <t>242059</t>
  </si>
  <si>
    <t>242060</t>
  </si>
  <si>
    <t>242061</t>
  </si>
  <si>
    <t>242062</t>
  </si>
  <si>
    <t>242063</t>
  </si>
  <si>
    <t>242064</t>
  </si>
  <si>
    <t>242065</t>
  </si>
  <si>
    <t>242066</t>
  </si>
  <si>
    <t>242067</t>
  </si>
  <si>
    <t>242068</t>
  </si>
  <si>
    <t>242069</t>
  </si>
  <si>
    <t>242070</t>
  </si>
  <si>
    <t>242071</t>
  </si>
  <si>
    <t>242072</t>
  </si>
  <si>
    <t>242073</t>
  </si>
  <si>
    <t>242074</t>
  </si>
  <si>
    <t>242075</t>
  </si>
  <si>
    <t>242076</t>
  </si>
  <si>
    <t>242077</t>
  </si>
  <si>
    <t>242078</t>
  </si>
  <si>
    <t>242079</t>
  </si>
  <si>
    <t>242080</t>
  </si>
  <si>
    <t>242081</t>
  </si>
  <si>
    <t>242082</t>
  </si>
  <si>
    <t>242083</t>
  </si>
  <si>
    <t>242084</t>
  </si>
  <si>
    <t>242085</t>
  </si>
  <si>
    <t>242086</t>
  </si>
  <si>
    <t>242087</t>
  </si>
  <si>
    <t>242088</t>
  </si>
  <si>
    <t>242089</t>
  </si>
  <si>
    <t>242090</t>
  </si>
  <si>
    <t>242091</t>
  </si>
  <si>
    <t>242092</t>
  </si>
  <si>
    <t>242093</t>
  </si>
  <si>
    <t>242094</t>
  </si>
  <si>
    <t>242095</t>
  </si>
  <si>
    <t>242096</t>
  </si>
  <si>
    <t>242097</t>
  </si>
  <si>
    <t>242098</t>
  </si>
  <si>
    <t>242099</t>
  </si>
  <si>
    <t>242100</t>
  </si>
  <si>
    <t>242101</t>
  </si>
  <si>
    <t>242102</t>
  </si>
  <si>
    <t>242103</t>
  </si>
  <si>
    <t>242104</t>
  </si>
  <si>
    <t>242105</t>
  </si>
  <si>
    <t>242106</t>
  </si>
  <si>
    <t>242107</t>
  </si>
  <si>
    <t>242108</t>
  </si>
  <si>
    <t>242109</t>
  </si>
  <si>
    <t>242110</t>
  </si>
  <si>
    <t>242111</t>
  </si>
  <si>
    <t>242112</t>
  </si>
  <si>
    <t>242113</t>
  </si>
  <si>
    <t>242114</t>
  </si>
  <si>
    <t>242115</t>
  </si>
  <si>
    <t>242116</t>
  </si>
  <si>
    <t>242117</t>
  </si>
  <si>
    <t>252024</t>
  </si>
  <si>
    <t>252025</t>
  </si>
  <si>
    <t>252026</t>
  </si>
  <si>
    <t>252027</t>
  </si>
  <si>
    <t>252028</t>
  </si>
  <si>
    <t>252029</t>
  </si>
  <si>
    <t>252030</t>
  </si>
  <si>
    <t>252031</t>
  </si>
  <si>
    <t>252032</t>
  </si>
  <si>
    <t>252033</t>
  </si>
  <si>
    <t>252034</t>
  </si>
  <si>
    <t>252035</t>
  </si>
  <si>
    <t>252036</t>
  </si>
  <si>
    <t>252037</t>
  </si>
  <si>
    <t>252038</t>
  </si>
  <si>
    <t>252039</t>
  </si>
  <si>
    <t>252040</t>
  </si>
  <si>
    <t>252041</t>
  </si>
  <si>
    <t>252042</t>
  </si>
  <si>
    <t>252043</t>
  </si>
  <si>
    <t>252044</t>
  </si>
  <si>
    <t>252045</t>
  </si>
  <si>
    <t>252046</t>
  </si>
  <si>
    <t>252047</t>
  </si>
  <si>
    <t>252048</t>
  </si>
  <si>
    <t>252049</t>
  </si>
  <si>
    <t>252050</t>
  </si>
  <si>
    <t>252051</t>
  </si>
  <si>
    <t>252052</t>
  </si>
  <si>
    <t>252053</t>
  </si>
  <si>
    <t>252054</t>
  </si>
  <si>
    <t>252055</t>
  </si>
  <si>
    <t>252056</t>
  </si>
  <si>
    <t>252057</t>
  </si>
  <si>
    <t>252058</t>
  </si>
  <si>
    <t>252059</t>
  </si>
  <si>
    <t>252060</t>
  </si>
  <si>
    <t>252061</t>
  </si>
  <si>
    <t>252062</t>
  </si>
  <si>
    <t>252063</t>
  </si>
  <si>
    <t>252064</t>
  </si>
  <si>
    <t>252065</t>
  </si>
  <si>
    <t>252066</t>
  </si>
  <si>
    <t>252067</t>
  </si>
  <si>
    <t>252068</t>
  </si>
  <si>
    <t>252069</t>
  </si>
  <si>
    <t>252070</t>
  </si>
  <si>
    <t>252071</t>
  </si>
  <si>
    <t>252072</t>
  </si>
  <si>
    <t>252073</t>
  </si>
  <si>
    <t>252074</t>
  </si>
  <si>
    <t>252075</t>
  </si>
  <si>
    <t>252076</t>
  </si>
  <si>
    <t>252077</t>
  </si>
  <si>
    <t>252078</t>
  </si>
  <si>
    <t>252079</t>
  </si>
  <si>
    <t>252080</t>
  </si>
  <si>
    <t>252081</t>
  </si>
  <si>
    <t>252082</t>
  </si>
  <si>
    <t>252083</t>
  </si>
  <si>
    <t>252084</t>
  </si>
  <si>
    <t>252085</t>
  </si>
  <si>
    <t>252086</t>
  </si>
  <si>
    <t>252087</t>
  </si>
  <si>
    <t>252088</t>
  </si>
  <si>
    <t>252089</t>
  </si>
  <si>
    <t>252090</t>
  </si>
  <si>
    <t>252091</t>
  </si>
  <si>
    <t>252092</t>
  </si>
  <si>
    <t>252093</t>
  </si>
  <si>
    <t>252094</t>
  </si>
  <si>
    <t>252095</t>
  </si>
  <si>
    <t>252096</t>
  </si>
  <si>
    <t>252097</t>
  </si>
  <si>
    <t>252098</t>
  </si>
  <si>
    <t>252099</t>
  </si>
  <si>
    <t>252100</t>
  </si>
  <si>
    <t>252101</t>
  </si>
  <si>
    <t>252102</t>
  </si>
  <si>
    <t>252103</t>
  </si>
  <si>
    <t>252104</t>
  </si>
  <si>
    <t>252105</t>
  </si>
  <si>
    <t>252106</t>
  </si>
  <si>
    <t>252107</t>
  </si>
  <si>
    <t>252108</t>
  </si>
  <si>
    <t>252109</t>
  </si>
  <si>
    <t>252110</t>
  </si>
  <si>
    <t>252111</t>
  </si>
  <si>
    <t>252112</t>
  </si>
  <si>
    <t>252113</t>
  </si>
  <si>
    <t>252114</t>
  </si>
  <si>
    <t>252115</t>
  </si>
  <si>
    <t>252116</t>
  </si>
  <si>
    <t>252117</t>
  </si>
  <si>
    <t>262024</t>
  </si>
  <si>
    <t>262025</t>
  </si>
  <si>
    <t>262026</t>
  </si>
  <si>
    <t>262027</t>
  </si>
  <si>
    <t>262028</t>
  </si>
  <si>
    <t>262029</t>
  </si>
  <si>
    <t>262030</t>
  </si>
  <si>
    <t>262031</t>
  </si>
  <si>
    <t>262032</t>
  </si>
  <si>
    <t>262033</t>
  </si>
  <si>
    <t>262034</t>
  </si>
  <si>
    <t>262035</t>
  </si>
  <si>
    <t>262036</t>
  </si>
  <si>
    <t>262037</t>
  </si>
  <si>
    <t>262038</t>
  </si>
  <si>
    <t>262039</t>
  </si>
  <si>
    <t>262040</t>
  </si>
  <si>
    <t>262041</t>
  </si>
  <si>
    <t>262042</t>
  </si>
  <si>
    <t>262043</t>
  </si>
  <si>
    <t>262044</t>
  </si>
  <si>
    <t>262045</t>
  </si>
  <si>
    <t>262046</t>
  </si>
  <si>
    <t>262047</t>
  </si>
  <si>
    <t>262048</t>
  </si>
  <si>
    <t>262049</t>
  </si>
  <si>
    <t>262050</t>
  </si>
  <si>
    <t>262051</t>
  </si>
  <si>
    <t>262052</t>
  </si>
  <si>
    <t>262053</t>
  </si>
  <si>
    <t>262054</t>
  </si>
  <si>
    <t>262055</t>
  </si>
  <si>
    <t>262056</t>
  </si>
  <si>
    <t>262057</t>
  </si>
  <si>
    <t>262058</t>
  </si>
  <si>
    <t>262059</t>
  </si>
  <si>
    <t>262060</t>
  </si>
  <si>
    <t>262061</t>
  </si>
  <si>
    <t>262062</t>
  </si>
  <si>
    <t>262063</t>
  </si>
  <si>
    <t>262064</t>
  </si>
  <si>
    <t>262065</t>
  </si>
  <si>
    <t>262066</t>
  </si>
  <si>
    <t>262067</t>
  </si>
  <si>
    <t>262068</t>
  </si>
  <si>
    <t>262069</t>
  </si>
  <si>
    <t>262070</t>
  </si>
  <si>
    <t>262071</t>
  </si>
  <si>
    <t>262072</t>
  </si>
  <si>
    <t>262073</t>
  </si>
  <si>
    <t>262074</t>
  </si>
  <si>
    <t>262075</t>
  </si>
  <si>
    <t>262076</t>
  </si>
  <si>
    <t>262077</t>
  </si>
  <si>
    <t>262078</t>
  </si>
  <si>
    <t>262079</t>
  </si>
  <si>
    <t>262080</t>
  </si>
  <si>
    <t>262081</t>
  </si>
  <si>
    <t>262082</t>
  </si>
  <si>
    <t>262083</t>
  </si>
  <si>
    <t>262084</t>
  </si>
  <si>
    <t>262085</t>
  </si>
  <si>
    <t>262086</t>
  </si>
  <si>
    <t>262087</t>
  </si>
  <si>
    <t>262088</t>
  </si>
  <si>
    <t>262089</t>
  </si>
  <si>
    <t>262090</t>
  </si>
  <si>
    <t>262091</t>
  </si>
  <si>
    <t>262092</t>
  </si>
  <si>
    <t>262093</t>
  </si>
  <si>
    <t>262094</t>
  </si>
  <si>
    <t>262095</t>
  </si>
  <si>
    <t>262096</t>
  </si>
  <si>
    <t>262097</t>
  </si>
  <si>
    <t>262098</t>
  </si>
  <si>
    <t>262099</t>
  </si>
  <si>
    <t>262100</t>
  </si>
  <si>
    <t>262101</t>
  </si>
  <si>
    <t>262102</t>
  </si>
  <si>
    <t>262103</t>
  </si>
  <si>
    <t>262104</t>
  </si>
  <si>
    <t>262105</t>
  </si>
  <si>
    <t>262106</t>
  </si>
  <si>
    <t>262107</t>
  </si>
  <si>
    <t>262108</t>
  </si>
  <si>
    <t>262109</t>
  </si>
  <si>
    <t>262110</t>
  </si>
  <si>
    <t>262111</t>
  </si>
  <si>
    <t>262112</t>
  </si>
  <si>
    <t>262113</t>
  </si>
  <si>
    <t>262114</t>
  </si>
  <si>
    <t>262115</t>
  </si>
  <si>
    <t>262116</t>
  </si>
  <si>
    <t>262117</t>
  </si>
  <si>
    <t>272024</t>
  </si>
  <si>
    <t>272025</t>
  </si>
  <si>
    <t>272026</t>
  </si>
  <si>
    <t>272027</t>
  </si>
  <si>
    <t>272028</t>
  </si>
  <si>
    <t>272029</t>
  </si>
  <si>
    <t>272030</t>
  </si>
  <si>
    <t>272031</t>
  </si>
  <si>
    <t>272032</t>
  </si>
  <si>
    <t>272033</t>
  </si>
  <si>
    <t>272034</t>
  </si>
  <si>
    <t>272035</t>
  </si>
  <si>
    <t>272036</t>
  </si>
  <si>
    <t>272037</t>
  </si>
  <si>
    <t>272038</t>
  </si>
  <si>
    <t>272039</t>
  </si>
  <si>
    <t>272040</t>
  </si>
  <si>
    <t>272041</t>
  </si>
  <si>
    <t>272042</t>
  </si>
  <si>
    <t>272043</t>
  </si>
  <si>
    <t>272044</t>
  </si>
  <si>
    <t>272045</t>
  </si>
  <si>
    <t>272046</t>
  </si>
  <si>
    <t>272047</t>
  </si>
  <si>
    <t>272048</t>
  </si>
  <si>
    <t>272049</t>
  </si>
  <si>
    <t>272050</t>
  </si>
  <si>
    <t>272051</t>
  </si>
  <si>
    <t>272052</t>
  </si>
  <si>
    <t>272053</t>
  </si>
  <si>
    <t>272054</t>
  </si>
  <si>
    <t>272055</t>
  </si>
  <si>
    <t>272056</t>
  </si>
  <si>
    <t>272057</t>
  </si>
  <si>
    <t>272058</t>
  </si>
  <si>
    <t>272059</t>
  </si>
  <si>
    <t>272060</t>
  </si>
  <si>
    <t>272061</t>
  </si>
  <si>
    <t>272062</t>
  </si>
  <si>
    <t>272063</t>
  </si>
  <si>
    <t>272064</t>
  </si>
  <si>
    <t>272065</t>
  </si>
  <si>
    <t>272066</t>
  </si>
  <si>
    <t>272067</t>
  </si>
  <si>
    <t>272068</t>
  </si>
  <si>
    <t>272069</t>
  </si>
  <si>
    <t>272070</t>
  </si>
  <si>
    <t>272071</t>
  </si>
  <si>
    <t>272072</t>
  </si>
  <si>
    <t>272073</t>
  </si>
  <si>
    <t>272074</t>
  </si>
  <si>
    <t>272075</t>
  </si>
  <si>
    <t>272076</t>
  </si>
  <si>
    <t>272077</t>
  </si>
  <si>
    <t>272078</t>
  </si>
  <si>
    <t>272079</t>
  </si>
  <si>
    <t>272080</t>
  </si>
  <si>
    <t>272081</t>
  </si>
  <si>
    <t>272082</t>
  </si>
  <si>
    <t>272083</t>
  </si>
  <si>
    <t>272084</t>
  </si>
  <si>
    <t>272085</t>
  </si>
  <si>
    <t>272086</t>
  </si>
  <si>
    <t>272087</t>
  </si>
  <si>
    <t>272088</t>
  </si>
  <si>
    <t>272089</t>
  </si>
  <si>
    <t>272090</t>
  </si>
  <si>
    <t>272091</t>
  </si>
  <si>
    <t>272092</t>
  </si>
  <si>
    <t>272093</t>
  </si>
  <si>
    <t>272094</t>
  </si>
  <si>
    <t>272095</t>
  </si>
  <si>
    <t>272096</t>
  </si>
  <si>
    <t>272097</t>
  </si>
  <si>
    <t>272098</t>
  </si>
  <si>
    <t>272099</t>
  </si>
  <si>
    <t>272100</t>
  </si>
  <si>
    <t>272101</t>
  </si>
  <si>
    <t>272102</t>
  </si>
  <si>
    <t>272103</t>
  </si>
  <si>
    <t>272104</t>
  </si>
  <si>
    <t>272105</t>
  </si>
  <si>
    <t>272106</t>
  </si>
  <si>
    <t>272107</t>
  </si>
  <si>
    <t>272108</t>
  </si>
  <si>
    <t>272109</t>
  </si>
  <si>
    <t>272110</t>
  </si>
  <si>
    <t>272111</t>
  </si>
  <si>
    <t>272112</t>
  </si>
  <si>
    <t>272113</t>
  </si>
  <si>
    <t>272114</t>
  </si>
  <si>
    <t>272115</t>
  </si>
  <si>
    <t>272116</t>
  </si>
  <si>
    <t>272117</t>
  </si>
  <si>
    <t>282024</t>
  </si>
  <si>
    <t>282025</t>
  </si>
  <si>
    <t>282026</t>
  </si>
  <si>
    <t>282027</t>
  </si>
  <si>
    <t>282028</t>
  </si>
  <si>
    <t>282029</t>
  </si>
  <si>
    <t>282030</t>
  </si>
  <si>
    <t>282031</t>
  </si>
  <si>
    <t>282032</t>
  </si>
  <si>
    <t>282033</t>
  </si>
  <si>
    <t>282034</t>
  </si>
  <si>
    <t>282035</t>
  </si>
  <si>
    <t>282036</t>
  </si>
  <si>
    <t>282037</t>
  </si>
  <si>
    <t>282038</t>
  </si>
  <si>
    <t>282039</t>
  </si>
  <si>
    <t>282040</t>
  </si>
  <si>
    <t>282041</t>
  </si>
  <si>
    <t>282042</t>
  </si>
  <si>
    <t>282043</t>
  </si>
  <si>
    <t>282044</t>
  </si>
  <si>
    <t>282045</t>
  </si>
  <si>
    <t>282046</t>
  </si>
  <si>
    <t>282047</t>
  </si>
  <si>
    <t>282048</t>
  </si>
  <si>
    <t>282049</t>
  </si>
  <si>
    <t>282050</t>
  </si>
  <si>
    <t>282051</t>
  </si>
  <si>
    <t>282052</t>
  </si>
  <si>
    <t>282053</t>
  </si>
  <si>
    <t>282054</t>
  </si>
  <si>
    <t>282055</t>
  </si>
  <si>
    <t>282056</t>
  </si>
  <si>
    <t>282057</t>
  </si>
  <si>
    <t>282058</t>
  </si>
  <si>
    <t>282059</t>
  </si>
  <si>
    <t>282060</t>
  </si>
  <si>
    <t>282061</t>
  </si>
  <si>
    <t>282062</t>
  </si>
  <si>
    <t>282063</t>
  </si>
  <si>
    <t>282064</t>
  </si>
  <si>
    <t>282065</t>
  </si>
  <si>
    <t>282066</t>
  </si>
  <si>
    <t>282067</t>
  </si>
  <si>
    <t>282068</t>
  </si>
  <si>
    <t>282069</t>
  </si>
  <si>
    <t>282070</t>
  </si>
  <si>
    <t>282071</t>
  </si>
  <si>
    <t>282072</t>
  </si>
  <si>
    <t>282073</t>
  </si>
  <si>
    <t>282074</t>
  </si>
  <si>
    <t>282075</t>
  </si>
  <si>
    <t>282076</t>
  </si>
  <si>
    <t>282077</t>
  </si>
  <si>
    <t>282078</t>
  </si>
  <si>
    <t>282079</t>
  </si>
  <si>
    <t>282080</t>
  </si>
  <si>
    <t>282081</t>
  </si>
  <si>
    <t>282082</t>
  </si>
  <si>
    <t>282083</t>
  </si>
  <si>
    <t>282084</t>
  </si>
  <si>
    <t>282085</t>
  </si>
  <si>
    <t>282086</t>
  </si>
  <si>
    <t>282087</t>
  </si>
  <si>
    <t>282088</t>
  </si>
  <si>
    <t>282089</t>
  </si>
  <si>
    <t>282090</t>
  </si>
  <si>
    <t>282091</t>
  </si>
  <si>
    <t>282092</t>
  </si>
  <si>
    <t>282093</t>
  </si>
  <si>
    <t>282094</t>
  </si>
  <si>
    <t>282095</t>
  </si>
  <si>
    <t>282096</t>
  </si>
  <si>
    <t>282097</t>
  </si>
  <si>
    <t>282098</t>
  </si>
  <si>
    <t>282099</t>
  </si>
  <si>
    <t>282100</t>
  </si>
  <si>
    <t>282101</t>
  </si>
  <si>
    <t>282102</t>
  </si>
  <si>
    <t>282103</t>
  </si>
  <si>
    <t>282104</t>
  </si>
  <si>
    <t>282105</t>
  </si>
  <si>
    <t>282106</t>
  </si>
  <si>
    <t>282107</t>
  </si>
  <si>
    <t>282108</t>
  </si>
  <si>
    <t>282109</t>
  </si>
  <si>
    <t>282110</t>
  </si>
  <si>
    <t>282111</t>
  </si>
  <si>
    <t>282112</t>
  </si>
  <si>
    <t>282113</t>
  </si>
  <si>
    <t>282114</t>
  </si>
  <si>
    <t>282115</t>
  </si>
  <si>
    <t>282116</t>
  </si>
  <si>
    <t>282117</t>
  </si>
  <si>
    <t>292024</t>
  </si>
  <si>
    <t>292025</t>
  </si>
  <si>
    <t>292026</t>
  </si>
  <si>
    <t>292027</t>
  </si>
  <si>
    <t>292028</t>
  </si>
  <si>
    <t>292029</t>
  </si>
  <si>
    <t>292030</t>
  </si>
  <si>
    <t>292031</t>
  </si>
  <si>
    <t>292032</t>
  </si>
  <si>
    <t>292033</t>
  </si>
  <si>
    <t>292034</t>
  </si>
  <si>
    <t>292035</t>
  </si>
  <si>
    <t>292036</t>
  </si>
  <si>
    <t>292037</t>
  </si>
  <si>
    <t>292038</t>
  </si>
  <si>
    <t>292039</t>
  </si>
  <si>
    <t>292040</t>
  </si>
  <si>
    <t>292041</t>
  </si>
  <si>
    <t>292042</t>
  </si>
  <si>
    <t>292043</t>
  </si>
  <si>
    <t>292044</t>
  </si>
  <si>
    <t>292045</t>
  </si>
  <si>
    <t>292046</t>
  </si>
  <si>
    <t>292047</t>
  </si>
  <si>
    <t>292048</t>
  </si>
  <si>
    <t>292049</t>
  </si>
  <si>
    <t>292050</t>
  </si>
  <si>
    <t>292051</t>
  </si>
  <si>
    <t>292052</t>
  </si>
  <si>
    <t>292053</t>
  </si>
  <si>
    <t>292054</t>
  </si>
  <si>
    <t>292055</t>
  </si>
  <si>
    <t>292056</t>
  </si>
  <si>
    <t>292057</t>
  </si>
  <si>
    <t>292058</t>
  </si>
  <si>
    <t>292059</t>
  </si>
  <si>
    <t>292060</t>
  </si>
  <si>
    <t>292061</t>
  </si>
  <si>
    <t>292062</t>
  </si>
  <si>
    <t>292063</t>
  </si>
  <si>
    <t>292064</t>
  </si>
  <si>
    <t>292065</t>
  </si>
  <si>
    <t>292066</t>
  </si>
  <si>
    <t>292067</t>
  </si>
  <si>
    <t>292068</t>
  </si>
  <si>
    <t>292069</t>
  </si>
  <si>
    <t>292070</t>
  </si>
  <si>
    <t>292071</t>
  </si>
  <si>
    <t>292072</t>
  </si>
  <si>
    <t>292073</t>
  </si>
  <si>
    <t>292074</t>
  </si>
  <si>
    <t>292075</t>
  </si>
  <si>
    <t>292076</t>
  </si>
  <si>
    <t>292077</t>
  </si>
  <si>
    <t>292078</t>
  </si>
  <si>
    <t>292079</t>
  </si>
  <si>
    <t>292080</t>
  </si>
  <si>
    <t>292081</t>
  </si>
  <si>
    <t>292082</t>
  </si>
  <si>
    <t>292083</t>
  </si>
  <si>
    <t>292084</t>
  </si>
  <si>
    <t>292085</t>
  </si>
  <si>
    <t>292086</t>
  </si>
  <si>
    <t>292087</t>
  </si>
  <si>
    <t>292088</t>
  </si>
  <si>
    <t>292089</t>
  </si>
  <si>
    <t>292090</t>
  </si>
  <si>
    <t>292091</t>
  </si>
  <si>
    <t>292092</t>
  </si>
  <si>
    <t>292093</t>
  </si>
  <si>
    <t>292094</t>
  </si>
  <si>
    <t>292095</t>
  </si>
  <si>
    <t>292096</t>
  </si>
  <si>
    <t>292097</t>
  </si>
  <si>
    <t>292098</t>
  </si>
  <si>
    <t>292099</t>
  </si>
  <si>
    <t>292100</t>
  </si>
  <si>
    <t>292101</t>
  </si>
  <si>
    <t>292102</t>
  </si>
  <si>
    <t>292103</t>
  </si>
  <si>
    <t>292104</t>
  </si>
  <si>
    <t>292105</t>
  </si>
  <si>
    <t>292106</t>
  </si>
  <si>
    <t>292107</t>
  </si>
  <si>
    <t>292108</t>
  </si>
  <si>
    <t>292109</t>
  </si>
  <si>
    <t>292110</t>
  </si>
  <si>
    <t>292111</t>
  </si>
  <si>
    <t>292112</t>
  </si>
  <si>
    <t>292113</t>
  </si>
  <si>
    <t>292114</t>
  </si>
  <si>
    <t>292115</t>
  </si>
  <si>
    <t>292116</t>
  </si>
  <si>
    <t>292117</t>
  </si>
  <si>
    <t>302024</t>
  </si>
  <si>
    <t>302025</t>
  </si>
  <si>
    <t>302026</t>
  </si>
  <si>
    <t>302027</t>
  </si>
  <si>
    <t>302028</t>
  </si>
  <si>
    <t>302029</t>
  </si>
  <si>
    <t>302030</t>
  </si>
  <si>
    <t>302031</t>
  </si>
  <si>
    <t>302032</t>
  </si>
  <si>
    <t>302033</t>
  </si>
  <si>
    <t>302034</t>
  </si>
  <si>
    <t>302035</t>
  </si>
  <si>
    <t>302036</t>
  </si>
  <si>
    <t>302037</t>
  </si>
  <si>
    <t>302038</t>
  </si>
  <si>
    <t>302039</t>
  </si>
  <si>
    <t>302040</t>
  </si>
  <si>
    <t>302041</t>
  </si>
  <si>
    <t>302042</t>
  </si>
  <si>
    <t>302043</t>
  </si>
  <si>
    <t>302044</t>
  </si>
  <si>
    <t>302045</t>
  </si>
  <si>
    <t>302046</t>
  </si>
  <si>
    <t>302047</t>
  </si>
  <si>
    <t>302048</t>
  </si>
  <si>
    <t>302049</t>
  </si>
  <si>
    <t>302050</t>
  </si>
  <si>
    <t>302051</t>
  </si>
  <si>
    <t>302052</t>
  </si>
  <si>
    <t>302053</t>
  </si>
  <si>
    <t>302054</t>
  </si>
  <si>
    <t>302055</t>
  </si>
  <si>
    <t>302056</t>
  </si>
  <si>
    <t>302057</t>
  </si>
  <si>
    <t>302058</t>
  </si>
  <si>
    <t>302059</t>
  </si>
  <si>
    <t>302060</t>
  </si>
  <si>
    <t>302061</t>
  </si>
  <si>
    <t>302062</t>
  </si>
  <si>
    <t>302063</t>
  </si>
  <si>
    <t>302064</t>
  </si>
  <si>
    <t>302065</t>
  </si>
  <si>
    <t>302066</t>
  </si>
  <si>
    <t>302067</t>
  </si>
  <si>
    <t>302068</t>
  </si>
  <si>
    <t>302069</t>
  </si>
  <si>
    <t>302070</t>
  </si>
  <si>
    <t>302071</t>
  </si>
  <si>
    <t>302072</t>
  </si>
  <si>
    <t>302073</t>
  </si>
  <si>
    <t>302074</t>
  </si>
  <si>
    <t>302075</t>
  </si>
  <si>
    <t>302076</t>
  </si>
  <si>
    <t>302077</t>
  </si>
  <si>
    <t>302078</t>
  </si>
  <si>
    <t>302079</t>
  </si>
  <si>
    <t>302080</t>
  </si>
  <si>
    <t>302081</t>
  </si>
  <si>
    <t>302082</t>
  </si>
  <si>
    <t>302083</t>
  </si>
  <si>
    <t>302084</t>
  </si>
  <si>
    <t>302085</t>
  </si>
  <si>
    <t>302086</t>
  </si>
  <si>
    <t>302087</t>
  </si>
  <si>
    <t>302088</t>
  </si>
  <si>
    <t>302089</t>
  </si>
  <si>
    <t>302090</t>
  </si>
  <si>
    <t>302091</t>
  </si>
  <si>
    <t>302092</t>
  </si>
  <si>
    <t>302093</t>
  </si>
  <si>
    <t>302094</t>
  </si>
  <si>
    <t>302095</t>
  </si>
  <si>
    <t>302096</t>
  </si>
  <si>
    <t>302097</t>
  </si>
  <si>
    <t>302098</t>
  </si>
  <si>
    <t>302099</t>
  </si>
  <si>
    <t>302100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</si>
  <si>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</si>
  <si>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</si>
  <si>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</si>
  <si>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</si>
  <si>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</si>
  <si>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</si>
  <si>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</si>
  <si>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</si>
  <si>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</si>
  <si>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</si>
  <si>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</si>
  <si>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</si>
  <si>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</si>
  <si>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</si>
  <si>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</si>
  <si>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</si>
  <si>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</si>
  <si>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312024</t>
  </si>
  <si>
    <t>312025</t>
  </si>
  <si>
    <t>312026</t>
  </si>
  <si>
    <t>312027</t>
  </si>
  <si>
    <t>312028</t>
  </si>
  <si>
    <t>312029</t>
  </si>
  <si>
    <t>312030</t>
  </si>
  <si>
    <t>312031</t>
  </si>
  <si>
    <t>312032</t>
  </si>
  <si>
    <t>312033</t>
  </si>
  <si>
    <t>312034</t>
  </si>
  <si>
    <t>312035</t>
  </si>
  <si>
    <t>312036</t>
  </si>
  <si>
    <t>312037</t>
  </si>
  <si>
    <t>312038</t>
  </si>
  <si>
    <t>312039</t>
  </si>
  <si>
    <t>312040</t>
  </si>
  <si>
    <t>312041</t>
  </si>
  <si>
    <t>312042</t>
  </si>
  <si>
    <t>312043</t>
  </si>
  <si>
    <t>312044</t>
  </si>
  <si>
    <t>312045</t>
  </si>
  <si>
    <t>312046</t>
  </si>
  <si>
    <t>312047</t>
  </si>
  <si>
    <t>312048</t>
  </si>
  <si>
    <t>312049</t>
  </si>
  <si>
    <t>312050</t>
  </si>
  <si>
    <t>312051</t>
  </si>
  <si>
    <t>312052</t>
  </si>
  <si>
    <t>312053</t>
  </si>
  <si>
    <t>312054</t>
  </si>
  <si>
    <t>312055</t>
  </si>
  <si>
    <t>312056</t>
  </si>
  <si>
    <t>312057</t>
  </si>
  <si>
    <t>312058</t>
  </si>
  <si>
    <t>312059</t>
  </si>
  <si>
    <t>312060</t>
  </si>
  <si>
    <t>312061</t>
  </si>
  <si>
    <t>312062</t>
  </si>
  <si>
    <t>312063</t>
  </si>
  <si>
    <t>312064</t>
  </si>
  <si>
    <t>312065</t>
  </si>
  <si>
    <t>312066</t>
  </si>
  <si>
    <t>312067</t>
  </si>
  <si>
    <t>312068</t>
  </si>
  <si>
    <t>312069</t>
  </si>
  <si>
    <t>312070</t>
  </si>
  <si>
    <t>312071</t>
  </si>
  <si>
    <t>312072</t>
  </si>
  <si>
    <t>312073</t>
  </si>
  <si>
    <t>312074</t>
  </si>
  <si>
    <t>312075</t>
  </si>
  <si>
    <t>312076</t>
  </si>
  <si>
    <t>312077</t>
  </si>
  <si>
    <t>312078</t>
  </si>
  <si>
    <t>312079</t>
  </si>
  <si>
    <t>312080</t>
  </si>
  <si>
    <t>312081</t>
  </si>
  <si>
    <t>312082</t>
  </si>
  <si>
    <t>312083</t>
  </si>
  <si>
    <t>312084</t>
  </si>
  <si>
    <t>312085</t>
  </si>
  <si>
    <t>312086</t>
  </si>
  <si>
    <t>312087</t>
  </si>
  <si>
    <t>312088</t>
  </si>
  <si>
    <t>312089</t>
  </si>
  <si>
    <t>312090</t>
  </si>
  <si>
    <t>312091</t>
  </si>
  <si>
    <t>312092</t>
  </si>
  <si>
    <t>312093</t>
  </si>
  <si>
    <t>312094</t>
  </si>
  <si>
    <t>312095</t>
  </si>
  <si>
    <t>312096</t>
  </si>
  <si>
    <t>312097</t>
  </si>
  <si>
    <t>312098</t>
  </si>
  <si>
    <t>312099</t>
  </si>
  <si>
    <t>312100</t>
  </si>
  <si>
    <t>312101</t>
  </si>
  <si>
    <t>312102</t>
  </si>
  <si>
    <t>312103</t>
  </si>
  <si>
    <t>312104</t>
  </si>
  <si>
    <t>312105</t>
  </si>
  <si>
    <t>312106</t>
  </si>
  <si>
    <t>312107</t>
  </si>
  <si>
    <t>312108</t>
  </si>
  <si>
    <t>312109</t>
  </si>
  <si>
    <t>312110</t>
  </si>
  <si>
    <t>312111</t>
  </si>
  <si>
    <t>312112</t>
  </si>
  <si>
    <t>312113</t>
  </si>
  <si>
    <t>312114</t>
  </si>
  <si>
    <t>312115</t>
  </si>
  <si>
    <t>312116</t>
  </si>
  <si>
    <t>312117</t>
  </si>
  <si>
    <t>322024</t>
  </si>
  <si>
    <t>322025</t>
  </si>
  <si>
    <t>322026</t>
  </si>
  <si>
    <t>322027</t>
  </si>
  <si>
    <t>322028</t>
  </si>
  <si>
    <t>322029</t>
  </si>
  <si>
    <t>322030</t>
  </si>
  <si>
    <t>322031</t>
  </si>
  <si>
    <t>322032</t>
  </si>
  <si>
    <t>322033</t>
  </si>
  <si>
    <t>322034</t>
  </si>
  <si>
    <t>322035</t>
  </si>
  <si>
    <t>322036</t>
  </si>
  <si>
    <t>322037</t>
  </si>
  <si>
    <t>322038</t>
  </si>
  <si>
    <t>322039</t>
  </si>
  <si>
    <t>322040</t>
  </si>
  <si>
    <t>322041</t>
  </si>
  <si>
    <t>322042</t>
  </si>
  <si>
    <t>322043</t>
  </si>
  <si>
    <t>322044</t>
  </si>
  <si>
    <t>322045</t>
  </si>
  <si>
    <t>322046</t>
  </si>
  <si>
    <t>322047</t>
  </si>
  <si>
    <t>322048</t>
  </si>
  <si>
    <t>322049</t>
  </si>
  <si>
    <t>322050</t>
  </si>
  <si>
    <t>322051</t>
  </si>
  <si>
    <t>322052</t>
  </si>
  <si>
    <t>322053</t>
  </si>
  <si>
    <t>322054</t>
  </si>
  <si>
    <t>322055</t>
  </si>
  <si>
    <t>322056</t>
  </si>
  <si>
    <t>322057</t>
  </si>
  <si>
    <t>322058</t>
  </si>
  <si>
    <t>322059</t>
  </si>
  <si>
    <t>322060</t>
  </si>
  <si>
    <t>322061</t>
  </si>
  <si>
    <t>322062</t>
  </si>
  <si>
    <t>322063</t>
  </si>
  <si>
    <t>322064</t>
  </si>
  <si>
    <t>322065</t>
  </si>
  <si>
    <t>322066</t>
  </si>
  <si>
    <t>322067</t>
  </si>
  <si>
    <t>322068</t>
  </si>
  <si>
    <t>322069</t>
  </si>
  <si>
    <t>322070</t>
  </si>
  <si>
    <t>322071</t>
  </si>
  <si>
    <t>322072</t>
  </si>
  <si>
    <t>322073</t>
  </si>
  <si>
    <t>322074</t>
  </si>
  <si>
    <t>322075</t>
  </si>
  <si>
    <t>322076</t>
  </si>
  <si>
    <t>322077</t>
  </si>
  <si>
    <t>322078</t>
  </si>
  <si>
    <t>322079</t>
  </si>
  <si>
    <t>322080</t>
  </si>
  <si>
    <t>322081</t>
  </si>
  <si>
    <t>322082</t>
  </si>
  <si>
    <t>322083</t>
  </si>
  <si>
    <t>322084</t>
  </si>
  <si>
    <t>322085</t>
  </si>
  <si>
    <t>322086</t>
  </si>
  <si>
    <t>322087</t>
  </si>
  <si>
    <t>322088</t>
  </si>
  <si>
    <t>322089</t>
  </si>
  <si>
    <t>322090</t>
  </si>
  <si>
    <t>322091</t>
  </si>
  <si>
    <t>322092</t>
  </si>
  <si>
    <t>322093</t>
  </si>
  <si>
    <t>322094</t>
  </si>
  <si>
    <t>322095</t>
  </si>
  <si>
    <t>322096</t>
  </si>
  <si>
    <t>322097</t>
  </si>
  <si>
    <t>322098</t>
  </si>
  <si>
    <t>322099</t>
  </si>
  <si>
    <t>322100</t>
  </si>
  <si>
    <t>322101</t>
  </si>
  <si>
    <t>322102</t>
  </si>
  <si>
    <t>322103</t>
  </si>
  <si>
    <t>322104</t>
  </si>
  <si>
    <t>322105</t>
  </si>
  <si>
    <t>322106</t>
  </si>
  <si>
    <t>322107</t>
  </si>
  <si>
    <t>322108</t>
  </si>
  <si>
    <t>322109</t>
  </si>
  <si>
    <t>322110</t>
  </si>
  <si>
    <t>322111</t>
  </si>
  <si>
    <t>322112</t>
  </si>
  <si>
    <t>322113</t>
  </si>
  <si>
    <t>322114</t>
  </si>
  <si>
    <t>322115</t>
  </si>
  <si>
    <t>322116</t>
  </si>
  <si>
    <t>322117</t>
  </si>
  <si>
    <t>332024</t>
  </si>
  <si>
    <t>332025</t>
  </si>
  <si>
    <t>332026</t>
  </si>
  <si>
    <t>332027</t>
  </si>
  <si>
    <t>332028</t>
  </si>
  <si>
    <t>332029</t>
  </si>
  <si>
    <t>332030</t>
  </si>
  <si>
    <t>332031</t>
  </si>
  <si>
    <t>332032</t>
  </si>
  <si>
    <t>332033</t>
  </si>
  <si>
    <t>332034</t>
  </si>
  <si>
    <t>332035</t>
  </si>
  <si>
    <t>332036</t>
  </si>
  <si>
    <t>332037</t>
  </si>
  <si>
    <t>332038</t>
  </si>
  <si>
    <t>332039</t>
  </si>
  <si>
    <t>332040</t>
  </si>
  <si>
    <t>332041</t>
  </si>
  <si>
    <t>332042</t>
  </si>
  <si>
    <t>332043</t>
  </si>
  <si>
    <t>332044</t>
  </si>
  <si>
    <t>332045</t>
  </si>
  <si>
    <t>332046</t>
  </si>
  <si>
    <t>332047</t>
  </si>
  <si>
    <t>332048</t>
  </si>
  <si>
    <t>332049</t>
  </si>
  <si>
    <t>332050</t>
  </si>
  <si>
    <t>332051</t>
  </si>
  <si>
    <t>332052</t>
  </si>
  <si>
    <t>332053</t>
  </si>
  <si>
    <t>332054</t>
  </si>
  <si>
    <t>332055</t>
  </si>
  <si>
    <t>332056</t>
  </si>
  <si>
    <t>332057</t>
  </si>
  <si>
    <t>332058</t>
  </si>
  <si>
    <t>332059</t>
  </si>
  <si>
    <t>332060</t>
  </si>
  <si>
    <t>332061</t>
  </si>
  <si>
    <t>332062</t>
  </si>
  <si>
    <t>332063</t>
  </si>
  <si>
    <t>332064</t>
  </si>
  <si>
    <t>332065</t>
  </si>
  <si>
    <t>332066</t>
  </si>
  <si>
    <t>332067</t>
  </si>
  <si>
    <t>332068</t>
  </si>
  <si>
    <t>332069</t>
  </si>
  <si>
    <t>332070</t>
  </si>
  <si>
    <t>332071</t>
  </si>
  <si>
    <t>332072</t>
  </si>
  <si>
    <t>332073</t>
  </si>
  <si>
    <t>332074</t>
  </si>
  <si>
    <t>332075</t>
  </si>
  <si>
    <t>332076</t>
  </si>
  <si>
    <t>332077</t>
  </si>
  <si>
    <t>332078</t>
  </si>
  <si>
    <t>332079</t>
  </si>
  <si>
    <t>332080</t>
  </si>
  <si>
    <t>332081</t>
  </si>
  <si>
    <t>332082</t>
  </si>
  <si>
    <t>332083</t>
  </si>
  <si>
    <t>332084</t>
  </si>
  <si>
    <t>332085</t>
  </si>
  <si>
    <t>332086</t>
  </si>
  <si>
    <t>332087</t>
  </si>
  <si>
    <t>332088</t>
  </si>
  <si>
    <t>332089</t>
  </si>
  <si>
    <t>332090</t>
  </si>
  <si>
    <t>332091</t>
  </si>
  <si>
    <t>332092</t>
  </si>
  <si>
    <t>332093</t>
  </si>
  <si>
    <t>332094</t>
  </si>
  <si>
    <t>332095</t>
  </si>
  <si>
    <t>332096</t>
  </si>
  <si>
    <t>332097</t>
  </si>
  <si>
    <t>332098</t>
  </si>
  <si>
    <t>332099</t>
  </si>
  <si>
    <t>332100</t>
  </si>
  <si>
    <t>332101</t>
  </si>
  <si>
    <t>332102</t>
  </si>
  <si>
    <t>332103</t>
  </si>
  <si>
    <t>332104</t>
  </si>
  <si>
    <t>332105</t>
  </si>
  <si>
    <t>332106</t>
  </si>
  <si>
    <t>332107</t>
  </si>
  <si>
    <t>332108</t>
  </si>
  <si>
    <t>332109</t>
  </si>
  <si>
    <t>332110</t>
  </si>
  <si>
    <t>332111</t>
  </si>
  <si>
    <t>332112</t>
  </si>
  <si>
    <t>332113</t>
  </si>
  <si>
    <t>332114</t>
  </si>
  <si>
    <t>332115</t>
  </si>
  <si>
    <t>332116</t>
  </si>
  <si>
    <t>332117</t>
  </si>
  <si>
    <t>342024</t>
  </si>
  <si>
    <t>342025</t>
  </si>
  <si>
    <t>342026</t>
  </si>
  <si>
    <t>342027</t>
  </si>
  <si>
    <t>342028</t>
  </si>
  <si>
    <t>342029</t>
  </si>
  <si>
    <t>342030</t>
  </si>
  <si>
    <t>342031</t>
  </si>
  <si>
    <t>342032</t>
  </si>
  <si>
    <t>342033</t>
  </si>
  <si>
    <t>342034</t>
  </si>
  <si>
    <t>342035</t>
  </si>
  <si>
    <t>342036</t>
  </si>
  <si>
    <t>342037</t>
  </si>
  <si>
    <t>342038</t>
  </si>
  <si>
    <t>342039</t>
  </si>
  <si>
    <t>342040</t>
  </si>
  <si>
    <t>342041</t>
  </si>
  <si>
    <t>342042</t>
  </si>
  <si>
    <t>342043</t>
  </si>
  <si>
    <t>342044</t>
  </si>
  <si>
    <t>342045</t>
  </si>
  <si>
    <t>342046</t>
  </si>
  <si>
    <t>342047</t>
  </si>
  <si>
    <t>342048</t>
  </si>
  <si>
    <t>342049</t>
  </si>
  <si>
    <t>342050</t>
  </si>
  <si>
    <t>342051</t>
  </si>
  <si>
    <t>342052</t>
  </si>
  <si>
    <t>342053</t>
  </si>
  <si>
    <t>342054</t>
  </si>
  <si>
    <t>342055</t>
  </si>
  <si>
    <t>342056</t>
  </si>
  <si>
    <t>342057</t>
  </si>
  <si>
    <t>342058</t>
  </si>
  <si>
    <t>342059</t>
  </si>
  <si>
    <t>342060</t>
  </si>
  <si>
    <t>342061</t>
  </si>
  <si>
    <t>342062</t>
  </si>
  <si>
    <t>342063</t>
  </si>
  <si>
    <t>342064</t>
  </si>
  <si>
    <t>342065</t>
  </si>
  <si>
    <t>342066</t>
  </si>
  <si>
    <t>342067</t>
  </si>
  <si>
    <t>342068</t>
  </si>
  <si>
    <t>342069</t>
  </si>
  <si>
    <t>342070</t>
  </si>
  <si>
    <t>342071</t>
  </si>
  <si>
    <t>342072</t>
  </si>
  <si>
    <t>342073</t>
  </si>
  <si>
    <t>342074</t>
  </si>
  <si>
    <t>342075</t>
  </si>
  <si>
    <t>342076</t>
  </si>
  <si>
    <t>342077</t>
  </si>
  <si>
    <t>342078</t>
  </si>
  <si>
    <t>342079</t>
  </si>
  <si>
    <t>342080</t>
  </si>
  <si>
    <t>342081</t>
  </si>
  <si>
    <t>342082</t>
  </si>
  <si>
    <t>342083</t>
  </si>
  <si>
    <t>342084</t>
  </si>
  <si>
    <t>342085</t>
  </si>
  <si>
    <t>342086</t>
  </si>
  <si>
    <t>342087</t>
  </si>
  <si>
    <t>342088</t>
  </si>
  <si>
    <t>342089</t>
  </si>
  <si>
    <t>342090</t>
  </si>
  <si>
    <t>342091</t>
  </si>
  <si>
    <t>342092</t>
  </si>
  <si>
    <t>342093</t>
  </si>
  <si>
    <t>342094</t>
  </si>
  <si>
    <t>342095</t>
  </si>
  <si>
    <t>342096</t>
  </si>
  <si>
    <t>342097</t>
  </si>
  <si>
    <t>342098</t>
  </si>
  <si>
    <t>342099</t>
  </si>
  <si>
    <t>342100</t>
  </si>
  <si>
    <t>342101</t>
  </si>
  <si>
    <t>342102</t>
  </si>
  <si>
    <t>342103</t>
  </si>
  <si>
    <t>342104</t>
  </si>
  <si>
    <t>342105</t>
  </si>
  <si>
    <t>342106</t>
  </si>
  <si>
    <t>342107</t>
  </si>
  <si>
    <t>342108</t>
  </si>
  <si>
    <t>342109</t>
  </si>
  <si>
    <t>342110</t>
  </si>
  <si>
    <t>342111</t>
  </si>
  <si>
    <t>342112</t>
  </si>
  <si>
    <t>342113</t>
  </si>
  <si>
    <t>342114</t>
  </si>
  <si>
    <t>342115</t>
  </si>
  <si>
    <t>342116</t>
  </si>
  <si>
    <t>342117</t>
  </si>
  <si>
    <t>352024</t>
  </si>
  <si>
    <t>352025</t>
  </si>
  <si>
    <t>352026</t>
  </si>
  <si>
    <t>352027</t>
  </si>
  <si>
    <t>352028</t>
  </si>
  <si>
    <t>352029</t>
  </si>
  <si>
    <t>352030</t>
  </si>
  <si>
    <t>352031</t>
  </si>
  <si>
    <t>352032</t>
  </si>
  <si>
    <t>352033</t>
  </si>
  <si>
    <t>352034</t>
  </si>
  <si>
    <t>352035</t>
  </si>
  <si>
    <t>352036</t>
  </si>
  <si>
    <t>352037</t>
  </si>
  <si>
    <t>352038</t>
  </si>
  <si>
    <t>352039</t>
  </si>
  <si>
    <t>352040</t>
  </si>
  <si>
    <t>352041</t>
  </si>
  <si>
    <t>352042</t>
  </si>
  <si>
    <t>352043</t>
  </si>
  <si>
    <t>352044</t>
  </si>
  <si>
    <t>352045</t>
  </si>
  <si>
    <t>352046</t>
  </si>
  <si>
    <t>352047</t>
  </si>
  <si>
    <t>352048</t>
  </si>
  <si>
    <t>352049</t>
  </si>
  <si>
    <t>352050</t>
  </si>
  <si>
    <t>352051</t>
  </si>
  <si>
    <t>352052</t>
  </si>
  <si>
    <t>352053</t>
  </si>
  <si>
    <t>352054</t>
  </si>
  <si>
    <t>352055</t>
  </si>
  <si>
    <t>352056</t>
  </si>
  <si>
    <t>352057</t>
  </si>
  <si>
    <t>352058</t>
  </si>
  <si>
    <t>352059</t>
  </si>
  <si>
    <t>352060</t>
  </si>
  <si>
    <t>352061</t>
  </si>
  <si>
    <t>352062</t>
  </si>
  <si>
    <t>352063</t>
  </si>
  <si>
    <t>352064</t>
  </si>
  <si>
    <t>352065</t>
  </si>
  <si>
    <t>352066</t>
  </si>
  <si>
    <t>352067</t>
  </si>
  <si>
    <t>352068</t>
  </si>
  <si>
    <t>352069</t>
  </si>
  <si>
    <t>352070</t>
  </si>
  <si>
    <t>352071</t>
  </si>
  <si>
    <t>352072</t>
  </si>
  <si>
    <t>352073</t>
  </si>
  <si>
    <t>352074</t>
  </si>
  <si>
    <t>352075</t>
  </si>
  <si>
    <t>352076</t>
  </si>
  <si>
    <t>352077</t>
  </si>
  <si>
    <t>352078</t>
  </si>
  <si>
    <t>352079</t>
  </si>
  <si>
    <t>352080</t>
  </si>
  <si>
    <t>352081</t>
  </si>
  <si>
    <t>352082</t>
  </si>
  <si>
    <t>352083</t>
  </si>
  <si>
    <t>352084</t>
  </si>
  <si>
    <t>352085</t>
  </si>
  <si>
    <t>352086</t>
  </si>
  <si>
    <t>352087</t>
  </si>
  <si>
    <t>352088</t>
  </si>
  <si>
    <t>352089</t>
  </si>
  <si>
    <t>352090</t>
  </si>
  <si>
    <t>352091</t>
  </si>
  <si>
    <t>352092</t>
  </si>
  <si>
    <t>352093</t>
  </si>
  <si>
    <t>352094</t>
  </si>
  <si>
    <t>352095</t>
  </si>
  <si>
    <t>352096</t>
  </si>
  <si>
    <t>352097</t>
  </si>
  <si>
    <t>352098</t>
  </si>
  <si>
    <t>352099</t>
  </si>
  <si>
    <t>352100</t>
  </si>
  <si>
    <t>352101</t>
  </si>
  <si>
    <t>352102</t>
  </si>
  <si>
    <t>352103</t>
  </si>
  <si>
    <t>352104</t>
  </si>
  <si>
    <t>352105</t>
  </si>
  <si>
    <t>352106</t>
  </si>
  <si>
    <t>352107</t>
  </si>
  <si>
    <t>352108</t>
  </si>
  <si>
    <t>352109</t>
  </si>
  <si>
    <t>352110</t>
  </si>
  <si>
    <t>352111</t>
  </si>
  <si>
    <t>352112</t>
  </si>
  <si>
    <t>352113</t>
  </si>
  <si>
    <t>352114</t>
  </si>
  <si>
    <t>352115</t>
  </si>
  <si>
    <t>352116</t>
  </si>
  <si>
    <t>352117</t>
  </si>
  <si>
    <t>362024</t>
  </si>
  <si>
    <t>362025</t>
  </si>
  <si>
    <t>362026</t>
  </si>
  <si>
    <t>362027</t>
  </si>
  <si>
    <t>362028</t>
  </si>
  <si>
    <t>362029</t>
  </si>
  <si>
    <t>362030</t>
  </si>
  <si>
    <t>362031</t>
  </si>
  <si>
    <t>362032</t>
  </si>
  <si>
    <t>362033</t>
  </si>
  <si>
    <t>362034</t>
  </si>
  <si>
    <t>362035</t>
  </si>
  <si>
    <t>362036</t>
  </si>
  <si>
    <t>362037</t>
  </si>
  <si>
    <t>362038</t>
  </si>
  <si>
    <t>362039</t>
  </si>
  <si>
    <t>362040</t>
  </si>
  <si>
    <t>362041</t>
  </si>
  <si>
    <t>362042</t>
  </si>
  <si>
    <t>362043</t>
  </si>
  <si>
    <t>362044</t>
  </si>
  <si>
    <t>362045</t>
  </si>
  <si>
    <t>362046</t>
  </si>
  <si>
    <t>362047</t>
  </si>
  <si>
    <t>362048</t>
  </si>
  <si>
    <t>362049</t>
  </si>
  <si>
    <t>362050</t>
  </si>
  <si>
    <t>362051</t>
  </si>
  <si>
    <t>362052</t>
  </si>
  <si>
    <t>362053</t>
  </si>
  <si>
    <t>362054</t>
  </si>
  <si>
    <t>362055</t>
  </si>
  <si>
    <t>362056</t>
  </si>
  <si>
    <t>362057</t>
  </si>
  <si>
    <t>362058</t>
  </si>
  <si>
    <t>362059</t>
  </si>
  <si>
    <t>362060</t>
  </si>
  <si>
    <t>362061</t>
  </si>
  <si>
    <t>362062</t>
  </si>
  <si>
    <t>362063</t>
  </si>
  <si>
    <t>362064</t>
  </si>
  <si>
    <t>362065</t>
  </si>
  <si>
    <t>362066</t>
  </si>
  <si>
    <t>362067</t>
  </si>
  <si>
    <t>362068</t>
  </si>
  <si>
    <t>362069</t>
  </si>
  <si>
    <t>362070</t>
  </si>
  <si>
    <t>362071</t>
  </si>
  <si>
    <t>362072</t>
  </si>
  <si>
    <t>362073</t>
  </si>
  <si>
    <t>362074</t>
  </si>
  <si>
    <t>362075</t>
  </si>
  <si>
    <t>362076</t>
  </si>
  <si>
    <t>362077</t>
  </si>
  <si>
    <t>362078</t>
  </si>
  <si>
    <t>362079</t>
  </si>
  <si>
    <t>362080</t>
  </si>
  <si>
    <t>362081</t>
  </si>
  <si>
    <t>362082</t>
  </si>
  <si>
    <t>362083</t>
  </si>
  <si>
    <t>362084</t>
  </si>
  <si>
    <t>362085</t>
  </si>
  <si>
    <t>362086</t>
  </si>
  <si>
    <t>362087</t>
  </si>
  <si>
    <t>362088</t>
  </si>
  <si>
    <t>362089</t>
  </si>
  <si>
    <t>362090</t>
  </si>
  <si>
    <t>362091</t>
  </si>
  <si>
    <t>362092</t>
  </si>
  <si>
    <t>362093</t>
  </si>
  <si>
    <t>362094</t>
  </si>
  <si>
    <t>362095</t>
  </si>
  <si>
    <t>362096</t>
  </si>
  <si>
    <t>362097</t>
  </si>
  <si>
    <t>362098</t>
  </si>
  <si>
    <t>362099</t>
  </si>
  <si>
    <t>362100</t>
  </si>
  <si>
    <t>362101</t>
  </si>
  <si>
    <t>362102</t>
  </si>
  <si>
    <t>362103</t>
  </si>
  <si>
    <t>362104</t>
  </si>
  <si>
    <t>362105</t>
  </si>
  <si>
    <t>362106</t>
  </si>
  <si>
    <t>362107</t>
  </si>
  <si>
    <t>362108</t>
  </si>
  <si>
    <t>362109</t>
  </si>
  <si>
    <t>362110</t>
  </si>
  <si>
    <t>362111</t>
  </si>
  <si>
    <t>362112</t>
  </si>
  <si>
    <t>362113</t>
  </si>
  <si>
    <t>362114</t>
  </si>
  <si>
    <t>362115</t>
  </si>
  <si>
    <t>362116</t>
  </si>
  <si>
    <t>362117</t>
  </si>
  <si>
    <t>372024</t>
  </si>
  <si>
    <t>372025</t>
  </si>
  <si>
    <t>372026</t>
  </si>
  <si>
    <t>372027</t>
  </si>
  <si>
    <t>372028</t>
  </si>
  <si>
    <t>372029</t>
  </si>
  <si>
    <t>372030</t>
  </si>
  <si>
    <t>372031</t>
  </si>
  <si>
    <t>372032</t>
  </si>
  <si>
    <t>372033</t>
  </si>
  <si>
    <t>372034</t>
  </si>
  <si>
    <t>372035</t>
  </si>
  <si>
    <t>372036</t>
  </si>
  <si>
    <t>372037</t>
  </si>
  <si>
    <t>372038</t>
  </si>
  <si>
    <t>372039</t>
  </si>
  <si>
    <t>372040</t>
  </si>
  <si>
    <t>372041</t>
  </si>
  <si>
    <t>372042</t>
  </si>
  <si>
    <t>372043</t>
  </si>
  <si>
    <t>372044</t>
  </si>
  <si>
    <t>372045</t>
  </si>
  <si>
    <t>372046</t>
  </si>
  <si>
    <t>372047</t>
  </si>
  <si>
    <t>372048</t>
  </si>
  <si>
    <t>372049</t>
  </si>
  <si>
    <t>372050</t>
  </si>
  <si>
    <t>372051</t>
  </si>
  <si>
    <t>372052</t>
  </si>
  <si>
    <t>372053</t>
  </si>
  <si>
    <t>372054</t>
  </si>
  <si>
    <t>372055</t>
  </si>
  <si>
    <t>372056</t>
  </si>
  <si>
    <t>372057</t>
  </si>
  <si>
    <t>372058</t>
  </si>
  <si>
    <t>372059</t>
  </si>
  <si>
    <t>372060</t>
  </si>
  <si>
    <t>372061</t>
  </si>
  <si>
    <t>372062</t>
  </si>
  <si>
    <t>372063</t>
  </si>
  <si>
    <t>372064</t>
  </si>
  <si>
    <t>372065</t>
  </si>
  <si>
    <t>372066</t>
  </si>
  <si>
    <t>372067</t>
  </si>
  <si>
    <t>372068</t>
  </si>
  <si>
    <t>372069</t>
  </si>
  <si>
    <t>372070</t>
  </si>
  <si>
    <t>372071</t>
  </si>
  <si>
    <t>372072</t>
  </si>
  <si>
    <t>372073</t>
  </si>
  <si>
    <t>372074</t>
  </si>
  <si>
    <t>372075</t>
  </si>
  <si>
    <t>372076</t>
  </si>
  <si>
    <t>372077</t>
  </si>
  <si>
    <t>372078</t>
  </si>
  <si>
    <t>372079</t>
  </si>
  <si>
    <t>372080</t>
  </si>
  <si>
    <t>372081</t>
  </si>
  <si>
    <t>372082</t>
  </si>
  <si>
    <t>372083</t>
  </si>
  <si>
    <t>372084</t>
  </si>
  <si>
    <t>372085</t>
  </si>
  <si>
    <t>372086</t>
  </si>
  <si>
    <t>372087</t>
  </si>
  <si>
    <t>372088</t>
  </si>
  <si>
    <t>372089</t>
  </si>
  <si>
    <t>372090</t>
  </si>
  <si>
    <t>372091</t>
  </si>
  <si>
    <t>372092</t>
  </si>
  <si>
    <t>372093</t>
  </si>
  <si>
    <t>372094</t>
  </si>
  <si>
    <t>372095</t>
  </si>
  <si>
    <t>372096</t>
  </si>
  <si>
    <t>372097</t>
  </si>
  <si>
    <t>372098</t>
  </si>
  <si>
    <t>372099</t>
  </si>
  <si>
    <t>372100</t>
  </si>
  <si>
    <t>372101</t>
  </si>
  <si>
    <t>372102</t>
  </si>
  <si>
    <t>372103</t>
  </si>
  <si>
    <t>372104</t>
  </si>
  <si>
    <t>372105</t>
  </si>
  <si>
    <t>372106</t>
  </si>
  <si>
    <t>372107</t>
  </si>
  <si>
    <t>372108</t>
  </si>
  <si>
    <t>372109</t>
  </si>
  <si>
    <t>372110</t>
  </si>
  <si>
    <t>372111</t>
  </si>
  <si>
    <t>372112</t>
  </si>
  <si>
    <t>372113</t>
  </si>
  <si>
    <t>372114</t>
  </si>
  <si>
    <t>372115</t>
  </si>
  <si>
    <t>372116</t>
  </si>
  <si>
    <t>372117</t>
  </si>
  <si>
    <t>382024</t>
  </si>
  <si>
    <t>382025</t>
  </si>
  <si>
    <t>382026</t>
  </si>
  <si>
    <t>382027</t>
  </si>
  <si>
    <t>382028</t>
  </si>
  <si>
    <t>382029</t>
  </si>
  <si>
    <t>382030</t>
  </si>
  <si>
    <t>382031</t>
  </si>
  <si>
    <t>382032</t>
  </si>
  <si>
    <t>382033</t>
  </si>
  <si>
    <t>382034</t>
  </si>
  <si>
    <t>382035</t>
  </si>
  <si>
    <t>382036</t>
  </si>
  <si>
    <t>382037</t>
  </si>
  <si>
    <t>382038</t>
  </si>
  <si>
    <t>382039</t>
  </si>
  <si>
    <t>382040</t>
  </si>
  <si>
    <t>382041</t>
  </si>
  <si>
    <t>382042</t>
  </si>
  <si>
    <t>382043</t>
  </si>
  <si>
    <t>382044</t>
  </si>
  <si>
    <t>382045</t>
  </si>
  <si>
    <t>382046</t>
  </si>
  <si>
    <t>382047</t>
  </si>
  <si>
    <t>382048</t>
  </si>
  <si>
    <t>382049</t>
  </si>
  <si>
    <t>382050</t>
  </si>
  <si>
    <t>382051</t>
  </si>
  <si>
    <t>382052</t>
  </si>
  <si>
    <t>382053</t>
  </si>
  <si>
    <t>382054</t>
  </si>
  <si>
    <t>382055</t>
  </si>
  <si>
    <t>382056</t>
  </si>
  <si>
    <t>382057</t>
  </si>
  <si>
    <t>382058</t>
  </si>
  <si>
    <t>382059</t>
  </si>
  <si>
    <t>382060</t>
  </si>
  <si>
    <t>382061</t>
  </si>
  <si>
    <t>382062</t>
  </si>
  <si>
    <t>382063</t>
  </si>
  <si>
    <t>382064</t>
  </si>
  <si>
    <t>382065</t>
  </si>
  <si>
    <t>382066</t>
  </si>
  <si>
    <t>382067</t>
  </si>
  <si>
    <t>382068</t>
  </si>
  <si>
    <t>382069</t>
  </si>
  <si>
    <t>382070</t>
  </si>
  <si>
    <t>382071</t>
  </si>
  <si>
    <t>382072</t>
  </si>
  <si>
    <t>382073</t>
  </si>
  <si>
    <t>382074</t>
  </si>
  <si>
    <t>382075</t>
  </si>
  <si>
    <t>382076</t>
  </si>
  <si>
    <t>382077</t>
  </si>
  <si>
    <t>382078</t>
  </si>
  <si>
    <t>382079</t>
  </si>
  <si>
    <t>382080</t>
  </si>
  <si>
    <t>382081</t>
  </si>
  <si>
    <t>382082</t>
  </si>
  <si>
    <t>382083</t>
  </si>
  <si>
    <t>382084</t>
  </si>
  <si>
    <t>382085</t>
  </si>
  <si>
    <t>382086</t>
  </si>
  <si>
    <t>382087</t>
  </si>
  <si>
    <t>382088</t>
  </si>
  <si>
    <t>382089</t>
  </si>
  <si>
    <t>382090</t>
  </si>
  <si>
    <t>382091</t>
  </si>
  <si>
    <t>382092</t>
  </si>
  <si>
    <t>382093</t>
  </si>
  <si>
    <t>382094</t>
  </si>
  <si>
    <t>382095</t>
  </si>
  <si>
    <t>382096</t>
  </si>
  <si>
    <t>382097</t>
  </si>
  <si>
    <t>382098</t>
  </si>
  <si>
    <t>382099</t>
  </si>
  <si>
    <t>382100</t>
  </si>
  <si>
    <t>382101</t>
  </si>
  <si>
    <t>382102</t>
  </si>
  <si>
    <t>382103</t>
  </si>
  <si>
    <t>382104</t>
  </si>
  <si>
    <t>382105</t>
  </si>
  <si>
    <t>382106</t>
  </si>
  <si>
    <t>382107</t>
  </si>
  <si>
    <t>382108</t>
  </si>
  <si>
    <t>382109</t>
  </si>
  <si>
    <t>382110</t>
  </si>
  <si>
    <t>382111</t>
  </si>
  <si>
    <t>382112</t>
  </si>
  <si>
    <t>382113</t>
  </si>
  <si>
    <t>382114</t>
  </si>
  <si>
    <t>382115</t>
  </si>
  <si>
    <t>382116</t>
  </si>
  <si>
    <t>382117</t>
  </si>
  <si>
    <t>392024</t>
  </si>
  <si>
    <t>392025</t>
  </si>
  <si>
    <t>392026</t>
  </si>
  <si>
    <t>392027</t>
  </si>
  <si>
    <t>392028</t>
  </si>
  <si>
    <t>392029</t>
  </si>
  <si>
    <t>392030</t>
  </si>
  <si>
    <t>392031</t>
  </si>
  <si>
    <t>392032</t>
  </si>
  <si>
    <t>392033</t>
  </si>
  <si>
    <t>392034</t>
  </si>
  <si>
    <t>392035</t>
  </si>
  <si>
    <t>392036</t>
  </si>
  <si>
    <t>392037</t>
  </si>
  <si>
    <t>392038</t>
  </si>
  <si>
    <t>392039</t>
  </si>
  <si>
    <t>392040</t>
  </si>
  <si>
    <t>392041</t>
  </si>
  <si>
    <t>392042</t>
  </si>
  <si>
    <t>392043</t>
  </si>
  <si>
    <t>392044</t>
  </si>
  <si>
    <t>392045</t>
  </si>
  <si>
    <t>392046</t>
  </si>
  <si>
    <t>392047</t>
  </si>
  <si>
    <t>392048</t>
  </si>
  <si>
    <t>392049</t>
  </si>
  <si>
    <t>392050</t>
  </si>
  <si>
    <t>392051</t>
  </si>
  <si>
    <t>392052</t>
  </si>
  <si>
    <t>392053</t>
  </si>
  <si>
    <t>392054</t>
  </si>
  <si>
    <t>392055</t>
  </si>
  <si>
    <t>392056</t>
  </si>
  <si>
    <t>392057</t>
  </si>
  <si>
    <t>392058</t>
  </si>
  <si>
    <t>392059</t>
  </si>
  <si>
    <t>392060</t>
  </si>
  <si>
    <t>392061</t>
  </si>
  <si>
    <t>392062</t>
  </si>
  <si>
    <t>392063</t>
  </si>
  <si>
    <t>392064</t>
  </si>
  <si>
    <t>392065</t>
  </si>
  <si>
    <t>392066</t>
  </si>
  <si>
    <t>392067</t>
  </si>
  <si>
    <t>392068</t>
  </si>
  <si>
    <t>392069</t>
  </si>
  <si>
    <t>392070</t>
  </si>
  <si>
    <t>392071</t>
  </si>
  <si>
    <t>392072</t>
  </si>
  <si>
    <t>392073</t>
  </si>
  <si>
    <t>392074</t>
  </si>
  <si>
    <t>392075</t>
  </si>
  <si>
    <t>392076</t>
  </si>
  <si>
    <t>392077</t>
  </si>
  <si>
    <t>392078</t>
  </si>
  <si>
    <t>392079</t>
  </si>
  <si>
    <t>392080</t>
  </si>
  <si>
    <t>392081</t>
  </si>
  <si>
    <t>392082</t>
  </si>
  <si>
    <t>392083</t>
  </si>
  <si>
    <t>392084</t>
  </si>
  <si>
    <t>392085</t>
  </si>
  <si>
    <t>392086</t>
  </si>
  <si>
    <t>392087</t>
  </si>
  <si>
    <t>392088</t>
  </si>
  <si>
    <t>392089</t>
  </si>
  <si>
    <t>392090</t>
  </si>
  <si>
    <t>392091</t>
  </si>
  <si>
    <t>392092</t>
  </si>
  <si>
    <t>392093</t>
  </si>
  <si>
    <t>392094</t>
  </si>
  <si>
    <t>392095</t>
  </si>
  <si>
    <t>392096</t>
  </si>
  <si>
    <t>392097</t>
  </si>
  <si>
    <t>392098</t>
  </si>
  <si>
    <t>392099</t>
  </si>
  <si>
    <t>392100</t>
  </si>
  <si>
    <t>392101</t>
  </si>
  <si>
    <t>392102</t>
  </si>
  <si>
    <t>392103</t>
  </si>
  <si>
    <t>392104</t>
  </si>
  <si>
    <t>392105</t>
  </si>
  <si>
    <t>392106</t>
  </si>
  <si>
    <t>392107</t>
  </si>
  <si>
    <t>392108</t>
  </si>
  <si>
    <t>392109</t>
  </si>
  <si>
    <t>392110</t>
  </si>
  <si>
    <t>392111</t>
  </si>
  <si>
    <t>392112</t>
  </si>
  <si>
    <t>392113</t>
  </si>
  <si>
    <t>392114</t>
  </si>
  <si>
    <t>392115</t>
  </si>
  <si>
    <t>392116</t>
  </si>
  <si>
    <t>392117</t>
  </si>
  <si>
    <t>402024</t>
  </si>
  <si>
    <t>402025</t>
  </si>
  <si>
    <t>402026</t>
  </si>
  <si>
    <t>402027</t>
  </si>
  <si>
    <t>402028</t>
  </si>
  <si>
    <t>402029</t>
  </si>
  <si>
    <t>402030</t>
  </si>
  <si>
    <t>402031</t>
  </si>
  <si>
    <t>402032</t>
  </si>
  <si>
    <t>402033</t>
  </si>
  <si>
    <t>402034</t>
  </si>
  <si>
    <t>402035</t>
  </si>
  <si>
    <t>402036</t>
  </si>
  <si>
    <t>402037</t>
  </si>
  <si>
    <t>402038</t>
  </si>
  <si>
    <t>402039</t>
  </si>
  <si>
    <t>402040</t>
  </si>
  <si>
    <t>402041</t>
  </si>
  <si>
    <t>402042</t>
  </si>
  <si>
    <t>402043</t>
  </si>
  <si>
    <t>402044</t>
  </si>
  <si>
    <t>402045</t>
  </si>
  <si>
    <t>402046</t>
  </si>
  <si>
    <t>402047</t>
  </si>
  <si>
    <t>402048</t>
  </si>
  <si>
    <t>402049</t>
  </si>
  <si>
    <t>402050</t>
  </si>
  <si>
    <t>402051</t>
  </si>
  <si>
    <t>402052</t>
  </si>
  <si>
    <t>402053</t>
  </si>
  <si>
    <t>402054</t>
  </si>
  <si>
    <t>402055</t>
  </si>
  <si>
    <t>402056</t>
  </si>
  <si>
    <t>402057</t>
  </si>
  <si>
    <t>402058</t>
  </si>
  <si>
    <t>402059</t>
  </si>
  <si>
    <t>402060</t>
  </si>
  <si>
    <t>402061</t>
  </si>
  <si>
    <t>402062</t>
  </si>
  <si>
    <t>402063</t>
  </si>
  <si>
    <t>402064</t>
  </si>
  <si>
    <t>402065</t>
  </si>
  <si>
    <t>402066</t>
  </si>
  <si>
    <t>402067</t>
  </si>
  <si>
    <t>402068</t>
  </si>
  <si>
    <t>402069</t>
  </si>
  <si>
    <t>402070</t>
  </si>
  <si>
    <t>402071</t>
  </si>
  <si>
    <t>402072</t>
  </si>
  <si>
    <t>402073</t>
  </si>
  <si>
    <t>402074</t>
  </si>
  <si>
    <t>402075</t>
  </si>
  <si>
    <t>402076</t>
  </si>
  <si>
    <t>402077</t>
  </si>
  <si>
    <t>402078</t>
  </si>
  <si>
    <t>402079</t>
  </si>
  <si>
    <t>402080</t>
  </si>
  <si>
    <t>402081</t>
  </si>
  <si>
    <t>402082</t>
  </si>
  <si>
    <t>402083</t>
  </si>
  <si>
    <t>402084</t>
  </si>
  <si>
    <t>402085</t>
  </si>
  <si>
    <t>402086</t>
  </si>
  <si>
    <t>402087</t>
  </si>
  <si>
    <t>402088</t>
  </si>
  <si>
    <t>402089</t>
  </si>
  <si>
    <t>402090</t>
  </si>
  <si>
    <t>402091</t>
  </si>
  <si>
    <t>402092</t>
  </si>
  <si>
    <t>402093</t>
  </si>
  <si>
    <t>402094</t>
  </si>
  <si>
    <t>402095</t>
  </si>
  <si>
    <t>402096</t>
  </si>
  <si>
    <t>402097</t>
  </si>
  <si>
    <t>402098</t>
  </si>
  <si>
    <t>402099</t>
  </si>
  <si>
    <t>402100</t>
  </si>
  <si>
    <t>402101</t>
  </si>
  <si>
    <t>402102</t>
  </si>
  <si>
    <t>402103</t>
  </si>
  <si>
    <t>402104</t>
  </si>
  <si>
    <t>402105</t>
  </si>
  <si>
    <t>402106</t>
  </si>
  <si>
    <t>402107</t>
  </si>
  <si>
    <t>402108</t>
  </si>
  <si>
    <t>402109</t>
  </si>
  <si>
    <t>402110</t>
  </si>
  <si>
    <t>402111</t>
  </si>
  <si>
    <t>402112</t>
  </si>
  <si>
    <t>402113</t>
  </si>
  <si>
    <t>402114</t>
  </si>
  <si>
    <t>402115</t>
  </si>
  <si>
    <t>402116</t>
  </si>
  <si>
    <t>402117</t>
  </si>
  <si>
    <t>412024</t>
  </si>
  <si>
    <t>412025</t>
  </si>
  <si>
    <t>412026</t>
  </si>
  <si>
    <t>412027</t>
  </si>
  <si>
    <t>412028</t>
  </si>
  <si>
    <t>412029</t>
  </si>
  <si>
    <t>412030</t>
  </si>
  <si>
    <t>412031</t>
  </si>
  <si>
    <t>412032</t>
  </si>
  <si>
    <t>412033</t>
  </si>
  <si>
    <t>412034</t>
  </si>
  <si>
    <t>412035</t>
  </si>
  <si>
    <t>412036</t>
  </si>
  <si>
    <t>412037</t>
  </si>
  <si>
    <t>412038</t>
  </si>
  <si>
    <t>412039</t>
  </si>
  <si>
    <t>412040</t>
  </si>
  <si>
    <t>412041</t>
  </si>
  <si>
    <t>412042</t>
  </si>
  <si>
    <t>412043</t>
  </si>
  <si>
    <t>412044</t>
  </si>
  <si>
    <t>412045</t>
  </si>
  <si>
    <t>412046</t>
  </si>
  <si>
    <t>412047</t>
  </si>
  <si>
    <t>412048</t>
  </si>
  <si>
    <t>412049</t>
  </si>
  <si>
    <t>412050</t>
  </si>
  <si>
    <t>412051</t>
  </si>
  <si>
    <t>412052</t>
  </si>
  <si>
    <t>412053</t>
  </si>
  <si>
    <t>412054</t>
  </si>
  <si>
    <t>412055</t>
  </si>
  <si>
    <t>412056</t>
  </si>
  <si>
    <t>412057</t>
  </si>
  <si>
    <t>412058</t>
  </si>
  <si>
    <t>412059</t>
  </si>
  <si>
    <t>412060</t>
  </si>
  <si>
    <t>412061</t>
  </si>
  <si>
    <t>412062</t>
  </si>
  <si>
    <t>412063</t>
  </si>
  <si>
    <t>412064</t>
  </si>
  <si>
    <t>412065</t>
  </si>
  <si>
    <t>412066</t>
  </si>
  <si>
    <t>412067</t>
  </si>
  <si>
    <t>412068</t>
  </si>
  <si>
    <t>412069</t>
  </si>
  <si>
    <t>412070</t>
  </si>
  <si>
    <t>412071</t>
  </si>
  <si>
    <t>412072</t>
  </si>
  <si>
    <t>412073</t>
  </si>
  <si>
    <t>412074</t>
  </si>
  <si>
    <t>412075</t>
  </si>
  <si>
    <t>412076</t>
  </si>
  <si>
    <t>412077</t>
  </si>
  <si>
    <t>412078</t>
  </si>
  <si>
    <t>412079</t>
  </si>
  <si>
    <t>412080</t>
  </si>
  <si>
    <t>412081</t>
  </si>
  <si>
    <t>412082</t>
  </si>
  <si>
    <t>412083</t>
  </si>
  <si>
    <t>412084</t>
  </si>
  <si>
    <t>412085</t>
  </si>
  <si>
    <t>412086</t>
  </si>
  <si>
    <t>412087</t>
  </si>
  <si>
    <t>412088</t>
  </si>
  <si>
    <t>412089</t>
  </si>
  <si>
    <t>412090</t>
  </si>
  <si>
    <t>412091</t>
  </si>
  <si>
    <t>412092</t>
  </si>
  <si>
    <t>412093</t>
  </si>
  <si>
    <t>412094</t>
  </si>
  <si>
    <t>412095</t>
  </si>
  <si>
    <t>412096</t>
  </si>
  <si>
    <t>412097</t>
  </si>
  <si>
    <t>412098</t>
  </si>
  <si>
    <t>412099</t>
  </si>
  <si>
    <t>412100</t>
  </si>
  <si>
    <t>412101</t>
  </si>
  <si>
    <t>412102</t>
  </si>
  <si>
    <t>412103</t>
  </si>
  <si>
    <t>412104</t>
  </si>
  <si>
    <t>412105</t>
  </si>
  <si>
    <t>412106</t>
  </si>
  <si>
    <t>412107</t>
  </si>
  <si>
    <t>412108</t>
  </si>
  <si>
    <t>412109</t>
  </si>
  <si>
    <t>412110</t>
  </si>
  <si>
    <t>412111</t>
  </si>
  <si>
    <t>412112</t>
  </si>
  <si>
    <t>412113</t>
  </si>
  <si>
    <t>412114</t>
  </si>
  <si>
    <t>412115</t>
  </si>
  <si>
    <t>412116</t>
  </si>
  <si>
    <t>412117</t>
  </si>
  <si>
    <t>422024</t>
  </si>
  <si>
    <t>422025</t>
  </si>
  <si>
    <t>422026</t>
  </si>
  <si>
    <t>422027</t>
  </si>
  <si>
    <t>422028</t>
  </si>
  <si>
    <t>422029</t>
  </si>
  <si>
    <t>422030</t>
  </si>
  <si>
    <t>422031</t>
  </si>
  <si>
    <t>422032</t>
  </si>
  <si>
    <t>422033</t>
  </si>
  <si>
    <t>422034</t>
  </si>
  <si>
    <t>422035</t>
  </si>
  <si>
    <t>422036</t>
  </si>
  <si>
    <t>422037</t>
  </si>
  <si>
    <t>422038</t>
  </si>
  <si>
    <t>422039</t>
  </si>
  <si>
    <t>422040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</si>
  <si>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</si>
  <si>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</si>
  <si>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</si>
  <si>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</si>
  <si>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</si>
  <si>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</si>
  <si>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</si>
  <si>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</si>
  <si>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</si>
  <si>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422050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</si>
  <si>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</si>
  <si>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</si>
  <si>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</si>
  <si>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</si>
  <si>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</si>
  <si>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</si>
  <si>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</si>
  <si>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</si>
  <si>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</si>
  <si>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422060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</si>
  <si>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</si>
  <si>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</si>
  <si>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</si>
  <si>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</si>
  <si>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</si>
  <si>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</si>
  <si>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</si>
  <si>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</si>
  <si>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</si>
  <si>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</si>
  <si>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</si>
  <si>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</si>
  <si>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</si>
  <si>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</si>
  <si>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</si>
  <si>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</si>
  <si>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</si>
  <si>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</si>
  <si>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</si>
  <si>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</si>
  <si>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</si>
  <si>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</si>
  <si>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</si>
  <si>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</si>
  <si>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</si>
  <si>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</si>
  <si>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422087</t>
  </si>
  <si>
    <t>422088</t>
  </si>
  <si>
    <t>422089</t>
  </si>
  <si>
    <t>422090</t>
  </si>
  <si>
    <t>422091</t>
  </si>
  <si>
    <t>422092</t>
  </si>
  <si>
    <t>422093</t>
  </si>
  <si>
    <t>422094</t>
  </si>
  <si>
    <t>422095</t>
  </si>
  <si>
    <t>422096</t>
  </si>
  <si>
    <t>422097</t>
  </si>
  <si>
    <t>422098</t>
  </si>
  <si>
    <t>422099</t>
  </si>
  <si>
    <t>422100</t>
  </si>
  <si>
    <t>422101</t>
  </si>
  <si>
    <t>422102</t>
  </si>
  <si>
    <t>422103</t>
  </si>
  <si>
    <t>422104</t>
  </si>
  <si>
    <t>422105</t>
  </si>
  <si>
    <t>422106</t>
  </si>
  <si>
    <t>422107</t>
  </si>
  <si>
    <t>422108</t>
  </si>
  <si>
    <t>422109</t>
  </si>
  <si>
    <t>422110</t>
  </si>
  <si>
    <t>422111</t>
  </si>
  <si>
    <t>422112</t>
  </si>
  <si>
    <t>422113</t>
  </si>
  <si>
    <t>422114</t>
  </si>
  <si>
    <t>422115</t>
  </si>
  <si>
    <t>422116</t>
  </si>
  <si>
    <t>422117</t>
  </si>
  <si>
    <t>432024</t>
  </si>
  <si>
    <t>432025</t>
  </si>
  <si>
    <t>432026</t>
  </si>
  <si>
    <t>432027</t>
  </si>
  <si>
    <t>432028</t>
  </si>
  <si>
    <t>432029</t>
  </si>
  <si>
    <t>432030</t>
  </si>
  <si>
    <t>432031</t>
  </si>
  <si>
    <t>432032</t>
  </si>
  <si>
    <t>432033</t>
  </si>
  <si>
    <t>432034</t>
  </si>
  <si>
    <t>432035</t>
  </si>
  <si>
    <t>432036</t>
  </si>
  <si>
    <t>432037</t>
  </si>
  <si>
    <t>432038</t>
  </si>
  <si>
    <t>432039</t>
  </si>
  <si>
    <t>432040</t>
  </si>
  <si>
    <t>432041</t>
  </si>
  <si>
    <t>432042</t>
  </si>
  <si>
    <t>432043</t>
  </si>
  <si>
    <t>432044</t>
  </si>
  <si>
    <t>432045</t>
  </si>
  <si>
    <t>432046</t>
  </si>
  <si>
    <t>432047</t>
  </si>
  <si>
    <t>432048</t>
  </si>
  <si>
    <t>432049</t>
  </si>
  <si>
    <t>432050</t>
  </si>
  <si>
    <t>432051</t>
  </si>
  <si>
    <t>432052</t>
  </si>
  <si>
    <t>432053</t>
  </si>
  <si>
    <t>432054</t>
  </si>
  <si>
    <t>432055</t>
  </si>
  <si>
    <t>432056</t>
  </si>
  <si>
    <t>432057</t>
  </si>
  <si>
    <t>432058</t>
  </si>
  <si>
    <t>432059</t>
  </si>
  <si>
    <t>432060</t>
  </si>
  <si>
    <t>432061</t>
  </si>
  <si>
    <t>432062</t>
  </si>
  <si>
    <t>432063</t>
  </si>
  <si>
    <t>432064</t>
  </si>
  <si>
    <t>432065</t>
  </si>
  <si>
    <t>432066</t>
  </si>
  <si>
    <t>432067</t>
  </si>
  <si>
    <t>432068</t>
  </si>
  <si>
    <t>432069</t>
  </si>
  <si>
    <t>432070</t>
  </si>
  <si>
    <t>432071</t>
  </si>
  <si>
    <t>432072</t>
  </si>
  <si>
    <t>432073</t>
  </si>
  <si>
    <t>432074</t>
  </si>
  <si>
    <t>432075</t>
  </si>
  <si>
    <t>432076</t>
  </si>
  <si>
    <t>432077</t>
  </si>
  <si>
    <t>432078</t>
  </si>
  <si>
    <t>432079</t>
  </si>
  <si>
    <t>432080</t>
  </si>
  <si>
    <t>432081</t>
  </si>
  <si>
    <t>432082</t>
  </si>
  <si>
    <t>432083</t>
  </si>
  <si>
    <t>432084</t>
  </si>
  <si>
    <t>432085</t>
  </si>
  <si>
    <t>432086</t>
  </si>
  <si>
    <t>432087</t>
  </si>
  <si>
    <t>432088</t>
  </si>
  <si>
    <t>432089</t>
  </si>
  <si>
    <t>432090</t>
  </si>
  <si>
    <t>432091</t>
  </si>
  <si>
    <t>432092</t>
  </si>
  <si>
    <t>432093</t>
  </si>
  <si>
    <t>432094</t>
  </si>
  <si>
    <t>432095</t>
  </si>
  <si>
    <t>432096</t>
  </si>
  <si>
    <t>432097</t>
  </si>
  <si>
    <t>432098</t>
  </si>
  <si>
    <t>432099</t>
  </si>
  <si>
    <t>432100</t>
  </si>
  <si>
    <t>432101</t>
  </si>
  <si>
    <t>432102</t>
  </si>
  <si>
    <t>432103</t>
  </si>
  <si>
    <t>432104</t>
  </si>
  <si>
    <t>432105</t>
  </si>
  <si>
    <t>432106</t>
  </si>
  <si>
    <t>432107</t>
  </si>
  <si>
    <t>432108</t>
  </si>
  <si>
    <t>432109</t>
  </si>
  <si>
    <t>432110</t>
  </si>
  <si>
    <t>432111</t>
  </si>
  <si>
    <t>432112</t>
  </si>
  <si>
    <t>432113</t>
  </si>
  <si>
    <t>432114</t>
  </si>
  <si>
    <t>432115</t>
  </si>
  <si>
    <t>432116</t>
  </si>
  <si>
    <t>432117</t>
  </si>
  <si>
    <t>442024</t>
  </si>
  <si>
    <t>442025</t>
  </si>
  <si>
    <t>442026</t>
  </si>
  <si>
    <t>442027</t>
  </si>
  <si>
    <t>442028</t>
  </si>
  <si>
    <t>442029</t>
  </si>
  <si>
    <t>442030</t>
  </si>
  <si>
    <t>442031</t>
  </si>
  <si>
    <t>442032</t>
  </si>
  <si>
    <t>442033</t>
  </si>
  <si>
    <t>442034</t>
  </si>
  <si>
    <t>442035</t>
  </si>
  <si>
    <t>442036</t>
  </si>
  <si>
    <t>442037</t>
  </si>
  <si>
    <t>442038</t>
  </si>
  <si>
    <t>442039</t>
  </si>
  <si>
    <t>442040</t>
  </si>
  <si>
    <t>442041</t>
  </si>
  <si>
    <t>442042</t>
  </si>
  <si>
    <t>442043</t>
  </si>
  <si>
    <t>442044</t>
  </si>
  <si>
    <t>442045</t>
  </si>
  <si>
    <t>442046</t>
  </si>
  <si>
    <t>442047</t>
  </si>
  <si>
    <t>442048</t>
  </si>
  <si>
    <t>442049</t>
  </si>
  <si>
    <t>442050</t>
  </si>
  <si>
    <t>442051</t>
  </si>
  <si>
    <t>442052</t>
  </si>
  <si>
    <t>442053</t>
  </si>
  <si>
    <t>442054</t>
  </si>
  <si>
    <t>442055</t>
  </si>
  <si>
    <t>442056</t>
  </si>
  <si>
    <t>442057</t>
  </si>
  <si>
    <t>442058</t>
  </si>
  <si>
    <t>442059</t>
  </si>
  <si>
    <t>442060</t>
  </si>
  <si>
    <t>442061</t>
  </si>
  <si>
    <t>442062</t>
  </si>
  <si>
    <t>442063</t>
  </si>
  <si>
    <t>442064</t>
  </si>
  <si>
    <t>442065</t>
  </si>
  <si>
    <t>442066</t>
  </si>
  <si>
    <t>442067</t>
  </si>
  <si>
    <t>442068</t>
  </si>
  <si>
    <t>442069</t>
  </si>
  <si>
    <t>442070</t>
  </si>
  <si>
    <t>442071</t>
  </si>
  <si>
    <t>442072</t>
  </si>
  <si>
    <t>442073</t>
  </si>
  <si>
    <t>442074</t>
  </si>
  <si>
    <t>442075</t>
  </si>
  <si>
    <t>442076</t>
  </si>
  <si>
    <t>442077</t>
  </si>
  <si>
    <t>442078</t>
  </si>
  <si>
    <t>442079</t>
  </si>
  <si>
    <t>442080</t>
  </si>
  <si>
    <t>442081</t>
  </si>
  <si>
    <t>442082</t>
  </si>
  <si>
    <t>442083</t>
  </si>
  <si>
    <t>442084</t>
  </si>
  <si>
    <t>442085</t>
  </si>
  <si>
    <t>442086</t>
  </si>
  <si>
    <t>442087</t>
  </si>
  <si>
    <t>442088</t>
  </si>
  <si>
    <t>442089</t>
  </si>
  <si>
    <t>442090</t>
  </si>
  <si>
    <t>442091</t>
  </si>
  <si>
    <t>442092</t>
  </si>
  <si>
    <t>442093</t>
  </si>
  <si>
    <t>442094</t>
  </si>
  <si>
    <t>442095</t>
  </si>
  <si>
    <t>442096</t>
  </si>
  <si>
    <t>442097</t>
  </si>
  <si>
    <t>442098</t>
  </si>
  <si>
    <t>442099</t>
  </si>
  <si>
    <t>442100</t>
  </si>
  <si>
    <t>442101</t>
  </si>
  <si>
    <t>442102</t>
  </si>
  <si>
    <t>442103</t>
  </si>
  <si>
    <t>442104</t>
  </si>
  <si>
    <t>442105</t>
  </si>
  <si>
    <t>442106</t>
  </si>
  <si>
    <t>442107</t>
  </si>
  <si>
    <t>442108</t>
  </si>
  <si>
    <t>442109</t>
  </si>
  <si>
    <t>442110</t>
  </si>
  <si>
    <t>442111</t>
  </si>
  <si>
    <t>442112</t>
  </si>
  <si>
    <t>442113</t>
  </si>
  <si>
    <t>442114</t>
  </si>
  <si>
    <t>442115</t>
  </si>
  <si>
    <t>442116</t>
  </si>
  <si>
    <t>442117</t>
  </si>
  <si>
    <t>452024</t>
  </si>
  <si>
    <t>452025</t>
  </si>
  <si>
    <t>452026</t>
  </si>
  <si>
    <t>452027</t>
  </si>
  <si>
    <t>452028</t>
  </si>
  <si>
    <t>452029</t>
  </si>
  <si>
    <t>452030</t>
  </si>
  <si>
    <t>452031</t>
  </si>
  <si>
    <t>452032</t>
  </si>
  <si>
    <t>452033</t>
  </si>
  <si>
    <t>452034</t>
  </si>
  <si>
    <t>452035</t>
  </si>
  <si>
    <t>452036</t>
  </si>
  <si>
    <t>452037</t>
  </si>
  <si>
    <t>452038</t>
  </si>
  <si>
    <t>452039</t>
  </si>
  <si>
    <t>452040</t>
  </si>
  <si>
    <t>452041</t>
  </si>
  <si>
    <t>452042</t>
  </si>
  <si>
    <t>452043</t>
  </si>
  <si>
    <t>452044</t>
  </si>
  <si>
    <t>452045</t>
  </si>
  <si>
    <t>452046</t>
  </si>
  <si>
    <t>452047</t>
  </si>
  <si>
    <t>452048</t>
  </si>
  <si>
    <t>452049</t>
  </si>
  <si>
    <t>452050</t>
  </si>
  <si>
    <t>452051</t>
  </si>
  <si>
    <t>452052</t>
  </si>
  <si>
    <t>452053</t>
  </si>
  <si>
    <t>452054</t>
  </si>
  <si>
    <t>452055</t>
  </si>
  <si>
    <t>452056</t>
  </si>
  <si>
    <t>452057</t>
  </si>
  <si>
    <t>452058</t>
  </si>
  <si>
    <t>452059</t>
  </si>
  <si>
    <t>452060</t>
  </si>
  <si>
    <t>452061</t>
  </si>
  <si>
    <t>452062</t>
  </si>
  <si>
    <t>452063</t>
  </si>
  <si>
    <t>452064</t>
  </si>
  <si>
    <t>452065</t>
  </si>
  <si>
    <t>452066</t>
  </si>
  <si>
    <t>452067</t>
  </si>
  <si>
    <t>452068</t>
  </si>
  <si>
    <t>452069</t>
  </si>
  <si>
    <t>452070</t>
  </si>
  <si>
    <t>452071</t>
  </si>
  <si>
    <t>452072</t>
  </si>
  <si>
    <t>452073</t>
  </si>
  <si>
    <t>452074</t>
  </si>
  <si>
    <t>452075</t>
  </si>
  <si>
    <t>452076</t>
  </si>
  <si>
    <t>452077</t>
  </si>
  <si>
    <t>452078</t>
  </si>
  <si>
    <t>452079</t>
  </si>
  <si>
    <t>452080</t>
  </si>
  <si>
    <t>452081</t>
  </si>
  <si>
    <t>452082</t>
  </si>
  <si>
    <t>452083</t>
  </si>
  <si>
    <t>452084</t>
  </si>
  <si>
    <t>452085</t>
  </si>
  <si>
    <t>452086</t>
  </si>
  <si>
    <t>452087</t>
  </si>
  <si>
    <t>452088</t>
  </si>
  <si>
    <t>452089</t>
  </si>
  <si>
    <t>452090</t>
  </si>
  <si>
    <t>452091</t>
  </si>
  <si>
    <t>452092</t>
  </si>
  <si>
    <t>452093</t>
  </si>
  <si>
    <t>452094</t>
  </si>
  <si>
    <t>452095</t>
  </si>
  <si>
    <t>452096</t>
  </si>
  <si>
    <t>452097</t>
  </si>
  <si>
    <t>452098</t>
  </si>
  <si>
    <t>452099</t>
  </si>
  <si>
    <t>452100</t>
  </si>
  <si>
    <t>452101</t>
  </si>
  <si>
    <t>452102</t>
  </si>
  <si>
    <t>452103</t>
  </si>
  <si>
    <t>452104</t>
  </si>
  <si>
    <t>452105</t>
  </si>
  <si>
    <t>452106</t>
  </si>
  <si>
    <t>452107</t>
  </si>
  <si>
    <t>452108</t>
  </si>
  <si>
    <t>452109</t>
  </si>
  <si>
    <t>452110</t>
  </si>
  <si>
    <t>452111</t>
  </si>
  <si>
    <t>452112</t>
  </si>
  <si>
    <t>452113</t>
  </si>
  <si>
    <t>452114</t>
  </si>
  <si>
    <t>452115</t>
  </si>
  <si>
    <t>452116</t>
  </si>
  <si>
    <t>452117</t>
  </si>
  <si>
    <t>462024</t>
  </si>
  <si>
    <t>462025</t>
  </si>
  <si>
    <t>462026</t>
  </si>
  <si>
    <t>462027</t>
  </si>
  <si>
    <t>462028</t>
  </si>
  <si>
    <t>462029</t>
  </si>
  <si>
    <t>462030</t>
  </si>
  <si>
    <t>462031</t>
  </si>
  <si>
    <t>462032</t>
  </si>
  <si>
    <t>462033</t>
  </si>
  <si>
    <t>462034</t>
  </si>
  <si>
    <t>462035</t>
  </si>
  <si>
    <t>462036</t>
  </si>
  <si>
    <t>462037</t>
  </si>
  <si>
    <t>462038</t>
  </si>
  <si>
    <t>462039</t>
  </si>
  <si>
    <t>462040</t>
  </si>
  <si>
    <t>462041</t>
  </si>
  <si>
    <t>462042</t>
  </si>
  <si>
    <t>462043</t>
  </si>
  <si>
    <t>462044</t>
  </si>
  <si>
    <t>462045</t>
  </si>
  <si>
    <t>462046</t>
  </si>
  <si>
    <t>462047</t>
  </si>
  <si>
    <t>462048</t>
  </si>
  <si>
    <t>462049</t>
  </si>
  <si>
    <t>462050</t>
  </si>
  <si>
    <t>462051</t>
  </si>
  <si>
    <t>462052</t>
  </si>
  <si>
    <t>462053</t>
  </si>
  <si>
    <t>462054</t>
  </si>
  <si>
    <t>462055</t>
  </si>
  <si>
    <t>462056</t>
  </si>
  <si>
    <t>462057</t>
  </si>
  <si>
    <t>462058</t>
  </si>
  <si>
    <t>462059</t>
  </si>
  <si>
    <t>462060</t>
  </si>
  <si>
    <t>462061</t>
  </si>
  <si>
    <t>462062</t>
  </si>
  <si>
    <t>462063</t>
  </si>
  <si>
    <t>462064</t>
  </si>
  <si>
    <t>462065</t>
  </si>
  <si>
    <t>462066</t>
  </si>
  <si>
    <t>462067</t>
  </si>
  <si>
    <t>462068</t>
  </si>
  <si>
    <t>462069</t>
  </si>
  <si>
    <t>462070</t>
  </si>
  <si>
    <t>462071</t>
  </si>
  <si>
    <t>462072</t>
  </si>
  <si>
    <t>462073</t>
  </si>
  <si>
    <t>462074</t>
  </si>
  <si>
    <t>462075</t>
  </si>
  <si>
    <t>462076</t>
  </si>
  <si>
    <t>462077</t>
  </si>
  <si>
    <t>462078</t>
  </si>
  <si>
    <t>462079</t>
  </si>
  <si>
    <t>462080</t>
  </si>
  <si>
    <t>462081</t>
  </si>
  <si>
    <t>462082</t>
  </si>
  <si>
    <t>462083</t>
  </si>
  <si>
    <t>462084</t>
  </si>
  <si>
    <t>462085</t>
  </si>
  <si>
    <t>462086</t>
  </si>
  <si>
    <t>462087</t>
  </si>
  <si>
    <t>462088</t>
  </si>
  <si>
    <t>462089</t>
  </si>
  <si>
    <t>462090</t>
  </si>
  <si>
    <t>462091</t>
  </si>
  <si>
    <t>462092</t>
  </si>
  <si>
    <t>462093</t>
  </si>
  <si>
    <t>462094</t>
  </si>
  <si>
    <t>462095</t>
  </si>
  <si>
    <t>462096</t>
  </si>
  <si>
    <t>462097</t>
  </si>
  <si>
    <t>462098</t>
  </si>
  <si>
    <t>462099</t>
  </si>
  <si>
    <t>462100</t>
  </si>
  <si>
    <t>462101</t>
  </si>
  <si>
    <t>462102</t>
  </si>
  <si>
    <t>462103</t>
  </si>
  <si>
    <t>462104</t>
  </si>
  <si>
    <t>462105</t>
  </si>
  <si>
    <t>462106</t>
  </si>
  <si>
    <t>462107</t>
  </si>
  <si>
    <t>462108</t>
  </si>
  <si>
    <t>462109</t>
  </si>
  <si>
    <t>462110</t>
  </si>
  <si>
    <t>462111</t>
  </si>
  <si>
    <t>462112</t>
  </si>
  <si>
    <t>462113</t>
  </si>
  <si>
    <t>462114</t>
  </si>
  <si>
    <t>462115</t>
  </si>
  <si>
    <t>462116</t>
  </si>
  <si>
    <t>462117</t>
  </si>
  <si>
    <t>472024</t>
  </si>
  <si>
    <t>472025</t>
  </si>
  <si>
    <t>472026</t>
  </si>
  <si>
    <t>472027</t>
  </si>
  <si>
    <t>472028</t>
  </si>
  <si>
    <t>472029</t>
  </si>
  <si>
    <t>472030</t>
  </si>
  <si>
    <t>472031</t>
  </si>
  <si>
    <t>472032</t>
  </si>
  <si>
    <t>472033</t>
  </si>
  <si>
    <t>472034</t>
  </si>
  <si>
    <t>472035</t>
  </si>
  <si>
    <t>472036</t>
  </si>
  <si>
    <t>472037</t>
  </si>
  <si>
    <t>472038</t>
  </si>
  <si>
    <t>472039</t>
  </si>
  <si>
    <t>472040</t>
  </si>
  <si>
    <t>472041</t>
  </si>
  <si>
    <t>472042</t>
  </si>
  <si>
    <t>472043</t>
  </si>
  <si>
    <t>472044</t>
  </si>
  <si>
    <t>472045</t>
  </si>
  <si>
    <t>472046</t>
  </si>
  <si>
    <t>472047</t>
  </si>
  <si>
    <t>472048</t>
  </si>
  <si>
    <t>472049</t>
  </si>
  <si>
    <t>472050</t>
  </si>
  <si>
    <t>472051</t>
  </si>
  <si>
    <t>472052</t>
  </si>
  <si>
    <t>472053</t>
  </si>
  <si>
    <t>472054</t>
  </si>
  <si>
    <t>472055</t>
  </si>
  <si>
    <t>472056</t>
  </si>
  <si>
    <t>472057</t>
  </si>
  <si>
    <t>472058</t>
  </si>
  <si>
    <t>472059</t>
  </si>
  <si>
    <t>472060</t>
  </si>
  <si>
    <t>472061</t>
  </si>
  <si>
    <t>472062</t>
  </si>
  <si>
    <t>472063</t>
  </si>
  <si>
    <t>472064</t>
  </si>
  <si>
    <t>472065</t>
  </si>
  <si>
    <t>472066</t>
  </si>
  <si>
    <t>472067</t>
  </si>
  <si>
    <t>472068</t>
  </si>
  <si>
    <t>472069</t>
  </si>
  <si>
    <t>472070</t>
  </si>
  <si>
    <t>472071</t>
  </si>
  <si>
    <t>472072</t>
  </si>
  <si>
    <t>472073</t>
  </si>
  <si>
    <t>472074</t>
  </si>
  <si>
    <t>472075</t>
  </si>
  <si>
    <t>472076</t>
  </si>
  <si>
    <t>472077</t>
  </si>
  <si>
    <t>472078</t>
  </si>
  <si>
    <t>472079</t>
  </si>
  <si>
    <t>472080</t>
  </si>
  <si>
    <t>472081</t>
  </si>
  <si>
    <t>472082</t>
  </si>
  <si>
    <t>472083</t>
  </si>
  <si>
    <t>472084</t>
  </si>
  <si>
    <t>472085</t>
  </si>
  <si>
    <t>472086</t>
  </si>
  <si>
    <t>472087</t>
  </si>
  <si>
    <t>472088</t>
  </si>
  <si>
    <t>472089</t>
  </si>
  <si>
    <t>472090</t>
  </si>
  <si>
    <t>472091</t>
  </si>
  <si>
    <t>472092</t>
  </si>
  <si>
    <t>472093</t>
  </si>
  <si>
    <t>472094</t>
  </si>
  <si>
    <t>472095</t>
  </si>
  <si>
    <t>472096</t>
  </si>
  <si>
    <t>472097</t>
  </si>
  <si>
    <t>472098</t>
  </si>
  <si>
    <t>472099</t>
  </si>
  <si>
    <t>472100</t>
  </si>
  <si>
    <t>472101</t>
  </si>
  <si>
    <t>472102</t>
  </si>
  <si>
    <t>472103</t>
  </si>
  <si>
    <t>472104</t>
  </si>
  <si>
    <t>472105</t>
  </si>
  <si>
    <t>472106</t>
  </si>
  <si>
    <t>472107</t>
  </si>
  <si>
    <t>472108</t>
  </si>
  <si>
    <t>472109</t>
  </si>
  <si>
    <t>472110</t>
  </si>
  <si>
    <t>472111</t>
  </si>
  <si>
    <t>472112</t>
  </si>
  <si>
    <t>472113</t>
  </si>
  <si>
    <t>472114</t>
  </si>
  <si>
    <t>472115</t>
  </si>
  <si>
    <t>472116</t>
  </si>
  <si>
    <t>472117</t>
  </si>
  <si>
    <t>482024</t>
  </si>
  <si>
    <t>482025</t>
  </si>
  <si>
    <t>482026</t>
  </si>
  <si>
    <t>482027</t>
  </si>
  <si>
    <t>482028</t>
  </si>
  <si>
    <t>482029</t>
  </si>
  <si>
    <t>482030</t>
  </si>
  <si>
    <t>482031</t>
  </si>
  <si>
    <t>482032</t>
  </si>
  <si>
    <t>482033</t>
  </si>
  <si>
    <t>482034</t>
  </si>
  <si>
    <t>482035</t>
  </si>
  <si>
    <t>482036</t>
  </si>
  <si>
    <t>482037</t>
  </si>
  <si>
    <t>482038</t>
  </si>
  <si>
    <t>482039</t>
  </si>
  <si>
    <t>482040</t>
  </si>
  <si>
    <t>482041</t>
  </si>
  <si>
    <t>482042</t>
  </si>
  <si>
    <t>482043</t>
  </si>
  <si>
    <t>482044</t>
  </si>
  <si>
    <t>482045</t>
  </si>
  <si>
    <t>482046</t>
  </si>
  <si>
    <t>482047</t>
  </si>
  <si>
    <t>482048</t>
  </si>
  <si>
    <t>482049</t>
  </si>
  <si>
    <t>482050</t>
  </si>
  <si>
    <t>482051</t>
  </si>
  <si>
    <t>482052</t>
  </si>
  <si>
    <t>482053</t>
  </si>
  <si>
    <t>482054</t>
  </si>
  <si>
    <t>482055</t>
  </si>
  <si>
    <t>482056</t>
  </si>
  <si>
    <t>482057</t>
  </si>
  <si>
    <t>482058</t>
  </si>
  <si>
    <t>482059</t>
  </si>
  <si>
    <t>482060</t>
  </si>
  <si>
    <t>482061</t>
  </si>
  <si>
    <t>482062</t>
  </si>
  <si>
    <t>482063</t>
  </si>
  <si>
    <t>482064</t>
  </si>
  <si>
    <t>482065</t>
  </si>
  <si>
    <t>482066</t>
  </si>
  <si>
    <t>482067</t>
  </si>
  <si>
    <t>482068</t>
  </si>
  <si>
    <t>482069</t>
  </si>
  <si>
    <t>482070</t>
  </si>
  <si>
    <t>482071</t>
  </si>
  <si>
    <t>482072</t>
  </si>
  <si>
    <t>482073</t>
  </si>
  <si>
    <t>482074</t>
  </si>
  <si>
    <t>482075</t>
  </si>
  <si>
    <t>482076</t>
  </si>
  <si>
    <t>482077</t>
  </si>
  <si>
    <t>482078</t>
  </si>
  <si>
    <t>482079</t>
  </si>
  <si>
    <t>482080</t>
  </si>
  <si>
    <t>482081</t>
  </si>
  <si>
    <t>482082</t>
  </si>
  <si>
    <t>482083</t>
  </si>
  <si>
    <t>482084</t>
  </si>
  <si>
    <t>482085</t>
  </si>
  <si>
    <t>482086</t>
  </si>
  <si>
    <t>482087</t>
  </si>
  <si>
    <t>482088</t>
  </si>
  <si>
    <t>482089</t>
  </si>
  <si>
    <t>482090</t>
  </si>
  <si>
    <t>482091</t>
  </si>
  <si>
    <t>482092</t>
  </si>
  <si>
    <t>482093</t>
  </si>
  <si>
    <t>482094</t>
  </si>
  <si>
    <t>482095</t>
  </si>
  <si>
    <t>482096</t>
  </si>
  <si>
    <t>482097</t>
  </si>
  <si>
    <t>482098</t>
  </si>
  <si>
    <t>482099</t>
  </si>
  <si>
    <t>482100</t>
  </si>
  <si>
    <t>482101</t>
  </si>
  <si>
    <t>482102</t>
  </si>
  <si>
    <t>482103</t>
  </si>
  <si>
    <t>482104</t>
  </si>
  <si>
    <t>482105</t>
  </si>
  <si>
    <t>482106</t>
  </si>
  <si>
    <t>482107</t>
  </si>
  <si>
    <t>482108</t>
  </si>
  <si>
    <t>482109</t>
  </si>
  <si>
    <t>482110</t>
  </si>
  <si>
    <t>482111</t>
  </si>
  <si>
    <t>482112</t>
  </si>
  <si>
    <t>482113</t>
  </si>
  <si>
    <t>482114</t>
  </si>
  <si>
    <t>482115</t>
  </si>
  <si>
    <t>482116</t>
  </si>
  <si>
    <t>482117</t>
  </si>
  <si>
    <t>492024</t>
  </si>
  <si>
    <t>492025</t>
  </si>
  <si>
    <t>492026</t>
  </si>
  <si>
    <t>492027</t>
  </si>
  <si>
    <t>492028</t>
  </si>
  <si>
    <t>492029</t>
  </si>
  <si>
    <t>492030</t>
  </si>
  <si>
    <t>492031</t>
  </si>
  <si>
    <t>492032</t>
  </si>
  <si>
    <t>492033</t>
  </si>
  <si>
    <t>492034</t>
  </si>
  <si>
    <t>492035</t>
  </si>
  <si>
    <t>492036</t>
  </si>
  <si>
    <t>492037</t>
  </si>
  <si>
    <t>492038</t>
  </si>
  <si>
    <t>492039</t>
  </si>
  <si>
    <t>492040</t>
  </si>
  <si>
    <t>492041</t>
  </si>
  <si>
    <t>492042</t>
  </si>
  <si>
    <t>492043</t>
  </si>
  <si>
    <t>492044</t>
  </si>
  <si>
    <t>492045</t>
  </si>
  <si>
    <t>492046</t>
  </si>
  <si>
    <t>492047</t>
  </si>
  <si>
    <t>492048</t>
  </si>
  <si>
    <t>492049</t>
  </si>
  <si>
    <t>492050</t>
  </si>
  <si>
    <t>492051</t>
  </si>
  <si>
    <t>492052</t>
  </si>
  <si>
    <t>492053</t>
  </si>
  <si>
    <t>492054</t>
  </si>
  <si>
    <t>492055</t>
  </si>
  <si>
    <t>492056</t>
  </si>
  <si>
    <t>492057</t>
  </si>
  <si>
    <t>492058</t>
  </si>
  <si>
    <t>492059</t>
  </si>
  <si>
    <t>492060</t>
  </si>
  <si>
    <t>492061</t>
  </si>
  <si>
    <t>492062</t>
  </si>
  <si>
    <t>492063</t>
  </si>
  <si>
    <t>492064</t>
  </si>
  <si>
    <t>492065</t>
  </si>
  <si>
    <t>492066</t>
  </si>
  <si>
    <t>492067</t>
  </si>
  <si>
    <t>492068</t>
  </si>
  <si>
    <t>492069</t>
  </si>
  <si>
    <t>492070</t>
  </si>
  <si>
    <t>492071</t>
  </si>
  <si>
    <t>492072</t>
  </si>
  <si>
    <t>492073</t>
  </si>
  <si>
    <t>492074</t>
  </si>
  <si>
    <t>492075</t>
  </si>
  <si>
    <t>492076</t>
  </si>
  <si>
    <t>492077</t>
  </si>
  <si>
    <t>492078</t>
  </si>
  <si>
    <t>492079</t>
  </si>
  <si>
    <t>492080</t>
  </si>
  <si>
    <t>492081</t>
  </si>
  <si>
    <t>492082</t>
  </si>
  <si>
    <t>492083</t>
  </si>
  <si>
    <t>492084</t>
  </si>
  <si>
    <t>492085</t>
  </si>
  <si>
    <t>492086</t>
  </si>
  <si>
    <t>492087</t>
  </si>
  <si>
    <t>492088</t>
  </si>
  <si>
    <t>492089</t>
  </si>
  <si>
    <t>492090</t>
  </si>
  <si>
    <t>492091</t>
  </si>
  <si>
    <t>492092</t>
  </si>
  <si>
    <t>492093</t>
  </si>
  <si>
    <t>492094</t>
  </si>
  <si>
    <t>492095</t>
  </si>
  <si>
    <t>492096</t>
  </si>
  <si>
    <t>492097</t>
  </si>
  <si>
    <t>492098</t>
  </si>
  <si>
    <t>492099</t>
  </si>
  <si>
    <t>492100</t>
  </si>
  <si>
    <t>492101</t>
  </si>
  <si>
    <t>492102</t>
  </si>
  <si>
    <t>492103</t>
  </si>
  <si>
    <t>492104</t>
  </si>
  <si>
    <t>492105</t>
  </si>
  <si>
    <t>492106</t>
  </si>
  <si>
    <t>492107</t>
  </si>
  <si>
    <t>492108</t>
  </si>
  <si>
    <t>492109</t>
  </si>
  <si>
    <t>492110</t>
  </si>
  <si>
    <t>492111</t>
  </si>
  <si>
    <t>492112</t>
  </si>
  <si>
    <t>492113</t>
  </si>
  <si>
    <t>492114</t>
  </si>
  <si>
    <t>492115</t>
  </si>
  <si>
    <t>492116</t>
  </si>
  <si>
    <t>492117</t>
  </si>
  <si>
    <t>502024</t>
  </si>
  <si>
    <t>502025</t>
  </si>
  <si>
    <t>502026</t>
  </si>
  <si>
    <t>502027</t>
  </si>
  <si>
    <t>502028</t>
  </si>
  <si>
    <t>502029</t>
  </si>
  <si>
    <t>502030</t>
  </si>
  <si>
    <t>502031</t>
  </si>
  <si>
    <t>502032</t>
  </si>
  <si>
    <t>502033</t>
  </si>
  <si>
    <t>502034</t>
  </si>
  <si>
    <t>502035</t>
  </si>
  <si>
    <t>502036</t>
  </si>
  <si>
    <t>502037</t>
  </si>
  <si>
    <t>502038</t>
  </si>
  <si>
    <t>502039</t>
  </si>
  <si>
    <t>502040</t>
  </si>
  <si>
    <t>502041</t>
  </si>
  <si>
    <t>502042</t>
  </si>
  <si>
    <t>502043</t>
  </si>
  <si>
    <t>502044</t>
  </si>
  <si>
    <t>502045</t>
  </si>
  <si>
    <t>502046</t>
  </si>
  <si>
    <t>502047</t>
  </si>
  <si>
    <t>502048</t>
  </si>
  <si>
    <t>502049</t>
  </si>
  <si>
    <t>502050</t>
  </si>
  <si>
    <t>502051</t>
  </si>
  <si>
    <t>502052</t>
  </si>
  <si>
    <t>502053</t>
  </si>
  <si>
    <t>502054</t>
  </si>
  <si>
    <t>502055</t>
  </si>
  <si>
    <t>502056</t>
  </si>
  <si>
    <t>502057</t>
  </si>
  <si>
    <t>502058</t>
  </si>
  <si>
    <t>502059</t>
  </si>
  <si>
    <t>502060</t>
  </si>
  <si>
    <t>502061</t>
  </si>
  <si>
    <t>502062</t>
  </si>
  <si>
    <t>502063</t>
  </si>
  <si>
    <t>502064</t>
  </si>
  <si>
    <t>502065</t>
  </si>
  <si>
    <t>502066</t>
  </si>
  <si>
    <t>502067</t>
  </si>
  <si>
    <t>502068</t>
  </si>
  <si>
    <t>502069</t>
  </si>
  <si>
    <t>502070</t>
  </si>
  <si>
    <t>502071</t>
  </si>
  <si>
    <t>502072</t>
  </si>
  <si>
    <t>502073</t>
  </si>
  <si>
    <t>502074</t>
  </si>
  <si>
    <t>502075</t>
  </si>
  <si>
    <t>502076</t>
  </si>
  <si>
    <t>502077</t>
  </si>
  <si>
    <t>502078</t>
  </si>
  <si>
    <t>502079</t>
  </si>
  <si>
    <t>502080</t>
  </si>
  <si>
    <t>502081</t>
  </si>
  <si>
    <t>502082</t>
  </si>
  <si>
    <t>502083</t>
  </si>
  <si>
    <t>502084</t>
  </si>
  <si>
    <t>502085</t>
  </si>
  <si>
    <t>502086</t>
  </si>
  <si>
    <t>502087</t>
  </si>
  <si>
    <t>502088</t>
  </si>
  <si>
    <t>502089</t>
  </si>
  <si>
    <t>502090</t>
  </si>
  <si>
    <t>502091</t>
  </si>
  <si>
    <t>502092</t>
  </si>
  <si>
    <t>502093</t>
  </si>
  <si>
    <t>502094</t>
  </si>
  <si>
    <t>502095</t>
  </si>
  <si>
    <t>502096</t>
  </si>
  <si>
    <t>502097</t>
  </si>
  <si>
    <t>502098</t>
  </si>
  <si>
    <t>502099</t>
  </si>
  <si>
    <t>502100</t>
  </si>
  <si>
    <t>502101</t>
  </si>
  <si>
    <t>502102</t>
  </si>
  <si>
    <t>502103</t>
  </si>
  <si>
    <t>502104</t>
  </si>
  <si>
    <t>502105</t>
  </si>
  <si>
    <t>502106</t>
  </si>
  <si>
    <t>502107</t>
  </si>
  <si>
    <t>502108</t>
  </si>
  <si>
    <t>502109</t>
  </si>
  <si>
    <t>502110</t>
  </si>
  <si>
    <t>502111</t>
  </si>
  <si>
    <t>502112</t>
  </si>
  <si>
    <t>502113</t>
  </si>
  <si>
    <t>502114</t>
  </si>
  <si>
    <t>502115</t>
  </si>
  <si>
    <t>502116</t>
  </si>
  <si>
    <t>502117</t>
  </si>
  <si>
    <t>512024</t>
  </si>
  <si>
    <t>512025</t>
  </si>
  <si>
    <t>512026</t>
  </si>
  <si>
    <t>512027</t>
  </si>
  <si>
    <t>512028</t>
  </si>
  <si>
    <t>512029</t>
  </si>
  <si>
    <t>512030</t>
  </si>
  <si>
    <t>512031</t>
  </si>
  <si>
    <t>512032</t>
  </si>
  <si>
    <t>512033</t>
  </si>
  <si>
    <t>512034</t>
  </si>
  <si>
    <t>512035</t>
  </si>
  <si>
    <t>512036</t>
  </si>
  <si>
    <t>512037</t>
  </si>
  <si>
    <t>512038</t>
  </si>
  <si>
    <t>512039</t>
  </si>
  <si>
    <t>512040</t>
  </si>
  <si>
    <t>512041</t>
  </si>
  <si>
    <t>512042</t>
  </si>
  <si>
    <t>512043</t>
  </si>
  <si>
    <t>512044</t>
  </si>
  <si>
    <t>512045</t>
  </si>
  <si>
    <t>512046</t>
  </si>
  <si>
    <t>512047</t>
  </si>
  <si>
    <t>512048</t>
  </si>
  <si>
    <t>512049</t>
  </si>
  <si>
    <t>512050</t>
  </si>
  <si>
    <t>512051</t>
  </si>
  <si>
    <t>512052</t>
  </si>
  <si>
    <t>512053</t>
  </si>
  <si>
    <t>512054</t>
  </si>
  <si>
    <t>512055</t>
  </si>
  <si>
    <t>512056</t>
  </si>
  <si>
    <t>512057</t>
  </si>
  <si>
    <t>512058</t>
  </si>
  <si>
    <t>512059</t>
  </si>
  <si>
    <t>512060</t>
  </si>
  <si>
    <t>512061</t>
  </si>
  <si>
    <t>512062</t>
  </si>
  <si>
    <t>512063</t>
  </si>
  <si>
    <t>512064</t>
  </si>
  <si>
    <t>512065</t>
  </si>
  <si>
    <t>512066</t>
  </si>
  <si>
    <t>512067</t>
  </si>
  <si>
    <t>512068</t>
  </si>
  <si>
    <t>512069</t>
  </si>
  <si>
    <t>512070</t>
  </si>
  <si>
    <t>512071</t>
  </si>
  <si>
    <t>512072</t>
  </si>
  <si>
    <t>512073</t>
  </si>
  <si>
    <t>512074</t>
  </si>
  <si>
    <t>512075</t>
  </si>
  <si>
    <t>512076</t>
  </si>
  <si>
    <t>512077</t>
  </si>
  <si>
    <t>512078</t>
  </si>
  <si>
    <t>512079</t>
  </si>
  <si>
    <t>512080</t>
  </si>
  <si>
    <t>512081</t>
  </si>
  <si>
    <t>512082</t>
  </si>
  <si>
    <t>512083</t>
  </si>
  <si>
    <t>512084</t>
  </si>
  <si>
    <t>512085</t>
  </si>
  <si>
    <t>512086</t>
  </si>
  <si>
    <t>512087</t>
  </si>
  <si>
    <t>512088</t>
  </si>
  <si>
    <t>512089</t>
  </si>
  <si>
    <t>512090</t>
  </si>
  <si>
    <t>512091</t>
  </si>
  <si>
    <t>512092</t>
  </si>
  <si>
    <t>512093</t>
  </si>
  <si>
    <t>512094</t>
  </si>
  <si>
    <t>512095</t>
  </si>
  <si>
    <t>512096</t>
  </si>
  <si>
    <t>512097</t>
  </si>
  <si>
    <t>512098</t>
  </si>
  <si>
    <t>512099</t>
  </si>
  <si>
    <t>512100</t>
  </si>
  <si>
    <t>512101</t>
  </si>
  <si>
    <t>512102</t>
  </si>
  <si>
    <t>512103</t>
  </si>
  <si>
    <t>512104</t>
  </si>
  <si>
    <t>512105</t>
  </si>
  <si>
    <t>512106</t>
  </si>
  <si>
    <t>512107</t>
  </si>
  <si>
    <t>512108</t>
  </si>
  <si>
    <t>512109</t>
  </si>
  <si>
    <t>512110</t>
  </si>
  <si>
    <t>512111</t>
  </si>
  <si>
    <t>512112</t>
  </si>
  <si>
    <t>512113</t>
  </si>
  <si>
    <t>512114</t>
  </si>
  <si>
    <t>512115</t>
  </si>
  <si>
    <t>512116</t>
  </si>
  <si>
    <t>512117</t>
  </si>
  <si>
    <t>522024</t>
  </si>
  <si>
    <t>522025</t>
  </si>
  <si>
    <t>522026</t>
  </si>
  <si>
    <t>522027</t>
  </si>
  <si>
    <t>522028</t>
  </si>
  <si>
    <t>522029</t>
  </si>
  <si>
    <t>522030</t>
  </si>
  <si>
    <t>522031</t>
  </si>
  <si>
    <t>522032</t>
  </si>
  <si>
    <t>522033</t>
  </si>
  <si>
    <t>522034</t>
  </si>
  <si>
    <t>522035</t>
  </si>
  <si>
    <t>522036</t>
  </si>
  <si>
    <t>522037</t>
  </si>
  <si>
    <t>522038</t>
  </si>
  <si>
    <t>522039</t>
  </si>
  <si>
    <t>522040</t>
  </si>
  <si>
    <t>522041</t>
  </si>
  <si>
    <t>522042</t>
  </si>
  <si>
    <t>522043</t>
  </si>
  <si>
    <t>522044</t>
  </si>
  <si>
    <t>522045</t>
  </si>
  <si>
    <t>522046</t>
  </si>
  <si>
    <t>522047</t>
  </si>
  <si>
    <t>522048</t>
  </si>
  <si>
    <t>522049</t>
  </si>
  <si>
    <t>522050</t>
  </si>
  <si>
    <t>522051</t>
  </si>
  <si>
    <t>522052</t>
  </si>
  <si>
    <t>522053</t>
  </si>
  <si>
    <t>522054</t>
  </si>
  <si>
    <t>522055</t>
  </si>
  <si>
    <t>522056</t>
  </si>
  <si>
    <t>522057</t>
  </si>
  <si>
    <t>522058</t>
  </si>
  <si>
    <t>522059</t>
  </si>
  <si>
    <t>522060</t>
  </si>
  <si>
    <t>522061</t>
  </si>
  <si>
    <t>522062</t>
  </si>
  <si>
    <t>522063</t>
  </si>
  <si>
    <t>522064</t>
  </si>
  <si>
    <t>522065</t>
  </si>
  <si>
    <t>522066</t>
  </si>
  <si>
    <t>522067</t>
  </si>
  <si>
    <t>522068</t>
  </si>
  <si>
    <t>522069</t>
  </si>
  <si>
    <t>522070</t>
  </si>
  <si>
    <t>522071</t>
  </si>
  <si>
    <t>522072</t>
  </si>
  <si>
    <t>522073</t>
  </si>
  <si>
    <t>522074</t>
  </si>
  <si>
    <t>522075</t>
  </si>
  <si>
    <t>522076</t>
  </si>
  <si>
    <t>522077</t>
  </si>
  <si>
    <t>522078</t>
  </si>
  <si>
    <t>522079</t>
  </si>
  <si>
    <t>522080</t>
  </si>
  <si>
    <t>522081</t>
  </si>
  <si>
    <t>522082</t>
  </si>
  <si>
    <t>522083</t>
  </si>
  <si>
    <t>522084</t>
  </si>
  <si>
    <t>522085</t>
  </si>
  <si>
    <t>522086</t>
  </si>
  <si>
    <t>522087</t>
  </si>
  <si>
    <t>522088</t>
  </si>
  <si>
    <t>522089</t>
  </si>
  <si>
    <t>522090</t>
  </si>
  <si>
    <t>522091</t>
  </si>
  <si>
    <t>522092</t>
  </si>
  <si>
    <t>522093</t>
  </si>
  <si>
    <t>522094</t>
  </si>
  <si>
    <t>522095</t>
  </si>
  <si>
    <t>522096</t>
  </si>
  <si>
    <t>522097</t>
  </si>
  <si>
    <t>522098</t>
  </si>
  <si>
    <t>522099</t>
  </si>
  <si>
    <t>522100</t>
  </si>
  <si>
    <t>522101</t>
  </si>
  <si>
    <t>522102</t>
  </si>
  <si>
    <t>522103</t>
  </si>
  <si>
    <t>522104</t>
  </si>
  <si>
    <t>522105</t>
  </si>
  <si>
    <t>522106</t>
  </si>
  <si>
    <t>522107</t>
  </si>
  <si>
    <t>522108</t>
  </si>
  <si>
    <t>522109</t>
  </si>
  <si>
    <t>522110</t>
  </si>
  <si>
    <t>522111</t>
  </si>
  <si>
    <t>522112</t>
  </si>
  <si>
    <t>522113</t>
  </si>
  <si>
    <t>522114</t>
  </si>
  <si>
    <t>522115</t>
  </si>
  <si>
    <t>522116</t>
  </si>
  <si>
    <t>522117</t>
  </si>
  <si>
    <t>532024</t>
  </si>
  <si>
    <t>532025</t>
  </si>
  <si>
    <t>532026</t>
  </si>
  <si>
    <t>532027</t>
  </si>
  <si>
    <t>532028</t>
  </si>
  <si>
    <t>532029</t>
  </si>
  <si>
    <t>532030</t>
  </si>
  <si>
    <t>532031</t>
  </si>
  <si>
    <t>532032</t>
  </si>
  <si>
    <t>532033</t>
  </si>
  <si>
    <t>532034</t>
  </si>
  <si>
    <t>532035</t>
  </si>
  <si>
    <t>532036</t>
  </si>
  <si>
    <t>532037</t>
  </si>
  <si>
    <t>532038</t>
  </si>
  <si>
    <t>532039</t>
  </si>
  <si>
    <t>532040</t>
  </si>
  <si>
    <t>532041</t>
  </si>
  <si>
    <t>532042</t>
  </si>
  <si>
    <t>532043</t>
  </si>
  <si>
    <t>532044</t>
  </si>
  <si>
    <t>532045</t>
  </si>
  <si>
    <t>532046</t>
  </si>
  <si>
    <t>532047</t>
  </si>
  <si>
    <t>532048</t>
  </si>
  <si>
    <t>532049</t>
  </si>
  <si>
    <t>532050</t>
  </si>
  <si>
    <t>532051</t>
  </si>
  <si>
    <t>532052</t>
  </si>
  <si>
    <t>532053</t>
  </si>
  <si>
    <t>532054</t>
  </si>
  <si>
    <t>532055</t>
  </si>
  <si>
    <t>532056</t>
  </si>
  <si>
    <t>532057</t>
  </si>
  <si>
    <t>532058</t>
  </si>
  <si>
    <t>532059</t>
  </si>
  <si>
    <t>532060</t>
  </si>
  <si>
    <t>532061</t>
  </si>
  <si>
    <t>532062</t>
  </si>
  <si>
    <t>532063</t>
  </si>
  <si>
    <t>532064</t>
  </si>
  <si>
    <t>532065</t>
  </si>
  <si>
    <t>532066</t>
  </si>
  <si>
    <t>532067</t>
  </si>
  <si>
    <t>532068</t>
  </si>
  <si>
    <t>532069</t>
  </si>
  <si>
    <t>532070</t>
  </si>
  <si>
    <t>532071</t>
  </si>
  <si>
    <t>532072</t>
  </si>
  <si>
    <t>532073</t>
  </si>
  <si>
    <t>532074</t>
  </si>
  <si>
    <t>532075</t>
  </si>
  <si>
    <t>532076</t>
  </si>
  <si>
    <t>532077</t>
  </si>
  <si>
    <t>532078</t>
  </si>
  <si>
    <t>532079</t>
  </si>
  <si>
    <t>532080</t>
  </si>
  <si>
    <t>532081</t>
  </si>
  <si>
    <t>532082</t>
  </si>
  <si>
    <t>532083</t>
  </si>
  <si>
    <t>532084</t>
  </si>
  <si>
    <t>532085</t>
  </si>
  <si>
    <t>532086</t>
  </si>
  <si>
    <t>532087</t>
  </si>
  <si>
    <t>532088</t>
  </si>
  <si>
    <t>532089</t>
  </si>
  <si>
    <t>532090</t>
  </si>
  <si>
    <t>532091</t>
  </si>
  <si>
    <t>532092</t>
  </si>
  <si>
    <t>532093</t>
  </si>
  <si>
    <t>532094</t>
  </si>
  <si>
    <t>532095</t>
  </si>
  <si>
    <t>532096</t>
  </si>
  <si>
    <t>532097</t>
  </si>
  <si>
    <t>532098</t>
  </si>
  <si>
    <t>532099</t>
  </si>
  <si>
    <t>532100</t>
  </si>
  <si>
    <t>532101</t>
  </si>
  <si>
    <t>532102</t>
  </si>
  <si>
    <t>532103</t>
  </si>
  <si>
    <t>532104</t>
  </si>
  <si>
    <t>532105</t>
  </si>
  <si>
    <t>532106</t>
  </si>
  <si>
    <t>532107</t>
  </si>
  <si>
    <t>532108</t>
  </si>
  <si>
    <t>532109</t>
  </si>
  <si>
    <t>532110</t>
  </si>
  <si>
    <t>532111</t>
  </si>
  <si>
    <t>532112</t>
  </si>
  <si>
    <t>532113</t>
  </si>
  <si>
    <t>532114</t>
  </si>
  <si>
    <t>532115</t>
  </si>
  <si>
    <t>532116</t>
  </si>
  <si>
    <t>532117</t>
  </si>
  <si>
    <t>542024</t>
  </si>
  <si>
    <t>542025</t>
  </si>
  <si>
    <t>542026</t>
  </si>
  <si>
    <t>542027</t>
  </si>
  <si>
    <t>542028</t>
  </si>
  <si>
    <t>542029</t>
  </si>
  <si>
    <t>542030</t>
  </si>
  <si>
    <t>542031</t>
  </si>
  <si>
    <t>542032</t>
  </si>
  <si>
    <t>542033</t>
  </si>
  <si>
    <t>542034</t>
  </si>
  <si>
    <t>542035</t>
  </si>
  <si>
    <t>542036</t>
  </si>
  <si>
    <t>542037</t>
  </si>
  <si>
    <t>542038</t>
  </si>
  <si>
    <t>542039</t>
  </si>
  <si>
    <t>542040</t>
  </si>
  <si>
    <t>542041</t>
  </si>
  <si>
    <t>542042</t>
  </si>
  <si>
    <t>542043</t>
  </si>
  <si>
    <t>542044</t>
  </si>
  <si>
    <t>542045</t>
  </si>
  <si>
    <t>542046</t>
  </si>
  <si>
    <t>542047</t>
  </si>
  <si>
    <t>542048</t>
  </si>
  <si>
    <t>542049</t>
  </si>
  <si>
    <t>542050</t>
  </si>
  <si>
    <t>542051</t>
  </si>
  <si>
    <t>542052</t>
  </si>
  <si>
    <t>542053</t>
  </si>
  <si>
    <t>542054</t>
  </si>
  <si>
    <t>542055</t>
  </si>
  <si>
    <t>542056</t>
  </si>
  <si>
    <t>542057</t>
  </si>
  <si>
    <t>542058</t>
  </si>
  <si>
    <t>542059</t>
  </si>
  <si>
    <t>542060</t>
  </si>
  <si>
    <t>542061</t>
  </si>
  <si>
    <t>542062</t>
  </si>
  <si>
    <t>542063</t>
  </si>
  <si>
    <t>542064</t>
  </si>
  <si>
    <t>542065</t>
  </si>
  <si>
    <t>542066</t>
  </si>
  <si>
    <t>542067</t>
  </si>
  <si>
    <t>542068</t>
  </si>
  <si>
    <t>542069</t>
  </si>
  <si>
    <t>542070</t>
  </si>
  <si>
    <t>542071</t>
  </si>
  <si>
    <t>542072</t>
  </si>
  <si>
    <t>542073</t>
  </si>
  <si>
    <t>542074</t>
  </si>
  <si>
    <t>542075</t>
  </si>
  <si>
    <t>542076</t>
  </si>
  <si>
    <t>542077</t>
  </si>
  <si>
    <t>542078</t>
  </si>
  <si>
    <t>542079</t>
  </si>
  <si>
    <t>542080</t>
  </si>
  <si>
    <t>542081</t>
  </si>
  <si>
    <t>542082</t>
  </si>
  <si>
    <t>542083</t>
  </si>
  <si>
    <t>542084</t>
  </si>
  <si>
    <t>542085</t>
  </si>
  <si>
    <t>542086</t>
  </si>
  <si>
    <t>542087</t>
  </si>
  <si>
    <t>542088</t>
  </si>
  <si>
    <t>542089</t>
  </si>
  <si>
    <t>542090</t>
  </si>
  <si>
    <t>542091</t>
  </si>
  <si>
    <t>542092</t>
  </si>
  <si>
    <t>542093</t>
  </si>
  <si>
    <t>542094</t>
  </si>
  <si>
    <t>542095</t>
  </si>
  <si>
    <t>542096</t>
  </si>
  <si>
    <t>542097</t>
  </si>
  <si>
    <t>542098</t>
  </si>
  <si>
    <t>542099</t>
  </si>
  <si>
    <t>542100</t>
  </si>
  <si>
    <t>542101</t>
  </si>
  <si>
    <t>542102</t>
  </si>
  <si>
    <t>542103</t>
  </si>
  <si>
    <t>542104</t>
  </si>
  <si>
    <t>542105</t>
  </si>
  <si>
    <t>542106</t>
  </si>
  <si>
    <t>542107</t>
  </si>
  <si>
    <t>542108</t>
  </si>
  <si>
    <t>542109</t>
  </si>
  <si>
    <t>542110</t>
  </si>
  <si>
    <t>542111</t>
  </si>
  <si>
    <t>542112</t>
  </si>
  <si>
    <t>542113</t>
  </si>
  <si>
    <t>542114</t>
  </si>
  <si>
    <t>542115</t>
  </si>
  <si>
    <t>542116</t>
  </si>
  <si>
    <t>542117</t>
  </si>
  <si>
    <t>552024</t>
  </si>
  <si>
    <t>552025</t>
  </si>
  <si>
    <t>552026</t>
  </si>
  <si>
    <t>552027</t>
  </si>
  <si>
    <t>552028</t>
  </si>
  <si>
    <t>552029</t>
  </si>
  <si>
    <t>552030</t>
  </si>
  <si>
    <t>552031</t>
  </si>
  <si>
    <t>552032</t>
  </si>
  <si>
    <t>552033</t>
  </si>
  <si>
    <t>552034</t>
  </si>
  <si>
    <t>552035</t>
  </si>
  <si>
    <t>552036</t>
  </si>
  <si>
    <t>552037</t>
  </si>
  <si>
    <t>552038</t>
  </si>
  <si>
    <t>552039</t>
  </si>
  <si>
    <t>552040</t>
  </si>
  <si>
    <t>552041</t>
  </si>
  <si>
    <t>552042</t>
  </si>
  <si>
    <t>552043</t>
  </si>
  <si>
    <t>552044</t>
  </si>
  <si>
    <t>552045</t>
  </si>
  <si>
    <t>552046</t>
  </si>
  <si>
    <t>552047</t>
  </si>
  <si>
    <t>552048</t>
  </si>
  <si>
    <t>552049</t>
  </si>
  <si>
    <t>552050</t>
  </si>
  <si>
    <t>552051</t>
  </si>
  <si>
    <t>552052</t>
  </si>
  <si>
    <t>552053</t>
  </si>
  <si>
    <t>552054</t>
  </si>
  <si>
    <t>552055</t>
  </si>
  <si>
    <t>552056</t>
  </si>
  <si>
    <t>552057</t>
  </si>
  <si>
    <t>552058</t>
  </si>
  <si>
    <t>552059</t>
  </si>
  <si>
    <t>552060</t>
  </si>
  <si>
    <t>552061</t>
  </si>
  <si>
    <t>552062</t>
  </si>
  <si>
    <t>552063</t>
  </si>
  <si>
    <t>552064</t>
  </si>
  <si>
    <t>552065</t>
  </si>
  <si>
    <t>552066</t>
  </si>
  <si>
    <t>552067</t>
  </si>
  <si>
    <t>552068</t>
  </si>
  <si>
    <t>552069</t>
  </si>
  <si>
    <t>552070</t>
  </si>
  <si>
    <t>552071</t>
  </si>
  <si>
    <t>552072</t>
  </si>
  <si>
    <t>552073</t>
  </si>
  <si>
    <t>552074</t>
  </si>
  <si>
    <t>552075</t>
  </si>
  <si>
    <t>552076</t>
  </si>
  <si>
    <t>552077</t>
  </si>
  <si>
    <t>552078</t>
  </si>
  <si>
    <t>552079</t>
  </si>
  <si>
    <t>552080</t>
  </si>
  <si>
    <t>552081</t>
  </si>
  <si>
    <t>552082</t>
  </si>
  <si>
    <t>552083</t>
  </si>
  <si>
    <t>552084</t>
  </si>
  <si>
    <t>552085</t>
  </si>
  <si>
    <t>552086</t>
  </si>
  <si>
    <t>552087</t>
  </si>
  <si>
    <t>552088</t>
  </si>
  <si>
    <t>552089</t>
  </si>
  <si>
    <t>552090</t>
  </si>
  <si>
    <t>552091</t>
  </si>
  <si>
    <t>552092</t>
  </si>
  <si>
    <t>552093</t>
  </si>
  <si>
    <t>552094</t>
  </si>
  <si>
    <t>552095</t>
  </si>
  <si>
    <t>552096</t>
  </si>
  <si>
    <t>552097</t>
  </si>
  <si>
    <t>552098</t>
  </si>
  <si>
    <t>552099</t>
  </si>
  <si>
    <t>552100</t>
  </si>
  <si>
    <t>552101</t>
  </si>
  <si>
    <t>552102</t>
  </si>
  <si>
    <t>552103</t>
  </si>
  <si>
    <t>552104</t>
  </si>
  <si>
    <t>552105</t>
  </si>
  <si>
    <t>552106</t>
  </si>
  <si>
    <t>552107</t>
  </si>
  <si>
    <t>552108</t>
  </si>
  <si>
    <t>552109</t>
  </si>
  <si>
    <t>552110</t>
  </si>
  <si>
    <t>552111</t>
  </si>
  <si>
    <t>552112</t>
  </si>
  <si>
    <t>552113</t>
  </si>
  <si>
    <t>552114</t>
  </si>
  <si>
    <t>552115</t>
  </si>
  <si>
    <t>552116</t>
  </si>
  <si>
    <t>552117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</si>
  <si>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</si>
  <si>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</si>
  <si>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</si>
  <si>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</si>
  <si>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</si>
  <si>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</si>
  <si>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</si>
  <si>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</si>
  <si>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</si>
  <si>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</si>
  <si>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</si>
  <si>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</si>
  <si>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</si>
  <si>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</si>
  <si>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</si>
  <si>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</si>
  <si>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562040</t>
  </si>
  <si>
    <t>562041</t>
  </si>
  <si>
    <t>562042</t>
  </si>
  <si>
    <t>562043</t>
  </si>
  <si>
    <t>562044</t>
  </si>
  <si>
    <t>562045</t>
  </si>
  <si>
    <t>562046</t>
  </si>
  <si>
    <t>562047</t>
  </si>
  <si>
    <t>562048</t>
  </si>
  <si>
    <t>562049</t>
  </si>
  <si>
    <t>562050</t>
  </si>
  <si>
    <t>562051</t>
  </si>
  <si>
    <t>562052</t>
  </si>
  <si>
    <t>562053</t>
  </si>
  <si>
    <t>562054</t>
  </si>
  <si>
    <t>562055</t>
  </si>
  <si>
    <t>562056</t>
  </si>
  <si>
    <t>562057</t>
  </si>
  <si>
    <t>562058</t>
  </si>
  <si>
    <t>562059</t>
  </si>
  <si>
    <t>562060</t>
  </si>
  <si>
    <t>562061</t>
  </si>
  <si>
    <t>562062</t>
  </si>
  <si>
    <t>562063</t>
  </si>
  <si>
    <t>562064</t>
  </si>
  <si>
    <t>562065</t>
  </si>
  <si>
    <t>562066</t>
  </si>
  <si>
    <t>562067</t>
  </si>
  <si>
    <t>562068</t>
  </si>
  <si>
    <t>562069</t>
  </si>
  <si>
    <t>562070</t>
  </si>
  <si>
    <t>562071</t>
  </si>
  <si>
    <t>562072</t>
  </si>
  <si>
    <t>562073</t>
  </si>
  <si>
    <t>562074</t>
  </si>
  <si>
    <t>562075</t>
  </si>
  <si>
    <t>562076</t>
  </si>
  <si>
    <t>562077</t>
  </si>
  <si>
    <t>562078</t>
  </si>
  <si>
    <t>562079</t>
  </si>
  <si>
    <t>562080</t>
  </si>
  <si>
    <t>562081</t>
  </si>
  <si>
    <t>562082</t>
  </si>
  <si>
    <t>562083</t>
  </si>
  <si>
    <t>562084</t>
  </si>
  <si>
    <t>562085</t>
  </si>
  <si>
    <t>562086</t>
  </si>
  <si>
    <t>562087</t>
  </si>
  <si>
    <t>562088</t>
  </si>
  <si>
    <t>562089</t>
  </si>
  <si>
    <t>562090</t>
  </si>
  <si>
    <t>562091</t>
  </si>
  <si>
    <t>562092</t>
  </si>
  <si>
    <t>562093</t>
  </si>
  <si>
    <t>562094</t>
  </si>
  <si>
    <t>562095</t>
  </si>
  <si>
    <t>562096</t>
  </si>
  <si>
    <t>562097</t>
  </si>
  <si>
    <t>562098</t>
  </si>
  <si>
    <t>562099</t>
  </si>
  <si>
    <t>562100</t>
  </si>
  <si>
    <t>562101</t>
  </si>
  <si>
    <t>562102</t>
  </si>
  <si>
    <t>562103</t>
  </si>
  <si>
    <t>562104</t>
  </si>
  <si>
    <t>562105</t>
  </si>
  <si>
    <t>562106</t>
  </si>
  <si>
    <t>562107</t>
  </si>
  <si>
    <t>562108</t>
  </si>
  <si>
    <t>562109</t>
  </si>
  <si>
    <t>562110</t>
  </si>
  <si>
    <t>562111</t>
  </si>
  <si>
    <t>562112</t>
  </si>
  <si>
    <t>562113</t>
  </si>
  <si>
    <t>562114</t>
  </si>
  <si>
    <t>562115</t>
  </si>
  <si>
    <t>562116</t>
  </si>
  <si>
    <t>562117</t>
  </si>
  <si>
    <t>572024</t>
  </si>
  <si>
    <t>572025</t>
  </si>
  <si>
    <t>572026</t>
  </si>
  <si>
    <t>572027</t>
  </si>
  <si>
    <t>572028</t>
  </si>
  <si>
    <t>572029</t>
  </si>
  <si>
    <t>572030</t>
  </si>
  <si>
    <t>572031</t>
  </si>
  <si>
    <t>572032</t>
  </si>
  <si>
    <t>572033</t>
  </si>
  <si>
    <t>572034</t>
  </si>
  <si>
    <t>572035</t>
  </si>
  <si>
    <t>572036</t>
  </si>
  <si>
    <t>572037</t>
  </si>
  <si>
    <t>572038</t>
  </si>
  <si>
    <t>572039</t>
  </si>
  <si>
    <t>572040</t>
  </si>
  <si>
    <t>572041</t>
  </si>
  <si>
    <t>572042</t>
  </si>
  <si>
    <t>572043</t>
  </si>
  <si>
    <t>572044</t>
  </si>
  <si>
    <t>572045</t>
  </si>
  <si>
    <t>572046</t>
  </si>
  <si>
    <t>572047</t>
  </si>
  <si>
    <t>572048</t>
  </si>
  <si>
    <t>572049</t>
  </si>
  <si>
    <t>572050</t>
  </si>
  <si>
    <t>572051</t>
  </si>
  <si>
    <t>572052</t>
  </si>
  <si>
    <t>572053</t>
  </si>
  <si>
    <t>572054</t>
  </si>
  <si>
    <t>572055</t>
  </si>
  <si>
    <t>572056</t>
  </si>
  <si>
    <t>572057</t>
  </si>
  <si>
    <t>572058</t>
  </si>
  <si>
    <t>572059</t>
  </si>
  <si>
    <t>572060</t>
  </si>
  <si>
    <t>572061</t>
  </si>
  <si>
    <t>572062</t>
  </si>
  <si>
    <t>572063</t>
  </si>
  <si>
    <t>572064</t>
  </si>
  <si>
    <t>572065</t>
  </si>
  <si>
    <t>572066</t>
  </si>
  <si>
    <t>572067</t>
  </si>
  <si>
    <t>572068</t>
  </si>
  <si>
    <t>572069</t>
  </si>
  <si>
    <t>572070</t>
  </si>
  <si>
    <t>572071</t>
  </si>
  <si>
    <t>572072</t>
  </si>
  <si>
    <t>572073</t>
  </si>
  <si>
    <t>572074</t>
  </si>
  <si>
    <t>572075</t>
  </si>
  <si>
    <t>572076</t>
  </si>
  <si>
    <t>572077</t>
  </si>
  <si>
    <t>572078</t>
  </si>
  <si>
    <t>572079</t>
  </si>
  <si>
    <t>572080</t>
  </si>
  <si>
    <t>572081</t>
  </si>
  <si>
    <t>572082</t>
  </si>
  <si>
    <t>572083</t>
  </si>
  <si>
    <t>572084</t>
  </si>
  <si>
    <t>572085</t>
  </si>
  <si>
    <t>572086</t>
  </si>
  <si>
    <t>572087</t>
  </si>
  <si>
    <t>572088</t>
  </si>
  <si>
    <t>572089</t>
  </si>
  <si>
    <t>572090</t>
  </si>
  <si>
    <t>572091</t>
  </si>
  <si>
    <t>572092</t>
  </si>
  <si>
    <t>572093</t>
  </si>
  <si>
    <t>572094</t>
  </si>
  <si>
    <t>572095</t>
  </si>
  <si>
    <t>572096</t>
  </si>
  <si>
    <t>572097</t>
  </si>
  <si>
    <t>572098</t>
  </si>
  <si>
    <t>572099</t>
  </si>
  <si>
    <t>572100</t>
  </si>
  <si>
    <t>572101</t>
  </si>
  <si>
    <t>572102</t>
  </si>
  <si>
    <t>572103</t>
  </si>
  <si>
    <t>572104</t>
  </si>
  <si>
    <t>572105</t>
  </si>
  <si>
    <t>572106</t>
  </si>
  <si>
    <t>572107</t>
  </si>
  <si>
    <t>572108</t>
  </si>
  <si>
    <t>572109</t>
  </si>
  <si>
    <t>572110</t>
  </si>
  <si>
    <t>572111</t>
  </si>
  <si>
    <t>572112</t>
  </si>
  <si>
    <t>572113</t>
  </si>
  <si>
    <t>572114</t>
  </si>
  <si>
    <t>572115</t>
  </si>
  <si>
    <t>572116</t>
  </si>
  <si>
    <t>572117</t>
  </si>
  <si>
    <t>582024</t>
  </si>
  <si>
    <t>582025</t>
  </si>
  <si>
    <t>582026</t>
  </si>
  <si>
    <t>582027</t>
  </si>
  <si>
    <t>582028</t>
  </si>
  <si>
    <t>582029</t>
  </si>
  <si>
    <t>582030</t>
  </si>
  <si>
    <t>582031</t>
  </si>
  <si>
    <t>582032</t>
  </si>
  <si>
    <t>582033</t>
  </si>
  <si>
    <t>582034</t>
  </si>
  <si>
    <t>582035</t>
  </si>
  <si>
    <t>582036</t>
  </si>
  <si>
    <t>582037</t>
  </si>
  <si>
    <t>582038</t>
  </si>
  <si>
    <t>582039</t>
  </si>
  <si>
    <t>582040</t>
  </si>
  <si>
    <t>582041</t>
  </si>
  <si>
    <t>582042</t>
  </si>
  <si>
    <t>582043</t>
  </si>
  <si>
    <t>582044</t>
  </si>
  <si>
    <t>582045</t>
  </si>
  <si>
    <t>582046</t>
  </si>
  <si>
    <t>582047</t>
  </si>
  <si>
    <t>582048</t>
  </si>
  <si>
    <t>582049</t>
  </si>
  <si>
    <t>582050</t>
  </si>
  <si>
    <t>582051</t>
  </si>
  <si>
    <t>582052</t>
  </si>
  <si>
    <t>582053</t>
  </si>
  <si>
    <t>582054</t>
  </si>
  <si>
    <t>582055</t>
  </si>
  <si>
    <t>582056</t>
  </si>
  <si>
    <t>582057</t>
  </si>
  <si>
    <t>582058</t>
  </si>
  <si>
    <t>582059</t>
  </si>
  <si>
    <t>582060</t>
  </si>
  <si>
    <t>582061</t>
  </si>
  <si>
    <t>582062</t>
  </si>
  <si>
    <t>582063</t>
  </si>
  <si>
    <t>582064</t>
  </si>
  <si>
    <t>582065</t>
  </si>
  <si>
    <t>582066</t>
  </si>
  <si>
    <t>582067</t>
  </si>
  <si>
    <t>582068</t>
  </si>
  <si>
    <t>582069</t>
  </si>
  <si>
    <t>582070</t>
  </si>
  <si>
    <t>582071</t>
  </si>
  <si>
    <t>582072</t>
  </si>
  <si>
    <t>582073</t>
  </si>
  <si>
    <t>582074</t>
  </si>
  <si>
    <t>582075</t>
  </si>
  <si>
    <t>582076</t>
  </si>
  <si>
    <t>582077</t>
  </si>
  <si>
    <t>582078</t>
  </si>
  <si>
    <t>582079</t>
  </si>
  <si>
    <t>582080</t>
  </si>
  <si>
    <t>582081</t>
  </si>
  <si>
    <t>582082</t>
  </si>
  <si>
    <t>582083</t>
  </si>
  <si>
    <t>582084</t>
  </si>
  <si>
    <t>582085</t>
  </si>
  <si>
    <t>582086</t>
  </si>
  <si>
    <t>582087</t>
  </si>
  <si>
    <t>582088</t>
  </si>
  <si>
    <t>582089</t>
  </si>
  <si>
    <t>582090</t>
  </si>
  <si>
    <t>582091</t>
  </si>
  <si>
    <t>582092</t>
  </si>
  <si>
    <t>582093</t>
  </si>
  <si>
    <t>582094</t>
  </si>
  <si>
    <t>582095</t>
  </si>
  <si>
    <t>582096</t>
  </si>
  <si>
    <t>582097</t>
  </si>
  <si>
    <t>582098</t>
  </si>
  <si>
    <t>582099</t>
  </si>
  <si>
    <t>582100</t>
  </si>
  <si>
    <t>582101</t>
  </si>
  <si>
    <t>582102</t>
  </si>
  <si>
    <t>582103</t>
  </si>
  <si>
    <t>582104</t>
  </si>
  <si>
    <t>582105</t>
  </si>
  <si>
    <t>582106</t>
  </si>
  <si>
    <t>582107</t>
  </si>
  <si>
    <t>582108</t>
  </si>
  <si>
    <t>582109</t>
  </si>
  <si>
    <t>582110</t>
  </si>
  <si>
    <t>582111</t>
  </si>
  <si>
    <t>582112</t>
  </si>
  <si>
    <t>582113</t>
  </si>
  <si>
    <t>582114</t>
  </si>
  <si>
    <t>582115</t>
  </si>
  <si>
    <t>582116</t>
  </si>
  <si>
    <t>582117</t>
  </si>
  <si>
    <t>592024</t>
  </si>
  <si>
    <t>592025</t>
  </si>
  <si>
    <t>592026</t>
  </si>
  <si>
    <t>592027</t>
  </si>
  <si>
    <t>592028</t>
  </si>
  <si>
    <t>592029</t>
  </si>
  <si>
    <t>592030</t>
  </si>
  <si>
    <t>592031</t>
  </si>
  <si>
    <t>592032</t>
  </si>
  <si>
    <t>592033</t>
  </si>
  <si>
    <t>592034</t>
  </si>
  <si>
    <t>592035</t>
  </si>
  <si>
    <t>592036</t>
  </si>
  <si>
    <t>592037</t>
  </si>
  <si>
    <t>592038</t>
  </si>
  <si>
    <t>592039</t>
  </si>
  <si>
    <t>592040</t>
  </si>
  <si>
    <t>592041</t>
  </si>
  <si>
    <t>592042</t>
  </si>
  <si>
    <t>592043</t>
  </si>
  <si>
    <t>592044</t>
  </si>
  <si>
    <t>592045</t>
  </si>
  <si>
    <t>592046</t>
  </si>
  <si>
    <t>592047</t>
  </si>
  <si>
    <t>592048</t>
  </si>
  <si>
    <t>592049</t>
  </si>
  <si>
    <t>592050</t>
  </si>
  <si>
    <t>592051</t>
  </si>
  <si>
    <t>592052</t>
  </si>
  <si>
    <t>592053</t>
  </si>
  <si>
    <t>592054</t>
  </si>
  <si>
    <t>592055</t>
  </si>
  <si>
    <t>592056</t>
  </si>
  <si>
    <t>592057</t>
  </si>
  <si>
    <t>592058</t>
  </si>
  <si>
    <t>592059</t>
  </si>
  <si>
    <t>592060</t>
  </si>
  <si>
    <t>592061</t>
  </si>
  <si>
    <t>592062</t>
  </si>
  <si>
    <t>592063</t>
  </si>
  <si>
    <t>592064</t>
  </si>
  <si>
    <t>592065</t>
  </si>
  <si>
    <t>592066</t>
  </si>
  <si>
    <t>592067</t>
  </si>
  <si>
    <t>592068</t>
  </si>
  <si>
    <t>592069</t>
  </si>
  <si>
    <t>592070</t>
  </si>
  <si>
    <t>592071</t>
  </si>
  <si>
    <t>592072</t>
  </si>
  <si>
    <t>592073</t>
  </si>
  <si>
    <t>592074</t>
  </si>
  <si>
    <t>592075</t>
  </si>
  <si>
    <t>592076</t>
  </si>
  <si>
    <t>592077</t>
  </si>
  <si>
    <t>592078</t>
  </si>
  <si>
    <t>592079</t>
  </si>
  <si>
    <t>592080</t>
  </si>
  <si>
    <t>592081</t>
  </si>
  <si>
    <t>592082</t>
  </si>
  <si>
    <t>592083</t>
  </si>
  <si>
    <t>592084</t>
  </si>
  <si>
    <t>592085</t>
  </si>
  <si>
    <t>592086</t>
  </si>
  <si>
    <t>592087</t>
  </si>
  <si>
    <t>592088</t>
  </si>
  <si>
    <t>592089</t>
  </si>
  <si>
    <t>592090</t>
  </si>
  <si>
    <t>592091</t>
  </si>
  <si>
    <t>592092</t>
  </si>
  <si>
    <t>592093</t>
  </si>
  <si>
    <t>592094</t>
  </si>
  <si>
    <t>592095</t>
  </si>
  <si>
    <t>592096</t>
  </si>
  <si>
    <t>592097</t>
  </si>
  <si>
    <t>592098</t>
  </si>
  <si>
    <t>592099</t>
  </si>
  <si>
    <t>592100</t>
  </si>
  <si>
    <t>592101</t>
  </si>
  <si>
    <t>592102</t>
  </si>
  <si>
    <t>592103</t>
  </si>
  <si>
    <t>592104</t>
  </si>
  <si>
    <t>592105</t>
  </si>
  <si>
    <t>592106</t>
  </si>
  <si>
    <t>592107</t>
  </si>
  <si>
    <t>592108</t>
  </si>
  <si>
    <t>592109</t>
  </si>
  <si>
    <t>592110</t>
  </si>
  <si>
    <t>592111</t>
  </si>
  <si>
    <t>592112</t>
  </si>
  <si>
    <t>592113</t>
  </si>
  <si>
    <t>592114</t>
  </si>
  <si>
    <t>592115</t>
  </si>
  <si>
    <t>592116</t>
  </si>
  <si>
    <t>592117</t>
  </si>
  <si>
    <t>602024</t>
  </si>
  <si>
    <t>602025</t>
  </si>
  <si>
    <t>602026</t>
  </si>
  <si>
    <t>602027</t>
  </si>
  <si>
    <t>602028</t>
  </si>
  <si>
    <t>602029</t>
  </si>
  <si>
    <t>602030</t>
  </si>
  <si>
    <t>602031</t>
  </si>
  <si>
    <t>602032</t>
  </si>
  <si>
    <t>602033</t>
  </si>
  <si>
    <t>602034</t>
  </si>
  <si>
    <t>602035</t>
  </si>
  <si>
    <t>602036</t>
  </si>
  <si>
    <t>602037</t>
  </si>
  <si>
    <t>602038</t>
  </si>
  <si>
    <t>602039</t>
  </si>
  <si>
    <t>602040</t>
  </si>
  <si>
    <t>602041</t>
  </si>
  <si>
    <t>602042</t>
  </si>
  <si>
    <t>602043</t>
  </si>
  <si>
    <t>602044</t>
  </si>
  <si>
    <t>602045</t>
  </si>
  <si>
    <t>602046</t>
  </si>
  <si>
    <t>602047</t>
  </si>
  <si>
    <t>602048</t>
  </si>
  <si>
    <t>602049</t>
  </si>
  <si>
    <t>602050</t>
  </si>
  <si>
    <t>602051</t>
  </si>
  <si>
    <t>602052</t>
  </si>
  <si>
    <t>602053</t>
  </si>
  <si>
    <t>602054</t>
  </si>
  <si>
    <t>602055</t>
  </si>
  <si>
    <t>602056</t>
  </si>
  <si>
    <t>602057</t>
  </si>
  <si>
    <t>602058</t>
  </si>
  <si>
    <t>602059</t>
  </si>
  <si>
    <t>602060</t>
  </si>
  <si>
    <t>602061</t>
  </si>
  <si>
    <t>602062</t>
  </si>
  <si>
    <t>602063</t>
  </si>
  <si>
    <t>602064</t>
  </si>
  <si>
    <t>602065</t>
  </si>
  <si>
    <t>602066</t>
  </si>
  <si>
    <t>602067</t>
  </si>
  <si>
    <t>602068</t>
  </si>
  <si>
    <t>602069</t>
  </si>
  <si>
    <t>602070</t>
  </si>
  <si>
    <t>602071</t>
  </si>
  <si>
    <t>602072</t>
  </si>
  <si>
    <t>602073</t>
  </si>
  <si>
    <t>602074</t>
  </si>
  <si>
    <t>602075</t>
  </si>
  <si>
    <t>602076</t>
  </si>
  <si>
    <t>602077</t>
  </si>
  <si>
    <t>602078</t>
  </si>
  <si>
    <t>602079</t>
  </si>
  <si>
    <t>602080</t>
  </si>
  <si>
    <t>602081</t>
  </si>
  <si>
    <t>602082</t>
  </si>
  <si>
    <t>602083</t>
  </si>
  <si>
    <t>602084</t>
  </si>
  <si>
    <t>602085</t>
  </si>
  <si>
    <t>602086</t>
  </si>
  <si>
    <t>602087</t>
  </si>
  <si>
    <t>602088</t>
  </si>
  <si>
    <t>602089</t>
  </si>
  <si>
    <t>602090</t>
  </si>
  <si>
    <t>602091</t>
  </si>
  <si>
    <t>602092</t>
  </si>
  <si>
    <t>602093</t>
  </si>
  <si>
    <t>602094</t>
  </si>
  <si>
    <t>602095</t>
  </si>
  <si>
    <t>602096</t>
  </si>
  <si>
    <t>602097</t>
  </si>
  <si>
    <t>602098</t>
  </si>
  <si>
    <t>602099</t>
  </si>
  <si>
    <t>602100</t>
  </si>
  <si>
    <t>602101</t>
  </si>
  <si>
    <t>602102</t>
  </si>
  <si>
    <t>602103</t>
  </si>
  <si>
    <t>602104</t>
  </si>
  <si>
    <t>602105</t>
  </si>
  <si>
    <t>602106</t>
  </si>
  <si>
    <t>602107</t>
  </si>
  <si>
    <t>602108</t>
  </si>
  <si>
    <t>602109</t>
  </si>
  <si>
    <t>602110</t>
  </si>
  <si>
    <t>602111</t>
  </si>
  <si>
    <t>602112</t>
  </si>
  <si>
    <t>602113</t>
  </si>
  <si>
    <t>602114</t>
  </si>
  <si>
    <t>602115</t>
  </si>
  <si>
    <t>602116</t>
  </si>
  <si>
    <t>602117</t>
  </si>
  <si>
    <t>612024</t>
  </si>
  <si>
    <t>612025</t>
  </si>
  <si>
    <t>612026</t>
  </si>
  <si>
    <t>612027</t>
  </si>
  <si>
    <t>612028</t>
  </si>
  <si>
    <t>612029</t>
  </si>
  <si>
    <t>612030</t>
  </si>
  <si>
    <t>612031</t>
  </si>
  <si>
    <t>612032</t>
  </si>
  <si>
    <t>612033</t>
  </si>
  <si>
    <t>612034</t>
  </si>
  <si>
    <t>612035</t>
  </si>
  <si>
    <t>612036</t>
  </si>
  <si>
    <t>612037</t>
  </si>
  <si>
    <t>612038</t>
  </si>
  <si>
    <t>612039</t>
  </si>
  <si>
    <t>612040</t>
  </si>
  <si>
    <t>612041</t>
  </si>
  <si>
    <t>612042</t>
  </si>
  <si>
    <t>612043</t>
  </si>
  <si>
    <t>612044</t>
  </si>
  <si>
    <t>612045</t>
  </si>
  <si>
    <t>612046</t>
  </si>
  <si>
    <t>612047</t>
  </si>
  <si>
    <t>612048</t>
  </si>
  <si>
    <t>612049</t>
  </si>
  <si>
    <t>612050</t>
  </si>
  <si>
    <t>612051</t>
  </si>
  <si>
    <t>612052</t>
  </si>
  <si>
    <t>612053</t>
  </si>
  <si>
    <t>612054</t>
  </si>
  <si>
    <t>612055</t>
  </si>
  <si>
    <t>612056</t>
  </si>
  <si>
    <t>612057</t>
  </si>
  <si>
    <t>612058</t>
  </si>
  <si>
    <t>612059</t>
  </si>
  <si>
    <t>612060</t>
  </si>
  <si>
    <t>612061</t>
  </si>
  <si>
    <t>612062</t>
  </si>
  <si>
    <t>612063</t>
  </si>
  <si>
    <t>612064</t>
  </si>
  <si>
    <t>612065</t>
  </si>
  <si>
    <t>612066</t>
  </si>
  <si>
    <t>612067</t>
  </si>
  <si>
    <t>612068</t>
  </si>
  <si>
    <t>612069</t>
  </si>
  <si>
    <t>612070</t>
  </si>
  <si>
    <t>612071</t>
  </si>
  <si>
    <t>612072</t>
  </si>
  <si>
    <t>612073</t>
  </si>
  <si>
    <t>612074</t>
  </si>
  <si>
    <t>612075</t>
  </si>
  <si>
    <t>612076</t>
  </si>
  <si>
    <t>612077</t>
  </si>
  <si>
    <t>612078</t>
  </si>
  <si>
    <t>612079</t>
  </si>
  <si>
    <t>612080</t>
  </si>
  <si>
    <t>612081</t>
  </si>
  <si>
    <t>612082</t>
  </si>
  <si>
    <t>612083</t>
  </si>
  <si>
    <t>612084</t>
  </si>
  <si>
    <t>612085</t>
  </si>
  <si>
    <t>612086</t>
  </si>
  <si>
    <t>612087</t>
  </si>
  <si>
    <t>612088</t>
  </si>
  <si>
    <t>612089</t>
  </si>
  <si>
    <t>612090</t>
  </si>
  <si>
    <t>612091</t>
  </si>
  <si>
    <t>612092</t>
  </si>
  <si>
    <t>612093</t>
  </si>
  <si>
    <t>612094</t>
  </si>
  <si>
    <t>612095</t>
  </si>
  <si>
    <t>612096</t>
  </si>
  <si>
    <t>612097</t>
  </si>
  <si>
    <t>612098</t>
  </si>
  <si>
    <t>612099</t>
  </si>
  <si>
    <t>612100</t>
  </si>
  <si>
    <t>612101</t>
  </si>
  <si>
    <t>612102</t>
  </si>
  <si>
    <t>612103</t>
  </si>
  <si>
    <t>612104</t>
  </si>
  <si>
    <t>612105</t>
  </si>
  <si>
    <t>612106</t>
  </si>
  <si>
    <t>612107</t>
  </si>
  <si>
    <t>612108</t>
  </si>
  <si>
    <t>612109</t>
  </si>
  <si>
    <t>612110</t>
  </si>
  <si>
    <t>612111</t>
  </si>
  <si>
    <t>612112</t>
  </si>
  <si>
    <t>612113</t>
  </si>
  <si>
    <t>612114</t>
  </si>
  <si>
    <t>612115</t>
  </si>
  <si>
    <t>612116</t>
  </si>
  <si>
    <t>612117</t>
  </si>
  <si>
    <t>622024</t>
  </si>
  <si>
    <t>622025</t>
  </si>
  <si>
    <t>622026</t>
  </si>
  <si>
    <t>622027</t>
  </si>
  <si>
    <t>622028</t>
  </si>
  <si>
    <t>622029</t>
  </si>
  <si>
    <t>622030</t>
  </si>
  <si>
    <t>622031</t>
  </si>
  <si>
    <t>622032</t>
  </si>
  <si>
    <t>622033</t>
  </si>
  <si>
    <t>622034</t>
  </si>
  <si>
    <t>622035</t>
  </si>
  <si>
    <t>622036</t>
  </si>
  <si>
    <t>622037</t>
  </si>
  <si>
    <t>622038</t>
  </si>
  <si>
    <t>622039</t>
  </si>
  <si>
    <t>622040</t>
  </si>
  <si>
    <t>622041</t>
  </si>
  <si>
    <t>622042</t>
  </si>
  <si>
    <t>622043</t>
  </si>
  <si>
    <t>622044</t>
  </si>
  <si>
    <t>622045</t>
  </si>
  <si>
    <t>622046</t>
  </si>
  <si>
    <t>622047</t>
  </si>
  <si>
    <t>622048</t>
  </si>
  <si>
    <t>622049</t>
  </si>
  <si>
    <t>622050</t>
  </si>
  <si>
    <t>622051</t>
  </si>
  <si>
    <t>622052</t>
  </si>
  <si>
    <t>622053</t>
  </si>
  <si>
    <t>622054</t>
  </si>
  <si>
    <t>622055</t>
  </si>
  <si>
    <t>622056</t>
  </si>
  <si>
    <t>622057</t>
  </si>
  <si>
    <t>622058</t>
  </si>
  <si>
    <t>622059</t>
  </si>
  <si>
    <t>622060</t>
  </si>
  <si>
    <t>622061</t>
  </si>
  <si>
    <t>622062</t>
  </si>
  <si>
    <t>622063</t>
  </si>
  <si>
    <t>622064</t>
  </si>
  <si>
    <t>622065</t>
  </si>
  <si>
    <t>622066</t>
  </si>
  <si>
    <t>622067</t>
  </si>
  <si>
    <t>622068</t>
  </si>
  <si>
    <t>622069</t>
  </si>
  <si>
    <t>622070</t>
  </si>
  <si>
    <t>622071</t>
  </si>
  <si>
    <t>622072</t>
  </si>
  <si>
    <t>622073</t>
  </si>
  <si>
    <t>622074</t>
  </si>
  <si>
    <t>622075</t>
  </si>
  <si>
    <t>622076</t>
  </si>
  <si>
    <t>622077</t>
  </si>
  <si>
    <t>622078</t>
  </si>
  <si>
    <t>622079</t>
  </si>
  <si>
    <t>622080</t>
  </si>
  <si>
    <t>622081</t>
  </si>
  <si>
    <t>622082</t>
  </si>
  <si>
    <t>622083</t>
  </si>
  <si>
    <t>622084</t>
  </si>
  <si>
    <t>622085</t>
  </si>
  <si>
    <t>622086</t>
  </si>
  <si>
    <t>622087</t>
  </si>
  <si>
    <t>622088</t>
  </si>
  <si>
    <t>622089</t>
  </si>
  <si>
    <t>622090</t>
  </si>
  <si>
    <t>622091</t>
  </si>
  <si>
    <t>622092</t>
  </si>
  <si>
    <t>622093</t>
  </si>
  <si>
    <t>622094</t>
  </si>
  <si>
    <t>622095</t>
  </si>
  <si>
    <t>622096</t>
  </si>
  <si>
    <t>622097</t>
  </si>
  <si>
    <t>622098</t>
  </si>
  <si>
    <t>622099</t>
  </si>
  <si>
    <t>622100</t>
  </si>
  <si>
    <t>622101</t>
  </si>
  <si>
    <t>622102</t>
  </si>
  <si>
    <t>622103</t>
  </si>
  <si>
    <t>622104</t>
  </si>
  <si>
    <t>622105</t>
  </si>
  <si>
    <t>622106</t>
  </si>
  <si>
    <t>622107</t>
  </si>
  <si>
    <t>622108</t>
  </si>
  <si>
    <t>622109</t>
  </si>
  <si>
    <t>622110</t>
  </si>
  <si>
    <t>622111</t>
  </si>
  <si>
    <t>622112</t>
  </si>
  <si>
    <t>622113</t>
  </si>
  <si>
    <t>622114</t>
  </si>
  <si>
    <t>622115</t>
  </si>
  <si>
    <t>622116</t>
  </si>
  <si>
    <t>622117</t>
  </si>
  <si>
    <t>632024</t>
  </si>
  <si>
    <t>632025</t>
  </si>
  <si>
    <t>632026</t>
  </si>
  <si>
    <t>632027</t>
  </si>
  <si>
    <t>632028</t>
  </si>
  <si>
    <t>632029</t>
  </si>
  <si>
    <t>632030</t>
  </si>
  <si>
    <t>632031</t>
  </si>
  <si>
    <t>632032</t>
  </si>
  <si>
    <t>632033</t>
  </si>
  <si>
    <t>632034</t>
  </si>
  <si>
    <t>632035</t>
  </si>
  <si>
    <t>632036</t>
  </si>
  <si>
    <t>632037</t>
  </si>
  <si>
    <t>632038</t>
  </si>
  <si>
    <t>632039</t>
  </si>
  <si>
    <t>632040</t>
  </si>
  <si>
    <t>632041</t>
  </si>
  <si>
    <t>632042</t>
  </si>
  <si>
    <t>632043</t>
  </si>
  <si>
    <t>632044</t>
  </si>
  <si>
    <t>632045</t>
  </si>
  <si>
    <t>632046</t>
  </si>
  <si>
    <t>632047</t>
  </si>
  <si>
    <t>632048</t>
  </si>
  <si>
    <t>632049</t>
  </si>
  <si>
    <t>632050</t>
  </si>
  <si>
    <t>632051</t>
  </si>
  <si>
    <t>632052</t>
  </si>
  <si>
    <t>632053</t>
  </si>
  <si>
    <t>632054</t>
  </si>
  <si>
    <t>632055</t>
  </si>
  <si>
    <t>632056</t>
  </si>
  <si>
    <t>632057</t>
  </si>
  <si>
    <t>632058</t>
  </si>
  <si>
    <t>632059</t>
  </si>
  <si>
    <t>632060</t>
  </si>
  <si>
    <t>632061</t>
  </si>
  <si>
    <t>632062</t>
  </si>
  <si>
    <t>632063</t>
  </si>
  <si>
    <t>632064</t>
  </si>
  <si>
    <t>632065</t>
  </si>
  <si>
    <t>632066</t>
  </si>
  <si>
    <t>632067</t>
  </si>
  <si>
    <t>632068</t>
  </si>
  <si>
    <t>632069</t>
  </si>
  <si>
    <t>632070</t>
  </si>
  <si>
    <t>632071</t>
  </si>
  <si>
    <t>632072</t>
  </si>
  <si>
    <t>632073</t>
  </si>
  <si>
    <t>632074</t>
  </si>
  <si>
    <t>632075</t>
  </si>
  <si>
    <t>632076</t>
  </si>
  <si>
    <t>632077</t>
  </si>
  <si>
    <t>632078</t>
  </si>
  <si>
    <t>632079</t>
  </si>
  <si>
    <t>632080</t>
  </si>
  <si>
    <t>632081</t>
  </si>
  <si>
    <t>632082</t>
  </si>
  <si>
    <t>632083</t>
  </si>
  <si>
    <t>632084</t>
  </si>
  <si>
    <t>632085</t>
  </si>
  <si>
    <t>632086</t>
  </si>
  <si>
    <t>632087</t>
  </si>
  <si>
    <t>632088</t>
  </si>
  <si>
    <t>632089</t>
  </si>
  <si>
    <t>632090</t>
  </si>
  <si>
    <t>632091</t>
  </si>
  <si>
    <t>632092</t>
  </si>
  <si>
    <t>632093</t>
  </si>
  <si>
    <t>632094</t>
  </si>
  <si>
    <t>632095</t>
  </si>
  <si>
    <t>632096</t>
  </si>
  <si>
    <t>632097</t>
  </si>
  <si>
    <t>632098</t>
  </si>
  <si>
    <t>632099</t>
  </si>
  <si>
    <t>632100</t>
  </si>
  <si>
    <t>632101</t>
  </si>
  <si>
    <t>632102</t>
  </si>
  <si>
    <t>632103</t>
  </si>
  <si>
    <t>632104</t>
  </si>
  <si>
    <t>632105</t>
  </si>
  <si>
    <t>632106</t>
  </si>
  <si>
    <t>632107</t>
  </si>
  <si>
    <t>632108</t>
  </si>
  <si>
    <t>632109</t>
  </si>
  <si>
    <t>632110</t>
  </si>
  <si>
    <t>632111</t>
  </si>
  <si>
    <t>632112</t>
  </si>
  <si>
    <t>632113</t>
  </si>
  <si>
    <t>632114</t>
  </si>
  <si>
    <t>632115</t>
  </si>
  <si>
    <t>632116</t>
  </si>
  <si>
    <t>632117</t>
  </si>
  <si>
    <t>642024</t>
  </si>
  <si>
    <t>642025</t>
  </si>
  <si>
    <t>642026</t>
  </si>
  <si>
    <t>642027</t>
  </si>
  <si>
    <t>642028</t>
  </si>
  <si>
    <t>642029</t>
  </si>
  <si>
    <t>642030</t>
  </si>
  <si>
    <t>642031</t>
  </si>
  <si>
    <t>642032</t>
  </si>
  <si>
    <t>642033</t>
  </si>
  <si>
    <t>642034</t>
  </si>
  <si>
    <t>642035</t>
  </si>
  <si>
    <t>642036</t>
  </si>
  <si>
    <t>642037</t>
  </si>
  <si>
    <t>642038</t>
  </si>
  <si>
    <t>642039</t>
  </si>
  <si>
    <t>642040</t>
  </si>
  <si>
    <t>642041</t>
  </si>
  <si>
    <t>642042</t>
  </si>
  <si>
    <t>642043</t>
  </si>
  <si>
    <t>642044</t>
  </si>
  <si>
    <t>642045</t>
  </si>
  <si>
    <t>642046</t>
  </si>
  <si>
    <t>642047</t>
  </si>
  <si>
    <t>642048</t>
  </si>
  <si>
    <t>642049</t>
  </si>
  <si>
    <t>642050</t>
  </si>
  <si>
    <t>642051</t>
  </si>
  <si>
    <t>642052</t>
  </si>
  <si>
    <t>642053</t>
  </si>
  <si>
    <t>642054</t>
  </si>
  <si>
    <t>642055</t>
  </si>
  <si>
    <t>642056</t>
  </si>
  <si>
    <t>642057</t>
  </si>
  <si>
    <t>642058</t>
  </si>
  <si>
    <t>642059</t>
  </si>
  <si>
    <t>642060</t>
  </si>
  <si>
    <t>642061</t>
  </si>
  <si>
    <t>642062</t>
  </si>
  <si>
    <t>642063</t>
  </si>
  <si>
    <t>642064</t>
  </si>
  <si>
    <t>642065</t>
  </si>
  <si>
    <t>642066</t>
  </si>
  <si>
    <t>642067</t>
  </si>
  <si>
    <t>642068</t>
  </si>
  <si>
    <t>642069</t>
  </si>
  <si>
    <t>642070</t>
  </si>
  <si>
    <t>642071</t>
  </si>
  <si>
    <t>642072</t>
  </si>
  <si>
    <t>642073</t>
  </si>
  <si>
    <t>642074</t>
  </si>
  <si>
    <t>642075</t>
  </si>
  <si>
    <t>642076</t>
  </si>
  <si>
    <t>642077</t>
  </si>
  <si>
    <t>642078</t>
  </si>
  <si>
    <t>642079</t>
  </si>
  <si>
    <t>642080</t>
  </si>
  <si>
    <t>642081</t>
  </si>
  <si>
    <t>642082</t>
  </si>
  <si>
    <t>642083</t>
  </si>
  <si>
    <t>642084</t>
  </si>
  <si>
    <t>642085</t>
  </si>
  <si>
    <t>642086</t>
  </si>
  <si>
    <t>642087</t>
  </si>
  <si>
    <t>642088</t>
  </si>
  <si>
    <t>642089</t>
  </si>
  <si>
    <t>642090</t>
  </si>
  <si>
    <t>642091</t>
  </si>
  <si>
    <t>642092</t>
  </si>
  <si>
    <t>642093</t>
  </si>
  <si>
    <t>642094</t>
  </si>
  <si>
    <t>642095</t>
  </si>
  <si>
    <t>642096</t>
  </si>
  <si>
    <t>642097</t>
  </si>
  <si>
    <t>642098</t>
  </si>
  <si>
    <t>642099</t>
  </si>
  <si>
    <t>642100</t>
  </si>
  <si>
    <t>642101</t>
  </si>
  <si>
    <t>642102</t>
  </si>
  <si>
    <t>642103</t>
  </si>
  <si>
    <t>642104</t>
  </si>
  <si>
    <t>642105</t>
  </si>
  <si>
    <t>642106</t>
  </si>
  <si>
    <t>642107</t>
  </si>
  <si>
    <t>642108</t>
  </si>
  <si>
    <t>642109</t>
  </si>
  <si>
    <t>642110</t>
  </si>
  <si>
    <t>642111</t>
  </si>
  <si>
    <t>642112</t>
  </si>
  <si>
    <t>642113</t>
  </si>
  <si>
    <t>642114</t>
  </si>
  <si>
    <t>642115</t>
  </si>
  <si>
    <t>642116</t>
  </si>
  <si>
    <t>642117</t>
  </si>
  <si>
    <t>652024</t>
  </si>
  <si>
    <t>652025</t>
  </si>
  <si>
    <t>652026</t>
  </si>
  <si>
    <t>652027</t>
  </si>
  <si>
    <t>652028</t>
  </si>
  <si>
    <t>652029</t>
  </si>
  <si>
    <t>652030</t>
  </si>
  <si>
    <t>652031</t>
  </si>
  <si>
    <t>652032</t>
  </si>
  <si>
    <t>652033</t>
  </si>
  <si>
    <t>652034</t>
  </si>
  <si>
    <t>652035</t>
  </si>
  <si>
    <t>652036</t>
  </si>
  <si>
    <t>652037</t>
  </si>
  <si>
    <t>652038</t>
  </si>
  <si>
    <t>652039</t>
  </si>
  <si>
    <t>652040</t>
  </si>
  <si>
    <t>652041</t>
  </si>
  <si>
    <t>652042</t>
  </si>
  <si>
    <t>652043</t>
  </si>
  <si>
    <t>652044</t>
  </si>
  <si>
    <t>652045</t>
  </si>
  <si>
    <t>652046</t>
  </si>
  <si>
    <t>652047</t>
  </si>
  <si>
    <t>652048</t>
  </si>
  <si>
    <t>652049</t>
  </si>
  <si>
    <t>652050</t>
  </si>
  <si>
    <t>652051</t>
  </si>
  <si>
    <t>652052</t>
  </si>
  <si>
    <t>652053</t>
  </si>
  <si>
    <t>652054</t>
  </si>
  <si>
    <t>652055</t>
  </si>
  <si>
    <t>652056</t>
  </si>
  <si>
    <t>652057</t>
  </si>
  <si>
    <t>652058</t>
  </si>
  <si>
    <t>652059</t>
  </si>
  <si>
    <t>652060</t>
  </si>
  <si>
    <t>652061</t>
  </si>
  <si>
    <t>652062</t>
  </si>
  <si>
    <t>652063</t>
  </si>
  <si>
    <t>652064</t>
  </si>
  <si>
    <t>652065</t>
  </si>
  <si>
    <t>652066</t>
  </si>
  <si>
    <t>652067</t>
  </si>
  <si>
    <t>652068</t>
  </si>
  <si>
    <t>652069</t>
  </si>
  <si>
    <t>652070</t>
  </si>
  <si>
    <t>652071</t>
  </si>
  <si>
    <t>652072</t>
  </si>
  <si>
    <t>652073</t>
  </si>
  <si>
    <t>652074</t>
  </si>
  <si>
    <t>652075</t>
  </si>
  <si>
    <t>652076</t>
  </si>
  <si>
    <t>652077</t>
  </si>
  <si>
    <t>652078</t>
  </si>
  <si>
    <t>652079</t>
  </si>
  <si>
    <t>652080</t>
  </si>
  <si>
    <t>652081</t>
  </si>
  <si>
    <t>652082</t>
  </si>
  <si>
    <t>652083</t>
  </si>
  <si>
    <t>652084</t>
  </si>
  <si>
    <t>652085</t>
  </si>
  <si>
    <t>652086</t>
  </si>
  <si>
    <t>652087</t>
  </si>
  <si>
    <t>652088</t>
  </si>
  <si>
    <t>652089</t>
  </si>
  <si>
    <t>652090</t>
  </si>
  <si>
    <t>652091</t>
  </si>
  <si>
    <t>652092</t>
  </si>
  <si>
    <t>652093</t>
  </si>
  <si>
    <t>652094</t>
  </si>
  <si>
    <t>652095</t>
  </si>
  <si>
    <t>652096</t>
  </si>
  <si>
    <t>652097</t>
  </si>
  <si>
    <t>652098</t>
  </si>
  <si>
    <t>652099</t>
  </si>
  <si>
    <t>652100</t>
  </si>
  <si>
    <t>652101</t>
  </si>
  <si>
    <t>652102</t>
  </si>
  <si>
    <t>652103</t>
  </si>
  <si>
    <t>652104</t>
  </si>
  <si>
    <t>652105</t>
  </si>
  <si>
    <t>652106</t>
  </si>
  <si>
    <t>652107</t>
  </si>
  <si>
    <t>652108</t>
  </si>
  <si>
    <t>652109</t>
  </si>
  <si>
    <t>652110</t>
  </si>
  <si>
    <t>652111</t>
  </si>
  <si>
    <t>652112</t>
  </si>
  <si>
    <t>652113</t>
  </si>
  <si>
    <t>652114</t>
  </si>
  <si>
    <t>652115</t>
  </si>
  <si>
    <t>652116</t>
  </si>
  <si>
    <t>652117</t>
  </si>
  <si>
    <t>662024</t>
  </si>
  <si>
    <t>662025</t>
  </si>
  <si>
    <t>662026</t>
  </si>
  <si>
    <t>662027</t>
  </si>
  <si>
    <t>662028</t>
  </si>
  <si>
    <t>662029</t>
  </si>
  <si>
    <t>662030</t>
  </si>
  <si>
    <t>662031</t>
  </si>
  <si>
    <t>662032</t>
  </si>
  <si>
    <t>662033</t>
  </si>
  <si>
    <t>662034</t>
  </si>
  <si>
    <t>662035</t>
  </si>
  <si>
    <t>662036</t>
  </si>
  <si>
    <t>662037</t>
  </si>
  <si>
    <t>662038</t>
  </si>
  <si>
    <t>662039</t>
  </si>
  <si>
    <t>662040</t>
  </si>
  <si>
    <t>662041</t>
  </si>
  <si>
    <t>662042</t>
  </si>
  <si>
    <t>662043</t>
  </si>
  <si>
    <t>662044</t>
  </si>
  <si>
    <t>662045</t>
  </si>
  <si>
    <t>662046</t>
  </si>
  <si>
    <t>662047</t>
  </si>
  <si>
    <t>662048</t>
  </si>
  <si>
    <t>662049</t>
  </si>
  <si>
    <t>662050</t>
  </si>
  <si>
    <t>662051</t>
  </si>
  <si>
    <t>662052</t>
  </si>
  <si>
    <t>662053</t>
  </si>
  <si>
    <t>662054</t>
  </si>
  <si>
    <t>662055</t>
  </si>
  <si>
    <t>662056</t>
  </si>
  <si>
    <t>662057</t>
  </si>
  <si>
    <t>662058</t>
  </si>
  <si>
    <t>662059</t>
  </si>
  <si>
    <t>662060</t>
  </si>
  <si>
    <t>662061</t>
  </si>
  <si>
    <t>662062</t>
  </si>
  <si>
    <t>662063</t>
  </si>
  <si>
    <t>662064</t>
  </si>
  <si>
    <t>662065</t>
  </si>
  <si>
    <t>662066</t>
  </si>
  <si>
    <t>662067</t>
  </si>
  <si>
    <t>662068</t>
  </si>
  <si>
    <t>662069</t>
  </si>
  <si>
    <t>662070</t>
  </si>
  <si>
    <t>662071</t>
  </si>
  <si>
    <t>662072</t>
  </si>
  <si>
    <t>662073</t>
  </si>
  <si>
    <t>662074</t>
  </si>
  <si>
    <t>662075</t>
  </si>
  <si>
    <t>662076</t>
  </si>
  <si>
    <t>662077</t>
  </si>
  <si>
    <t>662078</t>
  </si>
  <si>
    <t>662079</t>
  </si>
  <si>
    <t>662080</t>
  </si>
  <si>
    <t>662081</t>
  </si>
  <si>
    <t>662082</t>
  </si>
  <si>
    <t>662083</t>
  </si>
  <si>
    <t>662084</t>
  </si>
  <si>
    <t>662085</t>
  </si>
  <si>
    <t>662086</t>
  </si>
  <si>
    <t>662087</t>
  </si>
  <si>
    <t>662088</t>
  </si>
  <si>
    <t>662089</t>
  </si>
  <si>
    <t>662090</t>
  </si>
  <si>
    <t>662091</t>
  </si>
  <si>
    <t>662092</t>
  </si>
  <si>
    <t>662093</t>
  </si>
  <si>
    <t>662094</t>
  </si>
  <si>
    <t>662095</t>
  </si>
  <si>
    <t>662096</t>
  </si>
  <si>
    <t>662097</t>
  </si>
  <si>
    <t>662098</t>
  </si>
  <si>
    <t>662099</t>
  </si>
  <si>
    <t>662100</t>
  </si>
  <si>
    <t>662101</t>
  </si>
  <si>
    <t>662102</t>
  </si>
  <si>
    <t>662103</t>
  </si>
  <si>
    <t>662104</t>
  </si>
  <si>
    <t>662105</t>
  </si>
  <si>
    <t>662106</t>
  </si>
  <si>
    <t>662107</t>
  </si>
  <si>
    <t>662108</t>
  </si>
  <si>
    <t>662109</t>
  </si>
  <si>
    <t>662110</t>
  </si>
  <si>
    <t>662111</t>
  </si>
  <si>
    <t>662112</t>
  </si>
  <si>
    <t>662113</t>
  </si>
  <si>
    <t>662114</t>
  </si>
  <si>
    <t>662115</t>
  </si>
  <si>
    <t>662116</t>
  </si>
  <si>
    <t>662117</t>
  </si>
  <si>
    <t>672024</t>
  </si>
  <si>
    <t>672025</t>
  </si>
  <si>
    <t>672026</t>
  </si>
  <si>
    <t>672027</t>
  </si>
  <si>
    <t>672028</t>
  </si>
  <si>
    <t>672029</t>
  </si>
  <si>
    <t>672030</t>
  </si>
  <si>
    <t>672031</t>
  </si>
  <si>
    <t>672032</t>
  </si>
  <si>
    <t>672033</t>
  </si>
  <si>
    <t>672034</t>
  </si>
  <si>
    <t>672035</t>
  </si>
  <si>
    <t>672036</t>
  </si>
  <si>
    <t>672037</t>
  </si>
  <si>
    <t>672038</t>
  </si>
  <si>
    <t>672039</t>
  </si>
  <si>
    <t>672040</t>
  </si>
  <si>
    <t>672041</t>
  </si>
  <si>
    <t>672042</t>
  </si>
  <si>
    <t>672043</t>
  </si>
  <si>
    <t>672044</t>
  </si>
  <si>
    <t>672045</t>
  </si>
  <si>
    <t>672046</t>
  </si>
  <si>
    <t>672047</t>
  </si>
  <si>
    <t>672048</t>
  </si>
  <si>
    <t>672049</t>
  </si>
  <si>
    <t>672050</t>
  </si>
  <si>
    <t>672051</t>
  </si>
  <si>
    <t>672052</t>
  </si>
  <si>
    <t>672053</t>
  </si>
  <si>
    <t>672054</t>
  </si>
  <si>
    <t>672055</t>
  </si>
  <si>
    <t>672056</t>
  </si>
  <si>
    <t>672057</t>
  </si>
  <si>
    <t>672058</t>
  </si>
  <si>
    <t>672059</t>
  </si>
  <si>
    <t>672060</t>
  </si>
  <si>
    <t>672061</t>
  </si>
  <si>
    <t>672062</t>
  </si>
  <si>
    <t>672063</t>
  </si>
  <si>
    <t>672064</t>
  </si>
  <si>
    <t>672065</t>
  </si>
  <si>
    <t>672066</t>
  </si>
  <si>
    <t>672067</t>
  </si>
  <si>
    <t>672068</t>
  </si>
  <si>
    <t>672069</t>
  </si>
  <si>
    <t>672070</t>
  </si>
  <si>
    <t>672071</t>
  </si>
  <si>
    <t>672072</t>
  </si>
  <si>
    <t>672073</t>
  </si>
  <si>
    <t>672074</t>
  </si>
  <si>
    <t>672075</t>
  </si>
  <si>
    <t>672076</t>
  </si>
  <si>
    <t>672077</t>
  </si>
  <si>
    <t>672078</t>
  </si>
  <si>
    <t>672079</t>
  </si>
  <si>
    <t>672080</t>
  </si>
  <si>
    <t>672081</t>
  </si>
  <si>
    <t>672082</t>
  </si>
  <si>
    <t>672083</t>
  </si>
  <si>
    <t>672084</t>
  </si>
  <si>
    <t>672085</t>
  </si>
  <si>
    <t>672086</t>
  </si>
  <si>
    <t>672087</t>
  </si>
  <si>
    <t>672088</t>
  </si>
  <si>
    <t>672089</t>
  </si>
  <si>
    <t>672090</t>
  </si>
  <si>
    <t>672091</t>
  </si>
  <si>
    <t>672092</t>
  </si>
  <si>
    <t>672093</t>
  </si>
  <si>
    <t>672094</t>
  </si>
  <si>
    <t>672095</t>
  </si>
  <si>
    <t>672096</t>
  </si>
  <si>
    <t>672097</t>
  </si>
  <si>
    <t>672098</t>
  </si>
  <si>
    <t>672099</t>
  </si>
  <si>
    <t>672100</t>
  </si>
  <si>
    <t>672101</t>
  </si>
  <si>
    <t>672102</t>
  </si>
  <si>
    <t>672103</t>
  </si>
  <si>
    <t>672104</t>
  </si>
  <si>
    <t>672105</t>
  </si>
  <si>
    <t>672106</t>
  </si>
  <si>
    <t>672107</t>
  </si>
  <si>
    <t>672108</t>
  </si>
  <si>
    <t>672109</t>
  </si>
  <si>
    <t>672110</t>
  </si>
  <si>
    <t>672111</t>
  </si>
  <si>
    <t>672112</t>
  </si>
  <si>
    <t>672113</t>
  </si>
  <si>
    <t>672114</t>
  </si>
  <si>
    <t>672115</t>
  </si>
  <si>
    <t>672116</t>
  </si>
  <si>
    <t>672117</t>
  </si>
  <si>
    <t>682024</t>
  </si>
  <si>
    <t>682025</t>
  </si>
  <si>
    <t>682026</t>
  </si>
  <si>
    <t>682027</t>
  </si>
  <si>
    <t>682028</t>
  </si>
  <si>
    <t>682029</t>
  </si>
  <si>
    <t>682030</t>
  </si>
  <si>
    <t>682031</t>
  </si>
  <si>
    <t>682032</t>
  </si>
  <si>
    <t>682033</t>
  </si>
  <si>
    <t>682034</t>
  </si>
  <si>
    <t>682035</t>
  </si>
  <si>
    <t>682036</t>
  </si>
  <si>
    <t>682037</t>
  </si>
  <si>
    <t>682038</t>
  </si>
  <si>
    <t>682039</t>
  </si>
  <si>
    <t>682040</t>
  </si>
  <si>
    <t>682041</t>
  </si>
  <si>
    <t>682042</t>
  </si>
  <si>
    <t>682043</t>
  </si>
  <si>
    <t>682044</t>
  </si>
  <si>
    <t>682045</t>
  </si>
  <si>
    <t>682046</t>
  </si>
  <si>
    <t>682047</t>
  </si>
  <si>
    <t>682048</t>
  </si>
  <si>
    <t>682049</t>
  </si>
  <si>
    <t>682050</t>
  </si>
  <si>
    <t>682051</t>
  </si>
  <si>
    <t>682052</t>
  </si>
  <si>
    <t>682053</t>
  </si>
  <si>
    <t>682054</t>
  </si>
  <si>
    <t>682055</t>
  </si>
  <si>
    <t>682056</t>
  </si>
  <si>
    <t>682057</t>
  </si>
  <si>
    <t>682058</t>
  </si>
  <si>
    <t>682059</t>
  </si>
  <si>
    <t>682060</t>
  </si>
  <si>
    <t>682061</t>
  </si>
  <si>
    <t>682062</t>
  </si>
  <si>
    <t>682063</t>
  </si>
  <si>
    <t>682064</t>
  </si>
  <si>
    <t>682065</t>
  </si>
  <si>
    <t>682066</t>
  </si>
  <si>
    <t>682067</t>
  </si>
  <si>
    <t>682068</t>
  </si>
  <si>
    <t>682069</t>
  </si>
  <si>
    <t>682070</t>
  </si>
  <si>
    <t>682071</t>
  </si>
  <si>
    <t>682072</t>
  </si>
  <si>
    <t>682073</t>
  </si>
  <si>
    <t>682074</t>
  </si>
  <si>
    <t>682075</t>
  </si>
  <si>
    <t>682076</t>
  </si>
  <si>
    <t>682077</t>
  </si>
  <si>
    <t>682078</t>
  </si>
  <si>
    <t>682079</t>
  </si>
  <si>
    <t>682080</t>
  </si>
  <si>
    <t>682081</t>
  </si>
  <si>
    <t>682082</t>
  </si>
  <si>
    <t>682083</t>
  </si>
  <si>
    <t>682084</t>
  </si>
  <si>
    <t>682085</t>
  </si>
  <si>
    <t>682086</t>
  </si>
  <si>
    <t>682087</t>
  </si>
  <si>
    <t>682088</t>
  </si>
  <si>
    <t>682089</t>
  </si>
  <si>
    <t>682090</t>
  </si>
  <si>
    <t>682091</t>
  </si>
  <si>
    <t>682092</t>
  </si>
  <si>
    <t>682093</t>
  </si>
  <si>
    <t>682094</t>
  </si>
  <si>
    <t>682095</t>
  </si>
  <si>
    <t>682096</t>
  </si>
  <si>
    <t>682097</t>
  </si>
  <si>
    <t>682098</t>
  </si>
  <si>
    <t>682099</t>
  </si>
  <si>
    <t>682100</t>
  </si>
  <si>
    <t>682101</t>
  </si>
  <si>
    <t>682102</t>
  </si>
  <si>
    <t>682103</t>
  </si>
  <si>
    <t>682104</t>
  </si>
  <si>
    <t>682105</t>
  </si>
  <si>
    <t>682106</t>
  </si>
  <si>
    <t>682107</t>
  </si>
  <si>
    <t>682108</t>
  </si>
  <si>
    <t>682109</t>
  </si>
  <si>
    <t>682110</t>
  </si>
  <si>
    <t>682111</t>
  </si>
  <si>
    <t>682112</t>
  </si>
  <si>
    <t>682113</t>
  </si>
  <si>
    <t>682114</t>
  </si>
  <si>
    <t>682115</t>
  </si>
  <si>
    <t>682116</t>
  </si>
  <si>
    <t>682117</t>
  </si>
  <si>
    <t>692024</t>
  </si>
  <si>
    <t>692025</t>
  </si>
  <si>
    <t>692026</t>
  </si>
  <si>
    <t>692027</t>
  </si>
  <si>
    <t>692028</t>
  </si>
  <si>
    <t>692029</t>
  </si>
  <si>
    <t>692030</t>
  </si>
  <si>
    <t>692031</t>
  </si>
  <si>
    <t>692032</t>
  </si>
  <si>
    <t>692033</t>
  </si>
  <si>
    <t>692034</t>
  </si>
  <si>
    <t>692035</t>
  </si>
  <si>
    <t>692036</t>
  </si>
  <si>
    <t>692037</t>
  </si>
  <si>
    <t>692038</t>
  </si>
  <si>
    <t>692039</t>
  </si>
  <si>
    <t>692040</t>
  </si>
  <si>
    <t>692041</t>
  </si>
  <si>
    <t>692042</t>
  </si>
  <si>
    <t>692043</t>
  </si>
  <si>
    <t>692044</t>
  </si>
  <si>
    <t>692045</t>
  </si>
  <si>
    <t>692046</t>
  </si>
  <si>
    <t>692047</t>
  </si>
  <si>
    <t>692048</t>
  </si>
  <si>
    <t>692049</t>
  </si>
  <si>
    <t>692050</t>
  </si>
  <si>
    <t>692051</t>
  </si>
  <si>
    <t>692052</t>
  </si>
  <si>
    <t>692053</t>
  </si>
  <si>
    <t>692054</t>
  </si>
  <si>
    <t>692055</t>
  </si>
  <si>
    <t>692056</t>
  </si>
  <si>
    <t>692057</t>
  </si>
  <si>
    <t>692058</t>
  </si>
  <si>
    <t>692059</t>
  </si>
  <si>
    <t>692060</t>
  </si>
  <si>
    <t>692061</t>
  </si>
  <si>
    <t>692062</t>
  </si>
  <si>
    <t>692063</t>
  </si>
  <si>
    <t>692064</t>
  </si>
  <si>
    <t>692065</t>
  </si>
  <si>
    <t>692066</t>
  </si>
  <si>
    <t>692067</t>
  </si>
  <si>
    <t>692068</t>
  </si>
  <si>
    <t>692069</t>
  </si>
  <si>
    <t>692070</t>
  </si>
  <si>
    <t>692071</t>
  </si>
  <si>
    <t>692072</t>
  </si>
  <si>
    <t>692073</t>
  </si>
  <si>
    <t>692074</t>
  </si>
  <si>
    <t>692075</t>
  </si>
  <si>
    <t>692076</t>
  </si>
  <si>
    <t>692077</t>
  </si>
  <si>
    <t>692078</t>
  </si>
  <si>
    <t>692079</t>
  </si>
  <si>
    <t>692080</t>
  </si>
  <si>
    <t>692081</t>
  </si>
  <si>
    <t>692082</t>
  </si>
  <si>
    <t>692083</t>
  </si>
  <si>
    <t>692084</t>
  </si>
  <si>
    <t>692085</t>
  </si>
  <si>
    <t>692086</t>
  </si>
  <si>
    <t>692087</t>
  </si>
  <si>
    <t>692088</t>
  </si>
  <si>
    <t>692089</t>
  </si>
  <si>
    <t>692090</t>
  </si>
  <si>
    <t>692091</t>
  </si>
  <si>
    <t>692092</t>
  </si>
  <si>
    <t>692093</t>
  </si>
  <si>
    <t>692094</t>
  </si>
  <si>
    <t>692095</t>
  </si>
  <si>
    <t>692096</t>
  </si>
  <si>
    <t>692097</t>
  </si>
  <si>
    <t>692098</t>
  </si>
  <si>
    <t>692099</t>
  </si>
  <si>
    <t>692100</t>
  </si>
  <si>
    <t>692101</t>
  </si>
  <si>
    <t>692102</t>
  </si>
  <si>
    <t>692103</t>
  </si>
  <si>
    <t>692104</t>
  </si>
  <si>
    <t>692105</t>
  </si>
  <si>
    <t>692106</t>
  </si>
  <si>
    <t>692107</t>
  </si>
  <si>
    <t>692108</t>
  </si>
  <si>
    <t>692109</t>
  </si>
  <si>
    <t>692110</t>
  </si>
  <si>
    <t>692111</t>
  </si>
  <si>
    <t>692112</t>
  </si>
  <si>
    <t>692113</t>
  </si>
  <si>
    <t>692114</t>
  </si>
  <si>
    <t>692115</t>
  </si>
  <si>
    <t>692116</t>
  </si>
  <si>
    <t>692117</t>
  </si>
  <si>
    <t>702024</t>
  </si>
  <si>
    <t>702025</t>
  </si>
  <si>
    <t>702026</t>
  </si>
  <si>
    <t>702027</t>
  </si>
  <si>
    <t>702028</t>
  </si>
  <si>
    <t>702029</t>
  </si>
  <si>
    <t>702030</t>
  </si>
  <si>
    <t>702031</t>
  </si>
  <si>
    <t>702032</t>
  </si>
  <si>
    <t>702033</t>
  </si>
  <si>
    <t>702034</t>
  </si>
  <si>
    <t>702035</t>
  </si>
  <si>
    <t>702036</t>
  </si>
  <si>
    <t>702037</t>
  </si>
  <si>
    <t>702038</t>
  </si>
  <si>
    <t>702039</t>
  </si>
  <si>
    <t>702040</t>
  </si>
  <si>
    <t>702041</t>
  </si>
  <si>
    <t>702042</t>
  </si>
  <si>
    <t>702043</t>
  </si>
  <si>
    <t>702044</t>
  </si>
  <si>
    <t>702045</t>
  </si>
  <si>
    <t>702046</t>
  </si>
  <si>
    <t>702047</t>
  </si>
  <si>
    <t>702048</t>
  </si>
  <si>
    <t>702049</t>
  </si>
  <si>
    <t>702050</t>
  </si>
  <si>
    <t>702051</t>
  </si>
  <si>
    <t>702052</t>
  </si>
  <si>
    <t>702053</t>
  </si>
  <si>
    <t>702054</t>
  </si>
  <si>
    <t>702055</t>
  </si>
  <si>
    <t>702056</t>
  </si>
  <si>
    <t>702057</t>
  </si>
  <si>
    <t>702058</t>
  </si>
  <si>
    <t>702059</t>
  </si>
  <si>
    <t>702060</t>
  </si>
  <si>
    <t>702061</t>
  </si>
  <si>
    <t>702062</t>
  </si>
  <si>
    <t>702063</t>
  </si>
  <si>
    <t>702064</t>
  </si>
  <si>
    <t>702065</t>
  </si>
  <si>
    <t>702066</t>
  </si>
  <si>
    <t>702067</t>
  </si>
  <si>
    <t>702068</t>
  </si>
  <si>
    <t>702069</t>
  </si>
  <si>
    <t>702070</t>
  </si>
  <si>
    <t>702071</t>
  </si>
  <si>
    <t>702072</t>
  </si>
  <si>
    <t>702073</t>
  </si>
  <si>
    <t>702074</t>
  </si>
  <si>
    <t>702075</t>
  </si>
  <si>
    <t>702076</t>
  </si>
  <si>
    <t>702077</t>
  </si>
  <si>
    <t>702078</t>
  </si>
  <si>
    <t>702079</t>
  </si>
  <si>
    <t>702080</t>
  </si>
  <si>
    <t>702081</t>
  </si>
  <si>
    <t>702082</t>
  </si>
  <si>
    <t>702083</t>
  </si>
  <si>
    <t>702084</t>
  </si>
  <si>
    <t>702085</t>
  </si>
  <si>
    <t>702086</t>
  </si>
  <si>
    <t>702087</t>
  </si>
  <si>
    <t>702088</t>
  </si>
  <si>
    <t>702089</t>
  </si>
  <si>
    <t>702090</t>
  </si>
  <si>
    <t>702091</t>
  </si>
  <si>
    <t>702092</t>
  </si>
  <si>
    <t>702093</t>
  </si>
  <si>
    <t>702094</t>
  </si>
  <si>
    <t>702095</t>
  </si>
  <si>
    <t>702096</t>
  </si>
  <si>
    <t>702097</t>
  </si>
  <si>
    <t>702098</t>
  </si>
  <si>
    <t>702099</t>
  </si>
  <si>
    <t>702100</t>
  </si>
  <si>
    <t>702101</t>
  </si>
  <si>
    <t>702102</t>
  </si>
  <si>
    <t>702103</t>
  </si>
  <si>
    <t>702104</t>
  </si>
  <si>
    <t>702105</t>
  </si>
  <si>
    <t>702106</t>
  </si>
  <si>
    <t>702107</t>
  </si>
  <si>
    <t>702108</t>
  </si>
  <si>
    <t>702109</t>
  </si>
  <si>
    <t>702110</t>
  </si>
  <si>
    <t>702111</t>
  </si>
  <si>
    <t>702112</t>
  </si>
  <si>
    <t>702113</t>
  </si>
  <si>
    <t>702114</t>
  </si>
  <si>
    <t>702115</t>
  </si>
  <si>
    <t>702116</t>
  </si>
  <si>
    <t>702117</t>
  </si>
  <si>
    <t>712024</t>
  </si>
  <si>
    <t>712025</t>
  </si>
  <si>
    <t>712026</t>
  </si>
  <si>
    <t>712027</t>
  </si>
  <si>
    <t>712028</t>
  </si>
  <si>
    <t>712029</t>
  </si>
  <si>
    <t>712030</t>
  </si>
  <si>
    <t>712031</t>
  </si>
  <si>
    <t>712032</t>
  </si>
  <si>
    <t>712033</t>
  </si>
  <si>
    <t>712034</t>
  </si>
  <si>
    <t>712035</t>
  </si>
  <si>
    <t>712036</t>
  </si>
  <si>
    <t>712037</t>
  </si>
  <si>
    <t>712038</t>
  </si>
  <si>
    <t>712039</t>
  </si>
  <si>
    <t>712040</t>
  </si>
  <si>
    <t>712041</t>
  </si>
  <si>
    <t>712042</t>
  </si>
  <si>
    <t>712043</t>
  </si>
  <si>
    <t>712044</t>
  </si>
  <si>
    <t>712045</t>
  </si>
  <si>
    <t>712046</t>
  </si>
  <si>
    <t>712047</t>
  </si>
  <si>
    <t>712048</t>
  </si>
  <si>
    <t>712049</t>
  </si>
  <si>
    <t>712050</t>
  </si>
  <si>
    <t>712051</t>
  </si>
  <si>
    <t>712052</t>
  </si>
  <si>
    <t>712053</t>
  </si>
  <si>
    <t>712054</t>
  </si>
  <si>
    <t>712055</t>
  </si>
  <si>
    <t>712056</t>
  </si>
  <si>
    <t>712057</t>
  </si>
  <si>
    <t>712058</t>
  </si>
  <si>
    <t>712059</t>
  </si>
  <si>
    <t>712060</t>
  </si>
  <si>
    <t>712061</t>
  </si>
  <si>
    <t>712062</t>
  </si>
  <si>
    <t>712063</t>
  </si>
  <si>
    <t>712064</t>
  </si>
  <si>
    <t>712065</t>
  </si>
  <si>
    <t>712066</t>
  </si>
  <si>
    <t>712067</t>
  </si>
  <si>
    <t>712068</t>
  </si>
  <si>
    <t>712069</t>
  </si>
  <si>
    <t>712070</t>
  </si>
  <si>
    <t>712071</t>
  </si>
  <si>
    <t>712072</t>
  </si>
  <si>
    <t>712073</t>
  </si>
  <si>
    <t>712074</t>
  </si>
  <si>
    <t>712075</t>
  </si>
  <si>
    <t>712076</t>
  </si>
  <si>
    <t>712077</t>
  </si>
  <si>
    <t>712078</t>
  </si>
  <si>
    <t>712079</t>
  </si>
  <si>
    <t>712080</t>
  </si>
  <si>
    <t>712081</t>
  </si>
  <si>
    <t>712082</t>
  </si>
  <si>
    <t>712083</t>
  </si>
  <si>
    <t>712084</t>
  </si>
  <si>
    <t>712085</t>
  </si>
  <si>
    <t>712086</t>
  </si>
  <si>
    <t>712087</t>
  </si>
  <si>
    <t>712088</t>
  </si>
  <si>
    <t>712089</t>
  </si>
  <si>
    <t>712090</t>
  </si>
  <si>
    <t>712091</t>
  </si>
  <si>
    <t>712092</t>
  </si>
  <si>
    <t>712093</t>
  </si>
  <si>
    <t>712094</t>
  </si>
  <si>
    <t>712095</t>
  </si>
  <si>
    <t>712096</t>
  </si>
  <si>
    <t>712097</t>
  </si>
  <si>
    <t>712098</t>
  </si>
  <si>
    <t>712099</t>
  </si>
  <si>
    <t>712100</t>
  </si>
  <si>
    <t>712101</t>
  </si>
  <si>
    <t>712102</t>
  </si>
  <si>
    <t>712103</t>
  </si>
  <si>
    <t>712104</t>
  </si>
  <si>
    <t>712105</t>
  </si>
  <si>
    <t>712106</t>
  </si>
  <si>
    <t>712107</t>
  </si>
  <si>
    <t>712108</t>
  </si>
  <si>
    <t>712109</t>
  </si>
  <si>
    <t>712110</t>
  </si>
  <si>
    <t>712111</t>
  </si>
  <si>
    <t>712112</t>
  </si>
  <si>
    <t>712113</t>
  </si>
  <si>
    <t>712114</t>
  </si>
  <si>
    <t>712115</t>
  </si>
  <si>
    <t>712116</t>
  </si>
  <si>
    <t>712117</t>
  </si>
  <si>
    <t>722024</t>
  </si>
  <si>
    <t>722025</t>
  </si>
  <si>
    <t>722026</t>
  </si>
  <si>
    <t>722027</t>
  </si>
  <si>
    <t>722028</t>
  </si>
  <si>
    <t>722029</t>
  </si>
  <si>
    <t>722030</t>
  </si>
  <si>
    <t>722031</t>
  </si>
  <si>
    <t>722032</t>
  </si>
  <si>
    <t>722033</t>
  </si>
  <si>
    <t>722034</t>
  </si>
  <si>
    <t>722035</t>
  </si>
  <si>
    <t>722036</t>
  </si>
  <si>
    <t>722037</t>
  </si>
  <si>
    <t>722038</t>
  </si>
  <si>
    <t>722039</t>
  </si>
  <si>
    <t>722040</t>
  </si>
  <si>
    <t>722041</t>
  </si>
  <si>
    <t>722042</t>
  </si>
  <si>
    <t>722043</t>
  </si>
  <si>
    <t>722044</t>
  </si>
  <si>
    <t>722045</t>
  </si>
  <si>
    <t>722046</t>
  </si>
  <si>
    <t>722047</t>
  </si>
  <si>
    <t>722048</t>
  </si>
  <si>
    <t>722049</t>
  </si>
  <si>
    <t>722050</t>
  </si>
  <si>
    <t>722051</t>
  </si>
  <si>
    <t>722052</t>
  </si>
  <si>
    <t>722053</t>
  </si>
  <si>
    <t>722054</t>
  </si>
  <si>
    <t>722055</t>
  </si>
  <si>
    <t>722056</t>
  </si>
  <si>
    <t>722057</t>
  </si>
  <si>
    <t>722058</t>
  </si>
  <si>
    <t>722059</t>
  </si>
  <si>
    <t>722060</t>
  </si>
  <si>
    <t>722061</t>
  </si>
  <si>
    <t>722062</t>
  </si>
  <si>
    <t>722063</t>
  </si>
  <si>
    <t>722064</t>
  </si>
  <si>
    <t>722065</t>
  </si>
  <si>
    <t>722066</t>
  </si>
  <si>
    <t>722067</t>
  </si>
  <si>
    <t>722068</t>
  </si>
  <si>
    <t>722069</t>
  </si>
  <si>
    <t>722070</t>
  </si>
  <si>
    <t>722071</t>
  </si>
  <si>
    <t>722072</t>
  </si>
  <si>
    <t>722073</t>
  </si>
  <si>
    <t>722074</t>
  </si>
  <si>
    <t>722075</t>
  </si>
  <si>
    <t>722076</t>
  </si>
  <si>
    <t>722077</t>
  </si>
  <si>
    <t>722078</t>
  </si>
  <si>
    <t>722079</t>
  </si>
  <si>
    <t>722080</t>
  </si>
  <si>
    <t>722081</t>
  </si>
  <si>
    <t>722082</t>
  </si>
  <si>
    <t>722083</t>
  </si>
  <si>
    <t>722084</t>
  </si>
  <si>
    <t>722085</t>
  </si>
  <si>
    <t>722086</t>
  </si>
  <si>
    <t>722087</t>
  </si>
  <si>
    <t>722088</t>
  </si>
  <si>
    <t>722089</t>
  </si>
  <si>
    <t>722090</t>
  </si>
  <si>
    <t>722091</t>
  </si>
  <si>
    <t>722092</t>
  </si>
  <si>
    <t>722093</t>
  </si>
  <si>
    <t>722094</t>
  </si>
  <si>
    <t>722095</t>
  </si>
  <si>
    <t>722096</t>
  </si>
  <si>
    <t>722097</t>
  </si>
  <si>
    <t>722098</t>
  </si>
  <si>
    <t>722099</t>
  </si>
  <si>
    <t>722100</t>
  </si>
  <si>
    <t>722101</t>
  </si>
  <si>
    <t>722102</t>
  </si>
  <si>
    <t>722103</t>
  </si>
  <si>
    <t>722104</t>
  </si>
  <si>
    <t>722105</t>
  </si>
  <si>
    <t>722106</t>
  </si>
  <si>
    <t>722107</t>
  </si>
  <si>
    <t>722108</t>
  </si>
  <si>
    <t>722109</t>
  </si>
  <si>
    <t>722110</t>
  </si>
  <si>
    <t>722111</t>
  </si>
  <si>
    <t>722112</t>
  </si>
  <si>
    <t>722113</t>
  </si>
  <si>
    <t>722114</t>
  </si>
  <si>
    <t>722115</t>
  </si>
  <si>
    <t>722116</t>
  </si>
  <si>
    <t>722117</t>
  </si>
  <si>
    <t>732024</t>
  </si>
  <si>
    <t>732025</t>
  </si>
  <si>
    <t>732026</t>
  </si>
  <si>
    <t>732027</t>
  </si>
  <si>
    <t>732028</t>
  </si>
  <si>
    <t>732029</t>
  </si>
  <si>
    <t>732030</t>
  </si>
  <si>
    <t>732031</t>
  </si>
  <si>
    <t>732032</t>
  </si>
  <si>
    <t>732033</t>
  </si>
  <si>
    <t>732034</t>
  </si>
  <si>
    <t>732035</t>
  </si>
  <si>
    <t>732036</t>
  </si>
  <si>
    <t>732037</t>
  </si>
  <si>
    <t>732038</t>
  </si>
  <si>
    <t>732039</t>
  </si>
  <si>
    <t>732040</t>
  </si>
  <si>
    <t>732041</t>
  </si>
  <si>
    <t>732042</t>
  </si>
  <si>
    <t>732043</t>
  </si>
  <si>
    <t>732044</t>
  </si>
  <si>
    <t>732045</t>
  </si>
  <si>
    <t>732046</t>
  </si>
  <si>
    <t>732047</t>
  </si>
  <si>
    <t>732048</t>
  </si>
  <si>
    <t>732049</t>
  </si>
  <si>
    <t>732050</t>
  </si>
  <si>
    <t>732051</t>
  </si>
  <si>
    <t>732052</t>
  </si>
  <si>
    <t>732053</t>
  </si>
  <si>
    <t>732054</t>
  </si>
  <si>
    <t>732055</t>
  </si>
  <si>
    <t>732056</t>
  </si>
  <si>
    <t>732057</t>
  </si>
  <si>
    <t>732058</t>
  </si>
  <si>
    <t>732059</t>
  </si>
  <si>
    <t>732060</t>
  </si>
  <si>
    <t>732061</t>
  </si>
  <si>
    <t>732062</t>
  </si>
  <si>
    <t>732063</t>
  </si>
  <si>
    <t>732064</t>
  </si>
  <si>
    <t>732065</t>
  </si>
  <si>
    <t>732066</t>
  </si>
  <si>
    <t>732067</t>
  </si>
  <si>
    <t>732068</t>
  </si>
  <si>
    <t>732069</t>
  </si>
  <si>
    <t>732070</t>
  </si>
  <si>
    <t>732071</t>
  </si>
  <si>
    <t>732072</t>
  </si>
  <si>
    <t>732073</t>
  </si>
  <si>
    <t>732074</t>
  </si>
  <si>
    <t>732075</t>
  </si>
  <si>
    <t>732076</t>
  </si>
  <si>
    <t>732077</t>
  </si>
  <si>
    <t>732078</t>
  </si>
  <si>
    <t>732079</t>
  </si>
  <si>
    <t>732080</t>
  </si>
  <si>
    <t>732081</t>
  </si>
  <si>
    <t>732082</t>
  </si>
  <si>
    <t>732083</t>
  </si>
  <si>
    <t>732084</t>
  </si>
  <si>
    <t>732085</t>
  </si>
  <si>
    <t>732086</t>
  </si>
  <si>
    <t>732087</t>
  </si>
  <si>
    <t>732088</t>
  </si>
  <si>
    <t>732089</t>
  </si>
  <si>
    <t>732090</t>
  </si>
  <si>
    <t>732091</t>
  </si>
  <si>
    <t>732092</t>
  </si>
  <si>
    <t>732093</t>
  </si>
  <si>
    <t>732094</t>
  </si>
  <si>
    <t>732095</t>
  </si>
  <si>
    <t>732096</t>
  </si>
  <si>
    <t>732097</t>
  </si>
  <si>
    <t>732098</t>
  </si>
  <si>
    <t>732099</t>
  </si>
  <si>
    <t>732100</t>
  </si>
  <si>
    <t>732101</t>
  </si>
  <si>
    <t>732102</t>
  </si>
  <si>
    <t>732103</t>
  </si>
  <si>
    <t>732104</t>
  </si>
  <si>
    <t>732105</t>
  </si>
  <si>
    <t>732106</t>
  </si>
  <si>
    <t>732107</t>
  </si>
  <si>
    <t>732108</t>
  </si>
  <si>
    <t>732109</t>
  </si>
  <si>
    <t>732110</t>
  </si>
  <si>
    <t>732111</t>
  </si>
  <si>
    <t>732112</t>
  </si>
  <si>
    <t>732113</t>
  </si>
  <si>
    <t>732114</t>
  </si>
  <si>
    <t>732115</t>
  </si>
  <si>
    <t>732116</t>
  </si>
  <si>
    <t>732117</t>
  </si>
  <si>
    <t>742024</t>
  </si>
  <si>
    <t>742025</t>
  </si>
  <si>
    <t>742026</t>
  </si>
  <si>
    <t>742027</t>
  </si>
  <si>
    <t>742028</t>
  </si>
  <si>
    <t>742029</t>
  </si>
  <si>
    <t>742030</t>
  </si>
  <si>
    <t>742031</t>
  </si>
  <si>
    <t>742032</t>
  </si>
  <si>
    <t>742033</t>
  </si>
  <si>
    <t>742034</t>
  </si>
  <si>
    <t>742035</t>
  </si>
  <si>
    <t>742036</t>
  </si>
  <si>
    <t>742037</t>
  </si>
  <si>
    <t>742038</t>
  </si>
  <si>
    <t>742039</t>
  </si>
  <si>
    <t>742040</t>
  </si>
  <si>
    <t>742041</t>
  </si>
  <si>
    <t>742042</t>
  </si>
  <si>
    <t>742043</t>
  </si>
  <si>
    <t>742044</t>
  </si>
  <si>
    <t>742045</t>
  </si>
  <si>
    <t>742046</t>
  </si>
  <si>
    <t>742047</t>
  </si>
  <si>
    <t>742048</t>
  </si>
  <si>
    <t>742049</t>
  </si>
  <si>
    <t>742050</t>
  </si>
  <si>
    <t>742051</t>
  </si>
  <si>
    <t>742052</t>
  </si>
  <si>
    <t>742053</t>
  </si>
  <si>
    <t>742054</t>
  </si>
  <si>
    <t>742055</t>
  </si>
  <si>
    <t>742056</t>
  </si>
  <si>
    <t>742057</t>
  </si>
  <si>
    <t>742058</t>
  </si>
  <si>
    <t>742059</t>
  </si>
  <si>
    <t>742060</t>
  </si>
  <si>
    <t>742061</t>
  </si>
  <si>
    <t>742062</t>
  </si>
  <si>
    <t>742063</t>
  </si>
  <si>
    <t>742064</t>
  </si>
  <si>
    <t>742065</t>
  </si>
  <si>
    <t>742066</t>
  </si>
  <si>
    <t>742067</t>
  </si>
  <si>
    <t>742068</t>
  </si>
  <si>
    <t>742069</t>
  </si>
  <si>
    <t>742070</t>
  </si>
  <si>
    <t>742071</t>
  </si>
  <si>
    <t>742072</t>
  </si>
  <si>
    <t>742073</t>
  </si>
  <si>
    <t>742074</t>
  </si>
  <si>
    <t>742075</t>
  </si>
  <si>
    <t>742076</t>
  </si>
  <si>
    <t>742077</t>
  </si>
  <si>
    <t>742078</t>
  </si>
  <si>
    <t>742079</t>
  </si>
  <si>
    <t>742080</t>
  </si>
  <si>
    <t>742081</t>
  </si>
  <si>
    <t>742082</t>
  </si>
  <si>
    <t>742083</t>
  </si>
  <si>
    <t>742084</t>
  </si>
  <si>
    <t>742085</t>
  </si>
  <si>
    <t>742086</t>
  </si>
  <si>
    <t>742087</t>
  </si>
  <si>
    <t>742088</t>
  </si>
  <si>
    <t>742089</t>
  </si>
  <si>
    <t>742090</t>
  </si>
  <si>
    <t>742091</t>
  </si>
  <si>
    <t>742092</t>
  </si>
  <si>
    <t>742093</t>
  </si>
  <si>
    <t>742094</t>
  </si>
  <si>
    <t>742095</t>
  </si>
  <si>
    <t>742096</t>
  </si>
  <si>
    <t>742097</t>
  </si>
  <si>
    <t>742098</t>
  </si>
  <si>
    <t>742099</t>
  </si>
  <si>
    <t>742100</t>
  </si>
  <si>
    <t>742101</t>
  </si>
  <si>
    <t>742102</t>
  </si>
  <si>
    <t>742103</t>
  </si>
  <si>
    <t>742104</t>
  </si>
  <si>
    <t>742105</t>
  </si>
  <si>
    <t>742106</t>
  </si>
  <si>
    <t>742107</t>
  </si>
  <si>
    <t>742108</t>
  </si>
  <si>
    <t>742109</t>
  </si>
  <si>
    <t>742110</t>
  </si>
  <si>
    <t>742111</t>
  </si>
  <si>
    <t>742112</t>
  </si>
  <si>
    <t>742113</t>
  </si>
  <si>
    <t>742114</t>
  </si>
  <si>
    <t>742115</t>
  </si>
  <si>
    <t>742116</t>
  </si>
  <si>
    <t>742117</t>
  </si>
  <si>
    <t>752024</t>
  </si>
  <si>
    <t>752025</t>
  </si>
  <si>
    <t>752026</t>
  </si>
  <si>
    <t>752027</t>
  </si>
  <si>
    <t>752028</t>
  </si>
  <si>
    <t>752029</t>
  </si>
  <si>
    <t>752030</t>
  </si>
  <si>
    <t>752031</t>
  </si>
  <si>
    <t>752032</t>
  </si>
  <si>
    <t>752033</t>
  </si>
  <si>
    <t>752034</t>
  </si>
  <si>
    <t>752035</t>
  </si>
  <si>
    <t>752036</t>
  </si>
  <si>
    <t>752037</t>
  </si>
  <si>
    <t>752038</t>
  </si>
  <si>
    <t>752039</t>
  </si>
  <si>
    <t>752040</t>
  </si>
  <si>
    <t>752041</t>
  </si>
  <si>
    <t>752042</t>
  </si>
  <si>
    <t>752043</t>
  </si>
  <si>
    <t>752044</t>
  </si>
  <si>
    <t>752045</t>
  </si>
  <si>
    <t>752046</t>
  </si>
  <si>
    <t>752047</t>
  </si>
  <si>
    <t>752048</t>
  </si>
  <si>
    <t>752049</t>
  </si>
  <si>
    <t>752050</t>
  </si>
  <si>
    <t>752051</t>
  </si>
  <si>
    <t>752052</t>
  </si>
  <si>
    <t>752053</t>
  </si>
  <si>
    <t>752054</t>
  </si>
  <si>
    <t>752055</t>
  </si>
  <si>
    <t>752056</t>
  </si>
  <si>
    <t>752057</t>
  </si>
  <si>
    <t>752058</t>
  </si>
  <si>
    <t>752059</t>
  </si>
  <si>
    <t>752060</t>
  </si>
  <si>
    <t>752061</t>
  </si>
  <si>
    <t>752062</t>
  </si>
  <si>
    <t>752063</t>
  </si>
  <si>
    <t>752064</t>
  </si>
  <si>
    <t>752065</t>
  </si>
  <si>
    <t>752066</t>
  </si>
  <si>
    <t>752067</t>
  </si>
  <si>
    <t>752068</t>
  </si>
  <si>
    <t>752069</t>
  </si>
  <si>
    <t>752070</t>
  </si>
  <si>
    <t>752071</t>
  </si>
  <si>
    <t>752072</t>
  </si>
  <si>
    <t>752073</t>
  </si>
  <si>
    <t>752074</t>
  </si>
  <si>
    <t>752075</t>
  </si>
  <si>
    <t>752076</t>
  </si>
  <si>
    <t>752077</t>
  </si>
  <si>
    <t>752078</t>
  </si>
  <si>
    <t>752079</t>
  </si>
  <si>
    <t>752080</t>
  </si>
  <si>
    <t>752081</t>
  </si>
  <si>
    <t>752082</t>
  </si>
  <si>
    <t>752083</t>
  </si>
  <si>
    <t>752084</t>
  </si>
  <si>
    <t>752085</t>
  </si>
  <si>
    <t>752086</t>
  </si>
  <si>
    <t>752087</t>
  </si>
  <si>
    <t>752088</t>
  </si>
  <si>
    <t>752089</t>
  </si>
  <si>
    <t>752090</t>
  </si>
  <si>
    <t>752091</t>
  </si>
  <si>
    <t>752092</t>
  </si>
  <si>
    <t>752093</t>
  </si>
  <si>
    <t>752094</t>
  </si>
  <si>
    <t>752095</t>
  </si>
  <si>
    <t>752096</t>
  </si>
  <si>
    <t>752097</t>
  </si>
  <si>
    <t>752098</t>
  </si>
  <si>
    <t>752099</t>
  </si>
  <si>
    <t>752100</t>
  </si>
  <si>
    <t>752101</t>
  </si>
  <si>
    <t>752102</t>
  </si>
  <si>
    <t>752103</t>
  </si>
  <si>
    <t>752104</t>
  </si>
  <si>
    <t>752105</t>
  </si>
  <si>
    <t>752106</t>
  </si>
  <si>
    <t>752107</t>
  </si>
  <si>
    <t>752108</t>
  </si>
  <si>
    <t>752109</t>
  </si>
  <si>
    <t>752110</t>
  </si>
  <si>
    <t>752111</t>
  </si>
  <si>
    <t>752112</t>
  </si>
  <si>
    <t>752113</t>
  </si>
  <si>
    <t>752114</t>
  </si>
  <si>
    <t>752115</t>
  </si>
  <si>
    <t>752116</t>
  </si>
  <si>
    <t>752117</t>
  </si>
  <si>
    <t>762024</t>
  </si>
  <si>
    <t>762025</t>
  </si>
  <si>
    <t>762026</t>
  </si>
  <si>
    <t>762027</t>
  </si>
  <si>
    <t>762028</t>
  </si>
  <si>
    <t>762029</t>
  </si>
  <si>
    <t>762030</t>
  </si>
  <si>
    <t>762031</t>
  </si>
  <si>
    <t>762032</t>
  </si>
  <si>
    <t>762033</t>
  </si>
  <si>
    <t>762034</t>
  </si>
  <si>
    <t>762035</t>
  </si>
  <si>
    <t>762036</t>
  </si>
  <si>
    <t>762037</t>
  </si>
  <si>
    <t>762038</t>
  </si>
  <si>
    <t>762039</t>
  </si>
  <si>
    <t>762040</t>
  </si>
  <si>
    <t>762041</t>
  </si>
  <si>
    <t>762042</t>
  </si>
  <si>
    <t>762043</t>
  </si>
  <si>
    <t>762044</t>
  </si>
  <si>
    <t>762045</t>
  </si>
  <si>
    <t>762046</t>
  </si>
  <si>
    <t>762047</t>
  </si>
  <si>
    <t>762048</t>
  </si>
  <si>
    <t>762049</t>
  </si>
  <si>
    <t>762050</t>
  </si>
  <si>
    <t>762051</t>
  </si>
  <si>
    <t>762052</t>
  </si>
  <si>
    <t>762053</t>
  </si>
  <si>
    <t>762054</t>
  </si>
  <si>
    <t>762055</t>
  </si>
  <si>
    <t>762056</t>
  </si>
  <si>
    <t>762057</t>
  </si>
  <si>
    <t>762058</t>
  </si>
  <si>
    <t>762059</t>
  </si>
  <si>
    <t>762060</t>
  </si>
  <si>
    <t>762061</t>
  </si>
  <si>
    <t>762062</t>
  </si>
  <si>
    <t>762063</t>
  </si>
  <si>
    <t>762064</t>
  </si>
  <si>
    <t>762065</t>
  </si>
  <si>
    <t>762066</t>
  </si>
  <si>
    <t>762067</t>
  </si>
  <si>
    <t>762068</t>
  </si>
  <si>
    <t>762069</t>
  </si>
  <si>
    <t>762070</t>
  </si>
  <si>
    <t>762071</t>
  </si>
  <si>
    <t>762072</t>
  </si>
  <si>
    <t>762073</t>
  </si>
  <si>
    <t>762074</t>
  </si>
  <si>
    <t>762075</t>
  </si>
  <si>
    <t>762076</t>
  </si>
  <si>
    <t>762077</t>
  </si>
  <si>
    <t>762078</t>
  </si>
  <si>
    <t>762079</t>
  </si>
  <si>
    <t>762080</t>
  </si>
  <si>
    <t>762081</t>
  </si>
  <si>
    <t>762082</t>
  </si>
  <si>
    <t>762083</t>
  </si>
  <si>
    <t>762084</t>
  </si>
  <si>
    <t>762085</t>
  </si>
  <si>
    <t>762086</t>
  </si>
  <si>
    <t>762087</t>
  </si>
  <si>
    <t>762088</t>
  </si>
  <si>
    <t>762089</t>
  </si>
  <si>
    <t>762090</t>
  </si>
  <si>
    <t>762091</t>
  </si>
  <si>
    <t>762092</t>
  </si>
  <si>
    <t>762093</t>
  </si>
  <si>
    <t>762094</t>
  </si>
  <si>
    <t>762095</t>
  </si>
  <si>
    <t>762096</t>
  </si>
  <si>
    <t>762097</t>
  </si>
  <si>
    <t>762098</t>
  </si>
  <si>
    <t>762099</t>
  </si>
  <si>
    <t>762100</t>
  </si>
  <si>
    <t>762101</t>
  </si>
  <si>
    <t>762102</t>
  </si>
  <si>
    <t>762103</t>
  </si>
  <si>
    <t>762104</t>
  </si>
  <si>
    <t>762105</t>
  </si>
  <si>
    <t>762106</t>
  </si>
  <si>
    <t>762107</t>
  </si>
  <si>
    <t>762108</t>
  </si>
  <si>
    <t>762109</t>
  </si>
  <si>
    <t>762110</t>
  </si>
  <si>
    <t>762111</t>
  </si>
  <si>
    <t>762112</t>
  </si>
  <si>
    <t>762113</t>
  </si>
  <si>
    <t>762114</t>
  </si>
  <si>
    <t>762115</t>
  </si>
  <si>
    <t>762116</t>
  </si>
  <si>
    <t>762117</t>
  </si>
  <si>
    <t>772024</t>
  </si>
  <si>
    <t>772025</t>
  </si>
  <si>
    <t>772026</t>
  </si>
  <si>
    <t>772027</t>
  </si>
  <si>
    <t>772028</t>
  </si>
  <si>
    <t>772029</t>
  </si>
  <si>
    <t>772030</t>
  </si>
  <si>
    <t>772031</t>
  </si>
  <si>
    <t>772032</t>
  </si>
  <si>
    <t>772033</t>
  </si>
  <si>
    <t>772034</t>
  </si>
  <si>
    <t>772035</t>
  </si>
  <si>
    <t>772036</t>
  </si>
  <si>
    <t>772037</t>
  </si>
  <si>
    <t>772038</t>
  </si>
  <si>
    <t>772039</t>
  </si>
  <si>
    <t>772040</t>
  </si>
  <si>
    <t>772041</t>
  </si>
  <si>
    <t>772042</t>
  </si>
  <si>
    <t>772043</t>
  </si>
  <si>
    <t>772044</t>
  </si>
  <si>
    <t>772045</t>
  </si>
  <si>
    <t>772046</t>
  </si>
  <si>
    <t>772047</t>
  </si>
  <si>
    <t>772048</t>
  </si>
  <si>
    <t>772049</t>
  </si>
  <si>
    <t>772050</t>
  </si>
  <si>
    <t>772051</t>
  </si>
  <si>
    <t>772052</t>
  </si>
  <si>
    <t>772053</t>
  </si>
  <si>
    <t>772054</t>
  </si>
  <si>
    <t>772055</t>
  </si>
  <si>
    <t>772056</t>
  </si>
  <si>
    <t>772057</t>
  </si>
  <si>
    <t>772058</t>
  </si>
  <si>
    <t>772059</t>
  </si>
  <si>
    <t>772060</t>
  </si>
  <si>
    <t>772061</t>
  </si>
  <si>
    <t>772062</t>
  </si>
  <si>
    <t>772063</t>
  </si>
  <si>
    <t>772064</t>
  </si>
  <si>
    <t>772065</t>
  </si>
  <si>
    <t>772066</t>
  </si>
  <si>
    <t>772067</t>
  </si>
  <si>
    <t>772068</t>
  </si>
  <si>
    <t>772069</t>
  </si>
  <si>
    <t>772070</t>
  </si>
  <si>
    <t>772071</t>
  </si>
  <si>
    <t>772072</t>
  </si>
  <si>
    <t>772073</t>
  </si>
  <si>
    <t>772074</t>
  </si>
  <si>
    <t>772075</t>
  </si>
  <si>
    <t>772076</t>
  </si>
  <si>
    <t>772077</t>
  </si>
  <si>
    <t>772078</t>
  </si>
  <si>
    <t>772079</t>
  </si>
  <si>
    <t>772080</t>
  </si>
  <si>
    <t>772081</t>
  </si>
  <si>
    <t>772082</t>
  </si>
  <si>
    <t>772083</t>
  </si>
  <si>
    <t>772084</t>
  </si>
  <si>
    <t>772085</t>
  </si>
  <si>
    <t>772086</t>
  </si>
  <si>
    <t>772087</t>
  </si>
  <si>
    <t>772088</t>
  </si>
  <si>
    <t>772089</t>
  </si>
  <si>
    <t>772090</t>
  </si>
  <si>
    <t>772091</t>
  </si>
  <si>
    <t>772092</t>
  </si>
  <si>
    <t>772093</t>
  </si>
  <si>
    <t>772094</t>
  </si>
  <si>
    <t>772095</t>
  </si>
  <si>
    <t>772096</t>
  </si>
  <si>
    <t>772097</t>
  </si>
  <si>
    <t>772098</t>
  </si>
  <si>
    <t>772099</t>
  </si>
  <si>
    <t>772100</t>
  </si>
  <si>
    <t>772101</t>
  </si>
  <si>
    <t>772102</t>
  </si>
  <si>
    <t>772103</t>
  </si>
  <si>
    <t>772104</t>
  </si>
  <si>
    <t>772105</t>
  </si>
  <si>
    <t>772106</t>
  </si>
  <si>
    <t>772107</t>
  </si>
  <si>
    <t>772108</t>
  </si>
  <si>
    <t>772109</t>
  </si>
  <si>
    <t>772110</t>
  </si>
  <si>
    <t>772111</t>
  </si>
  <si>
    <t>772112</t>
  </si>
  <si>
    <t>772113</t>
  </si>
  <si>
    <t>772114</t>
  </si>
  <si>
    <t>772115</t>
  </si>
  <si>
    <t>772116</t>
  </si>
  <si>
    <t>772117</t>
  </si>
  <si>
    <t>782024</t>
  </si>
  <si>
    <t>782025</t>
  </si>
  <si>
    <t>782026</t>
  </si>
  <si>
    <t>782027</t>
  </si>
  <si>
    <t>782028</t>
  </si>
  <si>
    <t>782029</t>
  </si>
  <si>
    <t>782030</t>
  </si>
  <si>
    <t>782031</t>
  </si>
  <si>
    <t>782032</t>
  </si>
  <si>
    <t>782033</t>
  </si>
  <si>
    <t>782034</t>
  </si>
  <si>
    <t>782035</t>
  </si>
  <si>
    <t>782036</t>
  </si>
  <si>
    <t>782037</t>
  </si>
  <si>
    <t>782038</t>
  </si>
  <si>
    <t>782039</t>
  </si>
  <si>
    <t>782040</t>
  </si>
  <si>
    <t>782041</t>
  </si>
  <si>
    <t>782042</t>
  </si>
  <si>
    <t>782043</t>
  </si>
  <si>
    <t>782044</t>
  </si>
  <si>
    <t>782045</t>
  </si>
  <si>
    <t>782046</t>
  </si>
  <si>
    <t>782047</t>
  </si>
  <si>
    <t>782048</t>
  </si>
  <si>
    <t>782049</t>
  </si>
  <si>
    <t>782050</t>
  </si>
  <si>
    <t>782051</t>
  </si>
  <si>
    <t>782052</t>
  </si>
  <si>
    <t>782053</t>
  </si>
  <si>
    <t>782054</t>
  </si>
  <si>
    <t>782055</t>
  </si>
  <si>
    <t>782056</t>
  </si>
  <si>
    <t>782057</t>
  </si>
  <si>
    <t>782058</t>
  </si>
  <si>
    <t>782059</t>
  </si>
  <si>
    <t>782060</t>
  </si>
  <si>
    <t>782061</t>
  </si>
  <si>
    <t>782062</t>
  </si>
  <si>
    <t>782063</t>
  </si>
  <si>
    <t>782064</t>
  </si>
  <si>
    <t>782065</t>
  </si>
  <si>
    <t>782066</t>
  </si>
  <si>
    <t>782067</t>
  </si>
  <si>
    <t>782068</t>
  </si>
  <si>
    <t>782069</t>
  </si>
  <si>
    <t>782070</t>
  </si>
  <si>
    <t>782071</t>
  </si>
  <si>
    <t>782072</t>
  </si>
  <si>
    <t>782073</t>
  </si>
  <si>
    <t>782074</t>
  </si>
  <si>
    <t>782075</t>
  </si>
  <si>
    <t>782076</t>
  </si>
  <si>
    <t>782077</t>
  </si>
  <si>
    <t>782078</t>
  </si>
  <si>
    <t>782079</t>
  </si>
  <si>
    <t>782080</t>
  </si>
  <si>
    <t>782081</t>
  </si>
  <si>
    <t>782082</t>
  </si>
  <si>
    <t>782083</t>
  </si>
  <si>
    <t>782084</t>
  </si>
  <si>
    <t>782085</t>
  </si>
  <si>
    <t>782086</t>
  </si>
  <si>
    <t>782087</t>
  </si>
  <si>
    <t>782088</t>
  </si>
  <si>
    <t>782089</t>
  </si>
  <si>
    <t>782090</t>
  </si>
  <si>
    <t>782091</t>
  </si>
  <si>
    <t>782092</t>
  </si>
  <si>
    <t>782093</t>
  </si>
  <si>
    <t>782094</t>
  </si>
  <si>
    <t>782095</t>
  </si>
  <si>
    <t>782096</t>
  </si>
  <si>
    <t>782097</t>
  </si>
  <si>
    <t>782098</t>
  </si>
  <si>
    <t>782099</t>
  </si>
  <si>
    <t>782100</t>
  </si>
  <si>
    <t>782101</t>
  </si>
  <si>
    <t>782102</t>
  </si>
  <si>
    <t>782103</t>
  </si>
  <si>
    <t>782104</t>
  </si>
  <si>
    <t>782105</t>
  </si>
  <si>
    <t>782106</t>
  </si>
  <si>
    <t>782107</t>
  </si>
  <si>
    <t>782108</t>
  </si>
  <si>
    <t>782109</t>
  </si>
  <si>
    <t>782110</t>
  </si>
  <si>
    <t>782111</t>
  </si>
  <si>
    <t>782112</t>
  </si>
  <si>
    <t>782113</t>
  </si>
  <si>
    <t>782114</t>
  </si>
  <si>
    <t>782115</t>
  </si>
  <si>
    <t>782116</t>
  </si>
  <si>
    <t>782117</t>
  </si>
  <si>
    <t>792024</t>
  </si>
  <si>
    <t>792025</t>
  </si>
  <si>
    <t>792026</t>
  </si>
  <si>
    <t>792027</t>
  </si>
  <si>
    <t>792028</t>
  </si>
  <si>
    <t>792029</t>
  </si>
  <si>
    <t>792030</t>
  </si>
  <si>
    <t>792031</t>
  </si>
  <si>
    <t>792032</t>
  </si>
  <si>
    <t>792033</t>
  </si>
  <si>
    <t>792034</t>
  </si>
  <si>
    <t>792035</t>
  </si>
  <si>
    <t>792036</t>
  </si>
  <si>
    <t>792037</t>
  </si>
  <si>
    <t>792038</t>
  </si>
  <si>
    <t>792039</t>
  </si>
  <si>
    <t>792040</t>
  </si>
  <si>
    <t>792041</t>
  </si>
  <si>
    <t>792042</t>
  </si>
  <si>
    <t>792043</t>
  </si>
  <si>
    <t>792044</t>
  </si>
  <si>
    <t>792045</t>
  </si>
  <si>
    <t>792046</t>
  </si>
  <si>
    <t>792047</t>
  </si>
  <si>
    <t>792048</t>
  </si>
  <si>
    <t>792049</t>
  </si>
  <si>
    <t>792050</t>
  </si>
  <si>
    <t>792051</t>
  </si>
  <si>
    <t>792052</t>
  </si>
  <si>
    <t>792053</t>
  </si>
  <si>
    <t>792054</t>
  </si>
  <si>
    <t>792055</t>
  </si>
  <si>
    <t>792056</t>
  </si>
  <si>
    <t>792057</t>
  </si>
  <si>
    <t>792058</t>
  </si>
  <si>
    <t>792059</t>
  </si>
  <si>
    <t>792060</t>
  </si>
  <si>
    <t>792061</t>
  </si>
  <si>
    <t>792062</t>
  </si>
  <si>
    <t>792063</t>
  </si>
  <si>
    <t>792064</t>
  </si>
  <si>
    <t>792065</t>
  </si>
  <si>
    <t>792066</t>
  </si>
  <si>
    <t>792067</t>
  </si>
  <si>
    <t>792068</t>
  </si>
  <si>
    <t>792069</t>
  </si>
  <si>
    <t>792070</t>
  </si>
  <si>
    <t>792071</t>
  </si>
  <si>
    <t>792072</t>
  </si>
  <si>
    <t>792073</t>
  </si>
  <si>
    <t>792074</t>
  </si>
  <si>
    <t>792075</t>
  </si>
  <si>
    <t>792076</t>
  </si>
  <si>
    <t>792077</t>
  </si>
  <si>
    <t>792078</t>
  </si>
  <si>
    <t>792079</t>
  </si>
  <si>
    <t>792080</t>
  </si>
  <si>
    <t>792081</t>
  </si>
  <si>
    <t>792082</t>
  </si>
  <si>
    <t>792083</t>
  </si>
  <si>
    <t>792084</t>
  </si>
  <si>
    <t>792085</t>
  </si>
  <si>
    <t>792086</t>
  </si>
  <si>
    <t>792087</t>
  </si>
  <si>
    <t>792088</t>
  </si>
  <si>
    <t>792089</t>
  </si>
  <si>
    <t>792090</t>
  </si>
  <si>
    <t>792091</t>
  </si>
  <si>
    <t>792092</t>
  </si>
  <si>
    <t>792093</t>
  </si>
  <si>
    <t>792094</t>
  </si>
  <si>
    <t>792095</t>
  </si>
  <si>
    <t>792096</t>
  </si>
  <si>
    <t>792097</t>
  </si>
  <si>
    <t>792098</t>
  </si>
  <si>
    <t>792099</t>
  </si>
  <si>
    <t>792100</t>
  </si>
  <si>
    <t>792101</t>
  </si>
  <si>
    <t>792102</t>
  </si>
  <si>
    <t>792103</t>
  </si>
  <si>
    <t>792104</t>
  </si>
  <si>
    <t>792105</t>
  </si>
  <si>
    <t>792106</t>
  </si>
  <si>
    <t>792107</t>
  </si>
  <si>
    <t>792108</t>
  </si>
  <si>
    <t>792109</t>
  </si>
  <si>
    <t>792110</t>
  </si>
  <si>
    <t>792111</t>
  </si>
  <si>
    <t>792112</t>
  </si>
  <si>
    <t>792113</t>
  </si>
  <si>
    <t>792114</t>
  </si>
  <si>
    <t>792115</t>
  </si>
  <si>
    <t>792116</t>
  </si>
  <si>
    <t>792117</t>
  </si>
  <si>
    <t>802024</t>
  </si>
  <si>
    <t>802025</t>
  </si>
  <si>
    <t>802026</t>
  </si>
  <si>
    <t>802027</t>
  </si>
  <si>
    <t>802028</t>
  </si>
  <si>
    <t>802029</t>
  </si>
  <si>
    <t>802030</t>
  </si>
  <si>
    <t>802031</t>
  </si>
  <si>
    <t>802032</t>
  </si>
  <si>
    <t>802033</t>
  </si>
  <si>
    <t>802034</t>
  </si>
  <si>
    <t>802035</t>
  </si>
  <si>
    <t>802036</t>
  </si>
  <si>
    <t>802037</t>
  </si>
  <si>
    <t>802038</t>
  </si>
  <si>
    <t>802039</t>
  </si>
  <si>
    <t>802040</t>
  </si>
  <si>
    <t>802041</t>
  </si>
  <si>
    <t>802042</t>
  </si>
  <si>
    <t>802043</t>
  </si>
  <si>
    <t>802044</t>
  </si>
  <si>
    <t>802045</t>
  </si>
  <si>
    <t>802046</t>
  </si>
  <si>
    <t>802047</t>
  </si>
  <si>
    <t>802048</t>
  </si>
  <si>
    <t>802049</t>
  </si>
  <si>
    <t>802050</t>
  </si>
  <si>
    <t>802051</t>
  </si>
  <si>
    <t>802052</t>
  </si>
  <si>
    <t>802053</t>
  </si>
  <si>
    <t>802054</t>
  </si>
  <si>
    <t>802055</t>
  </si>
  <si>
    <t>802056</t>
  </si>
  <si>
    <t>802057</t>
  </si>
  <si>
    <t>802058</t>
  </si>
  <si>
    <t>802059</t>
  </si>
  <si>
    <t>802060</t>
  </si>
  <si>
    <t>802061</t>
  </si>
  <si>
    <t>802062</t>
  </si>
  <si>
    <t>802063</t>
  </si>
  <si>
    <t>802064</t>
  </si>
  <si>
    <t>802065</t>
  </si>
  <si>
    <t>802066</t>
  </si>
  <si>
    <t>802067</t>
  </si>
  <si>
    <t>802068</t>
  </si>
  <si>
    <t>802069</t>
  </si>
  <si>
    <t>802070</t>
  </si>
  <si>
    <t>802071</t>
  </si>
  <si>
    <t>802072</t>
  </si>
  <si>
    <t>802073</t>
  </si>
  <si>
    <t>802074</t>
  </si>
  <si>
    <t>802075</t>
  </si>
  <si>
    <t>802076</t>
  </si>
  <si>
    <t>802077</t>
  </si>
  <si>
    <t>802078</t>
  </si>
  <si>
    <t>802079</t>
  </si>
  <si>
    <t>802080</t>
  </si>
  <si>
    <t>802081</t>
  </si>
  <si>
    <t>802082</t>
  </si>
  <si>
    <t>802083</t>
  </si>
  <si>
    <t>802084</t>
  </si>
  <si>
    <t>802085</t>
  </si>
  <si>
    <t>802086</t>
  </si>
  <si>
    <t>802087</t>
  </si>
  <si>
    <t>802088</t>
  </si>
  <si>
    <t>802089</t>
  </si>
  <si>
    <t>802090</t>
  </si>
  <si>
    <t>802091</t>
  </si>
  <si>
    <t>802092</t>
  </si>
  <si>
    <t>802093</t>
  </si>
  <si>
    <t>802094</t>
  </si>
  <si>
    <t>802095</t>
  </si>
  <si>
    <t>802096</t>
  </si>
  <si>
    <t>802097</t>
  </si>
  <si>
    <t>802098</t>
  </si>
  <si>
    <t>802099</t>
  </si>
  <si>
    <t>802100</t>
  </si>
  <si>
    <t>802101</t>
  </si>
  <si>
    <t>802102</t>
  </si>
  <si>
    <t>802103</t>
  </si>
  <si>
    <t>802104</t>
  </si>
  <si>
    <t>802105</t>
  </si>
  <si>
    <t>802106</t>
  </si>
  <si>
    <t>802107</t>
  </si>
  <si>
    <t>802108</t>
  </si>
  <si>
    <t>802109</t>
  </si>
  <si>
    <t>802110</t>
  </si>
  <si>
    <t>802111</t>
  </si>
  <si>
    <t>802112</t>
  </si>
  <si>
    <t>802113</t>
  </si>
  <si>
    <t>802114</t>
  </si>
  <si>
    <t>802115</t>
  </si>
  <si>
    <t>802116</t>
  </si>
  <si>
    <t>802117</t>
  </si>
  <si>
    <t>812024</t>
  </si>
  <si>
    <t>812025</t>
  </si>
  <si>
    <t>812026</t>
  </si>
  <si>
    <t>812027</t>
  </si>
  <si>
    <t>812028</t>
  </si>
  <si>
    <t>812029</t>
  </si>
  <si>
    <t>812030</t>
  </si>
  <si>
    <t>812031</t>
  </si>
  <si>
    <t>812032</t>
  </si>
  <si>
    <t>812033</t>
  </si>
  <si>
    <t>812034</t>
  </si>
  <si>
    <t>812035</t>
  </si>
  <si>
    <t>812036</t>
  </si>
  <si>
    <t>812037</t>
  </si>
  <si>
    <t>812038</t>
  </si>
  <si>
    <t>812039</t>
  </si>
  <si>
    <t>812040</t>
  </si>
  <si>
    <t>812041</t>
  </si>
  <si>
    <t>812042</t>
  </si>
  <si>
    <t>812043</t>
  </si>
  <si>
    <t>812044</t>
  </si>
  <si>
    <t>812045</t>
  </si>
  <si>
    <t>812046</t>
  </si>
  <si>
    <t>812047</t>
  </si>
  <si>
    <t>812048</t>
  </si>
  <si>
    <t>812049</t>
  </si>
  <si>
    <t>812050</t>
  </si>
  <si>
    <t>812051</t>
  </si>
  <si>
    <t>812052</t>
  </si>
  <si>
    <t>812053</t>
  </si>
  <si>
    <t>812054</t>
  </si>
  <si>
    <t>812055</t>
  </si>
  <si>
    <t>812056</t>
  </si>
  <si>
    <t>812057</t>
  </si>
  <si>
    <t>812058</t>
  </si>
  <si>
    <t>812059</t>
  </si>
  <si>
    <t>812060</t>
  </si>
  <si>
    <t>812061</t>
  </si>
  <si>
    <t>812062</t>
  </si>
  <si>
    <t>812063</t>
  </si>
  <si>
    <t>812064</t>
  </si>
  <si>
    <t>812065</t>
  </si>
  <si>
    <t>812066</t>
  </si>
  <si>
    <t>812067</t>
  </si>
  <si>
    <t>812068</t>
  </si>
  <si>
    <t>812069</t>
  </si>
  <si>
    <t>812070</t>
  </si>
  <si>
    <t>812071</t>
  </si>
  <si>
    <t>812072</t>
  </si>
  <si>
    <t>812073</t>
  </si>
  <si>
    <t>812074</t>
  </si>
  <si>
    <t>812075</t>
  </si>
  <si>
    <t>812076</t>
  </si>
  <si>
    <t>812077</t>
  </si>
  <si>
    <t>812078</t>
  </si>
  <si>
    <t>812079</t>
  </si>
  <si>
    <t>812080</t>
  </si>
  <si>
    <t>812081</t>
  </si>
  <si>
    <t>812082</t>
  </si>
  <si>
    <t>812083</t>
  </si>
  <si>
    <t>812084</t>
  </si>
  <si>
    <t>812085</t>
  </si>
  <si>
    <t>812086</t>
  </si>
  <si>
    <t>812087</t>
  </si>
  <si>
    <t>812088</t>
  </si>
  <si>
    <t>812089</t>
  </si>
  <si>
    <t>812090</t>
  </si>
  <si>
    <t>812091</t>
  </si>
  <si>
    <t>812092</t>
  </si>
  <si>
    <t>812093</t>
  </si>
  <si>
    <t>812094</t>
  </si>
  <si>
    <t>812095</t>
  </si>
  <si>
    <t>812096</t>
  </si>
  <si>
    <t>812097</t>
  </si>
  <si>
    <t>812098</t>
  </si>
  <si>
    <t>812099</t>
  </si>
  <si>
    <t>812100</t>
  </si>
  <si>
    <t>812101</t>
  </si>
  <si>
    <t>812102</t>
  </si>
  <si>
    <t>812103</t>
  </si>
  <si>
    <t>812104</t>
  </si>
  <si>
    <t>812105</t>
  </si>
  <si>
    <t>812106</t>
  </si>
  <si>
    <t>812107</t>
  </si>
  <si>
    <t>812108</t>
  </si>
  <si>
    <t>812109</t>
  </si>
  <si>
    <t>812110</t>
  </si>
  <si>
    <t>812111</t>
  </si>
  <si>
    <t>812112</t>
  </si>
  <si>
    <t>812113</t>
  </si>
  <si>
    <t>812114</t>
  </si>
  <si>
    <t>812115</t>
  </si>
  <si>
    <t>812116</t>
  </si>
  <si>
    <t>812117</t>
  </si>
  <si>
    <t>822024</t>
  </si>
  <si>
    <t>822025</t>
  </si>
  <si>
    <t>822026</t>
  </si>
  <si>
    <t>822027</t>
  </si>
  <si>
    <t>822028</t>
  </si>
  <si>
    <t>822029</t>
  </si>
  <si>
    <t>822030</t>
  </si>
  <si>
    <t>822031</t>
  </si>
  <si>
    <t>822032</t>
  </si>
  <si>
    <t>822033</t>
  </si>
  <si>
    <t>822034</t>
  </si>
  <si>
    <t>822035</t>
  </si>
  <si>
    <t>822036</t>
  </si>
  <si>
    <t>822037</t>
  </si>
  <si>
    <t>822038</t>
  </si>
  <si>
    <t>822039</t>
  </si>
  <si>
    <t>822040</t>
  </si>
  <si>
    <t>822041</t>
  </si>
  <si>
    <t>822042</t>
  </si>
  <si>
    <t>822043</t>
  </si>
  <si>
    <t>822044</t>
  </si>
  <si>
    <t>822045</t>
  </si>
  <si>
    <t>822046</t>
  </si>
  <si>
    <t>822047</t>
  </si>
  <si>
    <t>822048</t>
  </si>
  <si>
    <t>822049</t>
  </si>
  <si>
    <t>822050</t>
  </si>
  <si>
    <t>822051</t>
  </si>
  <si>
    <t>822052</t>
  </si>
  <si>
    <t>822053</t>
  </si>
  <si>
    <t>822054</t>
  </si>
  <si>
    <t>822055</t>
  </si>
  <si>
    <t>822056</t>
  </si>
  <si>
    <t>822057</t>
  </si>
  <si>
    <t>822058</t>
  </si>
  <si>
    <t>822059</t>
  </si>
  <si>
    <t>822060</t>
  </si>
  <si>
    <t>822061</t>
  </si>
  <si>
    <t>822062</t>
  </si>
  <si>
    <t>822063</t>
  </si>
  <si>
    <t>822064</t>
  </si>
  <si>
    <t>822065</t>
  </si>
  <si>
    <t>822066</t>
  </si>
  <si>
    <t>822067</t>
  </si>
  <si>
    <t>822068</t>
  </si>
  <si>
    <t>822069</t>
  </si>
  <si>
    <t>822070</t>
  </si>
  <si>
    <t>822071</t>
  </si>
  <si>
    <t>822072</t>
  </si>
  <si>
    <t>822073</t>
  </si>
  <si>
    <t>822074</t>
  </si>
  <si>
    <t>822075</t>
  </si>
  <si>
    <t>822076</t>
  </si>
  <si>
    <t>822077</t>
  </si>
  <si>
    <t>822078</t>
  </si>
  <si>
    <t>822079</t>
  </si>
  <si>
    <t>822080</t>
  </si>
  <si>
    <t>822081</t>
  </si>
  <si>
    <t>822082</t>
  </si>
  <si>
    <t>822083</t>
  </si>
  <si>
    <t>822084</t>
  </si>
  <si>
    <t>822085</t>
  </si>
  <si>
    <t>822086</t>
  </si>
  <si>
    <t>822087</t>
  </si>
  <si>
    <t>822088</t>
  </si>
  <si>
    <t>822089</t>
  </si>
  <si>
    <t>822090</t>
  </si>
  <si>
    <t>822091</t>
  </si>
  <si>
    <t>822092</t>
  </si>
  <si>
    <t>822093</t>
  </si>
  <si>
    <t>822094</t>
  </si>
  <si>
    <t>822095</t>
  </si>
  <si>
    <t>822096</t>
  </si>
  <si>
    <t>822097</t>
  </si>
  <si>
    <t>822098</t>
  </si>
  <si>
    <t>822099</t>
  </si>
  <si>
    <t>822100</t>
  </si>
  <si>
    <t>822101</t>
  </si>
  <si>
    <t>822102</t>
  </si>
  <si>
    <t>822103</t>
  </si>
  <si>
    <t>822104</t>
  </si>
  <si>
    <t>822105</t>
  </si>
  <si>
    <t>822106</t>
  </si>
  <si>
    <t>822107</t>
  </si>
  <si>
    <t>822108</t>
  </si>
  <si>
    <t>822109</t>
  </si>
  <si>
    <t>822110</t>
  </si>
  <si>
    <t>822111</t>
  </si>
  <si>
    <t>822112</t>
  </si>
  <si>
    <t>822113</t>
  </si>
  <si>
    <t>822114</t>
  </si>
  <si>
    <t>822115</t>
  </si>
  <si>
    <t>822116</t>
  </si>
  <si>
    <t>822117</t>
  </si>
  <si>
    <t>832024</t>
  </si>
  <si>
    <t>832025</t>
  </si>
  <si>
    <t>832026</t>
  </si>
  <si>
    <t>832027</t>
  </si>
  <si>
    <t>832028</t>
  </si>
  <si>
    <t>832029</t>
  </si>
  <si>
    <t>832030</t>
  </si>
  <si>
    <t>832031</t>
  </si>
  <si>
    <t>832032</t>
  </si>
  <si>
    <t>832033</t>
  </si>
  <si>
    <t>832034</t>
  </si>
  <si>
    <t>832035</t>
  </si>
  <si>
    <t>832036</t>
  </si>
  <si>
    <t>832037</t>
  </si>
  <si>
    <t>832038</t>
  </si>
  <si>
    <t>832039</t>
  </si>
  <si>
    <t>832040</t>
  </si>
  <si>
    <t>832041</t>
  </si>
  <si>
    <t>832042</t>
  </si>
  <si>
    <t>832043</t>
  </si>
  <si>
    <t>832044</t>
  </si>
  <si>
    <t>832045</t>
  </si>
  <si>
    <t>832046</t>
  </si>
  <si>
    <t>832047</t>
  </si>
  <si>
    <t>832048</t>
  </si>
  <si>
    <t>832049</t>
  </si>
  <si>
    <t>832050</t>
  </si>
  <si>
    <t>832051</t>
  </si>
  <si>
    <t>832052</t>
  </si>
  <si>
    <t>832053</t>
  </si>
  <si>
    <t>832054</t>
  </si>
  <si>
    <t>832055</t>
  </si>
  <si>
    <t>832056</t>
  </si>
  <si>
    <t>832057</t>
  </si>
  <si>
    <t>832058</t>
  </si>
  <si>
    <t>832059</t>
  </si>
  <si>
    <t>832060</t>
  </si>
  <si>
    <t>832061</t>
  </si>
  <si>
    <t>832062</t>
  </si>
  <si>
    <t>832063</t>
  </si>
  <si>
    <t>832064</t>
  </si>
  <si>
    <t>832065</t>
  </si>
  <si>
    <t>832066</t>
  </si>
  <si>
    <t>832067</t>
  </si>
  <si>
    <t>832068</t>
  </si>
  <si>
    <t>832069</t>
  </si>
  <si>
    <t>832070</t>
  </si>
  <si>
    <t>832071</t>
  </si>
  <si>
    <t>832072</t>
  </si>
  <si>
    <t>832073</t>
  </si>
  <si>
    <t>832074</t>
  </si>
  <si>
    <t>832075</t>
  </si>
  <si>
    <t>832076</t>
  </si>
  <si>
    <t>832077</t>
  </si>
  <si>
    <t>832078</t>
  </si>
  <si>
    <t>832079</t>
  </si>
  <si>
    <t>832080</t>
  </si>
  <si>
    <t>832081</t>
  </si>
  <si>
    <t>832082</t>
  </si>
  <si>
    <t>832083</t>
  </si>
  <si>
    <t>832084</t>
  </si>
  <si>
    <t>832085</t>
  </si>
  <si>
    <t>832086</t>
  </si>
  <si>
    <t>832087</t>
  </si>
  <si>
    <t>832088</t>
  </si>
  <si>
    <t>832089</t>
  </si>
  <si>
    <t>832090</t>
  </si>
  <si>
    <t>832091</t>
  </si>
  <si>
    <t>832092</t>
  </si>
  <si>
    <t>832093</t>
  </si>
  <si>
    <t>832094</t>
  </si>
  <si>
    <t>832095</t>
  </si>
  <si>
    <t>832096</t>
  </si>
  <si>
    <t>832097</t>
  </si>
  <si>
    <t>832098</t>
  </si>
  <si>
    <t>832099</t>
  </si>
  <si>
    <t>832100</t>
  </si>
  <si>
    <t>832101</t>
  </si>
  <si>
    <t>832102</t>
  </si>
  <si>
    <t>832103</t>
  </si>
  <si>
    <t>832104</t>
  </si>
  <si>
    <t>832105</t>
  </si>
  <si>
    <t>832106</t>
  </si>
  <si>
    <t>832107</t>
  </si>
  <si>
    <t>832108</t>
  </si>
  <si>
    <t>832109</t>
  </si>
  <si>
    <t>832110</t>
  </si>
  <si>
    <t>832111</t>
  </si>
  <si>
    <t>832112</t>
  </si>
  <si>
    <t>832113</t>
  </si>
  <si>
    <t>832114</t>
  </si>
  <si>
    <t>832115</t>
  </si>
  <si>
    <t>832116</t>
  </si>
  <si>
    <t>832117</t>
  </si>
  <si>
    <t>842024</t>
  </si>
  <si>
    <t>842025</t>
  </si>
  <si>
    <t>842026</t>
  </si>
  <si>
    <t>842027</t>
  </si>
  <si>
    <t>842028</t>
  </si>
  <si>
    <t>842029</t>
  </si>
  <si>
    <t>842030</t>
  </si>
  <si>
    <t>842031</t>
  </si>
  <si>
    <t>842032</t>
  </si>
  <si>
    <t>842033</t>
  </si>
  <si>
    <t>842034</t>
  </si>
  <si>
    <t>842035</t>
  </si>
  <si>
    <t>842036</t>
  </si>
  <si>
    <t>842037</t>
  </si>
  <si>
    <t>842038</t>
  </si>
  <si>
    <t>842039</t>
  </si>
  <si>
    <t>842040</t>
  </si>
  <si>
    <t>842041</t>
  </si>
  <si>
    <t>842042</t>
  </si>
  <si>
    <t>842043</t>
  </si>
  <si>
    <t>842044</t>
  </si>
  <si>
    <t>842045</t>
  </si>
  <si>
    <t>842046</t>
  </si>
  <si>
    <t>842047</t>
  </si>
  <si>
    <t>842048</t>
  </si>
  <si>
    <t>842049</t>
  </si>
  <si>
    <t>842050</t>
  </si>
  <si>
    <t>842051</t>
  </si>
  <si>
    <t>842052</t>
  </si>
  <si>
    <t>842053</t>
  </si>
  <si>
    <t>842054</t>
  </si>
  <si>
    <t>842055</t>
  </si>
  <si>
    <t>842056</t>
  </si>
  <si>
    <t>842057</t>
  </si>
  <si>
    <t>842058</t>
  </si>
  <si>
    <t>842059</t>
  </si>
  <si>
    <t>842060</t>
  </si>
  <si>
    <t>842061</t>
  </si>
  <si>
    <t>842062</t>
  </si>
  <si>
    <t>842063</t>
  </si>
  <si>
    <t>842064</t>
  </si>
  <si>
    <t>842065</t>
  </si>
  <si>
    <t>842066</t>
  </si>
  <si>
    <t>842067</t>
  </si>
  <si>
    <t>842068</t>
  </si>
  <si>
    <t>842069</t>
  </si>
  <si>
    <t>842070</t>
  </si>
  <si>
    <t>842071</t>
  </si>
  <si>
    <t>842072</t>
  </si>
  <si>
    <t>842073</t>
  </si>
  <si>
    <t>842074</t>
  </si>
  <si>
    <t>842075</t>
  </si>
  <si>
    <t>842076</t>
  </si>
  <si>
    <t>842077</t>
  </si>
  <si>
    <t>842078</t>
  </si>
  <si>
    <t>842079</t>
  </si>
  <si>
    <t>842080</t>
  </si>
  <si>
    <t>842081</t>
  </si>
  <si>
    <t>842082</t>
  </si>
  <si>
    <t>842083</t>
  </si>
  <si>
    <t>842084</t>
  </si>
  <si>
    <t>842085</t>
  </si>
  <si>
    <t>842086</t>
  </si>
  <si>
    <t>842087</t>
  </si>
  <si>
    <t>842088</t>
  </si>
  <si>
    <t>842089</t>
  </si>
  <si>
    <t>842090</t>
  </si>
  <si>
    <t>842091</t>
  </si>
  <si>
    <t>842092</t>
  </si>
  <si>
    <t>842093</t>
  </si>
  <si>
    <t>842094</t>
  </si>
  <si>
    <t>842095</t>
  </si>
  <si>
    <t>842096</t>
  </si>
  <si>
    <t>842097</t>
  </si>
  <si>
    <t>842098</t>
  </si>
  <si>
    <t>842099</t>
  </si>
  <si>
    <t>842100</t>
  </si>
  <si>
    <t>842101</t>
  </si>
  <si>
    <t>842102</t>
  </si>
  <si>
    <t>842103</t>
  </si>
  <si>
    <t>842104</t>
  </si>
  <si>
    <t>842105</t>
  </si>
  <si>
    <t>842106</t>
  </si>
  <si>
    <t>842107</t>
  </si>
  <si>
    <t>842108</t>
  </si>
  <si>
    <t>842109</t>
  </si>
  <si>
    <t>842110</t>
  </si>
  <si>
    <t>842111</t>
  </si>
  <si>
    <t>842112</t>
  </si>
  <si>
    <t>842113</t>
  </si>
  <si>
    <t>842114</t>
  </si>
  <si>
    <t>842115</t>
  </si>
  <si>
    <t>842116</t>
  </si>
  <si>
    <t>842117</t>
  </si>
  <si>
    <t>852024</t>
  </si>
  <si>
    <t>852025</t>
  </si>
  <si>
    <t>852026</t>
  </si>
  <si>
    <t>852027</t>
  </si>
  <si>
    <t>852028</t>
  </si>
  <si>
    <t>852029</t>
  </si>
  <si>
    <t>852030</t>
  </si>
  <si>
    <t>852031</t>
  </si>
  <si>
    <t>852032</t>
  </si>
  <si>
    <t>852033</t>
  </si>
  <si>
    <t>852034</t>
  </si>
  <si>
    <t>852035</t>
  </si>
  <si>
    <t>852036</t>
  </si>
  <si>
    <t>852037</t>
  </si>
  <si>
    <t>852038</t>
  </si>
  <si>
    <t>852039</t>
  </si>
  <si>
    <t>852040</t>
  </si>
  <si>
    <t>852041</t>
  </si>
  <si>
    <t>852042</t>
  </si>
  <si>
    <t>852043</t>
  </si>
  <si>
    <t>852044</t>
  </si>
  <si>
    <t>852045</t>
  </si>
  <si>
    <t>852046</t>
  </si>
  <si>
    <t>852047</t>
  </si>
  <si>
    <t>852048</t>
  </si>
  <si>
    <t>852049</t>
  </si>
  <si>
    <t>852050</t>
  </si>
  <si>
    <t>852051</t>
  </si>
  <si>
    <t>852052</t>
  </si>
  <si>
    <t>852053</t>
  </si>
  <si>
    <t>852054</t>
  </si>
  <si>
    <t>852055</t>
  </si>
  <si>
    <t>852056</t>
  </si>
  <si>
    <t>852057</t>
  </si>
  <si>
    <t>852058</t>
  </si>
  <si>
    <t>852059</t>
  </si>
  <si>
    <t>852060</t>
  </si>
  <si>
    <t>852061</t>
  </si>
  <si>
    <t>852062</t>
  </si>
  <si>
    <t>852063</t>
  </si>
  <si>
    <t>852064</t>
  </si>
  <si>
    <t>852065</t>
  </si>
  <si>
    <t>852066</t>
  </si>
  <si>
    <t>852067</t>
  </si>
  <si>
    <t>852068</t>
  </si>
  <si>
    <t>852069</t>
  </si>
  <si>
    <t>852070</t>
  </si>
  <si>
    <t>852071</t>
  </si>
  <si>
    <t>852072</t>
  </si>
  <si>
    <t>852073</t>
  </si>
  <si>
    <t>852074</t>
  </si>
  <si>
    <t>852075</t>
  </si>
  <si>
    <t>852076</t>
  </si>
  <si>
    <t>852077</t>
  </si>
  <si>
    <t>852078</t>
  </si>
  <si>
    <t>852079</t>
  </si>
  <si>
    <t>852080</t>
  </si>
  <si>
    <t>852081</t>
  </si>
  <si>
    <t>852082</t>
  </si>
  <si>
    <t>852083</t>
  </si>
  <si>
    <t>852084</t>
  </si>
  <si>
    <t>852085</t>
  </si>
  <si>
    <t>852086</t>
  </si>
  <si>
    <t>852087</t>
  </si>
  <si>
    <t>852088</t>
  </si>
  <si>
    <t>852089</t>
  </si>
  <si>
    <t>852090</t>
  </si>
  <si>
    <t>852091</t>
  </si>
  <si>
    <t>852092</t>
  </si>
  <si>
    <t>852093</t>
  </si>
  <si>
    <t>852094</t>
  </si>
  <si>
    <t>852095</t>
  </si>
  <si>
    <t>852096</t>
  </si>
  <si>
    <t>852097</t>
  </si>
  <si>
    <t>852098</t>
  </si>
  <si>
    <t>852099</t>
  </si>
  <si>
    <t>852100</t>
  </si>
  <si>
    <t>852101</t>
  </si>
  <si>
    <t>852102</t>
  </si>
  <si>
    <t>852103</t>
  </si>
  <si>
    <t>852104</t>
  </si>
  <si>
    <t>852105</t>
  </si>
  <si>
    <t>852106</t>
  </si>
  <si>
    <t>852107</t>
  </si>
  <si>
    <t>852108</t>
  </si>
  <si>
    <t>852109</t>
  </si>
  <si>
    <t>852110</t>
  </si>
  <si>
    <t>852111</t>
  </si>
  <si>
    <t>852112</t>
  </si>
  <si>
    <t>852113</t>
  </si>
  <si>
    <t>852114</t>
  </si>
  <si>
    <t>852115</t>
  </si>
  <si>
    <t>852116</t>
  </si>
  <si>
    <t>852117</t>
  </si>
  <si>
    <t>862024</t>
  </si>
  <si>
    <t>862025</t>
  </si>
  <si>
    <t>862026</t>
  </si>
  <si>
    <t>862027</t>
  </si>
  <si>
    <t>862028</t>
  </si>
  <si>
    <t>862029</t>
  </si>
  <si>
    <t>862030</t>
  </si>
  <si>
    <t>862031</t>
  </si>
  <si>
    <t>862032</t>
  </si>
  <si>
    <t>862033</t>
  </si>
  <si>
    <t>862034</t>
  </si>
  <si>
    <t>862035</t>
  </si>
  <si>
    <t>862036</t>
  </si>
  <si>
    <t>862037</t>
  </si>
  <si>
    <t>862038</t>
  </si>
  <si>
    <t>862039</t>
  </si>
  <si>
    <t>862040</t>
  </si>
  <si>
    <t>862041</t>
  </si>
  <si>
    <t>862042</t>
  </si>
  <si>
    <t>862043</t>
  </si>
  <si>
    <t>862044</t>
  </si>
  <si>
    <t>862045</t>
  </si>
  <si>
    <t>862046</t>
  </si>
  <si>
    <t>862047</t>
  </si>
  <si>
    <t>862048</t>
  </si>
  <si>
    <t>862049</t>
  </si>
  <si>
    <t>862050</t>
  </si>
  <si>
    <t>862051</t>
  </si>
  <si>
    <t>862052</t>
  </si>
  <si>
    <t>862053</t>
  </si>
  <si>
    <t>862054</t>
  </si>
  <si>
    <t>862055</t>
  </si>
  <si>
    <t>862056</t>
  </si>
  <si>
    <t>862057</t>
  </si>
  <si>
    <t>862058</t>
  </si>
  <si>
    <t>862059</t>
  </si>
  <si>
    <t>862060</t>
  </si>
  <si>
    <t>862061</t>
  </si>
  <si>
    <t>862062</t>
  </si>
  <si>
    <t>862063</t>
  </si>
  <si>
    <t>862064</t>
  </si>
  <si>
    <t>862065</t>
  </si>
  <si>
    <t>862066</t>
  </si>
  <si>
    <t>862067</t>
  </si>
  <si>
    <t>862068</t>
  </si>
  <si>
    <t>862069</t>
  </si>
  <si>
    <t>862070</t>
  </si>
  <si>
    <t>862071</t>
  </si>
  <si>
    <t>862072</t>
  </si>
  <si>
    <t>862073</t>
  </si>
  <si>
    <t>862074</t>
  </si>
  <si>
    <t>862075</t>
  </si>
  <si>
    <t>862076</t>
  </si>
  <si>
    <t>862077</t>
  </si>
  <si>
    <t>862078</t>
  </si>
  <si>
    <t>862079</t>
  </si>
  <si>
    <t>862080</t>
  </si>
  <si>
    <t>862081</t>
  </si>
  <si>
    <t>862082</t>
  </si>
  <si>
    <t>862083</t>
  </si>
  <si>
    <t>862084</t>
  </si>
  <si>
    <t>862085</t>
  </si>
  <si>
    <t>862086</t>
  </si>
  <si>
    <t>862087</t>
  </si>
  <si>
    <t>862088</t>
  </si>
  <si>
    <t>862089</t>
  </si>
  <si>
    <t>862090</t>
  </si>
  <si>
    <t>862091</t>
  </si>
  <si>
    <t>862092</t>
  </si>
  <si>
    <t>862093</t>
  </si>
  <si>
    <t>862094</t>
  </si>
  <si>
    <t>862095</t>
  </si>
  <si>
    <t>862096</t>
  </si>
  <si>
    <t>862097</t>
  </si>
  <si>
    <t>862098</t>
  </si>
  <si>
    <t>862099</t>
  </si>
  <si>
    <t>862100</t>
  </si>
  <si>
    <t>862101</t>
  </si>
  <si>
    <t>862102</t>
  </si>
  <si>
    <t>862103</t>
  </si>
  <si>
    <t>862104</t>
  </si>
  <si>
    <t>862105</t>
  </si>
  <si>
    <t>862106</t>
  </si>
  <si>
    <t>862107</t>
  </si>
  <si>
    <t>862108</t>
  </si>
  <si>
    <t>862109</t>
  </si>
  <si>
    <t>862110</t>
  </si>
  <si>
    <t>862111</t>
  </si>
  <si>
    <t>862112</t>
  </si>
  <si>
    <t>862113</t>
  </si>
  <si>
    <t>862114</t>
  </si>
  <si>
    <t>862115</t>
  </si>
  <si>
    <t>862116</t>
  </si>
  <si>
    <t>862117</t>
  </si>
  <si>
    <t>872024</t>
  </si>
  <si>
    <t>872025</t>
  </si>
  <si>
    <t>872026</t>
  </si>
  <si>
    <t>872027</t>
  </si>
  <si>
    <t>872028</t>
  </si>
  <si>
    <t>872029</t>
  </si>
  <si>
    <t>872030</t>
  </si>
  <si>
    <t>872031</t>
  </si>
  <si>
    <t>872032</t>
  </si>
  <si>
    <t>872033</t>
  </si>
  <si>
    <t>872034</t>
  </si>
  <si>
    <t>872035</t>
  </si>
  <si>
    <t>872036</t>
  </si>
  <si>
    <t>872037</t>
  </si>
  <si>
    <t>872038</t>
  </si>
  <si>
    <t>872039</t>
  </si>
  <si>
    <t>872040</t>
  </si>
  <si>
    <t>872041</t>
  </si>
  <si>
    <t>872042</t>
  </si>
  <si>
    <t>872043</t>
  </si>
  <si>
    <t>872044</t>
  </si>
  <si>
    <t>872045</t>
  </si>
  <si>
    <t>872046</t>
  </si>
  <si>
    <t>872047</t>
  </si>
  <si>
    <t>872048</t>
  </si>
  <si>
    <t>872049</t>
  </si>
  <si>
    <t>872050</t>
  </si>
  <si>
    <t>872051</t>
  </si>
  <si>
    <t>872052</t>
  </si>
  <si>
    <t>872053</t>
  </si>
  <si>
    <t>872054</t>
  </si>
  <si>
    <t>872055</t>
  </si>
  <si>
    <t>872056</t>
  </si>
  <si>
    <t>872057</t>
  </si>
  <si>
    <t>872058</t>
  </si>
  <si>
    <t>872059</t>
  </si>
  <si>
    <t>872060</t>
  </si>
  <si>
    <t>872061</t>
  </si>
  <si>
    <t>872062</t>
  </si>
  <si>
    <t>872063</t>
  </si>
  <si>
    <t>872064</t>
  </si>
  <si>
    <t>872065</t>
  </si>
  <si>
    <t>872066</t>
  </si>
  <si>
    <t>872067</t>
  </si>
  <si>
    <t>872068</t>
  </si>
  <si>
    <t>872069</t>
  </si>
  <si>
    <t>872070</t>
  </si>
  <si>
    <t>872071</t>
  </si>
  <si>
    <t>872072</t>
  </si>
  <si>
    <t>872073</t>
  </si>
  <si>
    <t>872074</t>
  </si>
  <si>
    <t>872075</t>
  </si>
  <si>
    <t>872076</t>
  </si>
  <si>
    <t>872077</t>
  </si>
  <si>
    <t>872078</t>
  </si>
  <si>
    <t>872079</t>
  </si>
  <si>
    <t>872080</t>
  </si>
  <si>
    <t>872081</t>
  </si>
  <si>
    <t>872082</t>
  </si>
  <si>
    <t>872083</t>
  </si>
  <si>
    <t>872084</t>
  </si>
  <si>
    <t>872085</t>
  </si>
  <si>
    <t>872086</t>
  </si>
  <si>
    <t>872087</t>
  </si>
  <si>
    <t>872088</t>
  </si>
  <si>
    <t>872089</t>
  </si>
  <si>
    <t>872090</t>
  </si>
  <si>
    <t>872091</t>
  </si>
  <si>
    <t>872092</t>
  </si>
  <si>
    <t>872093</t>
  </si>
  <si>
    <t>872094</t>
  </si>
  <si>
    <t>872095</t>
  </si>
  <si>
    <t>872096</t>
  </si>
  <si>
    <t>872097</t>
  </si>
  <si>
    <t>872098</t>
  </si>
  <si>
    <t>872099</t>
  </si>
  <si>
    <t>872100</t>
  </si>
  <si>
    <t>872101</t>
  </si>
  <si>
    <t>872102</t>
  </si>
  <si>
    <t>872103</t>
  </si>
  <si>
    <t>872104</t>
  </si>
  <si>
    <t>872105</t>
  </si>
  <si>
    <t>872106</t>
  </si>
  <si>
    <t>872107</t>
  </si>
  <si>
    <t>872108</t>
  </si>
  <si>
    <t>872109</t>
  </si>
  <si>
    <t>872110</t>
  </si>
  <si>
    <t>872111</t>
  </si>
  <si>
    <t>872112</t>
  </si>
  <si>
    <t>872113</t>
  </si>
  <si>
    <t>872114</t>
  </si>
  <si>
    <t>872115</t>
  </si>
  <si>
    <t>872116</t>
  </si>
  <si>
    <t>872117</t>
  </si>
  <si>
    <t>882024</t>
  </si>
  <si>
    <t>882025</t>
  </si>
  <si>
    <t>882026</t>
  </si>
  <si>
    <t>882027</t>
  </si>
  <si>
    <t>882028</t>
  </si>
  <si>
    <t>882029</t>
  </si>
  <si>
    <t>882030</t>
  </si>
  <si>
    <t>882031</t>
  </si>
  <si>
    <t>882032</t>
  </si>
  <si>
    <t>882033</t>
  </si>
  <si>
    <t>882034</t>
  </si>
  <si>
    <t>882035</t>
  </si>
  <si>
    <t>882036</t>
  </si>
  <si>
    <t>882037</t>
  </si>
  <si>
    <t>882038</t>
  </si>
  <si>
    <t>882039</t>
  </si>
  <si>
    <t>882040</t>
  </si>
  <si>
    <t>882041</t>
  </si>
  <si>
    <t>882042</t>
  </si>
  <si>
    <t>882043</t>
  </si>
  <si>
    <t>882044</t>
  </si>
  <si>
    <t>882045</t>
  </si>
  <si>
    <t>882046</t>
  </si>
  <si>
    <t>882047</t>
  </si>
  <si>
    <t>882048</t>
  </si>
  <si>
    <t>882049</t>
  </si>
  <si>
    <t>882050</t>
  </si>
  <si>
    <t>882051</t>
  </si>
  <si>
    <t>882052</t>
  </si>
  <si>
    <t>882053</t>
  </si>
  <si>
    <t>882054</t>
  </si>
  <si>
    <t>882055</t>
  </si>
  <si>
    <t>882056</t>
  </si>
  <si>
    <t>882057</t>
  </si>
  <si>
    <t>882058</t>
  </si>
  <si>
    <t>882059</t>
  </si>
  <si>
    <t>882060</t>
  </si>
  <si>
    <t>882061</t>
  </si>
  <si>
    <t>882062</t>
  </si>
  <si>
    <t>882063</t>
  </si>
  <si>
    <t>882064</t>
  </si>
  <si>
    <t>882065</t>
  </si>
  <si>
    <t>882066</t>
  </si>
  <si>
    <t>882067</t>
  </si>
  <si>
    <t>882068</t>
  </si>
  <si>
    <t>882069</t>
  </si>
  <si>
    <t>882070</t>
  </si>
  <si>
    <t>882071</t>
  </si>
  <si>
    <t>882072</t>
  </si>
  <si>
    <t>882073</t>
  </si>
  <si>
    <t>882074</t>
  </si>
  <si>
    <t>882075</t>
  </si>
  <si>
    <t>882076</t>
  </si>
  <si>
    <t>882077</t>
  </si>
  <si>
    <t>882078</t>
  </si>
  <si>
    <t>882079</t>
  </si>
  <si>
    <t>882080</t>
  </si>
  <si>
    <t>882081</t>
  </si>
  <si>
    <t>882082</t>
  </si>
  <si>
    <t>882083</t>
  </si>
  <si>
    <t>882084</t>
  </si>
  <si>
    <t>882085</t>
  </si>
  <si>
    <t>882086</t>
  </si>
  <si>
    <t>882087</t>
  </si>
  <si>
    <t>882088</t>
  </si>
  <si>
    <t>882089</t>
  </si>
  <si>
    <t>882090</t>
  </si>
  <si>
    <t>882091</t>
  </si>
  <si>
    <t>882092</t>
  </si>
  <si>
    <t>882093</t>
  </si>
  <si>
    <t>882094</t>
  </si>
  <si>
    <t>882095</t>
  </si>
  <si>
    <t>882096</t>
  </si>
  <si>
    <t>882097</t>
  </si>
  <si>
    <t>882098</t>
  </si>
  <si>
    <t>882099</t>
  </si>
  <si>
    <t>882100</t>
  </si>
  <si>
    <t>882101</t>
  </si>
  <si>
    <t>882102</t>
  </si>
  <si>
    <t>882103</t>
  </si>
  <si>
    <t>882104</t>
  </si>
  <si>
    <t>882105</t>
  </si>
  <si>
    <t>882106</t>
  </si>
  <si>
    <t>882107</t>
  </si>
  <si>
    <t>882108</t>
  </si>
  <si>
    <t>882109</t>
  </si>
  <si>
    <t>882110</t>
  </si>
  <si>
    <t>882111</t>
  </si>
  <si>
    <t>882112</t>
  </si>
  <si>
    <t>882113</t>
  </si>
  <si>
    <t>882114</t>
  </si>
  <si>
    <t>882115</t>
  </si>
  <si>
    <t>882116</t>
  </si>
  <si>
    <t>882117</t>
  </si>
  <si>
    <t>892024</t>
  </si>
  <si>
    <t>892025</t>
  </si>
  <si>
    <t>892026</t>
  </si>
  <si>
    <t>892027</t>
  </si>
  <si>
    <t>892028</t>
  </si>
  <si>
    <t>892029</t>
  </si>
  <si>
    <t>892030</t>
  </si>
  <si>
    <t>892031</t>
  </si>
  <si>
    <t>892032</t>
  </si>
  <si>
    <t>892033</t>
  </si>
  <si>
    <t>892034</t>
  </si>
  <si>
    <t>892035</t>
  </si>
  <si>
    <t>892036</t>
  </si>
  <si>
    <t>892037</t>
  </si>
  <si>
    <t>892038</t>
  </si>
  <si>
    <t>892039</t>
  </si>
  <si>
    <t>892040</t>
  </si>
  <si>
    <t>892041</t>
  </si>
  <si>
    <t>892042</t>
  </si>
  <si>
    <t>892043</t>
  </si>
  <si>
    <t>892044</t>
  </si>
  <si>
    <t>892045</t>
  </si>
  <si>
    <t>892046</t>
  </si>
  <si>
    <t>892047</t>
  </si>
  <si>
    <t>892048</t>
  </si>
  <si>
    <t>892049</t>
  </si>
  <si>
    <t>892050</t>
  </si>
  <si>
    <t>892051</t>
  </si>
  <si>
    <t>892052</t>
  </si>
  <si>
    <t>892053</t>
  </si>
  <si>
    <t>892054</t>
  </si>
  <si>
    <t>892055</t>
  </si>
  <si>
    <t>892056</t>
  </si>
  <si>
    <t>892057</t>
  </si>
  <si>
    <t>892058</t>
  </si>
  <si>
    <t>892059</t>
  </si>
  <si>
    <t>892060</t>
  </si>
  <si>
    <t>892061</t>
  </si>
  <si>
    <t>892062</t>
  </si>
  <si>
    <t>892063</t>
  </si>
  <si>
    <t>892064</t>
  </si>
  <si>
    <t>892065</t>
  </si>
  <si>
    <t>892066</t>
  </si>
  <si>
    <t>892067</t>
  </si>
  <si>
    <t>892068</t>
  </si>
  <si>
    <t>892069</t>
  </si>
  <si>
    <t>892070</t>
  </si>
  <si>
    <t>892071</t>
  </si>
  <si>
    <t>892072</t>
  </si>
  <si>
    <t>892073</t>
  </si>
  <si>
    <t>892074</t>
  </si>
  <si>
    <t>892075</t>
  </si>
  <si>
    <t>892076</t>
  </si>
  <si>
    <t>892077</t>
  </si>
  <si>
    <t>892078</t>
  </si>
  <si>
    <t>892079</t>
  </si>
  <si>
    <t>892080</t>
  </si>
  <si>
    <t>892081</t>
  </si>
  <si>
    <t>892082</t>
  </si>
  <si>
    <t>892083</t>
  </si>
  <si>
    <t>892084</t>
  </si>
  <si>
    <t>892085</t>
  </si>
  <si>
    <t>892086</t>
  </si>
  <si>
    <t>892087</t>
  </si>
  <si>
    <t>892088</t>
  </si>
  <si>
    <t>892089</t>
  </si>
  <si>
    <t>892090</t>
  </si>
  <si>
    <t>892091</t>
  </si>
  <si>
    <t>892092</t>
  </si>
  <si>
    <t>892093</t>
  </si>
  <si>
    <t>892094</t>
  </si>
  <si>
    <t>892095</t>
  </si>
  <si>
    <t>892096</t>
  </si>
  <si>
    <t>892097</t>
  </si>
  <si>
    <t>892098</t>
  </si>
  <si>
    <t>892099</t>
  </si>
  <si>
    <t>892100</t>
  </si>
  <si>
    <t>892101</t>
  </si>
  <si>
    <t>892102</t>
  </si>
  <si>
    <t>892103</t>
  </si>
  <si>
    <t>892104</t>
  </si>
  <si>
    <t>892105</t>
  </si>
  <si>
    <t>892106</t>
  </si>
  <si>
    <t>892107</t>
  </si>
  <si>
    <t>892108</t>
  </si>
  <si>
    <t>892109</t>
  </si>
  <si>
    <t>892110</t>
  </si>
  <si>
    <t>892111</t>
  </si>
  <si>
    <t>892112</t>
  </si>
  <si>
    <t>892113</t>
  </si>
  <si>
    <t>892114</t>
  </si>
  <si>
    <t>892115</t>
  </si>
  <si>
    <t>892116</t>
  </si>
  <si>
    <t>892117</t>
  </si>
  <si>
    <t>902024</t>
  </si>
  <si>
    <t>902025</t>
  </si>
  <si>
    <t>902026</t>
  </si>
  <si>
    <t>902027</t>
  </si>
  <si>
    <t>902028</t>
  </si>
  <si>
    <t>902029</t>
  </si>
  <si>
    <t>902030</t>
  </si>
  <si>
    <t>902031</t>
  </si>
  <si>
    <t>902032</t>
  </si>
  <si>
    <t>902033</t>
  </si>
  <si>
    <t>902034</t>
  </si>
  <si>
    <t>902035</t>
  </si>
  <si>
    <t>902036</t>
  </si>
  <si>
    <t>902037</t>
  </si>
  <si>
    <t>902038</t>
  </si>
  <si>
    <t>902039</t>
  </si>
  <si>
    <t>902040</t>
  </si>
  <si>
    <t>902041</t>
  </si>
  <si>
    <t>902042</t>
  </si>
  <si>
    <t>902043</t>
  </si>
  <si>
    <t>902044</t>
  </si>
  <si>
    <t>902045</t>
  </si>
  <si>
    <t>902046</t>
  </si>
  <si>
    <t>902047</t>
  </si>
  <si>
    <t>902048</t>
  </si>
  <si>
    <t>902049</t>
  </si>
  <si>
    <t>902050</t>
  </si>
  <si>
    <t>902051</t>
  </si>
  <si>
    <t>902052</t>
  </si>
  <si>
    <t>902053</t>
  </si>
  <si>
    <t>902054</t>
  </si>
  <si>
    <t>902055</t>
  </si>
  <si>
    <t>902056</t>
  </si>
  <si>
    <t>902057</t>
  </si>
  <si>
    <t>902058</t>
  </si>
  <si>
    <t>902059</t>
  </si>
  <si>
    <t>902060</t>
  </si>
  <si>
    <t>902061</t>
  </si>
  <si>
    <t>902062</t>
  </si>
  <si>
    <t>902063</t>
  </si>
  <si>
    <t>902064</t>
  </si>
  <si>
    <t>902065</t>
  </si>
  <si>
    <t>902066</t>
  </si>
  <si>
    <t>902067</t>
  </si>
  <si>
    <t>902068</t>
  </si>
  <si>
    <t>902069</t>
  </si>
  <si>
    <t>902070</t>
  </si>
  <si>
    <t>902071</t>
  </si>
  <si>
    <t>902072</t>
  </si>
  <si>
    <t>902073</t>
  </si>
  <si>
    <t>902074</t>
  </si>
  <si>
    <t>902075</t>
  </si>
  <si>
    <t>902076</t>
  </si>
  <si>
    <t>902077</t>
  </si>
  <si>
    <t>902078</t>
  </si>
  <si>
    <t>902079</t>
  </si>
  <si>
    <t>902080</t>
  </si>
  <si>
    <t>902081</t>
  </si>
  <si>
    <t>902082</t>
  </si>
  <si>
    <t>902083</t>
  </si>
  <si>
    <t>902084</t>
  </si>
  <si>
    <t>902085</t>
  </si>
  <si>
    <t>902086</t>
  </si>
  <si>
    <t>902087</t>
  </si>
  <si>
    <t>902088</t>
  </si>
  <si>
    <t>902089</t>
  </si>
  <si>
    <t>902090</t>
  </si>
  <si>
    <t>902091</t>
  </si>
  <si>
    <t>902092</t>
  </si>
  <si>
    <t>902093</t>
  </si>
  <si>
    <t>902094</t>
  </si>
  <si>
    <t>902095</t>
  </si>
  <si>
    <t>902096</t>
  </si>
  <si>
    <t>902097</t>
  </si>
  <si>
    <t>902098</t>
  </si>
  <si>
    <t>902099</t>
  </si>
  <si>
    <t>902100</t>
  </si>
  <si>
    <t>902101</t>
  </si>
  <si>
    <t>902102</t>
  </si>
  <si>
    <t>902103</t>
  </si>
  <si>
    <t>902104</t>
  </si>
  <si>
    <t>902105</t>
  </si>
  <si>
    <t>902106</t>
  </si>
  <si>
    <t>902107</t>
  </si>
  <si>
    <t>902108</t>
  </si>
  <si>
    <t>902109</t>
  </si>
  <si>
    <t>902110</t>
  </si>
  <si>
    <t>902111</t>
  </si>
  <si>
    <t>902112</t>
  </si>
  <si>
    <t>902113</t>
  </si>
  <si>
    <t>902114</t>
  </si>
  <si>
    <t>902115</t>
  </si>
  <si>
    <t>902116</t>
  </si>
  <si>
    <t>902117</t>
  </si>
  <si>
    <t>912024</t>
  </si>
  <si>
    <t>912025</t>
  </si>
  <si>
    <t>912026</t>
  </si>
  <si>
    <t>912027</t>
  </si>
  <si>
    <t>912028</t>
  </si>
  <si>
    <t>912029</t>
  </si>
  <si>
    <t>912030</t>
  </si>
  <si>
    <t>912031</t>
  </si>
  <si>
    <t>912032</t>
  </si>
  <si>
    <t>912033</t>
  </si>
  <si>
    <t>912034</t>
  </si>
  <si>
    <t>912035</t>
  </si>
  <si>
    <t>912036</t>
  </si>
  <si>
    <t>912037</t>
  </si>
  <si>
    <t>912038</t>
  </si>
  <si>
    <t>912039</t>
  </si>
  <si>
    <t>912040</t>
  </si>
  <si>
    <t>912041</t>
  </si>
  <si>
    <t>912042</t>
  </si>
  <si>
    <t>912043</t>
  </si>
  <si>
    <t>912044</t>
  </si>
  <si>
    <t>912045</t>
  </si>
  <si>
    <t>912046</t>
  </si>
  <si>
    <t>912047</t>
  </si>
  <si>
    <t>912048</t>
  </si>
  <si>
    <t>912049</t>
  </si>
  <si>
    <t>912050</t>
  </si>
  <si>
    <t>912051</t>
  </si>
  <si>
    <t>912052</t>
  </si>
  <si>
    <t>912053</t>
  </si>
  <si>
    <t>912054</t>
  </si>
  <si>
    <t>912055</t>
  </si>
  <si>
    <t>912056</t>
  </si>
  <si>
    <t>912057</t>
  </si>
  <si>
    <t>912058</t>
  </si>
  <si>
    <t>912059</t>
  </si>
  <si>
    <t>912060</t>
  </si>
  <si>
    <t>912061</t>
  </si>
  <si>
    <t>912062</t>
  </si>
  <si>
    <t>912063</t>
  </si>
  <si>
    <t>912064</t>
  </si>
  <si>
    <t>912065</t>
  </si>
  <si>
    <t>912066</t>
  </si>
  <si>
    <t>912067</t>
  </si>
  <si>
    <t>912068</t>
  </si>
  <si>
    <t>912069</t>
  </si>
  <si>
    <t>912070</t>
  </si>
  <si>
    <t>912071</t>
  </si>
  <si>
    <t>912072</t>
  </si>
  <si>
    <t>912073</t>
  </si>
  <si>
    <t>912074</t>
  </si>
  <si>
    <t>912075</t>
  </si>
  <si>
    <t>912076</t>
  </si>
  <si>
    <t>912077</t>
  </si>
  <si>
    <t>912078</t>
  </si>
  <si>
    <t>912079</t>
  </si>
  <si>
    <t>912080</t>
  </si>
  <si>
    <t>912081</t>
  </si>
  <si>
    <t>912082</t>
  </si>
  <si>
    <t>912083</t>
  </si>
  <si>
    <t>912084</t>
  </si>
  <si>
    <t>912085</t>
  </si>
  <si>
    <t>912086</t>
  </si>
  <si>
    <t>912087</t>
  </si>
  <si>
    <t>912088</t>
  </si>
  <si>
    <t>912089</t>
  </si>
  <si>
    <t>912090</t>
  </si>
  <si>
    <t>912091</t>
  </si>
  <si>
    <t>912092</t>
  </si>
  <si>
    <t>912093</t>
  </si>
  <si>
    <t>912094</t>
  </si>
  <si>
    <t>912095</t>
  </si>
  <si>
    <t>912096</t>
  </si>
  <si>
    <t>912097</t>
  </si>
  <si>
    <t>912098</t>
  </si>
  <si>
    <t>912099</t>
  </si>
  <si>
    <t>912100</t>
  </si>
  <si>
    <t>912101</t>
  </si>
  <si>
    <t>912102</t>
  </si>
  <si>
    <t>912103</t>
  </si>
  <si>
    <t>912104</t>
  </si>
  <si>
    <t>912105</t>
  </si>
  <si>
    <t>912106</t>
  </si>
  <si>
    <t>912107</t>
  </si>
  <si>
    <t>912108</t>
  </si>
  <si>
    <t>912109</t>
  </si>
  <si>
    <t>912110</t>
  </si>
  <si>
    <t>912111</t>
  </si>
  <si>
    <t>912112</t>
  </si>
  <si>
    <t>912113</t>
  </si>
  <si>
    <t>912114</t>
  </si>
  <si>
    <t>912115</t>
  </si>
  <si>
    <t>912116</t>
  </si>
  <si>
    <t>912117</t>
  </si>
  <si>
    <t>922024</t>
  </si>
  <si>
    <t>922025</t>
  </si>
  <si>
    <t>922026</t>
  </si>
  <si>
    <t>922027</t>
  </si>
  <si>
    <t>922028</t>
  </si>
  <si>
    <t>922029</t>
  </si>
  <si>
    <t>922030</t>
  </si>
  <si>
    <t>922031</t>
  </si>
  <si>
    <t>922032</t>
  </si>
  <si>
    <t>922033</t>
  </si>
  <si>
    <t>922034</t>
  </si>
  <si>
    <t>922035</t>
  </si>
  <si>
    <t>922036</t>
  </si>
  <si>
    <t>922037</t>
  </si>
  <si>
    <t>922038</t>
  </si>
  <si>
    <t>922039</t>
  </si>
  <si>
    <t>922040</t>
  </si>
  <si>
    <t>922041</t>
  </si>
  <si>
    <t>922042</t>
  </si>
  <si>
    <t>922043</t>
  </si>
  <si>
    <t>922044</t>
  </si>
  <si>
    <t>922045</t>
  </si>
  <si>
    <t>922046</t>
  </si>
  <si>
    <t>922047</t>
  </si>
  <si>
    <t>922048</t>
  </si>
  <si>
    <t>922049</t>
  </si>
  <si>
    <t>922050</t>
  </si>
  <si>
    <t>922051</t>
  </si>
  <si>
    <t>922052</t>
  </si>
  <si>
    <t>922053</t>
  </si>
  <si>
    <t>922054</t>
  </si>
  <si>
    <t>922055</t>
  </si>
  <si>
    <t>922056</t>
  </si>
  <si>
    <t>922057</t>
  </si>
  <si>
    <t>922058</t>
  </si>
  <si>
    <t>922059</t>
  </si>
  <si>
    <t>922060</t>
  </si>
  <si>
    <t>922061</t>
  </si>
  <si>
    <t>922062</t>
  </si>
  <si>
    <t>922063</t>
  </si>
  <si>
    <t>922064</t>
  </si>
  <si>
    <t>922065</t>
  </si>
  <si>
    <t>922066</t>
  </si>
  <si>
    <t>922067</t>
  </si>
  <si>
    <t>922068</t>
  </si>
  <si>
    <t>922069</t>
  </si>
  <si>
    <t>922070</t>
  </si>
  <si>
    <t>922071</t>
  </si>
  <si>
    <t>922072</t>
  </si>
  <si>
    <t>922073</t>
  </si>
  <si>
    <t>922074</t>
  </si>
  <si>
    <t>922075</t>
  </si>
  <si>
    <t>922076</t>
  </si>
  <si>
    <t>922077</t>
  </si>
  <si>
    <t>922078</t>
  </si>
  <si>
    <t>922079</t>
  </si>
  <si>
    <t>922080</t>
  </si>
  <si>
    <t>922081</t>
  </si>
  <si>
    <t>922082</t>
  </si>
  <si>
    <t>922083</t>
  </si>
  <si>
    <t>922084</t>
  </si>
  <si>
    <t>922085</t>
  </si>
  <si>
    <t>922086</t>
  </si>
  <si>
    <t>922087</t>
  </si>
  <si>
    <t>922088</t>
  </si>
  <si>
    <t>922089</t>
  </si>
  <si>
    <t>922090</t>
  </si>
  <si>
    <t>922091</t>
  </si>
  <si>
    <t>922092</t>
  </si>
  <si>
    <t>922093</t>
  </si>
  <si>
    <t>922094</t>
  </si>
  <si>
    <t>922095</t>
  </si>
  <si>
    <t>922096</t>
  </si>
  <si>
    <t>922097</t>
  </si>
  <si>
    <t>922098</t>
  </si>
  <si>
    <t>922099</t>
  </si>
  <si>
    <t>922100</t>
  </si>
  <si>
    <t>922101</t>
  </si>
  <si>
    <t>922102</t>
  </si>
  <si>
    <t>922103</t>
  </si>
  <si>
    <t>922104</t>
  </si>
  <si>
    <t>922105</t>
  </si>
  <si>
    <t>922106</t>
  </si>
  <si>
    <t>922107</t>
  </si>
  <si>
    <t>922108</t>
  </si>
  <si>
    <t>922109</t>
  </si>
  <si>
    <t>922110</t>
  </si>
  <si>
    <t>922111</t>
  </si>
  <si>
    <t>922112</t>
  </si>
  <si>
    <t>922113</t>
  </si>
  <si>
    <t>922114</t>
  </si>
  <si>
    <t>922115</t>
  </si>
  <si>
    <t>922116</t>
  </si>
  <si>
    <t>922117</t>
  </si>
  <si>
    <t>932024</t>
  </si>
  <si>
    <t>932025</t>
  </si>
  <si>
    <t>932026</t>
  </si>
  <si>
    <t>932027</t>
  </si>
  <si>
    <t>932028</t>
  </si>
  <si>
    <t>932029</t>
  </si>
  <si>
    <t>932030</t>
  </si>
  <si>
    <t>932031</t>
  </si>
  <si>
    <t>932032</t>
  </si>
  <si>
    <t>932033</t>
  </si>
  <si>
    <t>932034</t>
  </si>
  <si>
    <t>932035</t>
  </si>
  <si>
    <t>932036</t>
  </si>
  <si>
    <t>932037</t>
  </si>
  <si>
    <t>932038</t>
  </si>
  <si>
    <t>932039</t>
  </si>
  <si>
    <t>932040</t>
  </si>
  <si>
    <t>932041</t>
  </si>
  <si>
    <t>932042</t>
  </si>
  <si>
    <t>932043</t>
  </si>
  <si>
    <t>932044</t>
  </si>
  <si>
    <t>932045</t>
  </si>
  <si>
    <t>932046</t>
  </si>
  <si>
    <t>932047</t>
  </si>
  <si>
    <t>932048</t>
  </si>
  <si>
    <t>932049</t>
  </si>
  <si>
    <t>932050</t>
  </si>
  <si>
    <t>932051</t>
  </si>
  <si>
    <t>932052</t>
  </si>
  <si>
    <t>932053</t>
  </si>
  <si>
    <t>932054</t>
  </si>
  <si>
    <t>932055</t>
  </si>
  <si>
    <t>932056</t>
  </si>
  <si>
    <t>932057</t>
  </si>
  <si>
    <t>932058</t>
  </si>
  <si>
    <t>932059</t>
  </si>
  <si>
    <t>932060</t>
  </si>
  <si>
    <t>932061</t>
  </si>
  <si>
    <t>932062</t>
  </si>
  <si>
    <t>932063</t>
  </si>
  <si>
    <t>932064</t>
  </si>
  <si>
    <t>932065</t>
  </si>
  <si>
    <t>932066</t>
  </si>
  <si>
    <t>932067</t>
  </si>
  <si>
    <t>932068</t>
  </si>
  <si>
    <t>932069</t>
  </si>
  <si>
    <t>932070</t>
  </si>
  <si>
    <t>932071</t>
  </si>
  <si>
    <t>932072</t>
  </si>
  <si>
    <t>932073</t>
  </si>
  <si>
    <t>932074</t>
  </si>
  <si>
    <t>932075</t>
  </si>
  <si>
    <t>932076</t>
  </si>
  <si>
    <t>932077</t>
  </si>
  <si>
    <t>932078</t>
  </si>
  <si>
    <t>932079</t>
  </si>
  <si>
    <t>932080</t>
  </si>
  <si>
    <t>932081</t>
  </si>
  <si>
    <t>932082</t>
  </si>
  <si>
    <t>932083</t>
  </si>
  <si>
    <t>932084</t>
  </si>
  <si>
    <t>932085</t>
  </si>
  <si>
    <t>932086</t>
  </si>
  <si>
    <t>932087</t>
  </si>
  <si>
    <t>932088</t>
  </si>
  <si>
    <t>932089</t>
  </si>
  <si>
    <t>932090</t>
  </si>
  <si>
    <t>932091</t>
  </si>
  <si>
    <t>932092</t>
  </si>
  <si>
    <t>932093</t>
  </si>
  <si>
    <t>932094</t>
  </si>
  <si>
    <t>932095</t>
  </si>
  <si>
    <t>932096</t>
  </si>
  <si>
    <t>932097</t>
  </si>
  <si>
    <t>932098</t>
  </si>
  <si>
    <t>932099</t>
  </si>
  <si>
    <t>932100</t>
  </si>
  <si>
    <t>932101</t>
  </si>
  <si>
    <t>932102</t>
  </si>
  <si>
    <t>932103</t>
  </si>
  <si>
    <t>932104</t>
  </si>
  <si>
    <t>932105</t>
  </si>
  <si>
    <t>932106</t>
  </si>
  <si>
    <t>932107</t>
  </si>
  <si>
    <t>932108</t>
  </si>
  <si>
    <t>932109</t>
  </si>
  <si>
    <t>932110</t>
  </si>
  <si>
    <t>932111</t>
  </si>
  <si>
    <t>932112</t>
  </si>
  <si>
    <t>932113</t>
  </si>
  <si>
    <t>932114</t>
  </si>
  <si>
    <t>932115</t>
  </si>
  <si>
    <t>932116</t>
  </si>
  <si>
    <t>932117</t>
  </si>
  <si>
    <t>942024</t>
  </si>
  <si>
    <t>942025</t>
  </si>
  <si>
    <t>942026</t>
  </si>
  <si>
    <t>942027</t>
  </si>
  <si>
    <t>942028</t>
  </si>
  <si>
    <t>942029</t>
  </si>
  <si>
    <t>942030</t>
  </si>
  <si>
    <t>942031</t>
  </si>
  <si>
    <t>942032</t>
  </si>
  <si>
    <t>942033</t>
  </si>
  <si>
    <t>942034</t>
  </si>
  <si>
    <t>942035</t>
  </si>
  <si>
    <t>942036</t>
  </si>
  <si>
    <t>942037</t>
  </si>
  <si>
    <t>942038</t>
  </si>
  <si>
    <t>942039</t>
  </si>
  <si>
    <t>942040</t>
  </si>
  <si>
    <t>942041</t>
  </si>
  <si>
    <t>942042</t>
  </si>
  <si>
    <t>942043</t>
  </si>
  <si>
    <t>942044</t>
  </si>
  <si>
    <t>942045</t>
  </si>
  <si>
    <t>942046</t>
  </si>
  <si>
    <t>942047</t>
  </si>
  <si>
    <t>942048</t>
  </si>
  <si>
    <t>942049</t>
  </si>
  <si>
    <t>942050</t>
  </si>
  <si>
    <t>942051</t>
  </si>
  <si>
    <t>942052</t>
  </si>
  <si>
    <t>942053</t>
  </si>
  <si>
    <t>942054</t>
  </si>
  <si>
    <t>942055</t>
  </si>
  <si>
    <t>942056</t>
  </si>
  <si>
    <t>942057</t>
  </si>
  <si>
    <t>942058</t>
  </si>
  <si>
    <t>942059</t>
  </si>
  <si>
    <t>942060</t>
  </si>
  <si>
    <t>942061</t>
  </si>
  <si>
    <t>942062</t>
  </si>
  <si>
    <t>942063</t>
  </si>
  <si>
    <t>942064</t>
  </si>
  <si>
    <t>942065</t>
  </si>
  <si>
    <t>942066</t>
  </si>
  <si>
    <t>942067</t>
  </si>
  <si>
    <t>942068</t>
  </si>
  <si>
    <t>942069</t>
  </si>
  <si>
    <t>942070</t>
  </si>
  <si>
    <t>942071</t>
  </si>
  <si>
    <t>942072</t>
  </si>
  <si>
    <t>942073</t>
  </si>
  <si>
    <t>942074</t>
  </si>
  <si>
    <t>942075</t>
  </si>
  <si>
    <t>942076</t>
  </si>
  <si>
    <t>942077</t>
  </si>
  <si>
    <t>942078</t>
  </si>
  <si>
    <t>942079</t>
  </si>
  <si>
    <t>942080</t>
  </si>
  <si>
    <t>942081</t>
  </si>
  <si>
    <t>942082</t>
  </si>
  <si>
    <t>942083</t>
  </si>
  <si>
    <t>942084</t>
  </si>
  <si>
    <t>942085</t>
  </si>
  <si>
    <t>942086</t>
  </si>
  <si>
    <t>942087</t>
  </si>
  <si>
    <t>942088</t>
  </si>
  <si>
    <t>942089</t>
  </si>
  <si>
    <t>942090</t>
  </si>
  <si>
    <t>942091</t>
  </si>
  <si>
    <t>942092</t>
  </si>
  <si>
    <t>942093</t>
  </si>
  <si>
    <t>942094</t>
  </si>
  <si>
    <t>942095</t>
  </si>
  <si>
    <t>942096</t>
  </si>
  <si>
    <t>942097</t>
  </si>
  <si>
    <t>942098</t>
  </si>
  <si>
    <t>942099</t>
  </si>
  <si>
    <t>942100</t>
  </si>
  <si>
    <t>942101</t>
  </si>
  <si>
    <t>942102</t>
  </si>
  <si>
    <t>942103</t>
  </si>
  <si>
    <t>942104</t>
  </si>
  <si>
    <t>942105</t>
  </si>
  <si>
    <t>942106</t>
  </si>
  <si>
    <t>942107</t>
  </si>
  <si>
    <t>942108</t>
  </si>
  <si>
    <t>942109</t>
  </si>
  <si>
    <t>942110</t>
  </si>
  <si>
    <t>942111</t>
  </si>
  <si>
    <t>942112</t>
  </si>
  <si>
    <t>942113</t>
  </si>
  <si>
    <t>942114</t>
  </si>
  <si>
    <t>942115</t>
  </si>
  <si>
    <t>942116</t>
  </si>
  <si>
    <t>942117</t>
  </si>
  <si>
    <t>952024</t>
  </si>
  <si>
    <t>952025</t>
  </si>
  <si>
    <t>952026</t>
  </si>
  <si>
    <t>952027</t>
  </si>
  <si>
    <t>952028</t>
  </si>
  <si>
    <t>952029</t>
  </si>
  <si>
    <t>952030</t>
  </si>
  <si>
    <t>952031</t>
  </si>
  <si>
    <t>952032</t>
  </si>
  <si>
    <t>952033</t>
  </si>
  <si>
    <t>952034</t>
  </si>
  <si>
    <t>952035</t>
  </si>
  <si>
    <t>952036</t>
  </si>
  <si>
    <t>952037</t>
  </si>
  <si>
    <t>952038</t>
  </si>
  <si>
    <t>952039</t>
  </si>
  <si>
    <t>952040</t>
  </si>
  <si>
    <t>952041</t>
  </si>
  <si>
    <t>952042</t>
  </si>
  <si>
    <t>952043</t>
  </si>
  <si>
    <t>952044</t>
  </si>
  <si>
    <t>952045</t>
  </si>
  <si>
    <t>952046</t>
  </si>
  <si>
    <t>952047</t>
  </si>
  <si>
    <t>952048</t>
  </si>
  <si>
    <t>952049</t>
  </si>
  <si>
    <t>952050</t>
  </si>
  <si>
    <t>952051</t>
  </si>
  <si>
    <t>952052</t>
  </si>
  <si>
    <t>952053</t>
  </si>
  <si>
    <t>952054</t>
  </si>
  <si>
    <t>952055</t>
  </si>
  <si>
    <t>952056</t>
  </si>
  <si>
    <t>952057</t>
  </si>
  <si>
    <t>952058</t>
  </si>
  <si>
    <t>952059</t>
  </si>
  <si>
    <t>952060</t>
  </si>
  <si>
    <t>952061</t>
  </si>
  <si>
    <t>952062</t>
  </si>
  <si>
    <t>952063</t>
  </si>
  <si>
    <t>952064</t>
  </si>
  <si>
    <t>952065</t>
  </si>
  <si>
    <t>952066</t>
  </si>
  <si>
    <t>952067</t>
  </si>
  <si>
    <t>952068</t>
  </si>
  <si>
    <t>952069</t>
  </si>
  <si>
    <t>952070</t>
  </si>
  <si>
    <t>952071</t>
  </si>
  <si>
    <t>952072</t>
  </si>
  <si>
    <t>952073</t>
  </si>
  <si>
    <t>952074</t>
  </si>
  <si>
    <t>952075</t>
  </si>
  <si>
    <t>952076</t>
  </si>
  <si>
    <t>952077</t>
  </si>
  <si>
    <t>952078</t>
  </si>
  <si>
    <t>952079</t>
  </si>
  <si>
    <t>952080</t>
  </si>
  <si>
    <t>952081</t>
  </si>
  <si>
    <t>952082</t>
  </si>
  <si>
    <t>952083</t>
  </si>
  <si>
    <t>952084</t>
  </si>
  <si>
    <t>952085</t>
  </si>
  <si>
    <t>952086</t>
  </si>
  <si>
    <t>952087</t>
  </si>
  <si>
    <t>952088</t>
  </si>
  <si>
    <t>952089</t>
  </si>
  <si>
    <t>952090</t>
  </si>
  <si>
    <t>952091</t>
  </si>
  <si>
    <t>952092</t>
  </si>
  <si>
    <t>952093</t>
  </si>
  <si>
    <t>952094</t>
  </si>
  <si>
    <t>952095</t>
  </si>
  <si>
    <t>952096</t>
  </si>
  <si>
    <t>952097</t>
  </si>
  <si>
    <t>952098</t>
  </si>
  <si>
    <t>952099</t>
  </si>
  <si>
    <t>952100</t>
  </si>
  <si>
    <t>952101</t>
  </si>
  <si>
    <t>952102</t>
  </si>
  <si>
    <t>952103</t>
  </si>
  <si>
    <t>952104</t>
  </si>
  <si>
    <t>952105</t>
  </si>
  <si>
    <t>952106</t>
  </si>
  <si>
    <t>952107</t>
  </si>
  <si>
    <t>952108</t>
  </si>
  <si>
    <t>952109</t>
  </si>
  <si>
    <t>952110</t>
  </si>
  <si>
    <t>952111</t>
  </si>
  <si>
    <t>952112</t>
  </si>
  <si>
    <t>952113</t>
  </si>
  <si>
    <t>952114</t>
  </si>
  <si>
    <t>952115</t>
  </si>
  <si>
    <t>952116</t>
  </si>
  <si>
    <t>952117</t>
  </si>
  <si>
    <t>962024</t>
  </si>
  <si>
    <t>962025</t>
  </si>
  <si>
    <t>962026</t>
  </si>
  <si>
    <t>962027</t>
  </si>
  <si>
    <t>962028</t>
  </si>
  <si>
    <t>962029</t>
  </si>
  <si>
    <t>962030</t>
  </si>
  <si>
    <t>962031</t>
  </si>
  <si>
    <t>962032</t>
  </si>
  <si>
    <t>962033</t>
  </si>
  <si>
    <t>962034</t>
  </si>
  <si>
    <t>962035</t>
  </si>
  <si>
    <t>962036</t>
  </si>
  <si>
    <t>962037</t>
  </si>
  <si>
    <t>962038</t>
  </si>
  <si>
    <t>962039</t>
  </si>
  <si>
    <t>962040</t>
  </si>
  <si>
    <t>962041</t>
  </si>
  <si>
    <t>962042</t>
  </si>
  <si>
    <t>962043</t>
  </si>
  <si>
    <t>962044</t>
  </si>
  <si>
    <t>962045</t>
  </si>
  <si>
    <t>962046</t>
  </si>
  <si>
    <t>962047</t>
  </si>
  <si>
    <t>962048</t>
  </si>
  <si>
    <t>962049</t>
  </si>
  <si>
    <t>962050</t>
  </si>
  <si>
    <t>962051</t>
  </si>
  <si>
    <t>962052</t>
  </si>
  <si>
    <t>962053</t>
  </si>
  <si>
    <t>962054</t>
  </si>
  <si>
    <t>962055</t>
  </si>
  <si>
    <t>962056</t>
  </si>
  <si>
    <t>962057</t>
  </si>
  <si>
    <t>962058</t>
  </si>
  <si>
    <t>962059</t>
  </si>
  <si>
    <t>962060</t>
  </si>
  <si>
    <t>962061</t>
  </si>
  <si>
    <t>962062</t>
  </si>
  <si>
    <t>962063</t>
  </si>
  <si>
    <t>962064</t>
  </si>
  <si>
    <t>962065</t>
  </si>
  <si>
    <t>962066</t>
  </si>
  <si>
    <t>962067</t>
  </si>
  <si>
    <t>962068</t>
  </si>
  <si>
    <t>962069</t>
  </si>
  <si>
    <t>962070</t>
  </si>
  <si>
    <t>962071</t>
  </si>
  <si>
    <t>962072</t>
  </si>
  <si>
    <t>962073</t>
  </si>
  <si>
    <t>962074</t>
  </si>
  <si>
    <t>962075</t>
  </si>
  <si>
    <t>962076</t>
  </si>
  <si>
    <t>962077</t>
  </si>
  <si>
    <t>962078</t>
  </si>
  <si>
    <t>962079</t>
  </si>
  <si>
    <t>962080</t>
  </si>
  <si>
    <t>962081</t>
  </si>
  <si>
    <t>962082</t>
  </si>
  <si>
    <t>962083</t>
  </si>
  <si>
    <t>962084</t>
  </si>
  <si>
    <t>962085</t>
  </si>
  <si>
    <t>962086</t>
  </si>
  <si>
    <t>962087</t>
  </si>
  <si>
    <t>962088</t>
  </si>
  <si>
    <t>962089</t>
  </si>
  <si>
    <t>962090</t>
  </si>
  <si>
    <t>962091</t>
  </si>
  <si>
    <t>962092</t>
  </si>
  <si>
    <t>962093</t>
  </si>
  <si>
    <t>962094</t>
  </si>
  <si>
    <t>962095</t>
  </si>
  <si>
    <t>962096</t>
  </si>
  <si>
    <t>962097</t>
  </si>
  <si>
    <t>962098</t>
  </si>
  <si>
    <t>962099</t>
  </si>
  <si>
    <t>962100</t>
  </si>
  <si>
    <t>962101</t>
  </si>
  <si>
    <t>962102</t>
  </si>
  <si>
    <t>962103</t>
  </si>
  <si>
    <t>962104</t>
  </si>
  <si>
    <t>962105</t>
  </si>
  <si>
    <t>962106</t>
  </si>
  <si>
    <t>962107</t>
  </si>
  <si>
    <t>962108</t>
  </si>
  <si>
    <t>962109</t>
  </si>
  <si>
    <t>962110</t>
  </si>
  <si>
    <t>962111</t>
  </si>
  <si>
    <t>962112</t>
  </si>
  <si>
    <t>962113</t>
  </si>
  <si>
    <t>962114</t>
  </si>
  <si>
    <t>962115</t>
  </si>
  <si>
    <t>962116</t>
  </si>
  <si>
    <t>962117</t>
  </si>
  <si>
    <t>972024</t>
  </si>
  <si>
    <t>972025</t>
  </si>
  <si>
    <t>972026</t>
  </si>
  <si>
    <t>972027</t>
  </si>
  <si>
    <t>972028</t>
  </si>
  <si>
    <t>972029</t>
  </si>
  <si>
    <t>972030</t>
  </si>
  <si>
    <t>972031</t>
  </si>
  <si>
    <t>972032</t>
  </si>
  <si>
    <t>972033</t>
  </si>
  <si>
    <t>972034</t>
  </si>
  <si>
    <t>972035</t>
  </si>
  <si>
    <t>972036</t>
  </si>
  <si>
    <t>972037</t>
  </si>
  <si>
    <t>972038</t>
  </si>
  <si>
    <t>972039</t>
  </si>
  <si>
    <t>972040</t>
  </si>
  <si>
    <t>972041</t>
  </si>
  <si>
    <t>972042</t>
  </si>
  <si>
    <t>972043</t>
  </si>
  <si>
    <t>972044</t>
  </si>
  <si>
    <t>972045</t>
  </si>
  <si>
    <t>972046</t>
  </si>
  <si>
    <t>972047</t>
  </si>
  <si>
    <t>972048</t>
  </si>
  <si>
    <t>972049</t>
  </si>
  <si>
    <t>972050</t>
  </si>
  <si>
    <t>972051</t>
  </si>
  <si>
    <t>972052</t>
  </si>
  <si>
    <t>972053</t>
  </si>
  <si>
    <t>972054</t>
  </si>
  <si>
    <t>972055</t>
  </si>
  <si>
    <t>972056</t>
  </si>
  <si>
    <t>972057</t>
  </si>
  <si>
    <t>972058</t>
  </si>
  <si>
    <t>972059</t>
  </si>
  <si>
    <t>972060</t>
  </si>
  <si>
    <t>972061</t>
  </si>
  <si>
    <t>972062</t>
  </si>
  <si>
    <t>972063</t>
  </si>
  <si>
    <t>972064</t>
  </si>
  <si>
    <t>972065</t>
  </si>
  <si>
    <t>972066</t>
  </si>
  <si>
    <t>972067</t>
  </si>
  <si>
    <t>972068</t>
  </si>
  <si>
    <t>972069</t>
  </si>
  <si>
    <t>972070</t>
  </si>
  <si>
    <t>972071</t>
  </si>
  <si>
    <t>972072</t>
  </si>
  <si>
    <t>972073</t>
  </si>
  <si>
    <t>972074</t>
  </si>
  <si>
    <t>972075</t>
  </si>
  <si>
    <t>972076</t>
  </si>
  <si>
    <t>972077</t>
  </si>
  <si>
    <t>972078</t>
  </si>
  <si>
    <t>972079</t>
  </si>
  <si>
    <t>972080</t>
  </si>
  <si>
    <t>972081</t>
  </si>
  <si>
    <t>972082</t>
  </si>
  <si>
    <t>972083</t>
  </si>
  <si>
    <t>972084</t>
  </si>
  <si>
    <t>972085</t>
  </si>
  <si>
    <t>972086</t>
  </si>
  <si>
    <t>972087</t>
  </si>
  <si>
    <t>972088</t>
  </si>
  <si>
    <t>972089</t>
  </si>
  <si>
    <t>972090</t>
  </si>
  <si>
    <t>972091</t>
  </si>
  <si>
    <t>972092</t>
  </si>
  <si>
    <t>972093</t>
  </si>
  <si>
    <t>972094</t>
  </si>
  <si>
    <t>972095</t>
  </si>
  <si>
    <t>972096</t>
  </si>
  <si>
    <t>972097</t>
  </si>
  <si>
    <t>972098</t>
  </si>
  <si>
    <t>972099</t>
  </si>
  <si>
    <t>972100</t>
  </si>
  <si>
    <t>972101</t>
  </si>
  <si>
    <t>972102</t>
  </si>
  <si>
    <t>972103</t>
  </si>
  <si>
    <t>972104</t>
  </si>
  <si>
    <t>972105</t>
  </si>
  <si>
    <t>972106</t>
  </si>
  <si>
    <t>972107</t>
  </si>
  <si>
    <t>972108</t>
  </si>
  <si>
    <t>972109</t>
  </si>
  <si>
    <t>972110</t>
  </si>
  <si>
    <t>972111</t>
  </si>
  <si>
    <t>972112</t>
  </si>
  <si>
    <t>972113</t>
  </si>
  <si>
    <t>972114</t>
  </si>
  <si>
    <t>972115</t>
  </si>
  <si>
    <t>972116</t>
  </si>
  <si>
    <t>972117</t>
  </si>
  <si>
    <t>982024</t>
  </si>
  <si>
    <t>982025</t>
  </si>
  <si>
    <t>982026</t>
  </si>
  <si>
    <t>982027</t>
  </si>
  <si>
    <t>982028</t>
  </si>
  <si>
    <t>982029</t>
  </si>
  <si>
    <t>982030</t>
  </si>
  <si>
    <t>982031</t>
  </si>
  <si>
    <t>982032</t>
  </si>
  <si>
    <t>982033</t>
  </si>
  <si>
    <t>982034</t>
  </si>
  <si>
    <t>982035</t>
  </si>
  <si>
    <t>982036</t>
  </si>
  <si>
    <t>982037</t>
  </si>
  <si>
    <t>982038</t>
  </si>
  <si>
    <t>982039</t>
  </si>
  <si>
    <t>982040</t>
  </si>
  <si>
    <t>982041</t>
  </si>
  <si>
    <t>982042</t>
  </si>
  <si>
    <t>982043</t>
  </si>
  <si>
    <t>982044</t>
  </si>
  <si>
    <t>982045</t>
  </si>
  <si>
    <t>982046</t>
  </si>
  <si>
    <t>982047</t>
  </si>
  <si>
    <t>982048</t>
  </si>
  <si>
    <t>982049</t>
  </si>
  <si>
    <t>982050</t>
  </si>
  <si>
    <t>982051</t>
  </si>
  <si>
    <t>982052</t>
  </si>
  <si>
    <t>982053</t>
  </si>
  <si>
    <t>982054</t>
  </si>
  <si>
    <t>982055</t>
  </si>
  <si>
    <t>982056</t>
  </si>
  <si>
    <t>982057</t>
  </si>
  <si>
    <t>982058</t>
  </si>
  <si>
    <t>982059</t>
  </si>
  <si>
    <t>982060</t>
  </si>
  <si>
    <t>982061</t>
  </si>
  <si>
    <t>982062</t>
  </si>
  <si>
    <t>982063</t>
  </si>
  <si>
    <t>982064</t>
  </si>
  <si>
    <t>982065</t>
  </si>
  <si>
    <t>982066</t>
  </si>
  <si>
    <t>982067</t>
  </si>
  <si>
    <t>982068</t>
  </si>
  <si>
    <t>982069</t>
  </si>
  <si>
    <t>982070</t>
  </si>
  <si>
    <t>982071</t>
  </si>
  <si>
    <t>982072</t>
  </si>
  <si>
    <t>982073</t>
  </si>
  <si>
    <t>982074</t>
  </si>
  <si>
    <t>982075</t>
  </si>
  <si>
    <t>982076</t>
  </si>
  <si>
    <t>982077</t>
  </si>
  <si>
    <t>982078</t>
  </si>
  <si>
    <t>982079</t>
  </si>
  <si>
    <t>982080</t>
  </si>
  <si>
    <t>982081</t>
  </si>
  <si>
    <t>982082</t>
  </si>
  <si>
    <t>982083</t>
  </si>
  <si>
    <t>982084</t>
  </si>
  <si>
    <t>982085</t>
  </si>
  <si>
    <t>982086</t>
  </si>
  <si>
    <t>982087</t>
  </si>
  <si>
    <t>982088</t>
  </si>
  <si>
    <t>982089</t>
  </si>
  <si>
    <t>982090</t>
  </si>
  <si>
    <t>982091</t>
  </si>
  <si>
    <t>982092</t>
  </si>
  <si>
    <t>982093</t>
  </si>
  <si>
    <t>982094</t>
  </si>
  <si>
    <t>982095</t>
  </si>
  <si>
    <t>982096</t>
  </si>
  <si>
    <t>982097</t>
  </si>
  <si>
    <t>982098</t>
  </si>
  <si>
    <t>982099</t>
  </si>
  <si>
    <t>982100</t>
  </si>
  <si>
    <t>982101</t>
  </si>
  <si>
    <t>982102</t>
  </si>
  <si>
    <t>982103</t>
  </si>
  <si>
    <t>982104</t>
  </si>
  <si>
    <t>982105</t>
  </si>
  <si>
    <t>982106</t>
  </si>
  <si>
    <t>982107</t>
  </si>
  <si>
    <t>982108</t>
  </si>
  <si>
    <t>982109</t>
  </si>
  <si>
    <t>982110</t>
  </si>
  <si>
    <t>982111</t>
  </si>
  <si>
    <t>982112</t>
  </si>
  <si>
    <t>982113</t>
  </si>
  <si>
    <t>982114</t>
  </si>
  <si>
    <t>982115</t>
  </si>
  <si>
    <t>982116</t>
  </si>
  <si>
    <t>982117</t>
  </si>
  <si>
    <t>992024</t>
  </si>
  <si>
    <t>992025</t>
  </si>
  <si>
    <t>992026</t>
  </si>
  <si>
    <t>992027</t>
  </si>
  <si>
    <t>992028</t>
  </si>
  <si>
    <t>992029</t>
  </si>
  <si>
    <t>992030</t>
  </si>
  <si>
    <t>992031</t>
  </si>
  <si>
    <t>992032</t>
  </si>
  <si>
    <t>992033</t>
  </si>
  <si>
    <t>992034</t>
  </si>
  <si>
    <t>992035</t>
  </si>
  <si>
    <t>992036</t>
  </si>
  <si>
    <t>992037</t>
  </si>
  <si>
    <t>992038</t>
  </si>
  <si>
    <t>992039</t>
  </si>
  <si>
    <t>992040</t>
  </si>
  <si>
    <t>992041</t>
  </si>
  <si>
    <t>992042</t>
  </si>
  <si>
    <t>992043</t>
  </si>
  <si>
    <t>992044</t>
  </si>
  <si>
    <t>992045</t>
  </si>
  <si>
    <t>992046</t>
  </si>
  <si>
    <t>992047</t>
  </si>
  <si>
    <t>992048</t>
  </si>
  <si>
    <t>992049</t>
  </si>
  <si>
    <t>992050</t>
  </si>
  <si>
    <t>992051</t>
  </si>
  <si>
    <t>992052</t>
  </si>
  <si>
    <t>992053</t>
  </si>
  <si>
    <t>992054</t>
  </si>
  <si>
    <t>992055</t>
  </si>
  <si>
    <t>992056</t>
  </si>
  <si>
    <t>992057</t>
  </si>
  <si>
    <t>992058</t>
  </si>
  <si>
    <t>992059</t>
  </si>
  <si>
    <t>992060</t>
  </si>
  <si>
    <t>992061</t>
  </si>
  <si>
    <t>992062</t>
  </si>
  <si>
    <t>992063</t>
  </si>
  <si>
    <t>992064</t>
  </si>
  <si>
    <t>992065</t>
  </si>
  <si>
    <t>992066</t>
  </si>
  <si>
    <t>992067</t>
  </si>
  <si>
    <t>992068</t>
  </si>
  <si>
    <t>992069</t>
  </si>
  <si>
    <t>992070</t>
  </si>
  <si>
    <t>992071</t>
  </si>
  <si>
    <t>992072</t>
  </si>
  <si>
    <t>992073</t>
  </si>
  <si>
    <t>992074</t>
  </si>
  <si>
    <t>992075</t>
  </si>
  <si>
    <t>992076</t>
  </si>
  <si>
    <t>992077</t>
  </si>
  <si>
    <t>992078</t>
  </si>
  <si>
    <t>992079</t>
  </si>
  <si>
    <t>992080</t>
  </si>
  <si>
    <t>992081</t>
  </si>
  <si>
    <t>992082</t>
  </si>
  <si>
    <t>992083</t>
  </si>
  <si>
    <t>992084</t>
  </si>
  <si>
    <t>992085</t>
  </si>
  <si>
    <t>992086</t>
  </si>
  <si>
    <t>992087</t>
  </si>
  <si>
    <t>992088</t>
  </si>
  <si>
    <t>992089</t>
  </si>
  <si>
    <t>992090</t>
  </si>
  <si>
    <t>992091</t>
  </si>
  <si>
    <t>992092</t>
  </si>
  <si>
    <t>992093</t>
  </si>
  <si>
    <t>992094</t>
  </si>
  <si>
    <t>992095</t>
  </si>
  <si>
    <t>992096</t>
  </si>
  <si>
    <t>992097</t>
  </si>
  <si>
    <t>992098</t>
  </si>
  <si>
    <t>992099</t>
  </si>
  <si>
    <t>992100</t>
  </si>
  <si>
    <t>992101</t>
  </si>
  <si>
    <t>992102</t>
  </si>
  <si>
    <t>992103</t>
  </si>
  <si>
    <t>992104</t>
  </si>
  <si>
    <t>992105</t>
  </si>
  <si>
    <t>992106</t>
  </si>
  <si>
    <t>992107</t>
  </si>
  <si>
    <t>992108</t>
  </si>
  <si>
    <t>992109</t>
  </si>
  <si>
    <t>992110</t>
  </si>
  <si>
    <t>992111</t>
  </si>
  <si>
    <t>992112</t>
  </si>
  <si>
    <t>992113</t>
  </si>
  <si>
    <t>992114</t>
  </si>
  <si>
    <t>992115</t>
  </si>
  <si>
    <t>992116</t>
  </si>
  <si>
    <t>992117</t>
  </si>
  <si>
    <t>1002024</t>
  </si>
  <si>
    <t>1002025</t>
  </si>
  <si>
    <t>1002026</t>
  </si>
  <si>
    <t>1002027</t>
  </si>
  <si>
    <t>1002028</t>
  </si>
  <si>
    <t>1002029</t>
  </si>
  <si>
    <t>1002030</t>
  </si>
  <si>
    <t>1002031</t>
  </si>
  <si>
    <t>1002032</t>
  </si>
  <si>
    <t>1002033</t>
  </si>
  <si>
    <t>1002034</t>
  </si>
  <si>
    <t>1002035</t>
  </si>
  <si>
    <t>1002036</t>
  </si>
  <si>
    <t>1002037</t>
  </si>
  <si>
    <t>1002038</t>
  </si>
  <si>
    <t>1002039</t>
  </si>
  <si>
    <t>1002040</t>
  </si>
  <si>
    <t>1002041</t>
  </si>
  <si>
    <t>1002042</t>
  </si>
  <si>
    <t>1002043</t>
  </si>
  <si>
    <t>1002044</t>
  </si>
  <si>
    <t>1002045</t>
  </si>
  <si>
    <t>1002046</t>
  </si>
  <si>
    <t>1002047</t>
  </si>
  <si>
    <t>1002048</t>
  </si>
  <si>
    <t>1002049</t>
  </si>
  <si>
    <t>1002050</t>
  </si>
  <si>
    <t>1002051</t>
  </si>
  <si>
    <t>1002052</t>
  </si>
  <si>
    <t>1002053</t>
  </si>
  <si>
    <t>1002054</t>
  </si>
  <si>
    <t>1002055</t>
  </si>
  <si>
    <t>1002056</t>
  </si>
  <si>
    <t>1002057</t>
  </si>
  <si>
    <t>1002058</t>
  </si>
  <si>
    <t>1002059</t>
  </si>
  <si>
    <t>1002060</t>
  </si>
  <si>
    <t>1002061</t>
  </si>
  <si>
    <t>1002062</t>
  </si>
  <si>
    <t>1002063</t>
  </si>
  <si>
    <t>1002064</t>
  </si>
  <si>
    <t>1002065</t>
  </si>
  <si>
    <t>1002066</t>
  </si>
  <si>
    <t>1002067</t>
  </si>
  <si>
    <t>1002068</t>
  </si>
  <si>
    <t>1002069</t>
  </si>
  <si>
    <t>1002070</t>
  </si>
  <si>
    <t>1002071</t>
  </si>
  <si>
    <t>1002072</t>
  </si>
  <si>
    <t>1002073</t>
  </si>
  <si>
    <t>1002074</t>
  </si>
  <si>
    <t>1002075</t>
  </si>
  <si>
    <t>1002076</t>
  </si>
  <si>
    <t>1002077</t>
  </si>
  <si>
    <t>1002078</t>
  </si>
  <si>
    <t>1002079</t>
  </si>
  <si>
    <t>1002080</t>
  </si>
  <si>
    <t>1002081</t>
  </si>
  <si>
    <t>1002082</t>
  </si>
  <si>
    <t>1002083</t>
  </si>
  <si>
    <t>1002084</t>
  </si>
  <si>
    <t>1002085</t>
  </si>
  <si>
    <t>1002086</t>
  </si>
  <si>
    <t>1002087</t>
  </si>
  <si>
    <t>1002088</t>
  </si>
  <si>
    <t>1002089</t>
  </si>
  <si>
    <t>1002090</t>
  </si>
  <si>
    <t>1002091</t>
  </si>
  <si>
    <t>1002092</t>
  </si>
  <si>
    <t>1002093</t>
  </si>
  <si>
    <t>1002094</t>
  </si>
  <si>
    <t>1002095</t>
  </si>
  <si>
    <t>1002096</t>
  </si>
  <si>
    <t>1002097</t>
  </si>
  <si>
    <t>1002098</t>
  </si>
  <si>
    <t>1002099</t>
  </si>
  <si>
    <t>1002100</t>
  </si>
  <si>
    <t>1002101</t>
  </si>
  <si>
    <t>1002102</t>
  </si>
  <si>
    <t>1002103</t>
  </si>
  <si>
    <t>1002104</t>
  </si>
  <si>
    <t>1002105</t>
  </si>
  <si>
    <t>1002106</t>
  </si>
  <si>
    <t>1002107</t>
  </si>
  <si>
    <t>1002108</t>
  </si>
  <si>
    <t>1002109</t>
  </si>
  <si>
    <t>1002110</t>
  </si>
  <si>
    <t>1002111</t>
  </si>
  <si>
    <t>1002112</t>
  </si>
  <si>
    <t>1002113</t>
  </si>
  <si>
    <t>1002114</t>
  </si>
  <si>
    <t>1002115</t>
  </si>
  <si>
    <t>1002116</t>
  </si>
  <si>
    <t>1002117</t>
  </si>
  <si>
    <t>1012024</t>
  </si>
  <si>
    <t>1012025</t>
  </si>
  <si>
    <t>1012026</t>
  </si>
  <si>
    <t>1012027</t>
  </si>
  <si>
    <t>1012028</t>
  </si>
  <si>
    <t>1012029</t>
  </si>
  <si>
    <t>1012030</t>
  </si>
  <si>
    <t>1012031</t>
  </si>
  <si>
    <t>1012032</t>
  </si>
  <si>
    <t>1012033</t>
  </si>
  <si>
    <t>1012034</t>
  </si>
  <si>
    <t>1012035</t>
  </si>
  <si>
    <t>1012036</t>
  </si>
  <si>
    <t>1012037</t>
  </si>
  <si>
    <t>1012038</t>
  </si>
  <si>
    <t>1012039</t>
  </si>
  <si>
    <t>1012040</t>
  </si>
  <si>
    <t>1012041</t>
  </si>
  <si>
    <t>1012042</t>
  </si>
  <si>
    <t>1012043</t>
  </si>
  <si>
    <t>1012044</t>
  </si>
  <si>
    <t>1012045</t>
  </si>
  <si>
    <t>1012046</t>
  </si>
  <si>
    <t>1012047</t>
  </si>
  <si>
    <t>1012048</t>
  </si>
  <si>
    <t>1012049</t>
  </si>
  <si>
    <t>1012050</t>
  </si>
  <si>
    <t>1012051</t>
  </si>
  <si>
    <t>1012052</t>
  </si>
  <si>
    <t>1012053</t>
  </si>
  <si>
    <t>1012054</t>
  </si>
  <si>
    <t>1012055</t>
  </si>
  <si>
    <t>1012056</t>
  </si>
  <si>
    <t>1012057</t>
  </si>
  <si>
    <t>1012058</t>
  </si>
  <si>
    <t>1012059</t>
  </si>
  <si>
    <t>1012060</t>
  </si>
  <si>
    <t>1012061</t>
  </si>
  <si>
    <t>1012062</t>
  </si>
  <si>
    <t>1012063</t>
  </si>
  <si>
    <t>1012064</t>
  </si>
  <si>
    <t>1012065</t>
  </si>
  <si>
    <t>1012066</t>
  </si>
  <si>
    <t>1012067</t>
  </si>
  <si>
    <t>1012068</t>
  </si>
  <si>
    <t>1012069</t>
  </si>
  <si>
    <t>1012070</t>
  </si>
  <si>
    <t>1012071</t>
  </si>
  <si>
    <t>1012072</t>
  </si>
  <si>
    <t>1012073</t>
  </si>
  <si>
    <t>1012074</t>
  </si>
  <si>
    <t>1012075</t>
  </si>
  <si>
    <t>1012076</t>
  </si>
  <si>
    <t>1012077</t>
  </si>
  <si>
    <t>1012078</t>
  </si>
  <si>
    <t>1012079</t>
  </si>
  <si>
    <t>1012080</t>
  </si>
  <si>
    <t>1012081</t>
  </si>
  <si>
    <t>1012082</t>
  </si>
  <si>
    <t>1012083</t>
  </si>
  <si>
    <t>1012084</t>
  </si>
  <si>
    <t>1012085</t>
  </si>
  <si>
    <t>1012086</t>
  </si>
  <si>
    <t>1012087</t>
  </si>
  <si>
    <t>1012088</t>
  </si>
  <si>
    <t>1012089</t>
  </si>
  <si>
    <t>1012090</t>
  </si>
  <si>
    <t>1012091</t>
  </si>
  <si>
    <t>1012092</t>
  </si>
  <si>
    <t>1012093</t>
  </si>
  <si>
    <t>1012094</t>
  </si>
  <si>
    <t>1012095</t>
  </si>
  <si>
    <t>1012096</t>
  </si>
  <si>
    <t>1012097</t>
  </si>
  <si>
    <t>1012098</t>
  </si>
  <si>
    <t>1012099</t>
  </si>
  <si>
    <t>1012100</t>
  </si>
  <si>
    <t>1012101</t>
  </si>
  <si>
    <t>1012102</t>
  </si>
  <si>
    <t>1012103</t>
  </si>
  <si>
    <t>1012104</t>
  </si>
  <si>
    <t>1012105</t>
  </si>
  <si>
    <t>1012106</t>
  </si>
  <si>
    <t>1012107</t>
  </si>
  <si>
    <t>1012108</t>
  </si>
  <si>
    <t>1012109</t>
  </si>
  <si>
    <t>1012110</t>
  </si>
  <si>
    <t>1012111</t>
  </si>
  <si>
    <t>1012112</t>
  </si>
  <si>
    <t>1012113</t>
  </si>
  <si>
    <t>1012114</t>
  </si>
  <si>
    <t>1012115</t>
  </si>
  <si>
    <t>1012116</t>
  </si>
  <si>
    <t>1012117</t>
  </si>
  <si>
    <t>1022024</t>
  </si>
  <si>
    <t>1022025</t>
  </si>
  <si>
    <t>1022026</t>
  </si>
  <si>
    <t>1022027</t>
  </si>
  <si>
    <t>1022028</t>
  </si>
  <si>
    <t>1022029</t>
  </si>
  <si>
    <t>1022030</t>
  </si>
  <si>
    <t>1022031</t>
  </si>
  <si>
    <t>1022032</t>
  </si>
  <si>
    <t>1022033</t>
  </si>
  <si>
    <t>1022034</t>
  </si>
  <si>
    <t>1022035</t>
  </si>
  <si>
    <t>1022036</t>
  </si>
  <si>
    <t>1022037</t>
  </si>
  <si>
    <t>1022038</t>
  </si>
  <si>
    <t>1022039</t>
  </si>
  <si>
    <t>1022040</t>
  </si>
  <si>
    <t>1022041</t>
  </si>
  <si>
    <t>1022042</t>
  </si>
  <si>
    <t>1022043</t>
  </si>
  <si>
    <t>1022044</t>
  </si>
  <si>
    <t>1022045</t>
  </si>
  <si>
    <t>1022046</t>
  </si>
  <si>
    <t>1022047</t>
  </si>
  <si>
    <t>1022048</t>
  </si>
  <si>
    <t>1022049</t>
  </si>
  <si>
    <t>1022050</t>
  </si>
  <si>
    <t>1022051</t>
  </si>
  <si>
    <t>1022052</t>
  </si>
  <si>
    <t>1022053</t>
  </si>
  <si>
    <t>1022054</t>
  </si>
  <si>
    <t>1022055</t>
  </si>
  <si>
    <t>1022056</t>
  </si>
  <si>
    <t>1022057</t>
  </si>
  <si>
    <t>1022058</t>
  </si>
  <si>
    <t>1022059</t>
  </si>
  <si>
    <t>1022060</t>
  </si>
  <si>
    <t>1022061</t>
  </si>
  <si>
    <t>1022062</t>
  </si>
  <si>
    <t>1022063</t>
  </si>
  <si>
    <t>1022064</t>
  </si>
  <si>
    <t>1022065</t>
  </si>
  <si>
    <t>1022066</t>
  </si>
  <si>
    <t>1022067</t>
  </si>
  <si>
    <t>1022068</t>
  </si>
  <si>
    <t>1022069</t>
  </si>
  <si>
    <t>1022070</t>
  </si>
  <si>
    <t>1022071</t>
  </si>
  <si>
    <t>1022072</t>
  </si>
  <si>
    <t>1022073</t>
  </si>
  <si>
    <t>1022074</t>
  </si>
  <si>
    <t>1022075</t>
  </si>
  <si>
    <t>1022076</t>
  </si>
  <si>
    <t>1022077</t>
  </si>
  <si>
    <t>1022078</t>
  </si>
  <si>
    <t>1022079</t>
  </si>
  <si>
    <t>1022080</t>
  </si>
  <si>
    <t>1022081</t>
  </si>
  <si>
    <t>1022082</t>
  </si>
  <si>
    <t>1022083</t>
  </si>
  <si>
    <t>1022084</t>
  </si>
  <si>
    <t>1022085</t>
  </si>
  <si>
    <t>1022086</t>
  </si>
  <si>
    <t>1022087</t>
  </si>
  <si>
    <t>1022088</t>
  </si>
  <si>
    <t>1022089</t>
  </si>
  <si>
    <t>1022090</t>
  </si>
  <si>
    <t>1022091</t>
  </si>
  <si>
    <t>1022092</t>
  </si>
  <si>
    <t>1022093</t>
  </si>
  <si>
    <t>1022094</t>
  </si>
  <si>
    <t>1022095</t>
  </si>
  <si>
    <t>1022096</t>
  </si>
  <si>
    <t>1022097</t>
  </si>
  <si>
    <t>1022098</t>
  </si>
  <si>
    <t>1022099</t>
  </si>
  <si>
    <t>1022100</t>
  </si>
  <si>
    <t>1022101</t>
  </si>
  <si>
    <t>1022102</t>
  </si>
  <si>
    <t>1022103</t>
  </si>
  <si>
    <t>1022104</t>
  </si>
  <si>
    <t>1022105</t>
  </si>
  <si>
    <t>1022106</t>
  </si>
  <si>
    <t>1022107</t>
  </si>
  <si>
    <t>1022108</t>
  </si>
  <si>
    <t>1022109</t>
  </si>
  <si>
    <t>1022110</t>
  </si>
  <si>
    <t>1022111</t>
  </si>
  <si>
    <t>1022112</t>
  </si>
  <si>
    <t>1022113</t>
  </si>
  <si>
    <t>1022114</t>
  </si>
  <si>
    <t>1022115</t>
  </si>
  <si>
    <t>1022116</t>
  </si>
  <si>
    <t>1022117</t>
  </si>
  <si>
    <t>1032024</t>
  </si>
  <si>
    <t>1032025</t>
  </si>
  <si>
    <t>1032026</t>
  </si>
  <si>
    <t>1032027</t>
  </si>
  <si>
    <t>1032028</t>
  </si>
  <si>
    <t>1032029</t>
  </si>
  <si>
    <t>1032030</t>
  </si>
  <si>
    <t>1032031</t>
  </si>
  <si>
    <t>1032032</t>
  </si>
  <si>
    <t>1032033</t>
  </si>
  <si>
    <t>1032034</t>
  </si>
  <si>
    <t>1032035</t>
  </si>
  <si>
    <t>1032036</t>
  </si>
  <si>
    <t>1032037</t>
  </si>
  <si>
    <t>1032038</t>
  </si>
  <si>
    <t>1032039</t>
  </si>
  <si>
    <t>1032040</t>
  </si>
  <si>
    <t>1032041</t>
  </si>
  <si>
    <t>1032042</t>
  </si>
  <si>
    <t>1032043</t>
  </si>
  <si>
    <t>1032044</t>
  </si>
  <si>
    <t>1032045</t>
  </si>
  <si>
    <t>1032046</t>
  </si>
  <si>
    <t>1032047</t>
  </si>
  <si>
    <t>1032048</t>
  </si>
  <si>
    <t>1032049</t>
  </si>
  <si>
    <t>1032050</t>
  </si>
  <si>
    <t>1032051</t>
  </si>
  <si>
    <t>1032052</t>
  </si>
  <si>
    <t>1032053</t>
  </si>
  <si>
    <t>1032054</t>
  </si>
  <si>
    <t>1032055</t>
  </si>
  <si>
    <t>1032056</t>
  </si>
  <si>
    <t>1032057</t>
  </si>
  <si>
    <t>1032058</t>
  </si>
  <si>
    <t>1032059</t>
  </si>
  <si>
    <t>1032060</t>
  </si>
  <si>
    <t>1032061</t>
  </si>
  <si>
    <t>1032062</t>
  </si>
  <si>
    <t>1032063</t>
  </si>
  <si>
    <t>1032064</t>
  </si>
  <si>
    <t>1032065</t>
  </si>
  <si>
    <t>1032066</t>
  </si>
  <si>
    <t>1032067</t>
  </si>
  <si>
    <t>1032068</t>
  </si>
  <si>
    <t>1032069</t>
  </si>
  <si>
    <t>1032070</t>
  </si>
  <si>
    <t>1032071</t>
  </si>
  <si>
    <t>1032072</t>
  </si>
  <si>
    <t>1032073</t>
  </si>
  <si>
    <t>1032074</t>
  </si>
  <si>
    <t>1032075</t>
  </si>
  <si>
    <t>1032076</t>
  </si>
  <si>
    <t>1032077</t>
  </si>
  <si>
    <t>1032078</t>
  </si>
  <si>
    <t>1032079</t>
  </si>
  <si>
    <t>1032080</t>
  </si>
  <si>
    <t>1032081</t>
  </si>
  <si>
    <t>1032082</t>
  </si>
  <si>
    <t>1032083</t>
  </si>
  <si>
    <t>1032084</t>
  </si>
  <si>
    <t>1032085</t>
  </si>
  <si>
    <t>1032086</t>
  </si>
  <si>
    <t>1032087</t>
  </si>
  <si>
    <t>1032088</t>
  </si>
  <si>
    <t>1032089</t>
  </si>
  <si>
    <t>1032090</t>
  </si>
  <si>
    <t>1032091</t>
  </si>
  <si>
    <t>1032092</t>
  </si>
  <si>
    <t>1032093</t>
  </si>
  <si>
    <t>1032094</t>
  </si>
  <si>
    <t>1032095</t>
  </si>
  <si>
    <t>1032096</t>
  </si>
  <si>
    <t>1032097</t>
  </si>
  <si>
    <t>1032098</t>
  </si>
  <si>
    <t>1032099</t>
  </si>
  <si>
    <t>1032100</t>
  </si>
  <si>
    <t>1032101</t>
  </si>
  <si>
    <t>1032102</t>
  </si>
  <si>
    <t>1032103</t>
  </si>
  <si>
    <t>1032104</t>
  </si>
  <si>
    <t>1032105</t>
  </si>
  <si>
    <t>1032106</t>
  </si>
  <si>
    <t>1032107</t>
  </si>
  <si>
    <t>1032108</t>
  </si>
  <si>
    <t>1032109</t>
  </si>
  <si>
    <t>1032110</t>
  </si>
  <si>
    <t>1032111</t>
  </si>
  <si>
    <t>1032112</t>
  </si>
  <si>
    <t>1032113</t>
  </si>
  <si>
    <t>1032114</t>
  </si>
  <si>
    <t>1032115</t>
  </si>
  <si>
    <t>1032116</t>
  </si>
  <si>
    <t>1032117</t>
  </si>
  <si>
    <t>1042024</t>
  </si>
  <si>
    <t>1042025</t>
  </si>
  <si>
    <t>1042026</t>
  </si>
  <si>
    <t>1042027</t>
  </si>
  <si>
    <t>1042028</t>
  </si>
  <si>
    <t>1042029</t>
  </si>
  <si>
    <t>1042030</t>
  </si>
  <si>
    <t>1042031</t>
  </si>
  <si>
    <t>1042032</t>
  </si>
  <si>
    <t>1042033</t>
  </si>
  <si>
    <t>1042034</t>
  </si>
  <si>
    <t>1042035</t>
  </si>
  <si>
    <t>1042036</t>
  </si>
  <si>
    <t>1042037</t>
  </si>
  <si>
    <t>1042038</t>
  </si>
  <si>
    <t>1042039</t>
  </si>
  <si>
    <t>1042040</t>
  </si>
  <si>
    <t>1042041</t>
  </si>
  <si>
    <t>1042042</t>
  </si>
  <si>
    <t>1042043</t>
  </si>
  <si>
    <t>1042044</t>
  </si>
  <si>
    <t>1042045</t>
  </si>
  <si>
    <t>1042046</t>
  </si>
  <si>
    <t>1042047</t>
  </si>
  <si>
    <t>1042048</t>
  </si>
  <si>
    <t>1042049</t>
  </si>
  <si>
    <t>1042050</t>
  </si>
  <si>
    <t>1042051</t>
  </si>
  <si>
    <t>1042052</t>
  </si>
  <si>
    <t>1042053</t>
  </si>
  <si>
    <t>1042054</t>
  </si>
  <si>
    <t>1042055</t>
  </si>
  <si>
    <t>1042056</t>
  </si>
  <si>
    <t>1042057</t>
  </si>
  <si>
    <t>1042058</t>
  </si>
  <si>
    <t>1042059</t>
  </si>
  <si>
    <t>1042060</t>
  </si>
  <si>
    <t>1042061</t>
  </si>
  <si>
    <t>1042062</t>
  </si>
  <si>
    <t>1042063</t>
  </si>
  <si>
    <t>1042064</t>
  </si>
  <si>
    <t>1042065</t>
  </si>
  <si>
    <t>1042066</t>
  </si>
  <si>
    <t>1042067</t>
  </si>
  <si>
    <t>1042068</t>
  </si>
  <si>
    <t>1042069</t>
  </si>
  <si>
    <t>1042070</t>
  </si>
  <si>
    <t>1042071</t>
  </si>
  <si>
    <t>1042072</t>
  </si>
  <si>
    <t>1042073</t>
  </si>
  <si>
    <t>1042074</t>
  </si>
  <si>
    <t>1042075</t>
  </si>
  <si>
    <t>1042076</t>
  </si>
  <si>
    <t>1042077</t>
  </si>
  <si>
    <t>1042078</t>
  </si>
  <si>
    <t>1042079</t>
  </si>
  <si>
    <t>1042080</t>
  </si>
  <si>
    <t>1042081</t>
  </si>
  <si>
    <t>1042082</t>
  </si>
  <si>
    <t>1042083</t>
  </si>
  <si>
    <t>1042084</t>
  </si>
  <si>
    <t>1042085</t>
  </si>
  <si>
    <t>1042086</t>
  </si>
  <si>
    <t>1042087</t>
  </si>
  <si>
    <t>1042088</t>
  </si>
  <si>
    <t>1042089</t>
  </si>
  <si>
    <t>1042090</t>
  </si>
  <si>
    <t>1042091</t>
  </si>
  <si>
    <t>1042092</t>
  </si>
  <si>
    <t>1042093</t>
  </si>
  <si>
    <t>1042094</t>
  </si>
  <si>
    <t>1042095</t>
  </si>
  <si>
    <t>1042096</t>
  </si>
  <si>
    <t>1042097</t>
  </si>
  <si>
    <t>1042098</t>
  </si>
  <si>
    <t>1042099</t>
  </si>
  <si>
    <t>1042100</t>
  </si>
  <si>
    <t>1042101</t>
  </si>
  <si>
    <t>1042102</t>
  </si>
  <si>
    <t>1042103</t>
  </si>
  <si>
    <t>1042104</t>
  </si>
  <si>
    <t>1042105</t>
  </si>
  <si>
    <t>1042106</t>
  </si>
  <si>
    <t>1042107</t>
  </si>
  <si>
    <t>1042108</t>
  </si>
  <si>
    <t>1042109</t>
  </si>
  <si>
    <t>1042110</t>
  </si>
  <si>
    <t>1042111</t>
  </si>
  <si>
    <t>1042112</t>
  </si>
  <si>
    <t>1042113</t>
  </si>
  <si>
    <t>1042114</t>
  </si>
  <si>
    <t>1042115</t>
  </si>
  <si>
    <t>1042116</t>
  </si>
  <si>
    <t>1042117</t>
  </si>
  <si>
    <t>1052024</t>
  </si>
  <si>
    <t>1052025</t>
  </si>
  <si>
    <t>1052026</t>
  </si>
  <si>
    <t>1052027</t>
  </si>
  <si>
    <t>1052028</t>
  </si>
  <si>
    <t>1052029</t>
  </si>
  <si>
    <t>1052030</t>
  </si>
  <si>
    <t>1052031</t>
  </si>
  <si>
    <t>1052032</t>
  </si>
  <si>
    <t>1052033</t>
  </si>
  <si>
    <t>1052034</t>
  </si>
  <si>
    <t>1052035</t>
  </si>
  <si>
    <t>1052036</t>
  </si>
  <si>
    <t>1052037</t>
  </si>
  <si>
    <t>1052038</t>
  </si>
  <si>
    <t>1052039</t>
  </si>
  <si>
    <t>1052040</t>
  </si>
  <si>
    <t>1052041</t>
  </si>
  <si>
    <t>1052042</t>
  </si>
  <si>
    <t>1052043</t>
  </si>
  <si>
    <t>1052044</t>
  </si>
  <si>
    <t>1052045</t>
  </si>
  <si>
    <t>1052046</t>
  </si>
  <si>
    <t>1052047</t>
  </si>
  <si>
    <t>1052048</t>
  </si>
  <si>
    <t>1052049</t>
  </si>
  <si>
    <t>1052050</t>
  </si>
  <si>
    <t>1052051</t>
  </si>
  <si>
    <t>1052052</t>
  </si>
  <si>
    <t>1052053</t>
  </si>
  <si>
    <t>1052054</t>
  </si>
  <si>
    <t>1052055</t>
  </si>
  <si>
    <t>1052056</t>
  </si>
  <si>
    <t>1052057</t>
  </si>
  <si>
    <t>1052058</t>
  </si>
  <si>
    <t>1052059</t>
  </si>
  <si>
    <t>1052060</t>
  </si>
  <si>
    <t>1052061</t>
  </si>
  <si>
    <t>1052062</t>
  </si>
  <si>
    <t>1052063</t>
  </si>
  <si>
    <t>1052064</t>
  </si>
  <si>
    <t>1052065</t>
  </si>
  <si>
    <t>1052066</t>
  </si>
  <si>
    <t>1052067</t>
  </si>
  <si>
    <t>1052068</t>
  </si>
  <si>
    <t>1052069</t>
  </si>
  <si>
    <t>1052070</t>
  </si>
  <si>
    <t>1052071</t>
  </si>
  <si>
    <t>1052072</t>
  </si>
  <si>
    <t>1052073</t>
  </si>
  <si>
    <t>1052074</t>
  </si>
  <si>
    <t>1052075</t>
  </si>
  <si>
    <t>1052076</t>
  </si>
  <si>
    <t>1052077</t>
  </si>
  <si>
    <t>1052078</t>
  </si>
  <si>
    <t>1052079</t>
  </si>
  <si>
    <t>1052080</t>
  </si>
  <si>
    <t>1052081</t>
  </si>
  <si>
    <t>1052082</t>
  </si>
  <si>
    <t>1052083</t>
  </si>
  <si>
    <t>1052084</t>
  </si>
  <si>
    <t>1052085</t>
  </si>
  <si>
    <t>1052086</t>
  </si>
  <si>
    <t>1052087</t>
  </si>
  <si>
    <t>1052088</t>
  </si>
  <si>
    <t>1052089</t>
  </si>
  <si>
    <t>1052090</t>
  </si>
  <si>
    <t>1052091</t>
  </si>
  <si>
    <t>1052092</t>
  </si>
  <si>
    <t>1052093</t>
  </si>
  <si>
    <t>1052094</t>
  </si>
  <si>
    <t>1052095</t>
  </si>
  <si>
    <t>1052096</t>
  </si>
  <si>
    <t>1052097</t>
  </si>
  <si>
    <t>1052098</t>
  </si>
  <si>
    <t>1052099</t>
  </si>
  <si>
    <t>1052100</t>
  </si>
  <si>
    <t>1052101</t>
  </si>
  <si>
    <t>1052102</t>
  </si>
  <si>
    <t>1052103</t>
  </si>
  <si>
    <t>1052104</t>
  </si>
  <si>
    <t>1052105</t>
  </si>
  <si>
    <t>1052106</t>
  </si>
  <si>
    <t>1052107</t>
  </si>
  <si>
    <t>1052108</t>
  </si>
  <si>
    <t>1052109</t>
  </si>
  <si>
    <t>1052110</t>
  </si>
  <si>
    <t>1052111</t>
  </si>
  <si>
    <t>1052112</t>
  </si>
  <si>
    <t>1052113</t>
  </si>
  <si>
    <t>1052114</t>
  </si>
  <si>
    <t>1052115</t>
  </si>
  <si>
    <t>1052116</t>
  </si>
  <si>
    <t>1052117</t>
  </si>
  <si>
    <t>1062024</t>
  </si>
  <si>
    <t>1062025</t>
  </si>
  <si>
    <t>1062026</t>
  </si>
  <si>
    <t>1062027</t>
  </si>
  <si>
    <t>1062028</t>
  </si>
  <si>
    <t>1062029</t>
  </si>
  <si>
    <t>1062030</t>
  </si>
  <si>
    <t>1062031</t>
  </si>
  <si>
    <t>1062032</t>
  </si>
  <si>
    <t>1062033</t>
  </si>
  <si>
    <t>1062034</t>
  </si>
  <si>
    <t>1062035</t>
  </si>
  <si>
    <t>1062036</t>
  </si>
  <si>
    <t>1062037</t>
  </si>
  <si>
    <t>1062038</t>
  </si>
  <si>
    <t>1062039</t>
  </si>
  <si>
    <t>1062040</t>
  </si>
  <si>
    <t>1062041</t>
  </si>
  <si>
    <t>1062042</t>
  </si>
  <si>
    <t>1062043</t>
  </si>
  <si>
    <t>1062044</t>
  </si>
  <si>
    <t>1062045</t>
  </si>
  <si>
    <t>1062046</t>
  </si>
  <si>
    <t>1062047</t>
  </si>
  <si>
    <t>1062048</t>
  </si>
  <si>
    <t>1062049</t>
  </si>
  <si>
    <t>1062050</t>
  </si>
  <si>
    <t>1062051</t>
  </si>
  <si>
    <t>1062052</t>
  </si>
  <si>
    <t>1062053</t>
  </si>
  <si>
    <t>1062054</t>
  </si>
  <si>
    <t>1062055</t>
  </si>
  <si>
    <t>1062056</t>
  </si>
  <si>
    <t>1062057</t>
  </si>
  <si>
    <t>1062058</t>
  </si>
  <si>
    <t>1062059</t>
  </si>
  <si>
    <t>1062060</t>
  </si>
  <si>
    <t>1062061</t>
  </si>
  <si>
    <t>1062062</t>
  </si>
  <si>
    <t>1062063</t>
  </si>
  <si>
    <t>1062064</t>
  </si>
  <si>
    <t>1062065</t>
  </si>
  <si>
    <t>1062066</t>
  </si>
  <si>
    <t>1062067</t>
  </si>
  <si>
    <t>1062068</t>
  </si>
  <si>
    <t>1062069</t>
  </si>
  <si>
    <t>1062070</t>
  </si>
  <si>
    <t>1062071</t>
  </si>
  <si>
    <t>1062072</t>
  </si>
  <si>
    <t>1062073</t>
  </si>
  <si>
    <t>1062074</t>
  </si>
  <si>
    <t>1062075</t>
  </si>
  <si>
    <t>1062076</t>
  </si>
  <si>
    <t>1062077</t>
  </si>
  <si>
    <t>1062078</t>
  </si>
  <si>
    <t>1062079</t>
  </si>
  <si>
    <t>1062080</t>
  </si>
  <si>
    <t>1062081</t>
  </si>
  <si>
    <t>1062082</t>
  </si>
  <si>
    <t>1062083</t>
  </si>
  <si>
    <t>1062084</t>
  </si>
  <si>
    <t>1062085</t>
  </si>
  <si>
    <t>1062086</t>
  </si>
  <si>
    <t>1062087</t>
  </si>
  <si>
    <t>1062088</t>
  </si>
  <si>
    <t>1062089</t>
  </si>
  <si>
    <t>1062090</t>
  </si>
  <si>
    <t>1062091</t>
  </si>
  <si>
    <t>1062092</t>
  </si>
  <si>
    <t>1062093</t>
  </si>
  <si>
    <t>1062094</t>
  </si>
  <si>
    <t>1062095</t>
  </si>
  <si>
    <t>1062096</t>
  </si>
  <si>
    <t>1062097</t>
  </si>
  <si>
    <t>1062098</t>
  </si>
  <si>
    <t>1062099</t>
  </si>
  <si>
    <t>1062100</t>
  </si>
  <si>
    <t>1062101</t>
  </si>
  <si>
    <t>1062102</t>
  </si>
  <si>
    <t>1062103</t>
  </si>
  <si>
    <t>1062104</t>
  </si>
  <si>
    <t>1062105</t>
  </si>
  <si>
    <t>1062106</t>
  </si>
  <si>
    <t>1062107</t>
  </si>
  <si>
    <t>1062108</t>
  </si>
  <si>
    <t>1062109</t>
  </si>
  <si>
    <t>1062110</t>
  </si>
  <si>
    <t>1062111</t>
  </si>
  <si>
    <t>1062112</t>
  </si>
  <si>
    <t>1062113</t>
  </si>
  <si>
    <t>1062114</t>
  </si>
  <si>
    <t>1062115</t>
  </si>
  <si>
    <t>1062116</t>
  </si>
  <si>
    <t>1062117</t>
  </si>
  <si>
    <t>1072024</t>
  </si>
  <si>
    <t>1072025</t>
  </si>
  <si>
    <t>1072026</t>
  </si>
  <si>
    <t>1072027</t>
  </si>
  <si>
    <t>1072028</t>
  </si>
  <si>
    <t>1072029</t>
  </si>
  <si>
    <t>1072030</t>
  </si>
  <si>
    <t>1072031</t>
  </si>
  <si>
    <t>1072032</t>
  </si>
  <si>
    <t>1072033</t>
  </si>
  <si>
    <t>1072034</t>
  </si>
  <si>
    <t>1072035</t>
  </si>
  <si>
    <t>1072036</t>
  </si>
  <si>
    <t>1072037</t>
  </si>
  <si>
    <t>1072038</t>
  </si>
  <si>
    <t>1072039</t>
  </si>
  <si>
    <t>1072040</t>
  </si>
  <si>
    <t>1072041</t>
  </si>
  <si>
    <t>1072042</t>
  </si>
  <si>
    <t>1072043</t>
  </si>
  <si>
    <t>1072044</t>
  </si>
  <si>
    <t>1072045</t>
  </si>
  <si>
    <t>1072046</t>
  </si>
  <si>
    <t>1072047</t>
  </si>
  <si>
    <t>1072048</t>
  </si>
  <si>
    <t>1072049</t>
  </si>
  <si>
    <t>1072050</t>
  </si>
  <si>
    <t>1072051</t>
  </si>
  <si>
    <t>1072052</t>
  </si>
  <si>
    <t>1072053</t>
  </si>
  <si>
    <t>1072054</t>
  </si>
  <si>
    <t>1072055</t>
  </si>
  <si>
    <t>1072056</t>
  </si>
  <si>
    <t>1072057</t>
  </si>
  <si>
    <t>1072058</t>
  </si>
  <si>
    <t>1072059</t>
  </si>
  <si>
    <t>1072060</t>
  </si>
  <si>
    <t>1072061</t>
  </si>
  <si>
    <t>1072062</t>
  </si>
  <si>
    <t>1072063</t>
  </si>
  <si>
    <t>1072064</t>
  </si>
  <si>
    <t>1072065</t>
  </si>
  <si>
    <t>1072066</t>
  </si>
  <si>
    <t>1072067</t>
  </si>
  <si>
    <t>1072068</t>
  </si>
  <si>
    <t>1072069</t>
  </si>
  <si>
    <t>1072070</t>
  </si>
  <si>
    <t>1072071</t>
  </si>
  <si>
    <t>1072072</t>
  </si>
  <si>
    <t>1072073</t>
  </si>
  <si>
    <t>1072074</t>
  </si>
  <si>
    <t>1072075</t>
  </si>
  <si>
    <t>1072076</t>
  </si>
  <si>
    <t>1072077</t>
  </si>
  <si>
    <t>1072078</t>
  </si>
  <si>
    <t>1072079</t>
  </si>
  <si>
    <t>1072080</t>
  </si>
  <si>
    <t>1072081</t>
  </si>
  <si>
    <t>1072082</t>
  </si>
  <si>
    <t>1072083</t>
  </si>
  <si>
    <t>1072084</t>
  </si>
  <si>
    <t>1072085</t>
  </si>
  <si>
    <t>1072086</t>
  </si>
  <si>
    <t>1072087</t>
  </si>
  <si>
    <t>1072088</t>
  </si>
  <si>
    <t>1072089</t>
  </si>
  <si>
    <t>1072090</t>
  </si>
  <si>
    <t>1072091</t>
  </si>
  <si>
    <t>1072092</t>
  </si>
  <si>
    <t>1072093</t>
  </si>
  <si>
    <t>1072094</t>
  </si>
  <si>
    <t>1072095</t>
  </si>
  <si>
    <t>1072096</t>
  </si>
  <si>
    <t>1072097</t>
  </si>
  <si>
    <t>1072098</t>
  </si>
  <si>
    <t>1072099</t>
  </si>
  <si>
    <t>1072100</t>
  </si>
  <si>
    <t>1072101</t>
  </si>
  <si>
    <t>1072102</t>
  </si>
  <si>
    <t>1072103</t>
  </si>
  <si>
    <t>1072104</t>
  </si>
  <si>
    <t>1072105</t>
  </si>
  <si>
    <t>1072106</t>
  </si>
  <si>
    <t>1072107</t>
  </si>
  <si>
    <t>1072108</t>
  </si>
  <si>
    <t>1072109</t>
  </si>
  <si>
    <t>1072110</t>
  </si>
  <si>
    <t>1072111</t>
  </si>
  <si>
    <t>1072112</t>
  </si>
  <si>
    <t>1072113</t>
  </si>
  <si>
    <t>1072114</t>
  </si>
  <si>
    <t>1072115</t>
  </si>
  <si>
    <t>1072116</t>
  </si>
  <si>
    <t>1072117</t>
  </si>
  <si>
    <t>1082024</t>
  </si>
  <si>
    <t>1082025</t>
  </si>
  <si>
    <t>1082026</t>
  </si>
  <si>
    <t>1082027</t>
  </si>
  <si>
    <t>1082028</t>
  </si>
  <si>
    <t>1082029</t>
  </si>
  <si>
    <t>1082030</t>
  </si>
  <si>
    <t>1082031</t>
  </si>
  <si>
    <t>1082032</t>
  </si>
  <si>
    <t>1082033</t>
  </si>
  <si>
    <t>1082034</t>
  </si>
  <si>
    <t>1082035</t>
  </si>
  <si>
    <t>1082036</t>
  </si>
  <si>
    <t>1082037</t>
  </si>
  <si>
    <t>1082038</t>
  </si>
  <si>
    <t>1082039</t>
  </si>
  <si>
    <t>1082040</t>
  </si>
  <si>
    <t>1082041</t>
  </si>
  <si>
    <t>1082042</t>
  </si>
  <si>
    <t>1082043</t>
  </si>
  <si>
    <t>1082044</t>
  </si>
  <si>
    <t>1082045</t>
  </si>
  <si>
    <t>1082046</t>
  </si>
  <si>
    <t>1082047</t>
  </si>
  <si>
    <t>1082048</t>
  </si>
  <si>
    <t>1082049</t>
  </si>
  <si>
    <t>1082050</t>
  </si>
  <si>
    <t>1082051</t>
  </si>
  <si>
    <t>1082052</t>
  </si>
  <si>
    <t>1082053</t>
  </si>
  <si>
    <t>1082054</t>
  </si>
  <si>
    <t>1082055</t>
  </si>
  <si>
    <t>1082056</t>
  </si>
  <si>
    <t>1082057</t>
  </si>
  <si>
    <t>1082058</t>
  </si>
  <si>
    <t>1082059</t>
  </si>
  <si>
    <t>1082060</t>
  </si>
  <si>
    <t>1082061</t>
  </si>
  <si>
    <t>1082062</t>
  </si>
  <si>
    <t>1082063</t>
  </si>
  <si>
    <t>1082064</t>
  </si>
  <si>
    <t>1082065</t>
  </si>
  <si>
    <t>1082066</t>
  </si>
  <si>
    <t>1082067</t>
  </si>
  <si>
    <t>1082068</t>
  </si>
  <si>
    <t>1082069</t>
  </si>
  <si>
    <t>1082070</t>
  </si>
  <si>
    <t>1082071</t>
  </si>
  <si>
    <t>1082072</t>
  </si>
  <si>
    <t>1082073</t>
  </si>
  <si>
    <t>1082074</t>
  </si>
  <si>
    <t>1082075</t>
  </si>
  <si>
    <t>1082076</t>
  </si>
  <si>
    <t>1082077</t>
  </si>
  <si>
    <t>1082078</t>
  </si>
  <si>
    <t>1082079</t>
  </si>
  <si>
    <t>1082080</t>
  </si>
  <si>
    <t>1082081</t>
  </si>
  <si>
    <t>1082082</t>
  </si>
  <si>
    <t>1082083</t>
  </si>
  <si>
    <t>1082084</t>
  </si>
  <si>
    <t>1082085</t>
  </si>
  <si>
    <t>1082086</t>
  </si>
  <si>
    <t>1082087</t>
  </si>
  <si>
    <t>1082088</t>
  </si>
  <si>
    <t>1082089</t>
  </si>
  <si>
    <t>1082090</t>
  </si>
  <si>
    <t>1082091</t>
  </si>
  <si>
    <t>1082092</t>
  </si>
  <si>
    <t>1082093</t>
  </si>
  <si>
    <t>1082094</t>
  </si>
  <si>
    <t>1082095</t>
  </si>
  <si>
    <t>1082096</t>
  </si>
  <si>
    <t>1082097</t>
  </si>
  <si>
    <t>1082098</t>
  </si>
  <si>
    <t>1082099</t>
  </si>
  <si>
    <t>1082100</t>
  </si>
  <si>
    <t>1082101</t>
  </si>
  <si>
    <t>1082102</t>
  </si>
  <si>
    <t>1082103</t>
  </si>
  <si>
    <t>1082104</t>
  </si>
  <si>
    <t>1082105</t>
  </si>
  <si>
    <t>1082106</t>
  </si>
  <si>
    <t>1082107</t>
  </si>
  <si>
    <t>1082108</t>
  </si>
  <si>
    <t>1082109</t>
  </si>
  <si>
    <t>1082110</t>
  </si>
  <si>
    <t>1082111</t>
  </si>
  <si>
    <t>1082112</t>
  </si>
  <si>
    <t>1082113</t>
  </si>
  <si>
    <t>1082114</t>
  </si>
  <si>
    <t>1082115</t>
  </si>
  <si>
    <t>1082116</t>
  </si>
  <si>
    <t>1082117</t>
  </si>
  <si>
    <t>1092024</t>
  </si>
  <si>
    <t>1092025</t>
  </si>
  <si>
    <t>1092026</t>
  </si>
  <si>
    <t>1092027</t>
  </si>
  <si>
    <t>1092028</t>
  </si>
  <si>
    <t>1092029</t>
  </si>
  <si>
    <t>1092030</t>
  </si>
  <si>
    <t>1092031</t>
  </si>
  <si>
    <t>1092032</t>
  </si>
  <si>
    <t>1092033</t>
  </si>
  <si>
    <t>1092034</t>
  </si>
  <si>
    <t>1092035</t>
  </si>
  <si>
    <t>1092036</t>
  </si>
  <si>
    <t>1092037</t>
  </si>
  <si>
    <t>1092038</t>
  </si>
  <si>
    <t>1092039</t>
  </si>
  <si>
    <t>1092040</t>
  </si>
  <si>
    <t>1092041</t>
  </si>
  <si>
    <t>1092042</t>
  </si>
  <si>
    <t>1092043</t>
  </si>
  <si>
    <t>1092044</t>
  </si>
  <si>
    <t>1092045</t>
  </si>
  <si>
    <t>1092046</t>
  </si>
  <si>
    <t>1092047</t>
  </si>
  <si>
    <t>1092048</t>
  </si>
  <si>
    <t>1092049</t>
  </si>
  <si>
    <t>1092050</t>
  </si>
  <si>
    <t>1092051</t>
  </si>
  <si>
    <t>1092052</t>
  </si>
  <si>
    <t>1092053</t>
  </si>
  <si>
    <t>1092054</t>
  </si>
  <si>
    <t>1092055</t>
  </si>
  <si>
    <t>1092056</t>
  </si>
  <si>
    <t>1092057</t>
  </si>
  <si>
    <t>1092058</t>
  </si>
  <si>
    <t>1092059</t>
  </si>
  <si>
    <t>1092060</t>
  </si>
  <si>
    <t>1092061</t>
  </si>
  <si>
    <t>1092062</t>
  </si>
  <si>
    <t>1092063</t>
  </si>
  <si>
    <t>1092064</t>
  </si>
  <si>
    <t>1092065</t>
  </si>
  <si>
    <t>1092066</t>
  </si>
  <si>
    <t>1092067</t>
  </si>
  <si>
    <t>1092068</t>
  </si>
  <si>
    <t>1092069</t>
  </si>
  <si>
    <t>1092070</t>
  </si>
  <si>
    <t>1092071</t>
  </si>
  <si>
    <t>1092072</t>
  </si>
  <si>
    <t>1092073</t>
  </si>
  <si>
    <t>1092074</t>
  </si>
  <si>
    <t>1092075</t>
  </si>
  <si>
    <t>1092076</t>
  </si>
  <si>
    <t>1092077</t>
  </si>
  <si>
    <t>1092078</t>
  </si>
  <si>
    <t>1092079</t>
  </si>
  <si>
    <t>1092080</t>
  </si>
  <si>
    <t>1092081</t>
  </si>
  <si>
    <t>1092082</t>
  </si>
  <si>
    <t>1092083</t>
  </si>
  <si>
    <t>1092084</t>
  </si>
  <si>
    <t>1092085</t>
  </si>
  <si>
    <t>1092086</t>
  </si>
  <si>
    <t>1092087</t>
  </si>
  <si>
    <t>1092088</t>
  </si>
  <si>
    <t>1092089</t>
  </si>
  <si>
    <t>1092090</t>
  </si>
  <si>
    <t>1092091</t>
  </si>
  <si>
    <t>1092092</t>
  </si>
  <si>
    <t>1092093</t>
  </si>
  <si>
    <t>1092094</t>
  </si>
  <si>
    <t>1092095</t>
  </si>
  <si>
    <t>1092096</t>
  </si>
  <si>
    <t>1092097</t>
  </si>
  <si>
    <t>1092098</t>
  </si>
  <si>
    <t>1092099</t>
  </si>
  <si>
    <t>1092100</t>
  </si>
  <si>
    <t>1092101</t>
  </si>
  <si>
    <t>1092102</t>
  </si>
  <si>
    <t>1092103</t>
  </si>
  <si>
    <t>1092104</t>
  </si>
  <si>
    <t>1092105</t>
  </si>
  <si>
    <t>1092106</t>
  </si>
  <si>
    <t>1092107</t>
  </si>
  <si>
    <t>1092108</t>
  </si>
  <si>
    <t>1092109</t>
  </si>
  <si>
    <t>1092110</t>
  </si>
  <si>
    <t>1092111</t>
  </si>
  <si>
    <t>1092112</t>
  </si>
  <si>
    <t>1092113</t>
  </si>
  <si>
    <t>1092114</t>
  </si>
  <si>
    <t>1092115</t>
  </si>
  <si>
    <t>1092116</t>
  </si>
  <si>
    <t>1092117</t>
  </si>
  <si>
    <t>1102024</t>
  </si>
  <si>
    <t>1102025</t>
  </si>
  <si>
    <t>1102026</t>
  </si>
  <si>
    <t>1102027</t>
  </si>
  <si>
    <t>1102028</t>
  </si>
  <si>
    <t>1102029</t>
  </si>
  <si>
    <t>1102030</t>
  </si>
  <si>
    <t>1102031</t>
  </si>
  <si>
    <t>1102032</t>
  </si>
  <si>
    <t>1102033</t>
  </si>
  <si>
    <t>1102034</t>
  </si>
  <si>
    <t>1102035</t>
  </si>
  <si>
    <t>1102036</t>
  </si>
  <si>
    <t>1102037</t>
  </si>
  <si>
    <t>1102038</t>
  </si>
  <si>
    <t>1102039</t>
  </si>
  <si>
    <t>1102040</t>
  </si>
  <si>
    <t>1102041</t>
  </si>
  <si>
    <t>1102042</t>
  </si>
  <si>
    <t>1102043</t>
  </si>
  <si>
    <t>1102044</t>
  </si>
  <si>
    <t>1102045</t>
  </si>
  <si>
    <t>1102046</t>
  </si>
  <si>
    <t>1102047</t>
  </si>
  <si>
    <t>1102048</t>
  </si>
  <si>
    <t>1102049</t>
  </si>
  <si>
    <t>1102050</t>
  </si>
  <si>
    <t>1102051</t>
  </si>
  <si>
    <t>1102052</t>
  </si>
  <si>
    <t>1102053</t>
  </si>
  <si>
    <t>1102054</t>
  </si>
  <si>
    <t>1102055</t>
  </si>
  <si>
    <t>1102056</t>
  </si>
  <si>
    <t>1102057</t>
  </si>
  <si>
    <t>1102058</t>
  </si>
  <si>
    <t>1102059</t>
  </si>
  <si>
    <t>1102060</t>
  </si>
  <si>
    <t>1102061</t>
  </si>
  <si>
    <t>1102062</t>
  </si>
  <si>
    <t>1102063</t>
  </si>
  <si>
    <t>1102064</t>
  </si>
  <si>
    <t>1102065</t>
  </si>
  <si>
    <t>1102066</t>
  </si>
  <si>
    <t>1102067</t>
  </si>
  <si>
    <t>1102068</t>
  </si>
  <si>
    <t>1102069</t>
  </si>
  <si>
    <t>1102070</t>
  </si>
  <si>
    <t>1102071</t>
  </si>
  <si>
    <t>1102072</t>
  </si>
  <si>
    <t>1102073</t>
  </si>
  <si>
    <t>1102074</t>
  </si>
  <si>
    <t>1102075</t>
  </si>
  <si>
    <t>1102076</t>
  </si>
  <si>
    <t>1102077</t>
  </si>
  <si>
    <t>1102078</t>
  </si>
  <si>
    <t>1102079</t>
  </si>
  <si>
    <t>1102080</t>
  </si>
  <si>
    <t>1102081</t>
  </si>
  <si>
    <t>1102082</t>
  </si>
  <si>
    <t>1102083</t>
  </si>
  <si>
    <t>1102084</t>
  </si>
  <si>
    <t>1102085</t>
  </si>
  <si>
    <t>1102086</t>
  </si>
  <si>
    <t>1102087</t>
  </si>
  <si>
    <t>1102088</t>
  </si>
  <si>
    <t>1102089</t>
  </si>
  <si>
    <t>1102090</t>
  </si>
  <si>
    <t>1102091</t>
  </si>
  <si>
    <t>1102092</t>
  </si>
  <si>
    <t>1102093</t>
  </si>
  <si>
    <t>1102094</t>
  </si>
  <si>
    <t>1102095</t>
  </si>
  <si>
    <t>1102096</t>
  </si>
  <si>
    <t>1102097</t>
  </si>
  <si>
    <t>1102098</t>
  </si>
  <si>
    <t>1102099</t>
  </si>
  <si>
    <t>1102100</t>
  </si>
  <si>
    <t>1102101</t>
  </si>
  <si>
    <t>1102102</t>
  </si>
  <si>
    <t>1102103</t>
  </si>
  <si>
    <t>1102104</t>
  </si>
  <si>
    <t>1102105</t>
  </si>
  <si>
    <t>1102106</t>
  </si>
  <si>
    <t>1102107</t>
  </si>
  <si>
    <t>1102108</t>
  </si>
  <si>
    <t>1102109</t>
  </si>
  <si>
    <t>1102110</t>
  </si>
  <si>
    <t>1102111</t>
  </si>
  <si>
    <t>1102112</t>
  </si>
  <si>
    <t>1102113</t>
  </si>
  <si>
    <t>1102114</t>
  </si>
  <si>
    <t>1102115</t>
  </si>
  <si>
    <t>1102116</t>
  </si>
  <si>
    <t>1102117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</si>
</sst>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[$₪-40D]\ #,##0"/>
  </numFmts>
  <fonts count="9" x14ac:knownFonts="1">
    <font>
      <sz val="11"/>
      <color theme="1"/>
      <name val="Arial"/>
      <family val="2"/>
      <charset val="177"/>
      <scheme val="minor"/>
    </font>
    <font>
      <sz val="14"/>
      <color theme="1"/>
      <name val="David"/>
      <family val="2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sz val="18"/>
      <color rgb="FFFF0000"/>
      <name val="David"/>
      <family val="2"/>
    </font>
    <font>
      <sz val="11"/>
      <color theme="0"/>
      <name val="Arial"/>
      <family val="2"/>
      <charset val="177"/>
      <scheme val="minor"/>
    </font>
    <font>
      <sz val="8"/>
      <color theme="1"/>
      <name val="Arial"/>
      <family val="2"/>
      <charset val="177"/>
      <scheme val="minor"/>
    </font>
    <font>
      <b/>
      <u/>
      <sz val="16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DCDC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2" borderId="0" xfId="0" applyFill="1" applyProtection="1">
      <protection hidden="1"/>
    </xf>
    <xf numFmtId="0" fontId="0" fillId="2" borderId="4" xfId="0" applyNumberFormat="1" applyFill="1" applyBorder="1" applyAlignment="1" applyProtection="1">
      <alignment horizontal="left" indent="1"/>
      <protection hidden="1"/>
    </xf>
    <xf numFmtId="0" fontId="0" fillId="2" borderId="5" xfId="0" applyNumberFormat="1" applyFill="1" applyBorder="1" applyAlignment="1" applyProtection="1">
      <alignment horizontal="left" indent="1"/>
      <protection hidden="1"/>
    </xf>
    <xf numFmtId="0" fontId="0" fillId="2" borderId="6" xfId="0" applyNumberFormat="1" applyFill="1" applyBorder="1" applyAlignment="1" applyProtection="1">
      <alignment horizontal="left" indent="1"/>
      <protection hidden="1"/>
    </xf>
    <xf numFmtId="0" fontId="0" fillId="2" borderId="0" xfId="0" applyFill="1" applyAlignment="1" applyProtection="1">
      <protection hidden="1"/>
    </xf>
    <xf numFmtId="0" fontId="3" fillId="2" borderId="0" xfId="0" applyFont="1" applyFill="1" applyProtection="1">
      <protection hidden="1"/>
    </xf>
    <xf numFmtId="0" fontId="0" fillId="3" borderId="2" xfId="0" applyFill="1" applyBorder="1" applyAlignment="1" applyProtection="1">
      <alignment horizontal="right" indent="1"/>
      <protection locked="0"/>
    </xf>
    <xf numFmtId="0" fontId="1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1" fillId="4" borderId="8" xfId="0" applyFont="1" applyFill="1" applyBorder="1" applyAlignment="1" applyProtection="1">
      <alignment horizontal="left"/>
      <protection hidden="1"/>
    </xf>
    <xf numFmtId="0" fontId="1" fillId="4" borderId="9" xfId="0" applyFont="1" applyFill="1" applyBorder="1" applyProtection="1">
      <protection hidden="1"/>
    </xf>
    <xf numFmtId="9" fontId="1" fillId="2" borderId="7" xfId="0" applyNumberFormat="1" applyFont="1" applyFill="1" applyBorder="1" applyProtection="1">
      <protection hidden="1"/>
    </xf>
    <xf numFmtId="43" fontId="1" fillId="2" borderId="7" xfId="1" applyFont="1" applyFill="1" applyBorder="1" applyAlignment="1" applyProtection="1">
      <alignment horizontal="right" vertical="center" readingOrder="1"/>
      <protection hidden="1"/>
    </xf>
    <xf numFmtId="9" fontId="1" fillId="5" borderId="7" xfId="0" applyNumberFormat="1" applyFont="1" applyFill="1" applyBorder="1" applyProtection="1">
      <protection hidden="1"/>
    </xf>
    <xf numFmtId="43" fontId="1" fillId="5" borderId="7" xfId="1" applyFont="1" applyFill="1" applyBorder="1" applyAlignment="1" applyProtection="1">
      <alignment horizontal="right" vertical="center" readingOrder="1"/>
      <protection hidden="1"/>
    </xf>
    <xf numFmtId="0" fontId="0" fillId="0" borderId="0" xfId="0" applyProtection="1">
      <protection hidden="1"/>
    </xf>
    <xf numFmtId="1" fontId="0" fillId="0" borderId="0" xfId="0" applyNumberFormat="1" applyProtection="1">
      <protection hidden="1"/>
    </xf>
    <xf numFmtId="164" fontId="0" fillId="0" borderId="0" xfId="2" applyNumberFormat="1" applyFont="1" applyProtection="1">
      <protection hidden="1"/>
    </xf>
    <xf numFmtId="0" fontId="0" fillId="2" borderId="0" xfId="0" applyFill="1" applyAlignment="1" applyProtection="1">
      <alignment horizontal="left" indent="1"/>
      <protection hidden="1"/>
    </xf>
    <xf numFmtId="0" fontId="0" fillId="2" borderId="0" xfId="0" applyFill="1" applyAlignment="1" applyProtection="1">
      <alignment horizontal="right"/>
      <protection hidden="1"/>
    </xf>
    <xf numFmtId="14" fontId="0" fillId="0" borderId="0" xfId="0" applyNumberFormat="1"/>
    <xf numFmtId="0" fontId="6" fillId="2" borderId="0" xfId="0" applyFont="1" applyFill="1" applyAlignment="1" applyProtection="1">
      <alignment horizontal="right" vertical="center"/>
      <protection hidden="1"/>
    </xf>
    <xf numFmtId="9" fontId="0" fillId="0" borderId="0" xfId="2" applyNumberFormat="1" applyFont="1" applyProtection="1">
      <protection hidden="1"/>
    </xf>
    <xf numFmtId="0" fontId="5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0" fillId="3" borderId="1" xfId="0" applyFill="1" applyBorder="1" applyAlignment="1" applyProtection="1">
      <alignment horizontal="right" indent="1"/>
      <protection locked="0"/>
    </xf>
    <xf numFmtId="14" fontId="0" fillId="3" borderId="2" xfId="0" applyNumberFormat="1" applyFill="1" applyBorder="1" applyAlignment="1" applyProtection="1">
      <alignment horizontal="right" indent="1"/>
      <protection locked="0"/>
    </xf>
    <xf numFmtId="3" fontId="0" fillId="3" borderId="3" xfId="0" applyNumberFormat="1" applyFill="1" applyBorder="1" applyAlignment="1" applyProtection="1">
      <alignment horizontal="right" indent="1"/>
      <protection locked="0"/>
    </xf>
    <xf numFmtId="0" fontId="0" fillId="7" borderId="2" xfId="0" applyFill="1" applyBorder="1" applyAlignment="1" applyProtection="1">
      <alignment horizontal="right" indent="1"/>
      <protection hidden="1"/>
    </xf>
    <xf numFmtId="14" fontId="0" fillId="7" borderId="2" xfId="0" applyNumberFormat="1" applyFill="1" applyBorder="1" applyAlignment="1" applyProtection="1">
      <alignment horizontal="right" indent="1"/>
      <protection hidden="1"/>
    </xf>
    <xf numFmtId="3" fontId="0" fillId="7" borderId="13" xfId="0" applyNumberFormat="1" applyFill="1" applyBorder="1" applyAlignment="1" applyProtection="1">
      <alignment horizontal="right" indent="1"/>
      <protection hidden="1"/>
    </xf>
    <xf numFmtId="0" fontId="0" fillId="7" borderId="1" xfId="0" applyNumberFormat="1" applyFill="1" applyBorder="1" applyAlignment="1" applyProtection="1">
      <alignment horizontal="right" indent="1"/>
      <protection hidden="1"/>
    </xf>
    <xf numFmtId="2" fontId="0" fillId="7" borderId="1" xfId="0" applyNumberFormat="1" applyFill="1" applyBorder="1" applyAlignment="1" applyProtection="1">
      <alignment horizontal="right" indent="1"/>
      <protection hidden="1"/>
    </xf>
    <xf numFmtId="2" fontId="0" fillId="7" borderId="3" xfId="0" applyNumberFormat="1" applyFill="1" applyBorder="1" applyAlignment="1" applyProtection="1">
      <alignment horizontal="right" indent="1"/>
      <protection hidden="1"/>
    </xf>
    <xf numFmtId="165" fontId="1" fillId="2" borderId="7" xfId="1" applyNumberFormat="1" applyFont="1" applyFill="1" applyBorder="1" applyAlignment="1" applyProtection="1">
      <alignment horizontal="center" vertical="center" readingOrder="1"/>
      <protection hidden="1"/>
    </xf>
    <xf numFmtId="165" fontId="1" fillId="5" borderId="7" xfId="1" applyNumberFormat="1" applyFont="1" applyFill="1" applyBorder="1" applyAlignment="1" applyProtection="1">
      <alignment horizontal="center" vertical="center" readingOrder="1"/>
      <protection hidden="1"/>
    </xf>
    <xf numFmtId="0" fontId="8" fillId="8" borderId="14" xfId="3" applyFont="1" applyFill="1" applyBorder="1" applyAlignment="1">
      <alignment vertical="top" wrapText="1"/>
    </xf>
    <xf numFmtId="0" fontId="2" fillId="0" borderId="14" xfId="3" applyBorder="1"/>
    <xf numFmtId="0" fontId="2" fillId="0" borderId="0" xfId="3"/>
    <xf numFmtId="0" fontId="2" fillId="0" borderId="0" xfId="3" applyAlignment="1">
      <alignment vertical="top" wrapText="1"/>
    </xf>
    <xf numFmtId="0" fontId="1" fillId="6" borderId="10" xfId="0" applyFont="1" applyFill="1" applyBorder="1" applyAlignment="1" applyProtection="1">
      <alignment horizontal="center"/>
      <protection hidden="1"/>
    </xf>
    <xf numFmtId="0" fontId="1" fillId="6" borderId="12" xfId="0" applyFont="1" applyFill="1" applyBorder="1" applyAlignment="1" applyProtection="1">
      <alignment horizontal="center"/>
      <protection hidden="1"/>
    </xf>
    <xf numFmtId="0" fontId="1" fillId="6" borderId="11" xfId="0" applyFont="1" applyFill="1" applyBorder="1" applyAlignment="1" applyProtection="1">
      <alignment horizontal="center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</cellXfs>
  <cellStyles count="4">
    <cellStyle name="Comma" xfId="1" builtinId="3"/>
    <cellStyle name="Normal" xfId="0" builtinId="0"/>
    <cellStyle name="Normal 3" xfId="3" xr:uid="{C014B7A0-85CC-4037-81CE-1AAD44E75E0F}"/>
    <cellStyle name="Percent" xfId="2" builtinId="5"/>
  </cellStyles>
  <dxfs count="3">
    <dxf>
      <font>
        <b/>
        <i val="0"/>
        <color rgb="FFC7E0B4"/>
      </font>
      <fill>
        <patternFill>
          <bgColor rgb="FFC75911"/>
        </patternFill>
      </fill>
    </dxf>
    <dxf>
      <numFmt numFmtId="166" formatCode=";;;"/>
    </dxf>
    <dxf>
      <numFmt numFmtId="166" formatCode=";;;"/>
    </dxf>
  </dxfs>
  <tableStyles count="0" defaultTableStyle="TableStyleMedium2" defaultPivotStyle="PivotStyleLight16"/>
  <colors>
    <mruColors>
      <color rgb="FFC7E0B4"/>
      <color rgb="FFC759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491;&#1493;&#1495; &#1500;&#1492;&#1491;&#1508;&#1505;&#1492;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1496;&#1489;&#1500;&#1488;&#1493;&#1514;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4</xdr:col>
      <xdr:colOff>2076450</xdr:colOff>
      <xdr:row>8</xdr:row>
      <xdr:rowOff>228600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0FF3659-3545-4B2B-92BD-EA222B678F0D}"/>
            </a:ext>
          </a:extLst>
        </xdr:cNvPr>
        <xdr:cNvCxnSpPr/>
      </xdr:nvCxnSpPr>
      <xdr:spPr>
        <a:xfrm flipV="1">
          <a:off x="11234042175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7</xdr:row>
      <xdr:rowOff>28575</xdr:rowOff>
    </xdr:from>
    <xdr:to>
      <xdr:col>11</xdr:col>
      <xdr:colOff>2076450</xdr:colOff>
      <xdr:row>8</xdr:row>
      <xdr:rowOff>228600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7256D0D-CAEE-4029-BB09-2385C4B7BDFB}"/>
            </a:ext>
          </a:extLst>
        </xdr:cNvPr>
        <xdr:cNvCxnSpPr/>
      </xdr:nvCxnSpPr>
      <xdr:spPr>
        <a:xfrm flipV="1">
          <a:off x="11234042175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21</xdr:row>
      <xdr:rowOff>28575</xdr:rowOff>
    </xdr:from>
    <xdr:to>
      <xdr:col>4</xdr:col>
      <xdr:colOff>2076450</xdr:colOff>
      <xdr:row>22</xdr:row>
      <xdr:rowOff>228600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437A774-81CC-47B8-8776-3FEBD84D836E}"/>
            </a:ext>
          </a:extLst>
        </xdr:cNvPr>
        <xdr:cNvCxnSpPr/>
      </xdr:nvCxnSpPr>
      <xdr:spPr>
        <a:xfrm flipV="1">
          <a:off x="112360710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35</xdr:row>
      <xdr:rowOff>28575</xdr:rowOff>
    </xdr:from>
    <xdr:to>
      <xdr:col>4</xdr:col>
      <xdr:colOff>2076450</xdr:colOff>
      <xdr:row>36</xdr:row>
      <xdr:rowOff>228600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E11D270-F228-4620-94ED-876A505B7C46}"/>
            </a:ext>
          </a:extLst>
        </xdr:cNvPr>
        <xdr:cNvCxnSpPr/>
      </xdr:nvCxnSpPr>
      <xdr:spPr>
        <a:xfrm flipV="1">
          <a:off x="112360710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49</xdr:row>
      <xdr:rowOff>28575</xdr:rowOff>
    </xdr:from>
    <xdr:to>
      <xdr:col>4</xdr:col>
      <xdr:colOff>2076450</xdr:colOff>
      <xdr:row>50</xdr:row>
      <xdr:rowOff>228600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A11195B1-FDE9-410C-8289-F4EA7DFFD38B}"/>
            </a:ext>
          </a:extLst>
        </xdr:cNvPr>
        <xdr:cNvCxnSpPr/>
      </xdr:nvCxnSpPr>
      <xdr:spPr>
        <a:xfrm flipV="1">
          <a:off x="112360710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7</xdr:row>
      <xdr:rowOff>28575</xdr:rowOff>
    </xdr:from>
    <xdr:to>
      <xdr:col>11</xdr:col>
      <xdr:colOff>2076450</xdr:colOff>
      <xdr:row>8</xdr:row>
      <xdr:rowOff>228600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3A850C14-FA9D-48C6-B7A9-1D5B2D6CDD60}"/>
            </a:ext>
          </a:extLst>
        </xdr:cNvPr>
        <xdr:cNvCxnSpPr/>
      </xdr:nvCxnSpPr>
      <xdr:spPr>
        <a:xfrm flipV="1">
          <a:off x="112360710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21</xdr:row>
      <xdr:rowOff>28575</xdr:rowOff>
    </xdr:from>
    <xdr:to>
      <xdr:col>11</xdr:col>
      <xdr:colOff>2076450</xdr:colOff>
      <xdr:row>22</xdr:row>
      <xdr:rowOff>228600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2FBED1F8-569A-4D93-A0D5-D9E78A384DCE}"/>
            </a:ext>
          </a:extLst>
        </xdr:cNvPr>
        <xdr:cNvCxnSpPr/>
      </xdr:nvCxnSpPr>
      <xdr:spPr>
        <a:xfrm flipV="1">
          <a:off x="11236071000" y="5133975"/>
          <a:ext cx="2057400" cy="447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35</xdr:row>
      <xdr:rowOff>28575</xdr:rowOff>
    </xdr:from>
    <xdr:to>
      <xdr:col>11</xdr:col>
      <xdr:colOff>2076450</xdr:colOff>
      <xdr:row>36</xdr:row>
      <xdr:rowOff>228600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4D91125E-065F-4789-A9E5-E5572D434AAF}"/>
            </a:ext>
          </a:extLst>
        </xdr:cNvPr>
        <xdr:cNvCxnSpPr/>
      </xdr:nvCxnSpPr>
      <xdr:spPr>
        <a:xfrm flipV="1">
          <a:off x="11236071000" y="8334375"/>
          <a:ext cx="2057400" cy="447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49</xdr:row>
      <xdr:rowOff>28575</xdr:rowOff>
    </xdr:from>
    <xdr:to>
      <xdr:col>11</xdr:col>
      <xdr:colOff>2076450</xdr:colOff>
      <xdr:row>50</xdr:row>
      <xdr:rowOff>228600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5ECAC4CA-5D2D-4187-8D3B-66A61EC3B017}"/>
            </a:ext>
          </a:extLst>
        </xdr:cNvPr>
        <xdr:cNvCxnSpPr/>
      </xdr:nvCxnSpPr>
      <xdr:spPr>
        <a:xfrm flipV="1">
          <a:off x="11236071000" y="11534775"/>
          <a:ext cx="2057400" cy="447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7</xdr:row>
      <xdr:rowOff>28575</xdr:rowOff>
    </xdr:from>
    <xdr:to>
      <xdr:col>11</xdr:col>
      <xdr:colOff>2076450</xdr:colOff>
      <xdr:row>8</xdr:row>
      <xdr:rowOff>228600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9D4124F7-68EB-43A6-8F3E-36ED009DFDBD}"/>
            </a:ext>
          </a:extLst>
        </xdr:cNvPr>
        <xdr:cNvCxnSpPr/>
      </xdr:nvCxnSpPr>
      <xdr:spPr>
        <a:xfrm flipV="1">
          <a:off x="112360710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21</xdr:row>
      <xdr:rowOff>28575</xdr:rowOff>
    </xdr:from>
    <xdr:to>
      <xdr:col>11</xdr:col>
      <xdr:colOff>2076450</xdr:colOff>
      <xdr:row>22</xdr:row>
      <xdr:rowOff>228600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22988EEB-4CF7-4605-AC15-1FF68E94471B}"/>
            </a:ext>
          </a:extLst>
        </xdr:cNvPr>
        <xdr:cNvCxnSpPr/>
      </xdr:nvCxnSpPr>
      <xdr:spPr>
        <a:xfrm flipV="1">
          <a:off x="11236071000" y="5133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35</xdr:row>
      <xdr:rowOff>28575</xdr:rowOff>
    </xdr:from>
    <xdr:to>
      <xdr:col>11</xdr:col>
      <xdr:colOff>2076450</xdr:colOff>
      <xdr:row>36</xdr:row>
      <xdr:rowOff>228600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181B36E5-6B33-4AA9-85F4-548B5F2EBF2B}"/>
            </a:ext>
          </a:extLst>
        </xdr:cNvPr>
        <xdr:cNvCxnSpPr/>
      </xdr:nvCxnSpPr>
      <xdr:spPr>
        <a:xfrm flipV="1">
          <a:off x="11236071000" y="8324850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49</xdr:row>
      <xdr:rowOff>28575</xdr:rowOff>
    </xdr:from>
    <xdr:to>
      <xdr:col>11</xdr:col>
      <xdr:colOff>2076450</xdr:colOff>
      <xdr:row>50</xdr:row>
      <xdr:rowOff>228600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6FDB7CB-20F7-413B-ADE2-A890C28D85F2}"/>
            </a:ext>
          </a:extLst>
        </xdr:cNvPr>
        <xdr:cNvCxnSpPr/>
      </xdr:nvCxnSpPr>
      <xdr:spPr>
        <a:xfrm flipV="1">
          <a:off x="11236071000" y="1151572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7</xdr:row>
      <xdr:rowOff>28575</xdr:rowOff>
    </xdr:from>
    <xdr:to>
      <xdr:col>4</xdr:col>
      <xdr:colOff>2076450</xdr:colOff>
      <xdr:row>8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F72F80F2-DDD9-4110-BE9D-4AD31AD5871A}"/>
            </a:ext>
          </a:extLst>
        </xdr:cNvPr>
        <xdr:cNvCxnSpPr/>
      </xdr:nvCxnSpPr>
      <xdr:spPr>
        <a:xfrm flipV="1">
          <a:off x="11236452000" y="176212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7</xdr:row>
      <xdr:rowOff>28575</xdr:rowOff>
    </xdr:from>
    <xdr:to>
      <xdr:col>11</xdr:col>
      <xdr:colOff>2076450</xdr:colOff>
      <xdr:row>8</xdr:row>
      <xdr:rowOff>228600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988D9F41-9CDE-4D30-91F4-93758F6F2E7A}"/>
            </a:ext>
          </a:extLst>
        </xdr:cNvPr>
        <xdr:cNvCxnSpPr/>
      </xdr:nvCxnSpPr>
      <xdr:spPr>
        <a:xfrm flipV="1">
          <a:off x="112353852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21</xdr:row>
      <xdr:rowOff>28575</xdr:rowOff>
    </xdr:from>
    <xdr:to>
      <xdr:col>11</xdr:col>
      <xdr:colOff>2076450</xdr:colOff>
      <xdr:row>22</xdr:row>
      <xdr:rowOff>228600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C1547061-4A55-41CF-8492-502D1C150D15}"/>
            </a:ext>
          </a:extLst>
        </xdr:cNvPr>
        <xdr:cNvCxnSpPr/>
      </xdr:nvCxnSpPr>
      <xdr:spPr>
        <a:xfrm flipV="1">
          <a:off x="112353852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21</xdr:row>
      <xdr:rowOff>28575</xdr:rowOff>
    </xdr:from>
    <xdr:to>
      <xdr:col>4</xdr:col>
      <xdr:colOff>2076450</xdr:colOff>
      <xdr:row>22</xdr:row>
      <xdr:rowOff>228600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B7661240-4290-4DE5-BD80-8B78F65533B0}"/>
            </a:ext>
          </a:extLst>
        </xdr:cNvPr>
        <xdr:cNvCxnSpPr/>
      </xdr:nvCxnSpPr>
      <xdr:spPr>
        <a:xfrm flipV="1">
          <a:off x="112353852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35</xdr:row>
      <xdr:rowOff>28575</xdr:rowOff>
    </xdr:from>
    <xdr:to>
      <xdr:col>4</xdr:col>
      <xdr:colOff>2076450</xdr:colOff>
      <xdr:row>36</xdr:row>
      <xdr:rowOff>228600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52C9302E-E9A5-415D-AD13-85D88CBFB18C}"/>
            </a:ext>
          </a:extLst>
        </xdr:cNvPr>
        <xdr:cNvCxnSpPr/>
      </xdr:nvCxnSpPr>
      <xdr:spPr>
        <a:xfrm flipV="1">
          <a:off x="112353852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35</xdr:row>
      <xdr:rowOff>28575</xdr:rowOff>
    </xdr:from>
    <xdr:to>
      <xdr:col>11</xdr:col>
      <xdr:colOff>2076450</xdr:colOff>
      <xdr:row>36</xdr:row>
      <xdr:rowOff>228600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8B17C697-BCEC-4133-A547-DD9F060C5A79}"/>
            </a:ext>
          </a:extLst>
        </xdr:cNvPr>
        <xdr:cNvCxnSpPr/>
      </xdr:nvCxnSpPr>
      <xdr:spPr>
        <a:xfrm flipV="1">
          <a:off x="112353852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49</xdr:row>
      <xdr:rowOff>28575</xdr:rowOff>
    </xdr:from>
    <xdr:to>
      <xdr:col>11</xdr:col>
      <xdr:colOff>2076450</xdr:colOff>
      <xdr:row>50</xdr:row>
      <xdr:rowOff>228600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C8D60E71-3F12-4C09-AD09-46542ABFF459}"/>
            </a:ext>
          </a:extLst>
        </xdr:cNvPr>
        <xdr:cNvCxnSpPr/>
      </xdr:nvCxnSpPr>
      <xdr:spPr>
        <a:xfrm flipV="1">
          <a:off x="112353852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49</xdr:row>
      <xdr:rowOff>28575</xdr:rowOff>
    </xdr:from>
    <xdr:to>
      <xdr:col>4</xdr:col>
      <xdr:colOff>2076450</xdr:colOff>
      <xdr:row>50</xdr:row>
      <xdr:rowOff>228600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471180CE-3CC0-4BCA-A0BC-69EDC40F1F57}"/>
            </a:ext>
          </a:extLst>
        </xdr:cNvPr>
        <xdr:cNvCxnSpPr/>
      </xdr:nvCxnSpPr>
      <xdr:spPr>
        <a:xfrm flipV="1">
          <a:off x="112353852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7</xdr:row>
      <xdr:rowOff>28575</xdr:rowOff>
    </xdr:from>
    <xdr:to>
      <xdr:col>11</xdr:col>
      <xdr:colOff>2076450</xdr:colOff>
      <xdr:row>8</xdr:row>
      <xdr:rowOff>228600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F39494E7-318F-43AC-913D-4E6BFD527975}"/>
            </a:ext>
          </a:extLst>
        </xdr:cNvPr>
        <xdr:cNvCxnSpPr/>
      </xdr:nvCxnSpPr>
      <xdr:spPr>
        <a:xfrm flipV="1">
          <a:off x="112360710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7</xdr:row>
      <xdr:rowOff>28575</xdr:rowOff>
    </xdr:from>
    <xdr:to>
      <xdr:col>11</xdr:col>
      <xdr:colOff>2076450</xdr:colOff>
      <xdr:row>8</xdr:row>
      <xdr:rowOff>228600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42CB3EB6-9EE1-42AA-A31F-DB7E07A1043A}"/>
            </a:ext>
          </a:extLst>
        </xdr:cNvPr>
        <xdr:cNvCxnSpPr/>
      </xdr:nvCxnSpPr>
      <xdr:spPr>
        <a:xfrm flipV="1">
          <a:off x="112360710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21</xdr:row>
      <xdr:rowOff>28575</xdr:rowOff>
    </xdr:from>
    <xdr:to>
      <xdr:col>11</xdr:col>
      <xdr:colOff>2076450</xdr:colOff>
      <xdr:row>22</xdr:row>
      <xdr:rowOff>228600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8C30BB02-97CC-4B17-A58C-5F63E654A5E8}"/>
            </a:ext>
          </a:extLst>
        </xdr:cNvPr>
        <xdr:cNvCxnSpPr/>
      </xdr:nvCxnSpPr>
      <xdr:spPr>
        <a:xfrm flipV="1">
          <a:off x="112360710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21</xdr:row>
      <xdr:rowOff>28575</xdr:rowOff>
    </xdr:from>
    <xdr:to>
      <xdr:col>11</xdr:col>
      <xdr:colOff>2076450</xdr:colOff>
      <xdr:row>22</xdr:row>
      <xdr:rowOff>228600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AE9CD2B0-94EA-4162-A79B-E931E46075F0}"/>
            </a:ext>
          </a:extLst>
        </xdr:cNvPr>
        <xdr:cNvCxnSpPr/>
      </xdr:nvCxnSpPr>
      <xdr:spPr>
        <a:xfrm flipV="1">
          <a:off x="112360710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21</xdr:row>
      <xdr:rowOff>28575</xdr:rowOff>
    </xdr:from>
    <xdr:to>
      <xdr:col>4</xdr:col>
      <xdr:colOff>2076450</xdr:colOff>
      <xdr:row>22</xdr:row>
      <xdr:rowOff>228600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94F3E801-A760-43C3-99F2-7055AFDCC6A6}"/>
            </a:ext>
          </a:extLst>
        </xdr:cNvPr>
        <xdr:cNvCxnSpPr/>
      </xdr:nvCxnSpPr>
      <xdr:spPr>
        <a:xfrm flipV="1">
          <a:off x="112360710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21</xdr:row>
      <xdr:rowOff>28575</xdr:rowOff>
    </xdr:from>
    <xdr:to>
      <xdr:col>4</xdr:col>
      <xdr:colOff>2076450</xdr:colOff>
      <xdr:row>22</xdr:row>
      <xdr:rowOff>228600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E0DE6BFC-8A82-4EFE-86AB-EB8D6EF4D04E}"/>
            </a:ext>
          </a:extLst>
        </xdr:cNvPr>
        <xdr:cNvCxnSpPr/>
      </xdr:nvCxnSpPr>
      <xdr:spPr>
        <a:xfrm flipV="1">
          <a:off x="112360710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35</xdr:row>
      <xdr:rowOff>28575</xdr:rowOff>
    </xdr:from>
    <xdr:to>
      <xdr:col>4</xdr:col>
      <xdr:colOff>2076450</xdr:colOff>
      <xdr:row>36</xdr:row>
      <xdr:rowOff>228600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93BB000-117D-4B8E-855D-9C0D6BF99A24}"/>
            </a:ext>
          </a:extLst>
        </xdr:cNvPr>
        <xdr:cNvCxnSpPr/>
      </xdr:nvCxnSpPr>
      <xdr:spPr>
        <a:xfrm flipV="1">
          <a:off x="112360710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35</xdr:row>
      <xdr:rowOff>28575</xdr:rowOff>
    </xdr:from>
    <xdr:to>
      <xdr:col>4</xdr:col>
      <xdr:colOff>2076450</xdr:colOff>
      <xdr:row>36</xdr:row>
      <xdr:rowOff>228600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2CD6CD30-2B63-4D34-9AAC-799B9F5BC318}"/>
            </a:ext>
          </a:extLst>
        </xdr:cNvPr>
        <xdr:cNvCxnSpPr/>
      </xdr:nvCxnSpPr>
      <xdr:spPr>
        <a:xfrm flipV="1">
          <a:off x="112360710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35</xdr:row>
      <xdr:rowOff>28575</xdr:rowOff>
    </xdr:from>
    <xdr:to>
      <xdr:col>11</xdr:col>
      <xdr:colOff>2076450</xdr:colOff>
      <xdr:row>36</xdr:row>
      <xdr:rowOff>228600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5EE0F9BA-12F8-4A08-BBA6-C54EF30F7B0D}"/>
            </a:ext>
          </a:extLst>
        </xdr:cNvPr>
        <xdr:cNvCxnSpPr/>
      </xdr:nvCxnSpPr>
      <xdr:spPr>
        <a:xfrm flipV="1">
          <a:off x="112360710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35</xdr:row>
      <xdr:rowOff>28575</xdr:rowOff>
    </xdr:from>
    <xdr:to>
      <xdr:col>11</xdr:col>
      <xdr:colOff>2076450</xdr:colOff>
      <xdr:row>36</xdr:row>
      <xdr:rowOff>228600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1339B508-2ED6-4B71-87F2-21B0659AB2DE}"/>
            </a:ext>
          </a:extLst>
        </xdr:cNvPr>
        <xdr:cNvCxnSpPr/>
      </xdr:nvCxnSpPr>
      <xdr:spPr>
        <a:xfrm flipV="1">
          <a:off x="112360710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49</xdr:row>
      <xdr:rowOff>28575</xdr:rowOff>
    </xdr:from>
    <xdr:to>
      <xdr:col>11</xdr:col>
      <xdr:colOff>2076450</xdr:colOff>
      <xdr:row>50</xdr:row>
      <xdr:rowOff>228600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788CF7E4-5D43-4397-8298-52FB1B55598B}"/>
            </a:ext>
          </a:extLst>
        </xdr:cNvPr>
        <xdr:cNvCxnSpPr/>
      </xdr:nvCxnSpPr>
      <xdr:spPr>
        <a:xfrm flipV="1">
          <a:off x="112360710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49</xdr:row>
      <xdr:rowOff>28575</xdr:rowOff>
    </xdr:from>
    <xdr:to>
      <xdr:col>11</xdr:col>
      <xdr:colOff>2076450</xdr:colOff>
      <xdr:row>50</xdr:row>
      <xdr:rowOff>228600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8EB6C5BB-87F7-467D-A0F8-A55EDEEAEA20}"/>
            </a:ext>
          </a:extLst>
        </xdr:cNvPr>
        <xdr:cNvCxnSpPr/>
      </xdr:nvCxnSpPr>
      <xdr:spPr>
        <a:xfrm flipV="1">
          <a:off x="112360710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49</xdr:row>
      <xdr:rowOff>28575</xdr:rowOff>
    </xdr:from>
    <xdr:to>
      <xdr:col>4</xdr:col>
      <xdr:colOff>2076450</xdr:colOff>
      <xdr:row>50</xdr:row>
      <xdr:rowOff>228600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613AF75C-10D0-4D74-B25B-EE0A402DF3CB}"/>
            </a:ext>
          </a:extLst>
        </xdr:cNvPr>
        <xdr:cNvCxnSpPr/>
      </xdr:nvCxnSpPr>
      <xdr:spPr>
        <a:xfrm flipV="1">
          <a:off x="112360710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49</xdr:row>
      <xdr:rowOff>28575</xdr:rowOff>
    </xdr:from>
    <xdr:to>
      <xdr:col>4</xdr:col>
      <xdr:colOff>2076450</xdr:colOff>
      <xdr:row>50</xdr:row>
      <xdr:rowOff>228600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6014061C-281E-478E-983F-AFBB98077BB9}"/>
            </a:ext>
          </a:extLst>
        </xdr:cNvPr>
        <xdr:cNvCxnSpPr/>
      </xdr:nvCxnSpPr>
      <xdr:spPr>
        <a:xfrm flipV="1">
          <a:off x="11236071000" y="1704975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54216</xdr:colOff>
      <xdr:row>0</xdr:row>
      <xdr:rowOff>152400</xdr:rowOff>
    </xdr:from>
    <xdr:to>
      <xdr:col>2</xdr:col>
      <xdr:colOff>190501</xdr:colOff>
      <xdr:row>3</xdr:row>
      <xdr:rowOff>211158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8051B3-6C39-436C-9AE7-2A24E0CA7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8347474" y="152400"/>
          <a:ext cx="1717435" cy="830283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62</xdr:row>
      <xdr:rowOff>0</xdr:rowOff>
    </xdr:from>
    <xdr:to>
      <xdr:col>9</xdr:col>
      <xdr:colOff>447675</xdr:colOff>
      <xdr:row>71</xdr:row>
      <xdr:rowOff>104776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752292D4-3085-470D-BEDA-917433D1D7A8}"/>
            </a:ext>
          </a:extLst>
        </xdr:cNvPr>
        <xdr:cNvSpPr txBox="1"/>
      </xdr:nvSpPr>
      <xdr:spPr>
        <a:xfrm>
          <a:off x="11232441975" y="14249400"/>
          <a:ext cx="6086475" cy="22479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6000" algn="r" rtl="1">
            <a:spcBef>
              <a:spcPts val="200"/>
            </a:spcBef>
          </a:pP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* החברה המנהלת הנה מיטב גמל ופנסיה בע"מ (להלן: "החברה").</a:t>
          </a:r>
        </a:p>
        <a:p>
          <a:pPr marL="36000" algn="r" rtl="1">
            <a:spcBef>
              <a:spcPts val="200"/>
            </a:spcBef>
          </a:pP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* גרסת אקסל זו של מחשבון לחישוב קצבת זקנה משוערת נועדה לשימוש בעלי רישיון בלבד ככלי עזר, והמידע  </a:t>
          </a:r>
          <a:r>
            <a:rPr lang="he-IL" sz="1100" baseline="0">
              <a:latin typeface="David" panose="020E0502060401010101" pitchFamily="34" charset="-79"/>
              <a:cs typeface="David" panose="020E0502060401010101" pitchFamily="34" charset="-79"/>
            </a:rPr>
            <a:t>     </a:t>
          </a: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המופק בו הנו תחזית משוערת בלבד ואין להתבסס על הנתונים.</a:t>
          </a:r>
        </a:p>
        <a:p>
          <a:pPr marL="36000" algn="r" rtl="1">
            <a:spcBef>
              <a:spcPts val="200"/>
            </a:spcBef>
          </a:pP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* גרסת אקסל זו של מחשבון לחישוב קצבת זקנה משוערת עשויה להתעדכן מעת לעת ועל אחריותו של הסוכן  לבדוק מול החברה כי מדובר בגרסה העדכנית ביותר.</a:t>
          </a:r>
        </a:p>
        <a:p>
          <a:pPr marL="36000" algn="r" rtl="1">
            <a:spcBef>
              <a:spcPts val="200"/>
            </a:spcBef>
          </a:pP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* אומדן הקצבה הינו נכון למאזן ולנתונים הנכונים לאותו מועד בו בוצע האומדן. סכום הקצבה המשוער אינו סופי ואינו מחייב את החברה.</a:t>
          </a:r>
        </a:p>
        <a:p>
          <a:pPr marL="36000" algn="r" rtl="1">
            <a:spcBef>
              <a:spcPts val="200"/>
            </a:spcBef>
          </a:pP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* תחזית זו ניתנה בהתאם לנתונים וליתרה לחישוב קצבה שהוזנו בתהליך. ככל שיהיה פער בין הנתונים שהוזנו לבין הנתונים בפועל ביום חישוב הקצבה, סכום קצבת הזקנה צפוי להשתנות.</a:t>
          </a:r>
        </a:p>
        <a:p>
          <a:pPr marL="36000" algn="r" rtl="1">
            <a:spcBef>
              <a:spcPts val="200"/>
            </a:spcBef>
          </a:pP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* יובהר ויודגש כי הקצבה שתוענק בפועל הנה בהתאם להוראות תקנון קרן הפנסיה והוראות הדין כפי שיהיו מעת לעת, ואין בתחזית זו בכדי לחייב את החברה ו/או לשמש כמצג כלשהו. תחזית זו הנה תחזית משוערת בלבד.</a:t>
          </a:r>
        </a:p>
        <a:p>
          <a:pPr marL="36000" algn="r" rtl="1">
            <a:spcBef>
              <a:spcPts val="200"/>
            </a:spcBef>
          </a:pP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* יובהר ויודגש עוד כי התחזית המשוערת לעיל, הנה בהתאם לנתונים שמולאו בתהליך לחיזוי הקצבה המשוערת וכי כל שינוי בנתונים האמורים יש בו בכדי להשפיע במישרין על התחזית המשוערת.</a:t>
          </a:r>
        </a:p>
        <a:p>
          <a:pPr marL="36000" algn="r" rtl="1">
            <a:spcBef>
              <a:spcPts val="200"/>
            </a:spcBef>
          </a:pP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* סכום הקצבה המשוער הוא לצורך הערכה בלבד ואין להסתמך עליו.</a:t>
          </a:r>
        </a:p>
      </xdr:txBody>
    </xdr:sp>
    <xdr:clientData/>
  </xdr:twoCellAnchor>
  <xdr:twoCellAnchor>
    <xdr:from>
      <xdr:col>1</xdr:col>
      <xdr:colOff>657225</xdr:colOff>
      <xdr:row>26</xdr:row>
      <xdr:rowOff>0</xdr:rowOff>
    </xdr:from>
    <xdr:to>
      <xdr:col>2</xdr:col>
      <xdr:colOff>66675</xdr:colOff>
      <xdr:row>27</xdr:row>
      <xdr:rowOff>35719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D2CC3F-8948-4F5F-931D-DDEEDBE09408}"/>
            </a:ext>
          </a:extLst>
        </xdr:cNvPr>
        <xdr:cNvSpPr/>
      </xdr:nvSpPr>
      <xdr:spPr>
        <a:xfrm>
          <a:off x="11316835856" y="6453188"/>
          <a:ext cx="992981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100"/>
            <a:t>פורמט הדפסה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9525</xdr:rowOff>
    </xdr:from>
    <xdr:to>
      <xdr:col>1</xdr:col>
      <xdr:colOff>1460260</xdr:colOff>
      <xdr:row>5</xdr:row>
      <xdr:rowOff>39708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A820D7-97A1-43E9-A028-0A24B1D37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115690" y="190500"/>
          <a:ext cx="1717435" cy="830283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10</xdr:row>
      <xdr:rowOff>28575</xdr:rowOff>
    </xdr:from>
    <xdr:to>
      <xdr:col>5</xdr:col>
      <xdr:colOff>2076450</xdr:colOff>
      <xdr:row>11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EEB6F17-ADE3-4DED-A582-4F2C20DF6258}"/>
            </a:ext>
          </a:extLst>
        </xdr:cNvPr>
        <xdr:cNvCxnSpPr/>
      </xdr:nvCxnSpPr>
      <xdr:spPr>
        <a:xfrm flipV="1">
          <a:off x="11231660925" y="1905000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10</xdr:row>
      <xdr:rowOff>28575</xdr:rowOff>
    </xdr:from>
    <xdr:to>
      <xdr:col>5</xdr:col>
      <xdr:colOff>2076450</xdr:colOff>
      <xdr:row>11</xdr:row>
      <xdr:rowOff>228600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1B55F10-DAEF-45E6-B862-DE117A839792}"/>
            </a:ext>
          </a:extLst>
        </xdr:cNvPr>
        <xdr:cNvCxnSpPr/>
      </xdr:nvCxnSpPr>
      <xdr:spPr>
        <a:xfrm flipV="1">
          <a:off x="11231660925" y="1905000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10</xdr:row>
      <xdr:rowOff>28575</xdr:rowOff>
    </xdr:from>
    <xdr:to>
      <xdr:col>5</xdr:col>
      <xdr:colOff>2076450</xdr:colOff>
      <xdr:row>11</xdr:row>
      <xdr:rowOff>228600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9B0B3AA-74EB-42DA-83AB-FCB382563429}"/>
            </a:ext>
          </a:extLst>
        </xdr:cNvPr>
        <xdr:cNvCxnSpPr/>
      </xdr:nvCxnSpPr>
      <xdr:spPr>
        <a:xfrm flipV="1">
          <a:off x="11231660925" y="1905000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10</xdr:row>
      <xdr:rowOff>28575</xdr:rowOff>
    </xdr:from>
    <xdr:to>
      <xdr:col>5</xdr:col>
      <xdr:colOff>2076450</xdr:colOff>
      <xdr:row>11</xdr:row>
      <xdr:rowOff>228600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34E144B4-FD45-4D06-8545-C6B7719EB220}"/>
            </a:ext>
          </a:extLst>
        </xdr:cNvPr>
        <xdr:cNvCxnSpPr/>
      </xdr:nvCxnSpPr>
      <xdr:spPr>
        <a:xfrm flipV="1">
          <a:off x="11231660925" y="1905000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10</xdr:row>
      <xdr:rowOff>28575</xdr:rowOff>
    </xdr:from>
    <xdr:to>
      <xdr:col>5</xdr:col>
      <xdr:colOff>2076450</xdr:colOff>
      <xdr:row>11</xdr:row>
      <xdr:rowOff>228600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92D229E-BA56-4B7C-9A6C-CE3C9B311FAD}"/>
            </a:ext>
          </a:extLst>
        </xdr:cNvPr>
        <xdr:cNvCxnSpPr/>
      </xdr:nvCxnSpPr>
      <xdr:spPr>
        <a:xfrm flipV="1">
          <a:off x="11231660925" y="1905000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10</xdr:row>
      <xdr:rowOff>28575</xdr:rowOff>
    </xdr:from>
    <xdr:to>
      <xdr:col>5</xdr:col>
      <xdr:colOff>2076450</xdr:colOff>
      <xdr:row>11</xdr:row>
      <xdr:rowOff>228600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904348BE-AE67-490D-96C2-5145FD3CCC5B}"/>
            </a:ext>
          </a:extLst>
        </xdr:cNvPr>
        <xdr:cNvCxnSpPr/>
      </xdr:nvCxnSpPr>
      <xdr:spPr>
        <a:xfrm flipV="1">
          <a:off x="11231660925" y="1905000"/>
          <a:ext cx="2057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146470</xdr:colOff>
      <xdr:row>21</xdr:row>
      <xdr:rowOff>126522</xdr:rowOff>
    </xdr:from>
    <xdr:to>
      <xdr:col>11</xdr:col>
      <xdr:colOff>123646</xdr:colOff>
      <xdr:row>33</xdr:row>
      <xdr:rowOff>97948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6A3E467-E941-483F-A5D8-9ECC76E07BE3}"/>
            </a:ext>
          </a:extLst>
        </xdr:cNvPr>
        <xdr:cNvSpPr txBox="1"/>
      </xdr:nvSpPr>
      <xdr:spPr>
        <a:xfrm>
          <a:off x="11181103123" y="4915980"/>
          <a:ext cx="5782034" cy="2235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6000" algn="r" rtl="1">
            <a:spcBef>
              <a:spcPts val="200"/>
            </a:spcBef>
          </a:pP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* החברה המנהלת הנה מיטב גמל ופנסיה בע"מ (להלן: "החברה").</a:t>
          </a:r>
        </a:p>
        <a:p>
          <a:pPr marL="36000" algn="r" rtl="1">
            <a:spcBef>
              <a:spcPts val="200"/>
            </a:spcBef>
          </a:pP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* גרסת אקסל זו של מחשבון לחישוב קצבת זקנה משוערת נועדה לשימוש בעלי רישיון בלבד ככלי עזר, והמידע  </a:t>
          </a:r>
          <a:r>
            <a:rPr lang="he-IL" sz="1100" baseline="0">
              <a:latin typeface="David" panose="020E0502060401010101" pitchFamily="34" charset="-79"/>
              <a:cs typeface="David" panose="020E0502060401010101" pitchFamily="34" charset="-79"/>
            </a:rPr>
            <a:t>     </a:t>
          </a: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המופק בו הנו תחזית משוערת בלבד ואין להתבסס על הנתונים.</a:t>
          </a:r>
        </a:p>
        <a:p>
          <a:pPr marL="36000" algn="r" rtl="1">
            <a:spcBef>
              <a:spcPts val="200"/>
            </a:spcBef>
          </a:pP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* גרסת אקסל זו של מחשבון לחישוב קצבת זקנה משוערת עשויה להתעדכן מעת לעת ועל אחריותו של הסוכן  לבדוק מול החברה כי מדובר בגרסה העדכנית ביותר.</a:t>
          </a:r>
        </a:p>
        <a:p>
          <a:pPr marL="36000" algn="r" rtl="1">
            <a:spcBef>
              <a:spcPts val="200"/>
            </a:spcBef>
          </a:pP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* אומדן הקצבה הינו נכון למאזן ולנתונים הנכונים לאותו מועד בו בוצע האומדן. סכום הקצבה המשוער אינו סופי ואינו מחייב את החברה.</a:t>
          </a:r>
        </a:p>
        <a:p>
          <a:pPr marL="36000" algn="r" rtl="1">
            <a:spcBef>
              <a:spcPts val="200"/>
            </a:spcBef>
          </a:pP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* תחזית זו ניתנה בהתאם לנתונים וליתרה לחישוב קצבה שהוזנו בתהליך. ככל שיהיה פער בין הנתונים שהוזנו לבין הנתונים בפועל ביום חישוב הקצבה, סכום קצבת הזקנה צפוי להשתנות.</a:t>
          </a:r>
        </a:p>
        <a:p>
          <a:pPr marL="36000" algn="r" rtl="1">
            <a:spcBef>
              <a:spcPts val="200"/>
            </a:spcBef>
          </a:pP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* יובהר ויודגש כי הקצבה שתוענק בפועל הנה בהתאם להוראות תקנון קרן הפנסיה והוראות הדין כפי שיהיו מעת לעת, ואין בתחזית זו בכדי לחייב את החברה ו/או לשמש כמצג כלשהו. תחזית זו הנה תחזית משוערת בלבד.</a:t>
          </a:r>
        </a:p>
        <a:p>
          <a:pPr marL="36000" algn="r" rtl="1">
            <a:spcBef>
              <a:spcPts val="200"/>
            </a:spcBef>
          </a:pP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* יובהר ויודגש עוד כי התחזית המשוערת לעיל, הנה בהתאם לנתונים שמולאו בתהליך לחיזוי הקצבה המשוערת וכי כל שינוי בנתונים האמורים יש בו בכדי להשפיע במישרין על התחזית המשוערת.</a:t>
          </a:r>
        </a:p>
        <a:p>
          <a:pPr marL="36000" algn="r" rtl="1">
            <a:spcBef>
              <a:spcPts val="200"/>
            </a:spcBef>
          </a:pPr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* סכום הקצבה המשוער הוא לצורך הערכה בלבד ואין להסתמך עליו.</a:t>
          </a:r>
        </a:p>
      </xdr:txBody>
    </xdr:sp>
    <xdr:clientData/>
  </xdr:twoCellAnchor>
  <xdr:twoCellAnchor>
    <xdr:from>
      <xdr:col>9</xdr:col>
      <xdr:colOff>881063</xdr:colOff>
      <xdr:row>4</xdr:row>
      <xdr:rowOff>139955</xdr:rowOff>
    </xdr:from>
    <xdr:to>
      <xdr:col>10</xdr:col>
      <xdr:colOff>955869</xdr:colOff>
      <xdr:row>5</xdr:row>
      <xdr:rowOff>165115</xdr:rowOff>
    </xdr:to>
    <xdr:sp macro="" textlink="">
      <xdr:nvSpPr>
        <xdr:cNvPr id="10" name="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7779CE-A9E5-43C7-B59D-57DB30D445D7}"/>
            </a:ext>
          </a:extLst>
        </xdr:cNvPr>
        <xdr:cNvSpPr/>
      </xdr:nvSpPr>
      <xdr:spPr>
        <a:xfrm>
          <a:off x="11306350225" y="854330"/>
          <a:ext cx="1098744" cy="28709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100"/>
            <a:t>חזרה לטבלאות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2EE14-0B3A-4799-BD5C-069A1BEE213F}">
  <sheetPr codeName="Sheet2"/>
  <dimension ref="B3:Q60"/>
  <sheetViews>
    <sheetView rightToLeft="1" tabSelected="1" zoomScale="80" zoomScaleNormal="80" workbookViewId="0"/>
  </sheetViews>
  <sheetFormatPr defaultRowHeight="18.75" x14ac:dyDescent="0.3"/>
  <cols>
    <col min="1" max="1" width="9" style="8"/>
    <col min="2" max="2" width="20.75" style="8" customWidth="1"/>
    <col min="3" max="3" width="12" style="8" customWidth="1"/>
    <col min="4" max="4" width="9" style="8" customWidth="1"/>
    <col min="5" max="5" width="27.5" style="8" bestFit="1" customWidth="1"/>
    <col min="6" max="10" width="13.5" style="8" bestFit="1" customWidth="1"/>
    <col min="11" max="11" width="9" style="8"/>
    <col min="12" max="12" width="27.5" style="8" bestFit="1" customWidth="1"/>
    <col min="13" max="17" width="9.75" style="8" customWidth="1"/>
    <col min="18" max="16384" width="9" style="8"/>
  </cols>
  <sheetData>
    <row r="3" spans="2:17" ht="23.25" x14ac:dyDescent="0.35">
      <c r="G3" s="9"/>
      <c r="I3" s="9"/>
    </row>
    <row r="6" spans="2:17" x14ac:dyDescent="0.3">
      <c r="B6" s="41" t="s">
        <v>28</v>
      </c>
      <c r="C6" s="42"/>
      <c r="E6" s="41" t="s">
        <v>21</v>
      </c>
      <c r="F6" s="43"/>
      <c r="G6" s="43"/>
      <c r="H6" s="43"/>
      <c r="I6" s="43"/>
      <c r="J6" s="42"/>
      <c r="L6" s="41" t="s">
        <v>17</v>
      </c>
      <c r="M6" s="43"/>
      <c r="N6" s="43"/>
      <c r="O6" s="43"/>
      <c r="P6" s="43"/>
      <c r="Q6" s="42"/>
    </row>
    <row r="7" spans="2:17" ht="19.5" thickBot="1" x14ac:dyDescent="0.35">
      <c r="B7" s="22" t="s">
        <v>74</v>
      </c>
      <c r="C7" s="5"/>
    </row>
    <row r="8" spans="2:17" x14ac:dyDescent="0.3">
      <c r="B8" s="2" t="s">
        <v>14</v>
      </c>
      <c r="C8" s="26"/>
      <c r="E8" s="10" t="s">
        <v>16</v>
      </c>
      <c r="F8" s="44">
        <v>0</v>
      </c>
      <c r="G8" s="44">
        <f>IF(MIN(60,תזרים!$B$4-תזרים!$E$2)&gt;F8,MIN(60,תזרים!$B$4-תזרים!$E$2),"")</f>
        <v>60</v>
      </c>
      <c r="H8" s="44">
        <f>IF(MIN(120,תזרים!$B$4-תזרים!$E$2)&gt;G8,MIN(120,תזרים!$B$4-תזרים!$E$2),"")</f>
        <v>120</v>
      </c>
      <c r="I8" s="44">
        <f>IF(MIN(180,תזרים!$B$4-תזרים!$E$2)&gt;H8,MIN(180,תזרים!$B$4-תזרים!$E$2),"")</f>
        <v>180</v>
      </c>
      <c r="J8" s="44">
        <f>IF(MIN(240,תזרים!$B$4-תזרים!$E$2)&gt;I8,MIN(240,תזרים!$B$4-תזרים!$E$2),"")</f>
        <v>240</v>
      </c>
      <c r="L8" s="10" t="s">
        <v>16</v>
      </c>
      <c r="M8" s="44">
        <f>F8</f>
        <v>0</v>
      </c>
      <c r="N8" s="44">
        <f t="shared" ref="N8:Q8" si="0">G8</f>
        <v>60</v>
      </c>
      <c r="O8" s="44">
        <f t="shared" si="0"/>
        <v>120</v>
      </c>
      <c r="P8" s="44">
        <f t="shared" si="0"/>
        <v>180</v>
      </c>
      <c r="Q8" s="44">
        <f t="shared" si="0"/>
        <v>240</v>
      </c>
    </row>
    <row r="9" spans="2:17" ht="19.5" thickBot="1" x14ac:dyDescent="0.35">
      <c r="B9" s="3" t="s">
        <v>15</v>
      </c>
      <c r="C9" s="7"/>
      <c r="E9" s="11" t="s">
        <v>25</v>
      </c>
      <c r="F9" s="45"/>
      <c r="G9" s="45"/>
      <c r="H9" s="45"/>
      <c r="I9" s="45"/>
      <c r="J9" s="45"/>
      <c r="L9" s="11" t="s">
        <v>25</v>
      </c>
      <c r="M9" s="45"/>
      <c r="N9" s="45"/>
      <c r="O9" s="45"/>
      <c r="P9" s="45"/>
      <c r="Q9" s="45"/>
    </row>
    <row r="10" spans="2:17" ht="19.5" thickBot="1" x14ac:dyDescent="0.35">
      <c r="B10" s="3" t="s">
        <v>7</v>
      </c>
      <c r="C10" s="7"/>
      <c r="E10" s="14">
        <v>0</v>
      </c>
      <c r="F10" s="36" t="str">
        <f t="shared" ref="F10:F18" si="1">IFERROR(IF(F$8="","",$C$17/M10),"")</f>
        <v/>
      </c>
      <c r="G10" s="36" t="str">
        <f t="shared" ref="G10:G18" si="2">IFERROR(IF(G$8="","",$C$17/N10),"")</f>
        <v/>
      </c>
      <c r="H10" s="36" t="str">
        <f t="shared" ref="H10:H18" si="3">IFERROR(IF(H$8="","",$C$17/O10),"")</f>
        <v/>
      </c>
      <c r="I10" s="36" t="str">
        <f t="shared" ref="I10:I18" si="4">IFERROR(IF(I$8="","",$C$17/P10),"")</f>
        <v/>
      </c>
      <c r="J10" s="36" t="str">
        <f t="shared" ref="J10:J18" si="5">IFERROR(IF(J$8="","",$C$17/Q10),"")</f>
        <v/>
      </c>
      <c r="L10" s="14">
        <v>0</v>
      </c>
      <c r="M10" s="15" t="str">
        <f>IFERROR(IF(OR(M$8="",$C$14="נשוי"),"",VLOOKUP(2160,תזרים!$E$1:$AJ$2000,5,FALSE)),"")</f>
        <v/>
      </c>
      <c r="N10" s="15" t="str">
        <f>IFERROR(IF(OR(N$8="",$C$14="נשוי"),"",VLOOKUP(2160,תזרים!$E$1:$AJ$2000,6,FALSE)),"")</f>
        <v/>
      </c>
      <c r="O10" s="15" t="str">
        <f>IFERROR(IF(OR(O$8="",$C$14="נשוי"),"",VLOOKUP(2160,תזרים!$E$1:$AJ$2000,7,FALSE)),"")</f>
        <v/>
      </c>
      <c r="P10" s="15" t="str">
        <f>IFERROR(IF(OR(P$8="",$C$14="נשוי"),"",VLOOKUP(2160,תזרים!$E$1:$AJ$2000,8,FALSE)),"")</f>
        <v/>
      </c>
      <c r="Q10" s="15" t="str">
        <f>IFERROR(IF(OR(Q$8="",$C$14="נשוי"),"",VLOOKUP(2160,תזרים!$E$1:$AJ$2000,9,FALSE)),"")</f>
        <v/>
      </c>
    </row>
    <row r="11" spans="2:17" ht="19.5" thickBot="1" x14ac:dyDescent="0.35">
      <c r="B11" s="3" t="s">
        <v>10</v>
      </c>
      <c r="C11" s="27"/>
      <c r="E11" s="12">
        <v>0.3</v>
      </c>
      <c r="F11" s="35" t="str">
        <f t="shared" si="1"/>
        <v/>
      </c>
      <c r="G11" s="35" t="str">
        <f t="shared" si="2"/>
        <v/>
      </c>
      <c r="H11" s="35" t="str">
        <f t="shared" si="3"/>
        <v/>
      </c>
      <c r="I11" s="35" t="str">
        <f t="shared" si="4"/>
        <v/>
      </c>
      <c r="J11" s="35" t="str">
        <f t="shared" si="5"/>
        <v/>
      </c>
      <c r="L11" s="12">
        <v>0.3</v>
      </c>
      <c r="M11" s="13" t="str">
        <f>IFERROR(IF(OR(M$8="",$C$14="לא נשוי"),"",VLOOKUP(2160,תזרים!$E$1:$AJ$2000,5,FALSE)+VLOOKUP(2160,תזרים!$E$1:$AJ$2000,28,FALSE)*$L11),"")</f>
        <v/>
      </c>
      <c r="N11" s="13" t="str">
        <f>IFERROR(IF(OR(N$8="",$C$14="לא נשוי"),"",VLOOKUP(2160,תזרים!$E$1:$AJ$2000,6,FALSE)+VLOOKUP(2160,תזרים!$E$1:$AJ$2000,29,FALSE)*$L11),"")</f>
        <v/>
      </c>
      <c r="O11" s="13" t="str">
        <f>IFERROR(IF(OR(O$8="",$C$14="לא נשוי"),"",VLOOKUP(2160,תזרים!$E$1:$AJ$2000,7,FALSE)+VLOOKUP(2160,תזרים!$E$1:$AJ$2000,30,FALSE)*$L11),"")</f>
        <v/>
      </c>
      <c r="P11" s="13" t="str">
        <f>IFERROR(IF(OR(P$8="",$C$14="לא נשוי"),"",VLOOKUP(2160,תזרים!$E$1:$AJ$2000,8,FALSE)+VLOOKUP(2160,תזרים!$E$1:$AJ$2000,31,FALSE)*$L11),"")</f>
        <v/>
      </c>
      <c r="Q11" s="13" t="str">
        <f>IFERROR(IF(OR(Q$8="",$C$14="לא נשוי"),"",VLOOKUP(2160,תזרים!$E$1:$AJ$2000,9,FALSE)+VLOOKUP(2160,תזרים!$E$1:$AJ$2000,32,FALSE)*$L11),"")</f>
        <v/>
      </c>
    </row>
    <row r="12" spans="2:17" ht="19.5" thickBot="1" x14ac:dyDescent="0.35">
      <c r="B12" s="3" t="s">
        <v>0</v>
      </c>
      <c r="C12" s="27"/>
      <c r="E12" s="14">
        <v>0.4</v>
      </c>
      <c r="F12" s="36" t="str">
        <f t="shared" si="1"/>
        <v/>
      </c>
      <c r="G12" s="36" t="str">
        <f t="shared" si="2"/>
        <v/>
      </c>
      <c r="H12" s="36" t="str">
        <f t="shared" si="3"/>
        <v/>
      </c>
      <c r="I12" s="36" t="str">
        <f t="shared" si="4"/>
        <v/>
      </c>
      <c r="J12" s="36" t="str">
        <f t="shared" si="5"/>
        <v/>
      </c>
      <c r="L12" s="14">
        <v>0.4</v>
      </c>
      <c r="M12" s="15" t="str">
        <f>IFERROR(IF(OR(M$8="",$C$14="לא נשוי"),"",VLOOKUP(2160,תזרים!$E$1:$AJ$2000,5,FALSE)+VLOOKUP(2160,תזרים!$E$1:$AJ$2000,28,FALSE)*$L12),"")</f>
        <v/>
      </c>
      <c r="N12" s="15" t="str">
        <f>IFERROR(IF(OR(N$8="",$C$14="לא נשוי"),"",VLOOKUP(2160,תזרים!$E$1:$AJ$2000,6,FALSE)+VLOOKUP(2160,תזרים!$E$1:$AJ$2000,29,FALSE)*$L12),"")</f>
        <v/>
      </c>
      <c r="O12" s="15" t="str">
        <f>IFERROR(IF(OR(O$8="",$C$14="לא נשוי"),"",VLOOKUP(2160,תזרים!$E$1:$AJ$2000,7,FALSE)+VLOOKUP(2160,תזרים!$E$1:$AJ$2000,30,FALSE)*$L12),"")</f>
        <v/>
      </c>
      <c r="P12" s="15" t="str">
        <f>IFERROR(IF(OR(P$8="",$C$14="לא נשוי"),"",VLOOKUP(2160,תזרים!$E$1:$AJ$2000,8,FALSE)+VLOOKUP(2160,תזרים!$E$1:$AJ$2000,31,FALSE)*$L12),"")</f>
        <v/>
      </c>
      <c r="Q12" s="15" t="str">
        <f>IFERROR(IF(OR(Q$8="",$C$14="לא נשוי"),"",VLOOKUP(2160,תזרים!$E$1:$AJ$2000,9,FALSE)+VLOOKUP(2160,תזרים!$E$1:$AJ$2000,32,FALSE)*$L12),"")</f>
        <v/>
      </c>
    </row>
    <row r="13" spans="2:17" ht="19.5" thickBot="1" x14ac:dyDescent="0.35">
      <c r="B13" s="3" t="s">
        <v>1</v>
      </c>
      <c r="C13" s="7"/>
      <c r="E13" s="12">
        <v>0.5</v>
      </c>
      <c r="F13" s="35" t="str">
        <f t="shared" si="1"/>
        <v/>
      </c>
      <c r="G13" s="35" t="str">
        <f t="shared" si="2"/>
        <v/>
      </c>
      <c r="H13" s="35" t="str">
        <f t="shared" si="3"/>
        <v/>
      </c>
      <c r="I13" s="35" t="str">
        <f t="shared" si="4"/>
        <v/>
      </c>
      <c r="J13" s="35" t="str">
        <f t="shared" si="5"/>
        <v/>
      </c>
      <c r="L13" s="12">
        <v>0.5</v>
      </c>
      <c r="M13" s="13" t="str">
        <f>IFERROR(IF(OR(M$8="",$C$14="לא נשוי"),"",VLOOKUP(2160,תזרים!$E$1:$AJ$2000,5,FALSE)+VLOOKUP(2160,תזרים!$E$1:$AJ$2000,28,FALSE)*$L13),"")</f>
        <v/>
      </c>
      <c r="N13" s="13" t="str">
        <f>IFERROR(IF(OR(N$8="",$C$14="לא נשוי"),"",VLOOKUP(2160,תזרים!$E$1:$AJ$2000,6,FALSE)+VLOOKUP(2160,תזרים!$E$1:$AJ$2000,29,FALSE)*$L13),"")</f>
        <v/>
      </c>
      <c r="O13" s="13" t="str">
        <f>IFERROR(IF(OR(O$8="",$C$14="לא נשוי"),"",VLOOKUP(2160,תזרים!$E$1:$AJ$2000,7,FALSE)+VLOOKUP(2160,תזרים!$E$1:$AJ$2000,30,FALSE)*$L13),"")</f>
        <v/>
      </c>
      <c r="P13" s="13" t="str">
        <f>IFERROR(IF(OR(P$8="",$C$14="לא נשוי"),"",VLOOKUP(2160,תזרים!$E$1:$AJ$2000,8,FALSE)+VLOOKUP(2160,תזרים!$E$1:$AJ$2000,31,FALSE)*$L13),"")</f>
        <v/>
      </c>
      <c r="Q13" s="13" t="str">
        <f>IFERROR(IF(OR(Q$8="",$C$14="לא נשוי"),"",VLOOKUP(2160,תזרים!$E$1:$AJ$2000,9,FALSE)+VLOOKUP(2160,תזרים!$E$1:$AJ$2000,32,FALSE)*$L13),"")</f>
        <v/>
      </c>
    </row>
    <row r="14" spans="2:17" ht="19.5" thickBot="1" x14ac:dyDescent="0.35">
      <c r="B14" s="3" t="s">
        <v>2</v>
      </c>
      <c r="C14" s="7"/>
      <c r="E14" s="14">
        <v>0.6</v>
      </c>
      <c r="F14" s="36" t="str">
        <f t="shared" si="1"/>
        <v/>
      </c>
      <c r="G14" s="36" t="str">
        <f t="shared" si="2"/>
        <v/>
      </c>
      <c r="H14" s="36" t="str">
        <f t="shared" si="3"/>
        <v/>
      </c>
      <c r="I14" s="36" t="str">
        <f t="shared" si="4"/>
        <v/>
      </c>
      <c r="J14" s="36" t="str">
        <f t="shared" si="5"/>
        <v/>
      </c>
      <c r="L14" s="14">
        <v>0.6</v>
      </c>
      <c r="M14" s="15" t="str">
        <f>IFERROR(IF(OR(M$8="",$C$14="לא נשוי"),"",VLOOKUP(2160,תזרים!$E$1:$AJ$2000,5,FALSE)+VLOOKUP(2160,תזרים!$E$1:$AJ$2000,28,FALSE)*$L14),"")</f>
        <v/>
      </c>
      <c r="N14" s="15" t="str">
        <f>IFERROR(IF(OR(N$8="",$C$14="לא נשוי"),"",VLOOKUP(2160,תזרים!$E$1:$AJ$2000,6,FALSE)+VLOOKUP(2160,תזרים!$E$1:$AJ$2000,29,FALSE)*$L14),"")</f>
        <v/>
      </c>
      <c r="O14" s="15" t="str">
        <f>IFERROR(IF(OR(O$8="",$C$14="לא נשוי"),"",VLOOKUP(2160,תזרים!$E$1:$AJ$2000,7,FALSE)+VLOOKUP(2160,תזרים!$E$1:$AJ$2000,30,FALSE)*$L14),"")</f>
        <v/>
      </c>
      <c r="P14" s="15" t="str">
        <f>IFERROR(IF(OR(P$8="",$C$14="לא נשוי"),"",VLOOKUP(2160,תזרים!$E$1:$AJ$2000,8,FALSE)+VLOOKUP(2160,תזרים!$E$1:$AJ$2000,31,FALSE)*$L14),"")</f>
        <v/>
      </c>
      <c r="Q14" s="15" t="str">
        <f>IFERROR(IF(OR(Q$8="",$C$14="לא נשוי"),"",VLOOKUP(2160,תזרים!$E$1:$AJ$2000,9,FALSE)+VLOOKUP(2160,תזרים!$E$1:$AJ$2000,32,FALSE)*$L14),"")</f>
        <v/>
      </c>
    </row>
    <row r="15" spans="2:17" ht="19.5" thickBot="1" x14ac:dyDescent="0.35">
      <c r="B15" s="3" t="s">
        <v>12</v>
      </c>
      <c r="C15" s="7"/>
      <c r="E15" s="12">
        <v>0.7</v>
      </c>
      <c r="F15" s="35" t="str">
        <f t="shared" si="1"/>
        <v/>
      </c>
      <c r="G15" s="35" t="str">
        <f t="shared" si="2"/>
        <v/>
      </c>
      <c r="H15" s="35" t="str">
        <f t="shared" si="3"/>
        <v/>
      </c>
      <c r="I15" s="35" t="str">
        <f t="shared" si="4"/>
        <v/>
      </c>
      <c r="J15" s="35" t="str">
        <f t="shared" si="5"/>
        <v/>
      </c>
      <c r="L15" s="12">
        <v>0.7</v>
      </c>
      <c r="M15" s="13" t="str">
        <f>IFERROR(IF(OR(M$8="",$C$14="לא נשוי"),"",VLOOKUP(2160,תזרים!$E$1:$AJ$2000,5,FALSE)+VLOOKUP(2160,תזרים!$E$1:$AJ$2000,28,FALSE)*$L15),"")</f>
        <v/>
      </c>
      <c r="N15" s="13" t="str">
        <f>IFERROR(IF(OR(N$8="",$C$14="לא נשוי"),"",VLOOKUP(2160,תזרים!$E$1:$AJ$2000,6,FALSE)+VLOOKUP(2160,תזרים!$E$1:$AJ$2000,29,FALSE)*$L15),"")</f>
        <v/>
      </c>
      <c r="O15" s="13" t="str">
        <f>IFERROR(IF(OR(O$8="",$C$14="לא נשוי"),"",VLOOKUP(2160,תזרים!$E$1:$AJ$2000,7,FALSE)+VLOOKUP(2160,תזרים!$E$1:$AJ$2000,30,FALSE)*$L15),"")</f>
        <v/>
      </c>
      <c r="P15" s="13" t="str">
        <f>IFERROR(IF(OR(P$8="",$C$14="לא נשוי"),"",VLOOKUP(2160,תזרים!$E$1:$AJ$2000,8,FALSE)+VLOOKUP(2160,תזרים!$E$1:$AJ$2000,31,FALSE)*$L15),"")</f>
        <v/>
      </c>
      <c r="Q15" s="13" t="str">
        <f>IFERROR(IF(OR(Q$8="",$C$14="לא נשוי"),"",VLOOKUP(2160,תזרים!$E$1:$AJ$2000,9,FALSE)+VLOOKUP(2160,תזרים!$E$1:$AJ$2000,32,FALSE)*$L15),"")</f>
        <v/>
      </c>
    </row>
    <row r="16" spans="2:17" ht="19.5" thickBot="1" x14ac:dyDescent="0.35">
      <c r="B16" s="3" t="s">
        <v>13</v>
      </c>
      <c r="C16" s="27"/>
      <c r="E16" s="14">
        <v>0.8</v>
      </c>
      <c r="F16" s="36" t="str">
        <f t="shared" si="1"/>
        <v/>
      </c>
      <c r="G16" s="36" t="str">
        <f t="shared" si="2"/>
        <v/>
      </c>
      <c r="H16" s="36" t="str">
        <f t="shared" si="3"/>
        <v/>
      </c>
      <c r="I16" s="36" t="str">
        <f t="shared" si="4"/>
        <v/>
      </c>
      <c r="J16" s="36" t="str">
        <f t="shared" si="5"/>
        <v/>
      </c>
      <c r="L16" s="14">
        <v>0.8</v>
      </c>
      <c r="M16" s="15" t="str">
        <f>IFERROR(IF(OR(M$8="",$C$14="לא נשוי"),"",VLOOKUP(2160,תזרים!$E$1:$AJ$2000,5,FALSE)+VLOOKUP(2160,תזרים!$E$1:$AJ$2000,28,FALSE)*$L16),"")</f>
        <v/>
      </c>
      <c r="N16" s="15" t="str">
        <f>IFERROR(IF(OR(N$8="",$C$14="לא נשוי"),"",VLOOKUP(2160,תזרים!$E$1:$AJ$2000,6,FALSE)+VLOOKUP(2160,תזרים!$E$1:$AJ$2000,29,FALSE)*$L16),"")</f>
        <v/>
      </c>
      <c r="O16" s="15" t="str">
        <f>IFERROR(IF(OR(O$8="",$C$14="לא נשוי"),"",VLOOKUP(2160,תזרים!$E$1:$AJ$2000,7,FALSE)+VLOOKUP(2160,תזרים!$E$1:$AJ$2000,30,FALSE)*$L16),"")</f>
        <v/>
      </c>
      <c r="P16" s="15" t="str">
        <f>IFERROR(IF(OR(P$8="",$C$14="לא נשוי"),"",VLOOKUP(2160,תזרים!$E$1:$AJ$2000,8,FALSE)+VLOOKUP(2160,תזרים!$E$1:$AJ$2000,31,FALSE)*$L16),"")</f>
        <v/>
      </c>
      <c r="Q16" s="15" t="str">
        <f>IFERROR(IF(OR(Q$8="",$C$14="לא נשוי"),"",VLOOKUP(2160,תזרים!$E$1:$AJ$2000,9,FALSE)+VLOOKUP(2160,תזרים!$E$1:$AJ$2000,32,FALSE)*$L16),"")</f>
        <v/>
      </c>
    </row>
    <row r="17" spans="2:17" ht="19.5" thickBot="1" x14ac:dyDescent="0.35">
      <c r="B17" s="4" t="s">
        <v>11</v>
      </c>
      <c r="C17" s="28"/>
      <c r="E17" s="12">
        <v>0.9</v>
      </c>
      <c r="F17" s="35" t="str">
        <f t="shared" si="1"/>
        <v/>
      </c>
      <c r="G17" s="35" t="str">
        <f t="shared" si="2"/>
        <v/>
      </c>
      <c r="H17" s="35" t="str">
        <f t="shared" si="3"/>
        <v/>
      </c>
      <c r="I17" s="35" t="str">
        <f t="shared" si="4"/>
        <v/>
      </c>
      <c r="J17" s="35" t="str">
        <f t="shared" si="5"/>
        <v/>
      </c>
      <c r="L17" s="12">
        <v>0.9</v>
      </c>
      <c r="M17" s="13" t="str">
        <f>IFERROR(IF(OR(M$8="",$C$14="לא נשוי"),"",VLOOKUP(2160,תזרים!$E$1:$AJ$2000,5,FALSE)+VLOOKUP(2160,תזרים!$E$1:$AJ$2000,28,FALSE)*$L17),"")</f>
        <v/>
      </c>
      <c r="N17" s="13" t="str">
        <f>IFERROR(IF(OR(N$8="",$C$14="לא נשוי"),"",VLOOKUP(2160,תזרים!$E$1:$AJ$2000,6,FALSE)+VLOOKUP(2160,תזרים!$E$1:$AJ$2000,29,FALSE)*$L17),"")</f>
        <v/>
      </c>
      <c r="O17" s="13" t="str">
        <f>IFERROR(IF(OR(O$8="",$C$14="לא נשוי"),"",VLOOKUP(2160,תזרים!$E$1:$AJ$2000,7,FALSE)+VLOOKUP(2160,תזרים!$E$1:$AJ$2000,30,FALSE)*$L17),"")</f>
        <v/>
      </c>
      <c r="P17" s="13" t="str">
        <f>IFERROR(IF(OR(P$8="",$C$14="לא נשוי"),"",VLOOKUP(2160,תזרים!$E$1:$AJ$2000,8,FALSE)+VLOOKUP(2160,תזרים!$E$1:$AJ$2000,31,FALSE)*$L17),"")</f>
        <v/>
      </c>
      <c r="Q17" s="13" t="str">
        <f>IFERROR(IF(OR(Q$8="",$C$14="לא נשוי"),"",VLOOKUP(2160,תזרים!$E$1:$AJ$2000,9,FALSE)+VLOOKUP(2160,תזרים!$E$1:$AJ$2000,32,FALSE)*$L17),"")</f>
        <v/>
      </c>
    </row>
    <row r="18" spans="2:17" ht="19.5" thickBot="1" x14ac:dyDescent="0.35">
      <c r="E18" s="14">
        <v>1</v>
      </c>
      <c r="F18" s="36" t="str">
        <f t="shared" si="1"/>
        <v/>
      </c>
      <c r="G18" s="36" t="str">
        <f t="shared" si="2"/>
        <v/>
      </c>
      <c r="H18" s="36" t="str">
        <f t="shared" si="3"/>
        <v/>
      </c>
      <c r="I18" s="36" t="str">
        <f t="shared" si="4"/>
        <v/>
      </c>
      <c r="J18" s="36" t="str">
        <f t="shared" si="5"/>
        <v/>
      </c>
      <c r="L18" s="14">
        <v>1</v>
      </c>
      <c r="M18" s="15" t="str">
        <f>IFERROR(IF(OR(M$8="",$C$14="לא נשוי"),"",VLOOKUP(2160,תזרים!$E$1:$AJ$2000,5,FALSE)+VLOOKUP(2160,תזרים!$E$1:$AJ$2000,28,FALSE)*$L18),"")</f>
        <v/>
      </c>
      <c r="N18" s="15" t="str">
        <f>IFERROR(IF(OR(N$8="",$C$14="לא נשוי"),"",VLOOKUP(2160,תזרים!$E$1:$AJ$2000,6,FALSE)+VLOOKUP(2160,תזרים!$E$1:$AJ$2000,29,FALSE)*$L18),"")</f>
        <v/>
      </c>
      <c r="O18" s="15" t="str">
        <f>IFERROR(IF(OR(O$8="",$C$14="לא נשוי"),"",VLOOKUP(2160,תזרים!$E$1:$AJ$2000,7,FALSE)+VLOOKUP(2160,תזרים!$E$1:$AJ$2000,30,FALSE)*$L18),"")</f>
        <v/>
      </c>
      <c r="P18" s="15" t="str">
        <f>IFERROR(IF(OR(P$8="",$C$14="לא נשוי"),"",VLOOKUP(2160,תזרים!$E$1:$AJ$2000,8,FALSE)+VLOOKUP(2160,תזרים!$E$1:$AJ$2000,31,FALSE)*$L18),"")</f>
        <v/>
      </c>
      <c r="Q18" s="15" t="str">
        <f>IFERROR(IF(OR(Q$8="",$C$14="לא נשוי"),"",VLOOKUP(2160,תזרים!$E$1:$AJ$2000,9,FALSE)+VLOOKUP(2160,תזרים!$E$1:$AJ$2000,32,FALSE)*$L18),"")</f>
        <v/>
      </c>
    </row>
    <row r="19" spans="2:17" x14ac:dyDescent="0.3">
      <c r="B19" s="2" t="s">
        <v>57</v>
      </c>
      <c r="C19" s="33" t="str">
        <f ca="1">IF(AND(C12=""),"",ROUND(YEAR(NOW())-YEAR(C12)+(MONTH(NOW())-MONTH(C12))/12,2))</f>
        <v/>
      </c>
    </row>
    <row r="20" spans="2:17" ht="19.5" thickBot="1" x14ac:dyDescent="0.35">
      <c r="B20" s="4" t="s">
        <v>58</v>
      </c>
      <c r="C20" s="34" t="str">
        <f>IF(AND(C11="",C12=""),"",ROUND(YEAR(C11)-YEAR(C12)+(MONTH(C11)-MONTH(C12))/12,2))</f>
        <v/>
      </c>
      <c r="E20" s="41" t="s">
        <v>22</v>
      </c>
      <c r="F20" s="43"/>
      <c r="G20" s="43"/>
      <c r="H20" s="43"/>
      <c r="I20" s="43"/>
      <c r="J20" s="42"/>
      <c r="L20" s="41" t="s">
        <v>20</v>
      </c>
      <c r="M20" s="43"/>
      <c r="N20" s="43"/>
      <c r="O20" s="43"/>
      <c r="P20" s="43"/>
      <c r="Q20" s="42"/>
    </row>
    <row r="21" spans="2:17" ht="19.5" thickBot="1" x14ac:dyDescent="0.35"/>
    <row r="22" spans="2:17" x14ac:dyDescent="0.3">
      <c r="E22" s="10" t="s">
        <v>16</v>
      </c>
      <c r="F22" s="44">
        <f>IF(F$8="","",F$8)</f>
        <v>0</v>
      </c>
      <c r="G22" s="44">
        <f t="shared" ref="G22:J22" si="6">IF(G$8="","",G$8)</f>
        <v>60</v>
      </c>
      <c r="H22" s="44">
        <f t="shared" si="6"/>
        <v>120</v>
      </c>
      <c r="I22" s="44">
        <f t="shared" si="6"/>
        <v>180</v>
      </c>
      <c r="J22" s="44">
        <f t="shared" si="6"/>
        <v>240</v>
      </c>
      <c r="L22" s="10" t="s">
        <v>16</v>
      </c>
      <c r="M22" s="44">
        <f>IF(F$8="","",F$8)</f>
        <v>0</v>
      </c>
      <c r="N22" s="44">
        <f t="shared" ref="N22" si="7">IF(G$8="","",G$8)</f>
        <v>60</v>
      </c>
      <c r="O22" s="44">
        <f t="shared" ref="O22" si="8">IF(H$8="","",H$8)</f>
        <v>120</v>
      </c>
      <c r="P22" s="44">
        <f t="shared" ref="P22" si="9">IF(I$8="","",I$8)</f>
        <v>180</v>
      </c>
      <c r="Q22" s="44">
        <f t="shared" ref="Q22" si="10">IF(J$8="","",J$8)</f>
        <v>240</v>
      </c>
    </row>
    <row r="23" spans="2:17" ht="19.5" thickBot="1" x14ac:dyDescent="0.35">
      <c r="E23" s="11" t="s">
        <v>25</v>
      </c>
      <c r="F23" s="45"/>
      <c r="G23" s="45"/>
      <c r="H23" s="45"/>
      <c r="I23" s="45"/>
      <c r="J23" s="45"/>
      <c r="L23" s="11" t="s">
        <v>25</v>
      </c>
      <c r="M23" s="45"/>
      <c r="N23" s="45"/>
      <c r="O23" s="45"/>
      <c r="P23" s="45"/>
      <c r="Q23" s="45"/>
    </row>
    <row r="24" spans="2:17" ht="19.5" thickBot="1" x14ac:dyDescent="0.35">
      <c r="E24" s="14">
        <v>0</v>
      </c>
      <c r="F24" s="36" t="str">
        <f t="shared" ref="F24:F32" si="11">IFERROR(IF(F$8="","",$C$17/M24),"")</f>
        <v/>
      </c>
      <c r="G24" s="36" t="str">
        <f t="shared" ref="G24:G32" si="12">IFERROR(IF(G$8="","",$C$17/N24),"")</f>
        <v/>
      </c>
      <c r="H24" s="36" t="str">
        <f t="shared" ref="H24:H32" si="13">IFERROR(IF(H$8="","",$C$17/O24),"")</f>
        <v/>
      </c>
      <c r="I24" s="36" t="str">
        <f t="shared" ref="I24:I32" si="14">IFERROR(IF(I$8="","",$C$17/P24),"")</f>
        <v/>
      </c>
      <c r="J24" s="36" t="str">
        <f t="shared" ref="J24:J32" si="15">IFERROR(IF(J$8="","",$C$17/Q24),"")</f>
        <v/>
      </c>
      <c r="L24" s="14">
        <v>0</v>
      </c>
      <c r="M24" s="15" t="str">
        <f>IFERROR(IF(M$22="","",M10+1),"")</f>
        <v/>
      </c>
      <c r="N24" s="15" t="str">
        <f t="shared" ref="N24:Q24" si="16">IFERROR(IF(N$22="","",N10+1),"")</f>
        <v/>
      </c>
      <c r="O24" s="15" t="str">
        <f t="shared" si="16"/>
        <v/>
      </c>
      <c r="P24" s="15" t="str">
        <f t="shared" si="16"/>
        <v/>
      </c>
      <c r="Q24" s="15" t="str">
        <f t="shared" si="16"/>
        <v/>
      </c>
    </row>
    <row r="25" spans="2:17" ht="19.5" thickBot="1" x14ac:dyDescent="0.35">
      <c r="E25" s="12">
        <v>0.3</v>
      </c>
      <c r="F25" s="35" t="str">
        <f t="shared" si="11"/>
        <v/>
      </c>
      <c r="G25" s="35" t="str">
        <f t="shared" si="12"/>
        <v/>
      </c>
      <c r="H25" s="35" t="str">
        <f t="shared" si="13"/>
        <v/>
      </c>
      <c r="I25" s="35" t="str">
        <f t="shared" si="14"/>
        <v/>
      </c>
      <c r="J25" s="35" t="str">
        <f t="shared" si="15"/>
        <v/>
      </c>
      <c r="L25" s="12">
        <v>0.3</v>
      </c>
      <c r="M25" s="13" t="str">
        <f t="shared" ref="M25:Q25" si="17">IFERROR(IF(M$22="","",M11+1),"")</f>
        <v/>
      </c>
      <c r="N25" s="13" t="str">
        <f t="shared" si="17"/>
        <v/>
      </c>
      <c r="O25" s="13" t="str">
        <f t="shared" si="17"/>
        <v/>
      </c>
      <c r="P25" s="13" t="str">
        <f t="shared" si="17"/>
        <v/>
      </c>
      <c r="Q25" s="13" t="str">
        <f t="shared" si="17"/>
        <v/>
      </c>
    </row>
    <row r="26" spans="2:17" ht="19.5" thickBot="1" x14ac:dyDescent="0.35">
      <c r="E26" s="14">
        <v>0.4</v>
      </c>
      <c r="F26" s="36" t="str">
        <f t="shared" si="11"/>
        <v/>
      </c>
      <c r="G26" s="36" t="str">
        <f t="shared" si="12"/>
        <v/>
      </c>
      <c r="H26" s="36" t="str">
        <f t="shared" si="13"/>
        <v/>
      </c>
      <c r="I26" s="36" t="str">
        <f t="shared" si="14"/>
        <v/>
      </c>
      <c r="J26" s="36" t="str">
        <f t="shared" si="15"/>
        <v/>
      </c>
      <c r="L26" s="14">
        <v>0.4</v>
      </c>
      <c r="M26" s="15" t="str">
        <f t="shared" ref="M26:Q26" si="18">IFERROR(IF(M$22="","",M12+1),"")</f>
        <v/>
      </c>
      <c r="N26" s="15" t="str">
        <f t="shared" si="18"/>
        <v/>
      </c>
      <c r="O26" s="15" t="str">
        <f t="shared" si="18"/>
        <v/>
      </c>
      <c r="P26" s="15" t="str">
        <f t="shared" si="18"/>
        <v/>
      </c>
      <c r="Q26" s="15" t="str">
        <f t="shared" si="18"/>
        <v/>
      </c>
    </row>
    <row r="27" spans="2:17" ht="19.5" thickBot="1" x14ac:dyDescent="0.35">
      <c r="E27" s="12">
        <v>0.5</v>
      </c>
      <c r="F27" s="35" t="str">
        <f t="shared" si="11"/>
        <v/>
      </c>
      <c r="G27" s="35" t="str">
        <f t="shared" si="12"/>
        <v/>
      </c>
      <c r="H27" s="35" t="str">
        <f t="shared" si="13"/>
        <v/>
      </c>
      <c r="I27" s="35" t="str">
        <f t="shared" si="14"/>
        <v/>
      </c>
      <c r="J27" s="35" t="str">
        <f t="shared" si="15"/>
        <v/>
      </c>
      <c r="L27" s="12">
        <v>0.5</v>
      </c>
      <c r="M27" s="13" t="str">
        <f t="shared" ref="M27:Q27" si="19">IFERROR(IF(M$22="","",M13+1),"")</f>
        <v/>
      </c>
      <c r="N27" s="13" t="str">
        <f t="shared" si="19"/>
        <v/>
      </c>
      <c r="O27" s="13" t="str">
        <f t="shared" si="19"/>
        <v/>
      </c>
      <c r="P27" s="13" t="str">
        <f t="shared" si="19"/>
        <v/>
      </c>
      <c r="Q27" s="13" t="str">
        <f t="shared" si="19"/>
        <v/>
      </c>
    </row>
    <row r="28" spans="2:17" ht="19.5" thickBot="1" x14ac:dyDescent="0.35">
      <c r="E28" s="14">
        <v>0.6</v>
      </c>
      <c r="F28" s="36" t="str">
        <f t="shared" si="11"/>
        <v/>
      </c>
      <c r="G28" s="36" t="str">
        <f t="shared" si="12"/>
        <v/>
      </c>
      <c r="H28" s="36" t="str">
        <f t="shared" si="13"/>
        <v/>
      </c>
      <c r="I28" s="36" t="str">
        <f t="shared" si="14"/>
        <v/>
      </c>
      <c r="J28" s="36" t="str">
        <f t="shared" si="15"/>
        <v/>
      </c>
      <c r="L28" s="14">
        <v>0.6</v>
      </c>
      <c r="M28" s="15" t="str">
        <f t="shared" ref="M28:Q28" si="20">IFERROR(IF(M$22="","",M14+1),"")</f>
        <v/>
      </c>
      <c r="N28" s="15" t="str">
        <f t="shared" si="20"/>
        <v/>
      </c>
      <c r="O28" s="15" t="str">
        <f t="shared" si="20"/>
        <v/>
      </c>
      <c r="P28" s="15" t="str">
        <f t="shared" si="20"/>
        <v/>
      </c>
      <c r="Q28" s="15" t="str">
        <f t="shared" si="20"/>
        <v/>
      </c>
    </row>
    <row r="29" spans="2:17" ht="19.5" thickBot="1" x14ac:dyDescent="0.35">
      <c r="E29" s="12">
        <v>0.7</v>
      </c>
      <c r="F29" s="35" t="str">
        <f t="shared" si="11"/>
        <v/>
      </c>
      <c r="G29" s="35" t="str">
        <f t="shared" si="12"/>
        <v/>
      </c>
      <c r="H29" s="35" t="str">
        <f t="shared" si="13"/>
        <v/>
      </c>
      <c r="I29" s="35" t="str">
        <f t="shared" si="14"/>
        <v/>
      </c>
      <c r="J29" s="35" t="str">
        <f t="shared" si="15"/>
        <v/>
      </c>
      <c r="L29" s="12">
        <v>0.7</v>
      </c>
      <c r="M29" s="13" t="str">
        <f t="shared" ref="M29:Q29" si="21">IFERROR(IF(M$22="","",M15+1),"")</f>
        <v/>
      </c>
      <c r="N29" s="13" t="str">
        <f t="shared" si="21"/>
        <v/>
      </c>
      <c r="O29" s="13" t="str">
        <f t="shared" si="21"/>
        <v/>
      </c>
      <c r="P29" s="13" t="str">
        <f t="shared" si="21"/>
        <v/>
      </c>
      <c r="Q29" s="13" t="str">
        <f t="shared" si="21"/>
        <v/>
      </c>
    </row>
    <row r="30" spans="2:17" ht="19.5" thickBot="1" x14ac:dyDescent="0.35">
      <c r="E30" s="14">
        <v>0.8</v>
      </c>
      <c r="F30" s="36" t="str">
        <f t="shared" si="11"/>
        <v/>
      </c>
      <c r="G30" s="36" t="str">
        <f t="shared" si="12"/>
        <v/>
      </c>
      <c r="H30" s="36" t="str">
        <f t="shared" si="13"/>
        <v/>
      </c>
      <c r="I30" s="36" t="str">
        <f t="shared" si="14"/>
        <v/>
      </c>
      <c r="J30" s="36" t="str">
        <f t="shared" si="15"/>
        <v/>
      </c>
      <c r="L30" s="14">
        <v>0.8</v>
      </c>
      <c r="M30" s="15" t="str">
        <f t="shared" ref="M30:Q30" si="22">IFERROR(IF(M$22="","",M16+1),"")</f>
        <v/>
      </c>
      <c r="N30" s="15" t="str">
        <f t="shared" si="22"/>
        <v/>
      </c>
      <c r="O30" s="15" t="str">
        <f t="shared" si="22"/>
        <v/>
      </c>
      <c r="P30" s="15" t="str">
        <f t="shared" si="22"/>
        <v/>
      </c>
      <c r="Q30" s="15" t="str">
        <f t="shared" si="22"/>
        <v/>
      </c>
    </row>
    <row r="31" spans="2:17" ht="19.5" thickBot="1" x14ac:dyDescent="0.35">
      <c r="E31" s="12">
        <v>0.9</v>
      </c>
      <c r="F31" s="35" t="str">
        <f t="shared" si="11"/>
        <v/>
      </c>
      <c r="G31" s="35" t="str">
        <f t="shared" si="12"/>
        <v/>
      </c>
      <c r="H31" s="35" t="str">
        <f t="shared" si="13"/>
        <v/>
      </c>
      <c r="I31" s="35" t="str">
        <f t="shared" si="14"/>
        <v/>
      </c>
      <c r="J31" s="35" t="str">
        <f t="shared" si="15"/>
        <v/>
      </c>
      <c r="L31" s="12">
        <v>0.9</v>
      </c>
      <c r="M31" s="13" t="str">
        <f t="shared" ref="M31:Q31" si="23">IFERROR(IF(M$22="","",M17+1),"")</f>
        <v/>
      </c>
      <c r="N31" s="13" t="str">
        <f t="shared" si="23"/>
        <v/>
      </c>
      <c r="O31" s="13" t="str">
        <f t="shared" si="23"/>
        <v/>
      </c>
      <c r="P31" s="13" t="str">
        <f t="shared" si="23"/>
        <v/>
      </c>
      <c r="Q31" s="13" t="str">
        <f t="shared" si="23"/>
        <v/>
      </c>
    </row>
    <row r="32" spans="2:17" ht="19.5" thickBot="1" x14ac:dyDescent="0.35">
      <c r="E32" s="14">
        <v>1</v>
      </c>
      <c r="F32" s="36" t="str">
        <f t="shared" si="11"/>
        <v/>
      </c>
      <c r="G32" s="36" t="str">
        <f t="shared" si="12"/>
        <v/>
      </c>
      <c r="H32" s="36" t="str">
        <f t="shared" si="13"/>
        <v/>
      </c>
      <c r="I32" s="36" t="str">
        <f t="shared" si="14"/>
        <v/>
      </c>
      <c r="J32" s="36" t="str">
        <f t="shared" si="15"/>
        <v/>
      </c>
      <c r="L32" s="14">
        <v>1</v>
      </c>
      <c r="M32" s="15" t="str">
        <f t="shared" ref="M32:Q32" si="24">IFERROR(IF(M$22="","",M18+1),"")</f>
        <v/>
      </c>
      <c r="N32" s="15" t="str">
        <f t="shared" si="24"/>
        <v/>
      </c>
      <c r="O32" s="15" t="str">
        <f t="shared" si="24"/>
        <v/>
      </c>
      <c r="P32" s="15" t="str">
        <f t="shared" si="24"/>
        <v/>
      </c>
      <c r="Q32" s="15" t="str">
        <f t="shared" si="24"/>
        <v/>
      </c>
    </row>
    <row r="34" spans="5:17" x14ac:dyDescent="0.3">
      <c r="E34" s="41" t="s">
        <v>23</v>
      </c>
      <c r="F34" s="43"/>
      <c r="G34" s="43"/>
      <c r="H34" s="43"/>
      <c r="I34" s="43"/>
      <c r="J34" s="42"/>
      <c r="L34" s="41" t="s">
        <v>19</v>
      </c>
      <c r="M34" s="43"/>
      <c r="N34" s="43"/>
      <c r="O34" s="43"/>
      <c r="P34" s="43"/>
      <c r="Q34" s="42"/>
    </row>
    <row r="35" spans="5:17" ht="19.5" thickBot="1" x14ac:dyDescent="0.35"/>
    <row r="36" spans="5:17" x14ac:dyDescent="0.3">
      <c r="E36" s="10" t="s">
        <v>16</v>
      </c>
      <c r="F36" s="44">
        <f>IF(F$8="","",F$8)</f>
        <v>0</v>
      </c>
      <c r="G36" s="44">
        <f t="shared" ref="G36:J36" si="25">IF(G$8="","",G$8)</f>
        <v>60</v>
      </c>
      <c r="H36" s="44">
        <f t="shared" si="25"/>
        <v>120</v>
      </c>
      <c r="I36" s="44">
        <f t="shared" si="25"/>
        <v>180</v>
      </c>
      <c r="J36" s="44">
        <f t="shared" si="25"/>
        <v>240</v>
      </c>
      <c r="L36" s="10" t="s">
        <v>16</v>
      </c>
      <c r="M36" s="44">
        <f>IF(F$8="","",F$8)</f>
        <v>0</v>
      </c>
      <c r="N36" s="44">
        <f t="shared" ref="N36" si="26">IF(G$8="","",G$8)</f>
        <v>60</v>
      </c>
      <c r="O36" s="44">
        <f t="shared" ref="O36" si="27">IF(H$8="","",H$8)</f>
        <v>120</v>
      </c>
      <c r="P36" s="44">
        <f t="shared" ref="P36" si="28">IF(I$8="","",I$8)</f>
        <v>180</v>
      </c>
      <c r="Q36" s="44">
        <f t="shared" ref="Q36" si="29">IF(J$8="","",J$8)</f>
        <v>240</v>
      </c>
    </row>
    <row r="37" spans="5:17" ht="19.5" thickBot="1" x14ac:dyDescent="0.35">
      <c r="E37" s="11" t="s">
        <v>25</v>
      </c>
      <c r="F37" s="45"/>
      <c r="G37" s="45"/>
      <c r="H37" s="45"/>
      <c r="I37" s="45"/>
      <c r="J37" s="45"/>
      <c r="L37" s="11" t="s">
        <v>25</v>
      </c>
      <c r="M37" s="45"/>
      <c r="N37" s="45"/>
      <c r="O37" s="45"/>
      <c r="P37" s="45"/>
      <c r="Q37" s="45"/>
    </row>
    <row r="38" spans="5:17" ht="19.5" thickBot="1" x14ac:dyDescent="0.35">
      <c r="E38" s="14">
        <v>0</v>
      </c>
      <c r="F38" s="36" t="str">
        <f t="shared" ref="F38:F46" si="30">IFERROR(IF(F$8="","",$C$17/M38),"")</f>
        <v/>
      </c>
      <c r="G38" s="36" t="str">
        <f t="shared" ref="G38:G46" si="31">IFERROR(IF(G$8="","",$C$17/N38),"")</f>
        <v/>
      </c>
      <c r="H38" s="36" t="str">
        <f t="shared" ref="H38:H46" si="32">IFERROR(IF(H$8="","",$C$17/O38),"")</f>
        <v/>
      </c>
      <c r="I38" s="36" t="str">
        <f t="shared" ref="I38:I46" si="33">IFERROR(IF(I$8="","",$C$17/P38),"")</f>
        <v/>
      </c>
      <c r="J38" s="36" t="str">
        <f t="shared" ref="J38:J46" si="34">IFERROR(IF(J$8="","",$C$17/Q38),"")</f>
        <v/>
      </c>
      <c r="L38" s="14">
        <v>0</v>
      </c>
      <c r="M38" s="15" t="str">
        <f>IFERROR(IF(M$22="","",M24+1),"")</f>
        <v/>
      </c>
      <c r="N38" s="15" t="str">
        <f t="shared" ref="N38:Q38" si="35">IFERROR(IF(N$22="","",N24+1),"")</f>
        <v/>
      </c>
      <c r="O38" s="15" t="str">
        <f t="shared" si="35"/>
        <v/>
      </c>
      <c r="P38" s="15" t="str">
        <f t="shared" si="35"/>
        <v/>
      </c>
      <c r="Q38" s="15" t="str">
        <f t="shared" si="35"/>
        <v/>
      </c>
    </row>
    <row r="39" spans="5:17" ht="19.5" thickBot="1" x14ac:dyDescent="0.35">
      <c r="E39" s="12">
        <v>0.3</v>
      </c>
      <c r="F39" s="35" t="str">
        <f t="shared" si="30"/>
        <v/>
      </c>
      <c r="G39" s="35" t="str">
        <f t="shared" si="31"/>
        <v/>
      </c>
      <c r="H39" s="35" t="str">
        <f t="shared" si="32"/>
        <v/>
      </c>
      <c r="I39" s="35" t="str">
        <f t="shared" si="33"/>
        <v/>
      </c>
      <c r="J39" s="35" t="str">
        <f t="shared" si="34"/>
        <v/>
      </c>
      <c r="L39" s="12">
        <v>0.3</v>
      </c>
      <c r="M39" s="13" t="str">
        <f t="shared" ref="M39:Q39" si="36">IFERROR(IF(M$22="","",M25+1),"")</f>
        <v/>
      </c>
      <c r="N39" s="13" t="str">
        <f t="shared" si="36"/>
        <v/>
      </c>
      <c r="O39" s="13" t="str">
        <f t="shared" si="36"/>
        <v/>
      </c>
      <c r="P39" s="13" t="str">
        <f t="shared" si="36"/>
        <v/>
      </c>
      <c r="Q39" s="13" t="str">
        <f t="shared" si="36"/>
        <v/>
      </c>
    </row>
    <row r="40" spans="5:17" ht="19.5" thickBot="1" x14ac:dyDescent="0.35">
      <c r="E40" s="14">
        <v>0.4</v>
      </c>
      <c r="F40" s="36" t="str">
        <f t="shared" si="30"/>
        <v/>
      </c>
      <c r="G40" s="36" t="str">
        <f t="shared" si="31"/>
        <v/>
      </c>
      <c r="H40" s="36" t="str">
        <f t="shared" si="32"/>
        <v/>
      </c>
      <c r="I40" s="36" t="str">
        <f t="shared" si="33"/>
        <v/>
      </c>
      <c r="J40" s="36" t="str">
        <f t="shared" si="34"/>
        <v/>
      </c>
      <c r="L40" s="14">
        <v>0.4</v>
      </c>
      <c r="M40" s="15" t="str">
        <f t="shared" ref="M40:Q40" si="37">IFERROR(IF(M$22="","",M26+1),"")</f>
        <v/>
      </c>
      <c r="N40" s="15" t="str">
        <f t="shared" si="37"/>
        <v/>
      </c>
      <c r="O40" s="15" t="str">
        <f t="shared" si="37"/>
        <v/>
      </c>
      <c r="P40" s="15" t="str">
        <f t="shared" si="37"/>
        <v/>
      </c>
      <c r="Q40" s="15" t="str">
        <f t="shared" si="37"/>
        <v/>
      </c>
    </row>
    <row r="41" spans="5:17" ht="19.5" thickBot="1" x14ac:dyDescent="0.35">
      <c r="E41" s="12">
        <v>0.5</v>
      </c>
      <c r="F41" s="35" t="str">
        <f t="shared" si="30"/>
        <v/>
      </c>
      <c r="G41" s="35" t="str">
        <f t="shared" si="31"/>
        <v/>
      </c>
      <c r="H41" s="35" t="str">
        <f t="shared" si="32"/>
        <v/>
      </c>
      <c r="I41" s="35" t="str">
        <f t="shared" si="33"/>
        <v/>
      </c>
      <c r="J41" s="35" t="str">
        <f t="shared" si="34"/>
        <v/>
      </c>
      <c r="L41" s="12">
        <v>0.5</v>
      </c>
      <c r="M41" s="13" t="str">
        <f t="shared" ref="M41:Q41" si="38">IFERROR(IF(M$22="","",M27+1),"")</f>
        <v/>
      </c>
      <c r="N41" s="13" t="str">
        <f t="shared" si="38"/>
        <v/>
      </c>
      <c r="O41" s="13" t="str">
        <f t="shared" si="38"/>
        <v/>
      </c>
      <c r="P41" s="13" t="str">
        <f t="shared" si="38"/>
        <v/>
      </c>
      <c r="Q41" s="13" t="str">
        <f t="shared" si="38"/>
        <v/>
      </c>
    </row>
    <row r="42" spans="5:17" ht="19.5" thickBot="1" x14ac:dyDescent="0.35">
      <c r="E42" s="14">
        <v>0.6</v>
      </c>
      <c r="F42" s="36" t="str">
        <f t="shared" si="30"/>
        <v/>
      </c>
      <c r="G42" s="36" t="str">
        <f t="shared" si="31"/>
        <v/>
      </c>
      <c r="H42" s="36" t="str">
        <f t="shared" si="32"/>
        <v/>
      </c>
      <c r="I42" s="36" t="str">
        <f t="shared" si="33"/>
        <v/>
      </c>
      <c r="J42" s="36" t="str">
        <f t="shared" si="34"/>
        <v/>
      </c>
      <c r="L42" s="14">
        <v>0.6</v>
      </c>
      <c r="M42" s="15" t="str">
        <f t="shared" ref="M42:Q42" si="39">IFERROR(IF(M$22="","",M28+1),"")</f>
        <v/>
      </c>
      <c r="N42" s="15" t="str">
        <f t="shared" si="39"/>
        <v/>
      </c>
      <c r="O42" s="15" t="str">
        <f t="shared" si="39"/>
        <v/>
      </c>
      <c r="P42" s="15" t="str">
        <f t="shared" si="39"/>
        <v/>
      </c>
      <c r="Q42" s="15" t="str">
        <f t="shared" si="39"/>
        <v/>
      </c>
    </row>
    <row r="43" spans="5:17" ht="19.5" thickBot="1" x14ac:dyDescent="0.35">
      <c r="E43" s="12">
        <v>0.7</v>
      </c>
      <c r="F43" s="35" t="str">
        <f t="shared" si="30"/>
        <v/>
      </c>
      <c r="G43" s="35" t="str">
        <f t="shared" si="31"/>
        <v/>
      </c>
      <c r="H43" s="35" t="str">
        <f t="shared" si="32"/>
        <v/>
      </c>
      <c r="I43" s="35" t="str">
        <f t="shared" si="33"/>
        <v/>
      </c>
      <c r="J43" s="35" t="str">
        <f t="shared" si="34"/>
        <v/>
      </c>
      <c r="L43" s="12">
        <v>0.7</v>
      </c>
      <c r="M43" s="13" t="str">
        <f t="shared" ref="M43:Q43" si="40">IFERROR(IF(M$22="","",M29+1),"")</f>
        <v/>
      </c>
      <c r="N43" s="13" t="str">
        <f t="shared" si="40"/>
        <v/>
      </c>
      <c r="O43" s="13" t="str">
        <f t="shared" si="40"/>
        <v/>
      </c>
      <c r="P43" s="13" t="str">
        <f t="shared" si="40"/>
        <v/>
      </c>
      <c r="Q43" s="13" t="str">
        <f t="shared" si="40"/>
        <v/>
      </c>
    </row>
    <row r="44" spans="5:17" ht="19.5" thickBot="1" x14ac:dyDescent="0.35">
      <c r="E44" s="14">
        <v>0.8</v>
      </c>
      <c r="F44" s="36" t="str">
        <f t="shared" si="30"/>
        <v/>
      </c>
      <c r="G44" s="36" t="str">
        <f t="shared" si="31"/>
        <v/>
      </c>
      <c r="H44" s="36" t="str">
        <f t="shared" si="32"/>
        <v/>
      </c>
      <c r="I44" s="36" t="str">
        <f t="shared" si="33"/>
        <v/>
      </c>
      <c r="J44" s="36" t="str">
        <f t="shared" si="34"/>
        <v/>
      </c>
      <c r="L44" s="14">
        <v>0.8</v>
      </c>
      <c r="M44" s="15" t="str">
        <f t="shared" ref="M44:Q44" si="41">IFERROR(IF(M$22="","",M30+1),"")</f>
        <v/>
      </c>
      <c r="N44" s="15" t="str">
        <f t="shared" si="41"/>
        <v/>
      </c>
      <c r="O44" s="15" t="str">
        <f t="shared" si="41"/>
        <v/>
      </c>
      <c r="P44" s="15" t="str">
        <f t="shared" si="41"/>
        <v/>
      </c>
      <c r="Q44" s="15" t="str">
        <f t="shared" si="41"/>
        <v/>
      </c>
    </row>
    <row r="45" spans="5:17" ht="19.5" thickBot="1" x14ac:dyDescent="0.35">
      <c r="E45" s="12">
        <v>0.9</v>
      </c>
      <c r="F45" s="35" t="str">
        <f t="shared" si="30"/>
        <v/>
      </c>
      <c r="G45" s="35" t="str">
        <f t="shared" si="31"/>
        <v/>
      </c>
      <c r="H45" s="35" t="str">
        <f t="shared" si="32"/>
        <v/>
      </c>
      <c r="I45" s="35" t="str">
        <f t="shared" si="33"/>
        <v/>
      </c>
      <c r="J45" s="35" t="str">
        <f t="shared" si="34"/>
        <v/>
      </c>
      <c r="L45" s="12">
        <v>0.9</v>
      </c>
      <c r="M45" s="13" t="str">
        <f t="shared" ref="M45:Q45" si="42">IFERROR(IF(M$22="","",M31+1),"")</f>
        <v/>
      </c>
      <c r="N45" s="13" t="str">
        <f t="shared" si="42"/>
        <v/>
      </c>
      <c r="O45" s="13" t="str">
        <f t="shared" si="42"/>
        <v/>
      </c>
      <c r="P45" s="13" t="str">
        <f t="shared" si="42"/>
        <v/>
      </c>
      <c r="Q45" s="13" t="str">
        <f t="shared" si="42"/>
        <v/>
      </c>
    </row>
    <row r="46" spans="5:17" ht="19.5" thickBot="1" x14ac:dyDescent="0.35">
      <c r="E46" s="14">
        <v>1</v>
      </c>
      <c r="F46" s="36" t="str">
        <f t="shared" si="30"/>
        <v/>
      </c>
      <c r="G46" s="36" t="str">
        <f t="shared" si="31"/>
        <v/>
      </c>
      <c r="H46" s="36" t="str">
        <f t="shared" si="32"/>
        <v/>
      </c>
      <c r="I46" s="36" t="str">
        <f t="shared" si="33"/>
        <v/>
      </c>
      <c r="J46" s="36" t="str">
        <f t="shared" si="34"/>
        <v/>
      </c>
      <c r="L46" s="14">
        <v>1</v>
      </c>
      <c r="M46" s="15" t="str">
        <f t="shared" ref="M46:Q46" si="43">IFERROR(IF(M$22="","",M32+1),"")</f>
        <v/>
      </c>
      <c r="N46" s="15" t="str">
        <f t="shared" si="43"/>
        <v/>
      </c>
      <c r="O46" s="15" t="str">
        <f t="shared" si="43"/>
        <v/>
      </c>
      <c r="P46" s="15" t="str">
        <f t="shared" si="43"/>
        <v/>
      </c>
      <c r="Q46" s="15" t="str">
        <f t="shared" si="43"/>
        <v/>
      </c>
    </row>
    <row r="48" spans="5:17" x14ac:dyDescent="0.3">
      <c r="E48" s="41" t="s">
        <v>24</v>
      </c>
      <c r="F48" s="43"/>
      <c r="G48" s="43"/>
      <c r="H48" s="43"/>
      <c r="I48" s="43"/>
      <c r="J48" s="42"/>
      <c r="L48" s="41" t="s">
        <v>18</v>
      </c>
      <c r="M48" s="43"/>
      <c r="N48" s="43"/>
      <c r="O48" s="43"/>
      <c r="P48" s="43"/>
      <c r="Q48" s="42"/>
    </row>
    <row r="49" spans="5:17" ht="19.5" thickBot="1" x14ac:dyDescent="0.35"/>
    <row r="50" spans="5:17" x14ac:dyDescent="0.3">
      <c r="E50" s="10" t="s">
        <v>16</v>
      </c>
      <c r="F50" s="44">
        <f>IF(F$8="","",F$8)</f>
        <v>0</v>
      </c>
      <c r="G50" s="44">
        <f t="shared" ref="G50:J50" si="44">IF(G$8="","",G$8)</f>
        <v>60</v>
      </c>
      <c r="H50" s="44">
        <f t="shared" si="44"/>
        <v>120</v>
      </c>
      <c r="I50" s="44">
        <f t="shared" si="44"/>
        <v>180</v>
      </c>
      <c r="J50" s="44">
        <f t="shared" si="44"/>
        <v>240</v>
      </c>
      <c r="L50" s="10" t="s">
        <v>16</v>
      </c>
      <c r="M50" s="44">
        <f>IF(F$8="","",F$8)</f>
        <v>0</v>
      </c>
      <c r="N50" s="44">
        <f t="shared" ref="N50" si="45">IF(G$8="","",G$8)</f>
        <v>60</v>
      </c>
      <c r="O50" s="44">
        <f t="shared" ref="O50" si="46">IF(H$8="","",H$8)</f>
        <v>120</v>
      </c>
      <c r="P50" s="44">
        <f t="shared" ref="P50" si="47">IF(I$8="","",I$8)</f>
        <v>180</v>
      </c>
      <c r="Q50" s="44">
        <f t="shared" ref="Q50" si="48">IF(J$8="","",J$8)</f>
        <v>240</v>
      </c>
    </row>
    <row r="51" spans="5:17" ht="19.5" thickBot="1" x14ac:dyDescent="0.35">
      <c r="E51" s="11" t="s">
        <v>25</v>
      </c>
      <c r="F51" s="45"/>
      <c r="G51" s="45"/>
      <c r="H51" s="45"/>
      <c r="I51" s="45"/>
      <c r="J51" s="45"/>
      <c r="L51" s="11" t="s">
        <v>25</v>
      </c>
      <c r="M51" s="45"/>
      <c r="N51" s="45"/>
      <c r="O51" s="45"/>
      <c r="P51" s="45"/>
      <c r="Q51" s="45"/>
    </row>
    <row r="52" spans="5:17" ht="19.5" thickBot="1" x14ac:dyDescent="0.35">
      <c r="E52" s="14">
        <v>0</v>
      </c>
      <c r="F52" s="36" t="str">
        <f t="shared" ref="F52:F60" si="49">IFERROR(IF(F$8="","",$C$17/M52),"")</f>
        <v/>
      </c>
      <c r="G52" s="36" t="str">
        <f t="shared" ref="G52:G60" si="50">IFERROR(IF(G$8="","",$C$17/N52),"")</f>
        <v/>
      </c>
      <c r="H52" s="36" t="str">
        <f t="shared" ref="H52:H60" si="51">IFERROR(IF(H$8="","",$C$17/O52),"")</f>
        <v/>
      </c>
      <c r="I52" s="36" t="str">
        <f t="shared" ref="I52:I60" si="52">IFERROR(IF(I$8="","",$C$17/P52),"")</f>
        <v/>
      </c>
      <c r="J52" s="36" t="str">
        <f t="shared" ref="J52:J60" si="53">IFERROR(IF(J$8="","",$C$17/Q52),"")</f>
        <v/>
      </c>
      <c r="L52" s="14">
        <v>0</v>
      </c>
      <c r="M52" s="15" t="str">
        <f>IFERROR(IF(M$22="","",M38+1),"")</f>
        <v/>
      </c>
      <c r="N52" s="15" t="str">
        <f t="shared" ref="N52:Q52" si="54">IFERROR(IF(N$22="","",N38+1),"")</f>
        <v/>
      </c>
      <c r="O52" s="15" t="str">
        <f t="shared" si="54"/>
        <v/>
      </c>
      <c r="P52" s="15" t="str">
        <f t="shared" si="54"/>
        <v/>
      </c>
      <c r="Q52" s="15" t="str">
        <f t="shared" si="54"/>
        <v/>
      </c>
    </row>
    <row r="53" spans="5:17" ht="19.5" thickBot="1" x14ac:dyDescent="0.35">
      <c r="E53" s="12">
        <v>0.3</v>
      </c>
      <c r="F53" s="35" t="str">
        <f t="shared" si="49"/>
        <v/>
      </c>
      <c r="G53" s="35" t="str">
        <f t="shared" si="50"/>
        <v/>
      </c>
      <c r="H53" s="35" t="str">
        <f t="shared" si="51"/>
        <v/>
      </c>
      <c r="I53" s="35" t="str">
        <f t="shared" si="52"/>
        <v/>
      </c>
      <c r="J53" s="35" t="str">
        <f t="shared" si="53"/>
        <v/>
      </c>
      <c r="L53" s="12">
        <v>0.3</v>
      </c>
      <c r="M53" s="13" t="str">
        <f t="shared" ref="M53:Q53" si="55">IFERROR(IF(M$22="","",M39+1),"")</f>
        <v/>
      </c>
      <c r="N53" s="13" t="str">
        <f t="shared" si="55"/>
        <v/>
      </c>
      <c r="O53" s="13" t="str">
        <f t="shared" si="55"/>
        <v/>
      </c>
      <c r="P53" s="13" t="str">
        <f t="shared" si="55"/>
        <v/>
      </c>
      <c r="Q53" s="13" t="str">
        <f t="shared" si="55"/>
        <v/>
      </c>
    </row>
    <row r="54" spans="5:17" ht="19.5" thickBot="1" x14ac:dyDescent="0.35">
      <c r="E54" s="14">
        <v>0.4</v>
      </c>
      <c r="F54" s="36" t="str">
        <f t="shared" si="49"/>
        <v/>
      </c>
      <c r="G54" s="36" t="str">
        <f t="shared" si="50"/>
        <v/>
      </c>
      <c r="H54" s="36" t="str">
        <f t="shared" si="51"/>
        <v/>
      </c>
      <c r="I54" s="36" t="str">
        <f t="shared" si="52"/>
        <v/>
      </c>
      <c r="J54" s="36" t="str">
        <f t="shared" si="53"/>
        <v/>
      </c>
      <c r="L54" s="14">
        <v>0.4</v>
      </c>
      <c r="M54" s="15" t="str">
        <f t="shared" ref="M54:Q54" si="56">IFERROR(IF(M$22="","",M40+1),"")</f>
        <v/>
      </c>
      <c r="N54" s="15" t="str">
        <f t="shared" si="56"/>
        <v/>
      </c>
      <c r="O54" s="15" t="str">
        <f t="shared" si="56"/>
        <v/>
      </c>
      <c r="P54" s="15" t="str">
        <f t="shared" si="56"/>
        <v/>
      </c>
      <c r="Q54" s="15" t="str">
        <f t="shared" si="56"/>
        <v/>
      </c>
    </row>
    <row r="55" spans="5:17" ht="19.5" thickBot="1" x14ac:dyDescent="0.35">
      <c r="E55" s="12">
        <v>0.5</v>
      </c>
      <c r="F55" s="35" t="str">
        <f t="shared" si="49"/>
        <v/>
      </c>
      <c r="G55" s="35" t="str">
        <f t="shared" si="50"/>
        <v/>
      </c>
      <c r="H55" s="35" t="str">
        <f t="shared" si="51"/>
        <v/>
      </c>
      <c r="I55" s="35" t="str">
        <f t="shared" si="52"/>
        <v/>
      </c>
      <c r="J55" s="35" t="str">
        <f t="shared" si="53"/>
        <v/>
      </c>
      <c r="L55" s="12">
        <v>0.5</v>
      </c>
      <c r="M55" s="13" t="str">
        <f t="shared" ref="M55:Q55" si="57">IFERROR(IF(M$22="","",M41+1),"")</f>
        <v/>
      </c>
      <c r="N55" s="13" t="str">
        <f t="shared" si="57"/>
        <v/>
      </c>
      <c r="O55" s="13" t="str">
        <f t="shared" si="57"/>
        <v/>
      </c>
      <c r="P55" s="13" t="str">
        <f t="shared" si="57"/>
        <v/>
      </c>
      <c r="Q55" s="13" t="str">
        <f t="shared" si="57"/>
        <v/>
      </c>
    </row>
    <row r="56" spans="5:17" ht="19.5" thickBot="1" x14ac:dyDescent="0.35">
      <c r="E56" s="14">
        <v>0.6</v>
      </c>
      <c r="F56" s="36" t="str">
        <f t="shared" si="49"/>
        <v/>
      </c>
      <c r="G56" s="36" t="str">
        <f t="shared" si="50"/>
        <v/>
      </c>
      <c r="H56" s="36" t="str">
        <f t="shared" si="51"/>
        <v/>
      </c>
      <c r="I56" s="36" t="str">
        <f t="shared" si="52"/>
        <v/>
      </c>
      <c r="J56" s="36" t="str">
        <f t="shared" si="53"/>
        <v/>
      </c>
      <c r="L56" s="14">
        <v>0.6</v>
      </c>
      <c r="M56" s="15" t="str">
        <f t="shared" ref="M56:Q56" si="58">IFERROR(IF(M$22="","",M42+1),"")</f>
        <v/>
      </c>
      <c r="N56" s="15" t="str">
        <f t="shared" si="58"/>
        <v/>
      </c>
      <c r="O56" s="15" t="str">
        <f t="shared" si="58"/>
        <v/>
      </c>
      <c r="P56" s="15" t="str">
        <f t="shared" si="58"/>
        <v/>
      </c>
      <c r="Q56" s="15" t="str">
        <f t="shared" si="58"/>
        <v/>
      </c>
    </row>
    <row r="57" spans="5:17" ht="19.5" thickBot="1" x14ac:dyDescent="0.35">
      <c r="E57" s="12">
        <v>0.7</v>
      </c>
      <c r="F57" s="35" t="str">
        <f t="shared" si="49"/>
        <v/>
      </c>
      <c r="G57" s="35" t="str">
        <f t="shared" si="50"/>
        <v/>
      </c>
      <c r="H57" s="35" t="str">
        <f t="shared" si="51"/>
        <v/>
      </c>
      <c r="I57" s="35" t="str">
        <f t="shared" si="52"/>
        <v/>
      </c>
      <c r="J57" s="35" t="str">
        <f t="shared" si="53"/>
        <v/>
      </c>
      <c r="L57" s="12">
        <v>0.7</v>
      </c>
      <c r="M57" s="13" t="str">
        <f t="shared" ref="M57:Q57" si="59">IFERROR(IF(M$22="","",M43+1),"")</f>
        <v/>
      </c>
      <c r="N57" s="13" t="str">
        <f t="shared" si="59"/>
        <v/>
      </c>
      <c r="O57" s="13" t="str">
        <f t="shared" si="59"/>
        <v/>
      </c>
      <c r="P57" s="13" t="str">
        <f t="shared" si="59"/>
        <v/>
      </c>
      <c r="Q57" s="13" t="str">
        <f t="shared" si="59"/>
        <v/>
      </c>
    </row>
    <row r="58" spans="5:17" ht="19.5" thickBot="1" x14ac:dyDescent="0.35">
      <c r="E58" s="14">
        <v>0.8</v>
      </c>
      <c r="F58" s="36" t="str">
        <f t="shared" si="49"/>
        <v/>
      </c>
      <c r="G58" s="36" t="str">
        <f t="shared" si="50"/>
        <v/>
      </c>
      <c r="H58" s="36" t="str">
        <f t="shared" si="51"/>
        <v/>
      </c>
      <c r="I58" s="36" t="str">
        <f t="shared" si="52"/>
        <v/>
      </c>
      <c r="J58" s="36" t="str">
        <f t="shared" si="53"/>
        <v/>
      </c>
      <c r="L58" s="14">
        <v>0.8</v>
      </c>
      <c r="M58" s="15" t="str">
        <f t="shared" ref="M58:Q58" si="60">IFERROR(IF(M$22="","",M44+1),"")</f>
        <v/>
      </c>
      <c r="N58" s="15" t="str">
        <f t="shared" si="60"/>
        <v/>
      </c>
      <c r="O58" s="15" t="str">
        <f t="shared" si="60"/>
        <v/>
      </c>
      <c r="P58" s="15" t="str">
        <f t="shared" si="60"/>
        <v/>
      </c>
      <c r="Q58" s="15" t="str">
        <f t="shared" si="60"/>
        <v/>
      </c>
    </row>
    <row r="59" spans="5:17" ht="19.5" thickBot="1" x14ac:dyDescent="0.35">
      <c r="E59" s="12">
        <v>0.9</v>
      </c>
      <c r="F59" s="35" t="str">
        <f t="shared" si="49"/>
        <v/>
      </c>
      <c r="G59" s="35" t="str">
        <f t="shared" si="50"/>
        <v/>
      </c>
      <c r="H59" s="35" t="str">
        <f t="shared" si="51"/>
        <v/>
      </c>
      <c r="I59" s="35" t="str">
        <f t="shared" si="52"/>
        <v/>
      </c>
      <c r="J59" s="35" t="str">
        <f t="shared" si="53"/>
        <v/>
      </c>
      <c r="L59" s="12">
        <v>0.9</v>
      </c>
      <c r="M59" s="13" t="str">
        <f t="shared" ref="M59:Q59" si="61">IFERROR(IF(M$22="","",M45+1),"")</f>
        <v/>
      </c>
      <c r="N59" s="13" t="str">
        <f t="shared" si="61"/>
        <v/>
      </c>
      <c r="O59" s="13" t="str">
        <f t="shared" si="61"/>
        <v/>
      </c>
      <c r="P59" s="13" t="str">
        <f t="shared" si="61"/>
        <v/>
      </c>
      <c r="Q59" s="13" t="str">
        <f t="shared" si="61"/>
        <v/>
      </c>
    </row>
    <row r="60" spans="5:17" ht="19.5" thickBot="1" x14ac:dyDescent="0.35">
      <c r="E60" s="14">
        <v>1</v>
      </c>
      <c r="F60" s="36" t="str">
        <f t="shared" si="49"/>
        <v/>
      </c>
      <c r="G60" s="36" t="str">
        <f t="shared" si="50"/>
        <v/>
      </c>
      <c r="H60" s="36" t="str">
        <f t="shared" si="51"/>
        <v/>
      </c>
      <c r="I60" s="36" t="str">
        <f t="shared" si="52"/>
        <v/>
      </c>
      <c r="J60" s="36" t="str">
        <f t="shared" si="53"/>
        <v/>
      </c>
      <c r="L60" s="14">
        <v>1</v>
      </c>
      <c r="M60" s="15" t="str">
        <f t="shared" ref="M60:Q60" si="62">IFERROR(IF(M$22="","",M46+1),"")</f>
        <v/>
      </c>
      <c r="N60" s="15" t="str">
        <f t="shared" si="62"/>
        <v/>
      </c>
      <c r="O60" s="15" t="str">
        <f t="shared" si="62"/>
        <v/>
      </c>
      <c r="P60" s="15" t="str">
        <f t="shared" si="62"/>
        <v/>
      </c>
      <c r="Q60" s="15" t="str">
        <f t="shared" si="62"/>
        <v/>
      </c>
    </row>
  </sheetData>
  <sheetProtection algorithmName="SHA-512" hashValue="kghjuvaMruxCDxQzTtc/e6BaYd2zEDFtY197qfkl7KCI3HYwh7nMVP0M4Yg3Djd4Fdgghv4GMTAeiOmMqj2CKg==" saltValue="HyoL8Is9zCssGwCNAk6GhQ==" spinCount="100000" sheet="1" objects="1" scenarios="1"/>
  <mergeCells count="49">
    <mergeCell ref="E20:J20"/>
    <mergeCell ref="L20:Q20"/>
    <mergeCell ref="E34:J34"/>
    <mergeCell ref="L34:Q34"/>
    <mergeCell ref="E48:J48"/>
    <mergeCell ref="L48:Q48"/>
    <mergeCell ref="N22:N23"/>
    <mergeCell ref="O22:O23"/>
    <mergeCell ref="P22:P23"/>
    <mergeCell ref="Q22:Q23"/>
    <mergeCell ref="M36:M37"/>
    <mergeCell ref="N36:N37"/>
    <mergeCell ref="O36:O37"/>
    <mergeCell ref="P36:P37"/>
    <mergeCell ref="Q36:Q37"/>
    <mergeCell ref="F22:F23"/>
    <mergeCell ref="F50:F51"/>
    <mergeCell ref="G50:G51"/>
    <mergeCell ref="H50:H51"/>
    <mergeCell ref="I50:I51"/>
    <mergeCell ref="J50:J51"/>
    <mergeCell ref="N50:N51"/>
    <mergeCell ref="O50:O51"/>
    <mergeCell ref="P50:P51"/>
    <mergeCell ref="Q50:Q51"/>
    <mergeCell ref="M22:M23"/>
    <mergeCell ref="M50:M51"/>
    <mergeCell ref="G22:G23"/>
    <mergeCell ref="H22:H23"/>
    <mergeCell ref="I22:I23"/>
    <mergeCell ref="J22:J23"/>
    <mergeCell ref="F36:F37"/>
    <mergeCell ref="G36:G37"/>
    <mergeCell ref="H36:H37"/>
    <mergeCell ref="I36:I37"/>
    <mergeCell ref="J36:J37"/>
    <mergeCell ref="B6:C6"/>
    <mergeCell ref="E6:J6"/>
    <mergeCell ref="L6:Q6"/>
    <mergeCell ref="M8:M9"/>
    <mergeCell ref="N8:N9"/>
    <mergeCell ref="O8:O9"/>
    <mergeCell ref="P8:P9"/>
    <mergeCell ref="Q8:Q9"/>
    <mergeCell ref="F8:F9"/>
    <mergeCell ref="G8:G9"/>
    <mergeCell ref="H8:H9"/>
    <mergeCell ref="I8:I9"/>
    <mergeCell ref="J8:J9"/>
  </mergeCells>
  <dataValidations count="1">
    <dataValidation type="date" allowBlank="1" showInputMessage="1" showErrorMessage="1" errorTitle="הזנה במבנה תאריך" error="נדרש להזין נתונים במבנה תאריך_x000a__x000a_DD/MM/YYYY_x000a_" sqref="C11:C12 C16" xr:uid="{0153E3C9-43CF-4849-B816-50EAF442CAAE}">
      <formula1>1</formula1>
      <formula2>401769</formula2>
    </dataValidation>
  </dataValidations>
  <pageMargins left="0.7" right="0.7" top="0.75" bottom="0.75" header="0.3" footer="0.3"/>
  <pageSetup paperSize="9" scale="71" orientation="landscape" r:id="rId1"/>
  <rowBreaks count="1" manualBreakCount="1">
    <brk id="32" min="4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419217D-2145-449F-B876-A163E1DB4BEA}">
          <x14:formula1>
            <xm:f>הגדרות!$E$2:$E$3</xm:f>
          </x14:formula1>
          <xm:sqref>C10</xm:sqref>
        </x14:dataValidation>
        <x14:dataValidation type="list" allowBlank="1" showInputMessage="1" showErrorMessage="1" xr:uid="{C012505C-0CBA-4371-B703-5E4FEEE419BB}">
          <x14:formula1>
            <xm:f>הגדרות!$D$3:$D$4</xm:f>
          </x14:formula1>
          <xm:sqref>C14</xm:sqref>
        </x14:dataValidation>
        <x14:dataValidation type="list" allowBlank="1" showInputMessage="1" showErrorMessage="1" xr:uid="{6F6C7DD6-7ED3-4428-B1D6-BF661F0F550D}">
          <x14:formula1>
            <xm:f>הגדרות!$C$3:$C$4</xm:f>
          </x14:formula1>
          <xm:sqref>C13 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0C3E-861F-4021-B8A5-24FD721B4E0B}">
  <sheetPr codeName="Sheet8"/>
  <dimension ref="A2:K21"/>
  <sheetViews>
    <sheetView rightToLeft="1" view="pageBreakPreview" zoomScale="80" zoomScaleNormal="100" zoomScaleSheetLayoutView="80" workbookViewId="0">
      <selection activeCell="B29" sqref="B29"/>
    </sheetView>
  </sheetViews>
  <sheetFormatPr defaultRowHeight="14.25" x14ac:dyDescent="0.2"/>
  <cols>
    <col min="1" max="1" width="9" style="1"/>
    <col min="2" max="2" width="23.625" style="1" customWidth="1"/>
    <col min="3" max="3" width="14.25" style="1" customWidth="1"/>
    <col min="4" max="4" width="3.5" style="1" customWidth="1"/>
    <col min="5" max="5" width="3.875" style="1" customWidth="1"/>
    <col min="6" max="6" width="27.5" style="1" customWidth="1"/>
    <col min="7" max="11" width="13.125" style="1" customWidth="1"/>
    <col min="12" max="12" width="5.125" style="1" customWidth="1"/>
    <col min="13" max="16384" width="9" style="1"/>
  </cols>
  <sheetData>
    <row r="2" spans="2:11" x14ac:dyDescent="0.2">
      <c r="J2" s="19" t="s">
        <v>30</v>
      </c>
      <c r="K2" s="20" t="str">
        <f ca="1">TEXT(NOW(),"DD/MM/YYYY")</f>
        <v>29/05/2025</v>
      </c>
    </row>
    <row r="5" spans="2:11" ht="20.25" x14ac:dyDescent="0.3">
      <c r="F5" s="25"/>
    </row>
    <row r="6" spans="2:11" ht="20.25" x14ac:dyDescent="0.3">
      <c r="F6" s="25"/>
    </row>
    <row r="7" spans="2:11" x14ac:dyDescent="0.2">
      <c r="B7" s="6" t="s">
        <v>74</v>
      </c>
    </row>
    <row r="9" spans="2:11" ht="18.75" x14ac:dyDescent="0.3">
      <c r="B9" s="41" t="s">
        <v>28</v>
      </c>
      <c r="C9" s="42"/>
      <c r="F9" s="41" t="s">
        <v>59</v>
      </c>
      <c r="G9" s="43"/>
      <c r="H9" s="43"/>
      <c r="I9" s="43"/>
      <c r="J9" s="43"/>
      <c r="K9" s="42"/>
    </row>
    <row r="10" spans="2:11" ht="15" thickBot="1" x14ac:dyDescent="0.25">
      <c r="B10" s="5"/>
      <c r="C10" s="5"/>
    </row>
    <row r="11" spans="2:11" ht="18.75" x14ac:dyDescent="0.3">
      <c r="B11" s="2" t="s">
        <v>14</v>
      </c>
      <c r="C11" s="32">
        <f>טבלאות!C8</f>
        <v>0</v>
      </c>
      <c r="F11" s="10" t="s">
        <v>16</v>
      </c>
      <c r="G11" s="44">
        <f>טבלאות!F8</f>
        <v>0</v>
      </c>
      <c r="H11" s="44">
        <f>טבלאות!G8</f>
        <v>60</v>
      </c>
      <c r="I11" s="44">
        <f>טבלאות!H8</f>
        <v>120</v>
      </c>
      <c r="J11" s="44">
        <f>טבלאות!I8</f>
        <v>180</v>
      </c>
      <c r="K11" s="44">
        <f>טבלאות!J8</f>
        <v>240</v>
      </c>
    </row>
    <row r="12" spans="2:11" ht="19.5" thickBot="1" x14ac:dyDescent="0.35">
      <c r="B12" s="3" t="s">
        <v>15</v>
      </c>
      <c r="C12" s="29">
        <f>טבלאות!C9</f>
        <v>0</v>
      </c>
      <c r="F12" s="11" t="s">
        <v>25</v>
      </c>
      <c r="G12" s="45"/>
      <c r="H12" s="45"/>
      <c r="I12" s="45"/>
      <c r="J12" s="45"/>
      <c r="K12" s="45"/>
    </row>
    <row r="13" spans="2:11" ht="19.5" thickBot="1" x14ac:dyDescent="0.35">
      <c r="B13" s="3" t="s">
        <v>7</v>
      </c>
      <c r="C13" s="29">
        <f>טבלאות!C10</f>
        <v>0</v>
      </c>
      <c r="F13" s="14">
        <v>0</v>
      </c>
      <c r="G13" s="36" t="str">
        <f ca="1">INDIRECT("טבלאות!F"&amp;ROW()-3+$C$21*14)</f>
        <v/>
      </c>
      <c r="H13" s="36" t="str">
        <f ca="1">INDIRECT("טבלאות!G"&amp;ROW()-3+$C$21*14)</f>
        <v/>
      </c>
      <c r="I13" s="36" t="str">
        <f ca="1">INDIRECT("טבלאות!H"&amp;ROW()-3+$C$21*14)</f>
        <v/>
      </c>
      <c r="J13" s="36" t="str">
        <f ca="1">INDIRECT("טבלאות!I"&amp;ROW()-3+$C$21*14)</f>
        <v/>
      </c>
      <c r="K13" s="36" t="str">
        <f ca="1">INDIRECT("טבלאות!J"&amp;ROW()-3+$C$21*14)</f>
        <v/>
      </c>
    </row>
    <row r="14" spans="2:11" ht="19.5" thickBot="1" x14ac:dyDescent="0.35">
      <c r="B14" s="3" t="s">
        <v>10</v>
      </c>
      <c r="C14" s="30">
        <f>טבלאות!C11</f>
        <v>0</v>
      </c>
      <c r="F14" s="12">
        <v>0.3</v>
      </c>
      <c r="G14" s="35" t="str">
        <f t="shared" ref="G14:G21" ca="1" si="0">INDIRECT("טבלאות!F"&amp;ROW()-3+$C$21*14)</f>
        <v/>
      </c>
      <c r="H14" s="35" t="str">
        <f t="shared" ref="H14:H21" ca="1" si="1">INDIRECT("טבלאות!G"&amp;ROW()-3+$C$21*14)</f>
        <v/>
      </c>
      <c r="I14" s="35" t="str">
        <f t="shared" ref="I14:I21" ca="1" si="2">INDIRECT("טבלאות!H"&amp;ROW()-3+$C$21*14)</f>
        <v/>
      </c>
      <c r="J14" s="35" t="str">
        <f t="shared" ref="J14:J21" ca="1" si="3">INDIRECT("טבלאות!I"&amp;ROW()-3+$C$21*14)</f>
        <v/>
      </c>
      <c r="K14" s="35" t="str">
        <f t="shared" ref="K14:K21" ca="1" si="4">INDIRECT("טבלאות!J"&amp;ROW()-3+$C$21*14)</f>
        <v/>
      </c>
    </row>
    <row r="15" spans="2:11" ht="19.5" thickBot="1" x14ac:dyDescent="0.35">
      <c r="B15" s="3" t="s">
        <v>0</v>
      </c>
      <c r="C15" s="30">
        <f>טבלאות!C12</f>
        <v>0</v>
      </c>
      <c r="F15" s="14">
        <v>0.4</v>
      </c>
      <c r="G15" s="36" t="str">
        <f t="shared" ca="1" si="0"/>
        <v/>
      </c>
      <c r="H15" s="36" t="str">
        <f t="shared" ca="1" si="1"/>
        <v/>
      </c>
      <c r="I15" s="36" t="str">
        <f t="shared" ca="1" si="2"/>
        <v/>
      </c>
      <c r="J15" s="36" t="str">
        <f t="shared" ca="1" si="3"/>
        <v/>
      </c>
      <c r="K15" s="36" t="str">
        <f t="shared" ca="1" si="4"/>
        <v/>
      </c>
    </row>
    <row r="16" spans="2:11" ht="19.5" thickBot="1" x14ac:dyDescent="0.35">
      <c r="B16" s="3" t="s">
        <v>1</v>
      </c>
      <c r="C16" s="29">
        <f>טבלאות!C13</f>
        <v>0</v>
      </c>
      <c r="F16" s="12">
        <v>0.5</v>
      </c>
      <c r="G16" s="35" t="str">
        <f t="shared" ca="1" si="0"/>
        <v/>
      </c>
      <c r="H16" s="35" t="str">
        <f t="shared" ca="1" si="1"/>
        <v/>
      </c>
      <c r="I16" s="35" t="str">
        <f t="shared" ca="1" si="2"/>
        <v/>
      </c>
      <c r="J16" s="35" t="str">
        <f t="shared" ca="1" si="3"/>
        <v/>
      </c>
      <c r="K16" s="35" t="str">
        <f t="shared" ca="1" si="4"/>
        <v/>
      </c>
    </row>
    <row r="17" spans="1:11" ht="19.5" thickBot="1" x14ac:dyDescent="0.35">
      <c r="B17" s="3" t="s">
        <v>2</v>
      </c>
      <c r="C17" s="29">
        <f>טבלאות!C14</f>
        <v>0</v>
      </c>
      <c r="F17" s="14">
        <v>0.6</v>
      </c>
      <c r="G17" s="36" t="str">
        <f t="shared" ca="1" si="0"/>
        <v/>
      </c>
      <c r="H17" s="36" t="str">
        <f t="shared" ca="1" si="1"/>
        <v/>
      </c>
      <c r="I17" s="36" t="str">
        <f t="shared" ca="1" si="2"/>
        <v/>
      </c>
      <c r="J17" s="36" t="str">
        <f t="shared" ca="1" si="3"/>
        <v/>
      </c>
      <c r="K17" s="36" t="str">
        <f t="shared" ca="1" si="4"/>
        <v/>
      </c>
    </row>
    <row r="18" spans="1:11" ht="19.5" thickBot="1" x14ac:dyDescent="0.35">
      <c r="B18" s="3" t="s">
        <v>12</v>
      </c>
      <c r="C18" s="29">
        <f>טבלאות!C15</f>
        <v>0</v>
      </c>
      <c r="F18" s="12">
        <v>0.7</v>
      </c>
      <c r="G18" s="35" t="str">
        <f t="shared" ca="1" si="0"/>
        <v/>
      </c>
      <c r="H18" s="35" t="str">
        <f t="shared" ca="1" si="1"/>
        <v/>
      </c>
      <c r="I18" s="35" t="str">
        <f t="shared" ca="1" si="2"/>
        <v/>
      </c>
      <c r="J18" s="35" t="str">
        <f t="shared" ca="1" si="3"/>
        <v/>
      </c>
      <c r="K18" s="35" t="str">
        <f t="shared" ca="1" si="4"/>
        <v/>
      </c>
    </row>
    <row r="19" spans="1:11" ht="19.5" thickBot="1" x14ac:dyDescent="0.35">
      <c r="B19" s="3" t="s">
        <v>13</v>
      </c>
      <c r="C19" s="30">
        <f>טבלאות!C16</f>
        <v>0</v>
      </c>
      <c r="F19" s="14">
        <v>0.8</v>
      </c>
      <c r="G19" s="36" t="str">
        <f t="shared" ca="1" si="0"/>
        <v/>
      </c>
      <c r="H19" s="36" t="str">
        <f t="shared" ca="1" si="1"/>
        <v/>
      </c>
      <c r="I19" s="36" t="str">
        <f t="shared" ca="1" si="2"/>
        <v/>
      </c>
      <c r="J19" s="36" t="str">
        <f t="shared" ca="1" si="3"/>
        <v/>
      </c>
      <c r="K19" s="36" t="str">
        <f t="shared" ca="1" si="4"/>
        <v/>
      </c>
    </row>
    <row r="20" spans="1:11" ht="19.5" thickBot="1" x14ac:dyDescent="0.35">
      <c r="B20" s="3" t="s">
        <v>11</v>
      </c>
      <c r="C20" s="31">
        <f>טבלאות!C17</f>
        <v>0</v>
      </c>
      <c r="F20" s="12">
        <v>0.9</v>
      </c>
      <c r="G20" s="35" t="str">
        <f t="shared" ca="1" si="0"/>
        <v/>
      </c>
      <c r="H20" s="35" t="str">
        <f t="shared" ca="1" si="1"/>
        <v/>
      </c>
      <c r="I20" s="35" t="str">
        <f t="shared" ca="1" si="2"/>
        <v/>
      </c>
      <c r="J20" s="35" t="str">
        <f t="shared" ca="1" si="3"/>
        <v/>
      </c>
      <c r="K20" s="35" t="str">
        <f t="shared" ca="1" si="4"/>
        <v/>
      </c>
    </row>
    <row r="21" spans="1:11" ht="19.5" thickBot="1" x14ac:dyDescent="0.35">
      <c r="A21" s="24"/>
      <c r="B21" s="4" t="s">
        <v>29</v>
      </c>
      <c r="C21" s="28">
        <v>0</v>
      </c>
      <c r="F21" s="14">
        <v>1</v>
      </c>
      <c r="G21" s="36" t="str">
        <f t="shared" ca="1" si="0"/>
        <v/>
      </c>
      <c r="H21" s="36" t="str">
        <f t="shared" ca="1" si="1"/>
        <v/>
      </c>
      <c r="I21" s="36" t="str">
        <f t="shared" ca="1" si="2"/>
        <v/>
      </c>
      <c r="J21" s="36" t="str">
        <f t="shared" ca="1" si="3"/>
        <v/>
      </c>
      <c r="K21" s="36" t="str">
        <f t="shared" ca="1" si="4"/>
        <v/>
      </c>
    </row>
  </sheetData>
  <sheetProtection algorithmName="SHA-512" hashValue="hXqjEZhL7QE0M0C6+R6AMV0JTnSPKvGWh9Qrbz7dLddAXQZxVujx/rjgvS9EOjko8xwMMW+UMBlhh1SpK2yleg==" saltValue="vp3ype+o+pcTRCt0U4mTjA==" spinCount="100000" sheet="1" objects="1" scenarios="1"/>
  <mergeCells count="7">
    <mergeCell ref="B9:C9"/>
    <mergeCell ref="F9:K9"/>
    <mergeCell ref="G11:G12"/>
    <mergeCell ref="H11:H12"/>
    <mergeCell ref="I11:I12"/>
    <mergeCell ref="J11:J12"/>
    <mergeCell ref="K11:K12"/>
  </mergeCells>
  <conditionalFormatting sqref="G13:K13">
    <cfRule type="expression" dxfId="2" priority="30">
      <formula>$C$17="נשוי"</formula>
    </cfRule>
  </conditionalFormatting>
  <conditionalFormatting sqref="G14:K21">
    <cfRule type="expression" dxfId="1" priority="31">
      <formula>$C$17="לא נשוי"</formula>
    </cfRule>
  </conditionalFormatting>
  <conditionalFormatting sqref="G13:K21">
    <cfRule type="expression" dxfId="0" priority="32">
      <formula>AND($C$28&lt;&gt;"",$C$28=G13)</formula>
    </cfRule>
  </conditionalFormatting>
  <pageMargins left="0.7" right="0.7" top="0.75" bottom="0.75" header="0.3" footer="0.3"/>
  <pageSetup paperSize="9" scale="7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4075D21-2BBA-4A4D-88BA-2A6ED36A4B07}">
          <x14:formula1>
            <xm:f>הגדרות!$E$2:$E$3</xm:f>
          </x14:formula1>
          <xm:sqref>C13</xm:sqref>
        </x14:dataValidation>
        <x14:dataValidation type="list" allowBlank="1" showInputMessage="1" showErrorMessage="1" xr:uid="{45893CAD-B2B6-436C-944B-79B95F6C06BA}">
          <x14:formula1>
            <xm:f>הגדרות!$C$3:$C$4</xm:f>
          </x14:formula1>
          <xm:sqref>C16:C18</xm:sqref>
        </x14:dataValidation>
        <x14:dataValidation type="list" allowBlank="1" showInputMessage="1" showErrorMessage="1" xr:uid="{3D86E8D0-3BA1-4BC0-A530-EC57E4C3C21D}">
          <x14:formula1>
            <xm:f>הגדרות!$G$3:$G$6</xm:f>
          </x14:formula1>
          <xm:sqref>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FAAD0-35C9-4693-8022-1386FE2F1F84}">
  <sheetPr codeName="Sheet1"/>
  <dimension ref="A1:E94"/>
  <sheetViews>
    <sheetView rightToLeft="1" workbookViewId="0">
      <selection activeCell="E7" sqref="E7"/>
    </sheetView>
  </sheetViews>
  <sheetFormatPr defaultRowHeight="14.25" x14ac:dyDescent="0.2"/>
  <cols>
    <col min="1" max="1" width="8.5" style="39" bestFit="1" customWidth="1"/>
    <col min="2" max="2" width="8.625" style="39" bestFit="1" customWidth="1"/>
    <col min="3" max="3" width="10.875" style="39" bestFit="1" customWidth="1"/>
    <col min="4" max="5" width="8.75" style="39"/>
  </cols>
  <sheetData>
    <row r="1" spans="1:5" ht="45" x14ac:dyDescent="0.2">
      <c r="A1" s="37" t="s">
        <v>60</v>
      </c>
      <c r="B1" s="37" t="s">
        <v>64</v>
      </c>
      <c r="C1" s="37" t="s">
        <v>65</v>
      </c>
      <c r="D1" s="37" t="s">
        <v>66</v>
      </c>
      <c r="E1" s="37" t="s">
        <v>67</v>
      </c>
    </row>
    <row r="2" spans="1:5" x14ac:dyDescent="0.2">
      <c r="A2" s="38">
        <v>18</v>
      </c>
      <c r="B2" s="38">
        <v>5.3659405138716551E-4</v>
      </c>
      <c r="C2" s="38">
        <v>5.3659405138716551E-4</v>
      </c>
      <c r="D2" s="38">
        <v>2.4315876000000002E-4</v>
      </c>
      <c r="E2" s="38">
        <v>2.4315876000000002E-4</v>
      </c>
    </row>
    <row r="3" spans="1:5" x14ac:dyDescent="0.2">
      <c r="A3" s="38">
        <v>19</v>
      </c>
      <c r="B3" s="38">
        <v>5.1288870040084266E-4</v>
      </c>
      <c r="C3" s="38">
        <v>5.1288870040084266E-4</v>
      </c>
      <c r="D3" s="38">
        <v>2.3311524600000001E-4</v>
      </c>
      <c r="E3" s="38">
        <v>2.3311524600000001E-4</v>
      </c>
    </row>
    <row r="4" spans="1:5" x14ac:dyDescent="0.2">
      <c r="A4" s="38">
        <v>20</v>
      </c>
      <c r="B4" s="38">
        <v>4.8958909308944774E-4</v>
      </c>
      <c r="C4" s="38">
        <v>4.8958909308944774E-4</v>
      </c>
      <c r="D4" s="38">
        <v>2.2412894400000003E-4</v>
      </c>
      <c r="E4" s="38">
        <v>2.2412894400000003E-4</v>
      </c>
    </row>
    <row r="5" spans="1:5" x14ac:dyDescent="0.2">
      <c r="A5" s="38">
        <v>21</v>
      </c>
      <c r="B5" s="38">
        <v>4.7841338695542052E-4</v>
      </c>
      <c r="C5" s="38">
        <v>4.7841338695542052E-4</v>
      </c>
      <c r="D5" s="38">
        <v>2.07213552E-4</v>
      </c>
      <c r="E5" s="38">
        <v>2.07213552E-4</v>
      </c>
    </row>
    <row r="6" spans="1:5" x14ac:dyDescent="0.2">
      <c r="A6" s="40">
        <v>22</v>
      </c>
      <c r="B6" s="40">
        <v>4.6665718452851675E-4</v>
      </c>
      <c r="C6" s="40">
        <v>4.6665718452851675E-4</v>
      </c>
      <c r="D6" s="39">
        <v>1.9029816000000002E-4</v>
      </c>
      <c r="E6" s="39">
        <v>1.9029816000000002E-4</v>
      </c>
    </row>
    <row r="7" spans="1:5" x14ac:dyDescent="0.2">
      <c r="A7" s="40">
        <v>23</v>
      </c>
      <c r="B7" s="40">
        <v>4.544786872355067E-4</v>
      </c>
      <c r="C7" s="40">
        <v>4.544786872355067E-4</v>
      </c>
      <c r="D7" s="39">
        <v>1.86069312E-4</v>
      </c>
      <c r="E7" s="39">
        <v>1.86069312E-4</v>
      </c>
    </row>
    <row r="8" spans="1:5" x14ac:dyDescent="0.2">
      <c r="A8" s="40">
        <v>24</v>
      </c>
      <c r="B8" s="40">
        <v>4.4208024677910802E-4</v>
      </c>
      <c r="C8" s="40">
        <v>4.4208024677910802E-4</v>
      </c>
      <c r="D8" s="39">
        <v>1.833205608E-4</v>
      </c>
      <c r="E8" s="39">
        <v>1.833205608E-4</v>
      </c>
    </row>
    <row r="9" spans="1:5" x14ac:dyDescent="0.2">
      <c r="A9" s="40">
        <v>25</v>
      </c>
      <c r="B9" s="40">
        <v>4.2971213402693734E-4</v>
      </c>
      <c r="C9" s="40">
        <v>4.2971213402693734E-4</v>
      </c>
      <c r="D9" s="39">
        <v>1.8130264290000008E-4</v>
      </c>
      <c r="E9" s="39">
        <v>1.8130264290000008E-4</v>
      </c>
    </row>
    <row r="10" spans="1:5" x14ac:dyDescent="0.2">
      <c r="A10" s="40">
        <v>26</v>
      </c>
      <c r="B10" s="40">
        <v>4.1767630790046317E-4</v>
      </c>
      <c r="C10" s="40">
        <v>4.1767630790046317E-4</v>
      </c>
      <c r="D10" s="39">
        <v>1.7605397482200008E-4</v>
      </c>
      <c r="E10" s="39">
        <v>1.7605397482200008E-4</v>
      </c>
    </row>
    <row r="11" spans="1:5" x14ac:dyDescent="0.2">
      <c r="A11" s="40">
        <v>27</v>
      </c>
      <c r="B11" s="40">
        <v>4.0633018426395804E-4</v>
      </c>
      <c r="C11" s="40">
        <v>4.0633018426395804E-4</v>
      </c>
      <c r="D11" s="39">
        <v>1.7296154834399994E-4</v>
      </c>
      <c r="E11" s="39">
        <v>1.7296154834399994E-4</v>
      </c>
    </row>
    <row r="12" spans="1:5" x14ac:dyDescent="0.2">
      <c r="A12" s="40">
        <v>28</v>
      </c>
      <c r="B12" s="40">
        <v>4.0021634653025827E-4</v>
      </c>
      <c r="C12" s="40">
        <v>4.0021634653025827E-4</v>
      </c>
      <c r="D12" s="39">
        <v>1.7301602521800012E-4</v>
      </c>
      <c r="E12" s="39">
        <v>1.7301602521800012E-4</v>
      </c>
    </row>
    <row r="13" spans="1:5" x14ac:dyDescent="0.2">
      <c r="A13" s="40">
        <v>29</v>
      </c>
      <c r="B13" s="40">
        <v>3.9534347547518585E-4</v>
      </c>
      <c r="C13" s="40">
        <v>3.9534347547518585E-4</v>
      </c>
      <c r="D13" s="39">
        <v>1.8030768723000011E-4</v>
      </c>
      <c r="E13" s="39">
        <v>1.8030768723000011E-4</v>
      </c>
    </row>
    <row r="14" spans="1:5" x14ac:dyDescent="0.2">
      <c r="A14" s="40">
        <v>30</v>
      </c>
      <c r="B14" s="40">
        <v>3.8853349150199187E-4</v>
      </c>
      <c r="C14" s="40">
        <v>3.8853349150199187E-4</v>
      </c>
      <c r="D14" s="40">
        <v>1.9238961126600009E-4</v>
      </c>
      <c r="E14" s="40">
        <v>1.9238961126600009E-4</v>
      </c>
    </row>
    <row r="15" spans="1:5" x14ac:dyDescent="0.2">
      <c r="A15" s="40">
        <v>31</v>
      </c>
      <c r="B15" s="40">
        <v>3.7714308268257246E-4</v>
      </c>
      <c r="C15" s="40">
        <v>3.7714308268257246E-4</v>
      </c>
      <c r="D15" s="40">
        <v>2.0643391911600036E-4</v>
      </c>
      <c r="E15" s="40">
        <v>2.0643391911600036E-4</v>
      </c>
    </row>
    <row r="16" spans="1:5" x14ac:dyDescent="0.2">
      <c r="A16" s="39">
        <v>32</v>
      </c>
      <c r="B16" s="39">
        <v>3.6956514921012042E-4</v>
      </c>
      <c r="C16" s="39">
        <v>3.6956514921012042E-4</v>
      </c>
      <c r="D16" s="39">
        <v>2.202872772149999E-4</v>
      </c>
      <c r="E16" s="39">
        <v>2.202872772149999E-4</v>
      </c>
    </row>
    <row r="17" spans="1:5" x14ac:dyDescent="0.2">
      <c r="A17" s="39">
        <v>33</v>
      </c>
      <c r="B17" s="39">
        <v>3.6632416443564073E-4</v>
      </c>
      <c r="C17" s="39">
        <v>3.6632416443564073E-4</v>
      </c>
      <c r="D17" s="39">
        <v>2.3669291574900027E-4</v>
      </c>
      <c r="E17" s="39">
        <v>2.3669291574900027E-4</v>
      </c>
    </row>
    <row r="18" spans="1:5" x14ac:dyDescent="0.2">
      <c r="A18" s="39">
        <v>34</v>
      </c>
      <c r="B18" s="39">
        <v>3.6798304437745403E-4</v>
      </c>
      <c r="C18" s="39">
        <v>3.6798304437745403E-4</v>
      </c>
      <c r="D18" s="39">
        <v>2.5465142043000055E-4</v>
      </c>
      <c r="E18" s="39">
        <v>2.5465142043000055E-4</v>
      </c>
    </row>
    <row r="19" spans="1:5" x14ac:dyDescent="0.2">
      <c r="A19" s="39">
        <v>35</v>
      </c>
      <c r="B19" s="39">
        <v>3.7882102171846307E-4</v>
      </c>
      <c r="C19" s="39">
        <v>3.7882102171846307E-4</v>
      </c>
      <c r="D19" s="39">
        <v>2.7285053585400011E-4</v>
      </c>
      <c r="E19" s="39">
        <v>2.7285053585400011E-4</v>
      </c>
    </row>
    <row r="20" spans="1:5" x14ac:dyDescent="0.2">
      <c r="A20" s="39">
        <v>36</v>
      </c>
      <c r="B20" s="39">
        <v>3.9606083024765963E-4</v>
      </c>
      <c r="C20" s="39">
        <v>3.9606083024765963E-4</v>
      </c>
      <c r="D20" s="39">
        <v>2.9259647998200044E-4</v>
      </c>
      <c r="E20" s="39">
        <v>2.9259647998200044E-4</v>
      </c>
    </row>
    <row r="21" spans="1:5" x14ac:dyDescent="0.2">
      <c r="A21" s="39">
        <v>37</v>
      </c>
      <c r="B21" s="39">
        <v>4.2058128071399226E-4</v>
      </c>
      <c r="C21" s="39">
        <v>4.2058128071399226E-4</v>
      </c>
      <c r="D21" s="39">
        <v>3.1951239209999927E-4</v>
      </c>
      <c r="E21" s="39">
        <v>3.1951239209999927E-4</v>
      </c>
    </row>
    <row r="22" spans="1:5" x14ac:dyDescent="0.2">
      <c r="A22" s="39">
        <v>38</v>
      </c>
      <c r="B22" s="39">
        <v>4.4905105517804102E-4</v>
      </c>
      <c r="C22" s="39">
        <v>4.4905105517804102E-4</v>
      </c>
      <c r="D22" s="39">
        <v>3.550112793000009E-4</v>
      </c>
      <c r="E22" s="39">
        <v>3.550112793000009E-4</v>
      </c>
    </row>
    <row r="23" spans="1:5" x14ac:dyDescent="0.2">
      <c r="A23" s="39">
        <v>39</v>
      </c>
      <c r="B23" s="39">
        <v>4.8605576989553377E-4</v>
      </c>
      <c r="C23" s="39">
        <v>4.8605576989553377E-4</v>
      </c>
      <c r="D23" s="39">
        <v>3.9302017830000025E-4</v>
      </c>
      <c r="E23" s="39">
        <v>3.9302017830000025E-4</v>
      </c>
    </row>
    <row r="24" spans="1:5" x14ac:dyDescent="0.2">
      <c r="A24" s="39">
        <v>40</v>
      </c>
      <c r="B24" s="39">
        <v>5.2734174355425806E-4</v>
      </c>
      <c r="C24" s="39">
        <v>5.2734174355425806E-4</v>
      </c>
      <c r="D24" s="39">
        <v>4.3324601489999983E-4</v>
      </c>
      <c r="E24" s="39">
        <v>4.3324601489999983E-4</v>
      </c>
    </row>
    <row r="25" spans="1:5" x14ac:dyDescent="0.2">
      <c r="A25" s="39">
        <v>41</v>
      </c>
      <c r="B25" s="39">
        <v>5.777586287770783E-4</v>
      </c>
      <c r="C25" s="39">
        <v>5.777586287770783E-4</v>
      </c>
      <c r="D25" s="39">
        <v>4.7546271810000026E-4</v>
      </c>
      <c r="E25" s="39">
        <v>4.7546271810000026E-4</v>
      </c>
    </row>
    <row r="26" spans="1:5" x14ac:dyDescent="0.2">
      <c r="A26" s="39">
        <v>42</v>
      </c>
      <c r="B26" s="39">
        <v>6.441389927396941E-4</v>
      </c>
      <c r="C26" s="39">
        <v>6.441389927396941E-4</v>
      </c>
      <c r="D26" s="39">
        <v>5.1953552010000029E-4</v>
      </c>
      <c r="E26" s="39">
        <v>5.1953552010000029E-4</v>
      </c>
    </row>
    <row r="27" spans="1:5" x14ac:dyDescent="0.2">
      <c r="A27" s="39">
        <v>43</v>
      </c>
      <c r="B27" s="39">
        <v>7.1531713943111849E-4</v>
      </c>
      <c r="C27" s="39">
        <v>7.1531713943111849E-4</v>
      </c>
      <c r="D27" s="39">
        <v>5.6544525630000024E-4</v>
      </c>
      <c r="E27" s="39">
        <v>5.6544525630000024E-4</v>
      </c>
    </row>
    <row r="28" spans="1:5" x14ac:dyDescent="0.2">
      <c r="A28" s="39">
        <v>44</v>
      </c>
      <c r="B28" s="39">
        <v>8.0539243435294558E-4</v>
      </c>
      <c r="C28" s="39">
        <v>8.0539243435294558E-4</v>
      </c>
      <c r="D28" s="39">
        <v>6.1331266530000191E-4</v>
      </c>
      <c r="E28" s="39">
        <v>6.1331266530000191E-4</v>
      </c>
    </row>
    <row r="29" spans="1:5" x14ac:dyDescent="0.2">
      <c r="A29" s="39">
        <v>45</v>
      </c>
      <c r="B29" s="39">
        <v>9.1355324352089561E-4</v>
      </c>
      <c r="C29" s="39">
        <v>9.1355324352089561E-4</v>
      </c>
      <c r="D29" s="39">
        <v>6.634226889000016E-4</v>
      </c>
      <c r="E29" s="39">
        <v>6.634226889000016E-4</v>
      </c>
    </row>
    <row r="30" spans="1:5" x14ac:dyDescent="0.2">
      <c r="A30" s="39">
        <v>46</v>
      </c>
      <c r="B30" s="39">
        <v>1.0274547231046744E-3</v>
      </c>
      <c r="C30" s="39">
        <v>1.0274547231046744E-3</v>
      </c>
      <c r="D30" s="39">
        <v>7.1624877209999934E-4</v>
      </c>
      <c r="E30" s="39">
        <v>7.1624877209999934E-4</v>
      </c>
    </row>
    <row r="31" spans="1:5" x14ac:dyDescent="0.2">
      <c r="A31" s="39">
        <v>47</v>
      </c>
      <c r="B31" s="39">
        <v>1.1558348479303148E-3</v>
      </c>
      <c r="C31" s="39">
        <v>1.1558348479303148E-3</v>
      </c>
      <c r="D31" s="39">
        <v>7.7247716309999915E-4</v>
      </c>
      <c r="E31" s="39">
        <v>7.7247716309999915E-4</v>
      </c>
    </row>
    <row r="32" spans="1:5" x14ac:dyDescent="0.2">
      <c r="A32" s="39">
        <v>48</v>
      </c>
      <c r="B32" s="39">
        <v>1.2931193878732308E-3</v>
      </c>
      <c r="C32" s="39">
        <v>1.2931193878732308E-3</v>
      </c>
      <c r="D32" s="39">
        <v>8.4136152543299746E-4</v>
      </c>
      <c r="E32" s="39">
        <v>8.4136152543299746E-4</v>
      </c>
    </row>
    <row r="33" spans="1:5" x14ac:dyDescent="0.2">
      <c r="A33" s="39">
        <v>49</v>
      </c>
      <c r="B33" s="39">
        <v>1.4377007737890041E-3</v>
      </c>
      <c r="C33" s="39">
        <v>1.4377007737890041E-3</v>
      </c>
      <c r="D33" s="39">
        <v>9.1707759084600036E-4</v>
      </c>
      <c r="E33" s="39">
        <v>9.1707759084600036E-4</v>
      </c>
    </row>
    <row r="34" spans="1:5" x14ac:dyDescent="0.2">
      <c r="A34" s="39">
        <v>50</v>
      </c>
      <c r="B34" s="39">
        <v>1.6037891910205665E-3</v>
      </c>
      <c r="C34" s="39">
        <v>1.6037891910205665E-3</v>
      </c>
      <c r="D34" s="39">
        <v>1.0013052432870019E-3</v>
      </c>
      <c r="E34" s="39">
        <v>1.0013052432870019E-3</v>
      </c>
    </row>
    <row r="35" spans="1:5" x14ac:dyDescent="0.2">
      <c r="A35" s="39">
        <v>51</v>
      </c>
      <c r="B35" s="39">
        <v>1.7855452356685588E-3</v>
      </c>
      <c r="C35" s="39">
        <v>1.7855452356685588E-3</v>
      </c>
      <c r="D35" s="39">
        <v>1.0961055883440048E-3</v>
      </c>
      <c r="E35" s="39">
        <v>1.0961055883440048E-3</v>
      </c>
    </row>
    <row r="36" spans="1:5" x14ac:dyDescent="0.2">
      <c r="A36" s="39">
        <v>52</v>
      </c>
      <c r="B36" s="39">
        <v>2.0042134052436211E-3</v>
      </c>
      <c r="C36" s="39">
        <v>2.0042134052436211E-3</v>
      </c>
      <c r="D36" s="39">
        <v>1.2154282728660038E-3</v>
      </c>
      <c r="E36" s="39">
        <v>1.2154282728660038E-3</v>
      </c>
    </row>
    <row r="37" spans="1:5" x14ac:dyDescent="0.2">
      <c r="A37" s="39">
        <v>53</v>
      </c>
      <c r="B37" s="39">
        <v>2.2677992408287003E-3</v>
      </c>
      <c r="C37" s="39">
        <v>2.2677992408287003E-3</v>
      </c>
      <c r="D37" s="39">
        <v>1.340349062570999E-3</v>
      </c>
      <c r="E37" s="39">
        <v>1.340349062570999E-3</v>
      </c>
    </row>
    <row r="38" spans="1:5" x14ac:dyDescent="0.2">
      <c r="A38" s="39">
        <v>54</v>
      </c>
      <c r="B38" s="39">
        <v>2.5598611703138326E-3</v>
      </c>
      <c r="C38" s="39">
        <v>2.5598611703138326E-3</v>
      </c>
      <c r="D38" s="39">
        <v>1.464269180854497E-3</v>
      </c>
      <c r="E38" s="39">
        <v>1.464269180854497E-3</v>
      </c>
    </row>
    <row r="39" spans="1:5" x14ac:dyDescent="0.2">
      <c r="A39" s="39">
        <v>55</v>
      </c>
      <c r="B39" s="39">
        <v>2.8824552195701146E-3</v>
      </c>
      <c r="C39" s="39">
        <v>2.8824552195701146E-3</v>
      </c>
      <c r="D39" s="39">
        <v>8.0011975770000003E-4</v>
      </c>
      <c r="E39" s="39">
        <v>1.8706826000000002E-3</v>
      </c>
    </row>
    <row r="40" spans="1:5" x14ac:dyDescent="0.2">
      <c r="A40" s="39">
        <v>56</v>
      </c>
      <c r="B40" s="39">
        <v>3.2377292140522425E-3</v>
      </c>
      <c r="C40" s="39">
        <v>3.2377292140522425E-3</v>
      </c>
      <c r="D40" s="39">
        <v>9.0026064355327551E-4</v>
      </c>
      <c r="E40" s="39">
        <v>2.1448083999999999E-3</v>
      </c>
    </row>
    <row r="41" spans="1:5" x14ac:dyDescent="0.2">
      <c r="A41" s="39">
        <v>57</v>
      </c>
      <c r="B41" s="39">
        <v>3.6279246632429782E-3</v>
      </c>
      <c r="C41" s="39">
        <v>3.6279246632429782E-3</v>
      </c>
      <c r="D41" s="39">
        <v>1.0172805262720667E-3</v>
      </c>
      <c r="E41" s="39">
        <v>2.4612060000000001E-3</v>
      </c>
    </row>
    <row r="42" spans="1:5" x14ac:dyDescent="0.2">
      <c r="A42" s="39">
        <v>58</v>
      </c>
      <c r="B42" s="39">
        <v>4.016006036892803E-3</v>
      </c>
      <c r="C42" s="39">
        <v>4.016006036892803E-3</v>
      </c>
      <c r="D42" s="39">
        <v>1.1542191025411712E-3</v>
      </c>
      <c r="E42" s="39">
        <v>2.8289054000000002E-3</v>
      </c>
    </row>
    <row r="43" spans="1:5" x14ac:dyDescent="0.2">
      <c r="A43" s="39">
        <v>59</v>
      </c>
      <c r="B43" s="39">
        <v>4.4355540425945359E-3</v>
      </c>
      <c r="C43" s="39">
        <v>4.4355540425945359E-3</v>
      </c>
      <c r="D43" s="39">
        <v>1.315320612804785E-3</v>
      </c>
      <c r="E43" s="39">
        <v>3.2738706000000001E-3</v>
      </c>
    </row>
    <row r="44" spans="1:5" x14ac:dyDescent="0.2">
      <c r="A44" s="39">
        <v>60</v>
      </c>
      <c r="B44" s="39">
        <v>3.3285433355999998E-3</v>
      </c>
      <c r="C44" s="39">
        <v>8.7875219671215733E-3</v>
      </c>
      <c r="D44" s="39">
        <v>1.5046509763944388E-3</v>
      </c>
      <c r="E44" s="39">
        <v>3.7594746000000003E-3</v>
      </c>
    </row>
    <row r="45" spans="1:5" x14ac:dyDescent="0.2">
      <c r="A45" s="39">
        <v>61</v>
      </c>
      <c r="B45" s="39">
        <v>3.6148468919481856E-3</v>
      </c>
      <c r="C45" s="39">
        <v>9.27083567531326E-3</v>
      </c>
      <c r="D45" s="39">
        <v>1.7238059563463464E-3</v>
      </c>
      <c r="E45" s="39">
        <v>4.3421800000000002E-3</v>
      </c>
    </row>
    <row r="46" spans="1:5" x14ac:dyDescent="0.2">
      <c r="A46" s="39">
        <v>62</v>
      </c>
      <c r="B46" s="39">
        <v>3.9358718269395486E-3</v>
      </c>
      <c r="C46" s="39">
        <v>9.7992733088061151E-3</v>
      </c>
      <c r="D46" s="39">
        <v>1.9743257050818881E-3</v>
      </c>
      <c r="E46" s="39">
        <v>4.9725272999999997E-3</v>
      </c>
    </row>
    <row r="47" spans="1:5" x14ac:dyDescent="0.2">
      <c r="A47" s="39">
        <v>63</v>
      </c>
      <c r="B47" s="39">
        <v>4.2981996345634339E-3</v>
      </c>
      <c r="C47" s="39">
        <v>1.0377430434025675E-2</v>
      </c>
      <c r="D47" s="39">
        <v>2.2568621046670278E-3</v>
      </c>
      <c r="E47" s="39">
        <v>5.6912258000000005E-3</v>
      </c>
    </row>
    <row r="48" spans="1:5" x14ac:dyDescent="0.2">
      <c r="A48" s="39">
        <v>64</v>
      </c>
      <c r="B48" s="39">
        <v>4.7088379991449235E-3</v>
      </c>
      <c r="C48" s="39">
        <v>1.1010453690501241E-2</v>
      </c>
      <c r="D48" s="39">
        <v>2.5763422017159687E-3</v>
      </c>
      <c r="E48" s="39">
        <v>6.5111689999999998E-3</v>
      </c>
    </row>
    <row r="49" spans="1:5" x14ac:dyDescent="0.2">
      <c r="A49" s="39">
        <v>65</v>
      </c>
      <c r="B49" s="39">
        <v>5.1738547778674166E-3</v>
      </c>
      <c r="C49" s="39">
        <v>1.1704112273002819E-2</v>
      </c>
      <c r="D49" s="39">
        <v>2.9335987249127873E-3</v>
      </c>
      <c r="E49" s="39">
        <v>7.1247147999999993E-3</v>
      </c>
    </row>
    <row r="50" spans="1:5" x14ac:dyDescent="0.2">
      <c r="A50" s="39">
        <v>66</v>
      </c>
      <c r="B50" s="39">
        <v>5.7649075915999779E-3</v>
      </c>
      <c r="C50" s="39">
        <v>1.2464879570748003E-2</v>
      </c>
      <c r="D50" s="39">
        <v>3.3697411631766982E-3</v>
      </c>
      <c r="E50" s="39">
        <v>7.7470087999999999E-3</v>
      </c>
    </row>
    <row r="51" spans="1:5" x14ac:dyDescent="0.2">
      <c r="A51" s="39">
        <v>67</v>
      </c>
      <c r="B51" s="39">
        <v>6.4407829256893871E-3</v>
      </c>
      <c r="C51" s="39">
        <v>1.3300026501988117E-2</v>
      </c>
      <c r="D51" s="39">
        <v>3.8607844845461102E-3</v>
      </c>
      <c r="E51" s="39">
        <v>8.4399396000000015E-3</v>
      </c>
    </row>
    <row r="52" spans="1:5" x14ac:dyDescent="0.2">
      <c r="A52" s="39">
        <v>68</v>
      </c>
      <c r="B52" s="39">
        <v>7.213533935962706E-3</v>
      </c>
      <c r="C52" s="39">
        <v>1.4217728330625297E-2</v>
      </c>
      <c r="D52" s="39">
        <v>4.41230773787915E-3</v>
      </c>
      <c r="E52" s="39">
        <v>9.203513600000001E-3</v>
      </c>
    </row>
    <row r="53" spans="1:5" x14ac:dyDescent="0.2">
      <c r="A53" s="39">
        <v>69</v>
      </c>
      <c r="B53" s="39">
        <v>8.097768947999134E-3</v>
      </c>
      <c r="C53" s="39">
        <v>1.5227187042099691E-2</v>
      </c>
      <c r="D53" s="39">
        <v>5.0198771175199858E-3</v>
      </c>
      <c r="E53" s="39">
        <v>9.9560856779999998E-3</v>
      </c>
    </row>
    <row r="54" spans="1:5" x14ac:dyDescent="0.2">
      <c r="A54" s="39">
        <v>70</v>
      </c>
      <c r="B54" s="39">
        <v>9.1169852705819104E-3</v>
      </c>
      <c r="C54" s="39">
        <v>1.6338771696172968E-2</v>
      </c>
      <c r="D54" s="39">
        <v>5.6748777038443604E-3</v>
      </c>
      <c r="E54" s="39">
        <v>1.078465696E-2</v>
      </c>
    </row>
    <row r="55" spans="1:5" x14ac:dyDescent="0.2">
      <c r="A55" s="39">
        <v>71</v>
      </c>
      <c r="B55" s="39">
        <v>1.038219465426676E-2</v>
      </c>
      <c r="C55" s="39">
        <v>1.7450966965113161E-2</v>
      </c>
      <c r="D55" s="39">
        <v>6.4520102629741253E-3</v>
      </c>
      <c r="E55" s="39">
        <v>1.1697244938000001E-2</v>
      </c>
    </row>
    <row r="56" spans="1:5" x14ac:dyDescent="0.2">
      <c r="A56" s="39">
        <v>72</v>
      </c>
      <c r="B56" s="39">
        <v>1.1850095744505011E-2</v>
      </c>
      <c r="C56" s="39">
        <v>1.8829477561800138E-2</v>
      </c>
      <c r="D56" s="39">
        <v>7.3379484873233002E-3</v>
      </c>
      <c r="E56" s="39">
        <v>1.2692241984000001E-2</v>
      </c>
    </row>
    <row r="57" spans="1:5" x14ac:dyDescent="0.2">
      <c r="A57" s="39">
        <v>73</v>
      </c>
      <c r="B57" s="39">
        <v>1.3544575613785E-2</v>
      </c>
      <c r="C57" s="39">
        <v>2.0498673643777693E-2</v>
      </c>
      <c r="D57" s="39">
        <v>8.3843152496980711E-3</v>
      </c>
      <c r="E57" s="39">
        <v>1.3919617151999998E-2</v>
      </c>
    </row>
    <row r="58" spans="1:5" x14ac:dyDescent="0.2">
      <c r="A58" s="39">
        <v>74</v>
      </c>
      <c r="B58" s="39">
        <v>1.5514958124293921E-2</v>
      </c>
      <c r="C58" s="39">
        <v>2.248861021085358E-2</v>
      </c>
      <c r="D58" s="39">
        <v>9.6162590011173495E-3</v>
      </c>
      <c r="E58" s="39">
        <v>1.5476367945000001E-2</v>
      </c>
    </row>
    <row r="59" spans="1:5" x14ac:dyDescent="0.2">
      <c r="A59" s="39">
        <v>75</v>
      </c>
      <c r="B59" s="39">
        <v>1.7795278769696464E-2</v>
      </c>
      <c r="C59" s="39">
        <v>2.4835027105099515E-2</v>
      </c>
      <c r="D59" s="39">
        <v>1.1082764547341077E-2</v>
      </c>
      <c r="E59" s="39">
        <v>1.7560619999999999E-2</v>
      </c>
    </row>
    <row r="60" spans="1:5" x14ac:dyDescent="0.2">
      <c r="A60" s="39">
        <v>76</v>
      </c>
      <c r="B60" s="39">
        <v>2.0237418566085481E-2</v>
      </c>
      <c r="C60" s="39">
        <v>2.7579349010851181E-2</v>
      </c>
      <c r="D60" s="39">
        <v>1.2697721774783075E-2</v>
      </c>
      <c r="E60" s="39">
        <v>1.9531262600017699E-2</v>
      </c>
    </row>
    <row r="61" spans="1:5" x14ac:dyDescent="0.2">
      <c r="A61" s="39">
        <v>77</v>
      </c>
      <c r="B61" s="39">
        <v>2.3052026221069059E-2</v>
      </c>
      <c r="C61" s="39">
        <v>3.0768685454708216E-2</v>
      </c>
      <c r="D61" s="39">
        <v>1.4601473813088368E-2</v>
      </c>
      <c r="E61" s="39">
        <v>2.1364470432024076E-2</v>
      </c>
    </row>
    <row r="62" spans="1:5" x14ac:dyDescent="0.2">
      <c r="A62" s="39">
        <v>78</v>
      </c>
      <c r="B62" s="39">
        <v>2.6326201889031398E-2</v>
      </c>
      <c r="C62" s="39">
        <v>3.4455830805534229E-2</v>
      </c>
      <c r="D62" s="39">
        <v>1.687218662465929E-2</v>
      </c>
      <c r="E62" s="39">
        <v>2.2935908638676113E-2</v>
      </c>
    </row>
    <row r="63" spans="1:5" x14ac:dyDescent="0.2">
      <c r="A63" s="39">
        <v>79</v>
      </c>
      <c r="B63" s="39">
        <v>3.0142520947213414E-2</v>
      </c>
      <c r="C63" s="39">
        <v>3.8699264274456788E-2</v>
      </c>
      <c r="D63" s="39">
        <v>1.9576698289437991E-2</v>
      </c>
      <c r="E63" s="39">
        <v>2.6099237305881286E-2</v>
      </c>
    </row>
    <row r="64" spans="1:5" x14ac:dyDescent="0.2">
      <c r="A64" s="39">
        <v>80</v>
      </c>
      <c r="B64" s="39">
        <v>3.4631292651053407E-2</v>
      </c>
      <c r="C64" s="39">
        <v>4.3563149914867413E-2</v>
      </c>
      <c r="D64" s="39">
        <v>2.285284684925671E-2</v>
      </c>
      <c r="E64" s="39">
        <v>2.9916439731516937E-2</v>
      </c>
    </row>
    <row r="65" spans="1:5" x14ac:dyDescent="0.2">
      <c r="A65" s="39">
        <v>81</v>
      </c>
      <c r="B65" s="39">
        <v>3.9919670822040329E-2</v>
      </c>
      <c r="C65" s="39">
        <v>4.9117336622421598E-2</v>
      </c>
      <c r="D65" s="39">
        <v>2.6794433455334572E-2</v>
      </c>
      <c r="E65" s="39">
        <v>3.446685494831872E-2</v>
      </c>
    </row>
    <row r="66" spans="1:5" x14ac:dyDescent="0.2">
      <c r="A66" s="39">
        <v>82</v>
      </c>
      <c r="B66" s="39">
        <v>4.6159826609181859E-2</v>
      </c>
      <c r="C66" s="39">
        <v>5.5437358135038806E-2</v>
      </c>
      <c r="D66" s="39">
        <v>3.154966588645771E-2</v>
      </c>
      <c r="E66" s="39">
        <v>3.9829821989022213E-2</v>
      </c>
    </row>
    <row r="67" spans="1:5" x14ac:dyDescent="0.2">
      <c r="A67" s="39">
        <v>83</v>
      </c>
      <c r="B67" s="39">
        <v>5.3438572517550131E-2</v>
      </c>
      <c r="C67" s="39">
        <v>6.2604433032902446E-2</v>
      </c>
      <c r="D67" s="39">
        <v>3.7238854914735081E-2</v>
      </c>
      <c r="E67" s="39">
        <v>4.6084679886363125E-2</v>
      </c>
    </row>
    <row r="68" spans="1:5" x14ac:dyDescent="0.2">
      <c r="A68" s="39">
        <v>84</v>
      </c>
      <c r="B68" s="39">
        <v>6.1975962739539529E-2</v>
      </c>
      <c r="C68" s="39">
        <v>7.07054647384599E-2</v>
      </c>
      <c r="D68" s="39">
        <v>4.4085458856555661E-2</v>
      </c>
      <c r="E68" s="39">
        <v>5.3310767673077034E-2</v>
      </c>
    </row>
    <row r="69" spans="1:5" x14ac:dyDescent="0.2">
      <c r="A69" s="39">
        <v>85</v>
      </c>
      <c r="B69" s="39">
        <v>7.1922297559455534E-2</v>
      </c>
      <c r="C69" s="39">
        <v>7.9833041516422495E-2</v>
      </c>
      <c r="D69" s="39">
        <v>5.2064192364965081E-2</v>
      </c>
      <c r="E69" s="39">
        <v>6.1587424381899611E-2</v>
      </c>
    </row>
    <row r="70" spans="1:5" x14ac:dyDescent="0.2">
      <c r="A70" s="39">
        <v>86</v>
      </c>
      <c r="B70" s="39">
        <v>8.3420942606755893E-2</v>
      </c>
      <c r="C70" s="39">
        <v>9.0085436473765559E-2</v>
      </c>
      <c r="D70" s="39">
        <v>6.1421438861461654E-2</v>
      </c>
      <c r="E70" s="39">
        <v>7.0993989045566475E-2</v>
      </c>
    </row>
    <row r="71" spans="1:5" x14ac:dyDescent="0.2">
      <c r="A71" s="39">
        <v>87</v>
      </c>
      <c r="B71" s="39">
        <v>9.6598826521417228E-2</v>
      </c>
      <c r="C71" s="39">
        <v>0.10156660755972835</v>
      </c>
      <c r="D71" s="39">
        <v>7.2177602982370165E-2</v>
      </c>
      <c r="E71" s="39">
        <v>8.1609800696813256E-2</v>
      </c>
    </row>
    <row r="72" spans="1:5" x14ac:dyDescent="0.2">
      <c r="A72" s="39">
        <v>88</v>
      </c>
      <c r="B72" s="39">
        <v>0.11145978816484013</v>
      </c>
      <c r="C72" s="39">
        <v>0.11655185970536582</v>
      </c>
      <c r="D72" s="39">
        <v>8.4460811149292186E-2</v>
      </c>
      <c r="E72" s="39">
        <v>9.3514198368375601E-2</v>
      </c>
    </row>
    <row r="73" spans="1:5" x14ac:dyDescent="0.2">
      <c r="A73" s="39">
        <v>89</v>
      </c>
      <c r="B73" s="39">
        <v>0.12801683256658503</v>
      </c>
      <c r="C73" s="39">
        <v>0.13285374059806809</v>
      </c>
      <c r="D73" s="39">
        <v>9.8315160568176144E-2</v>
      </c>
      <c r="E73" s="39">
        <v>0.10678652109298914</v>
      </c>
    </row>
    <row r="74" spans="1:5" x14ac:dyDescent="0.2">
      <c r="A74" s="39">
        <v>90</v>
      </c>
      <c r="B74" s="39">
        <v>0.14634465986067913</v>
      </c>
      <c r="C74" s="39">
        <v>0.1507349996564995</v>
      </c>
      <c r="D74" s="39">
        <v>0.11381762513904652</v>
      </c>
      <c r="E74" s="39">
        <v>0.1215061079033895</v>
      </c>
    </row>
    <row r="75" spans="1:5" x14ac:dyDescent="0.2">
      <c r="A75" s="39">
        <v>91</v>
      </c>
      <c r="B75" s="39">
        <v>0.16455212445031553</v>
      </c>
      <c r="C75" s="39">
        <v>0.16948868818382501</v>
      </c>
      <c r="D75" s="39">
        <v>0.12995543145926738</v>
      </c>
      <c r="E75" s="39">
        <v>0.13775229783231233</v>
      </c>
    </row>
    <row r="76" spans="1:5" x14ac:dyDescent="0.2">
      <c r="A76" s="39">
        <v>92</v>
      </c>
      <c r="B76" s="39">
        <v>0.1832116167890539</v>
      </c>
      <c r="C76" s="39">
        <v>0.18870796529272552</v>
      </c>
      <c r="D76" s="39">
        <v>0.14713551692441704</v>
      </c>
      <c r="E76" s="39">
        <v>0.15560442991249326</v>
      </c>
    </row>
    <row r="77" spans="1:5" x14ac:dyDescent="0.2">
      <c r="A77" s="39">
        <v>93</v>
      </c>
      <c r="B77" s="39">
        <v>0.20211876849466512</v>
      </c>
      <c r="C77" s="39">
        <v>0.20818233154950508</v>
      </c>
      <c r="D77" s="39">
        <v>0.16511332269455878</v>
      </c>
      <c r="E77" s="39">
        <v>0.17514184317666792</v>
      </c>
    </row>
    <row r="78" spans="1:5" x14ac:dyDescent="0.2">
      <c r="A78" s="39">
        <v>94</v>
      </c>
      <c r="B78" s="39">
        <v>0.22104018460719646</v>
      </c>
      <c r="C78" s="39">
        <v>0.22767139014541235</v>
      </c>
      <c r="D78" s="39">
        <v>0.18430652811552031</v>
      </c>
      <c r="E78" s="39">
        <v>0.19644387665757196</v>
      </c>
    </row>
    <row r="79" spans="1:5" x14ac:dyDescent="0.2">
      <c r="A79" s="39">
        <v>95</v>
      </c>
      <c r="B79" s="39">
        <v>0.24026140479407707</v>
      </c>
      <c r="C79" s="39">
        <v>0.24746924693789937</v>
      </c>
      <c r="D79" s="39">
        <v>0.20486841833301475</v>
      </c>
      <c r="E79" s="39">
        <v>0.21519807200018218</v>
      </c>
    </row>
    <row r="80" spans="1:5" x14ac:dyDescent="0.2">
      <c r="A80" s="39">
        <v>96</v>
      </c>
      <c r="B80" s="39">
        <v>0.26002238014891638</v>
      </c>
      <c r="C80" s="39">
        <v>0.26782305155338387</v>
      </c>
      <c r="D80" s="39">
        <v>0.22683488677007951</v>
      </c>
      <c r="E80" s="39">
        <v>0.23137158450548112</v>
      </c>
    </row>
    <row r="81" spans="1:5" x14ac:dyDescent="0.2">
      <c r="A81" s="39">
        <v>97</v>
      </c>
      <c r="B81" s="39">
        <v>0.28038577064029618</v>
      </c>
      <c r="C81" s="39">
        <v>0.28879734375950505</v>
      </c>
      <c r="D81" s="39">
        <v>0.25023446218664325</v>
      </c>
      <c r="E81" s="39">
        <v>0.25273680680850968</v>
      </c>
    </row>
    <row r="82" spans="1:5" x14ac:dyDescent="0.2">
      <c r="A82" s="39">
        <v>98</v>
      </c>
      <c r="B82" s="39">
        <v>0.3013944488782988</v>
      </c>
      <c r="C82" s="39">
        <v>0.30742233785586476</v>
      </c>
      <c r="D82" s="39">
        <v>0.27482705027576732</v>
      </c>
      <c r="E82" s="39">
        <v>0.27482705027576732</v>
      </c>
    </row>
    <row r="83" spans="1:5" x14ac:dyDescent="0.2">
      <c r="A83" s="39">
        <v>99</v>
      </c>
      <c r="B83" s="39">
        <v>0.32302642890903577</v>
      </c>
      <c r="C83" s="39">
        <v>0.32625669319812611</v>
      </c>
      <c r="D83" s="39">
        <v>0.30078960896348483</v>
      </c>
      <c r="E83" s="39">
        <v>0.30078960896348483</v>
      </c>
    </row>
    <row r="84" spans="1:5" x14ac:dyDescent="0.2">
      <c r="A84" s="39">
        <v>100</v>
      </c>
      <c r="B84" s="39">
        <v>0.34490786333146617</v>
      </c>
      <c r="C84" s="39">
        <v>0.34490786333146617</v>
      </c>
      <c r="D84" s="39">
        <v>0.3280372334365726</v>
      </c>
      <c r="E84" s="39">
        <v>0.3280372334365726</v>
      </c>
    </row>
    <row r="85" spans="1:5" x14ac:dyDescent="0.2">
      <c r="A85" s="39">
        <v>101</v>
      </c>
      <c r="B85" s="39">
        <v>0.36591185014095706</v>
      </c>
      <c r="C85" s="39">
        <v>0.36591185014095706</v>
      </c>
      <c r="D85" s="39">
        <v>0.35641618311835011</v>
      </c>
      <c r="E85" s="39">
        <v>0.35641618311835011</v>
      </c>
    </row>
    <row r="86" spans="1:5" x14ac:dyDescent="0.2">
      <c r="A86" s="39">
        <v>102</v>
      </c>
      <c r="B86" s="39">
        <v>0.38659125113287485</v>
      </c>
      <c r="C86" s="39">
        <v>0.38659125113287485</v>
      </c>
      <c r="D86" s="39">
        <v>0.38659125113287485</v>
      </c>
      <c r="E86" s="39">
        <v>0.38659125113287485</v>
      </c>
    </row>
    <row r="87" spans="1:5" x14ac:dyDescent="0.2">
      <c r="A87" s="39">
        <v>103</v>
      </c>
      <c r="B87" s="39">
        <v>0.4067675381347578</v>
      </c>
      <c r="C87" s="39">
        <v>0.4067675381347578</v>
      </c>
      <c r="D87" s="39">
        <v>0.4067675381347578</v>
      </c>
      <c r="E87" s="39">
        <v>0.4067675381347578</v>
      </c>
    </row>
    <row r="88" spans="1:5" x14ac:dyDescent="0.2">
      <c r="A88" s="39">
        <v>104</v>
      </c>
      <c r="B88" s="39">
        <v>0.42627364704958459</v>
      </c>
      <c r="C88" s="39">
        <v>0.42627364704958459</v>
      </c>
      <c r="D88" s="39">
        <v>0.42627364704958459</v>
      </c>
      <c r="E88" s="39">
        <v>0.42627364704958459</v>
      </c>
    </row>
    <row r="89" spans="1:5" x14ac:dyDescent="0.2">
      <c r="A89" s="39">
        <v>105</v>
      </c>
      <c r="B89" s="39">
        <v>0.44496245871405166</v>
      </c>
      <c r="C89" s="39">
        <v>0.44496245871405166</v>
      </c>
      <c r="D89" s="39">
        <v>0.44496245871405166</v>
      </c>
      <c r="E89" s="39">
        <v>0.44496245871405166</v>
      </c>
    </row>
    <row r="90" spans="1:5" x14ac:dyDescent="0.2">
      <c r="A90" s="39">
        <v>106</v>
      </c>
      <c r="B90" s="39">
        <v>0.46447063062714627</v>
      </c>
      <c r="C90" s="39">
        <v>0.46447063062714627</v>
      </c>
      <c r="D90" s="39">
        <v>0.46447063062714627</v>
      </c>
      <c r="E90" s="39">
        <v>0.46447063062714627</v>
      </c>
    </row>
    <row r="91" spans="1:5" x14ac:dyDescent="0.2">
      <c r="A91" s="39">
        <v>107</v>
      </c>
      <c r="B91" s="39">
        <v>0.48483408541621809</v>
      </c>
      <c r="C91" s="39">
        <v>0.48483408541621809</v>
      </c>
      <c r="D91" s="39">
        <v>0.48483408541621809</v>
      </c>
      <c r="E91" s="39">
        <v>0.48483408541621809</v>
      </c>
    </row>
    <row r="92" spans="1:5" x14ac:dyDescent="0.2">
      <c r="A92" s="39">
        <v>108</v>
      </c>
      <c r="B92" s="39">
        <v>0.50609032063876247</v>
      </c>
      <c r="C92" s="39">
        <v>0.50609032063876247</v>
      </c>
      <c r="D92" s="39">
        <v>0.50609032063876247</v>
      </c>
      <c r="E92" s="39">
        <v>0.50609032063876247</v>
      </c>
    </row>
    <row r="93" spans="1:5" x14ac:dyDescent="0.2">
      <c r="A93" s="39">
        <v>109</v>
      </c>
      <c r="B93" s="39">
        <v>0.52827847783096016</v>
      </c>
      <c r="C93" s="39">
        <v>0.52827847783096016</v>
      </c>
      <c r="D93" s="39">
        <v>0.52827847783096016</v>
      </c>
      <c r="E93" s="39">
        <v>0.52827847783096016</v>
      </c>
    </row>
    <row r="94" spans="1:5" x14ac:dyDescent="0.2">
      <c r="A94" s="39">
        <v>110</v>
      </c>
      <c r="B94" s="39">
        <v>1</v>
      </c>
      <c r="C94" s="39">
        <v>1</v>
      </c>
      <c r="D94" s="39">
        <v>1</v>
      </c>
      <c r="E94" s="39">
        <v>1</v>
      </c>
    </row>
  </sheetData>
  <sheetProtection algorithmName="SHA-512" hashValue="t2ykRar6N9zD33wRStwLTp81hXHGrpRGLmqEb8F+oljkCuTOQDosEmOELkbVxPqMMUyQfgIr0bhbhIp4FNqSnA==" saltValue="uu2PipcLw8tOw1FVRQD0f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5E9F5-C599-4F1D-8386-E7B03D31FF57}">
  <sheetPr codeName="Sheet4"/>
  <dimension ref="A1:E8743"/>
  <sheetViews>
    <sheetView rightToLeft="1" workbookViewId="0">
      <selection activeCell="M5" sqref="M5"/>
    </sheetView>
  </sheetViews>
  <sheetFormatPr defaultRowHeight="14.25" x14ac:dyDescent="0.2"/>
  <cols>
    <col min="1" max="1" width="8.5" style="39" bestFit="1" customWidth="1"/>
    <col min="2" max="2" width="8.625" style="39" bestFit="1" customWidth="1"/>
    <col min="3" max="3" width="8.625" style="39" customWidth="1"/>
    <col min="4" max="4" width="9.75" style="39" bestFit="1" customWidth="1"/>
    <col min="5" max="5" width="8.75" style="39"/>
    <col min="6" max="16384" width="9" style="16"/>
  </cols>
  <sheetData>
    <row r="1" spans="1:5" ht="45" x14ac:dyDescent="0.2">
      <c r="A1" s="37" t="s">
        <v>60</v>
      </c>
      <c r="B1" s="37" t="s">
        <v>61</v>
      </c>
      <c r="C1" s="37" t="s">
        <v>71</v>
      </c>
      <c r="D1" s="37" t="s">
        <v>62</v>
      </c>
      <c r="E1" s="37" t="s">
        <v>63</v>
      </c>
    </row>
    <row r="2" spans="1:5" x14ac:dyDescent="0.2">
      <c r="A2" s="38">
        <v>18</v>
      </c>
      <c r="B2" s="38">
        <v>2024</v>
      </c>
      <c r="C2" s="38" t="s">
        <v>75</v>
      </c>
      <c r="D2" s="38">
        <v>0.92769999999999997</v>
      </c>
      <c r="E2" s="38">
        <v>0.92469999999999997</v>
      </c>
    </row>
    <row r="3" spans="1:5" x14ac:dyDescent="0.2">
      <c r="A3" s="38">
        <v>18</v>
      </c>
      <c r="B3" s="38">
        <v>2025</v>
      </c>
      <c r="C3" s="38" t="s">
        <v>76</v>
      </c>
      <c r="D3" s="38">
        <v>0.8931</v>
      </c>
      <c r="E3" s="38">
        <v>0.88880000000000003</v>
      </c>
    </row>
    <row r="4" spans="1:5" x14ac:dyDescent="0.2">
      <c r="A4" s="38">
        <v>18</v>
      </c>
      <c r="B4" s="38">
        <v>2026</v>
      </c>
      <c r="C4" s="38" t="s">
        <v>77</v>
      </c>
      <c r="D4" s="38">
        <v>0.877</v>
      </c>
      <c r="E4" s="38">
        <v>0.87119999999999997</v>
      </c>
    </row>
    <row r="5" spans="1:5" x14ac:dyDescent="0.2">
      <c r="A5" s="38">
        <v>18</v>
      </c>
      <c r="B5" s="38">
        <v>2027</v>
      </c>
      <c r="C5" s="38" t="s">
        <v>78</v>
      </c>
      <c r="D5" s="38">
        <v>0.86109999999999998</v>
      </c>
      <c r="E5" s="38">
        <v>0.85399999999999998</v>
      </c>
    </row>
    <row r="6" spans="1:5" x14ac:dyDescent="0.2">
      <c r="A6" s="38">
        <v>18</v>
      </c>
      <c r="B6" s="38">
        <v>2028</v>
      </c>
      <c r="C6" s="38" t="s">
        <v>79</v>
      </c>
      <c r="D6" s="38">
        <v>0.84550000000000003</v>
      </c>
      <c r="E6" s="38">
        <v>0.83730000000000004</v>
      </c>
    </row>
    <row r="7" spans="1:5" x14ac:dyDescent="0.2">
      <c r="A7" s="38">
        <v>18</v>
      </c>
      <c r="B7" s="38">
        <v>2029</v>
      </c>
      <c r="C7" s="38" t="s">
        <v>80</v>
      </c>
      <c r="D7" s="38">
        <v>0.83020000000000005</v>
      </c>
      <c r="E7" s="38">
        <v>0.82069999999999999</v>
      </c>
    </row>
    <row r="8" spans="1:5" x14ac:dyDescent="0.2">
      <c r="A8" s="38">
        <v>18</v>
      </c>
      <c r="B8" s="38">
        <v>2030</v>
      </c>
      <c r="C8" s="38" t="s">
        <v>81</v>
      </c>
      <c r="D8" s="38">
        <v>0.81510000000000005</v>
      </c>
      <c r="E8" s="38">
        <v>0.80459999999999998</v>
      </c>
    </row>
    <row r="9" spans="1:5" x14ac:dyDescent="0.2">
      <c r="A9" s="38">
        <v>18</v>
      </c>
      <c r="B9" s="38">
        <v>2031</v>
      </c>
      <c r="C9" s="38" t="s">
        <v>82</v>
      </c>
      <c r="D9" s="38">
        <v>0.8004</v>
      </c>
      <c r="E9" s="38">
        <v>0.78869999999999996</v>
      </c>
    </row>
    <row r="10" spans="1:5" x14ac:dyDescent="0.2">
      <c r="A10" s="39">
        <v>18</v>
      </c>
      <c r="B10" s="39">
        <v>2032</v>
      </c>
      <c r="C10" s="38" t="s">
        <v>83</v>
      </c>
      <c r="D10" s="39">
        <v>0.78600000000000003</v>
      </c>
      <c r="E10" s="39">
        <v>0.7732</v>
      </c>
    </row>
    <row r="11" spans="1:5" x14ac:dyDescent="0.2">
      <c r="A11" s="39">
        <v>18</v>
      </c>
      <c r="B11" s="39">
        <v>2033</v>
      </c>
      <c r="C11" s="38" t="s">
        <v>84</v>
      </c>
      <c r="D11" s="39">
        <v>0.77180000000000004</v>
      </c>
      <c r="E11" s="39">
        <v>0.75800000000000001</v>
      </c>
    </row>
    <row r="12" spans="1:5" x14ac:dyDescent="0.2">
      <c r="A12" s="39">
        <v>18</v>
      </c>
      <c r="B12" s="39">
        <v>2034</v>
      </c>
      <c r="C12" s="38" t="s">
        <v>85</v>
      </c>
      <c r="D12" s="39">
        <v>0.75790000000000002</v>
      </c>
      <c r="E12" s="39">
        <v>0.74319999999999997</v>
      </c>
    </row>
    <row r="13" spans="1:5" x14ac:dyDescent="0.2">
      <c r="A13" s="39">
        <v>18</v>
      </c>
      <c r="B13" s="39">
        <v>2035</v>
      </c>
      <c r="C13" s="38" t="s">
        <v>86</v>
      </c>
      <c r="D13" s="39">
        <v>0.74460000000000004</v>
      </c>
      <c r="E13" s="39">
        <v>0.72889999999999999</v>
      </c>
    </row>
    <row r="14" spans="1:5" x14ac:dyDescent="0.2">
      <c r="A14" s="39">
        <v>18</v>
      </c>
      <c r="B14" s="39">
        <v>2036</v>
      </c>
      <c r="C14" s="38" t="s">
        <v>87</v>
      </c>
      <c r="D14" s="39">
        <v>0.73199999999999998</v>
      </c>
      <c r="E14" s="39">
        <v>0.71519999999999995</v>
      </c>
    </row>
    <row r="15" spans="1:5" x14ac:dyDescent="0.2">
      <c r="A15" s="39">
        <v>18</v>
      </c>
      <c r="B15" s="39">
        <v>2037</v>
      </c>
      <c r="C15" s="38" t="s">
        <v>88</v>
      </c>
      <c r="D15" s="39">
        <v>0.72009999999999996</v>
      </c>
      <c r="E15" s="39">
        <v>0.70230000000000004</v>
      </c>
    </row>
    <row r="16" spans="1:5" x14ac:dyDescent="0.2">
      <c r="A16" s="39">
        <v>18</v>
      </c>
      <c r="B16" s="39">
        <v>2038</v>
      </c>
      <c r="C16" s="38" t="s">
        <v>89</v>
      </c>
      <c r="D16" s="39">
        <v>0.70920000000000005</v>
      </c>
      <c r="E16" s="39">
        <v>0.69010000000000005</v>
      </c>
    </row>
    <row r="17" spans="1:5" x14ac:dyDescent="0.2">
      <c r="A17" s="39">
        <v>18</v>
      </c>
      <c r="B17" s="39">
        <v>2039</v>
      </c>
      <c r="C17" s="38" t="s">
        <v>90</v>
      </c>
      <c r="D17" s="39">
        <v>0.69889999999999997</v>
      </c>
      <c r="E17" s="39">
        <v>0.67859999999999998</v>
      </c>
    </row>
    <row r="18" spans="1:5" x14ac:dyDescent="0.2">
      <c r="A18" s="39">
        <v>18</v>
      </c>
      <c r="B18" s="39">
        <v>2040</v>
      </c>
      <c r="C18" s="38" t="s">
        <v>91</v>
      </c>
      <c r="D18" s="39">
        <v>0.68940000000000001</v>
      </c>
      <c r="E18" s="39">
        <v>0.66779999999999995</v>
      </c>
    </row>
    <row r="19" spans="1:5" x14ac:dyDescent="0.2">
      <c r="A19" s="39">
        <v>18</v>
      </c>
      <c r="B19" s="39">
        <v>2041</v>
      </c>
      <c r="C19" s="38" t="s">
        <v>92</v>
      </c>
      <c r="D19" s="39">
        <v>0.68030000000000002</v>
      </c>
      <c r="E19" s="39">
        <v>0.65749999999999997</v>
      </c>
    </row>
    <row r="20" spans="1:5" x14ac:dyDescent="0.2">
      <c r="A20" s="39">
        <v>18</v>
      </c>
      <c r="B20" s="39">
        <v>2042</v>
      </c>
      <c r="C20" s="38" t="s">
        <v>93</v>
      </c>
      <c r="D20" s="39">
        <v>0.67179999999999995</v>
      </c>
      <c r="E20" s="39">
        <v>0.64759999999999995</v>
      </c>
    </row>
    <row r="21" spans="1:5" x14ac:dyDescent="0.2">
      <c r="A21" s="39">
        <v>18</v>
      </c>
      <c r="B21" s="39">
        <v>2043</v>
      </c>
      <c r="C21" s="38" t="s">
        <v>94</v>
      </c>
      <c r="D21" s="39">
        <v>0.66339999999999999</v>
      </c>
      <c r="E21" s="39">
        <v>0.63790000000000002</v>
      </c>
    </row>
    <row r="22" spans="1:5" x14ac:dyDescent="0.2">
      <c r="A22" s="39">
        <v>18</v>
      </c>
      <c r="B22" s="39">
        <v>2044</v>
      </c>
      <c r="C22" s="38" t="s">
        <v>95</v>
      </c>
      <c r="D22" s="39">
        <v>0.6552</v>
      </c>
      <c r="E22" s="39">
        <v>0.62829999999999997</v>
      </c>
    </row>
    <row r="23" spans="1:5" x14ac:dyDescent="0.2">
      <c r="A23" s="39">
        <v>18</v>
      </c>
      <c r="B23" s="39">
        <v>2045</v>
      </c>
      <c r="C23" s="38" t="s">
        <v>96</v>
      </c>
      <c r="D23" s="39">
        <v>0.64690000000000003</v>
      </c>
      <c r="E23" s="39">
        <v>0.61890000000000001</v>
      </c>
    </row>
    <row r="24" spans="1:5" x14ac:dyDescent="0.2">
      <c r="A24" s="39">
        <v>18</v>
      </c>
      <c r="B24" s="39">
        <v>2046</v>
      </c>
      <c r="C24" s="38" t="s">
        <v>97</v>
      </c>
      <c r="D24" s="39">
        <v>0.63880000000000003</v>
      </c>
      <c r="E24" s="39">
        <v>0.60960000000000003</v>
      </c>
    </row>
    <row r="25" spans="1:5" x14ac:dyDescent="0.2">
      <c r="A25" s="39">
        <v>18</v>
      </c>
      <c r="B25" s="39">
        <v>2047</v>
      </c>
      <c r="C25" s="38" t="s">
        <v>98</v>
      </c>
      <c r="D25" s="39">
        <v>0.63090000000000002</v>
      </c>
      <c r="E25" s="39">
        <v>0.60050000000000003</v>
      </c>
    </row>
    <row r="26" spans="1:5" x14ac:dyDescent="0.2">
      <c r="A26" s="39">
        <v>18</v>
      </c>
      <c r="B26" s="39">
        <v>2048</v>
      </c>
      <c r="C26" s="38" t="s">
        <v>99</v>
      </c>
      <c r="D26" s="39">
        <v>0.623</v>
      </c>
      <c r="E26" s="39">
        <v>0.59150000000000003</v>
      </c>
    </row>
    <row r="27" spans="1:5" x14ac:dyDescent="0.2">
      <c r="A27" s="39">
        <v>18</v>
      </c>
      <c r="B27" s="39">
        <v>2049</v>
      </c>
      <c r="C27" s="38" t="s">
        <v>100</v>
      </c>
      <c r="D27" s="39">
        <v>0.61519999999999997</v>
      </c>
      <c r="E27" s="39">
        <v>0.58260000000000001</v>
      </c>
    </row>
    <row r="28" spans="1:5" x14ac:dyDescent="0.2">
      <c r="A28" s="39">
        <v>18</v>
      </c>
      <c r="B28" s="39">
        <v>2050</v>
      </c>
      <c r="C28" s="38" t="s">
        <v>101</v>
      </c>
      <c r="D28" s="39">
        <v>0.60760000000000003</v>
      </c>
      <c r="E28" s="39">
        <v>0.57379999999999998</v>
      </c>
    </row>
    <row r="29" spans="1:5" x14ac:dyDescent="0.2">
      <c r="A29" s="39">
        <v>18</v>
      </c>
      <c r="B29" s="39">
        <v>2051</v>
      </c>
      <c r="C29" s="38" t="s">
        <v>102</v>
      </c>
      <c r="D29" s="39">
        <v>0.59989999999999999</v>
      </c>
      <c r="E29" s="39">
        <v>0.56520000000000004</v>
      </c>
    </row>
    <row r="30" spans="1:5" x14ac:dyDescent="0.2">
      <c r="A30" s="39">
        <v>18</v>
      </c>
      <c r="B30" s="39">
        <v>2052</v>
      </c>
      <c r="C30" s="38" t="s">
        <v>103</v>
      </c>
      <c r="D30" s="39">
        <v>0.59240000000000004</v>
      </c>
      <c r="E30" s="39">
        <v>0.55669999999999997</v>
      </c>
    </row>
    <row r="31" spans="1:5" x14ac:dyDescent="0.2">
      <c r="A31" s="39">
        <v>18</v>
      </c>
      <c r="B31" s="39">
        <v>2053</v>
      </c>
      <c r="C31" s="38" t="s">
        <v>104</v>
      </c>
      <c r="D31" s="39">
        <v>0.58499999999999996</v>
      </c>
      <c r="E31" s="39">
        <v>0.5484</v>
      </c>
    </row>
    <row r="32" spans="1:5" x14ac:dyDescent="0.2">
      <c r="A32" s="39">
        <v>18</v>
      </c>
      <c r="B32" s="39">
        <v>2054</v>
      </c>
      <c r="C32" s="38" t="s">
        <v>105</v>
      </c>
      <c r="D32" s="39">
        <v>0.57769999999999999</v>
      </c>
      <c r="E32" s="39">
        <v>0.54020000000000001</v>
      </c>
    </row>
    <row r="33" spans="1:5" x14ac:dyDescent="0.2">
      <c r="A33" s="39">
        <v>18</v>
      </c>
      <c r="B33" s="39">
        <v>2055</v>
      </c>
      <c r="C33" s="38" t="s">
        <v>106</v>
      </c>
      <c r="D33" s="39">
        <v>0.57050000000000001</v>
      </c>
      <c r="E33" s="39">
        <v>0.53200000000000003</v>
      </c>
    </row>
    <row r="34" spans="1:5" x14ac:dyDescent="0.2">
      <c r="A34" s="39">
        <v>18</v>
      </c>
      <c r="B34" s="39">
        <v>2056</v>
      </c>
      <c r="C34" s="38" t="s">
        <v>107</v>
      </c>
      <c r="D34" s="39">
        <v>0.56340000000000001</v>
      </c>
      <c r="E34" s="39">
        <v>0.52410000000000001</v>
      </c>
    </row>
    <row r="35" spans="1:5" x14ac:dyDescent="0.2">
      <c r="A35" s="39">
        <v>18</v>
      </c>
      <c r="B35" s="39">
        <v>2057</v>
      </c>
      <c r="C35" s="38" t="s">
        <v>108</v>
      </c>
      <c r="D35" s="39">
        <v>0.55640000000000001</v>
      </c>
      <c r="E35" s="39">
        <v>0.51619999999999999</v>
      </c>
    </row>
    <row r="36" spans="1:5" x14ac:dyDescent="0.2">
      <c r="A36" s="39">
        <v>18</v>
      </c>
      <c r="B36" s="39">
        <v>2058</v>
      </c>
      <c r="C36" s="38" t="s">
        <v>109</v>
      </c>
      <c r="D36" s="39">
        <v>0.5494</v>
      </c>
      <c r="E36" s="39">
        <v>0.50849999999999995</v>
      </c>
    </row>
    <row r="37" spans="1:5" x14ac:dyDescent="0.2">
      <c r="A37" s="39">
        <v>18</v>
      </c>
      <c r="B37" s="39">
        <v>2059</v>
      </c>
      <c r="C37" s="38" t="s">
        <v>110</v>
      </c>
      <c r="D37" s="39">
        <v>0.54249999999999998</v>
      </c>
      <c r="E37" s="39">
        <v>0.50090000000000001</v>
      </c>
    </row>
    <row r="38" spans="1:5" x14ac:dyDescent="0.2">
      <c r="A38" s="39">
        <v>18</v>
      </c>
      <c r="B38" s="39">
        <v>2060</v>
      </c>
      <c r="C38" s="38" t="s">
        <v>111</v>
      </c>
      <c r="D38" s="39">
        <v>0.53580000000000005</v>
      </c>
      <c r="E38" s="39">
        <v>0.49330000000000002</v>
      </c>
    </row>
    <row r="39" spans="1:5" x14ac:dyDescent="0.2">
      <c r="A39" s="39">
        <v>18</v>
      </c>
      <c r="B39" s="39">
        <v>2061</v>
      </c>
      <c r="C39" s="38" t="s">
        <v>112</v>
      </c>
      <c r="D39" s="39">
        <v>0.52910000000000001</v>
      </c>
      <c r="E39" s="39">
        <v>0.48599999999999999</v>
      </c>
    </row>
    <row r="40" spans="1:5" x14ac:dyDescent="0.2">
      <c r="A40" s="39">
        <v>18</v>
      </c>
      <c r="B40" s="39">
        <v>2062</v>
      </c>
      <c r="C40" s="38" t="s">
        <v>113</v>
      </c>
      <c r="D40" s="39">
        <v>0.52249999999999996</v>
      </c>
      <c r="E40" s="39">
        <v>0.47870000000000001</v>
      </c>
    </row>
    <row r="41" spans="1:5" x14ac:dyDescent="0.2">
      <c r="A41" s="39">
        <v>18</v>
      </c>
      <c r="B41" s="39">
        <v>2063</v>
      </c>
      <c r="C41" s="38" t="s">
        <v>114</v>
      </c>
      <c r="D41" s="39">
        <v>0.51590000000000003</v>
      </c>
      <c r="E41" s="39">
        <v>0.47139999999999999</v>
      </c>
    </row>
    <row r="42" spans="1:5" x14ac:dyDescent="0.2">
      <c r="A42" s="39">
        <v>18</v>
      </c>
      <c r="B42" s="39">
        <v>2064</v>
      </c>
      <c r="C42" s="38" t="s">
        <v>115</v>
      </c>
      <c r="D42" s="39">
        <v>0.50949999999999995</v>
      </c>
      <c r="E42" s="39">
        <v>0.46439999999999998</v>
      </c>
    </row>
    <row r="43" spans="1:5" x14ac:dyDescent="0.2">
      <c r="A43" s="39">
        <v>18</v>
      </c>
      <c r="B43" s="39">
        <v>2065</v>
      </c>
      <c r="C43" s="38" t="s">
        <v>116</v>
      </c>
      <c r="D43" s="39">
        <v>0.50309999999999999</v>
      </c>
      <c r="E43" s="39">
        <v>0.45750000000000002</v>
      </c>
    </row>
    <row r="44" spans="1:5" x14ac:dyDescent="0.2">
      <c r="A44" s="39">
        <v>18</v>
      </c>
      <c r="B44" s="39">
        <v>2066</v>
      </c>
      <c r="C44" s="38" t="s">
        <v>117</v>
      </c>
      <c r="D44" s="39">
        <v>0.49680000000000002</v>
      </c>
      <c r="E44" s="39">
        <v>0.4506</v>
      </c>
    </row>
    <row r="45" spans="1:5" x14ac:dyDescent="0.2">
      <c r="A45" s="39">
        <v>18</v>
      </c>
      <c r="B45" s="39">
        <v>2067</v>
      </c>
      <c r="C45" s="38" t="s">
        <v>118</v>
      </c>
      <c r="D45" s="39">
        <v>0.49059999999999998</v>
      </c>
      <c r="E45" s="39">
        <v>0.44390000000000002</v>
      </c>
    </row>
    <row r="46" spans="1:5" x14ac:dyDescent="0.2">
      <c r="A46" s="39">
        <v>18</v>
      </c>
      <c r="B46" s="39">
        <v>2068</v>
      </c>
      <c r="C46" s="38" t="s">
        <v>119</v>
      </c>
      <c r="D46" s="39">
        <v>0.48449999999999999</v>
      </c>
      <c r="E46" s="39">
        <v>0.43719999999999998</v>
      </c>
    </row>
    <row r="47" spans="1:5" x14ac:dyDescent="0.2">
      <c r="A47" s="39">
        <v>18</v>
      </c>
      <c r="B47" s="39">
        <v>2069</v>
      </c>
      <c r="C47" s="38" t="s">
        <v>120</v>
      </c>
      <c r="D47" s="39">
        <v>0.47839999999999999</v>
      </c>
      <c r="E47" s="39">
        <v>0.43059999999999998</v>
      </c>
    </row>
    <row r="48" spans="1:5" x14ac:dyDescent="0.2">
      <c r="A48" s="39">
        <v>18</v>
      </c>
      <c r="B48" s="39">
        <v>2070</v>
      </c>
      <c r="C48" s="38" t="s">
        <v>121</v>
      </c>
      <c r="D48" s="39">
        <v>0.47239999999999999</v>
      </c>
      <c r="E48" s="39">
        <v>0.42409999999999998</v>
      </c>
    </row>
    <row r="49" spans="1:5" x14ac:dyDescent="0.2">
      <c r="A49" s="39">
        <v>18</v>
      </c>
      <c r="B49" s="39">
        <v>2071</v>
      </c>
      <c r="C49" s="38" t="s">
        <v>122</v>
      </c>
      <c r="D49" s="39">
        <v>0.46660000000000001</v>
      </c>
      <c r="E49" s="39">
        <v>0.4178</v>
      </c>
    </row>
    <row r="50" spans="1:5" x14ac:dyDescent="0.2">
      <c r="A50" s="39">
        <v>18</v>
      </c>
      <c r="B50" s="39">
        <v>2072</v>
      </c>
      <c r="C50" s="38" t="s">
        <v>123</v>
      </c>
      <c r="D50" s="39">
        <v>0.46079999999999999</v>
      </c>
      <c r="E50" s="39">
        <v>0.41160000000000002</v>
      </c>
    </row>
    <row r="51" spans="1:5" x14ac:dyDescent="0.2">
      <c r="A51" s="39">
        <v>18</v>
      </c>
      <c r="B51" s="39">
        <v>2073</v>
      </c>
      <c r="C51" s="38" t="s">
        <v>124</v>
      </c>
      <c r="D51" s="39">
        <v>0.45500000000000002</v>
      </c>
      <c r="E51" s="39">
        <v>0.40539999999999998</v>
      </c>
    </row>
    <row r="52" spans="1:5" x14ac:dyDescent="0.2">
      <c r="A52" s="39">
        <v>18</v>
      </c>
      <c r="B52" s="39">
        <v>2074</v>
      </c>
      <c r="C52" s="38" t="s">
        <v>125</v>
      </c>
      <c r="D52" s="39">
        <v>0.44929999999999998</v>
      </c>
      <c r="E52" s="39">
        <v>0.39929999999999999</v>
      </c>
    </row>
    <row r="53" spans="1:5" x14ac:dyDescent="0.2">
      <c r="A53" s="39">
        <v>18</v>
      </c>
      <c r="B53" s="39">
        <v>2075</v>
      </c>
      <c r="C53" s="38" t="s">
        <v>126</v>
      </c>
      <c r="D53" s="39">
        <v>0.44369999999999998</v>
      </c>
      <c r="E53" s="39">
        <v>0.39329999999999998</v>
      </c>
    </row>
    <row r="54" spans="1:5" x14ac:dyDescent="0.2">
      <c r="A54" s="39">
        <v>18</v>
      </c>
      <c r="B54" s="39">
        <v>2076</v>
      </c>
      <c r="C54" s="38" t="s">
        <v>127</v>
      </c>
      <c r="D54" s="39">
        <v>0.43809999999999999</v>
      </c>
      <c r="E54" s="39">
        <v>0.38740000000000002</v>
      </c>
    </row>
    <row r="55" spans="1:5" x14ac:dyDescent="0.2">
      <c r="A55" s="39">
        <v>18</v>
      </c>
      <c r="B55" s="39">
        <v>2077</v>
      </c>
      <c r="C55" s="38" t="s">
        <v>128</v>
      </c>
      <c r="D55" s="39">
        <v>0.43259999999999998</v>
      </c>
      <c r="E55" s="39">
        <v>0.38159999999999999</v>
      </c>
    </row>
    <row r="56" spans="1:5" x14ac:dyDescent="0.2">
      <c r="A56" s="39">
        <v>18</v>
      </c>
      <c r="B56" s="39">
        <v>2078</v>
      </c>
      <c r="C56" s="38" t="s">
        <v>129</v>
      </c>
      <c r="D56" s="39">
        <v>0.42730000000000001</v>
      </c>
      <c r="E56" s="39">
        <v>0.37580000000000002</v>
      </c>
    </row>
    <row r="57" spans="1:5" x14ac:dyDescent="0.2">
      <c r="A57" s="39">
        <v>18</v>
      </c>
      <c r="B57" s="39">
        <v>2079</v>
      </c>
      <c r="C57" s="38" t="s">
        <v>130</v>
      </c>
      <c r="D57" s="39">
        <v>0.4219</v>
      </c>
      <c r="E57" s="39">
        <v>0.37019999999999997</v>
      </c>
    </row>
    <row r="58" spans="1:5" x14ac:dyDescent="0.2">
      <c r="A58" s="39">
        <v>18</v>
      </c>
      <c r="B58" s="39">
        <v>2080</v>
      </c>
      <c r="C58" s="38" t="s">
        <v>131</v>
      </c>
      <c r="D58" s="39">
        <v>0.41660000000000003</v>
      </c>
      <c r="E58" s="39">
        <v>0.36470000000000002</v>
      </c>
    </row>
    <row r="59" spans="1:5" x14ac:dyDescent="0.2">
      <c r="A59" s="39">
        <v>18</v>
      </c>
      <c r="B59" s="39">
        <v>2081</v>
      </c>
      <c r="C59" s="38" t="s">
        <v>132</v>
      </c>
      <c r="D59" s="39">
        <v>0.41139999999999999</v>
      </c>
      <c r="E59" s="39">
        <v>0.35920000000000002</v>
      </c>
    </row>
    <row r="60" spans="1:5" x14ac:dyDescent="0.2">
      <c r="A60" s="39">
        <v>18</v>
      </c>
      <c r="B60" s="39">
        <v>2082</v>
      </c>
      <c r="C60" s="38" t="s">
        <v>133</v>
      </c>
      <c r="D60" s="39">
        <v>0.40629999999999999</v>
      </c>
      <c r="E60" s="39">
        <v>0.35389999999999999</v>
      </c>
    </row>
    <row r="61" spans="1:5" x14ac:dyDescent="0.2">
      <c r="A61" s="39">
        <v>18</v>
      </c>
      <c r="B61" s="39">
        <v>2083</v>
      </c>
      <c r="C61" s="38" t="s">
        <v>134</v>
      </c>
      <c r="D61" s="39">
        <v>0.4012</v>
      </c>
      <c r="E61" s="39">
        <v>0.34860000000000002</v>
      </c>
    </row>
    <row r="62" spans="1:5" x14ac:dyDescent="0.2">
      <c r="A62" s="39">
        <v>18</v>
      </c>
      <c r="B62" s="39">
        <v>2084</v>
      </c>
      <c r="C62" s="38" t="s">
        <v>135</v>
      </c>
      <c r="D62" s="39">
        <v>0.3962</v>
      </c>
      <c r="E62" s="39">
        <v>0.34320000000000001</v>
      </c>
    </row>
    <row r="63" spans="1:5" x14ac:dyDescent="0.2">
      <c r="A63" s="39">
        <v>18</v>
      </c>
      <c r="B63" s="39">
        <v>2085</v>
      </c>
      <c r="C63" s="38" t="s">
        <v>136</v>
      </c>
      <c r="D63" s="39">
        <v>0.39119999999999999</v>
      </c>
      <c r="E63" s="39">
        <v>0.33810000000000001</v>
      </c>
    </row>
    <row r="64" spans="1:5" x14ac:dyDescent="0.2">
      <c r="A64" s="39">
        <v>18</v>
      </c>
      <c r="B64" s="39">
        <v>2086</v>
      </c>
      <c r="C64" s="38" t="s">
        <v>137</v>
      </c>
      <c r="D64" s="39">
        <v>0.38640000000000002</v>
      </c>
      <c r="E64" s="39">
        <v>0.33300000000000002</v>
      </c>
    </row>
    <row r="65" spans="1:5" x14ac:dyDescent="0.2">
      <c r="A65" s="39">
        <v>18</v>
      </c>
      <c r="B65" s="39">
        <v>2087</v>
      </c>
      <c r="C65" s="38" t="s">
        <v>138</v>
      </c>
      <c r="D65" s="39">
        <v>0.38150000000000001</v>
      </c>
      <c r="E65" s="39">
        <v>0.3281</v>
      </c>
    </row>
    <row r="66" spans="1:5" x14ac:dyDescent="0.2">
      <c r="A66" s="39">
        <v>18</v>
      </c>
      <c r="B66" s="39">
        <v>2088</v>
      </c>
      <c r="C66" s="38" t="s">
        <v>139</v>
      </c>
      <c r="D66" s="39">
        <v>0.37669999999999998</v>
      </c>
      <c r="E66" s="39">
        <v>0.3231</v>
      </c>
    </row>
    <row r="67" spans="1:5" x14ac:dyDescent="0.2">
      <c r="A67" s="39">
        <v>18</v>
      </c>
      <c r="B67" s="39">
        <v>2089</v>
      </c>
      <c r="C67" s="38" t="s">
        <v>140</v>
      </c>
      <c r="D67" s="39">
        <v>0.372</v>
      </c>
      <c r="E67" s="39">
        <v>0.31830000000000003</v>
      </c>
    </row>
    <row r="68" spans="1:5" x14ac:dyDescent="0.2">
      <c r="A68" s="39">
        <v>18</v>
      </c>
      <c r="B68" s="39">
        <v>2090</v>
      </c>
      <c r="C68" s="38" t="s">
        <v>141</v>
      </c>
      <c r="D68" s="39">
        <v>0.3674</v>
      </c>
      <c r="E68" s="39">
        <v>0.3135</v>
      </c>
    </row>
    <row r="69" spans="1:5" x14ac:dyDescent="0.2">
      <c r="A69" s="39">
        <v>18</v>
      </c>
      <c r="B69" s="39">
        <v>2091</v>
      </c>
      <c r="C69" s="38" t="s">
        <v>142</v>
      </c>
      <c r="D69" s="39">
        <v>0.36280000000000001</v>
      </c>
      <c r="E69" s="39">
        <v>0.30880000000000002</v>
      </c>
    </row>
    <row r="70" spans="1:5" x14ac:dyDescent="0.2">
      <c r="A70" s="39">
        <v>18</v>
      </c>
      <c r="B70" s="39">
        <v>2092</v>
      </c>
      <c r="C70" s="38" t="s">
        <v>143</v>
      </c>
      <c r="D70" s="39">
        <v>0.35820000000000002</v>
      </c>
      <c r="E70" s="39">
        <v>0.30420000000000003</v>
      </c>
    </row>
    <row r="71" spans="1:5" x14ac:dyDescent="0.2">
      <c r="A71" s="39">
        <v>18</v>
      </c>
      <c r="B71" s="39">
        <v>2093</v>
      </c>
      <c r="C71" s="38" t="s">
        <v>144</v>
      </c>
      <c r="D71" s="39">
        <v>0.3538</v>
      </c>
      <c r="E71" s="39">
        <v>0.29959999999999998</v>
      </c>
    </row>
    <row r="72" spans="1:5" x14ac:dyDescent="0.2">
      <c r="A72" s="39">
        <v>18</v>
      </c>
      <c r="B72" s="39">
        <v>2094</v>
      </c>
      <c r="C72" s="38" t="s">
        <v>145</v>
      </c>
      <c r="D72" s="39">
        <v>0.34939999999999999</v>
      </c>
      <c r="E72" s="39">
        <v>0.29509999999999997</v>
      </c>
    </row>
    <row r="73" spans="1:5" x14ac:dyDescent="0.2">
      <c r="A73" s="39">
        <v>18</v>
      </c>
      <c r="B73" s="39">
        <v>2095</v>
      </c>
      <c r="C73" s="38" t="s">
        <v>146</v>
      </c>
      <c r="D73" s="39">
        <v>0.34499999999999997</v>
      </c>
      <c r="E73" s="39">
        <v>0.29070000000000001</v>
      </c>
    </row>
    <row r="74" spans="1:5" x14ac:dyDescent="0.2">
      <c r="A74" s="39">
        <v>18</v>
      </c>
      <c r="B74" s="39">
        <v>2096</v>
      </c>
      <c r="C74" s="38" t="s">
        <v>147</v>
      </c>
      <c r="D74" s="39">
        <v>0.3407</v>
      </c>
      <c r="E74" s="39">
        <v>0.2863</v>
      </c>
    </row>
    <row r="75" spans="1:5" x14ac:dyDescent="0.2">
      <c r="A75" s="39">
        <v>18</v>
      </c>
      <c r="B75" s="39">
        <v>2097</v>
      </c>
      <c r="C75" s="38" t="s">
        <v>148</v>
      </c>
      <c r="D75" s="39">
        <v>0.33639999999999998</v>
      </c>
      <c r="E75" s="39">
        <v>0.28210000000000002</v>
      </c>
    </row>
    <row r="76" spans="1:5" x14ac:dyDescent="0.2">
      <c r="A76" s="39">
        <v>18</v>
      </c>
      <c r="B76" s="39">
        <v>2098</v>
      </c>
      <c r="C76" s="38" t="s">
        <v>149</v>
      </c>
      <c r="D76" s="39">
        <v>0.33229999999999998</v>
      </c>
      <c r="E76" s="39">
        <v>0.27789999999999998</v>
      </c>
    </row>
    <row r="77" spans="1:5" x14ac:dyDescent="0.2">
      <c r="A77" s="39">
        <v>18</v>
      </c>
      <c r="B77" s="39">
        <v>2099</v>
      </c>
      <c r="C77" s="38" t="s">
        <v>150</v>
      </c>
      <c r="D77" s="39">
        <v>0.3281</v>
      </c>
      <c r="E77" s="39">
        <v>0.2737</v>
      </c>
    </row>
    <row r="78" spans="1:5" x14ac:dyDescent="0.2">
      <c r="A78" s="39">
        <v>18</v>
      </c>
      <c r="B78" s="39">
        <v>2100</v>
      </c>
      <c r="C78" s="38" t="s">
        <v>151</v>
      </c>
      <c r="D78" s="39">
        <v>0.32400000000000001</v>
      </c>
      <c r="E78" s="39">
        <v>0.26960000000000001</v>
      </c>
    </row>
    <row r="79" spans="1:5" x14ac:dyDescent="0.2">
      <c r="A79" s="39">
        <v>18</v>
      </c>
      <c r="B79" s="39">
        <v>2101</v>
      </c>
      <c r="C79" s="38" t="s">
        <v>152</v>
      </c>
      <c r="D79" s="39">
        <v>0.32</v>
      </c>
      <c r="E79" s="39">
        <v>0.26550000000000001</v>
      </c>
    </row>
    <row r="80" spans="1:5" x14ac:dyDescent="0.2">
      <c r="A80" s="39">
        <v>18</v>
      </c>
      <c r="B80" s="39">
        <v>2102</v>
      </c>
      <c r="C80" s="38" t="s">
        <v>153</v>
      </c>
      <c r="D80" s="39">
        <v>0.31590000000000001</v>
      </c>
      <c r="E80" s="39">
        <v>0.26150000000000001</v>
      </c>
    </row>
    <row r="81" spans="1:5" x14ac:dyDescent="0.2">
      <c r="A81" s="39">
        <v>18</v>
      </c>
      <c r="B81" s="39">
        <v>2103</v>
      </c>
      <c r="C81" s="38" t="s">
        <v>154</v>
      </c>
      <c r="D81" s="39">
        <v>0.312</v>
      </c>
      <c r="E81" s="39">
        <v>0.2576</v>
      </c>
    </row>
    <row r="82" spans="1:5" x14ac:dyDescent="0.2">
      <c r="A82" s="39">
        <v>18</v>
      </c>
      <c r="B82" s="39">
        <v>2104</v>
      </c>
      <c r="C82" s="38" t="s">
        <v>155</v>
      </c>
      <c r="D82" s="39">
        <v>0.30809999999999998</v>
      </c>
      <c r="E82" s="39">
        <v>0.25380000000000003</v>
      </c>
    </row>
    <row r="83" spans="1:5" x14ac:dyDescent="0.2">
      <c r="A83" s="39">
        <v>18</v>
      </c>
      <c r="B83" s="39">
        <v>2105</v>
      </c>
      <c r="C83" s="38" t="s">
        <v>156</v>
      </c>
      <c r="D83" s="39">
        <v>0.30420000000000003</v>
      </c>
      <c r="E83" s="39">
        <v>0.25</v>
      </c>
    </row>
    <row r="84" spans="1:5" x14ac:dyDescent="0.2">
      <c r="A84" s="39">
        <v>18</v>
      </c>
      <c r="B84" s="39">
        <v>2106</v>
      </c>
      <c r="C84" s="38" t="s">
        <v>157</v>
      </c>
      <c r="D84" s="39">
        <v>0.30049999999999999</v>
      </c>
      <c r="E84" s="39">
        <v>0.2462</v>
      </c>
    </row>
    <row r="85" spans="1:5" x14ac:dyDescent="0.2">
      <c r="A85" s="39">
        <v>18</v>
      </c>
      <c r="B85" s="39">
        <v>2107</v>
      </c>
      <c r="C85" s="38" t="s">
        <v>158</v>
      </c>
      <c r="D85" s="39">
        <v>0.29670000000000002</v>
      </c>
      <c r="E85" s="39">
        <v>0.24249999999999999</v>
      </c>
    </row>
    <row r="86" spans="1:5" x14ac:dyDescent="0.2">
      <c r="A86" s="39">
        <v>18</v>
      </c>
      <c r="B86" s="39">
        <v>2108</v>
      </c>
      <c r="C86" s="38" t="s">
        <v>159</v>
      </c>
      <c r="D86" s="39">
        <v>0.29299999999999998</v>
      </c>
      <c r="E86" s="39">
        <v>0.23880000000000001</v>
      </c>
    </row>
    <row r="87" spans="1:5" x14ac:dyDescent="0.2">
      <c r="A87" s="39">
        <v>18</v>
      </c>
      <c r="B87" s="39">
        <v>2109</v>
      </c>
      <c r="C87" s="38" t="s">
        <v>160</v>
      </c>
      <c r="D87" s="39">
        <v>0.2893</v>
      </c>
      <c r="E87" s="39">
        <v>0.23530000000000001</v>
      </c>
    </row>
    <row r="88" spans="1:5" x14ac:dyDescent="0.2">
      <c r="A88" s="39">
        <v>18</v>
      </c>
      <c r="B88" s="39">
        <v>2110</v>
      </c>
      <c r="C88" s="38" t="s">
        <v>161</v>
      </c>
      <c r="D88" s="39">
        <v>0.2858</v>
      </c>
      <c r="E88" s="39">
        <v>0.23180000000000001</v>
      </c>
    </row>
    <row r="89" spans="1:5" x14ac:dyDescent="0.2">
      <c r="A89" s="39">
        <v>18</v>
      </c>
      <c r="B89" s="39">
        <v>2111</v>
      </c>
      <c r="C89" s="38" t="s">
        <v>162</v>
      </c>
      <c r="D89" s="39">
        <v>0.28210000000000002</v>
      </c>
      <c r="E89" s="39">
        <v>0.2283</v>
      </c>
    </row>
    <row r="90" spans="1:5" x14ac:dyDescent="0.2">
      <c r="A90" s="39">
        <v>18</v>
      </c>
      <c r="B90" s="39">
        <v>2112</v>
      </c>
      <c r="C90" s="38" t="s">
        <v>163</v>
      </c>
      <c r="D90" s="39">
        <v>0.2787</v>
      </c>
      <c r="E90" s="39">
        <v>0.2248</v>
      </c>
    </row>
    <row r="91" spans="1:5" x14ac:dyDescent="0.2">
      <c r="A91" s="39">
        <v>18</v>
      </c>
      <c r="B91" s="39">
        <v>2113</v>
      </c>
      <c r="C91" s="38" t="s">
        <v>164</v>
      </c>
      <c r="D91" s="39">
        <v>0.27510000000000001</v>
      </c>
      <c r="E91" s="39">
        <v>0.2215</v>
      </c>
    </row>
    <row r="92" spans="1:5" x14ac:dyDescent="0.2">
      <c r="A92" s="39">
        <v>18</v>
      </c>
      <c r="B92" s="39">
        <v>2114</v>
      </c>
      <c r="C92" s="38" t="s">
        <v>165</v>
      </c>
      <c r="D92" s="39">
        <v>0.27160000000000001</v>
      </c>
      <c r="E92" s="39">
        <v>0.21820000000000001</v>
      </c>
    </row>
    <row r="93" spans="1:5" x14ac:dyDescent="0.2">
      <c r="A93" s="39">
        <v>18</v>
      </c>
      <c r="B93" s="39">
        <v>2115</v>
      </c>
      <c r="C93" s="38" t="s">
        <v>166</v>
      </c>
      <c r="D93" s="39">
        <v>0.26829999999999998</v>
      </c>
      <c r="E93" s="39">
        <v>0.21490000000000001</v>
      </c>
    </row>
    <row r="94" spans="1:5" x14ac:dyDescent="0.2">
      <c r="A94" s="39">
        <v>18</v>
      </c>
      <c r="B94" s="39">
        <v>2116</v>
      </c>
      <c r="C94" s="38" t="s">
        <v>167</v>
      </c>
      <c r="D94" s="39">
        <v>0.26504009572901321</v>
      </c>
      <c r="E94" s="39">
        <v>0.21164990834097158</v>
      </c>
    </row>
    <row r="95" spans="1:5" x14ac:dyDescent="0.2">
      <c r="A95" s="39">
        <v>18</v>
      </c>
      <c r="B95" s="39">
        <v>2117</v>
      </c>
      <c r="C95" s="38" t="s">
        <v>168</v>
      </c>
      <c r="D95" s="39">
        <v>0.26181980001507449</v>
      </c>
      <c r="E95" s="39">
        <v>0.20844897022215761</v>
      </c>
    </row>
    <row r="96" spans="1:5" x14ac:dyDescent="0.2">
      <c r="A96" s="39">
        <v>19</v>
      </c>
      <c r="B96" s="39">
        <v>2024</v>
      </c>
      <c r="C96" s="38" t="s">
        <v>169</v>
      </c>
      <c r="D96" s="39">
        <v>0.92769999999999997</v>
      </c>
      <c r="E96" s="39">
        <v>0.92469999999999997</v>
      </c>
    </row>
    <row r="97" spans="1:5" x14ac:dyDescent="0.2">
      <c r="A97" s="39">
        <v>19</v>
      </c>
      <c r="B97" s="39">
        <v>2025</v>
      </c>
      <c r="C97" s="38" t="s">
        <v>170</v>
      </c>
      <c r="D97" s="39">
        <v>0.8931</v>
      </c>
      <c r="E97" s="39">
        <v>0.88880000000000003</v>
      </c>
    </row>
    <row r="98" spans="1:5" x14ac:dyDescent="0.2">
      <c r="A98" s="39">
        <v>19</v>
      </c>
      <c r="B98" s="39">
        <v>2026</v>
      </c>
      <c r="C98" s="38" t="s">
        <v>171</v>
      </c>
      <c r="D98" s="39">
        <v>0.877</v>
      </c>
      <c r="E98" s="39">
        <v>0.87119999999999997</v>
      </c>
    </row>
    <row r="99" spans="1:5" x14ac:dyDescent="0.2">
      <c r="A99" s="39">
        <v>19</v>
      </c>
      <c r="B99" s="39">
        <v>2027</v>
      </c>
      <c r="C99" s="38" t="s">
        <v>172</v>
      </c>
      <c r="D99" s="39">
        <v>0.86109999999999998</v>
      </c>
      <c r="E99" s="39">
        <v>0.85399999999999998</v>
      </c>
    </row>
    <row r="100" spans="1:5" x14ac:dyDescent="0.2">
      <c r="A100" s="39">
        <v>19</v>
      </c>
      <c r="B100" s="39">
        <v>2028</v>
      </c>
      <c r="C100" s="38" t="s">
        <v>173</v>
      </c>
      <c r="D100" s="39">
        <v>0.84550000000000003</v>
      </c>
      <c r="E100" s="39">
        <v>0.83730000000000004</v>
      </c>
    </row>
    <row r="101" spans="1:5" x14ac:dyDescent="0.2">
      <c r="A101" s="39">
        <v>19</v>
      </c>
      <c r="B101" s="39">
        <v>2029</v>
      </c>
      <c r="C101" s="38" t="s">
        <v>174</v>
      </c>
      <c r="D101" s="39">
        <v>0.83020000000000005</v>
      </c>
      <c r="E101" s="39">
        <v>0.82069999999999999</v>
      </c>
    </row>
    <row r="102" spans="1:5" x14ac:dyDescent="0.2">
      <c r="A102" s="39">
        <v>19</v>
      </c>
      <c r="B102" s="39">
        <v>2030</v>
      </c>
      <c r="C102" s="38" t="s">
        <v>175</v>
      </c>
      <c r="D102" s="39">
        <v>0.81510000000000005</v>
      </c>
      <c r="E102" s="39">
        <v>0.80459999999999998</v>
      </c>
    </row>
    <row r="103" spans="1:5" x14ac:dyDescent="0.2">
      <c r="A103" s="39">
        <v>19</v>
      </c>
      <c r="B103" s="39">
        <v>2031</v>
      </c>
      <c r="C103" s="38" t="s">
        <v>176</v>
      </c>
      <c r="D103" s="39">
        <v>0.8004</v>
      </c>
      <c r="E103" s="39">
        <v>0.78869999999999996</v>
      </c>
    </row>
    <row r="104" spans="1:5" x14ac:dyDescent="0.2">
      <c r="A104" s="39">
        <v>19</v>
      </c>
      <c r="B104" s="39">
        <v>2032</v>
      </c>
      <c r="C104" s="38" t="s">
        <v>177</v>
      </c>
      <c r="D104" s="39">
        <v>0.78600000000000003</v>
      </c>
      <c r="E104" s="39">
        <v>0.7732</v>
      </c>
    </row>
    <row r="105" spans="1:5" x14ac:dyDescent="0.2">
      <c r="A105" s="39">
        <v>19</v>
      </c>
      <c r="B105" s="39">
        <v>2033</v>
      </c>
      <c r="C105" s="38" t="s">
        <v>178</v>
      </c>
      <c r="D105" s="39">
        <v>0.77180000000000004</v>
      </c>
      <c r="E105" s="39">
        <v>0.75800000000000001</v>
      </c>
    </row>
    <row r="106" spans="1:5" x14ac:dyDescent="0.2">
      <c r="A106" s="39">
        <v>19</v>
      </c>
      <c r="B106" s="39">
        <v>2034</v>
      </c>
      <c r="C106" s="38" t="s">
        <v>179</v>
      </c>
      <c r="D106" s="39">
        <v>0.75790000000000002</v>
      </c>
      <c r="E106" s="39">
        <v>0.74319999999999997</v>
      </c>
    </row>
    <row r="107" spans="1:5" x14ac:dyDescent="0.2">
      <c r="A107" s="39">
        <v>19</v>
      </c>
      <c r="B107" s="39">
        <v>2035</v>
      </c>
      <c r="C107" s="38" t="s">
        <v>180</v>
      </c>
      <c r="D107" s="39">
        <v>0.74460000000000004</v>
      </c>
      <c r="E107" s="39">
        <v>0.72889999999999999</v>
      </c>
    </row>
    <row r="108" spans="1:5" x14ac:dyDescent="0.2">
      <c r="A108" s="39">
        <v>19</v>
      </c>
      <c r="B108" s="39">
        <v>2036</v>
      </c>
      <c r="C108" s="38" t="s">
        <v>181</v>
      </c>
      <c r="D108" s="39">
        <v>0.73199999999999998</v>
      </c>
      <c r="E108" s="39">
        <v>0.71519999999999995</v>
      </c>
    </row>
    <row r="109" spans="1:5" x14ac:dyDescent="0.2">
      <c r="A109" s="39">
        <v>19</v>
      </c>
      <c r="B109" s="39">
        <v>2037</v>
      </c>
      <c r="C109" s="38" t="s">
        <v>182</v>
      </c>
      <c r="D109" s="39">
        <v>0.72009999999999996</v>
      </c>
      <c r="E109" s="39">
        <v>0.70230000000000004</v>
      </c>
    </row>
    <row r="110" spans="1:5" x14ac:dyDescent="0.2">
      <c r="A110" s="39">
        <v>19</v>
      </c>
      <c r="B110" s="39">
        <v>2038</v>
      </c>
      <c r="C110" s="38" t="s">
        <v>183</v>
      </c>
      <c r="D110" s="39">
        <v>0.70920000000000005</v>
      </c>
      <c r="E110" s="39">
        <v>0.69010000000000005</v>
      </c>
    </row>
    <row r="111" spans="1:5" x14ac:dyDescent="0.2">
      <c r="A111" s="39">
        <v>19</v>
      </c>
      <c r="B111" s="39">
        <v>2039</v>
      </c>
      <c r="C111" s="38" t="s">
        <v>184</v>
      </c>
      <c r="D111" s="39">
        <v>0.69889999999999997</v>
      </c>
      <c r="E111" s="39">
        <v>0.67859999999999998</v>
      </c>
    </row>
    <row r="112" spans="1:5" x14ac:dyDescent="0.2">
      <c r="A112" s="39">
        <v>19</v>
      </c>
      <c r="B112" s="39">
        <v>2040</v>
      </c>
      <c r="C112" s="38" t="s">
        <v>185</v>
      </c>
      <c r="D112" s="39">
        <v>0.68940000000000001</v>
      </c>
      <c r="E112" s="39">
        <v>0.66779999999999995</v>
      </c>
    </row>
    <row r="113" spans="1:5" x14ac:dyDescent="0.2">
      <c r="A113" s="39">
        <v>19</v>
      </c>
      <c r="B113" s="39">
        <v>2041</v>
      </c>
      <c r="C113" s="38" t="s">
        <v>186</v>
      </c>
      <c r="D113" s="39">
        <v>0.68030000000000002</v>
      </c>
      <c r="E113" s="39">
        <v>0.65749999999999997</v>
      </c>
    </row>
    <row r="114" spans="1:5" x14ac:dyDescent="0.2">
      <c r="A114" s="39">
        <v>19</v>
      </c>
      <c r="B114" s="39">
        <v>2042</v>
      </c>
      <c r="C114" s="38" t="s">
        <v>187</v>
      </c>
      <c r="D114" s="39">
        <v>0.67179999999999995</v>
      </c>
      <c r="E114" s="39">
        <v>0.64759999999999995</v>
      </c>
    </row>
    <row r="115" spans="1:5" x14ac:dyDescent="0.2">
      <c r="A115" s="39">
        <v>19</v>
      </c>
      <c r="B115" s="39">
        <v>2043</v>
      </c>
      <c r="C115" s="38" t="s">
        <v>188</v>
      </c>
      <c r="D115" s="39">
        <v>0.66339999999999999</v>
      </c>
      <c r="E115" s="39">
        <v>0.63790000000000002</v>
      </c>
    </row>
    <row r="116" spans="1:5" x14ac:dyDescent="0.2">
      <c r="A116" s="39">
        <v>19</v>
      </c>
      <c r="B116" s="39">
        <v>2044</v>
      </c>
      <c r="C116" s="38" t="s">
        <v>189</v>
      </c>
      <c r="D116" s="39">
        <v>0.6552</v>
      </c>
      <c r="E116" s="39">
        <v>0.62829999999999997</v>
      </c>
    </row>
    <row r="117" spans="1:5" x14ac:dyDescent="0.2">
      <c r="A117" s="39">
        <v>19</v>
      </c>
      <c r="B117" s="39">
        <v>2045</v>
      </c>
      <c r="C117" s="38" t="s">
        <v>190</v>
      </c>
      <c r="D117" s="39">
        <v>0.64690000000000003</v>
      </c>
      <c r="E117" s="39">
        <v>0.61890000000000001</v>
      </c>
    </row>
    <row r="118" spans="1:5" x14ac:dyDescent="0.2">
      <c r="A118" s="39">
        <v>19</v>
      </c>
      <c r="B118" s="39">
        <v>2046</v>
      </c>
      <c r="C118" s="38" t="s">
        <v>191</v>
      </c>
      <c r="D118" s="39">
        <v>0.63880000000000003</v>
      </c>
      <c r="E118" s="39">
        <v>0.60960000000000003</v>
      </c>
    </row>
    <row r="119" spans="1:5" x14ac:dyDescent="0.2">
      <c r="A119" s="39">
        <v>19</v>
      </c>
      <c r="B119" s="39">
        <v>2047</v>
      </c>
      <c r="C119" s="38" t="s">
        <v>192</v>
      </c>
      <c r="D119" s="39">
        <v>0.63090000000000002</v>
      </c>
      <c r="E119" s="39">
        <v>0.60050000000000003</v>
      </c>
    </row>
    <row r="120" spans="1:5" x14ac:dyDescent="0.2">
      <c r="A120" s="39">
        <v>19</v>
      </c>
      <c r="B120" s="39">
        <v>2048</v>
      </c>
      <c r="C120" s="38" t="s">
        <v>193</v>
      </c>
      <c r="D120" s="39">
        <v>0.623</v>
      </c>
      <c r="E120" s="39">
        <v>0.59150000000000003</v>
      </c>
    </row>
    <row r="121" spans="1:5" x14ac:dyDescent="0.2">
      <c r="A121" s="39">
        <v>19</v>
      </c>
      <c r="B121" s="39">
        <v>2049</v>
      </c>
      <c r="C121" s="38" t="s">
        <v>194</v>
      </c>
      <c r="D121" s="39">
        <v>0.61519999999999997</v>
      </c>
      <c r="E121" s="39">
        <v>0.58260000000000001</v>
      </c>
    </row>
    <row r="122" spans="1:5" x14ac:dyDescent="0.2">
      <c r="A122" s="39">
        <v>19</v>
      </c>
      <c r="B122" s="39">
        <v>2050</v>
      </c>
      <c r="C122" s="38" t="s">
        <v>195</v>
      </c>
      <c r="D122" s="39">
        <v>0.60760000000000003</v>
      </c>
      <c r="E122" s="39">
        <v>0.57379999999999998</v>
      </c>
    </row>
    <row r="123" spans="1:5" x14ac:dyDescent="0.2">
      <c r="A123" s="39">
        <v>19</v>
      </c>
      <c r="B123" s="39">
        <v>2051</v>
      </c>
      <c r="C123" s="38" t="s">
        <v>196</v>
      </c>
      <c r="D123" s="39">
        <v>0.59989999999999999</v>
      </c>
      <c r="E123" s="39">
        <v>0.56520000000000004</v>
      </c>
    </row>
    <row r="124" spans="1:5" x14ac:dyDescent="0.2">
      <c r="A124" s="39">
        <v>19</v>
      </c>
      <c r="B124" s="39">
        <v>2052</v>
      </c>
      <c r="C124" s="38" t="s">
        <v>197</v>
      </c>
      <c r="D124" s="39">
        <v>0.59240000000000004</v>
      </c>
      <c r="E124" s="39">
        <v>0.55669999999999997</v>
      </c>
    </row>
    <row r="125" spans="1:5" x14ac:dyDescent="0.2">
      <c r="A125" s="39">
        <v>19</v>
      </c>
      <c r="B125" s="39">
        <v>2053</v>
      </c>
      <c r="C125" s="38" t="s">
        <v>198</v>
      </c>
      <c r="D125" s="39">
        <v>0.58499999999999996</v>
      </c>
      <c r="E125" s="39">
        <v>0.5484</v>
      </c>
    </row>
    <row r="126" spans="1:5" x14ac:dyDescent="0.2">
      <c r="A126" s="39">
        <v>19</v>
      </c>
      <c r="B126" s="39">
        <v>2054</v>
      </c>
      <c r="C126" s="38" t="s">
        <v>199</v>
      </c>
      <c r="D126" s="39">
        <v>0.57769999999999999</v>
      </c>
      <c r="E126" s="39">
        <v>0.54020000000000001</v>
      </c>
    </row>
    <row r="127" spans="1:5" x14ac:dyDescent="0.2">
      <c r="A127" s="39">
        <v>19</v>
      </c>
      <c r="B127" s="39">
        <v>2055</v>
      </c>
      <c r="C127" s="38" t="s">
        <v>200</v>
      </c>
      <c r="D127" s="39">
        <v>0.57050000000000001</v>
      </c>
      <c r="E127" s="39">
        <v>0.53200000000000003</v>
      </c>
    </row>
    <row r="128" spans="1:5" x14ac:dyDescent="0.2">
      <c r="A128" s="39">
        <v>19</v>
      </c>
      <c r="B128" s="39">
        <v>2056</v>
      </c>
      <c r="C128" s="38" t="s">
        <v>201</v>
      </c>
      <c r="D128" s="39">
        <v>0.56340000000000001</v>
      </c>
      <c r="E128" s="39">
        <v>0.52410000000000001</v>
      </c>
    </row>
    <row r="129" spans="1:5" x14ac:dyDescent="0.2">
      <c r="A129" s="39">
        <v>19</v>
      </c>
      <c r="B129" s="39">
        <v>2057</v>
      </c>
      <c r="C129" s="38" t="s">
        <v>202</v>
      </c>
      <c r="D129" s="39">
        <v>0.55640000000000001</v>
      </c>
      <c r="E129" s="39">
        <v>0.51619999999999999</v>
      </c>
    </row>
    <row r="130" spans="1:5" x14ac:dyDescent="0.2">
      <c r="A130" s="39">
        <v>19</v>
      </c>
      <c r="B130" s="39">
        <v>2058</v>
      </c>
      <c r="C130" s="38" t="s">
        <v>203</v>
      </c>
      <c r="D130" s="39">
        <v>0.5494</v>
      </c>
      <c r="E130" s="39">
        <v>0.50849999999999995</v>
      </c>
    </row>
    <row r="131" spans="1:5" x14ac:dyDescent="0.2">
      <c r="A131" s="39">
        <v>19</v>
      </c>
      <c r="B131" s="39">
        <v>2059</v>
      </c>
      <c r="C131" s="38" t="s">
        <v>204</v>
      </c>
      <c r="D131" s="39">
        <v>0.54249999999999998</v>
      </c>
      <c r="E131" s="39">
        <v>0.50090000000000001</v>
      </c>
    </row>
    <row r="132" spans="1:5" x14ac:dyDescent="0.2">
      <c r="A132" s="39">
        <v>19</v>
      </c>
      <c r="B132" s="39">
        <v>2060</v>
      </c>
      <c r="C132" s="38" t="s">
        <v>205</v>
      </c>
      <c r="D132" s="39">
        <v>0.53580000000000005</v>
      </c>
      <c r="E132" s="39">
        <v>0.49330000000000002</v>
      </c>
    </row>
    <row r="133" spans="1:5" x14ac:dyDescent="0.2">
      <c r="A133" s="39">
        <v>19</v>
      </c>
      <c r="B133" s="39">
        <v>2061</v>
      </c>
      <c r="C133" s="38" t="s">
        <v>206</v>
      </c>
      <c r="D133" s="39">
        <v>0.52910000000000001</v>
      </c>
      <c r="E133" s="39">
        <v>0.48599999999999999</v>
      </c>
    </row>
    <row r="134" spans="1:5" x14ac:dyDescent="0.2">
      <c r="A134" s="39">
        <v>19</v>
      </c>
      <c r="B134" s="39">
        <v>2062</v>
      </c>
      <c r="C134" s="38" t="s">
        <v>207</v>
      </c>
      <c r="D134" s="39">
        <v>0.52249999999999996</v>
      </c>
      <c r="E134" s="39">
        <v>0.47870000000000001</v>
      </c>
    </row>
    <row r="135" spans="1:5" x14ac:dyDescent="0.2">
      <c r="A135" s="39">
        <v>19</v>
      </c>
      <c r="B135" s="39">
        <v>2063</v>
      </c>
      <c r="C135" s="38" t="s">
        <v>208</v>
      </c>
      <c r="D135" s="39">
        <v>0.51590000000000003</v>
      </c>
      <c r="E135" s="39">
        <v>0.47139999999999999</v>
      </c>
    </row>
    <row r="136" spans="1:5" x14ac:dyDescent="0.2">
      <c r="A136" s="39">
        <v>19</v>
      </c>
      <c r="B136" s="39">
        <v>2064</v>
      </c>
      <c r="C136" s="38" t="s">
        <v>209</v>
      </c>
      <c r="D136" s="39">
        <v>0.50949999999999995</v>
      </c>
      <c r="E136" s="39">
        <v>0.46439999999999998</v>
      </c>
    </row>
    <row r="137" spans="1:5" x14ac:dyDescent="0.2">
      <c r="A137" s="39">
        <v>19</v>
      </c>
      <c r="B137" s="39">
        <v>2065</v>
      </c>
      <c r="C137" s="38" t="s">
        <v>210</v>
      </c>
      <c r="D137" s="39">
        <v>0.50309999999999999</v>
      </c>
      <c r="E137" s="39">
        <v>0.45750000000000002</v>
      </c>
    </row>
    <row r="138" spans="1:5" x14ac:dyDescent="0.2">
      <c r="A138" s="39">
        <v>19</v>
      </c>
      <c r="B138" s="39">
        <v>2066</v>
      </c>
      <c r="C138" s="38" t="s">
        <v>211</v>
      </c>
      <c r="D138" s="39">
        <v>0.49680000000000002</v>
      </c>
      <c r="E138" s="39">
        <v>0.4506</v>
      </c>
    </row>
    <row r="139" spans="1:5" x14ac:dyDescent="0.2">
      <c r="A139" s="39">
        <v>19</v>
      </c>
      <c r="B139" s="39">
        <v>2067</v>
      </c>
      <c r="C139" s="38" t="s">
        <v>212</v>
      </c>
      <c r="D139" s="39">
        <v>0.49059999999999998</v>
      </c>
      <c r="E139" s="39">
        <v>0.44390000000000002</v>
      </c>
    </row>
    <row r="140" spans="1:5" x14ac:dyDescent="0.2">
      <c r="A140" s="39">
        <v>19</v>
      </c>
      <c r="B140" s="39">
        <v>2068</v>
      </c>
      <c r="C140" s="38" t="s">
        <v>213</v>
      </c>
      <c r="D140" s="39">
        <v>0.48449999999999999</v>
      </c>
      <c r="E140" s="39">
        <v>0.43719999999999998</v>
      </c>
    </row>
    <row r="141" spans="1:5" x14ac:dyDescent="0.2">
      <c r="A141" s="39">
        <v>19</v>
      </c>
      <c r="B141" s="39">
        <v>2069</v>
      </c>
      <c r="C141" s="38" t="s">
        <v>214</v>
      </c>
      <c r="D141" s="39">
        <v>0.47839999999999999</v>
      </c>
      <c r="E141" s="39">
        <v>0.43059999999999998</v>
      </c>
    </row>
    <row r="142" spans="1:5" x14ac:dyDescent="0.2">
      <c r="A142" s="39">
        <v>19</v>
      </c>
      <c r="B142" s="39">
        <v>2070</v>
      </c>
      <c r="C142" s="38" t="s">
        <v>215</v>
      </c>
      <c r="D142" s="39">
        <v>0.47239999999999999</v>
      </c>
      <c r="E142" s="39">
        <v>0.42409999999999998</v>
      </c>
    </row>
    <row r="143" spans="1:5" x14ac:dyDescent="0.2">
      <c r="A143" s="39">
        <v>19</v>
      </c>
      <c r="B143" s="39">
        <v>2071</v>
      </c>
      <c r="C143" s="38" t="s">
        <v>216</v>
      </c>
      <c r="D143" s="39">
        <v>0.46660000000000001</v>
      </c>
      <c r="E143" s="39">
        <v>0.4178</v>
      </c>
    </row>
    <row r="144" spans="1:5" x14ac:dyDescent="0.2">
      <c r="A144" s="39">
        <v>19</v>
      </c>
      <c r="B144" s="39">
        <v>2072</v>
      </c>
      <c r="C144" s="38" t="s">
        <v>217</v>
      </c>
      <c r="D144" s="39">
        <v>0.46079999999999999</v>
      </c>
      <c r="E144" s="39">
        <v>0.41160000000000002</v>
      </c>
    </row>
    <row r="145" spans="1:5" x14ac:dyDescent="0.2">
      <c r="A145" s="39">
        <v>19</v>
      </c>
      <c r="B145" s="39">
        <v>2073</v>
      </c>
      <c r="C145" s="38" t="s">
        <v>218</v>
      </c>
      <c r="D145" s="39">
        <v>0.45500000000000002</v>
      </c>
      <c r="E145" s="39">
        <v>0.40539999999999998</v>
      </c>
    </row>
    <row r="146" spans="1:5" x14ac:dyDescent="0.2">
      <c r="A146" s="39">
        <v>19</v>
      </c>
      <c r="B146" s="39">
        <v>2074</v>
      </c>
      <c r="C146" s="38" t="s">
        <v>219</v>
      </c>
      <c r="D146" s="39">
        <v>0.44929999999999998</v>
      </c>
      <c r="E146" s="39">
        <v>0.39929999999999999</v>
      </c>
    </row>
    <row r="147" spans="1:5" x14ac:dyDescent="0.2">
      <c r="A147" s="39">
        <v>19</v>
      </c>
      <c r="B147" s="39">
        <v>2075</v>
      </c>
      <c r="C147" s="38" t="s">
        <v>220</v>
      </c>
      <c r="D147" s="39">
        <v>0.44369999999999998</v>
      </c>
      <c r="E147" s="39">
        <v>0.39329999999999998</v>
      </c>
    </row>
    <row r="148" spans="1:5" x14ac:dyDescent="0.2">
      <c r="A148" s="39">
        <v>19</v>
      </c>
      <c r="B148" s="39">
        <v>2076</v>
      </c>
      <c r="C148" s="38" t="s">
        <v>221</v>
      </c>
      <c r="D148" s="39">
        <v>0.43809999999999999</v>
      </c>
      <c r="E148" s="39">
        <v>0.38740000000000002</v>
      </c>
    </row>
    <row r="149" spans="1:5" x14ac:dyDescent="0.2">
      <c r="A149" s="39">
        <v>19</v>
      </c>
      <c r="B149" s="39">
        <v>2077</v>
      </c>
      <c r="C149" s="38" t="s">
        <v>222</v>
      </c>
      <c r="D149" s="39">
        <v>0.43259999999999998</v>
      </c>
      <c r="E149" s="39">
        <v>0.38159999999999999</v>
      </c>
    </row>
    <row r="150" spans="1:5" x14ac:dyDescent="0.2">
      <c r="A150" s="39">
        <v>19</v>
      </c>
      <c r="B150" s="39">
        <v>2078</v>
      </c>
      <c r="C150" s="38" t="s">
        <v>223</v>
      </c>
      <c r="D150" s="39">
        <v>0.42730000000000001</v>
      </c>
      <c r="E150" s="39">
        <v>0.37580000000000002</v>
      </c>
    </row>
    <row r="151" spans="1:5" x14ac:dyDescent="0.2">
      <c r="A151" s="39">
        <v>19</v>
      </c>
      <c r="B151" s="39">
        <v>2079</v>
      </c>
      <c r="C151" s="38" t="s">
        <v>224</v>
      </c>
      <c r="D151" s="39">
        <v>0.4219</v>
      </c>
      <c r="E151" s="39">
        <v>0.37019999999999997</v>
      </c>
    </row>
    <row r="152" spans="1:5" x14ac:dyDescent="0.2">
      <c r="A152" s="39">
        <v>19</v>
      </c>
      <c r="B152" s="39">
        <v>2080</v>
      </c>
      <c r="C152" s="38" t="s">
        <v>225</v>
      </c>
      <c r="D152" s="39">
        <v>0.41660000000000003</v>
      </c>
      <c r="E152" s="39">
        <v>0.36470000000000002</v>
      </c>
    </row>
    <row r="153" spans="1:5" x14ac:dyDescent="0.2">
      <c r="A153" s="39">
        <v>19</v>
      </c>
      <c r="B153" s="39">
        <v>2081</v>
      </c>
      <c r="C153" s="38" t="s">
        <v>226</v>
      </c>
      <c r="D153" s="39">
        <v>0.41139999999999999</v>
      </c>
      <c r="E153" s="39">
        <v>0.35920000000000002</v>
      </c>
    </row>
    <row r="154" spans="1:5" x14ac:dyDescent="0.2">
      <c r="A154" s="39">
        <v>19</v>
      </c>
      <c r="B154" s="39">
        <v>2082</v>
      </c>
      <c r="C154" s="38" t="s">
        <v>227</v>
      </c>
      <c r="D154" s="39">
        <v>0.40629999999999999</v>
      </c>
      <c r="E154" s="39">
        <v>0.35389999999999999</v>
      </c>
    </row>
    <row r="155" spans="1:5" x14ac:dyDescent="0.2">
      <c r="A155" s="39">
        <v>19</v>
      </c>
      <c r="B155" s="39">
        <v>2083</v>
      </c>
      <c r="C155" s="38" t="s">
        <v>228</v>
      </c>
      <c r="D155" s="39">
        <v>0.4012</v>
      </c>
      <c r="E155" s="39">
        <v>0.34860000000000002</v>
      </c>
    </row>
    <row r="156" spans="1:5" x14ac:dyDescent="0.2">
      <c r="A156" s="39">
        <v>19</v>
      </c>
      <c r="B156" s="39">
        <v>2084</v>
      </c>
      <c r="C156" s="38" t="s">
        <v>229</v>
      </c>
      <c r="D156" s="39">
        <v>0.3962</v>
      </c>
      <c r="E156" s="39">
        <v>0.34320000000000001</v>
      </c>
    </row>
    <row r="157" spans="1:5" x14ac:dyDescent="0.2">
      <c r="A157" s="39">
        <v>19</v>
      </c>
      <c r="B157" s="39">
        <v>2085</v>
      </c>
      <c r="C157" s="38" t="s">
        <v>230</v>
      </c>
      <c r="D157" s="39">
        <v>0.39119999999999999</v>
      </c>
      <c r="E157" s="39">
        <v>0.33810000000000001</v>
      </c>
    </row>
    <row r="158" spans="1:5" x14ac:dyDescent="0.2">
      <c r="A158" s="39">
        <v>19</v>
      </c>
      <c r="B158" s="39">
        <v>2086</v>
      </c>
      <c r="C158" s="38" t="s">
        <v>231</v>
      </c>
      <c r="D158" s="39">
        <v>0.38640000000000002</v>
      </c>
      <c r="E158" s="39">
        <v>0.33300000000000002</v>
      </c>
    </row>
    <row r="159" spans="1:5" x14ac:dyDescent="0.2">
      <c r="A159" s="39">
        <v>19</v>
      </c>
      <c r="B159" s="39">
        <v>2087</v>
      </c>
      <c r="C159" s="38" t="s">
        <v>232</v>
      </c>
      <c r="D159" s="39">
        <v>0.38150000000000001</v>
      </c>
      <c r="E159" s="39">
        <v>0.3281</v>
      </c>
    </row>
    <row r="160" spans="1:5" x14ac:dyDescent="0.2">
      <c r="A160" s="39">
        <v>19</v>
      </c>
      <c r="B160" s="39">
        <v>2088</v>
      </c>
      <c r="C160" s="38" t="s">
        <v>233</v>
      </c>
      <c r="D160" s="39">
        <v>0.37669999999999998</v>
      </c>
      <c r="E160" s="39">
        <v>0.3231</v>
      </c>
    </row>
    <row r="161" spans="1:5" x14ac:dyDescent="0.2">
      <c r="A161" s="39">
        <v>19</v>
      </c>
      <c r="B161" s="39">
        <v>2089</v>
      </c>
      <c r="C161" s="38" t="s">
        <v>234</v>
      </c>
      <c r="D161" s="39">
        <v>0.372</v>
      </c>
      <c r="E161" s="39">
        <v>0.31830000000000003</v>
      </c>
    </row>
    <row r="162" spans="1:5" x14ac:dyDescent="0.2">
      <c r="A162" s="39">
        <v>19</v>
      </c>
      <c r="B162" s="39">
        <v>2090</v>
      </c>
      <c r="C162" s="38" t="s">
        <v>235</v>
      </c>
      <c r="D162" s="39">
        <v>0.3674</v>
      </c>
      <c r="E162" s="39">
        <v>0.3135</v>
      </c>
    </row>
    <row r="163" spans="1:5" x14ac:dyDescent="0.2">
      <c r="A163" s="39">
        <v>19</v>
      </c>
      <c r="B163" s="39">
        <v>2091</v>
      </c>
      <c r="C163" s="38" t="s">
        <v>236</v>
      </c>
      <c r="D163" s="39">
        <v>0.36280000000000001</v>
      </c>
      <c r="E163" s="39">
        <v>0.30880000000000002</v>
      </c>
    </row>
    <row r="164" spans="1:5" x14ac:dyDescent="0.2">
      <c r="A164" s="39">
        <v>19</v>
      </c>
      <c r="B164" s="39">
        <v>2092</v>
      </c>
      <c r="C164" s="38" t="s">
        <v>237</v>
      </c>
      <c r="D164" s="39">
        <v>0.35820000000000002</v>
      </c>
      <c r="E164" s="39">
        <v>0.30420000000000003</v>
      </c>
    </row>
    <row r="165" spans="1:5" x14ac:dyDescent="0.2">
      <c r="A165" s="39">
        <v>19</v>
      </c>
      <c r="B165" s="39">
        <v>2093</v>
      </c>
      <c r="C165" s="38" t="s">
        <v>238</v>
      </c>
      <c r="D165" s="39">
        <v>0.3538</v>
      </c>
      <c r="E165" s="39">
        <v>0.29959999999999998</v>
      </c>
    </row>
    <row r="166" spans="1:5" x14ac:dyDescent="0.2">
      <c r="A166" s="39">
        <v>19</v>
      </c>
      <c r="B166" s="39">
        <v>2094</v>
      </c>
      <c r="C166" s="38" t="s">
        <v>239</v>
      </c>
      <c r="D166" s="39">
        <v>0.34939999999999999</v>
      </c>
      <c r="E166" s="39">
        <v>0.29509999999999997</v>
      </c>
    </row>
    <row r="167" spans="1:5" x14ac:dyDescent="0.2">
      <c r="A167" s="39">
        <v>19</v>
      </c>
      <c r="B167" s="39">
        <v>2095</v>
      </c>
      <c r="C167" s="38" t="s">
        <v>240</v>
      </c>
      <c r="D167" s="39">
        <v>0.34499999999999997</v>
      </c>
      <c r="E167" s="39">
        <v>0.29070000000000001</v>
      </c>
    </row>
    <row r="168" spans="1:5" x14ac:dyDescent="0.2">
      <c r="A168" s="39">
        <v>19</v>
      </c>
      <c r="B168" s="39">
        <v>2096</v>
      </c>
      <c r="C168" s="38" t="s">
        <v>241</v>
      </c>
      <c r="D168" s="39">
        <v>0.3407</v>
      </c>
      <c r="E168" s="39">
        <v>0.2863</v>
      </c>
    </row>
    <row r="169" spans="1:5" x14ac:dyDescent="0.2">
      <c r="A169" s="39">
        <v>19</v>
      </c>
      <c r="B169" s="39">
        <v>2097</v>
      </c>
      <c r="C169" s="38" t="s">
        <v>242</v>
      </c>
      <c r="D169" s="39">
        <v>0.33639999999999998</v>
      </c>
      <c r="E169" s="39">
        <v>0.28210000000000002</v>
      </c>
    </row>
    <row r="170" spans="1:5" x14ac:dyDescent="0.2">
      <c r="A170" s="39">
        <v>19</v>
      </c>
      <c r="B170" s="39">
        <v>2098</v>
      </c>
      <c r="C170" s="38" t="s">
        <v>243</v>
      </c>
      <c r="D170" s="39">
        <v>0.33229999999999998</v>
      </c>
      <c r="E170" s="39">
        <v>0.27789999999999998</v>
      </c>
    </row>
    <row r="171" spans="1:5" x14ac:dyDescent="0.2">
      <c r="A171" s="39">
        <v>19</v>
      </c>
      <c r="B171" s="39">
        <v>2099</v>
      </c>
      <c r="C171" s="38" t="s">
        <v>244</v>
      </c>
      <c r="D171" s="39">
        <v>0.3281</v>
      </c>
      <c r="E171" s="39">
        <v>0.2737</v>
      </c>
    </row>
    <row r="172" spans="1:5" x14ac:dyDescent="0.2">
      <c r="A172" s="39">
        <v>19</v>
      </c>
      <c r="B172" s="39">
        <v>2100</v>
      </c>
      <c r="C172" s="38" t="s">
        <v>245</v>
      </c>
      <c r="D172" s="39">
        <v>0.32400000000000001</v>
      </c>
      <c r="E172" s="39">
        <v>0.26960000000000001</v>
      </c>
    </row>
    <row r="173" spans="1:5" x14ac:dyDescent="0.2">
      <c r="A173" s="39">
        <v>19</v>
      </c>
      <c r="B173" s="39">
        <v>2101</v>
      </c>
      <c r="C173" s="38" t="s">
        <v>246</v>
      </c>
      <c r="D173" s="39">
        <v>0.32</v>
      </c>
      <c r="E173" s="39">
        <v>0.26550000000000001</v>
      </c>
    </row>
    <row r="174" spans="1:5" x14ac:dyDescent="0.2">
      <c r="A174" s="39">
        <v>19</v>
      </c>
      <c r="B174" s="39">
        <v>2102</v>
      </c>
      <c r="C174" s="38" t="s">
        <v>247</v>
      </c>
      <c r="D174" s="39">
        <v>0.31590000000000001</v>
      </c>
      <c r="E174" s="39">
        <v>0.26150000000000001</v>
      </c>
    </row>
    <row r="175" spans="1:5" x14ac:dyDescent="0.2">
      <c r="A175" s="39">
        <v>19</v>
      </c>
      <c r="B175" s="39">
        <v>2103</v>
      </c>
      <c r="C175" s="38" t="s">
        <v>248</v>
      </c>
      <c r="D175" s="39">
        <v>0.312</v>
      </c>
      <c r="E175" s="39">
        <v>0.2576</v>
      </c>
    </row>
    <row r="176" spans="1:5" x14ac:dyDescent="0.2">
      <c r="A176" s="39">
        <v>19</v>
      </c>
      <c r="B176" s="39">
        <v>2104</v>
      </c>
      <c r="C176" s="38" t="s">
        <v>249</v>
      </c>
      <c r="D176" s="39">
        <v>0.30809999999999998</v>
      </c>
      <c r="E176" s="39">
        <v>0.25380000000000003</v>
      </c>
    </row>
    <row r="177" spans="1:5" x14ac:dyDescent="0.2">
      <c r="A177" s="39">
        <v>19</v>
      </c>
      <c r="B177" s="39">
        <v>2105</v>
      </c>
      <c r="C177" s="38" t="s">
        <v>250</v>
      </c>
      <c r="D177" s="39">
        <v>0.30420000000000003</v>
      </c>
      <c r="E177" s="39">
        <v>0.25</v>
      </c>
    </row>
    <row r="178" spans="1:5" x14ac:dyDescent="0.2">
      <c r="A178" s="39">
        <v>19</v>
      </c>
      <c r="B178" s="39">
        <v>2106</v>
      </c>
      <c r="C178" s="38" t="s">
        <v>251</v>
      </c>
      <c r="D178" s="39">
        <v>0.30049999999999999</v>
      </c>
      <c r="E178" s="39">
        <v>0.2462</v>
      </c>
    </row>
    <row r="179" spans="1:5" x14ac:dyDescent="0.2">
      <c r="A179" s="39">
        <v>19</v>
      </c>
      <c r="B179" s="39">
        <v>2107</v>
      </c>
      <c r="C179" s="38" t="s">
        <v>252</v>
      </c>
      <c r="D179" s="39">
        <v>0.29670000000000002</v>
      </c>
      <c r="E179" s="39">
        <v>0.24249999999999999</v>
      </c>
    </row>
    <row r="180" spans="1:5" x14ac:dyDescent="0.2">
      <c r="A180" s="39">
        <v>19</v>
      </c>
      <c r="B180" s="39">
        <v>2108</v>
      </c>
      <c r="C180" s="38" t="s">
        <v>253</v>
      </c>
      <c r="D180" s="39">
        <v>0.29299999999999998</v>
      </c>
      <c r="E180" s="39">
        <v>0.23880000000000001</v>
      </c>
    </row>
    <row r="181" spans="1:5" x14ac:dyDescent="0.2">
      <c r="A181" s="39">
        <v>19</v>
      </c>
      <c r="B181" s="39">
        <v>2109</v>
      </c>
      <c r="C181" s="38" t="s">
        <v>254</v>
      </c>
      <c r="D181" s="39">
        <v>0.2893</v>
      </c>
      <c r="E181" s="39">
        <v>0.23530000000000001</v>
      </c>
    </row>
    <row r="182" spans="1:5" x14ac:dyDescent="0.2">
      <c r="A182" s="39">
        <v>19</v>
      </c>
      <c r="B182" s="39">
        <v>2110</v>
      </c>
      <c r="C182" s="38" t="s">
        <v>255</v>
      </c>
      <c r="D182" s="39">
        <v>0.2858</v>
      </c>
      <c r="E182" s="39">
        <v>0.23180000000000001</v>
      </c>
    </row>
    <row r="183" spans="1:5" x14ac:dyDescent="0.2">
      <c r="A183" s="39">
        <v>19</v>
      </c>
      <c r="B183" s="39">
        <v>2111</v>
      </c>
      <c r="C183" s="38" t="s">
        <v>256</v>
      </c>
      <c r="D183" s="39">
        <v>0.28210000000000002</v>
      </c>
      <c r="E183" s="39">
        <v>0.2283</v>
      </c>
    </row>
    <row r="184" spans="1:5" x14ac:dyDescent="0.2">
      <c r="A184" s="39">
        <v>19</v>
      </c>
      <c r="B184" s="39">
        <v>2112</v>
      </c>
      <c r="C184" s="38" t="s">
        <v>257</v>
      </c>
      <c r="D184" s="39">
        <v>0.2787</v>
      </c>
      <c r="E184" s="39">
        <v>0.2248</v>
      </c>
    </row>
    <row r="185" spans="1:5" x14ac:dyDescent="0.2">
      <c r="A185" s="39">
        <v>19</v>
      </c>
      <c r="B185" s="39">
        <v>2113</v>
      </c>
      <c r="C185" s="38" t="s">
        <v>258</v>
      </c>
      <c r="D185" s="39">
        <v>0.27510000000000001</v>
      </c>
      <c r="E185" s="39">
        <v>0.2215</v>
      </c>
    </row>
    <row r="186" spans="1:5" x14ac:dyDescent="0.2">
      <c r="A186" s="39">
        <v>19</v>
      </c>
      <c r="B186" s="39">
        <v>2114</v>
      </c>
      <c r="C186" s="38" t="s">
        <v>259</v>
      </c>
      <c r="D186" s="39">
        <v>0.27160000000000001</v>
      </c>
      <c r="E186" s="39">
        <v>0.21820000000000001</v>
      </c>
    </row>
    <row r="187" spans="1:5" x14ac:dyDescent="0.2">
      <c r="A187" s="39">
        <v>19</v>
      </c>
      <c r="B187" s="39">
        <v>2115</v>
      </c>
      <c r="C187" s="38" t="s">
        <v>260</v>
      </c>
      <c r="D187" s="39">
        <v>0.26829999999999998</v>
      </c>
      <c r="E187" s="39">
        <v>0.21490000000000001</v>
      </c>
    </row>
    <row r="188" spans="1:5" x14ac:dyDescent="0.2">
      <c r="A188" s="39">
        <v>19</v>
      </c>
      <c r="B188" s="39">
        <v>2116</v>
      </c>
      <c r="C188" s="38" t="s">
        <v>261</v>
      </c>
      <c r="D188" s="39">
        <v>0.26504009572901321</v>
      </c>
      <c r="E188" s="39">
        <v>0.21164990834097158</v>
      </c>
    </row>
    <row r="189" spans="1:5" x14ac:dyDescent="0.2">
      <c r="A189" s="39">
        <v>19</v>
      </c>
      <c r="B189" s="39">
        <v>2117</v>
      </c>
      <c r="C189" s="38" t="s">
        <v>262</v>
      </c>
      <c r="D189" s="39">
        <v>0.26181980001507449</v>
      </c>
      <c r="E189" s="39">
        <v>0.20844897022215761</v>
      </c>
    </row>
    <row r="190" spans="1:5" x14ac:dyDescent="0.2">
      <c r="A190" s="39">
        <v>20</v>
      </c>
      <c r="B190" s="39">
        <v>2024</v>
      </c>
      <c r="C190" s="38" t="s">
        <v>263</v>
      </c>
      <c r="D190" s="39">
        <v>0.92769999999999997</v>
      </c>
      <c r="E190" s="39">
        <v>0.92469999999999997</v>
      </c>
    </row>
    <row r="191" spans="1:5" x14ac:dyDescent="0.2">
      <c r="A191" s="39">
        <v>20</v>
      </c>
      <c r="B191" s="39">
        <v>2025</v>
      </c>
      <c r="C191" s="38" t="s">
        <v>264</v>
      </c>
      <c r="D191" s="39">
        <v>0.8931</v>
      </c>
      <c r="E191" s="39">
        <v>0.88880000000000003</v>
      </c>
    </row>
    <row r="192" spans="1:5" x14ac:dyDescent="0.2">
      <c r="A192" s="39">
        <v>20</v>
      </c>
      <c r="B192" s="39">
        <v>2026</v>
      </c>
      <c r="C192" s="38" t="s">
        <v>265</v>
      </c>
      <c r="D192" s="39">
        <v>0.877</v>
      </c>
      <c r="E192" s="39">
        <v>0.87119999999999997</v>
      </c>
    </row>
    <row r="193" spans="1:5" x14ac:dyDescent="0.2">
      <c r="A193" s="39">
        <v>20</v>
      </c>
      <c r="B193" s="39">
        <v>2027</v>
      </c>
      <c r="C193" s="38" t="s">
        <v>266</v>
      </c>
      <c r="D193" s="39">
        <v>0.86109999999999998</v>
      </c>
      <c r="E193" s="39">
        <v>0.85399999999999998</v>
      </c>
    </row>
    <row r="194" spans="1:5" x14ac:dyDescent="0.2">
      <c r="A194" s="39">
        <v>20</v>
      </c>
      <c r="B194" s="39">
        <v>2028</v>
      </c>
      <c r="C194" s="38" t="s">
        <v>267</v>
      </c>
      <c r="D194" s="39">
        <v>0.84550000000000003</v>
      </c>
      <c r="E194" s="39">
        <v>0.83730000000000004</v>
      </c>
    </row>
    <row r="195" spans="1:5" x14ac:dyDescent="0.2">
      <c r="A195" s="39">
        <v>20</v>
      </c>
      <c r="B195" s="39">
        <v>2029</v>
      </c>
      <c r="C195" s="38" t="s">
        <v>268</v>
      </c>
      <c r="D195" s="39">
        <v>0.83020000000000005</v>
      </c>
      <c r="E195" s="39">
        <v>0.82069999999999999</v>
      </c>
    </row>
    <row r="196" spans="1:5" x14ac:dyDescent="0.2">
      <c r="A196" s="39">
        <v>20</v>
      </c>
      <c r="B196" s="39">
        <v>2030</v>
      </c>
      <c r="C196" s="38" t="s">
        <v>269</v>
      </c>
      <c r="D196" s="39">
        <v>0.81510000000000005</v>
      </c>
      <c r="E196" s="39">
        <v>0.80459999999999998</v>
      </c>
    </row>
    <row r="197" spans="1:5" x14ac:dyDescent="0.2">
      <c r="A197" s="39">
        <v>20</v>
      </c>
      <c r="B197" s="39">
        <v>2031</v>
      </c>
      <c r="C197" s="38" t="s">
        <v>270</v>
      </c>
      <c r="D197" s="39">
        <v>0.8004</v>
      </c>
      <c r="E197" s="39">
        <v>0.78869999999999996</v>
      </c>
    </row>
    <row r="198" spans="1:5" x14ac:dyDescent="0.2">
      <c r="A198" s="39">
        <v>20</v>
      </c>
      <c r="B198" s="39">
        <v>2032</v>
      </c>
      <c r="C198" s="38" t="s">
        <v>271</v>
      </c>
      <c r="D198" s="39">
        <v>0.78600000000000003</v>
      </c>
      <c r="E198" s="39">
        <v>0.7732</v>
      </c>
    </row>
    <row r="199" spans="1:5" x14ac:dyDescent="0.2">
      <c r="A199" s="39">
        <v>20</v>
      </c>
      <c r="B199" s="39">
        <v>2033</v>
      </c>
      <c r="C199" s="38" t="s">
        <v>272</v>
      </c>
      <c r="D199" s="39">
        <v>0.77180000000000004</v>
      </c>
      <c r="E199" s="39">
        <v>0.75800000000000001</v>
      </c>
    </row>
    <row r="200" spans="1:5" x14ac:dyDescent="0.2">
      <c r="A200" s="39">
        <v>20</v>
      </c>
      <c r="B200" s="39">
        <v>2034</v>
      </c>
      <c r="C200" s="38" t="s">
        <v>273</v>
      </c>
      <c r="D200" s="39">
        <v>0.75790000000000002</v>
      </c>
      <c r="E200" s="39">
        <v>0.74319999999999997</v>
      </c>
    </row>
    <row r="201" spans="1:5" x14ac:dyDescent="0.2">
      <c r="A201" s="39">
        <v>20</v>
      </c>
      <c r="B201" s="39">
        <v>2035</v>
      </c>
      <c r="C201" s="38" t="s">
        <v>274</v>
      </c>
      <c r="D201" s="39">
        <v>0.74460000000000004</v>
      </c>
      <c r="E201" s="39">
        <v>0.72889999999999999</v>
      </c>
    </row>
    <row r="202" spans="1:5" x14ac:dyDescent="0.2">
      <c r="A202" s="39">
        <v>20</v>
      </c>
      <c r="B202" s="39">
        <v>2036</v>
      </c>
      <c r="C202" s="38" t="s">
        <v>275</v>
      </c>
      <c r="D202" s="39">
        <v>0.73199999999999998</v>
      </c>
      <c r="E202" s="39">
        <v>0.71519999999999995</v>
      </c>
    </row>
    <row r="203" spans="1:5" x14ac:dyDescent="0.2">
      <c r="A203" s="39">
        <v>20</v>
      </c>
      <c r="B203" s="39">
        <v>2037</v>
      </c>
      <c r="C203" s="38" t="s">
        <v>276</v>
      </c>
      <c r="D203" s="39">
        <v>0.72009999999999996</v>
      </c>
      <c r="E203" s="39">
        <v>0.70230000000000004</v>
      </c>
    </row>
    <row r="204" spans="1:5" x14ac:dyDescent="0.2">
      <c r="A204" s="39">
        <v>20</v>
      </c>
      <c r="B204" s="39">
        <v>2038</v>
      </c>
      <c r="C204" s="38" t="s">
        <v>277</v>
      </c>
      <c r="D204" s="39">
        <v>0.70920000000000005</v>
      </c>
      <c r="E204" s="39">
        <v>0.69010000000000005</v>
      </c>
    </row>
    <row r="205" spans="1:5" x14ac:dyDescent="0.2">
      <c r="A205" s="39">
        <v>20</v>
      </c>
      <c r="B205" s="39">
        <v>2039</v>
      </c>
      <c r="C205" s="38" t="s">
        <v>278</v>
      </c>
      <c r="D205" s="39">
        <v>0.69889999999999997</v>
      </c>
      <c r="E205" s="39">
        <v>0.67859999999999998</v>
      </c>
    </row>
    <row r="206" spans="1:5" x14ac:dyDescent="0.2">
      <c r="A206" s="39">
        <v>20</v>
      </c>
      <c r="B206" s="39">
        <v>2040</v>
      </c>
      <c r="C206" s="38" t="s">
        <v>279</v>
      </c>
      <c r="D206" s="39">
        <v>0.68940000000000001</v>
      </c>
      <c r="E206" s="39">
        <v>0.66779999999999995</v>
      </c>
    </row>
    <row r="207" spans="1:5" x14ac:dyDescent="0.2">
      <c r="A207" s="39">
        <v>20</v>
      </c>
      <c r="B207" s="39">
        <v>2041</v>
      </c>
      <c r="C207" s="38" t="s">
        <v>280</v>
      </c>
      <c r="D207" s="39">
        <v>0.68030000000000002</v>
      </c>
      <c r="E207" s="39">
        <v>0.65749999999999997</v>
      </c>
    </row>
    <row r="208" spans="1:5" x14ac:dyDescent="0.2">
      <c r="A208" s="39">
        <v>20</v>
      </c>
      <c r="B208" s="39">
        <v>2042</v>
      </c>
      <c r="C208" s="38" t="s">
        <v>281</v>
      </c>
      <c r="D208" s="39">
        <v>0.67179999999999995</v>
      </c>
      <c r="E208" s="39">
        <v>0.64759999999999995</v>
      </c>
    </row>
    <row r="209" spans="1:5" x14ac:dyDescent="0.2">
      <c r="A209" s="39">
        <v>20</v>
      </c>
      <c r="B209" s="39">
        <v>2043</v>
      </c>
      <c r="C209" s="38" t="s">
        <v>282</v>
      </c>
      <c r="D209" s="39">
        <v>0.66339999999999999</v>
      </c>
      <c r="E209" s="39">
        <v>0.63790000000000002</v>
      </c>
    </row>
    <row r="210" spans="1:5" x14ac:dyDescent="0.2">
      <c r="A210" s="39">
        <v>20</v>
      </c>
      <c r="B210" s="39">
        <v>2044</v>
      </c>
      <c r="C210" s="38" t="s">
        <v>283</v>
      </c>
      <c r="D210" s="39">
        <v>0.6552</v>
      </c>
      <c r="E210" s="39">
        <v>0.62829999999999997</v>
      </c>
    </row>
    <row r="211" spans="1:5" x14ac:dyDescent="0.2">
      <c r="A211" s="39">
        <v>20</v>
      </c>
      <c r="B211" s="39">
        <v>2045</v>
      </c>
      <c r="C211" s="38" t="s">
        <v>284</v>
      </c>
      <c r="D211" s="39">
        <v>0.64690000000000003</v>
      </c>
      <c r="E211" s="39">
        <v>0.61890000000000001</v>
      </c>
    </row>
    <row r="212" spans="1:5" x14ac:dyDescent="0.2">
      <c r="A212" s="39">
        <v>20</v>
      </c>
      <c r="B212" s="39">
        <v>2046</v>
      </c>
      <c r="C212" s="38" t="s">
        <v>285</v>
      </c>
      <c r="D212" s="39">
        <v>0.63880000000000003</v>
      </c>
      <c r="E212" s="39">
        <v>0.60960000000000003</v>
      </c>
    </row>
    <row r="213" spans="1:5" x14ac:dyDescent="0.2">
      <c r="A213" s="39">
        <v>20</v>
      </c>
      <c r="B213" s="39">
        <v>2047</v>
      </c>
      <c r="C213" s="38" t="s">
        <v>286</v>
      </c>
      <c r="D213" s="39">
        <v>0.63090000000000002</v>
      </c>
      <c r="E213" s="39">
        <v>0.60050000000000003</v>
      </c>
    </row>
    <row r="214" spans="1:5" x14ac:dyDescent="0.2">
      <c r="A214" s="39">
        <v>20</v>
      </c>
      <c r="B214" s="39">
        <v>2048</v>
      </c>
      <c r="C214" s="38" t="s">
        <v>287</v>
      </c>
      <c r="D214" s="39">
        <v>0.623</v>
      </c>
      <c r="E214" s="39">
        <v>0.59150000000000003</v>
      </c>
    </row>
    <row r="215" spans="1:5" x14ac:dyDescent="0.2">
      <c r="A215" s="39">
        <v>20</v>
      </c>
      <c r="B215" s="39">
        <v>2049</v>
      </c>
      <c r="C215" s="38" t="s">
        <v>288</v>
      </c>
      <c r="D215" s="39">
        <v>0.61519999999999997</v>
      </c>
      <c r="E215" s="39">
        <v>0.58260000000000001</v>
      </c>
    </row>
    <row r="216" spans="1:5" x14ac:dyDescent="0.2">
      <c r="A216" s="39">
        <v>20</v>
      </c>
      <c r="B216" s="39">
        <v>2050</v>
      </c>
      <c r="C216" s="38" t="s">
        <v>289</v>
      </c>
      <c r="D216" s="39">
        <v>0.60760000000000003</v>
      </c>
      <c r="E216" s="39">
        <v>0.57379999999999998</v>
      </c>
    </row>
    <row r="217" spans="1:5" x14ac:dyDescent="0.2">
      <c r="A217" s="39">
        <v>20</v>
      </c>
      <c r="B217" s="39">
        <v>2051</v>
      </c>
      <c r="C217" s="38" t="s">
        <v>290</v>
      </c>
      <c r="D217" s="39">
        <v>0.59989999999999999</v>
      </c>
      <c r="E217" s="39">
        <v>0.56520000000000004</v>
      </c>
    </row>
    <row r="218" spans="1:5" x14ac:dyDescent="0.2">
      <c r="A218" s="39">
        <v>20</v>
      </c>
      <c r="B218" s="39">
        <v>2052</v>
      </c>
      <c r="C218" s="38" t="s">
        <v>291</v>
      </c>
      <c r="D218" s="39">
        <v>0.59240000000000004</v>
      </c>
      <c r="E218" s="39">
        <v>0.55669999999999997</v>
      </c>
    </row>
    <row r="219" spans="1:5" x14ac:dyDescent="0.2">
      <c r="A219" s="39">
        <v>20</v>
      </c>
      <c r="B219" s="39">
        <v>2053</v>
      </c>
      <c r="C219" s="38" t="s">
        <v>292</v>
      </c>
      <c r="D219" s="39">
        <v>0.58499999999999996</v>
      </c>
      <c r="E219" s="39">
        <v>0.5484</v>
      </c>
    </row>
    <row r="220" spans="1:5" x14ac:dyDescent="0.2">
      <c r="A220" s="39">
        <v>20</v>
      </c>
      <c r="B220" s="39">
        <v>2054</v>
      </c>
      <c r="C220" s="38" t="s">
        <v>293</v>
      </c>
      <c r="D220" s="39">
        <v>0.57769999999999999</v>
      </c>
      <c r="E220" s="39">
        <v>0.54020000000000001</v>
      </c>
    </row>
    <row r="221" spans="1:5" x14ac:dyDescent="0.2">
      <c r="A221" s="39">
        <v>20</v>
      </c>
      <c r="B221" s="39">
        <v>2055</v>
      </c>
      <c r="C221" s="38" t="s">
        <v>294</v>
      </c>
      <c r="D221" s="39">
        <v>0.57050000000000001</v>
      </c>
      <c r="E221" s="39">
        <v>0.53200000000000003</v>
      </c>
    </row>
    <row r="222" spans="1:5" x14ac:dyDescent="0.2">
      <c r="A222" s="39">
        <v>20</v>
      </c>
      <c r="B222" s="39">
        <v>2056</v>
      </c>
      <c r="C222" s="38" t="s">
        <v>295</v>
      </c>
      <c r="D222" s="39">
        <v>0.56340000000000001</v>
      </c>
      <c r="E222" s="39">
        <v>0.52410000000000001</v>
      </c>
    </row>
    <row r="223" spans="1:5" x14ac:dyDescent="0.2">
      <c r="A223" s="39">
        <v>20</v>
      </c>
      <c r="B223" s="39">
        <v>2057</v>
      </c>
      <c r="C223" s="38" t="s">
        <v>296</v>
      </c>
      <c r="D223" s="39">
        <v>0.55640000000000001</v>
      </c>
      <c r="E223" s="39">
        <v>0.51619999999999999</v>
      </c>
    </row>
    <row r="224" spans="1:5" x14ac:dyDescent="0.2">
      <c r="A224" s="39">
        <v>20</v>
      </c>
      <c r="B224" s="39">
        <v>2058</v>
      </c>
      <c r="C224" s="38" t="s">
        <v>297</v>
      </c>
      <c r="D224" s="39">
        <v>0.5494</v>
      </c>
      <c r="E224" s="39">
        <v>0.50849999999999995</v>
      </c>
    </row>
    <row r="225" spans="1:5" x14ac:dyDescent="0.2">
      <c r="A225" s="39">
        <v>20</v>
      </c>
      <c r="B225" s="39">
        <v>2059</v>
      </c>
      <c r="C225" s="38" t="s">
        <v>298</v>
      </c>
      <c r="D225" s="39">
        <v>0.54249999999999998</v>
      </c>
      <c r="E225" s="39">
        <v>0.50090000000000001</v>
      </c>
    </row>
    <row r="226" spans="1:5" x14ac:dyDescent="0.2">
      <c r="A226" s="39">
        <v>20</v>
      </c>
      <c r="B226" s="39">
        <v>2060</v>
      </c>
      <c r="C226" s="38" t="s">
        <v>299</v>
      </c>
      <c r="D226" s="39">
        <v>0.53580000000000005</v>
      </c>
      <c r="E226" s="39">
        <v>0.49330000000000002</v>
      </c>
    </row>
    <row r="227" spans="1:5" x14ac:dyDescent="0.2">
      <c r="A227" s="39">
        <v>20</v>
      </c>
      <c r="B227" s="39">
        <v>2061</v>
      </c>
      <c r="C227" s="38" t="s">
        <v>300</v>
      </c>
      <c r="D227" s="39">
        <v>0.52910000000000001</v>
      </c>
      <c r="E227" s="39">
        <v>0.48599999999999999</v>
      </c>
    </row>
    <row r="228" spans="1:5" x14ac:dyDescent="0.2">
      <c r="A228" s="39">
        <v>20</v>
      </c>
      <c r="B228" s="39">
        <v>2062</v>
      </c>
      <c r="C228" s="38" t="s">
        <v>301</v>
      </c>
      <c r="D228" s="39">
        <v>0.52249999999999996</v>
      </c>
      <c r="E228" s="39">
        <v>0.47870000000000001</v>
      </c>
    </row>
    <row r="229" spans="1:5" x14ac:dyDescent="0.2">
      <c r="A229" s="39">
        <v>20</v>
      </c>
      <c r="B229" s="39">
        <v>2063</v>
      </c>
      <c r="C229" s="38" t="s">
        <v>302</v>
      </c>
      <c r="D229" s="39">
        <v>0.51590000000000003</v>
      </c>
      <c r="E229" s="39">
        <v>0.47139999999999999</v>
      </c>
    </row>
    <row r="230" spans="1:5" x14ac:dyDescent="0.2">
      <c r="A230" s="39">
        <v>20</v>
      </c>
      <c r="B230" s="39">
        <v>2064</v>
      </c>
      <c r="C230" s="38" t="s">
        <v>303</v>
      </c>
      <c r="D230" s="39">
        <v>0.50949999999999995</v>
      </c>
      <c r="E230" s="39">
        <v>0.46439999999999998</v>
      </c>
    </row>
    <row r="231" spans="1:5" x14ac:dyDescent="0.2">
      <c r="A231" s="39">
        <v>20</v>
      </c>
      <c r="B231" s="39">
        <v>2065</v>
      </c>
      <c r="C231" s="38" t="s">
        <v>304</v>
      </c>
      <c r="D231" s="39">
        <v>0.50309999999999999</v>
      </c>
      <c r="E231" s="39">
        <v>0.45750000000000002</v>
      </c>
    </row>
    <row r="232" spans="1:5" x14ac:dyDescent="0.2">
      <c r="A232" s="39">
        <v>20</v>
      </c>
      <c r="B232" s="39">
        <v>2066</v>
      </c>
      <c r="C232" s="38" t="s">
        <v>305</v>
      </c>
      <c r="D232" s="39">
        <v>0.49680000000000002</v>
      </c>
      <c r="E232" s="39">
        <v>0.4506</v>
      </c>
    </row>
    <row r="233" spans="1:5" x14ac:dyDescent="0.2">
      <c r="A233" s="39">
        <v>20</v>
      </c>
      <c r="B233" s="39">
        <v>2067</v>
      </c>
      <c r="C233" s="38" t="s">
        <v>306</v>
      </c>
      <c r="D233" s="39">
        <v>0.49059999999999998</v>
      </c>
      <c r="E233" s="39">
        <v>0.44390000000000002</v>
      </c>
    </row>
    <row r="234" spans="1:5" x14ac:dyDescent="0.2">
      <c r="A234" s="39">
        <v>20</v>
      </c>
      <c r="B234" s="39">
        <v>2068</v>
      </c>
      <c r="C234" s="38" t="s">
        <v>307</v>
      </c>
      <c r="D234" s="39">
        <v>0.48449999999999999</v>
      </c>
      <c r="E234" s="39">
        <v>0.43719999999999998</v>
      </c>
    </row>
    <row r="235" spans="1:5" x14ac:dyDescent="0.2">
      <c r="A235" s="39">
        <v>20</v>
      </c>
      <c r="B235" s="39">
        <v>2069</v>
      </c>
      <c r="C235" s="38" t="s">
        <v>308</v>
      </c>
      <c r="D235" s="39">
        <v>0.47839999999999999</v>
      </c>
      <c r="E235" s="39">
        <v>0.43059999999999998</v>
      </c>
    </row>
    <row r="236" spans="1:5" x14ac:dyDescent="0.2">
      <c r="A236" s="39">
        <v>20</v>
      </c>
      <c r="B236" s="39">
        <v>2070</v>
      </c>
      <c r="C236" s="38" t="s">
        <v>309</v>
      </c>
      <c r="D236" s="39">
        <v>0.47239999999999999</v>
      </c>
      <c r="E236" s="39">
        <v>0.42409999999999998</v>
      </c>
    </row>
    <row r="237" spans="1:5" x14ac:dyDescent="0.2">
      <c r="A237" s="39">
        <v>20</v>
      </c>
      <c r="B237" s="39">
        <v>2071</v>
      </c>
      <c r="C237" s="38" t="s">
        <v>310</v>
      </c>
      <c r="D237" s="39">
        <v>0.46660000000000001</v>
      </c>
      <c r="E237" s="39">
        <v>0.4178</v>
      </c>
    </row>
    <row r="238" spans="1:5" x14ac:dyDescent="0.2">
      <c r="A238" s="39">
        <v>20</v>
      </c>
      <c r="B238" s="39">
        <v>2072</v>
      </c>
      <c r="C238" s="38" t="s">
        <v>311</v>
      </c>
      <c r="D238" s="39">
        <v>0.46079999999999999</v>
      </c>
      <c r="E238" s="39">
        <v>0.41160000000000002</v>
      </c>
    </row>
    <row r="239" spans="1:5" x14ac:dyDescent="0.2">
      <c r="A239" s="39">
        <v>20</v>
      </c>
      <c r="B239" s="39">
        <v>2073</v>
      </c>
      <c r="C239" s="38" t="s">
        <v>312</v>
      </c>
      <c r="D239" s="39">
        <v>0.45500000000000002</v>
      </c>
      <c r="E239" s="39">
        <v>0.40539999999999998</v>
      </c>
    </row>
    <row r="240" spans="1:5" x14ac:dyDescent="0.2">
      <c r="A240" s="39">
        <v>20</v>
      </c>
      <c r="B240" s="39">
        <v>2074</v>
      </c>
      <c r="C240" s="38" t="s">
        <v>313</v>
      </c>
      <c r="D240" s="39">
        <v>0.44929999999999998</v>
      </c>
      <c r="E240" s="39">
        <v>0.39929999999999999</v>
      </c>
    </row>
    <row r="241" spans="1:5" x14ac:dyDescent="0.2">
      <c r="A241" s="39">
        <v>20</v>
      </c>
      <c r="B241" s="39">
        <v>2075</v>
      </c>
      <c r="C241" s="38" t="s">
        <v>314</v>
      </c>
      <c r="D241" s="39">
        <v>0.44369999999999998</v>
      </c>
      <c r="E241" s="39">
        <v>0.39329999999999998</v>
      </c>
    </row>
    <row r="242" spans="1:5" x14ac:dyDescent="0.2">
      <c r="A242" s="39">
        <v>20</v>
      </c>
      <c r="B242" s="39">
        <v>2076</v>
      </c>
      <c r="C242" s="38" t="s">
        <v>315</v>
      </c>
      <c r="D242" s="39">
        <v>0.43809999999999999</v>
      </c>
      <c r="E242" s="39">
        <v>0.38740000000000002</v>
      </c>
    </row>
    <row r="243" spans="1:5" x14ac:dyDescent="0.2">
      <c r="A243" s="39">
        <v>20</v>
      </c>
      <c r="B243" s="39">
        <v>2077</v>
      </c>
      <c r="C243" s="38" t="s">
        <v>316</v>
      </c>
      <c r="D243" s="39">
        <v>0.43259999999999998</v>
      </c>
      <c r="E243" s="39">
        <v>0.38159999999999999</v>
      </c>
    </row>
    <row r="244" spans="1:5" x14ac:dyDescent="0.2">
      <c r="A244" s="39">
        <v>20</v>
      </c>
      <c r="B244" s="39">
        <v>2078</v>
      </c>
      <c r="C244" s="38" t="s">
        <v>317</v>
      </c>
      <c r="D244" s="39">
        <v>0.42730000000000001</v>
      </c>
      <c r="E244" s="39">
        <v>0.37580000000000002</v>
      </c>
    </row>
    <row r="245" spans="1:5" x14ac:dyDescent="0.2">
      <c r="A245" s="39">
        <v>20</v>
      </c>
      <c r="B245" s="39">
        <v>2079</v>
      </c>
      <c r="C245" s="38" t="s">
        <v>318</v>
      </c>
      <c r="D245" s="39">
        <v>0.4219</v>
      </c>
      <c r="E245" s="39">
        <v>0.37019999999999997</v>
      </c>
    </row>
    <row r="246" spans="1:5" x14ac:dyDescent="0.2">
      <c r="A246" s="39">
        <v>20</v>
      </c>
      <c r="B246" s="39">
        <v>2080</v>
      </c>
      <c r="C246" s="38" t="s">
        <v>319</v>
      </c>
      <c r="D246" s="39">
        <v>0.41660000000000003</v>
      </c>
      <c r="E246" s="39">
        <v>0.36470000000000002</v>
      </c>
    </row>
    <row r="247" spans="1:5" x14ac:dyDescent="0.2">
      <c r="A247" s="39">
        <v>20</v>
      </c>
      <c r="B247" s="39">
        <v>2081</v>
      </c>
      <c r="C247" s="38" t="s">
        <v>320</v>
      </c>
      <c r="D247" s="39">
        <v>0.41139999999999999</v>
      </c>
      <c r="E247" s="39">
        <v>0.35920000000000002</v>
      </c>
    </row>
    <row r="248" spans="1:5" x14ac:dyDescent="0.2">
      <c r="A248" s="39">
        <v>20</v>
      </c>
      <c r="B248" s="39">
        <v>2082</v>
      </c>
      <c r="C248" s="38" t="s">
        <v>321</v>
      </c>
      <c r="D248" s="39">
        <v>0.40629999999999999</v>
      </c>
      <c r="E248" s="39">
        <v>0.35389999999999999</v>
      </c>
    </row>
    <row r="249" spans="1:5" x14ac:dyDescent="0.2">
      <c r="A249" s="39">
        <v>20</v>
      </c>
      <c r="B249" s="39">
        <v>2083</v>
      </c>
      <c r="C249" s="38" t="s">
        <v>322</v>
      </c>
      <c r="D249" s="39">
        <v>0.4012</v>
      </c>
      <c r="E249" s="39">
        <v>0.34860000000000002</v>
      </c>
    </row>
    <row r="250" spans="1:5" x14ac:dyDescent="0.2">
      <c r="A250" s="39">
        <v>20</v>
      </c>
      <c r="B250" s="39">
        <v>2084</v>
      </c>
      <c r="C250" s="38" t="s">
        <v>323</v>
      </c>
      <c r="D250" s="39">
        <v>0.3962</v>
      </c>
      <c r="E250" s="39">
        <v>0.34320000000000001</v>
      </c>
    </row>
    <row r="251" spans="1:5" x14ac:dyDescent="0.2">
      <c r="A251" s="39">
        <v>20</v>
      </c>
      <c r="B251" s="39">
        <v>2085</v>
      </c>
      <c r="C251" s="38" t="s">
        <v>324</v>
      </c>
      <c r="D251" s="39">
        <v>0.39119999999999999</v>
      </c>
      <c r="E251" s="39">
        <v>0.33810000000000001</v>
      </c>
    </row>
    <row r="252" spans="1:5" x14ac:dyDescent="0.2">
      <c r="A252" s="39">
        <v>20</v>
      </c>
      <c r="B252" s="39">
        <v>2086</v>
      </c>
      <c r="C252" s="38" t="s">
        <v>325</v>
      </c>
      <c r="D252" s="39">
        <v>0.38640000000000002</v>
      </c>
      <c r="E252" s="39">
        <v>0.33300000000000002</v>
      </c>
    </row>
    <row r="253" spans="1:5" x14ac:dyDescent="0.2">
      <c r="A253" s="39">
        <v>20</v>
      </c>
      <c r="B253" s="39">
        <v>2087</v>
      </c>
      <c r="C253" s="38" t="s">
        <v>326</v>
      </c>
      <c r="D253" s="39">
        <v>0.38150000000000001</v>
      </c>
      <c r="E253" s="39">
        <v>0.3281</v>
      </c>
    </row>
    <row r="254" spans="1:5" x14ac:dyDescent="0.2">
      <c r="A254" s="39">
        <v>20</v>
      </c>
      <c r="B254" s="39">
        <v>2088</v>
      </c>
      <c r="C254" s="38" t="s">
        <v>327</v>
      </c>
      <c r="D254" s="39">
        <v>0.37669999999999998</v>
      </c>
      <c r="E254" s="39">
        <v>0.3231</v>
      </c>
    </row>
    <row r="255" spans="1:5" x14ac:dyDescent="0.2">
      <c r="A255" s="39">
        <v>20</v>
      </c>
      <c r="B255" s="39">
        <v>2089</v>
      </c>
      <c r="C255" s="38" t="s">
        <v>328</v>
      </c>
      <c r="D255" s="39">
        <v>0.372</v>
      </c>
      <c r="E255" s="39">
        <v>0.31830000000000003</v>
      </c>
    </row>
    <row r="256" spans="1:5" x14ac:dyDescent="0.2">
      <c r="A256" s="39">
        <v>20</v>
      </c>
      <c r="B256" s="39">
        <v>2090</v>
      </c>
      <c r="C256" s="38" t="s">
        <v>329</v>
      </c>
      <c r="D256" s="39">
        <v>0.3674</v>
      </c>
      <c r="E256" s="39">
        <v>0.3135</v>
      </c>
    </row>
    <row r="257" spans="1:5" x14ac:dyDescent="0.2">
      <c r="A257" s="39">
        <v>20</v>
      </c>
      <c r="B257" s="39">
        <v>2091</v>
      </c>
      <c r="C257" s="38" t="s">
        <v>330</v>
      </c>
      <c r="D257" s="39">
        <v>0.36280000000000001</v>
      </c>
      <c r="E257" s="39">
        <v>0.30880000000000002</v>
      </c>
    </row>
    <row r="258" spans="1:5" x14ac:dyDescent="0.2">
      <c r="A258" s="39">
        <v>20</v>
      </c>
      <c r="B258" s="39">
        <v>2092</v>
      </c>
      <c r="C258" s="38" t="s">
        <v>331</v>
      </c>
      <c r="D258" s="39">
        <v>0.35820000000000002</v>
      </c>
      <c r="E258" s="39">
        <v>0.30420000000000003</v>
      </c>
    </row>
    <row r="259" spans="1:5" x14ac:dyDescent="0.2">
      <c r="A259" s="39">
        <v>20</v>
      </c>
      <c r="B259" s="39">
        <v>2093</v>
      </c>
      <c r="C259" s="38" t="s">
        <v>332</v>
      </c>
      <c r="D259" s="39">
        <v>0.3538</v>
      </c>
      <c r="E259" s="39">
        <v>0.29959999999999998</v>
      </c>
    </row>
    <row r="260" spans="1:5" x14ac:dyDescent="0.2">
      <c r="A260" s="39">
        <v>20</v>
      </c>
      <c r="B260" s="39">
        <v>2094</v>
      </c>
      <c r="C260" s="38" t="s">
        <v>333</v>
      </c>
      <c r="D260" s="39">
        <v>0.34939999999999999</v>
      </c>
      <c r="E260" s="39">
        <v>0.29509999999999997</v>
      </c>
    </row>
    <row r="261" spans="1:5" x14ac:dyDescent="0.2">
      <c r="A261" s="39">
        <v>20</v>
      </c>
      <c r="B261" s="39">
        <v>2095</v>
      </c>
      <c r="C261" s="38" t="s">
        <v>334</v>
      </c>
      <c r="D261" s="39">
        <v>0.34499999999999997</v>
      </c>
      <c r="E261" s="39">
        <v>0.29070000000000001</v>
      </c>
    </row>
    <row r="262" spans="1:5" x14ac:dyDescent="0.2">
      <c r="A262" s="39">
        <v>20</v>
      </c>
      <c r="B262" s="39">
        <v>2096</v>
      </c>
      <c r="C262" s="38" t="s">
        <v>335</v>
      </c>
      <c r="D262" s="39">
        <v>0.3407</v>
      </c>
      <c r="E262" s="39">
        <v>0.2863</v>
      </c>
    </row>
    <row r="263" spans="1:5" x14ac:dyDescent="0.2">
      <c r="A263" s="39">
        <v>20</v>
      </c>
      <c r="B263" s="39">
        <v>2097</v>
      </c>
      <c r="C263" s="38" t="s">
        <v>336</v>
      </c>
      <c r="D263" s="39">
        <v>0.33639999999999998</v>
      </c>
      <c r="E263" s="39">
        <v>0.28210000000000002</v>
      </c>
    </row>
    <row r="264" spans="1:5" x14ac:dyDescent="0.2">
      <c r="A264" s="39">
        <v>20</v>
      </c>
      <c r="B264" s="39">
        <v>2098</v>
      </c>
      <c r="C264" s="38" t="s">
        <v>337</v>
      </c>
      <c r="D264" s="39">
        <v>0.33229999999999998</v>
      </c>
      <c r="E264" s="39">
        <v>0.27789999999999998</v>
      </c>
    </row>
    <row r="265" spans="1:5" x14ac:dyDescent="0.2">
      <c r="A265" s="39">
        <v>20</v>
      </c>
      <c r="B265" s="39">
        <v>2099</v>
      </c>
      <c r="C265" s="38" t="s">
        <v>338</v>
      </c>
      <c r="D265" s="39">
        <v>0.3281</v>
      </c>
      <c r="E265" s="39">
        <v>0.2737</v>
      </c>
    </row>
    <row r="266" spans="1:5" x14ac:dyDescent="0.2">
      <c r="A266" s="39">
        <v>20</v>
      </c>
      <c r="B266" s="39">
        <v>2100</v>
      </c>
      <c r="C266" s="38" t="s">
        <v>339</v>
      </c>
      <c r="D266" s="39">
        <v>0.32400000000000001</v>
      </c>
      <c r="E266" s="39">
        <v>0.26960000000000001</v>
      </c>
    </row>
    <row r="267" spans="1:5" x14ac:dyDescent="0.2">
      <c r="A267" s="39">
        <v>20</v>
      </c>
      <c r="B267" s="39">
        <v>2101</v>
      </c>
      <c r="C267" s="38" t="s">
        <v>340</v>
      </c>
      <c r="D267" s="39">
        <v>0.32</v>
      </c>
      <c r="E267" s="39">
        <v>0.26550000000000001</v>
      </c>
    </row>
    <row r="268" spans="1:5" x14ac:dyDescent="0.2">
      <c r="A268" s="39">
        <v>20</v>
      </c>
      <c r="B268" s="39">
        <v>2102</v>
      </c>
      <c r="C268" s="38" t="s">
        <v>341</v>
      </c>
      <c r="D268" s="39">
        <v>0.31590000000000001</v>
      </c>
      <c r="E268" s="39">
        <v>0.26150000000000001</v>
      </c>
    </row>
    <row r="269" spans="1:5" x14ac:dyDescent="0.2">
      <c r="A269" s="39">
        <v>20</v>
      </c>
      <c r="B269" s="39">
        <v>2103</v>
      </c>
      <c r="C269" s="38" t="s">
        <v>342</v>
      </c>
      <c r="D269" s="39">
        <v>0.312</v>
      </c>
      <c r="E269" s="39">
        <v>0.2576</v>
      </c>
    </row>
    <row r="270" spans="1:5" x14ac:dyDescent="0.2">
      <c r="A270" s="39">
        <v>20</v>
      </c>
      <c r="B270" s="39">
        <v>2104</v>
      </c>
      <c r="C270" s="38" t="s">
        <v>343</v>
      </c>
      <c r="D270" s="39">
        <v>0.30809999999999998</v>
      </c>
      <c r="E270" s="39">
        <v>0.25380000000000003</v>
      </c>
    </row>
    <row r="271" spans="1:5" x14ac:dyDescent="0.2">
      <c r="A271" s="39">
        <v>20</v>
      </c>
      <c r="B271" s="39">
        <v>2105</v>
      </c>
      <c r="C271" s="38" t="s">
        <v>344</v>
      </c>
      <c r="D271" s="39">
        <v>0.30420000000000003</v>
      </c>
      <c r="E271" s="39">
        <v>0.25</v>
      </c>
    </row>
    <row r="272" spans="1:5" x14ac:dyDescent="0.2">
      <c r="A272" s="39">
        <v>20</v>
      </c>
      <c r="B272" s="39">
        <v>2106</v>
      </c>
      <c r="C272" s="38" t="s">
        <v>345</v>
      </c>
      <c r="D272" s="39">
        <v>0.30049999999999999</v>
      </c>
      <c r="E272" s="39">
        <v>0.2462</v>
      </c>
    </row>
    <row r="273" spans="1:5" x14ac:dyDescent="0.2">
      <c r="A273" s="39">
        <v>20</v>
      </c>
      <c r="B273" s="39">
        <v>2107</v>
      </c>
      <c r="C273" s="38" t="s">
        <v>346</v>
      </c>
      <c r="D273" s="39">
        <v>0.29670000000000002</v>
      </c>
      <c r="E273" s="39">
        <v>0.24249999999999999</v>
      </c>
    </row>
    <row r="274" spans="1:5" x14ac:dyDescent="0.2">
      <c r="A274" s="39">
        <v>20</v>
      </c>
      <c r="B274" s="39">
        <v>2108</v>
      </c>
      <c r="C274" s="38" t="s">
        <v>347</v>
      </c>
      <c r="D274" s="39">
        <v>0.29299999999999998</v>
      </c>
      <c r="E274" s="39">
        <v>0.23880000000000001</v>
      </c>
    </row>
    <row r="275" spans="1:5" x14ac:dyDescent="0.2">
      <c r="A275" s="39">
        <v>20</v>
      </c>
      <c r="B275" s="39">
        <v>2109</v>
      </c>
      <c r="C275" s="38" t="s">
        <v>348</v>
      </c>
      <c r="D275" s="39">
        <v>0.2893</v>
      </c>
      <c r="E275" s="39">
        <v>0.23530000000000001</v>
      </c>
    </row>
    <row r="276" spans="1:5" x14ac:dyDescent="0.2">
      <c r="A276" s="39">
        <v>20</v>
      </c>
      <c r="B276" s="39">
        <v>2110</v>
      </c>
      <c r="C276" s="38" t="s">
        <v>349</v>
      </c>
      <c r="D276" s="39">
        <v>0.2858</v>
      </c>
      <c r="E276" s="39">
        <v>0.23180000000000001</v>
      </c>
    </row>
    <row r="277" spans="1:5" x14ac:dyDescent="0.2">
      <c r="A277" s="39">
        <v>20</v>
      </c>
      <c r="B277" s="39">
        <v>2111</v>
      </c>
      <c r="C277" s="38" t="s">
        <v>350</v>
      </c>
      <c r="D277" s="39">
        <v>0.28210000000000002</v>
      </c>
      <c r="E277" s="39">
        <v>0.2283</v>
      </c>
    </row>
    <row r="278" spans="1:5" x14ac:dyDescent="0.2">
      <c r="A278" s="39">
        <v>20</v>
      </c>
      <c r="B278" s="39">
        <v>2112</v>
      </c>
      <c r="C278" s="38" t="s">
        <v>351</v>
      </c>
      <c r="D278" s="39">
        <v>0.2787</v>
      </c>
      <c r="E278" s="39">
        <v>0.2248</v>
      </c>
    </row>
    <row r="279" spans="1:5" x14ac:dyDescent="0.2">
      <c r="A279" s="39">
        <v>20</v>
      </c>
      <c r="B279" s="39">
        <v>2113</v>
      </c>
      <c r="C279" s="38" t="s">
        <v>352</v>
      </c>
      <c r="D279" s="39">
        <v>0.27510000000000001</v>
      </c>
      <c r="E279" s="39">
        <v>0.2215</v>
      </c>
    </row>
    <row r="280" spans="1:5" x14ac:dyDescent="0.2">
      <c r="A280" s="39">
        <v>20</v>
      </c>
      <c r="B280" s="39">
        <v>2114</v>
      </c>
      <c r="C280" s="38" t="s">
        <v>353</v>
      </c>
      <c r="D280" s="39">
        <v>0.27160000000000001</v>
      </c>
      <c r="E280" s="39">
        <v>0.21820000000000001</v>
      </c>
    </row>
    <row r="281" spans="1:5" x14ac:dyDescent="0.2">
      <c r="A281" s="39">
        <v>20</v>
      </c>
      <c r="B281" s="39">
        <v>2115</v>
      </c>
      <c r="C281" s="38" t="s">
        <v>354</v>
      </c>
      <c r="D281" s="39">
        <v>0.26829999999999998</v>
      </c>
      <c r="E281" s="39">
        <v>0.21490000000000001</v>
      </c>
    </row>
    <row r="282" spans="1:5" x14ac:dyDescent="0.2">
      <c r="A282" s="39">
        <v>20</v>
      </c>
      <c r="B282" s="39">
        <v>2116</v>
      </c>
      <c r="C282" s="38" t="s">
        <v>355</v>
      </c>
      <c r="D282" s="39">
        <v>0.26504009572901321</v>
      </c>
      <c r="E282" s="39">
        <v>0.21164990834097158</v>
      </c>
    </row>
    <row r="283" spans="1:5" x14ac:dyDescent="0.2">
      <c r="A283" s="39">
        <v>20</v>
      </c>
      <c r="B283" s="39">
        <v>2117</v>
      </c>
      <c r="C283" s="38" t="s">
        <v>356</v>
      </c>
      <c r="D283" s="39">
        <v>0.26181980001507449</v>
      </c>
      <c r="E283" s="39">
        <v>0.20844897022215761</v>
      </c>
    </row>
    <row r="284" spans="1:5" x14ac:dyDescent="0.2">
      <c r="A284" s="39">
        <v>21</v>
      </c>
      <c r="B284" s="39">
        <v>2024</v>
      </c>
      <c r="C284" s="38" t="s">
        <v>357</v>
      </c>
      <c r="D284" s="39">
        <v>0.92769999999999997</v>
      </c>
      <c r="E284" s="39">
        <v>0.92469999999999997</v>
      </c>
    </row>
    <row r="285" spans="1:5" x14ac:dyDescent="0.2">
      <c r="A285" s="39">
        <v>21</v>
      </c>
      <c r="B285" s="39">
        <v>2025</v>
      </c>
      <c r="C285" s="38" t="s">
        <v>358</v>
      </c>
      <c r="D285" s="39">
        <v>0.8931</v>
      </c>
      <c r="E285" s="39">
        <v>0.88880000000000003</v>
      </c>
    </row>
    <row r="286" spans="1:5" x14ac:dyDescent="0.2">
      <c r="A286" s="39">
        <v>21</v>
      </c>
      <c r="B286" s="39">
        <v>2026</v>
      </c>
      <c r="C286" s="38" t="s">
        <v>359</v>
      </c>
      <c r="D286" s="39">
        <v>0.877</v>
      </c>
      <c r="E286" s="39">
        <v>0.87119999999999997</v>
      </c>
    </row>
    <row r="287" spans="1:5" x14ac:dyDescent="0.2">
      <c r="A287" s="39">
        <v>21</v>
      </c>
      <c r="B287" s="39">
        <v>2027</v>
      </c>
      <c r="C287" s="38" t="s">
        <v>360</v>
      </c>
      <c r="D287" s="39">
        <v>0.86109999999999998</v>
      </c>
      <c r="E287" s="39">
        <v>0.85399999999999998</v>
      </c>
    </row>
    <row r="288" spans="1:5" x14ac:dyDescent="0.2">
      <c r="A288" s="39">
        <v>21</v>
      </c>
      <c r="B288" s="39">
        <v>2028</v>
      </c>
      <c r="C288" s="38" t="s">
        <v>361</v>
      </c>
      <c r="D288" s="39">
        <v>0.84550000000000003</v>
      </c>
      <c r="E288" s="39">
        <v>0.83730000000000004</v>
      </c>
    </row>
    <row r="289" spans="1:5" x14ac:dyDescent="0.2">
      <c r="A289" s="39">
        <v>21</v>
      </c>
      <c r="B289" s="39">
        <v>2029</v>
      </c>
      <c r="C289" s="38" t="s">
        <v>362</v>
      </c>
      <c r="D289" s="39">
        <v>0.83020000000000005</v>
      </c>
      <c r="E289" s="39">
        <v>0.82069999999999999</v>
      </c>
    </row>
    <row r="290" spans="1:5" x14ac:dyDescent="0.2">
      <c r="A290" s="39">
        <v>21</v>
      </c>
      <c r="B290" s="39">
        <v>2030</v>
      </c>
      <c r="C290" s="38" t="s">
        <v>363</v>
      </c>
      <c r="D290" s="39">
        <v>0.81510000000000005</v>
      </c>
      <c r="E290" s="39">
        <v>0.80459999999999998</v>
      </c>
    </row>
    <row r="291" spans="1:5" x14ac:dyDescent="0.2">
      <c r="A291" s="39">
        <v>21</v>
      </c>
      <c r="B291" s="39">
        <v>2031</v>
      </c>
      <c r="C291" s="38" t="s">
        <v>364</v>
      </c>
      <c r="D291" s="39">
        <v>0.8004</v>
      </c>
      <c r="E291" s="39">
        <v>0.78869999999999996</v>
      </c>
    </row>
    <row r="292" spans="1:5" x14ac:dyDescent="0.2">
      <c r="A292" s="39">
        <v>21</v>
      </c>
      <c r="B292" s="39">
        <v>2032</v>
      </c>
      <c r="C292" s="38" t="s">
        <v>365</v>
      </c>
      <c r="D292" s="39">
        <v>0.78600000000000003</v>
      </c>
      <c r="E292" s="39">
        <v>0.7732</v>
      </c>
    </row>
    <row r="293" spans="1:5" x14ac:dyDescent="0.2">
      <c r="A293" s="39">
        <v>21</v>
      </c>
      <c r="B293" s="39">
        <v>2033</v>
      </c>
      <c r="C293" s="38" t="s">
        <v>366</v>
      </c>
      <c r="D293" s="39">
        <v>0.77180000000000004</v>
      </c>
      <c r="E293" s="39">
        <v>0.75800000000000001</v>
      </c>
    </row>
    <row r="294" spans="1:5" x14ac:dyDescent="0.2">
      <c r="A294" s="39">
        <v>21</v>
      </c>
      <c r="B294" s="39">
        <v>2034</v>
      </c>
      <c r="C294" s="38" t="s">
        <v>367</v>
      </c>
      <c r="D294" s="39">
        <v>0.75790000000000002</v>
      </c>
      <c r="E294" s="39">
        <v>0.74319999999999997</v>
      </c>
    </row>
    <row r="295" spans="1:5" x14ac:dyDescent="0.2">
      <c r="A295" s="39">
        <v>21</v>
      </c>
      <c r="B295" s="39">
        <v>2035</v>
      </c>
      <c r="C295" s="38" t="s">
        <v>368</v>
      </c>
      <c r="D295" s="39">
        <v>0.74460000000000004</v>
      </c>
      <c r="E295" s="39">
        <v>0.72889999999999999</v>
      </c>
    </row>
    <row r="296" spans="1:5" x14ac:dyDescent="0.2">
      <c r="A296" s="39">
        <v>21</v>
      </c>
      <c r="B296" s="39">
        <v>2036</v>
      </c>
      <c r="C296" s="38" t="s">
        <v>369</v>
      </c>
      <c r="D296" s="39">
        <v>0.73199999999999998</v>
      </c>
      <c r="E296" s="39">
        <v>0.71519999999999995</v>
      </c>
    </row>
    <row r="297" spans="1:5" x14ac:dyDescent="0.2">
      <c r="A297" s="39">
        <v>21</v>
      </c>
      <c r="B297" s="39">
        <v>2037</v>
      </c>
      <c r="C297" s="38" t="s">
        <v>370</v>
      </c>
      <c r="D297" s="39">
        <v>0.72009999999999996</v>
      </c>
      <c r="E297" s="39">
        <v>0.70230000000000004</v>
      </c>
    </row>
    <row r="298" spans="1:5" x14ac:dyDescent="0.2">
      <c r="A298" s="39">
        <v>21</v>
      </c>
      <c r="B298" s="39">
        <v>2038</v>
      </c>
      <c r="C298" s="38" t="s">
        <v>371</v>
      </c>
      <c r="D298" s="39">
        <v>0.70920000000000005</v>
      </c>
      <c r="E298" s="39">
        <v>0.69010000000000005</v>
      </c>
    </row>
    <row r="299" spans="1:5" x14ac:dyDescent="0.2">
      <c r="A299" s="39">
        <v>21</v>
      </c>
      <c r="B299" s="39">
        <v>2039</v>
      </c>
      <c r="C299" s="38" t="s">
        <v>372</v>
      </c>
      <c r="D299" s="39">
        <v>0.69889999999999997</v>
      </c>
      <c r="E299" s="39">
        <v>0.67859999999999998</v>
      </c>
    </row>
    <row r="300" spans="1:5" x14ac:dyDescent="0.2">
      <c r="A300" s="39">
        <v>21</v>
      </c>
      <c r="B300" s="39">
        <v>2040</v>
      </c>
      <c r="C300" s="38" t="s">
        <v>373</v>
      </c>
      <c r="D300" s="39">
        <v>0.68940000000000001</v>
      </c>
      <c r="E300" s="39">
        <v>0.66779999999999995</v>
      </c>
    </row>
    <row r="301" spans="1:5" x14ac:dyDescent="0.2">
      <c r="A301" s="39">
        <v>21</v>
      </c>
      <c r="B301" s="39">
        <v>2041</v>
      </c>
      <c r="C301" s="38" t="s">
        <v>374</v>
      </c>
      <c r="D301" s="39">
        <v>0.68030000000000002</v>
      </c>
      <c r="E301" s="39">
        <v>0.65749999999999997</v>
      </c>
    </row>
    <row r="302" spans="1:5" x14ac:dyDescent="0.2">
      <c r="A302" s="39">
        <v>21</v>
      </c>
      <c r="B302" s="39">
        <v>2042</v>
      </c>
      <c r="C302" s="38" t="s">
        <v>375</v>
      </c>
      <c r="D302" s="39">
        <v>0.67179999999999995</v>
      </c>
      <c r="E302" s="39">
        <v>0.64759999999999995</v>
      </c>
    </row>
    <row r="303" spans="1:5" x14ac:dyDescent="0.2">
      <c r="A303" s="39">
        <v>21</v>
      </c>
      <c r="B303" s="39">
        <v>2043</v>
      </c>
      <c r="C303" s="38" t="s">
        <v>376</v>
      </c>
      <c r="D303" s="39">
        <v>0.66339999999999999</v>
      </c>
      <c r="E303" s="39">
        <v>0.63790000000000002</v>
      </c>
    </row>
    <row r="304" spans="1:5" x14ac:dyDescent="0.2">
      <c r="A304" s="39">
        <v>21</v>
      </c>
      <c r="B304" s="39">
        <v>2044</v>
      </c>
      <c r="C304" s="38" t="s">
        <v>377</v>
      </c>
      <c r="D304" s="39">
        <v>0.6552</v>
      </c>
      <c r="E304" s="39">
        <v>0.62829999999999997</v>
      </c>
    </row>
    <row r="305" spans="1:5" x14ac:dyDescent="0.2">
      <c r="A305" s="39">
        <v>21</v>
      </c>
      <c r="B305" s="39">
        <v>2045</v>
      </c>
      <c r="C305" s="38" t="s">
        <v>378</v>
      </c>
      <c r="D305" s="39">
        <v>0.64690000000000003</v>
      </c>
      <c r="E305" s="39">
        <v>0.61890000000000001</v>
      </c>
    </row>
    <row r="306" spans="1:5" x14ac:dyDescent="0.2">
      <c r="A306" s="39">
        <v>21</v>
      </c>
      <c r="B306" s="39">
        <v>2046</v>
      </c>
      <c r="C306" s="38" t="s">
        <v>379</v>
      </c>
      <c r="D306" s="39">
        <v>0.63880000000000003</v>
      </c>
      <c r="E306" s="39">
        <v>0.60960000000000003</v>
      </c>
    </row>
    <row r="307" spans="1:5" x14ac:dyDescent="0.2">
      <c r="A307" s="39">
        <v>21</v>
      </c>
      <c r="B307" s="39">
        <v>2047</v>
      </c>
      <c r="C307" s="38" t="s">
        <v>380</v>
      </c>
      <c r="D307" s="39">
        <v>0.63090000000000002</v>
      </c>
      <c r="E307" s="39">
        <v>0.60050000000000003</v>
      </c>
    </row>
    <row r="308" spans="1:5" x14ac:dyDescent="0.2">
      <c r="A308" s="39">
        <v>21</v>
      </c>
      <c r="B308" s="39">
        <v>2048</v>
      </c>
      <c r="C308" s="38" t="s">
        <v>381</v>
      </c>
      <c r="D308" s="39">
        <v>0.623</v>
      </c>
      <c r="E308" s="39">
        <v>0.59150000000000003</v>
      </c>
    </row>
    <row r="309" spans="1:5" x14ac:dyDescent="0.2">
      <c r="A309" s="39">
        <v>21</v>
      </c>
      <c r="B309" s="39">
        <v>2049</v>
      </c>
      <c r="C309" s="38" t="s">
        <v>382</v>
      </c>
      <c r="D309" s="39">
        <v>0.61519999999999997</v>
      </c>
      <c r="E309" s="39">
        <v>0.58260000000000001</v>
      </c>
    </row>
    <row r="310" spans="1:5" x14ac:dyDescent="0.2">
      <c r="A310" s="39">
        <v>21</v>
      </c>
      <c r="B310" s="39">
        <v>2050</v>
      </c>
      <c r="C310" s="38" t="s">
        <v>383</v>
      </c>
      <c r="D310" s="39">
        <v>0.60760000000000003</v>
      </c>
      <c r="E310" s="39">
        <v>0.57379999999999998</v>
      </c>
    </row>
    <row r="311" spans="1:5" x14ac:dyDescent="0.2">
      <c r="A311" s="39">
        <v>21</v>
      </c>
      <c r="B311" s="39">
        <v>2051</v>
      </c>
      <c r="C311" s="38" t="s">
        <v>384</v>
      </c>
      <c r="D311" s="39">
        <v>0.59989999999999999</v>
      </c>
      <c r="E311" s="39">
        <v>0.56520000000000004</v>
      </c>
    </row>
    <row r="312" spans="1:5" x14ac:dyDescent="0.2">
      <c r="A312" s="39">
        <v>21</v>
      </c>
      <c r="B312" s="39">
        <v>2052</v>
      </c>
      <c r="C312" s="38" t="s">
        <v>385</v>
      </c>
      <c r="D312" s="39">
        <v>0.59240000000000004</v>
      </c>
      <c r="E312" s="39">
        <v>0.55669999999999997</v>
      </c>
    </row>
    <row r="313" spans="1:5" x14ac:dyDescent="0.2">
      <c r="A313" s="39">
        <v>21</v>
      </c>
      <c r="B313" s="39">
        <v>2053</v>
      </c>
      <c r="C313" s="38" t="s">
        <v>386</v>
      </c>
      <c r="D313" s="39">
        <v>0.58499999999999996</v>
      </c>
      <c r="E313" s="39">
        <v>0.5484</v>
      </c>
    </row>
    <row r="314" spans="1:5" x14ac:dyDescent="0.2">
      <c r="A314" s="39">
        <v>21</v>
      </c>
      <c r="B314" s="39">
        <v>2054</v>
      </c>
      <c r="C314" s="38" t="s">
        <v>387</v>
      </c>
      <c r="D314" s="39">
        <v>0.57769999999999999</v>
      </c>
      <c r="E314" s="39">
        <v>0.54020000000000001</v>
      </c>
    </row>
    <row r="315" spans="1:5" x14ac:dyDescent="0.2">
      <c r="A315" s="39">
        <v>21</v>
      </c>
      <c r="B315" s="39">
        <v>2055</v>
      </c>
      <c r="C315" s="38" t="s">
        <v>388</v>
      </c>
      <c r="D315" s="39">
        <v>0.57050000000000001</v>
      </c>
      <c r="E315" s="39">
        <v>0.53200000000000003</v>
      </c>
    </row>
    <row r="316" spans="1:5" x14ac:dyDescent="0.2">
      <c r="A316" s="39">
        <v>21</v>
      </c>
      <c r="B316" s="39">
        <v>2056</v>
      </c>
      <c r="C316" s="38" t="s">
        <v>389</v>
      </c>
      <c r="D316" s="39">
        <v>0.56340000000000001</v>
      </c>
      <c r="E316" s="39">
        <v>0.52410000000000001</v>
      </c>
    </row>
    <row r="317" spans="1:5" x14ac:dyDescent="0.2">
      <c r="A317" s="39">
        <v>21</v>
      </c>
      <c r="B317" s="39">
        <v>2057</v>
      </c>
      <c r="C317" s="38" t="s">
        <v>390</v>
      </c>
      <c r="D317" s="39">
        <v>0.55640000000000001</v>
      </c>
      <c r="E317" s="39">
        <v>0.51619999999999999</v>
      </c>
    </row>
    <row r="318" spans="1:5" x14ac:dyDescent="0.2">
      <c r="A318" s="39">
        <v>21</v>
      </c>
      <c r="B318" s="39">
        <v>2058</v>
      </c>
      <c r="C318" s="38" t="s">
        <v>391</v>
      </c>
      <c r="D318" s="39">
        <v>0.5494</v>
      </c>
      <c r="E318" s="39">
        <v>0.50849999999999995</v>
      </c>
    </row>
    <row r="319" spans="1:5" x14ac:dyDescent="0.2">
      <c r="A319" s="39">
        <v>21</v>
      </c>
      <c r="B319" s="39">
        <v>2059</v>
      </c>
      <c r="C319" s="38" t="s">
        <v>392</v>
      </c>
      <c r="D319" s="39">
        <v>0.54249999999999998</v>
      </c>
      <c r="E319" s="39">
        <v>0.50090000000000001</v>
      </c>
    </row>
    <row r="320" spans="1:5" x14ac:dyDescent="0.2">
      <c r="A320" s="39">
        <v>21</v>
      </c>
      <c r="B320" s="39">
        <v>2060</v>
      </c>
      <c r="C320" s="38" t="s">
        <v>393</v>
      </c>
      <c r="D320" s="39">
        <v>0.53580000000000005</v>
      </c>
      <c r="E320" s="39">
        <v>0.49330000000000002</v>
      </c>
    </row>
    <row r="321" spans="1:5" x14ac:dyDescent="0.2">
      <c r="A321" s="39">
        <v>21</v>
      </c>
      <c r="B321" s="39">
        <v>2061</v>
      </c>
      <c r="C321" s="38" t="s">
        <v>394</v>
      </c>
      <c r="D321" s="39">
        <v>0.52910000000000001</v>
      </c>
      <c r="E321" s="39">
        <v>0.48599999999999999</v>
      </c>
    </row>
    <row r="322" spans="1:5" x14ac:dyDescent="0.2">
      <c r="A322" s="39">
        <v>21</v>
      </c>
      <c r="B322" s="39">
        <v>2062</v>
      </c>
      <c r="C322" s="38" t="s">
        <v>395</v>
      </c>
      <c r="D322" s="39">
        <v>0.52249999999999996</v>
      </c>
      <c r="E322" s="39">
        <v>0.47870000000000001</v>
      </c>
    </row>
    <row r="323" spans="1:5" x14ac:dyDescent="0.2">
      <c r="A323" s="39">
        <v>21</v>
      </c>
      <c r="B323" s="39">
        <v>2063</v>
      </c>
      <c r="C323" s="38" t="s">
        <v>396</v>
      </c>
      <c r="D323" s="39">
        <v>0.51590000000000003</v>
      </c>
      <c r="E323" s="39">
        <v>0.47139999999999999</v>
      </c>
    </row>
    <row r="324" spans="1:5" x14ac:dyDescent="0.2">
      <c r="A324" s="39">
        <v>21</v>
      </c>
      <c r="B324" s="39">
        <v>2064</v>
      </c>
      <c r="C324" s="38" t="s">
        <v>397</v>
      </c>
      <c r="D324" s="39">
        <v>0.50949999999999995</v>
      </c>
      <c r="E324" s="39">
        <v>0.46439999999999998</v>
      </c>
    </row>
    <row r="325" spans="1:5" x14ac:dyDescent="0.2">
      <c r="A325" s="39">
        <v>21</v>
      </c>
      <c r="B325" s="39">
        <v>2065</v>
      </c>
      <c r="C325" s="38" t="s">
        <v>398</v>
      </c>
      <c r="D325" s="39">
        <v>0.50309999999999999</v>
      </c>
      <c r="E325" s="39">
        <v>0.45750000000000002</v>
      </c>
    </row>
    <row r="326" spans="1:5" x14ac:dyDescent="0.2">
      <c r="A326" s="39">
        <v>21</v>
      </c>
      <c r="B326" s="39">
        <v>2066</v>
      </c>
      <c r="C326" s="38" t="s">
        <v>399</v>
      </c>
      <c r="D326" s="39">
        <v>0.49680000000000002</v>
      </c>
      <c r="E326" s="39">
        <v>0.4506</v>
      </c>
    </row>
    <row r="327" spans="1:5" x14ac:dyDescent="0.2">
      <c r="A327" s="39">
        <v>21</v>
      </c>
      <c r="B327" s="39">
        <v>2067</v>
      </c>
      <c r="C327" s="38" t="s">
        <v>400</v>
      </c>
      <c r="D327" s="39">
        <v>0.49059999999999998</v>
      </c>
      <c r="E327" s="39">
        <v>0.44390000000000002</v>
      </c>
    </row>
    <row r="328" spans="1:5" x14ac:dyDescent="0.2">
      <c r="A328" s="39">
        <v>21</v>
      </c>
      <c r="B328" s="39">
        <v>2068</v>
      </c>
      <c r="C328" s="38" t="s">
        <v>401</v>
      </c>
      <c r="D328" s="39">
        <v>0.48449999999999999</v>
      </c>
      <c r="E328" s="39">
        <v>0.43719999999999998</v>
      </c>
    </row>
    <row r="329" spans="1:5" x14ac:dyDescent="0.2">
      <c r="A329" s="39">
        <v>21</v>
      </c>
      <c r="B329" s="39">
        <v>2069</v>
      </c>
      <c r="C329" s="38" t="s">
        <v>402</v>
      </c>
      <c r="D329" s="39">
        <v>0.47839999999999999</v>
      </c>
      <c r="E329" s="39">
        <v>0.43059999999999998</v>
      </c>
    </row>
    <row r="330" spans="1:5" x14ac:dyDescent="0.2">
      <c r="A330" s="39">
        <v>21</v>
      </c>
      <c r="B330" s="39">
        <v>2070</v>
      </c>
      <c r="C330" s="38" t="s">
        <v>403</v>
      </c>
      <c r="D330" s="39">
        <v>0.47239999999999999</v>
      </c>
      <c r="E330" s="39">
        <v>0.42409999999999998</v>
      </c>
    </row>
    <row r="331" spans="1:5" x14ac:dyDescent="0.2">
      <c r="A331" s="39">
        <v>21</v>
      </c>
      <c r="B331" s="39">
        <v>2071</v>
      </c>
      <c r="C331" s="38" t="s">
        <v>404</v>
      </c>
      <c r="D331" s="39">
        <v>0.46660000000000001</v>
      </c>
      <c r="E331" s="39">
        <v>0.4178</v>
      </c>
    </row>
    <row r="332" spans="1:5" x14ac:dyDescent="0.2">
      <c r="A332" s="39">
        <v>21</v>
      </c>
      <c r="B332" s="39">
        <v>2072</v>
      </c>
      <c r="C332" s="38" t="s">
        <v>405</v>
      </c>
      <c r="D332" s="39">
        <v>0.46079999999999999</v>
      </c>
      <c r="E332" s="39">
        <v>0.41160000000000002</v>
      </c>
    </row>
    <row r="333" spans="1:5" x14ac:dyDescent="0.2">
      <c r="A333" s="39">
        <v>21</v>
      </c>
      <c r="B333" s="39">
        <v>2073</v>
      </c>
      <c r="C333" s="38" t="s">
        <v>406</v>
      </c>
      <c r="D333" s="39">
        <v>0.45500000000000002</v>
      </c>
      <c r="E333" s="39">
        <v>0.40539999999999998</v>
      </c>
    </row>
    <row r="334" spans="1:5" x14ac:dyDescent="0.2">
      <c r="A334" s="39">
        <v>21</v>
      </c>
      <c r="B334" s="39">
        <v>2074</v>
      </c>
      <c r="C334" s="38" t="s">
        <v>407</v>
      </c>
      <c r="D334" s="39">
        <v>0.44929999999999998</v>
      </c>
      <c r="E334" s="39">
        <v>0.39929999999999999</v>
      </c>
    </row>
    <row r="335" spans="1:5" x14ac:dyDescent="0.2">
      <c r="A335" s="39">
        <v>21</v>
      </c>
      <c r="B335" s="39">
        <v>2075</v>
      </c>
      <c r="C335" s="38" t="s">
        <v>408</v>
      </c>
      <c r="D335" s="39">
        <v>0.44369999999999998</v>
      </c>
      <c r="E335" s="39">
        <v>0.39329999999999998</v>
      </c>
    </row>
    <row r="336" spans="1:5" x14ac:dyDescent="0.2">
      <c r="A336" s="39">
        <v>21</v>
      </c>
      <c r="B336" s="39">
        <v>2076</v>
      </c>
      <c r="C336" s="38" t="s">
        <v>409</v>
      </c>
      <c r="D336" s="39">
        <v>0.43809999999999999</v>
      </c>
      <c r="E336" s="39">
        <v>0.38740000000000002</v>
      </c>
    </row>
    <row r="337" spans="1:5" x14ac:dyDescent="0.2">
      <c r="A337" s="39">
        <v>21</v>
      </c>
      <c r="B337" s="39">
        <v>2077</v>
      </c>
      <c r="C337" s="38" t="s">
        <v>410</v>
      </c>
      <c r="D337" s="39">
        <v>0.43259999999999998</v>
      </c>
      <c r="E337" s="39">
        <v>0.38159999999999999</v>
      </c>
    </row>
    <row r="338" spans="1:5" x14ac:dyDescent="0.2">
      <c r="A338" s="39">
        <v>21</v>
      </c>
      <c r="B338" s="39">
        <v>2078</v>
      </c>
      <c r="C338" s="38" t="s">
        <v>411</v>
      </c>
      <c r="D338" s="39">
        <v>0.42730000000000001</v>
      </c>
      <c r="E338" s="39">
        <v>0.37580000000000002</v>
      </c>
    </row>
    <row r="339" spans="1:5" x14ac:dyDescent="0.2">
      <c r="A339" s="39">
        <v>21</v>
      </c>
      <c r="B339" s="39">
        <v>2079</v>
      </c>
      <c r="C339" s="38" t="s">
        <v>412</v>
      </c>
      <c r="D339" s="39">
        <v>0.4219</v>
      </c>
      <c r="E339" s="39">
        <v>0.37019999999999997</v>
      </c>
    </row>
    <row r="340" spans="1:5" x14ac:dyDescent="0.2">
      <c r="A340" s="39">
        <v>21</v>
      </c>
      <c r="B340" s="39">
        <v>2080</v>
      </c>
      <c r="C340" s="38" t="s">
        <v>413</v>
      </c>
      <c r="D340" s="39">
        <v>0.41660000000000003</v>
      </c>
      <c r="E340" s="39">
        <v>0.36470000000000002</v>
      </c>
    </row>
    <row r="341" spans="1:5" x14ac:dyDescent="0.2">
      <c r="A341" s="39">
        <v>21</v>
      </c>
      <c r="B341" s="39">
        <v>2081</v>
      </c>
      <c r="C341" s="38" t="s">
        <v>414</v>
      </c>
      <c r="D341" s="39">
        <v>0.41139999999999999</v>
      </c>
      <c r="E341" s="39">
        <v>0.35920000000000002</v>
      </c>
    </row>
    <row r="342" spans="1:5" x14ac:dyDescent="0.2">
      <c r="A342" s="39">
        <v>21</v>
      </c>
      <c r="B342" s="39">
        <v>2082</v>
      </c>
      <c r="C342" s="38" t="s">
        <v>415</v>
      </c>
      <c r="D342" s="39">
        <v>0.40629999999999999</v>
      </c>
      <c r="E342" s="39">
        <v>0.35389999999999999</v>
      </c>
    </row>
    <row r="343" spans="1:5" x14ac:dyDescent="0.2">
      <c r="A343" s="39">
        <v>21</v>
      </c>
      <c r="B343" s="39">
        <v>2083</v>
      </c>
      <c r="C343" s="38" t="s">
        <v>416</v>
      </c>
      <c r="D343" s="39">
        <v>0.4012</v>
      </c>
      <c r="E343" s="39">
        <v>0.34860000000000002</v>
      </c>
    </row>
    <row r="344" spans="1:5" x14ac:dyDescent="0.2">
      <c r="A344" s="39">
        <v>21</v>
      </c>
      <c r="B344" s="39">
        <v>2084</v>
      </c>
      <c r="C344" s="38" t="s">
        <v>417</v>
      </c>
      <c r="D344" s="39">
        <v>0.3962</v>
      </c>
      <c r="E344" s="39">
        <v>0.34320000000000001</v>
      </c>
    </row>
    <row r="345" spans="1:5" x14ac:dyDescent="0.2">
      <c r="A345" s="39">
        <v>21</v>
      </c>
      <c r="B345" s="39">
        <v>2085</v>
      </c>
      <c r="C345" s="38" t="s">
        <v>418</v>
      </c>
      <c r="D345" s="39">
        <v>0.39119999999999999</v>
      </c>
      <c r="E345" s="39">
        <v>0.33810000000000001</v>
      </c>
    </row>
    <row r="346" spans="1:5" x14ac:dyDescent="0.2">
      <c r="A346" s="39">
        <v>21</v>
      </c>
      <c r="B346" s="39">
        <v>2086</v>
      </c>
      <c r="C346" s="38" t="s">
        <v>419</v>
      </c>
      <c r="D346" s="39">
        <v>0.38640000000000002</v>
      </c>
      <c r="E346" s="39">
        <v>0.33300000000000002</v>
      </c>
    </row>
    <row r="347" spans="1:5" x14ac:dyDescent="0.2">
      <c r="A347" s="39">
        <v>21</v>
      </c>
      <c r="B347" s="39">
        <v>2087</v>
      </c>
      <c r="C347" s="38" t="s">
        <v>420</v>
      </c>
      <c r="D347" s="39">
        <v>0.38150000000000001</v>
      </c>
      <c r="E347" s="39">
        <v>0.3281</v>
      </c>
    </row>
    <row r="348" spans="1:5" x14ac:dyDescent="0.2">
      <c r="A348" s="39">
        <v>21</v>
      </c>
      <c r="B348" s="39">
        <v>2088</v>
      </c>
      <c r="C348" s="38" t="s">
        <v>421</v>
      </c>
      <c r="D348" s="39">
        <v>0.37669999999999998</v>
      </c>
      <c r="E348" s="39">
        <v>0.3231</v>
      </c>
    </row>
    <row r="349" spans="1:5" x14ac:dyDescent="0.2">
      <c r="A349" s="39">
        <v>21</v>
      </c>
      <c r="B349" s="39">
        <v>2089</v>
      </c>
      <c r="C349" s="38" t="s">
        <v>422</v>
      </c>
      <c r="D349" s="39">
        <v>0.372</v>
      </c>
      <c r="E349" s="39">
        <v>0.31830000000000003</v>
      </c>
    </row>
    <row r="350" spans="1:5" x14ac:dyDescent="0.2">
      <c r="A350" s="39">
        <v>21</v>
      </c>
      <c r="B350" s="39">
        <v>2090</v>
      </c>
      <c r="C350" s="38" t="s">
        <v>423</v>
      </c>
      <c r="D350" s="39">
        <v>0.3674</v>
      </c>
      <c r="E350" s="39">
        <v>0.3135</v>
      </c>
    </row>
    <row r="351" spans="1:5" x14ac:dyDescent="0.2">
      <c r="A351" s="39">
        <v>21</v>
      </c>
      <c r="B351" s="39">
        <v>2091</v>
      </c>
      <c r="C351" s="38" t="s">
        <v>424</v>
      </c>
      <c r="D351" s="39">
        <v>0.36280000000000001</v>
      </c>
      <c r="E351" s="39">
        <v>0.30880000000000002</v>
      </c>
    </row>
    <row r="352" spans="1:5" x14ac:dyDescent="0.2">
      <c r="A352" s="39">
        <v>21</v>
      </c>
      <c r="B352" s="39">
        <v>2092</v>
      </c>
      <c r="C352" s="38" t="s">
        <v>425</v>
      </c>
      <c r="D352" s="39">
        <v>0.35820000000000002</v>
      </c>
      <c r="E352" s="39">
        <v>0.30420000000000003</v>
      </c>
    </row>
    <row r="353" spans="1:5" x14ac:dyDescent="0.2">
      <c r="A353" s="39">
        <v>21</v>
      </c>
      <c r="B353" s="39">
        <v>2093</v>
      </c>
      <c r="C353" s="38" t="s">
        <v>426</v>
      </c>
      <c r="D353" s="39">
        <v>0.3538</v>
      </c>
      <c r="E353" s="39">
        <v>0.29959999999999998</v>
      </c>
    </row>
    <row r="354" spans="1:5" x14ac:dyDescent="0.2">
      <c r="A354" s="39">
        <v>21</v>
      </c>
      <c r="B354" s="39">
        <v>2094</v>
      </c>
      <c r="C354" s="38" t="s">
        <v>427</v>
      </c>
      <c r="D354" s="39">
        <v>0.34939999999999999</v>
      </c>
      <c r="E354" s="39">
        <v>0.29509999999999997</v>
      </c>
    </row>
    <row r="355" spans="1:5" x14ac:dyDescent="0.2">
      <c r="A355" s="39">
        <v>21</v>
      </c>
      <c r="B355" s="39">
        <v>2095</v>
      </c>
      <c r="C355" s="38" t="s">
        <v>428</v>
      </c>
      <c r="D355" s="39">
        <v>0.34499999999999997</v>
      </c>
      <c r="E355" s="39">
        <v>0.29070000000000001</v>
      </c>
    </row>
    <row r="356" spans="1:5" x14ac:dyDescent="0.2">
      <c r="A356" s="39">
        <v>21</v>
      </c>
      <c r="B356" s="39">
        <v>2096</v>
      </c>
      <c r="C356" s="38" t="s">
        <v>429</v>
      </c>
      <c r="D356" s="39">
        <v>0.3407</v>
      </c>
      <c r="E356" s="39">
        <v>0.2863</v>
      </c>
    </row>
    <row r="357" spans="1:5" x14ac:dyDescent="0.2">
      <c r="A357" s="39">
        <v>21</v>
      </c>
      <c r="B357" s="39">
        <v>2097</v>
      </c>
      <c r="C357" s="38" t="s">
        <v>430</v>
      </c>
      <c r="D357" s="39">
        <v>0.33639999999999998</v>
      </c>
      <c r="E357" s="39">
        <v>0.28210000000000002</v>
      </c>
    </row>
    <row r="358" spans="1:5" x14ac:dyDescent="0.2">
      <c r="A358" s="39">
        <v>21</v>
      </c>
      <c r="B358" s="39">
        <v>2098</v>
      </c>
      <c r="C358" s="38" t="s">
        <v>431</v>
      </c>
      <c r="D358" s="39">
        <v>0.33229999999999998</v>
      </c>
      <c r="E358" s="39">
        <v>0.27789999999999998</v>
      </c>
    </row>
    <row r="359" spans="1:5" x14ac:dyDescent="0.2">
      <c r="A359" s="39">
        <v>21</v>
      </c>
      <c r="B359" s="39">
        <v>2099</v>
      </c>
      <c r="C359" s="38" t="s">
        <v>432</v>
      </c>
      <c r="D359" s="39">
        <v>0.3281</v>
      </c>
      <c r="E359" s="39">
        <v>0.2737</v>
      </c>
    </row>
    <row r="360" spans="1:5" x14ac:dyDescent="0.2">
      <c r="A360" s="39">
        <v>21</v>
      </c>
      <c r="B360" s="39">
        <v>2100</v>
      </c>
      <c r="C360" s="38" t="s">
        <v>433</v>
      </c>
      <c r="D360" s="39">
        <v>0.32400000000000001</v>
      </c>
      <c r="E360" s="39">
        <v>0.26960000000000001</v>
      </c>
    </row>
    <row r="361" spans="1:5" x14ac:dyDescent="0.2">
      <c r="A361" s="39">
        <v>21</v>
      </c>
      <c r="B361" s="39">
        <v>2101</v>
      </c>
      <c r="C361" s="38" t="s">
        <v>434</v>
      </c>
      <c r="D361" s="39">
        <v>0.32</v>
      </c>
      <c r="E361" s="39">
        <v>0.26550000000000001</v>
      </c>
    </row>
    <row r="362" spans="1:5" x14ac:dyDescent="0.2">
      <c r="A362" s="39">
        <v>21</v>
      </c>
      <c r="B362" s="39">
        <v>2102</v>
      </c>
      <c r="C362" s="38" t="s">
        <v>435</v>
      </c>
      <c r="D362" s="39">
        <v>0.31590000000000001</v>
      </c>
      <c r="E362" s="39">
        <v>0.26150000000000001</v>
      </c>
    </row>
    <row r="363" spans="1:5" x14ac:dyDescent="0.2">
      <c r="A363" s="39">
        <v>21</v>
      </c>
      <c r="B363" s="39">
        <v>2103</v>
      </c>
      <c r="C363" s="38" t="s">
        <v>436</v>
      </c>
      <c r="D363" s="39">
        <v>0.312</v>
      </c>
      <c r="E363" s="39">
        <v>0.2576</v>
      </c>
    </row>
    <row r="364" spans="1:5" x14ac:dyDescent="0.2">
      <c r="A364" s="39">
        <v>21</v>
      </c>
      <c r="B364" s="39">
        <v>2104</v>
      </c>
      <c r="C364" s="38" t="s">
        <v>437</v>
      </c>
      <c r="D364" s="39">
        <v>0.30809999999999998</v>
      </c>
      <c r="E364" s="39">
        <v>0.25380000000000003</v>
      </c>
    </row>
    <row r="365" spans="1:5" x14ac:dyDescent="0.2">
      <c r="A365" s="39">
        <v>21</v>
      </c>
      <c r="B365" s="39">
        <v>2105</v>
      </c>
      <c r="C365" s="38" t="s">
        <v>438</v>
      </c>
      <c r="D365" s="39">
        <v>0.30420000000000003</v>
      </c>
      <c r="E365" s="39">
        <v>0.25</v>
      </c>
    </row>
    <row r="366" spans="1:5" x14ac:dyDescent="0.2">
      <c r="A366" s="39">
        <v>21</v>
      </c>
      <c r="B366" s="39">
        <v>2106</v>
      </c>
      <c r="C366" s="38" t="s">
        <v>439</v>
      </c>
      <c r="D366" s="39">
        <v>0.30049999999999999</v>
      </c>
      <c r="E366" s="39">
        <v>0.2462</v>
      </c>
    </row>
    <row r="367" spans="1:5" x14ac:dyDescent="0.2">
      <c r="A367" s="39">
        <v>21</v>
      </c>
      <c r="B367" s="39">
        <v>2107</v>
      </c>
      <c r="C367" s="38" t="s">
        <v>440</v>
      </c>
      <c r="D367" s="39">
        <v>0.29670000000000002</v>
      </c>
      <c r="E367" s="39">
        <v>0.24249999999999999</v>
      </c>
    </row>
    <row r="368" spans="1:5" x14ac:dyDescent="0.2">
      <c r="A368" s="39">
        <v>21</v>
      </c>
      <c r="B368" s="39">
        <v>2108</v>
      </c>
      <c r="C368" s="38" t="s">
        <v>441</v>
      </c>
      <c r="D368" s="39">
        <v>0.29299999999999998</v>
      </c>
      <c r="E368" s="39">
        <v>0.23880000000000001</v>
      </c>
    </row>
    <row r="369" spans="1:5" x14ac:dyDescent="0.2">
      <c r="A369" s="39">
        <v>21</v>
      </c>
      <c r="B369" s="39">
        <v>2109</v>
      </c>
      <c r="C369" s="38" t="s">
        <v>442</v>
      </c>
      <c r="D369" s="39">
        <v>0.2893</v>
      </c>
      <c r="E369" s="39">
        <v>0.23530000000000001</v>
      </c>
    </row>
    <row r="370" spans="1:5" x14ac:dyDescent="0.2">
      <c r="A370" s="39">
        <v>21</v>
      </c>
      <c r="B370" s="39">
        <v>2110</v>
      </c>
      <c r="C370" s="38" t="s">
        <v>443</v>
      </c>
      <c r="D370" s="39">
        <v>0.2858</v>
      </c>
      <c r="E370" s="39">
        <v>0.23180000000000001</v>
      </c>
    </row>
    <row r="371" spans="1:5" x14ac:dyDescent="0.2">
      <c r="A371" s="39">
        <v>21</v>
      </c>
      <c r="B371" s="39">
        <v>2111</v>
      </c>
      <c r="C371" s="38" t="s">
        <v>444</v>
      </c>
      <c r="D371" s="39">
        <v>0.28210000000000002</v>
      </c>
      <c r="E371" s="39">
        <v>0.2283</v>
      </c>
    </row>
    <row r="372" spans="1:5" x14ac:dyDescent="0.2">
      <c r="A372" s="39">
        <v>21</v>
      </c>
      <c r="B372" s="39">
        <v>2112</v>
      </c>
      <c r="C372" s="38" t="s">
        <v>445</v>
      </c>
      <c r="D372" s="39">
        <v>0.2787</v>
      </c>
      <c r="E372" s="39">
        <v>0.2248</v>
      </c>
    </row>
    <row r="373" spans="1:5" x14ac:dyDescent="0.2">
      <c r="A373" s="39">
        <v>21</v>
      </c>
      <c r="B373" s="39">
        <v>2113</v>
      </c>
      <c r="C373" s="38" t="s">
        <v>446</v>
      </c>
      <c r="D373" s="39">
        <v>0.27510000000000001</v>
      </c>
      <c r="E373" s="39">
        <v>0.2215</v>
      </c>
    </row>
    <row r="374" spans="1:5" x14ac:dyDescent="0.2">
      <c r="A374" s="39">
        <v>21</v>
      </c>
      <c r="B374" s="39">
        <v>2114</v>
      </c>
      <c r="C374" s="38" t="s">
        <v>447</v>
      </c>
      <c r="D374" s="39">
        <v>0.27160000000000001</v>
      </c>
      <c r="E374" s="39">
        <v>0.21820000000000001</v>
      </c>
    </row>
    <row r="375" spans="1:5" x14ac:dyDescent="0.2">
      <c r="A375" s="39">
        <v>21</v>
      </c>
      <c r="B375" s="39">
        <v>2115</v>
      </c>
      <c r="C375" s="38" t="s">
        <v>448</v>
      </c>
      <c r="D375" s="39">
        <v>0.26829999999999998</v>
      </c>
      <c r="E375" s="39">
        <v>0.21490000000000001</v>
      </c>
    </row>
    <row r="376" spans="1:5" x14ac:dyDescent="0.2">
      <c r="A376" s="39">
        <v>21</v>
      </c>
      <c r="B376" s="39">
        <v>2116</v>
      </c>
      <c r="C376" s="38" t="s">
        <v>449</v>
      </c>
      <c r="D376" s="39">
        <v>0.26504009572901321</v>
      </c>
      <c r="E376" s="39">
        <v>0.21164990834097158</v>
      </c>
    </row>
    <row r="377" spans="1:5" x14ac:dyDescent="0.2">
      <c r="A377" s="39">
        <v>21</v>
      </c>
      <c r="B377" s="39">
        <v>2117</v>
      </c>
      <c r="C377" s="38" t="s">
        <v>450</v>
      </c>
      <c r="D377" s="39">
        <v>0.26181980001507449</v>
      </c>
      <c r="E377" s="39">
        <v>0.20844897022215761</v>
      </c>
    </row>
    <row r="378" spans="1:5" x14ac:dyDescent="0.2">
      <c r="A378" s="39">
        <v>22</v>
      </c>
      <c r="B378" s="39">
        <v>2024</v>
      </c>
      <c r="C378" s="38" t="s">
        <v>451</v>
      </c>
      <c r="D378" s="39">
        <v>0.92769999999999997</v>
      </c>
      <c r="E378" s="39">
        <v>0.92469999999999997</v>
      </c>
    </row>
    <row r="379" spans="1:5" x14ac:dyDescent="0.2">
      <c r="A379" s="39">
        <v>22</v>
      </c>
      <c r="B379" s="39">
        <v>2025</v>
      </c>
      <c r="C379" s="38" t="s">
        <v>452</v>
      </c>
      <c r="D379" s="39">
        <v>0.8931</v>
      </c>
      <c r="E379" s="39">
        <v>0.88880000000000003</v>
      </c>
    </row>
    <row r="380" spans="1:5" x14ac:dyDescent="0.2">
      <c r="A380" s="39">
        <v>22</v>
      </c>
      <c r="B380" s="39">
        <v>2026</v>
      </c>
      <c r="C380" s="38" t="s">
        <v>453</v>
      </c>
      <c r="D380" s="39">
        <v>0.877</v>
      </c>
      <c r="E380" s="39">
        <v>0.87119999999999997</v>
      </c>
    </row>
    <row r="381" spans="1:5" x14ac:dyDescent="0.2">
      <c r="A381" s="39">
        <v>22</v>
      </c>
      <c r="B381" s="39">
        <v>2027</v>
      </c>
      <c r="C381" s="38" t="s">
        <v>454</v>
      </c>
      <c r="D381" s="39">
        <v>0.86109999999999998</v>
      </c>
      <c r="E381" s="39">
        <v>0.85399999999999998</v>
      </c>
    </row>
    <row r="382" spans="1:5" x14ac:dyDescent="0.2">
      <c r="A382" s="39">
        <v>22</v>
      </c>
      <c r="B382" s="39">
        <v>2028</v>
      </c>
      <c r="C382" s="38" t="s">
        <v>455</v>
      </c>
      <c r="D382" s="39">
        <v>0.84550000000000003</v>
      </c>
      <c r="E382" s="39">
        <v>0.83730000000000004</v>
      </c>
    </row>
    <row r="383" spans="1:5" x14ac:dyDescent="0.2">
      <c r="A383" s="39">
        <v>22</v>
      </c>
      <c r="B383" s="39">
        <v>2029</v>
      </c>
      <c r="C383" s="38" t="s">
        <v>456</v>
      </c>
      <c r="D383" s="39">
        <v>0.83020000000000005</v>
      </c>
      <c r="E383" s="39">
        <v>0.82069999999999999</v>
      </c>
    </row>
    <row r="384" spans="1:5" x14ac:dyDescent="0.2">
      <c r="A384" s="39">
        <v>22</v>
      </c>
      <c r="B384" s="39">
        <v>2030</v>
      </c>
      <c r="C384" s="38" t="s">
        <v>457</v>
      </c>
      <c r="D384" s="39">
        <v>0.81510000000000005</v>
      </c>
      <c r="E384" s="39">
        <v>0.80459999999999998</v>
      </c>
    </row>
    <row r="385" spans="1:5" x14ac:dyDescent="0.2">
      <c r="A385" s="39">
        <v>22</v>
      </c>
      <c r="B385" s="39">
        <v>2031</v>
      </c>
      <c r="C385" s="38" t="s">
        <v>458</v>
      </c>
      <c r="D385" s="39">
        <v>0.8004</v>
      </c>
      <c r="E385" s="39">
        <v>0.78869999999999996</v>
      </c>
    </row>
    <row r="386" spans="1:5" x14ac:dyDescent="0.2">
      <c r="A386" s="39">
        <v>22</v>
      </c>
      <c r="B386" s="39">
        <v>2032</v>
      </c>
      <c r="C386" s="38" t="s">
        <v>459</v>
      </c>
      <c r="D386" s="39">
        <v>0.78600000000000003</v>
      </c>
      <c r="E386" s="39">
        <v>0.7732</v>
      </c>
    </row>
    <row r="387" spans="1:5" x14ac:dyDescent="0.2">
      <c r="A387" s="39">
        <v>22</v>
      </c>
      <c r="B387" s="39">
        <v>2033</v>
      </c>
      <c r="C387" s="38" t="s">
        <v>460</v>
      </c>
      <c r="D387" s="39">
        <v>0.77180000000000004</v>
      </c>
      <c r="E387" s="39">
        <v>0.75800000000000001</v>
      </c>
    </row>
    <row r="388" spans="1:5" x14ac:dyDescent="0.2">
      <c r="A388" s="39">
        <v>22</v>
      </c>
      <c r="B388" s="39">
        <v>2034</v>
      </c>
      <c r="C388" s="38" t="s">
        <v>461</v>
      </c>
      <c r="D388" s="39">
        <v>0.75790000000000002</v>
      </c>
      <c r="E388" s="39">
        <v>0.74319999999999997</v>
      </c>
    </row>
    <row r="389" spans="1:5" x14ac:dyDescent="0.2">
      <c r="A389" s="39">
        <v>22</v>
      </c>
      <c r="B389" s="39">
        <v>2035</v>
      </c>
      <c r="C389" s="38" t="s">
        <v>462</v>
      </c>
      <c r="D389" s="39">
        <v>0.74460000000000004</v>
      </c>
      <c r="E389" s="39">
        <v>0.72889999999999999</v>
      </c>
    </row>
    <row r="390" spans="1:5" x14ac:dyDescent="0.2">
      <c r="A390" s="39">
        <v>22</v>
      </c>
      <c r="B390" s="39">
        <v>2036</v>
      </c>
      <c r="C390" s="38" t="s">
        <v>463</v>
      </c>
      <c r="D390" s="39">
        <v>0.73199999999999998</v>
      </c>
      <c r="E390" s="39">
        <v>0.71519999999999995</v>
      </c>
    </row>
    <row r="391" spans="1:5" x14ac:dyDescent="0.2">
      <c r="A391" s="39">
        <v>22</v>
      </c>
      <c r="B391" s="39">
        <v>2037</v>
      </c>
      <c r="C391" s="38" t="s">
        <v>464</v>
      </c>
      <c r="D391" s="39">
        <v>0.72009999999999996</v>
      </c>
      <c r="E391" s="39">
        <v>0.70230000000000004</v>
      </c>
    </row>
    <row r="392" spans="1:5" x14ac:dyDescent="0.2">
      <c r="A392" s="39">
        <v>22</v>
      </c>
      <c r="B392" s="39">
        <v>2038</v>
      </c>
      <c r="C392" s="38" t="s">
        <v>465</v>
      </c>
      <c r="D392" s="39">
        <v>0.70920000000000005</v>
      </c>
      <c r="E392" s="39">
        <v>0.69010000000000005</v>
      </c>
    </row>
    <row r="393" spans="1:5" x14ac:dyDescent="0.2">
      <c r="A393" s="39">
        <v>22</v>
      </c>
      <c r="B393" s="39">
        <v>2039</v>
      </c>
      <c r="C393" s="38" t="s">
        <v>466</v>
      </c>
      <c r="D393" s="39">
        <v>0.69889999999999997</v>
      </c>
      <c r="E393" s="39">
        <v>0.67859999999999998</v>
      </c>
    </row>
    <row r="394" spans="1:5" x14ac:dyDescent="0.2">
      <c r="A394" s="39">
        <v>22</v>
      </c>
      <c r="B394" s="39">
        <v>2040</v>
      </c>
      <c r="C394" s="38" t="s">
        <v>467</v>
      </c>
      <c r="D394" s="39">
        <v>0.68940000000000001</v>
      </c>
      <c r="E394" s="39">
        <v>0.66779999999999995</v>
      </c>
    </row>
    <row r="395" spans="1:5" x14ac:dyDescent="0.2">
      <c r="A395" s="39">
        <v>22</v>
      </c>
      <c r="B395" s="39">
        <v>2041</v>
      </c>
      <c r="C395" s="38" t="s">
        <v>468</v>
      </c>
      <c r="D395" s="39">
        <v>0.68030000000000002</v>
      </c>
      <c r="E395" s="39">
        <v>0.65749999999999997</v>
      </c>
    </row>
    <row r="396" spans="1:5" x14ac:dyDescent="0.2">
      <c r="A396" s="39">
        <v>22</v>
      </c>
      <c r="B396" s="39">
        <v>2042</v>
      </c>
      <c r="C396" s="38" t="s">
        <v>469</v>
      </c>
      <c r="D396" s="39">
        <v>0.67179999999999995</v>
      </c>
      <c r="E396" s="39">
        <v>0.64759999999999995</v>
      </c>
    </row>
    <row r="397" spans="1:5" x14ac:dyDescent="0.2">
      <c r="A397" s="39">
        <v>22</v>
      </c>
      <c r="B397" s="39">
        <v>2043</v>
      </c>
      <c r="C397" s="38" t="s">
        <v>470</v>
      </c>
      <c r="D397" s="39">
        <v>0.66339999999999999</v>
      </c>
      <c r="E397" s="39">
        <v>0.63790000000000002</v>
      </c>
    </row>
    <row r="398" spans="1:5" x14ac:dyDescent="0.2">
      <c r="A398" s="39">
        <v>22</v>
      </c>
      <c r="B398" s="39">
        <v>2044</v>
      </c>
      <c r="C398" s="38" t="s">
        <v>471</v>
      </c>
      <c r="D398" s="39">
        <v>0.6552</v>
      </c>
      <c r="E398" s="39">
        <v>0.62829999999999997</v>
      </c>
    </row>
    <row r="399" spans="1:5" x14ac:dyDescent="0.2">
      <c r="A399" s="39">
        <v>22</v>
      </c>
      <c r="B399" s="39">
        <v>2045</v>
      </c>
      <c r="C399" s="38" t="s">
        <v>472</v>
      </c>
      <c r="D399" s="39">
        <v>0.64690000000000003</v>
      </c>
      <c r="E399" s="39">
        <v>0.61890000000000001</v>
      </c>
    </row>
    <row r="400" spans="1:5" x14ac:dyDescent="0.2">
      <c r="A400" s="39">
        <v>22</v>
      </c>
      <c r="B400" s="39">
        <v>2046</v>
      </c>
      <c r="C400" s="38" t="s">
        <v>473</v>
      </c>
      <c r="D400" s="39">
        <v>0.63880000000000003</v>
      </c>
      <c r="E400" s="39">
        <v>0.60960000000000003</v>
      </c>
    </row>
    <row r="401" spans="1:5" x14ac:dyDescent="0.2">
      <c r="A401" s="39">
        <v>22</v>
      </c>
      <c r="B401" s="39">
        <v>2047</v>
      </c>
      <c r="C401" s="38" t="s">
        <v>474</v>
      </c>
      <c r="D401" s="39">
        <v>0.63090000000000002</v>
      </c>
      <c r="E401" s="39">
        <v>0.60050000000000003</v>
      </c>
    </row>
    <row r="402" spans="1:5" x14ac:dyDescent="0.2">
      <c r="A402" s="39">
        <v>22</v>
      </c>
      <c r="B402" s="39">
        <v>2048</v>
      </c>
      <c r="C402" s="38" t="s">
        <v>475</v>
      </c>
      <c r="D402" s="39">
        <v>0.623</v>
      </c>
      <c r="E402" s="39">
        <v>0.59150000000000003</v>
      </c>
    </row>
    <row r="403" spans="1:5" x14ac:dyDescent="0.2">
      <c r="A403" s="39">
        <v>22</v>
      </c>
      <c r="B403" s="39">
        <v>2049</v>
      </c>
      <c r="C403" s="38" t="s">
        <v>476</v>
      </c>
      <c r="D403" s="39">
        <v>0.61519999999999997</v>
      </c>
      <c r="E403" s="39">
        <v>0.58260000000000001</v>
      </c>
    </row>
    <row r="404" spans="1:5" x14ac:dyDescent="0.2">
      <c r="A404" s="39">
        <v>22</v>
      </c>
      <c r="B404" s="39">
        <v>2050</v>
      </c>
      <c r="C404" s="38" t="s">
        <v>477</v>
      </c>
      <c r="D404" s="39">
        <v>0.60760000000000003</v>
      </c>
      <c r="E404" s="39">
        <v>0.57379999999999998</v>
      </c>
    </row>
    <row r="405" spans="1:5" x14ac:dyDescent="0.2">
      <c r="A405" s="39">
        <v>22</v>
      </c>
      <c r="B405" s="39">
        <v>2051</v>
      </c>
      <c r="C405" s="38" t="s">
        <v>478</v>
      </c>
      <c r="D405" s="39">
        <v>0.59989999999999999</v>
      </c>
      <c r="E405" s="39">
        <v>0.56520000000000004</v>
      </c>
    </row>
    <row r="406" spans="1:5" x14ac:dyDescent="0.2">
      <c r="A406" s="39">
        <v>22</v>
      </c>
      <c r="B406" s="39">
        <v>2052</v>
      </c>
      <c r="C406" s="38" t="s">
        <v>479</v>
      </c>
      <c r="D406" s="39">
        <v>0.59240000000000004</v>
      </c>
      <c r="E406" s="39">
        <v>0.55669999999999997</v>
      </c>
    </row>
    <row r="407" spans="1:5" x14ac:dyDescent="0.2">
      <c r="A407" s="39">
        <v>22</v>
      </c>
      <c r="B407" s="39">
        <v>2053</v>
      </c>
      <c r="C407" s="38" t="s">
        <v>480</v>
      </c>
      <c r="D407" s="39">
        <v>0.58499999999999996</v>
      </c>
      <c r="E407" s="39">
        <v>0.5484</v>
      </c>
    </row>
    <row r="408" spans="1:5" x14ac:dyDescent="0.2">
      <c r="A408" s="39">
        <v>22</v>
      </c>
      <c r="B408" s="39">
        <v>2054</v>
      </c>
      <c r="C408" s="38" t="s">
        <v>481</v>
      </c>
      <c r="D408" s="39">
        <v>0.57769999999999999</v>
      </c>
      <c r="E408" s="39">
        <v>0.54020000000000001</v>
      </c>
    </row>
    <row r="409" spans="1:5" x14ac:dyDescent="0.2">
      <c r="A409" s="39">
        <v>22</v>
      </c>
      <c r="B409" s="39">
        <v>2055</v>
      </c>
      <c r="C409" s="38" t="s">
        <v>482</v>
      </c>
      <c r="D409" s="39">
        <v>0.57050000000000001</v>
      </c>
      <c r="E409" s="39">
        <v>0.53200000000000003</v>
      </c>
    </row>
    <row r="410" spans="1:5" x14ac:dyDescent="0.2">
      <c r="A410" s="39">
        <v>22</v>
      </c>
      <c r="B410" s="39">
        <v>2056</v>
      </c>
      <c r="C410" s="38" t="s">
        <v>483</v>
      </c>
      <c r="D410" s="39">
        <v>0.56340000000000001</v>
      </c>
      <c r="E410" s="39">
        <v>0.52410000000000001</v>
      </c>
    </row>
    <row r="411" spans="1:5" x14ac:dyDescent="0.2">
      <c r="A411" s="39">
        <v>22</v>
      </c>
      <c r="B411" s="39">
        <v>2057</v>
      </c>
      <c r="C411" s="38" t="s">
        <v>484</v>
      </c>
      <c r="D411" s="39">
        <v>0.55640000000000001</v>
      </c>
      <c r="E411" s="39">
        <v>0.51619999999999999</v>
      </c>
    </row>
    <row r="412" spans="1:5" x14ac:dyDescent="0.2">
      <c r="A412" s="39">
        <v>22</v>
      </c>
      <c r="B412" s="39">
        <v>2058</v>
      </c>
      <c r="C412" s="38" t="s">
        <v>485</v>
      </c>
      <c r="D412" s="39">
        <v>0.5494</v>
      </c>
      <c r="E412" s="39">
        <v>0.50849999999999995</v>
      </c>
    </row>
    <row r="413" spans="1:5" x14ac:dyDescent="0.2">
      <c r="A413" s="39">
        <v>22</v>
      </c>
      <c r="B413" s="39">
        <v>2059</v>
      </c>
      <c r="C413" s="38" t="s">
        <v>486</v>
      </c>
      <c r="D413" s="39">
        <v>0.54249999999999998</v>
      </c>
      <c r="E413" s="39">
        <v>0.50090000000000001</v>
      </c>
    </row>
    <row r="414" spans="1:5" x14ac:dyDescent="0.2">
      <c r="A414" s="39">
        <v>22</v>
      </c>
      <c r="B414" s="39">
        <v>2060</v>
      </c>
      <c r="C414" s="38" t="s">
        <v>487</v>
      </c>
      <c r="D414" s="39">
        <v>0.53580000000000005</v>
      </c>
      <c r="E414" s="39">
        <v>0.49330000000000002</v>
      </c>
    </row>
    <row r="415" spans="1:5" x14ac:dyDescent="0.2">
      <c r="A415" s="39">
        <v>22</v>
      </c>
      <c r="B415" s="39">
        <v>2061</v>
      </c>
      <c r="C415" s="38" t="s">
        <v>488</v>
      </c>
      <c r="D415" s="39">
        <v>0.52910000000000001</v>
      </c>
      <c r="E415" s="39">
        <v>0.48599999999999999</v>
      </c>
    </row>
    <row r="416" spans="1:5" x14ac:dyDescent="0.2">
      <c r="A416" s="39">
        <v>22</v>
      </c>
      <c r="B416" s="39">
        <v>2062</v>
      </c>
      <c r="C416" s="38" t="s">
        <v>489</v>
      </c>
      <c r="D416" s="39">
        <v>0.52249999999999996</v>
      </c>
      <c r="E416" s="39">
        <v>0.47870000000000001</v>
      </c>
    </row>
    <row r="417" spans="1:5" x14ac:dyDescent="0.2">
      <c r="A417" s="39">
        <v>22</v>
      </c>
      <c r="B417" s="39">
        <v>2063</v>
      </c>
      <c r="C417" s="38" t="s">
        <v>490</v>
      </c>
      <c r="D417" s="39">
        <v>0.51590000000000003</v>
      </c>
      <c r="E417" s="39">
        <v>0.47139999999999999</v>
      </c>
    </row>
    <row r="418" spans="1:5" x14ac:dyDescent="0.2">
      <c r="A418" s="39">
        <v>22</v>
      </c>
      <c r="B418" s="39">
        <v>2064</v>
      </c>
      <c r="C418" s="38" t="s">
        <v>491</v>
      </c>
      <c r="D418" s="39">
        <v>0.50949999999999995</v>
      </c>
      <c r="E418" s="39">
        <v>0.46439999999999998</v>
      </c>
    </row>
    <row r="419" spans="1:5" x14ac:dyDescent="0.2">
      <c r="A419" s="39">
        <v>22</v>
      </c>
      <c r="B419" s="39">
        <v>2065</v>
      </c>
      <c r="C419" s="38" t="s">
        <v>492</v>
      </c>
      <c r="D419" s="39">
        <v>0.50309999999999999</v>
      </c>
      <c r="E419" s="39">
        <v>0.45750000000000002</v>
      </c>
    </row>
    <row r="420" spans="1:5" x14ac:dyDescent="0.2">
      <c r="A420" s="39">
        <v>22</v>
      </c>
      <c r="B420" s="39">
        <v>2066</v>
      </c>
      <c r="C420" s="38" t="s">
        <v>493</v>
      </c>
      <c r="D420" s="39">
        <v>0.49680000000000002</v>
      </c>
      <c r="E420" s="39">
        <v>0.4506</v>
      </c>
    </row>
    <row r="421" spans="1:5" x14ac:dyDescent="0.2">
      <c r="A421" s="39">
        <v>22</v>
      </c>
      <c r="B421" s="39">
        <v>2067</v>
      </c>
      <c r="C421" s="38" t="s">
        <v>494</v>
      </c>
      <c r="D421" s="39">
        <v>0.49059999999999998</v>
      </c>
      <c r="E421" s="39">
        <v>0.44390000000000002</v>
      </c>
    </row>
    <row r="422" spans="1:5" x14ac:dyDescent="0.2">
      <c r="A422" s="39">
        <v>22</v>
      </c>
      <c r="B422" s="39">
        <v>2068</v>
      </c>
      <c r="C422" s="38" t="s">
        <v>495</v>
      </c>
      <c r="D422" s="39">
        <v>0.48449999999999999</v>
      </c>
      <c r="E422" s="39">
        <v>0.43719999999999998</v>
      </c>
    </row>
    <row r="423" spans="1:5" x14ac:dyDescent="0.2">
      <c r="A423" s="39">
        <v>22</v>
      </c>
      <c r="B423" s="39">
        <v>2069</v>
      </c>
      <c r="C423" s="38" t="s">
        <v>496</v>
      </c>
      <c r="D423" s="39">
        <v>0.47839999999999999</v>
      </c>
      <c r="E423" s="39">
        <v>0.43059999999999998</v>
      </c>
    </row>
    <row r="424" spans="1:5" x14ac:dyDescent="0.2">
      <c r="A424" s="39">
        <v>22</v>
      </c>
      <c r="B424" s="39">
        <v>2070</v>
      </c>
      <c r="C424" s="38" t="s">
        <v>497</v>
      </c>
      <c r="D424" s="39">
        <v>0.47239999999999999</v>
      </c>
      <c r="E424" s="39">
        <v>0.42409999999999998</v>
      </c>
    </row>
    <row r="425" spans="1:5" x14ac:dyDescent="0.2">
      <c r="A425" s="39">
        <v>22</v>
      </c>
      <c r="B425" s="39">
        <v>2071</v>
      </c>
      <c r="C425" s="38" t="s">
        <v>498</v>
      </c>
      <c r="D425" s="39">
        <v>0.46660000000000001</v>
      </c>
      <c r="E425" s="39">
        <v>0.4178</v>
      </c>
    </row>
    <row r="426" spans="1:5" x14ac:dyDescent="0.2">
      <c r="A426" s="39">
        <v>22</v>
      </c>
      <c r="B426" s="39">
        <v>2072</v>
      </c>
      <c r="C426" s="38" t="s">
        <v>499</v>
      </c>
      <c r="D426" s="39">
        <v>0.46079999999999999</v>
      </c>
      <c r="E426" s="39">
        <v>0.41160000000000002</v>
      </c>
    </row>
    <row r="427" spans="1:5" x14ac:dyDescent="0.2">
      <c r="A427" s="39">
        <v>22</v>
      </c>
      <c r="B427" s="39">
        <v>2073</v>
      </c>
      <c r="C427" s="38" t="s">
        <v>500</v>
      </c>
      <c r="D427" s="39">
        <v>0.45500000000000002</v>
      </c>
      <c r="E427" s="39">
        <v>0.40539999999999998</v>
      </c>
    </row>
    <row r="428" spans="1:5" x14ac:dyDescent="0.2">
      <c r="A428" s="39">
        <v>22</v>
      </c>
      <c r="B428" s="39">
        <v>2074</v>
      </c>
      <c r="C428" s="38" t="s">
        <v>501</v>
      </c>
      <c r="D428" s="39">
        <v>0.44929999999999998</v>
      </c>
      <c r="E428" s="39">
        <v>0.39929999999999999</v>
      </c>
    </row>
    <row r="429" spans="1:5" x14ac:dyDescent="0.2">
      <c r="A429" s="39">
        <v>22</v>
      </c>
      <c r="B429" s="39">
        <v>2075</v>
      </c>
      <c r="C429" s="38" t="s">
        <v>502</v>
      </c>
      <c r="D429" s="39">
        <v>0.44369999999999998</v>
      </c>
      <c r="E429" s="39">
        <v>0.39329999999999998</v>
      </c>
    </row>
    <row r="430" spans="1:5" x14ac:dyDescent="0.2">
      <c r="A430" s="39">
        <v>22</v>
      </c>
      <c r="B430" s="39">
        <v>2076</v>
      </c>
      <c r="C430" s="38" t="s">
        <v>503</v>
      </c>
      <c r="D430" s="39">
        <v>0.43809999999999999</v>
      </c>
      <c r="E430" s="39">
        <v>0.38740000000000002</v>
      </c>
    </row>
    <row r="431" spans="1:5" x14ac:dyDescent="0.2">
      <c r="A431" s="39">
        <v>22</v>
      </c>
      <c r="B431" s="39">
        <v>2077</v>
      </c>
      <c r="C431" s="38" t="s">
        <v>504</v>
      </c>
      <c r="D431" s="39">
        <v>0.43259999999999998</v>
      </c>
      <c r="E431" s="39">
        <v>0.38159999999999999</v>
      </c>
    </row>
    <row r="432" spans="1:5" x14ac:dyDescent="0.2">
      <c r="A432" s="39">
        <v>22</v>
      </c>
      <c r="B432" s="39">
        <v>2078</v>
      </c>
      <c r="C432" s="38" t="s">
        <v>505</v>
      </c>
      <c r="D432" s="39">
        <v>0.42730000000000001</v>
      </c>
      <c r="E432" s="39">
        <v>0.37580000000000002</v>
      </c>
    </row>
    <row r="433" spans="1:5" x14ac:dyDescent="0.2">
      <c r="A433" s="39">
        <v>22</v>
      </c>
      <c r="B433" s="39">
        <v>2079</v>
      </c>
      <c r="C433" s="38" t="s">
        <v>506</v>
      </c>
      <c r="D433" s="39">
        <v>0.4219</v>
      </c>
      <c r="E433" s="39">
        <v>0.37019999999999997</v>
      </c>
    </row>
    <row r="434" spans="1:5" x14ac:dyDescent="0.2">
      <c r="A434" s="39">
        <v>22</v>
      </c>
      <c r="B434" s="39">
        <v>2080</v>
      </c>
      <c r="C434" s="38" t="s">
        <v>507</v>
      </c>
      <c r="D434" s="39">
        <v>0.41660000000000003</v>
      </c>
      <c r="E434" s="39">
        <v>0.36470000000000002</v>
      </c>
    </row>
    <row r="435" spans="1:5" x14ac:dyDescent="0.2">
      <c r="A435" s="39">
        <v>22</v>
      </c>
      <c r="B435" s="39">
        <v>2081</v>
      </c>
      <c r="C435" s="38" t="s">
        <v>508</v>
      </c>
      <c r="D435" s="39">
        <v>0.41139999999999999</v>
      </c>
      <c r="E435" s="39">
        <v>0.35920000000000002</v>
      </c>
    </row>
    <row r="436" spans="1:5" x14ac:dyDescent="0.2">
      <c r="A436" s="39">
        <v>22</v>
      </c>
      <c r="B436" s="39">
        <v>2082</v>
      </c>
      <c r="C436" s="38" t="s">
        <v>509</v>
      </c>
      <c r="D436" s="39">
        <v>0.40629999999999999</v>
      </c>
      <c r="E436" s="39">
        <v>0.35389999999999999</v>
      </c>
    </row>
    <row r="437" spans="1:5" x14ac:dyDescent="0.2">
      <c r="A437" s="39">
        <v>22</v>
      </c>
      <c r="B437" s="39">
        <v>2083</v>
      </c>
      <c r="C437" s="38" t="s">
        <v>510</v>
      </c>
      <c r="D437" s="39">
        <v>0.4012</v>
      </c>
      <c r="E437" s="39">
        <v>0.34860000000000002</v>
      </c>
    </row>
    <row r="438" spans="1:5" x14ac:dyDescent="0.2">
      <c r="A438" s="39">
        <v>22</v>
      </c>
      <c r="B438" s="39">
        <v>2084</v>
      </c>
      <c r="C438" s="38" t="s">
        <v>511</v>
      </c>
      <c r="D438" s="39">
        <v>0.3962</v>
      </c>
      <c r="E438" s="39">
        <v>0.34320000000000001</v>
      </c>
    </row>
    <row r="439" spans="1:5" x14ac:dyDescent="0.2">
      <c r="A439" s="39">
        <v>22</v>
      </c>
      <c r="B439" s="39">
        <v>2085</v>
      </c>
      <c r="C439" s="38" t="s">
        <v>512</v>
      </c>
      <c r="D439" s="39">
        <v>0.39119999999999999</v>
      </c>
      <c r="E439" s="39">
        <v>0.33810000000000001</v>
      </c>
    </row>
    <row r="440" spans="1:5" x14ac:dyDescent="0.2">
      <c r="A440" s="39">
        <v>22</v>
      </c>
      <c r="B440" s="39">
        <v>2086</v>
      </c>
      <c r="C440" s="38" t="s">
        <v>513</v>
      </c>
      <c r="D440" s="39">
        <v>0.38640000000000002</v>
      </c>
      <c r="E440" s="39">
        <v>0.33300000000000002</v>
      </c>
    </row>
    <row r="441" spans="1:5" x14ac:dyDescent="0.2">
      <c r="A441" s="39">
        <v>22</v>
      </c>
      <c r="B441" s="39">
        <v>2087</v>
      </c>
      <c r="C441" s="38" t="s">
        <v>514</v>
      </c>
      <c r="D441" s="39">
        <v>0.38150000000000001</v>
      </c>
      <c r="E441" s="39">
        <v>0.3281</v>
      </c>
    </row>
    <row r="442" spans="1:5" x14ac:dyDescent="0.2">
      <c r="A442" s="39">
        <v>22</v>
      </c>
      <c r="B442" s="39">
        <v>2088</v>
      </c>
      <c r="C442" s="38" t="s">
        <v>515</v>
      </c>
      <c r="D442" s="39">
        <v>0.37669999999999998</v>
      </c>
      <c r="E442" s="39">
        <v>0.3231</v>
      </c>
    </row>
    <row r="443" spans="1:5" x14ac:dyDescent="0.2">
      <c r="A443" s="39">
        <v>22</v>
      </c>
      <c r="B443" s="39">
        <v>2089</v>
      </c>
      <c r="C443" s="38" t="s">
        <v>516</v>
      </c>
      <c r="D443" s="39">
        <v>0.372</v>
      </c>
      <c r="E443" s="39">
        <v>0.31830000000000003</v>
      </c>
    </row>
    <row r="444" spans="1:5" x14ac:dyDescent="0.2">
      <c r="A444" s="39">
        <v>22</v>
      </c>
      <c r="B444" s="39">
        <v>2090</v>
      </c>
      <c r="C444" s="38" t="s">
        <v>517</v>
      </c>
      <c r="D444" s="39">
        <v>0.3674</v>
      </c>
      <c r="E444" s="39">
        <v>0.3135</v>
      </c>
    </row>
    <row r="445" spans="1:5" x14ac:dyDescent="0.2">
      <c r="A445" s="39">
        <v>22</v>
      </c>
      <c r="B445" s="39">
        <v>2091</v>
      </c>
      <c r="C445" s="38" t="s">
        <v>518</v>
      </c>
      <c r="D445" s="39">
        <v>0.36280000000000001</v>
      </c>
      <c r="E445" s="39">
        <v>0.30880000000000002</v>
      </c>
    </row>
    <row r="446" spans="1:5" x14ac:dyDescent="0.2">
      <c r="A446" s="39">
        <v>22</v>
      </c>
      <c r="B446" s="39">
        <v>2092</v>
      </c>
      <c r="C446" s="38" t="s">
        <v>519</v>
      </c>
      <c r="D446" s="39">
        <v>0.35820000000000002</v>
      </c>
      <c r="E446" s="39">
        <v>0.30420000000000003</v>
      </c>
    </row>
    <row r="447" spans="1:5" x14ac:dyDescent="0.2">
      <c r="A447" s="39">
        <v>22</v>
      </c>
      <c r="B447" s="39">
        <v>2093</v>
      </c>
      <c r="C447" s="38" t="s">
        <v>520</v>
      </c>
      <c r="D447" s="39">
        <v>0.3538</v>
      </c>
      <c r="E447" s="39">
        <v>0.29959999999999998</v>
      </c>
    </row>
    <row r="448" spans="1:5" x14ac:dyDescent="0.2">
      <c r="A448" s="39">
        <v>22</v>
      </c>
      <c r="B448" s="39">
        <v>2094</v>
      </c>
      <c r="C448" s="38" t="s">
        <v>521</v>
      </c>
      <c r="D448" s="39">
        <v>0.34939999999999999</v>
      </c>
      <c r="E448" s="39">
        <v>0.29509999999999997</v>
      </c>
    </row>
    <row r="449" spans="1:5" x14ac:dyDescent="0.2">
      <c r="A449" s="39">
        <v>22</v>
      </c>
      <c r="B449" s="39">
        <v>2095</v>
      </c>
      <c r="C449" s="38" t="s">
        <v>522</v>
      </c>
      <c r="D449" s="39">
        <v>0.34499999999999997</v>
      </c>
      <c r="E449" s="39">
        <v>0.29070000000000001</v>
      </c>
    </row>
    <row r="450" spans="1:5" x14ac:dyDescent="0.2">
      <c r="A450" s="39">
        <v>22</v>
      </c>
      <c r="B450" s="39">
        <v>2096</v>
      </c>
      <c r="C450" s="38" t="s">
        <v>523</v>
      </c>
      <c r="D450" s="39">
        <v>0.3407</v>
      </c>
      <c r="E450" s="39">
        <v>0.2863</v>
      </c>
    </row>
    <row r="451" spans="1:5" x14ac:dyDescent="0.2">
      <c r="A451" s="39">
        <v>22</v>
      </c>
      <c r="B451" s="39">
        <v>2097</v>
      </c>
      <c r="C451" s="38" t="s">
        <v>524</v>
      </c>
      <c r="D451" s="39">
        <v>0.33639999999999998</v>
      </c>
      <c r="E451" s="39">
        <v>0.28210000000000002</v>
      </c>
    </row>
    <row r="452" spans="1:5" x14ac:dyDescent="0.2">
      <c r="A452" s="39">
        <v>22</v>
      </c>
      <c r="B452" s="39">
        <v>2098</v>
      </c>
      <c r="C452" s="38" t="s">
        <v>525</v>
      </c>
      <c r="D452" s="39">
        <v>0.33229999999999998</v>
      </c>
      <c r="E452" s="39">
        <v>0.27789999999999998</v>
      </c>
    </row>
    <row r="453" spans="1:5" x14ac:dyDescent="0.2">
      <c r="A453" s="39">
        <v>22</v>
      </c>
      <c r="B453" s="39">
        <v>2099</v>
      </c>
      <c r="C453" s="38" t="s">
        <v>526</v>
      </c>
      <c r="D453" s="39">
        <v>0.3281</v>
      </c>
      <c r="E453" s="39">
        <v>0.2737</v>
      </c>
    </row>
    <row r="454" spans="1:5" x14ac:dyDescent="0.2">
      <c r="A454" s="39">
        <v>22</v>
      </c>
      <c r="B454" s="39">
        <v>2100</v>
      </c>
      <c r="C454" s="38" t="s">
        <v>527</v>
      </c>
      <c r="D454" s="39">
        <v>0.32400000000000001</v>
      </c>
      <c r="E454" s="39">
        <v>0.26960000000000001</v>
      </c>
    </row>
    <row r="455" spans="1:5" x14ac:dyDescent="0.2">
      <c r="A455" s="39">
        <v>22</v>
      </c>
      <c r="B455" s="39">
        <v>2101</v>
      </c>
      <c r="C455" s="38" t="s">
        <v>528</v>
      </c>
      <c r="D455" s="39">
        <v>0.32</v>
      </c>
      <c r="E455" s="39">
        <v>0.26550000000000001</v>
      </c>
    </row>
    <row r="456" spans="1:5" x14ac:dyDescent="0.2">
      <c r="A456" s="39">
        <v>22</v>
      </c>
      <c r="B456" s="39">
        <v>2102</v>
      </c>
      <c r="C456" s="38" t="s">
        <v>529</v>
      </c>
      <c r="D456" s="39">
        <v>0.31590000000000001</v>
      </c>
      <c r="E456" s="39">
        <v>0.26150000000000001</v>
      </c>
    </row>
    <row r="457" spans="1:5" x14ac:dyDescent="0.2">
      <c r="A457" s="39">
        <v>22</v>
      </c>
      <c r="B457" s="39">
        <v>2103</v>
      </c>
      <c r="C457" s="38" t="s">
        <v>530</v>
      </c>
      <c r="D457" s="39">
        <v>0.312</v>
      </c>
      <c r="E457" s="39">
        <v>0.2576</v>
      </c>
    </row>
    <row r="458" spans="1:5" x14ac:dyDescent="0.2">
      <c r="A458" s="39">
        <v>22</v>
      </c>
      <c r="B458" s="39">
        <v>2104</v>
      </c>
      <c r="C458" s="38" t="s">
        <v>531</v>
      </c>
      <c r="D458" s="39">
        <v>0.30809999999999998</v>
      </c>
      <c r="E458" s="39">
        <v>0.25380000000000003</v>
      </c>
    </row>
    <row r="459" spans="1:5" x14ac:dyDescent="0.2">
      <c r="A459" s="39">
        <v>22</v>
      </c>
      <c r="B459" s="39">
        <v>2105</v>
      </c>
      <c r="C459" s="38" t="s">
        <v>532</v>
      </c>
      <c r="D459" s="39">
        <v>0.30420000000000003</v>
      </c>
      <c r="E459" s="39">
        <v>0.25</v>
      </c>
    </row>
    <row r="460" spans="1:5" x14ac:dyDescent="0.2">
      <c r="A460" s="39">
        <v>22</v>
      </c>
      <c r="B460" s="39">
        <v>2106</v>
      </c>
      <c r="C460" s="38" t="s">
        <v>533</v>
      </c>
      <c r="D460" s="39">
        <v>0.30049999999999999</v>
      </c>
      <c r="E460" s="39">
        <v>0.2462</v>
      </c>
    </row>
    <row r="461" spans="1:5" x14ac:dyDescent="0.2">
      <c r="A461" s="39">
        <v>22</v>
      </c>
      <c r="B461" s="39">
        <v>2107</v>
      </c>
      <c r="C461" s="38" t="s">
        <v>534</v>
      </c>
      <c r="D461" s="39">
        <v>0.29670000000000002</v>
      </c>
      <c r="E461" s="39">
        <v>0.24249999999999999</v>
      </c>
    </row>
    <row r="462" spans="1:5" x14ac:dyDescent="0.2">
      <c r="A462" s="39">
        <v>22</v>
      </c>
      <c r="B462" s="39">
        <v>2108</v>
      </c>
      <c r="C462" s="38" t="s">
        <v>535</v>
      </c>
      <c r="D462" s="39">
        <v>0.29299999999999998</v>
      </c>
      <c r="E462" s="39">
        <v>0.23880000000000001</v>
      </c>
    </row>
    <row r="463" spans="1:5" x14ac:dyDescent="0.2">
      <c r="A463" s="39">
        <v>22</v>
      </c>
      <c r="B463" s="39">
        <v>2109</v>
      </c>
      <c r="C463" s="38" t="s">
        <v>536</v>
      </c>
      <c r="D463" s="39">
        <v>0.2893</v>
      </c>
      <c r="E463" s="39">
        <v>0.23530000000000001</v>
      </c>
    </row>
    <row r="464" spans="1:5" x14ac:dyDescent="0.2">
      <c r="A464" s="39">
        <v>22</v>
      </c>
      <c r="B464" s="39">
        <v>2110</v>
      </c>
      <c r="C464" s="38" t="s">
        <v>537</v>
      </c>
      <c r="D464" s="39">
        <v>0.2858</v>
      </c>
      <c r="E464" s="39">
        <v>0.23180000000000001</v>
      </c>
    </row>
    <row r="465" spans="1:5" x14ac:dyDescent="0.2">
      <c r="A465" s="39">
        <v>22</v>
      </c>
      <c r="B465" s="39">
        <v>2111</v>
      </c>
      <c r="C465" s="38" t="s">
        <v>538</v>
      </c>
      <c r="D465" s="39">
        <v>0.28210000000000002</v>
      </c>
      <c r="E465" s="39">
        <v>0.2283</v>
      </c>
    </row>
    <row r="466" spans="1:5" x14ac:dyDescent="0.2">
      <c r="A466" s="39">
        <v>22</v>
      </c>
      <c r="B466" s="39">
        <v>2112</v>
      </c>
      <c r="C466" s="38" t="s">
        <v>539</v>
      </c>
      <c r="D466" s="39">
        <v>0.2787</v>
      </c>
      <c r="E466" s="39">
        <v>0.2248</v>
      </c>
    </row>
    <row r="467" spans="1:5" x14ac:dyDescent="0.2">
      <c r="A467" s="39">
        <v>22</v>
      </c>
      <c r="B467" s="39">
        <v>2113</v>
      </c>
      <c r="C467" s="38" t="s">
        <v>540</v>
      </c>
      <c r="D467" s="39">
        <v>0.27510000000000001</v>
      </c>
      <c r="E467" s="39">
        <v>0.2215</v>
      </c>
    </row>
    <row r="468" spans="1:5" x14ac:dyDescent="0.2">
      <c r="A468" s="39">
        <v>22</v>
      </c>
      <c r="B468" s="39">
        <v>2114</v>
      </c>
      <c r="C468" s="38" t="s">
        <v>541</v>
      </c>
      <c r="D468" s="39">
        <v>0.27160000000000001</v>
      </c>
      <c r="E468" s="39">
        <v>0.21820000000000001</v>
      </c>
    </row>
    <row r="469" spans="1:5" x14ac:dyDescent="0.2">
      <c r="A469" s="39">
        <v>22</v>
      </c>
      <c r="B469" s="39">
        <v>2115</v>
      </c>
      <c r="C469" s="38" t="s">
        <v>542</v>
      </c>
      <c r="D469" s="39">
        <v>0.26829999999999998</v>
      </c>
      <c r="E469" s="39">
        <v>0.21490000000000001</v>
      </c>
    </row>
    <row r="470" spans="1:5" x14ac:dyDescent="0.2">
      <c r="A470" s="39">
        <v>22</v>
      </c>
      <c r="B470" s="39">
        <v>2116</v>
      </c>
      <c r="C470" s="38" t="s">
        <v>543</v>
      </c>
      <c r="D470" s="39">
        <v>0.26504009572901321</v>
      </c>
      <c r="E470" s="39">
        <v>0.21164990834097158</v>
      </c>
    </row>
    <row r="471" spans="1:5" x14ac:dyDescent="0.2">
      <c r="A471" s="39">
        <v>22</v>
      </c>
      <c r="B471" s="39">
        <v>2117</v>
      </c>
      <c r="C471" s="38" t="s">
        <v>544</v>
      </c>
      <c r="D471" s="39">
        <v>0.26181980001507449</v>
      </c>
      <c r="E471" s="39">
        <v>0.20844897022215761</v>
      </c>
    </row>
    <row r="472" spans="1:5" x14ac:dyDescent="0.2">
      <c r="A472" s="39">
        <v>23</v>
      </c>
      <c r="B472" s="39">
        <v>2024</v>
      </c>
      <c r="C472" s="38" t="s">
        <v>545</v>
      </c>
      <c r="D472" s="39">
        <v>0.92769999999999997</v>
      </c>
      <c r="E472" s="39">
        <v>0.92469999999999997</v>
      </c>
    </row>
    <row r="473" spans="1:5" x14ac:dyDescent="0.2">
      <c r="A473" s="39">
        <v>23</v>
      </c>
      <c r="B473" s="39">
        <v>2025</v>
      </c>
      <c r="C473" s="38" t="s">
        <v>546</v>
      </c>
      <c r="D473" s="39">
        <v>0.8931</v>
      </c>
      <c r="E473" s="39">
        <v>0.88880000000000003</v>
      </c>
    </row>
    <row r="474" spans="1:5" x14ac:dyDescent="0.2">
      <c r="A474" s="39">
        <v>23</v>
      </c>
      <c r="B474" s="39">
        <v>2026</v>
      </c>
      <c r="C474" s="38" t="s">
        <v>547</v>
      </c>
      <c r="D474" s="39">
        <v>0.877</v>
      </c>
      <c r="E474" s="39">
        <v>0.87119999999999997</v>
      </c>
    </row>
    <row r="475" spans="1:5" x14ac:dyDescent="0.2">
      <c r="A475" s="39">
        <v>23</v>
      </c>
      <c r="B475" s="39">
        <v>2027</v>
      </c>
      <c r="C475" s="38" t="s">
        <v>548</v>
      </c>
      <c r="D475" s="39">
        <v>0.86109999999999998</v>
      </c>
      <c r="E475" s="39">
        <v>0.85399999999999998</v>
      </c>
    </row>
    <row r="476" spans="1:5" x14ac:dyDescent="0.2">
      <c r="A476" s="39">
        <v>23</v>
      </c>
      <c r="B476" s="39">
        <v>2028</v>
      </c>
      <c r="C476" s="38" t="s">
        <v>549</v>
      </c>
      <c r="D476" s="39">
        <v>0.84550000000000003</v>
      </c>
      <c r="E476" s="39">
        <v>0.83730000000000004</v>
      </c>
    </row>
    <row r="477" spans="1:5" x14ac:dyDescent="0.2">
      <c r="A477" s="39">
        <v>23</v>
      </c>
      <c r="B477" s="39">
        <v>2029</v>
      </c>
      <c r="C477" s="38" t="s">
        <v>550</v>
      </c>
      <c r="D477" s="39">
        <v>0.83020000000000005</v>
      </c>
      <c r="E477" s="39">
        <v>0.82069999999999999</v>
      </c>
    </row>
    <row r="478" spans="1:5" x14ac:dyDescent="0.2">
      <c r="A478" s="39">
        <v>23</v>
      </c>
      <c r="B478" s="39">
        <v>2030</v>
      </c>
      <c r="C478" s="38" t="s">
        <v>551</v>
      </c>
      <c r="D478" s="39">
        <v>0.81510000000000005</v>
      </c>
      <c r="E478" s="39">
        <v>0.80459999999999998</v>
      </c>
    </row>
    <row r="479" spans="1:5" x14ac:dyDescent="0.2">
      <c r="A479" s="39">
        <v>23</v>
      </c>
      <c r="B479" s="39">
        <v>2031</v>
      </c>
      <c r="C479" s="38" t="s">
        <v>552</v>
      </c>
      <c r="D479" s="39">
        <v>0.8004</v>
      </c>
      <c r="E479" s="39">
        <v>0.78869999999999996</v>
      </c>
    </row>
    <row r="480" spans="1:5" x14ac:dyDescent="0.2">
      <c r="A480" s="39">
        <v>23</v>
      </c>
      <c r="B480" s="39">
        <v>2032</v>
      </c>
      <c r="C480" s="38" t="s">
        <v>553</v>
      </c>
      <c r="D480" s="39">
        <v>0.78600000000000003</v>
      </c>
      <c r="E480" s="39">
        <v>0.7732</v>
      </c>
    </row>
    <row r="481" spans="1:5" x14ac:dyDescent="0.2">
      <c r="A481" s="39">
        <v>23</v>
      </c>
      <c r="B481" s="39">
        <v>2033</v>
      </c>
      <c r="C481" s="38" t="s">
        <v>554</v>
      </c>
      <c r="D481" s="39">
        <v>0.77180000000000004</v>
      </c>
      <c r="E481" s="39">
        <v>0.75800000000000001</v>
      </c>
    </row>
    <row r="482" spans="1:5" x14ac:dyDescent="0.2">
      <c r="A482" s="39">
        <v>23</v>
      </c>
      <c r="B482" s="39">
        <v>2034</v>
      </c>
      <c r="C482" s="38" t="s">
        <v>555</v>
      </c>
      <c r="D482" s="39">
        <v>0.75790000000000002</v>
      </c>
      <c r="E482" s="39">
        <v>0.74319999999999997</v>
      </c>
    </row>
    <row r="483" spans="1:5" x14ac:dyDescent="0.2">
      <c r="A483" s="39">
        <v>23</v>
      </c>
      <c r="B483" s="39">
        <v>2035</v>
      </c>
      <c r="C483" s="38" t="s">
        <v>556</v>
      </c>
      <c r="D483" s="39">
        <v>0.74460000000000004</v>
      </c>
      <c r="E483" s="39">
        <v>0.72889999999999999</v>
      </c>
    </row>
    <row r="484" spans="1:5" x14ac:dyDescent="0.2">
      <c r="A484" s="39">
        <v>23</v>
      </c>
      <c r="B484" s="39">
        <v>2036</v>
      </c>
      <c r="C484" s="38" t="s">
        <v>557</v>
      </c>
      <c r="D484" s="39">
        <v>0.73199999999999998</v>
      </c>
      <c r="E484" s="39">
        <v>0.71519999999999995</v>
      </c>
    </row>
    <row r="485" spans="1:5" x14ac:dyDescent="0.2">
      <c r="A485" s="39">
        <v>23</v>
      </c>
      <c r="B485" s="39">
        <v>2037</v>
      </c>
      <c r="C485" s="38" t="s">
        <v>558</v>
      </c>
      <c r="D485" s="39">
        <v>0.72009999999999996</v>
      </c>
      <c r="E485" s="39">
        <v>0.70230000000000004</v>
      </c>
    </row>
    <row r="486" spans="1:5" x14ac:dyDescent="0.2">
      <c r="A486" s="39">
        <v>23</v>
      </c>
      <c r="B486" s="39">
        <v>2038</v>
      </c>
      <c r="C486" s="38" t="s">
        <v>559</v>
      </c>
      <c r="D486" s="39">
        <v>0.70920000000000005</v>
      </c>
      <c r="E486" s="39">
        <v>0.69010000000000005</v>
      </c>
    </row>
    <row r="487" spans="1:5" x14ac:dyDescent="0.2">
      <c r="A487" s="39">
        <v>23</v>
      </c>
      <c r="B487" s="39">
        <v>2039</v>
      </c>
      <c r="C487" s="38" t="s">
        <v>560</v>
      </c>
      <c r="D487" s="39">
        <v>0.69889999999999997</v>
      </c>
      <c r="E487" s="39">
        <v>0.67859999999999998</v>
      </c>
    </row>
    <row r="488" spans="1:5" x14ac:dyDescent="0.2">
      <c r="A488" s="39">
        <v>23</v>
      </c>
      <c r="B488" s="39">
        <v>2040</v>
      </c>
      <c r="C488" s="38" t="s">
        <v>561</v>
      </c>
      <c r="D488" s="39">
        <v>0.68940000000000001</v>
      </c>
      <c r="E488" s="39">
        <v>0.66779999999999995</v>
      </c>
    </row>
    <row r="489" spans="1:5" x14ac:dyDescent="0.2">
      <c r="A489" s="39">
        <v>23</v>
      </c>
      <c r="B489" s="39">
        <v>2041</v>
      </c>
      <c r="C489" s="38" t="s">
        <v>562</v>
      </c>
      <c r="D489" s="39">
        <v>0.68030000000000002</v>
      </c>
      <c r="E489" s="39">
        <v>0.65749999999999997</v>
      </c>
    </row>
    <row r="490" spans="1:5" x14ac:dyDescent="0.2">
      <c r="A490" s="39">
        <v>23</v>
      </c>
      <c r="B490" s="39">
        <v>2042</v>
      </c>
      <c r="C490" s="38" t="s">
        <v>563</v>
      </c>
      <c r="D490" s="39">
        <v>0.67179999999999995</v>
      </c>
      <c r="E490" s="39">
        <v>0.64759999999999995</v>
      </c>
    </row>
    <row r="491" spans="1:5" x14ac:dyDescent="0.2">
      <c r="A491" s="39">
        <v>23</v>
      </c>
      <c r="B491" s="39">
        <v>2043</v>
      </c>
      <c r="C491" s="38" t="s">
        <v>564</v>
      </c>
      <c r="D491" s="39">
        <v>0.66339999999999999</v>
      </c>
      <c r="E491" s="39">
        <v>0.63790000000000002</v>
      </c>
    </row>
    <row r="492" spans="1:5" x14ac:dyDescent="0.2">
      <c r="A492" s="39">
        <v>23</v>
      </c>
      <c r="B492" s="39">
        <v>2044</v>
      </c>
      <c r="C492" s="38" t="s">
        <v>565</v>
      </c>
      <c r="D492" s="39">
        <v>0.6552</v>
      </c>
      <c r="E492" s="39">
        <v>0.62829999999999997</v>
      </c>
    </row>
    <row r="493" spans="1:5" x14ac:dyDescent="0.2">
      <c r="A493" s="39">
        <v>23</v>
      </c>
      <c r="B493" s="39">
        <v>2045</v>
      </c>
      <c r="C493" s="38" t="s">
        <v>566</v>
      </c>
      <c r="D493" s="39">
        <v>0.64690000000000003</v>
      </c>
      <c r="E493" s="39">
        <v>0.61890000000000001</v>
      </c>
    </row>
    <row r="494" spans="1:5" x14ac:dyDescent="0.2">
      <c r="A494" s="39">
        <v>23</v>
      </c>
      <c r="B494" s="39">
        <v>2046</v>
      </c>
      <c r="C494" s="38" t="s">
        <v>567</v>
      </c>
      <c r="D494" s="39">
        <v>0.63880000000000003</v>
      </c>
      <c r="E494" s="39">
        <v>0.60960000000000003</v>
      </c>
    </row>
    <row r="495" spans="1:5" x14ac:dyDescent="0.2">
      <c r="A495" s="39">
        <v>23</v>
      </c>
      <c r="B495" s="39">
        <v>2047</v>
      </c>
      <c r="C495" s="38" t="s">
        <v>568</v>
      </c>
      <c r="D495" s="39">
        <v>0.63090000000000002</v>
      </c>
      <c r="E495" s="39">
        <v>0.60050000000000003</v>
      </c>
    </row>
    <row r="496" spans="1:5" x14ac:dyDescent="0.2">
      <c r="A496" s="39">
        <v>23</v>
      </c>
      <c r="B496" s="39">
        <v>2048</v>
      </c>
      <c r="C496" s="38" t="s">
        <v>569</v>
      </c>
      <c r="D496" s="39">
        <v>0.623</v>
      </c>
      <c r="E496" s="39">
        <v>0.59150000000000003</v>
      </c>
    </row>
    <row r="497" spans="1:5" x14ac:dyDescent="0.2">
      <c r="A497" s="39">
        <v>23</v>
      </c>
      <c r="B497" s="39">
        <v>2049</v>
      </c>
      <c r="C497" s="38" t="s">
        <v>570</v>
      </c>
      <c r="D497" s="39">
        <v>0.61519999999999997</v>
      </c>
      <c r="E497" s="39">
        <v>0.58260000000000001</v>
      </c>
    </row>
    <row r="498" spans="1:5" x14ac:dyDescent="0.2">
      <c r="A498" s="39">
        <v>23</v>
      </c>
      <c r="B498" s="39">
        <v>2050</v>
      </c>
      <c r="C498" s="38" t="s">
        <v>571</v>
      </c>
      <c r="D498" s="39">
        <v>0.60760000000000003</v>
      </c>
      <c r="E498" s="39">
        <v>0.57379999999999998</v>
      </c>
    </row>
    <row r="499" spans="1:5" x14ac:dyDescent="0.2">
      <c r="A499" s="39">
        <v>23</v>
      </c>
      <c r="B499" s="39">
        <v>2051</v>
      </c>
      <c r="C499" s="38" t="s">
        <v>572</v>
      </c>
      <c r="D499" s="39">
        <v>0.59989999999999999</v>
      </c>
      <c r="E499" s="39">
        <v>0.56520000000000004</v>
      </c>
    </row>
    <row r="500" spans="1:5" x14ac:dyDescent="0.2">
      <c r="A500" s="39">
        <v>23</v>
      </c>
      <c r="B500" s="39">
        <v>2052</v>
      </c>
      <c r="C500" s="38" t="s">
        <v>573</v>
      </c>
      <c r="D500" s="39">
        <v>0.59240000000000004</v>
      </c>
      <c r="E500" s="39">
        <v>0.55669999999999997</v>
      </c>
    </row>
    <row r="501" spans="1:5" x14ac:dyDescent="0.2">
      <c r="A501" s="39">
        <v>23</v>
      </c>
      <c r="B501" s="39">
        <v>2053</v>
      </c>
      <c r="C501" s="38" t="s">
        <v>574</v>
      </c>
      <c r="D501" s="39">
        <v>0.58499999999999996</v>
      </c>
      <c r="E501" s="39">
        <v>0.5484</v>
      </c>
    </row>
    <row r="502" spans="1:5" x14ac:dyDescent="0.2">
      <c r="A502" s="39">
        <v>23</v>
      </c>
      <c r="B502" s="39">
        <v>2054</v>
      </c>
      <c r="C502" s="38" t="s">
        <v>575</v>
      </c>
      <c r="D502" s="39">
        <v>0.57769999999999999</v>
      </c>
      <c r="E502" s="39">
        <v>0.54020000000000001</v>
      </c>
    </row>
    <row r="503" spans="1:5" x14ac:dyDescent="0.2">
      <c r="A503" s="39">
        <v>23</v>
      </c>
      <c r="B503" s="39">
        <v>2055</v>
      </c>
      <c r="C503" s="38" t="s">
        <v>576</v>
      </c>
      <c r="D503" s="39">
        <v>0.57050000000000001</v>
      </c>
      <c r="E503" s="39">
        <v>0.53200000000000003</v>
      </c>
    </row>
    <row r="504" spans="1:5" x14ac:dyDescent="0.2">
      <c r="A504" s="39">
        <v>23</v>
      </c>
      <c r="B504" s="39">
        <v>2056</v>
      </c>
      <c r="C504" s="38" t="s">
        <v>577</v>
      </c>
      <c r="D504" s="39">
        <v>0.56340000000000001</v>
      </c>
      <c r="E504" s="39">
        <v>0.52410000000000001</v>
      </c>
    </row>
    <row r="505" spans="1:5" x14ac:dyDescent="0.2">
      <c r="A505" s="39">
        <v>23</v>
      </c>
      <c r="B505" s="39">
        <v>2057</v>
      </c>
      <c r="C505" s="38" t="s">
        <v>578</v>
      </c>
      <c r="D505" s="39">
        <v>0.55640000000000001</v>
      </c>
      <c r="E505" s="39">
        <v>0.51619999999999999</v>
      </c>
    </row>
    <row r="506" spans="1:5" x14ac:dyDescent="0.2">
      <c r="A506" s="39">
        <v>23</v>
      </c>
      <c r="B506" s="39">
        <v>2058</v>
      </c>
      <c r="C506" s="38" t="s">
        <v>579</v>
      </c>
      <c r="D506" s="39">
        <v>0.5494</v>
      </c>
      <c r="E506" s="39">
        <v>0.50849999999999995</v>
      </c>
    </row>
    <row r="507" spans="1:5" x14ac:dyDescent="0.2">
      <c r="A507" s="39">
        <v>23</v>
      </c>
      <c r="B507" s="39">
        <v>2059</v>
      </c>
      <c r="C507" s="38" t="s">
        <v>580</v>
      </c>
      <c r="D507" s="39">
        <v>0.54249999999999998</v>
      </c>
      <c r="E507" s="39">
        <v>0.50090000000000001</v>
      </c>
    </row>
    <row r="508" spans="1:5" x14ac:dyDescent="0.2">
      <c r="A508" s="39">
        <v>23</v>
      </c>
      <c r="B508" s="39">
        <v>2060</v>
      </c>
      <c r="C508" s="38" t="s">
        <v>581</v>
      </c>
      <c r="D508" s="39">
        <v>0.53580000000000005</v>
      </c>
      <c r="E508" s="39">
        <v>0.49330000000000002</v>
      </c>
    </row>
    <row r="509" spans="1:5" x14ac:dyDescent="0.2">
      <c r="A509" s="39">
        <v>23</v>
      </c>
      <c r="B509" s="39">
        <v>2061</v>
      </c>
      <c r="C509" s="38" t="s">
        <v>582</v>
      </c>
      <c r="D509" s="39">
        <v>0.52910000000000001</v>
      </c>
      <c r="E509" s="39">
        <v>0.48599999999999999</v>
      </c>
    </row>
    <row r="510" spans="1:5" x14ac:dyDescent="0.2">
      <c r="A510" s="39">
        <v>23</v>
      </c>
      <c r="B510" s="39">
        <v>2062</v>
      </c>
      <c r="C510" s="38" t="s">
        <v>583</v>
      </c>
      <c r="D510" s="39">
        <v>0.52249999999999996</v>
      </c>
      <c r="E510" s="39">
        <v>0.47870000000000001</v>
      </c>
    </row>
    <row r="511" spans="1:5" x14ac:dyDescent="0.2">
      <c r="A511" s="39">
        <v>23</v>
      </c>
      <c r="B511" s="39">
        <v>2063</v>
      </c>
      <c r="C511" s="38" t="s">
        <v>584</v>
      </c>
      <c r="D511" s="39">
        <v>0.51590000000000003</v>
      </c>
      <c r="E511" s="39">
        <v>0.47139999999999999</v>
      </c>
    </row>
    <row r="512" spans="1:5" x14ac:dyDescent="0.2">
      <c r="A512" s="39">
        <v>23</v>
      </c>
      <c r="B512" s="39">
        <v>2064</v>
      </c>
      <c r="C512" s="38" t="s">
        <v>585</v>
      </c>
      <c r="D512" s="39">
        <v>0.50949999999999995</v>
      </c>
      <c r="E512" s="39">
        <v>0.46439999999999998</v>
      </c>
    </row>
    <row r="513" spans="1:5" x14ac:dyDescent="0.2">
      <c r="A513" s="39">
        <v>23</v>
      </c>
      <c r="B513" s="39">
        <v>2065</v>
      </c>
      <c r="C513" s="38" t="s">
        <v>586</v>
      </c>
      <c r="D513" s="39">
        <v>0.50309999999999999</v>
      </c>
      <c r="E513" s="39">
        <v>0.45750000000000002</v>
      </c>
    </row>
    <row r="514" spans="1:5" x14ac:dyDescent="0.2">
      <c r="A514" s="39">
        <v>23</v>
      </c>
      <c r="B514" s="39">
        <v>2066</v>
      </c>
      <c r="C514" s="38" t="s">
        <v>587</v>
      </c>
      <c r="D514" s="39">
        <v>0.49680000000000002</v>
      </c>
      <c r="E514" s="39">
        <v>0.4506</v>
      </c>
    </row>
    <row r="515" spans="1:5" x14ac:dyDescent="0.2">
      <c r="A515" s="39">
        <v>23</v>
      </c>
      <c r="B515" s="39">
        <v>2067</v>
      </c>
      <c r="C515" s="38" t="s">
        <v>588</v>
      </c>
      <c r="D515" s="39">
        <v>0.49059999999999998</v>
      </c>
      <c r="E515" s="39">
        <v>0.44390000000000002</v>
      </c>
    </row>
    <row r="516" spans="1:5" x14ac:dyDescent="0.2">
      <c r="A516" s="39">
        <v>23</v>
      </c>
      <c r="B516" s="39">
        <v>2068</v>
      </c>
      <c r="C516" s="38" t="s">
        <v>589</v>
      </c>
      <c r="D516" s="39">
        <v>0.48449999999999999</v>
      </c>
      <c r="E516" s="39">
        <v>0.43719999999999998</v>
      </c>
    </row>
    <row r="517" spans="1:5" x14ac:dyDescent="0.2">
      <c r="A517" s="39">
        <v>23</v>
      </c>
      <c r="B517" s="39">
        <v>2069</v>
      </c>
      <c r="C517" s="38" t="s">
        <v>590</v>
      </c>
      <c r="D517" s="39">
        <v>0.47839999999999999</v>
      </c>
      <c r="E517" s="39">
        <v>0.43059999999999998</v>
      </c>
    </row>
    <row r="518" spans="1:5" x14ac:dyDescent="0.2">
      <c r="A518" s="39">
        <v>23</v>
      </c>
      <c r="B518" s="39">
        <v>2070</v>
      </c>
      <c r="C518" s="38" t="s">
        <v>591</v>
      </c>
      <c r="D518" s="39">
        <v>0.47239999999999999</v>
      </c>
      <c r="E518" s="39">
        <v>0.42409999999999998</v>
      </c>
    </row>
    <row r="519" spans="1:5" x14ac:dyDescent="0.2">
      <c r="A519" s="39">
        <v>23</v>
      </c>
      <c r="B519" s="39">
        <v>2071</v>
      </c>
      <c r="C519" s="38" t="s">
        <v>592</v>
      </c>
      <c r="D519" s="39">
        <v>0.46660000000000001</v>
      </c>
      <c r="E519" s="39">
        <v>0.4178</v>
      </c>
    </row>
    <row r="520" spans="1:5" x14ac:dyDescent="0.2">
      <c r="A520" s="39">
        <v>23</v>
      </c>
      <c r="B520" s="39">
        <v>2072</v>
      </c>
      <c r="C520" s="38" t="s">
        <v>593</v>
      </c>
      <c r="D520" s="39">
        <v>0.46079999999999999</v>
      </c>
      <c r="E520" s="39">
        <v>0.41160000000000002</v>
      </c>
    </row>
    <row r="521" spans="1:5" x14ac:dyDescent="0.2">
      <c r="A521" s="39">
        <v>23</v>
      </c>
      <c r="B521" s="39">
        <v>2073</v>
      </c>
      <c r="C521" s="38" t="s">
        <v>594</v>
      </c>
      <c r="D521" s="39">
        <v>0.45500000000000002</v>
      </c>
      <c r="E521" s="39">
        <v>0.40539999999999998</v>
      </c>
    </row>
    <row r="522" spans="1:5" x14ac:dyDescent="0.2">
      <c r="A522" s="39">
        <v>23</v>
      </c>
      <c r="B522" s="39">
        <v>2074</v>
      </c>
      <c r="C522" s="38" t="s">
        <v>595</v>
      </c>
      <c r="D522" s="39">
        <v>0.44929999999999998</v>
      </c>
      <c r="E522" s="39">
        <v>0.39929999999999999</v>
      </c>
    </row>
    <row r="523" spans="1:5" x14ac:dyDescent="0.2">
      <c r="A523" s="39">
        <v>23</v>
      </c>
      <c r="B523" s="39">
        <v>2075</v>
      </c>
      <c r="C523" s="38" t="s">
        <v>596</v>
      </c>
      <c r="D523" s="39">
        <v>0.44369999999999998</v>
      </c>
      <c r="E523" s="39">
        <v>0.39329999999999998</v>
      </c>
    </row>
    <row r="524" spans="1:5" x14ac:dyDescent="0.2">
      <c r="A524" s="39">
        <v>23</v>
      </c>
      <c r="B524" s="39">
        <v>2076</v>
      </c>
      <c r="C524" s="38" t="s">
        <v>597</v>
      </c>
      <c r="D524" s="39">
        <v>0.43809999999999999</v>
      </c>
      <c r="E524" s="39">
        <v>0.38740000000000002</v>
      </c>
    </row>
    <row r="525" spans="1:5" x14ac:dyDescent="0.2">
      <c r="A525" s="39">
        <v>23</v>
      </c>
      <c r="B525" s="39">
        <v>2077</v>
      </c>
      <c r="C525" s="38" t="s">
        <v>598</v>
      </c>
      <c r="D525" s="39">
        <v>0.43259999999999998</v>
      </c>
      <c r="E525" s="39">
        <v>0.38159999999999999</v>
      </c>
    </row>
    <row r="526" spans="1:5" x14ac:dyDescent="0.2">
      <c r="A526" s="39">
        <v>23</v>
      </c>
      <c r="B526" s="39">
        <v>2078</v>
      </c>
      <c r="C526" s="38" t="s">
        <v>599</v>
      </c>
      <c r="D526" s="39">
        <v>0.42730000000000001</v>
      </c>
      <c r="E526" s="39">
        <v>0.37580000000000002</v>
      </c>
    </row>
    <row r="527" spans="1:5" x14ac:dyDescent="0.2">
      <c r="A527" s="39">
        <v>23</v>
      </c>
      <c r="B527" s="39">
        <v>2079</v>
      </c>
      <c r="C527" s="38" t="s">
        <v>600</v>
      </c>
      <c r="D527" s="39">
        <v>0.4219</v>
      </c>
      <c r="E527" s="39">
        <v>0.37019999999999997</v>
      </c>
    </row>
    <row r="528" spans="1:5" x14ac:dyDescent="0.2">
      <c r="A528" s="39">
        <v>23</v>
      </c>
      <c r="B528" s="39">
        <v>2080</v>
      </c>
      <c r="C528" s="38" t="s">
        <v>601</v>
      </c>
      <c r="D528" s="39">
        <v>0.41660000000000003</v>
      </c>
      <c r="E528" s="39">
        <v>0.36470000000000002</v>
      </c>
    </row>
    <row r="529" spans="1:5" x14ac:dyDescent="0.2">
      <c r="A529" s="39">
        <v>23</v>
      </c>
      <c r="B529" s="39">
        <v>2081</v>
      </c>
      <c r="C529" s="38" t="s">
        <v>602</v>
      </c>
      <c r="D529" s="39">
        <v>0.41139999999999999</v>
      </c>
      <c r="E529" s="39">
        <v>0.35920000000000002</v>
      </c>
    </row>
    <row r="530" spans="1:5" x14ac:dyDescent="0.2">
      <c r="A530" s="39">
        <v>23</v>
      </c>
      <c r="B530" s="39">
        <v>2082</v>
      </c>
      <c r="C530" s="38" t="s">
        <v>603</v>
      </c>
      <c r="D530" s="39">
        <v>0.40629999999999999</v>
      </c>
      <c r="E530" s="39">
        <v>0.35389999999999999</v>
      </c>
    </row>
    <row r="531" spans="1:5" x14ac:dyDescent="0.2">
      <c r="A531" s="39">
        <v>23</v>
      </c>
      <c r="B531" s="39">
        <v>2083</v>
      </c>
      <c r="C531" s="38" t="s">
        <v>604</v>
      </c>
      <c r="D531" s="39">
        <v>0.4012</v>
      </c>
      <c r="E531" s="39">
        <v>0.34860000000000002</v>
      </c>
    </row>
    <row r="532" spans="1:5" x14ac:dyDescent="0.2">
      <c r="A532" s="39">
        <v>23</v>
      </c>
      <c r="B532" s="39">
        <v>2084</v>
      </c>
      <c r="C532" s="38" t="s">
        <v>605</v>
      </c>
      <c r="D532" s="39">
        <v>0.3962</v>
      </c>
      <c r="E532" s="39">
        <v>0.34320000000000001</v>
      </c>
    </row>
    <row r="533" spans="1:5" x14ac:dyDescent="0.2">
      <c r="A533" s="39">
        <v>23</v>
      </c>
      <c r="B533" s="39">
        <v>2085</v>
      </c>
      <c r="C533" s="38" t="s">
        <v>606</v>
      </c>
      <c r="D533" s="39">
        <v>0.39119999999999999</v>
      </c>
      <c r="E533" s="39">
        <v>0.33810000000000001</v>
      </c>
    </row>
    <row r="534" spans="1:5" x14ac:dyDescent="0.2">
      <c r="A534" s="39">
        <v>23</v>
      </c>
      <c r="B534" s="39">
        <v>2086</v>
      </c>
      <c r="C534" s="38" t="s">
        <v>607</v>
      </c>
      <c r="D534" s="39">
        <v>0.38640000000000002</v>
      </c>
      <c r="E534" s="39">
        <v>0.33300000000000002</v>
      </c>
    </row>
    <row r="535" spans="1:5" x14ac:dyDescent="0.2">
      <c r="A535" s="39">
        <v>23</v>
      </c>
      <c r="B535" s="39">
        <v>2087</v>
      </c>
      <c r="C535" s="38" t="s">
        <v>608</v>
      </c>
      <c r="D535" s="39">
        <v>0.38150000000000001</v>
      </c>
      <c r="E535" s="39">
        <v>0.3281</v>
      </c>
    </row>
    <row r="536" spans="1:5" x14ac:dyDescent="0.2">
      <c r="A536" s="39">
        <v>23</v>
      </c>
      <c r="B536" s="39">
        <v>2088</v>
      </c>
      <c r="C536" s="38" t="s">
        <v>609</v>
      </c>
      <c r="D536" s="39">
        <v>0.37669999999999998</v>
      </c>
      <c r="E536" s="39">
        <v>0.3231</v>
      </c>
    </row>
    <row r="537" spans="1:5" x14ac:dyDescent="0.2">
      <c r="A537" s="39">
        <v>23</v>
      </c>
      <c r="B537" s="39">
        <v>2089</v>
      </c>
      <c r="C537" s="38" t="s">
        <v>610</v>
      </c>
      <c r="D537" s="39">
        <v>0.372</v>
      </c>
      <c r="E537" s="39">
        <v>0.31830000000000003</v>
      </c>
    </row>
    <row r="538" spans="1:5" x14ac:dyDescent="0.2">
      <c r="A538" s="39">
        <v>23</v>
      </c>
      <c r="B538" s="39">
        <v>2090</v>
      </c>
      <c r="C538" s="38" t="s">
        <v>611</v>
      </c>
      <c r="D538" s="39">
        <v>0.3674</v>
      </c>
      <c r="E538" s="39">
        <v>0.3135</v>
      </c>
    </row>
    <row r="539" spans="1:5" x14ac:dyDescent="0.2">
      <c r="A539" s="39">
        <v>23</v>
      </c>
      <c r="B539" s="39">
        <v>2091</v>
      </c>
      <c r="C539" s="38" t="s">
        <v>612</v>
      </c>
      <c r="D539" s="39">
        <v>0.36280000000000001</v>
      </c>
      <c r="E539" s="39">
        <v>0.30880000000000002</v>
      </c>
    </row>
    <row r="540" spans="1:5" x14ac:dyDescent="0.2">
      <c r="A540" s="39">
        <v>23</v>
      </c>
      <c r="B540" s="39">
        <v>2092</v>
      </c>
      <c r="C540" s="38" t="s">
        <v>613</v>
      </c>
      <c r="D540" s="39">
        <v>0.35820000000000002</v>
      </c>
      <c r="E540" s="39">
        <v>0.30420000000000003</v>
      </c>
    </row>
    <row r="541" spans="1:5" x14ac:dyDescent="0.2">
      <c r="A541" s="39">
        <v>23</v>
      </c>
      <c r="B541" s="39">
        <v>2093</v>
      </c>
      <c r="C541" s="38" t="s">
        <v>614</v>
      </c>
      <c r="D541" s="39">
        <v>0.3538</v>
      </c>
      <c r="E541" s="39">
        <v>0.29959999999999998</v>
      </c>
    </row>
    <row r="542" spans="1:5" x14ac:dyDescent="0.2">
      <c r="A542" s="39">
        <v>23</v>
      </c>
      <c r="B542" s="39">
        <v>2094</v>
      </c>
      <c r="C542" s="38" t="s">
        <v>615</v>
      </c>
      <c r="D542" s="39">
        <v>0.34939999999999999</v>
      </c>
      <c r="E542" s="39">
        <v>0.29509999999999997</v>
      </c>
    </row>
    <row r="543" spans="1:5" x14ac:dyDescent="0.2">
      <c r="A543" s="39">
        <v>23</v>
      </c>
      <c r="B543" s="39">
        <v>2095</v>
      </c>
      <c r="C543" s="38" t="s">
        <v>616</v>
      </c>
      <c r="D543" s="39">
        <v>0.34499999999999997</v>
      </c>
      <c r="E543" s="39">
        <v>0.29070000000000001</v>
      </c>
    </row>
    <row r="544" spans="1:5" x14ac:dyDescent="0.2">
      <c r="A544" s="39">
        <v>23</v>
      </c>
      <c r="B544" s="39">
        <v>2096</v>
      </c>
      <c r="C544" s="38" t="s">
        <v>617</v>
      </c>
      <c r="D544" s="39">
        <v>0.3407</v>
      </c>
      <c r="E544" s="39">
        <v>0.2863</v>
      </c>
    </row>
    <row r="545" spans="1:5" x14ac:dyDescent="0.2">
      <c r="A545" s="39">
        <v>23</v>
      </c>
      <c r="B545" s="39">
        <v>2097</v>
      </c>
      <c r="C545" s="38" t="s">
        <v>618</v>
      </c>
      <c r="D545" s="39">
        <v>0.33639999999999998</v>
      </c>
      <c r="E545" s="39">
        <v>0.28210000000000002</v>
      </c>
    </row>
    <row r="546" spans="1:5" x14ac:dyDescent="0.2">
      <c r="A546" s="39">
        <v>23</v>
      </c>
      <c r="B546" s="39">
        <v>2098</v>
      </c>
      <c r="C546" s="38" t="s">
        <v>619</v>
      </c>
      <c r="D546" s="39">
        <v>0.33229999999999998</v>
      </c>
      <c r="E546" s="39">
        <v>0.27789999999999998</v>
      </c>
    </row>
    <row r="547" spans="1:5" x14ac:dyDescent="0.2">
      <c r="A547" s="39">
        <v>23</v>
      </c>
      <c r="B547" s="39">
        <v>2099</v>
      </c>
      <c r="C547" s="38" t="s">
        <v>620</v>
      </c>
      <c r="D547" s="39">
        <v>0.3281</v>
      </c>
      <c r="E547" s="39">
        <v>0.2737</v>
      </c>
    </row>
    <row r="548" spans="1:5" x14ac:dyDescent="0.2">
      <c r="A548" s="39">
        <v>23</v>
      </c>
      <c r="B548" s="39">
        <v>2100</v>
      </c>
      <c r="C548" s="38" t="s">
        <v>621</v>
      </c>
      <c r="D548" s="39">
        <v>0.32400000000000001</v>
      </c>
      <c r="E548" s="39">
        <v>0.26960000000000001</v>
      </c>
    </row>
    <row r="549" spans="1:5" x14ac:dyDescent="0.2">
      <c r="A549" s="39">
        <v>23</v>
      </c>
      <c r="B549" s="39">
        <v>2101</v>
      </c>
      <c r="C549" s="38" t="s">
        <v>622</v>
      </c>
      <c r="D549" s="39">
        <v>0.32</v>
      </c>
      <c r="E549" s="39">
        <v>0.26550000000000001</v>
      </c>
    </row>
    <row r="550" spans="1:5" x14ac:dyDescent="0.2">
      <c r="A550" s="39">
        <v>23</v>
      </c>
      <c r="B550" s="39">
        <v>2102</v>
      </c>
      <c r="C550" s="38" t="s">
        <v>623</v>
      </c>
      <c r="D550" s="39">
        <v>0.31590000000000001</v>
      </c>
      <c r="E550" s="39">
        <v>0.26150000000000001</v>
      </c>
    </row>
    <row r="551" spans="1:5" x14ac:dyDescent="0.2">
      <c r="A551" s="39">
        <v>23</v>
      </c>
      <c r="B551" s="39">
        <v>2103</v>
      </c>
      <c r="C551" s="38" t="s">
        <v>624</v>
      </c>
      <c r="D551" s="39">
        <v>0.312</v>
      </c>
      <c r="E551" s="39">
        <v>0.2576</v>
      </c>
    </row>
    <row r="552" spans="1:5" x14ac:dyDescent="0.2">
      <c r="A552" s="39">
        <v>23</v>
      </c>
      <c r="B552" s="39">
        <v>2104</v>
      </c>
      <c r="C552" s="38" t="s">
        <v>625</v>
      </c>
      <c r="D552" s="39">
        <v>0.30809999999999998</v>
      </c>
      <c r="E552" s="39">
        <v>0.25380000000000003</v>
      </c>
    </row>
    <row r="553" spans="1:5" x14ac:dyDescent="0.2">
      <c r="A553" s="39">
        <v>23</v>
      </c>
      <c r="B553" s="39">
        <v>2105</v>
      </c>
      <c r="C553" s="38" t="s">
        <v>626</v>
      </c>
      <c r="D553" s="39">
        <v>0.30420000000000003</v>
      </c>
      <c r="E553" s="39">
        <v>0.25</v>
      </c>
    </row>
    <row r="554" spans="1:5" x14ac:dyDescent="0.2">
      <c r="A554" s="39">
        <v>23</v>
      </c>
      <c r="B554" s="39">
        <v>2106</v>
      </c>
      <c r="C554" s="38" t="s">
        <v>627</v>
      </c>
      <c r="D554" s="39">
        <v>0.30049999999999999</v>
      </c>
      <c r="E554" s="39">
        <v>0.2462</v>
      </c>
    </row>
    <row r="555" spans="1:5" x14ac:dyDescent="0.2">
      <c r="A555" s="39">
        <v>23</v>
      </c>
      <c r="B555" s="39">
        <v>2107</v>
      </c>
      <c r="C555" s="38" t="s">
        <v>628</v>
      </c>
      <c r="D555" s="39">
        <v>0.29670000000000002</v>
      </c>
      <c r="E555" s="39">
        <v>0.24249999999999999</v>
      </c>
    </row>
    <row r="556" spans="1:5" x14ac:dyDescent="0.2">
      <c r="A556" s="39">
        <v>23</v>
      </c>
      <c r="B556" s="39">
        <v>2108</v>
      </c>
      <c r="C556" s="38" t="s">
        <v>629</v>
      </c>
      <c r="D556" s="39">
        <v>0.29299999999999998</v>
      </c>
      <c r="E556" s="39">
        <v>0.23880000000000001</v>
      </c>
    </row>
    <row r="557" spans="1:5" x14ac:dyDescent="0.2">
      <c r="A557" s="39">
        <v>23</v>
      </c>
      <c r="B557" s="39">
        <v>2109</v>
      </c>
      <c r="C557" s="38" t="s">
        <v>630</v>
      </c>
      <c r="D557" s="39">
        <v>0.2893</v>
      </c>
      <c r="E557" s="39">
        <v>0.23530000000000001</v>
      </c>
    </row>
    <row r="558" spans="1:5" x14ac:dyDescent="0.2">
      <c r="A558" s="39">
        <v>23</v>
      </c>
      <c r="B558" s="39">
        <v>2110</v>
      </c>
      <c r="C558" s="38" t="s">
        <v>631</v>
      </c>
      <c r="D558" s="39">
        <v>0.2858</v>
      </c>
      <c r="E558" s="39">
        <v>0.23180000000000001</v>
      </c>
    </row>
    <row r="559" spans="1:5" x14ac:dyDescent="0.2">
      <c r="A559" s="39">
        <v>23</v>
      </c>
      <c r="B559" s="39">
        <v>2111</v>
      </c>
      <c r="C559" s="38" t="s">
        <v>632</v>
      </c>
      <c r="D559" s="39">
        <v>0.28210000000000002</v>
      </c>
      <c r="E559" s="39">
        <v>0.2283</v>
      </c>
    </row>
    <row r="560" spans="1:5" x14ac:dyDescent="0.2">
      <c r="A560" s="39">
        <v>23</v>
      </c>
      <c r="B560" s="39">
        <v>2112</v>
      </c>
      <c r="C560" s="38" t="s">
        <v>633</v>
      </c>
      <c r="D560" s="39">
        <v>0.2787</v>
      </c>
      <c r="E560" s="39">
        <v>0.2248</v>
      </c>
    </row>
    <row r="561" spans="1:5" x14ac:dyDescent="0.2">
      <c r="A561" s="39">
        <v>23</v>
      </c>
      <c r="B561" s="39">
        <v>2113</v>
      </c>
      <c r="C561" s="38" t="s">
        <v>634</v>
      </c>
      <c r="D561" s="39">
        <v>0.27510000000000001</v>
      </c>
      <c r="E561" s="39">
        <v>0.2215</v>
      </c>
    </row>
    <row r="562" spans="1:5" x14ac:dyDescent="0.2">
      <c r="A562" s="39">
        <v>23</v>
      </c>
      <c r="B562" s="39">
        <v>2114</v>
      </c>
      <c r="C562" s="38" t="s">
        <v>635</v>
      </c>
      <c r="D562" s="39">
        <v>0.27160000000000001</v>
      </c>
      <c r="E562" s="39">
        <v>0.21820000000000001</v>
      </c>
    </row>
    <row r="563" spans="1:5" x14ac:dyDescent="0.2">
      <c r="A563" s="39">
        <v>23</v>
      </c>
      <c r="B563" s="39">
        <v>2115</v>
      </c>
      <c r="C563" s="38" t="s">
        <v>636</v>
      </c>
      <c r="D563" s="39">
        <v>0.26829999999999998</v>
      </c>
      <c r="E563" s="39">
        <v>0.21490000000000001</v>
      </c>
    </row>
    <row r="564" spans="1:5" x14ac:dyDescent="0.2">
      <c r="A564" s="39">
        <v>23</v>
      </c>
      <c r="B564" s="39">
        <v>2116</v>
      </c>
      <c r="C564" s="38" t="s">
        <v>637</v>
      </c>
      <c r="D564" s="39">
        <v>0.26504009572901321</v>
      </c>
      <c r="E564" s="39">
        <v>0.21164990834097158</v>
      </c>
    </row>
    <row r="565" spans="1:5" x14ac:dyDescent="0.2">
      <c r="A565" s="39">
        <v>23</v>
      </c>
      <c r="B565" s="39">
        <v>2117</v>
      </c>
      <c r="C565" s="38" t="s">
        <v>638</v>
      </c>
      <c r="D565" s="39">
        <v>0.26181980001507449</v>
      </c>
      <c r="E565" s="39">
        <v>0.20844897022215761</v>
      </c>
    </row>
    <row r="566" spans="1:5" x14ac:dyDescent="0.2">
      <c r="A566" s="39">
        <v>24</v>
      </c>
      <c r="B566" s="39">
        <v>2024</v>
      </c>
      <c r="C566" s="38" t="s">
        <v>639</v>
      </c>
      <c r="D566" s="39">
        <v>0.92769999999999997</v>
      </c>
      <c r="E566" s="39">
        <v>0.92469999999999997</v>
      </c>
    </row>
    <row r="567" spans="1:5" x14ac:dyDescent="0.2">
      <c r="A567" s="39">
        <v>24</v>
      </c>
      <c r="B567" s="39">
        <v>2025</v>
      </c>
      <c r="C567" s="38" t="s">
        <v>640</v>
      </c>
      <c r="D567" s="39">
        <v>0.8931</v>
      </c>
      <c r="E567" s="39">
        <v>0.88880000000000003</v>
      </c>
    </row>
    <row r="568" spans="1:5" x14ac:dyDescent="0.2">
      <c r="A568" s="39">
        <v>24</v>
      </c>
      <c r="B568" s="39">
        <v>2026</v>
      </c>
      <c r="C568" s="38" t="s">
        <v>641</v>
      </c>
      <c r="D568" s="39">
        <v>0.877</v>
      </c>
      <c r="E568" s="39">
        <v>0.87119999999999997</v>
      </c>
    </row>
    <row r="569" spans="1:5" x14ac:dyDescent="0.2">
      <c r="A569" s="39">
        <v>24</v>
      </c>
      <c r="B569" s="39">
        <v>2027</v>
      </c>
      <c r="C569" s="38" t="s">
        <v>642</v>
      </c>
      <c r="D569" s="39">
        <v>0.86109999999999998</v>
      </c>
      <c r="E569" s="39">
        <v>0.85399999999999998</v>
      </c>
    </row>
    <row r="570" spans="1:5" x14ac:dyDescent="0.2">
      <c r="A570" s="39">
        <v>24</v>
      </c>
      <c r="B570" s="39">
        <v>2028</v>
      </c>
      <c r="C570" s="38" t="s">
        <v>643</v>
      </c>
      <c r="D570" s="39">
        <v>0.84550000000000003</v>
      </c>
      <c r="E570" s="39">
        <v>0.83730000000000004</v>
      </c>
    </row>
    <row r="571" spans="1:5" x14ac:dyDescent="0.2">
      <c r="A571" s="39">
        <v>24</v>
      </c>
      <c r="B571" s="39">
        <v>2029</v>
      </c>
      <c r="C571" s="38" t="s">
        <v>644</v>
      </c>
      <c r="D571" s="39">
        <v>0.83020000000000005</v>
      </c>
      <c r="E571" s="39">
        <v>0.82069999999999999</v>
      </c>
    </row>
    <row r="572" spans="1:5" x14ac:dyDescent="0.2">
      <c r="A572" s="39">
        <v>24</v>
      </c>
      <c r="B572" s="39">
        <v>2030</v>
      </c>
      <c r="C572" s="38" t="s">
        <v>645</v>
      </c>
      <c r="D572" s="39">
        <v>0.81510000000000005</v>
      </c>
      <c r="E572" s="39">
        <v>0.80459999999999998</v>
      </c>
    </row>
    <row r="573" spans="1:5" x14ac:dyDescent="0.2">
      <c r="A573" s="39">
        <v>24</v>
      </c>
      <c r="B573" s="39">
        <v>2031</v>
      </c>
      <c r="C573" s="38" t="s">
        <v>646</v>
      </c>
      <c r="D573" s="39">
        <v>0.8004</v>
      </c>
      <c r="E573" s="39">
        <v>0.78869999999999996</v>
      </c>
    </row>
    <row r="574" spans="1:5" x14ac:dyDescent="0.2">
      <c r="A574" s="39">
        <v>24</v>
      </c>
      <c r="B574" s="39">
        <v>2032</v>
      </c>
      <c r="C574" s="38" t="s">
        <v>647</v>
      </c>
      <c r="D574" s="39">
        <v>0.78600000000000003</v>
      </c>
      <c r="E574" s="39">
        <v>0.7732</v>
      </c>
    </row>
    <row r="575" spans="1:5" x14ac:dyDescent="0.2">
      <c r="A575" s="39">
        <v>24</v>
      </c>
      <c r="B575" s="39">
        <v>2033</v>
      </c>
      <c r="C575" s="38" t="s">
        <v>648</v>
      </c>
      <c r="D575" s="39">
        <v>0.77180000000000004</v>
      </c>
      <c r="E575" s="39">
        <v>0.75800000000000001</v>
      </c>
    </row>
    <row r="576" spans="1:5" x14ac:dyDescent="0.2">
      <c r="A576" s="39">
        <v>24</v>
      </c>
      <c r="B576" s="39">
        <v>2034</v>
      </c>
      <c r="C576" s="38" t="s">
        <v>649</v>
      </c>
      <c r="D576" s="39">
        <v>0.75790000000000002</v>
      </c>
      <c r="E576" s="39">
        <v>0.74319999999999997</v>
      </c>
    </row>
    <row r="577" spans="1:5" x14ac:dyDescent="0.2">
      <c r="A577" s="39">
        <v>24</v>
      </c>
      <c r="B577" s="39">
        <v>2035</v>
      </c>
      <c r="C577" s="38" t="s">
        <v>650</v>
      </c>
      <c r="D577" s="39">
        <v>0.74460000000000004</v>
      </c>
      <c r="E577" s="39">
        <v>0.72889999999999999</v>
      </c>
    </row>
    <row r="578" spans="1:5" x14ac:dyDescent="0.2">
      <c r="A578" s="39">
        <v>24</v>
      </c>
      <c r="B578" s="39">
        <v>2036</v>
      </c>
      <c r="C578" s="38" t="s">
        <v>651</v>
      </c>
      <c r="D578" s="39">
        <v>0.73199999999999998</v>
      </c>
      <c r="E578" s="39">
        <v>0.71519999999999995</v>
      </c>
    </row>
    <row r="579" spans="1:5" x14ac:dyDescent="0.2">
      <c r="A579" s="39">
        <v>24</v>
      </c>
      <c r="B579" s="39">
        <v>2037</v>
      </c>
      <c r="C579" s="38" t="s">
        <v>652</v>
      </c>
      <c r="D579" s="39">
        <v>0.72009999999999996</v>
      </c>
      <c r="E579" s="39">
        <v>0.70230000000000004</v>
      </c>
    </row>
    <row r="580" spans="1:5" x14ac:dyDescent="0.2">
      <c r="A580" s="39">
        <v>24</v>
      </c>
      <c r="B580" s="39">
        <v>2038</v>
      </c>
      <c r="C580" s="38" t="s">
        <v>653</v>
      </c>
      <c r="D580" s="39">
        <v>0.70920000000000005</v>
      </c>
      <c r="E580" s="39">
        <v>0.69010000000000005</v>
      </c>
    </row>
    <row r="581" spans="1:5" x14ac:dyDescent="0.2">
      <c r="A581" s="39">
        <v>24</v>
      </c>
      <c r="B581" s="39">
        <v>2039</v>
      </c>
      <c r="C581" s="38" t="s">
        <v>654</v>
      </c>
      <c r="D581" s="39">
        <v>0.69889999999999997</v>
      </c>
      <c r="E581" s="39">
        <v>0.67859999999999998</v>
      </c>
    </row>
    <row r="582" spans="1:5" x14ac:dyDescent="0.2">
      <c r="A582" s="39">
        <v>24</v>
      </c>
      <c r="B582" s="39">
        <v>2040</v>
      </c>
      <c r="C582" s="38" t="s">
        <v>655</v>
      </c>
      <c r="D582" s="39">
        <v>0.68940000000000001</v>
      </c>
      <c r="E582" s="39">
        <v>0.66779999999999995</v>
      </c>
    </row>
    <row r="583" spans="1:5" x14ac:dyDescent="0.2">
      <c r="A583" s="39">
        <v>24</v>
      </c>
      <c r="B583" s="39">
        <v>2041</v>
      </c>
      <c r="C583" s="38" t="s">
        <v>656</v>
      </c>
      <c r="D583" s="39">
        <v>0.68030000000000002</v>
      </c>
      <c r="E583" s="39">
        <v>0.65749999999999997</v>
      </c>
    </row>
    <row r="584" spans="1:5" x14ac:dyDescent="0.2">
      <c r="A584" s="39">
        <v>24</v>
      </c>
      <c r="B584" s="39">
        <v>2042</v>
      </c>
      <c r="C584" s="38" t="s">
        <v>657</v>
      </c>
      <c r="D584" s="39">
        <v>0.67179999999999995</v>
      </c>
      <c r="E584" s="39">
        <v>0.64759999999999995</v>
      </c>
    </row>
    <row r="585" spans="1:5" x14ac:dyDescent="0.2">
      <c r="A585" s="39">
        <v>24</v>
      </c>
      <c r="B585" s="39">
        <v>2043</v>
      </c>
      <c r="C585" s="38" t="s">
        <v>658</v>
      </c>
      <c r="D585" s="39">
        <v>0.66339999999999999</v>
      </c>
      <c r="E585" s="39">
        <v>0.63790000000000002</v>
      </c>
    </row>
    <row r="586" spans="1:5" x14ac:dyDescent="0.2">
      <c r="A586" s="39">
        <v>24</v>
      </c>
      <c r="B586" s="39">
        <v>2044</v>
      </c>
      <c r="C586" s="38" t="s">
        <v>659</v>
      </c>
      <c r="D586" s="39">
        <v>0.6552</v>
      </c>
      <c r="E586" s="39">
        <v>0.62829999999999997</v>
      </c>
    </row>
    <row r="587" spans="1:5" x14ac:dyDescent="0.2">
      <c r="A587" s="39">
        <v>24</v>
      </c>
      <c r="B587" s="39">
        <v>2045</v>
      </c>
      <c r="C587" s="38" t="s">
        <v>660</v>
      </c>
      <c r="D587" s="39">
        <v>0.64690000000000003</v>
      </c>
      <c r="E587" s="39">
        <v>0.61890000000000001</v>
      </c>
    </row>
    <row r="588" spans="1:5" x14ac:dyDescent="0.2">
      <c r="A588" s="39">
        <v>24</v>
      </c>
      <c r="B588" s="39">
        <v>2046</v>
      </c>
      <c r="C588" s="38" t="s">
        <v>661</v>
      </c>
      <c r="D588" s="39">
        <v>0.63880000000000003</v>
      </c>
      <c r="E588" s="39">
        <v>0.60960000000000003</v>
      </c>
    </row>
    <row r="589" spans="1:5" x14ac:dyDescent="0.2">
      <c r="A589" s="39">
        <v>24</v>
      </c>
      <c r="B589" s="39">
        <v>2047</v>
      </c>
      <c r="C589" s="38" t="s">
        <v>662</v>
      </c>
      <c r="D589" s="39">
        <v>0.63090000000000002</v>
      </c>
      <c r="E589" s="39">
        <v>0.60050000000000003</v>
      </c>
    </row>
    <row r="590" spans="1:5" x14ac:dyDescent="0.2">
      <c r="A590" s="39">
        <v>24</v>
      </c>
      <c r="B590" s="39">
        <v>2048</v>
      </c>
      <c r="C590" s="38" t="s">
        <v>663</v>
      </c>
      <c r="D590" s="39">
        <v>0.623</v>
      </c>
      <c r="E590" s="39">
        <v>0.59150000000000003</v>
      </c>
    </row>
    <row r="591" spans="1:5" x14ac:dyDescent="0.2">
      <c r="A591" s="39">
        <v>24</v>
      </c>
      <c r="B591" s="39">
        <v>2049</v>
      </c>
      <c r="C591" s="38" t="s">
        <v>664</v>
      </c>
      <c r="D591" s="39">
        <v>0.61519999999999997</v>
      </c>
      <c r="E591" s="39">
        <v>0.58260000000000001</v>
      </c>
    </row>
    <row r="592" spans="1:5" x14ac:dyDescent="0.2">
      <c r="A592" s="39">
        <v>24</v>
      </c>
      <c r="B592" s="39">
        <v>2050</v>
      </c>
      <c r="C592" s="38" t="s">
        <v>665</v>
      </c>
      <c r="D592" s="39">
        <v>0.60760000000000003</v>
      </c>
      <c r="E592" s="39">
        <v>0.57379999999999998</v>
      </c>
    </row>
    <row r="593" spans="1:5" x14ac:dyDescent="0.2">
      <c r="A593" s="39">
        <v>24</v>
      </c>
      <c r="B593" s="39">
        <v>2051</v>
      </c>
      <c r="C593" s="38" t="s">
        <v>666</v>
      </c>
      <c r="D593" s="39">
        <v>0.59989999999999999</v>
      </c>
      <c r="E593" s="39">
        <v>0.56520000000000004</v>
      </c>
    </row>
    <row r="594" spans="1:5" x14ac:dyDescent="0.2">
      <c r="A594" s="39">
        <v>24</v>
      </c>
      <c r="B594" s="39">
        <v>2052</v>
      </c>
      <c r="C594" s="38" t="s">
        <v>667</v>
      </c>
      <c r="D594" s="39">
        <v>0.59240000000000004</v>
      </c>
      <c r="E594" s="39">
        <v>0.55669999999999997</v>
      </c>
    </row>
    <row r="595" spans="1:5" x14ac:dyDescent="0.2">
      <c r="A595" s="39">
        <v>24</v>
      </c>
      <c r="B595" s="39">
        <v>2053</v>
      </c>
      <c r="C595" s="38" t="s">
        <v>668</v>
      </c>
      <c r="D595" s="39">
        <v>0.58499999999999996</v>
      </c>
      <c r="E595" s="39">
        <v>0.5484</v>
      </c>
    </row>
    <row r="596" spans="1:5" x14ac:dyDescent="0.2">
      <c r="A596" s="39">
        <v>24</v>
      </c>
      <c r="B596" s="39">
        <v>2054</v>
      </c>
      <c r="C596" s="38" t="s">
        <v>669</v>
      </c>
      <c r="D596" s="39">
        <v>0.57769999999999999</v>
      </c>
      <c r="E596" s="39">
        <v>0.54020000000000001</v>
      </c>
    </row>
    <row r="597" spans="1:5" x14ac:dyDescent="0.2">
      <c r="A597" s="39">
        <v>24</v>
      </c>
      <c r="B597" s="39">
        <v>2055</v>
      </c>
      <c r="C597" s="38" t="s">
        <v>670</v>
      </c>
      <c r="D597" s="39">
        <v>0.57050000000000001</v>
      </c>
      <c r="E597" s="39">
        <v>0.53200000000000003</v>
      </c>
    </row>
    <row r="598" spans="1:5" x14ac:dyDescent="0.2">
      <c r="A598" s="39">
        <v>24</v>
      </c>
      <c r="B598" s="39">
        <v>2056</v>
      </c>
      <c r="C598" s="38" t="s">
        <v>671</v>
      </c>
      <c r="D598" s="39">
        <v>0.56340000000000001</v>
      </c>
      <c r="E598" s="39">
        <v>0.52410000000000001</v>
      </c>
    </row>
    <row r="599" spans="1:5" x14ac:dyDescent="0.2">
      <c r="A599" s="39">
        <v>24</v>
      </c>
      <c r="B599" s="39">
        <v>2057</v>
      </c>
      <c r="C599" s="38" t="s">
        <v>672</v>
      </c>
      <c r="D599" s="39">
        <v>0.55640000000000001</v>
      </c>
      <c r="E599" s="39">
        <v>0.51619999999999999</v>
      </c>
    </row>
    <row r="600" spans="1:5" x14ac:dyDescent="0.2">
      <c r="A600" s="39">
        <v>24</v>
      </c>
      <c r="B600" s="39">
        <v>2058</v>
      </c>
      <c r="C600" s="38" t="s">
        <v>673</v>
      </c>
      <c r="D600" s="39">
        <v>0.5494</v>
      </c>
      <c r="E600" s="39">
        <v>0.50849999999999995</v>
      </c>
    </row>
    <row r="601" spans="1:5" x14ac:dyDescent="0.2">
      <c r="A601" s="39">
        <v>24</v>
      </c>
      <c r="B601" s="39">
        <v>2059</v>
      </c>
      <c r="C601" s="38" t="s">
        <v>674</v>
      </c>
      <c r="D601" s="39">
        <v>0.54249999999999998</v>
      </c>
      <c r="E601" s="39">
        <v>0.50090000000000001</v>
      </c>
    </row>
    <row r="602" spans="1:5" x14ac:dyDescent="0.2">
      <c r="A602" s="39">
        <v>24</v>
      </c>
      <c r="B602" s="39">
        <v>2060</v>
      </c>
      <c r="C602" s="38" t="s">
        <v>675</v>
      </c>
      <c r="D602" s="39">
        <v>0.53580000000000005</v>
      </c>
      <c r="E602" s="39">
        <v>0.49330000000000002</v>
      </c>
    </row>
    <row r="603" spans="1:5" x14ac:dyDescent="0.2">
      <c r="A603" s="39">
        <v>24</v>
      </c>
      <c r="B603" s="39">
        <v>2061</v>
      </c>
      <c r="C603" s="38" t="s">
        <v>676</v>
      </c>
      <c r="D603" s="39">
        <v>0.52910000000000001</v>
      </c>
      <c r="E603" s="39">
        <v>0.48599999999999999</v>
      </c>
    </row>
    <row r="604" spans="1:5" x14ac:dyDescent="0.2">
      <c r="A604" s="39">
        <v>24</v>
      </c>
      <c r="B604" s="39">
        <v>2062</v>
      </c>
      <c r="C604" s="38" t="s">
        <v>677</v>
      </c>
      <c r="D604" s="39">
        <v>0.52249999999999996</v>
      </c>
      <c r="E604" s="39">
        <v>0.47870000000000001</v>
      </c>
    </row>
    <row r="605" spans="1:5" x14ac:dyDescent="0.2">
      <c r="A605" s="39">
        <v>24</v>
      </c>
      <c r="B605" s="39">
        <v>2063</v>
      </c>
      <c r="C605" s="38" t="s">
        <v>678</v>
      </c>
      <c r="D605" s="39">
        <v>0.51590000000000003</v>
      </c>
      <c r="E605" s="39">
        <v>0.47139999999999999</v>
      </c>
    </row>
    <row r="606" spans="1:5" x14ac:dyDescent="0.2">
      <c r="A606" s="39">
        <v>24</v>
      </c>
      <c r="B606" s="39">
        <v>2064</v>
      </c>
      <c r="C606" s="38" t="s">
        <v>679</v>
      </c>
      <c r="D606" s="39">
        <v>0.50949999999999995</v>
      </c>
      <c r="E606" s="39">
        <v>0.46439999999999998</v>
      </c>
    </row>
    <row r="607" spans="1:5" x14ac:dyDescent="0.2">
      <c r="A607" s="39">
        <v>24</v>
      </c>
      <c r="B607" s="39">
        <v>2065</v>
      </c>
      <c r="C607" s="38" t="s">
        <v>680</v>
      </c>
      <c r="D607" s="39">
        <v>0.50309999999999999</v>
      </c>
      <c r="E607" s="39">
        <v>0.45750000000000002</v>
      </c>
    </row>
    <row r="608" spans="1:5" x14ac:dyDescent="0.2">
      <c r="A608" s="39">
        <v>24</v>
      </c>
      <c r="B608" s="39">
        <v>2066</v>
      </c>
      <c r="C608" s="38" t="s">
        <v>681</v>
      </c>
      <c r="D608" s="39">
        <v>0.49680000000000002</v>
      </c>
      <c r="E608" s="39">
        <v>0.4506</v>
      </c>
    </row>
    <row r="609" spans="1:5" x14ac:dyDescent="0.2">
      <c r="A609" s="39">
        <v>24</v>
      </c>
      <c r="B609" s="39">
        <v>2067</v>
      </c>
      <c r="C609" s="38" t="s">
        <v>682</v>
      </c>
      <c r="D609" s="39">
        <v>0.49059999999999998</v>
      </c>
      <c r="E609" s="39">
        <v>0.44390000000000002</v>
      </c>
    </row>
    <row r="610" spans="1:5" x14ac:dyDescent="0.2">
      <c r="A610" s="39">
        <v>24</v>
      </c>
      <c r="B610" s="39">
        <v>2068</v>
      </c>
      <c r="C610" s="38" t="s">
        <v>683</v>
      </c>
      <c r="D610" s="39">
        <v>0.48449999999999999</v>
      </c>
      <c r="E610" s="39">
        <v>0.43719999999999998</v>
      </c>
    </row>
    <row r="611" spans="1:5" x14ac:dyDescent="0.2">
      <c r="A611" s="39">
        <v>24</v>
      </c>
      <c r="B611" s="39">
        <v>2069</v>
      </c>
      <c r="C611" s="38" t="s">
        <v>684</v>
      </c>
      <c r="D611" s="39">
        <v>0.47839999999999999</v>
      </c>
      <c r="E611" s="39">
        <v>0.43059999999999998</v>
      </c>
    </row>
    <row r="612" spans="1:5" x14ac:dyDescent="0.2">
      <c r="A612" s="39">
        <v>24</v>
      </c>
      <c r="B612" s="39">
        <v>2070</v>
      </c>
      <c r="C612" s="38" t="s">
        <v>685</v>
      </c>
      <c r="D612" s="39">
        <v>0.47239999999999999</v>
      </c>
      <c r="E612" s="39">
        <v>0.42409999999999998</v>
      </c>
    </row>
    <row r="613" spans="1:5" x14ac:dyDescent="0.2">
      <c r="A613" s="39">
        <v>24</v>
      </c>
      <c r="B613" s="39">
        <v>2071</v>
      </c>
      <c r="C613" s="38" t="s">
        <v>686</v>
      </c>
      <c r="D613" s="39">
        <v>0.46660000000000001</v>
      </c>
      <c r="E613" s="39">
        <v>0.4178</v>
      </c>
    </row>
    <row r="614" spans="1:5" x14ac:dyDescent="0.2">
      <c r="A614" s="39">
        <v>24</v>
      </c>
      <c r="B614" s="39">
        <v>2072</v>
      </c>
      <c r="C614" s="38" t="s">
        <v>687</v>
      </c>
      <c r="D614" s="39">
        <v>0.46079999999999999</v>
      </c>
      <c r="E614" s="39">
        <v>0.41160000000000002</v>
      </c>
    </row>
    <row r="615" spans="1:5" x14ac:dyDescent="0.2">
      <c r="A615" s="39">
        <v>24</v>
      </c>
      <c r="B615" s="39">
        <v>2073</v>
      </c>
      <c r="C615" s="38" t="s">
        <v>688</v>
      </c>
      <c r="D615" s="39">
        <v>0.45500000000000002</v>
      </c>
      <c r="E615" s="39">
        <v>0.40539999999999998</v>
      </c>
    </row>
    <row r="616" spans="1:5" x14ac:dyDescent="0.2">
      <c r="A616" s="39">
        <v>24</v>
      </c>
      <c r="B616" s="39">
        <v>2074</v>
      </c>
      <c r="C616" s="38" t="s">
        <v>689</v>
      </c>
      <c r="D616" s="39">
        <v>0.44929999999999998</v>
      </c>
      <c r="E616" s="39">
        <v>0.39929999999999999</v>
      </c>
    </row>
    <row r="617" spans="1:5" x14ac:dyDescent="0.2">
      <c r="A617" s="39">
        <v>24</v>
      </c>
      <c r="B617" s="39">
        <v>2075</v>
      </c>
      <c r="C617" s="38" t="s">
        <v>690</v>
      </c>
      <c r="D617" s="39">
        <v>0.44369999999999998</v>
      </c>
      <c r="E617" s="39">
        <v>0.39329999999999998</v>
      </c>
    </row>
    <row r="618" spans="1:5" x14ac:dyDescent="0.2">
      <c r="A618" s="39">
        <v>24</v>
      </c>
      <c r="B618" s="39">
        <v>2076</v>
      </c>
      <c r="C618" s="38" t="s">
        <v>691</v>
      </c>
      <c r="D618" s="39">
        <v>0.43809999999999999</v>
      </c>
      <c r="E618" s="39">
        <v>0.38740000000000002</v>
      </c>
    </row>
    <row r="619" spans="1:5" x14ac:dyDescent="0.2">
      <c r="A619" s="39">
        <v>24</v>
      </c>
      <c r="B619" s="39">
        <v>2077</v>
      </c>
      <c r="C619" s="38" t="s">
        <v>692</v>
      </c>
      <c r="D619" s="39">
        <v>0.43259999999999998</v>
      </c>
      <c r="E619" s="39">
        <v>0.38159999999999999</v>
      </c>
    </row>
    <row r="620" spans="1:5" x14ac:dyDescent="0.2">
      <c r="A620" s="39">
        <v>24</v>
      </c>
      <c r="B620" s="39">
        <v>2078</v>
      </c>
      <c r="C620" s="38" t="s">
        <v>693</v>
      </c>
      <c r="D620" s="39">
        <v>0.42730000000000001</v>
      </c>
      <c r="E620" s="39">
        <v>0.37580000000000002</v>
      </c>
    </row>
    <row r="621" spans="1:5" x14ac:dyDescent="0.2">
      <c r="A621" s="39">
        <v>24</v>
      </c>
      <c r="B621" s="39">
        <v>2079</v>
      </c>
      <c r="C621" s="38" t="s">
        <v>694</v>
      </c>
      <c r="D621" s="39">
        <v>0.4219</v>
      </c>
      <c r="E621" s="39">
        <v>0.37019999999999997</v>
      </c>
    </row>
    <row r="622" spans="1:5" x14ac:dyDescent="0.2">
      <c r="A622" s="39">
        <v>24</v>
      </c>
      <c r="B622" s="39">
        <v>2080</v>
      </c>
      <c r="C622" s="38" t="s">
        <v>695</v>
      </c>
      <c r="D622" s="39">
        <v>0.41660000000000003</v>
      </c>
      <c r="E622" s="39">
        <v>0.36470000000000002</v>
      </c>
    </row>
    <row r="623" spans="1:5" x14ac:dyDescent="0.2">
      <c r="A623" s="39">
        <v>24</v>
      </c>
      <c r="B623" s="39">
        <v>2081</v>
      </c>
      <c r="C623" s="38" t="s">
        <v>696</v>
      </c>
      <c r="D623" s="39">
        <v>0.41139999999999999</v>
      </c>
      <c r="E623" s="39">
        <v>0.35920000000000002</v>
      </c>
    </row>
    <row r="624" spans="1:5" x14ac:dyDescent="0.2">
      <c r="A624" s="39">
        <v>24</v>
      </c>
      <c r="B624" s="39">
        <v>2082</v>
      </c>
      <c r="C624" s="38" t="s">
        <v>697</v>
      </c>
      <c r="D624" s="39">
        <v>0.40629999999999999</v>
      </c>
      <c r="E624" s="39">
        <v>0.35389999999999999</v>
      </c>
    </row>
    <row r="625" spans="1:5" x14ac:dyDescent="0.2">
      <c r="A625" s="39">
        <v>24</v>
      </c>
      <c r="B625" s="39">
        <v>2083</v>
      </c>
      <c r="C625" s="38" t="s">
        <v>698</v>
      </c>
      <c r="D625" s="39">
        <v>0.4012</v>
      </c>
      <c r="E625" s="39">
        <v>0.34860000000000002</v>
      </c>
    </row>
    <row r="626" spans="1:5" x14ac:dyDescent="0.2">
      <c r="A626" s="39">
        <v>24</v>
      </c>
      <c r="B626" s="39">
        <v>2084</v>
      </c>
      <c r="C626" s="38" t="s">
        <v>699</v>
      </c>
      <c r="D626" s="39">
        <v>0.3962</v>
      </c>
      <c r="E626" s="39">
        <v>0.34320000000000001</v>
      </c>
    </row>
    <row r="627" spans="1:5" x14ac:dyDescent="0.2">
      <c r="A627" s="39">
        <v>24</v>
      </c>
      <c r="B627" s="39">
        <v>2085</v>
      </c>
      <c r="C627" s="38" t="s">
        <v>700</v>
      </c>
      <c r="D627" s="39">
        <v>0.39119999999999999</v>
      </c>
      <c r="E627" s="39">
        <v>0.33810000000000001</v>
      </c>
    </row>
    <row r="628" spans="1:5" x14ac:dyDescent="0.2">
      <c r="A628" s="39">
        <v>24</v>
      </c>
      <c r="B628" s="39">
        <v>2086</v>
      </c>
      <c r="C628" s="38" t="s">
        <v>701</v>
      </c>
      <c r="D628" s="39">
        <v>0.38640000000000002</v>
      </c>
      <c r="E628" s="39">
        <v>0.33300000000000002</v>
      </c>
    </row>
    <row r="629" spans="1:5" x14ac:dyDescent="0.2">
      <c r="A629" s="39">
        <v>24</v>
      </c>
      <c r="B629" s="39">
        <v>2087</v>
      </c>
      <c r="C629" s="38" t="s">
        <v>702</v>
      </c>
      <c r="D629" s="39">
        <v>0.38150000000000001</v>
      </c>
      <c r="E629" s="39">
        <v>0.3281</v>
      </c>
    </row>
    <row r="630" spans="1:5" x14ac:dyDescent="0.2">
      <c r="A630" s="39">
        <v>24</v>
      </c>
      <c r="B630" s="39">
        <v>2088</v>
      </c>
      <c r="C630" s="38" t="s">
        <v>703</v>
      </c>
      <c r="D630" s="39">
        <v>0.37669999999999998</v>
      </c>
      <c r="E630" s="39">
        <v>0.3231</v>
      </c>
    </row>
    <row r="631" spans="1:5" x14ac:dyDescent="0.2">
      <c r="A631" s="39">
        <v>24</v>
      </c>
      <c r="B631" s="39">
        <v>2089</v>
      </c>
      <c r="C631" s="38" t="s">
        <v>704</v>
      </c>
      <c r="D631" s="39">
        <v>0.372</v>
      </c>
      <c r="E631" s="39">
        <v>0.31830000000000003</v>
      </c>
    </row>
    <row r="632" spans="1:5" x14ac:dyDescent="0.2">
      <c r="A632" s="39">
        <v>24</v>
      </c>
      <c r="B632" s="39">
        <v>2090</v>
      </c>
      <c r="C632" s="38" t="s">
        <v>705</v>
      </c>
      <c r="D632" s="39">
        <v>0.3674</v>
      </c>
      <c r="E632" s="39">
        <v>0.3135</v>
      </c>
    </row>
    <row r="633" spans="1:5" x14ac:dyDescent="0.2">
      <c r="A633" s="39">
        <v>24</v>
      </c>
      <c r="B633" s="39">
        <v>2091</v>
      </c>
      <c r="C633" s="38" t="s">
        <v>706</v>
      </c>
      <c r="D633" s="39">
        <v>0.36280000000000001</v>
      </c>
      <c r="E633" s="39">
        <v>0.30880000000000002</v>
      </c>
    </row>
    <row r="634" spans="1:5" x14ac:dyDescent="0.2">
      <c r="A634" s="39">
        <v>24</v>
      </c>
      <c r="B634" s="39">
        <v>2092</v>
      </c>
      <c r="C634" s="38" t="s">
        <v>707</v>
      </c>
      <c r="D634" s="39">
        <v>0.35820000000000002</v>
      </c>
      <c r="E634" s="39">
        <v>0.30420000000000003</v>
      </c>
    </row>
    <row r="635" spans="1:5" x14ac:dyDescent="0.2">
      <c r="A635" s="39">
        <v>24</v>
      </c>
      <c r="B635" s="39">
        <v>2093</v>
      </c>
      <c r="C635" s="38" t="s">
        <v>708</v>
      </c>
      <c r="D635" s="39">
        <v>0.3538</v>
      </c>
      <c r="E635" s="39">
        <v>0.29959999999999998</v>
      </c>
    </row>
    <row r="636" spans="1:5" x14ac:dyDescent="0.2">
      <c r="A636" s="39">
        <v>24</v>
      </c>
      <c r="B636" s="39">
        <v>2094</v>
      </c>
      <c r="C636" s="38" t="s">
        <v>709</v>
      </c>
      <c r="D636" s="39">
        <v>0.34939999999999999</v>
      </c>
      <c r="E636" s="39">
        <v>0.29509999999999997</v>
      </c>
    </row>
    <row r="637" spans="1:5" x14ac:dyDescent="0.2">
      <c r="A637" s="39">
        <v>24</v>
      </c>
      <c r="B637" s="39">
        <v>2095</v>
      </c>
      <c r="C637" s="38" t="s">
        <v>710</v>
      </c>
      <c r="D637" s="39">
        <v>0.34499999999999997</v>
      </c>
      <c r="E637" s="39">
        <v>0.29070000000000001</v>
      </c>
    </row>
    <row r="638" spans="1:5" x14ac:dyDescent="0.2">
      <c r="A638" s="39">
        <v>24</v>
      </c>
      <c r="B638" s="39">
        <v>2096</v>
      </c>
      <c r="C638" s="38" t="s">
        <v>711</v>
      </c>
      <c r="D638" s="39">
        <v>0.3407</v>
      </c>
      <c r="E638" s="39">
        <v>0.2863</v>
      </c>
    </row>
    <row r="639" spans="1:5" x14ac:dyDescent="0.2">
      <c r="A639" s="39">
        <v>24</v>
      </c>
      <c r="B639" s="39">
        <v>2097</v>
      </c>
      <c r="C639" s="38" t="s">
        <v>712</v>
      </c>
      <c r="D639" s="39">
        <v>0.33639999999999998</v>
      </c>
      <c r="E639" s="39">
        <v>0.28210000000000002</v>
      </c>
    </row>
    <row r="640" spans="1:5" x14ac:dyDescent="0.2">
      <c r="A640" s="39">
        <v>24</v>
      </c>
      <c r="B640" s="39">
        <v>2098</v>
      </c>
      <c r="C640" s="38" t="s">
        <v>713</v>
      </c>
      <c r="D640" s="39">
        <v>0.33229999999999998</v>
      </c>
      <c r="E640" s="39">
        <v>0.27789999999999998</v>
      </c>
    </row>
    <row r="641" spans="1:5" x14ac:dyDescent="0.2">
      <c r="A641" s="39">
        <v>24</v>
      </c>
      <c r="B641" s="39">
        <v>2099</v>
      </c>
      <c r="C641" s="38" t="s">
        <v>714</v>
      </c>
      <c r="D641" s="39">
        <v>0.3281</v>
      </c>
      <c r="E641" s="39">
        <v>0.2737</v>
      </c>
    </row>
    <row r="642" spans="1:5" x14ac:dyDescent="0.2">
      <c r="A642" s="39">
        <v>24</v>
      </c>
      <c r="B642" s="39">
        <v>2100</v>
      </c>
      <c r="C642" s="38" t="s">
        <v>715</v>
      </c>
      <c r="D642" s="39">
        <v>0.32400000000000001</v>
      </c>
      <c r="E642" s="39">
        <v>0.26960000000000001</v>
      </c>
    </row>
    <row r="643" spans="1:5" x14ac:dyDescent="0.2">
      <c r="A643" s="39">
        <v>24</v>
      </c>
      <c r="B643" s="39">
        <v>2101</v>
      </c>
      <c r="C643" s="38" t="s">
        <v>716</v>
      </c>
      <c r="D643" s="39">
        <v>0.32</v>
      </c>
      <c r="E643" s="39">
        <v>0.26550000000000001</v>
      </c>
    </row>
    <row r="644" spans="1:5" x14ac:dyDescent="0.2">
      <c r="A644" s="39">
        <v>24</v>
      </c>
      <c r="B644" s="39">
        <v>2102</v>
      </c>
      <c r="C644" s="38" t="s">
        <v>717</v>
      </c>
      <c r="D644" s="39">
        <v>0.31590000000000001</v>
      </c>
      <c r="E644" s="39">
        <v>0.26150000000000001</v>
      </c>
    </row>
    <row r="645" spans="1:5" x14ac:dyDescent="0.2">
      <c r="A645" s="39">
        <v>24</v>
      </c>
      <c r="B645" s="39">
        <v>2103</v>
      </c>
      <c r="C645" s="38" t="s">
        <v>718</v>
      </c>
      <c r="D645" s="39">
        <v>0.312</v>
      </c>
      <c r="E645" s="39">
        <v>0.2576</v>
      </c>
    </row>
    <row r="646" spans="1:5" x14ac:dyDescent="0.2">
      <c r="A646" s="39">
        <v>24</v>
      </c>
      <c r="B646" s="39">
        <v>2104</v>
      </c>
      <c r="C646" s="38" t="s">
        <v>719</v>
      </c>
      <c r="D646" s="39">
        <v>0.30809999999999998</v>
      </c>
      <c r="E646" s="39">
        <v>0.25380000000000003</v>
      </c>
    </row>
    <row r="647" spans="1:5" x14ac:dyDescent="0.2">
      <c r="A647" s="39">
        <v>24</v>
      </c>
      <c r="B647" s="39">
        <v>2105</v>
      </c>
      <c r="C647" s="38" t="s">
        <v>720</v>
      </c>
      <c r="D647" s="39">
        <v>0.30420000000000003</v>
      </c>
      <c r="E647" s="39">
        <v>0.25</v>
      </c>
    </row>
    <row r="648" spans="1:5" x14ac:dyDescent="0.2">
      <c r="A648" s="39">
        <v>24</v>
      </c>
      <c r="B648" s="39">
        <v>2106</v>
      </c>
      <c r="C648" s="38" t="s">
        <v>721</v>
      </c>
      <c r="D648" s="39">
        <v>0.30049999999999999</v>
      </c>
      <c r="E648" s="39">
        <v>0.2462</v>
      </c>
    </row>
    <row r="649" spans="1:5" x14ac:dyDescent="0.2">
      <c r="A649" s="39">
        <v>24</v>
      </c>
      <c r="B649" s="39">
        <v>2107</v>
      </c>
      <c r="C649" s="38" t="s">
        <v>722</v>
      </c>
      <c r="D649" s="39">
        <v>0.29670000000000002</v>
      </c>
      <c r="E649" s="39">
        <v>0.24249999999999999</v>
      </c>
    </row>
    <row r="650" spans="1:5" x14ac:dyDescent="0.2">
      <c r="A650" s="39">
        <v>24</v>
      </c>
      <c r="B650" s="39">
        <v>2108</v>
      </c>
      <c r="C650" s="38" t="s">
        <v>723</v>
      </c>
      <c r="D650" s="39">
        <v>0.29299999999999998</v>
      </c>
      <c r="E650" s="39">
        <v>0.23880000000000001</v>
      </c>
    </row>
    <row r="651" spans="1:5" x14ac:dyDescent="0.2">
      <c r="A651" s="39">
        <v>24</v>
      </c>
      <c r="B651" s="39">
        <v>2109</v>
      </c>
      <c r="C651" s="38" t="s">
        <v>724</v>
      </c>
      <c r="D651" s="39">
        <v>0.2893</v>
      </c>
      <c r="E651" s="39">
        <v>0.23530000000000001</v>
      </c>
    </row>
    <row r="652" spans="1:5" x14ac:dyDescent="0.2">
      <c r="A652" s="39">
        <v>24</v>
      </c>
      <c r="B652" s="39">
        <v>2110</v>
      </c>
      <c r="C652" s="38" t="s">
        <v>725</v>
      </c>
      <c r="D652" s="39">
        <v>0.2858</v>
      </c>
      <c r="E652" s="39">
        <v>0.23180000000000001</v>
      </c>
    </row>
    <row r="653" spans="1:5" x14ac:dyDescent="0.2">
      <c r="A653" s="39">
        <v>24</v>
      </c>
      <c r="B653" s="39">
        <v>2111</v>
      </c>
      <c r="C653" s="38" t="s">
        <v>726</v>
      </c>
      <c r="D653" s="39">
        <v>0.28210000000000002</v>
      </c>
      <c r="E653" s="39">
        <v>0.2283</v>
      </c>
    </row>
    <row r="654" spans="1:5" x14ac:dyDescent="0.2">
      <c r="A654" s="39">
        <v>24</v>
      </c>
      <c r="B654" s="39">
        <v>2112</v>
      </c>
      <c r="C654" s="38" t="s">
        <v>727</v>
      </c>
      <c r="D654" s="39">
        <v>0.2787</v>
      </c>
      <c r="E654" s="39">
        <v>0.2248</v>
      </c>
    </row>
    <row r="655" spans="1:5" x14ac:dyDescent="0.2">
      <c r="A655" s="39">
        <v>24</v>
      </c>
      <c r="B655" s="39">
        <v>2113</v>
      </c>
      <c r="C655" s="38" t="s">
        <v>728</v>
      </c>
      <c r="D655" s="39">
        <v>0.27510000000000001</v>
      </c>
      <c r="E655" s="39">
        <v>0.2215</v>
      </c>
    </row>
    <row r="656" spans="1:5" x14ac:dyDescent="0.2">
      <c r="A656" s="39">
        <v>24</v>
      </c>
      <c r="B656" s="39">
        <v>2114</v>
      </c>
      <c r="C656" s="38" t="s">
        <v>729</v>
      </c>
      <c r="D656" s="39">
        <v>0.27160000000000001</v>
      </c>
      <c r="E656" s="39">
        <v>0.21820000000000001</v>
      </c>
    </row>
    <row r="657" spans="1:5" x14ac:dyDescent="0.2">
      <c r="A657" s="39">
        <v>24</v>
      </c>
      <c r="B657" s="39">
        <v>2115</v>
      </c>
      <c r="C657" s="38" t="s">
        <v>730</v>
      </c>
      <c r="D657" s="39">
        <v>0.26829999999999998</v>
      </c>
      <c r="E657" s="39">
        <v>0.21490000000000001</v>
      </c>
    </row>
    <row r="658" spans="1:5" x14ac:dyDescent="0.2">
      <c r="A658" s="39">
        <v>24</v>
      </c>
      <c r="B658" s="39">
        <v>2116</v>
      </c>
      <c r="C658" s="38" t="s">
        <v>731</v>
      </c>
      <c r="D658" s="39">
        <v>0.26504009572901321</v>
      </c>
      <c r="E658" s="39">
        <v>0.21164990834097158</v>
      </c>
    </row>
    <row r="659" spans="1:5" x14ac:dyDescent="0.2">
      <c r="A659" s="39">
        <v>24</v>
      </c>
      <c r="B659" s="39">
        <v>2117</v>
      </c>
      <c r="C659" s="38" t="s">
        <v>732</v>
      </c>
      <c r="D659" s="39">
        <v>0.26181980001507449</v>
      </c>
      <c r="E659" s="39">
        <v>0.20844897022215761</v>
      </c>
    </row>
    <row r="660" spans="1:5" x14ac:dyDescent="0.2">
      <c r="A660" s="39">
        <v>25</v>
      </c>
      <c r="B660" s="39">
        <v>2024</v>
      </c>
      <c r="C660" s="38" t="s">
        <v>733</v>
      </c>
      <c r="D660" s="39">
        <v>0.92769999999999997</v>
      </c>
      <c r="E660" s="39">
        <v>0.92469999999999997</v>
      </c>
    </row>
    <row r="661" spans="1:5" x14ac:dyDescent="0.2">
      <c r="A661" s="39">
        <v>25</v>
      </c>
      <c r="B661" s="39">
        <v>2025</v>
      </c>
      <c r="C661" s="38" t="s">
        <v>734</v>
      </c>
      <c r="D661" s="39">
        <v>0.8931</v>
      </c>
      <c r="E661" s="39">
        <v>0.88880000000000003</v>
      </c>
    </row>
    <row r="662" spans="1:5" x14ac:dyDescent="0.2">
      <c r="A662" s="39">
        <v>25</v>
      </c>
      <c r="B662" s="39">
        <v>2026</v>
      </c>
      <c r="C662" s="38" t="s">
        <v>735</v>
      </c>
      <c r="D662" s="39">
        <v>0.877</v>
      </c>
      <c r="E662" s="39">
        <v>0.87119999999999997</v>
      </c>
    </row>
    <row r="663" spans="1:5" x14ac:dyDescent="0.2">
      <c r="A663" s="39">
        <v>25</v>
      </c>
      <c r="B663" s="39">
        <v>2027</v>
      </c>
      <c r="C663" s="38" t="s">
        <v>736</v>
      </c>
      <c r="D663" s="39">
        <v>0.86109999999999998</v>
      </c>
      <c r="E663" s="39">
        <v>0.85399999999999998</v>
      </c>
    </row>
    <row r="664" spans="1:5" x14ac:dyDescent="0.2">
      <c r="A664" s="39">
        <v>25</v>
      </c>
      <c r="B664" s="39">
        <v>2028</v>
      </c>
      <c r="C664" s="38" t="s">
        <v>737</v>
      </c>
      <c r="D664" s="39">
        <v>0.84550000000000003</v>
      </c>
      <c r="E664" s="39">
        <v>0.83730000000000004</v>
      </c>
    </row>
    <row r="665" spans="1:5" x14ac:dyDescent="0.2">
      <c r="A665" s="39">
        <v>25</v>
      </c>
      <c r="B665" s="39">
        <v>2029</v>
      </c>
      <c r="C665" s="38" t="s">
        <v>738</v>
      </c>
      <c r="D665" s="39">
        <v>0.83020000000000005</v>
      </c>
      <c r="E665" s="39">
        <v>0.82069999999999999</v>
      </c>
    </row>
    <row r="666" spans="1:5" x14ac:dyDescent="0.2">
      <c r="A666" s="39">
        <v>25</v>
      </c>
      <c r="B666" s="39">
        <v>2030</v>
      </c>
      <c r="C666" s="38" t="s">
        <v>739</v>
      </c>
      <c r="D666" s="39">
        <v>0.81510000000000005</v>
      </c>
      <c r="E666" s="39">
        <v>0.80459999999999998</v>
      </c>
    </row>
    <row r="667" spans="1:5" x14ac:dyDescent="0.2">
      <c r="A667" s="39">
        <v>25</v>
      </c>
      <c r="B667" s="39">
        <v>2031</v>
      </c>
      <c r="C667" s="38" t="s">
        <v>740</v>
      </c>
      <c r="D667" s="39">
        <v>0.8004</v>
      </c>
      <c r="E667" s="39">
        <v>0.78869999999999996</v>
      </c>
    </row>
    <row r="668" spans="1:5" x14ac:dyDescent="0.2">
      <c r="A668" s="39">
        <v>25</v>
      </c>
      <c r="B668" s="39">
        <v>2032</v>
      </c>
      <c r="C668" s="38" t="s">
        <v>741</v>
      </c>
      <c r="D668" s="39">
        <v>0.78600000000000003</v>
      </c>
      <c r="E668" s="39">
        <v>0.7732</v>
      </c>
    </row>
    <row r="669" spans="1:5" x14ac:dyDescent="0.2">
      <c r="A669" s="39">
        <v>25</v>
      </c>
      <c r="B669" s="39">
        <v>2033</v>
      </c>
      <c r="C669" s="38" t="s">
        <v>742</v>
      </c>
      <c r="D669" s="39">
        <v>0.77180000000000004</v>
      </c>
      <c r="E669" s="39">
        <v>0.75800000000000001</v>
      </c>
    </row>
    <row r="670" spans="1:5" x14ac:dyDescent="0.2">
      <c r="A670" s="39">
        <v>25</v>
      </c>
      <c r="B670" s="39">
        <v>2034</v>
      </c>
      <c r="C670" s="38" t="s">
        <v>743</v>
      </c>
      <c r="D670" s="39">
        <v>0.75790000000000002</v>
      </c>
      <c r="E670" s="39">
        <v>0.74319999999999997</v>
      </c>
    </row>
    <row r="671" spans="1:5" x14ac:dyDescent="0.2">
      <c r="A671" s="39">
        <v>25</v>
      </c>
      <c r="B671" s="39">
        <v>2035</v>
      </c>
      <c r="C671" s="38" t="s">
        <v>744</v>
      </c>
      <c r="D671" s="39">
        <v>0.74460000000000004</v>
      </c>
      <c r="E671" s="39">
        <v>0.72889999999999999</v>
      </c>
    </row>
    <row r="672" spans="1:5" x14ac:dyDescent="0.2">
      <c r="A672" s="39">
        <v>25</v>
      </c>
      <c r="B672" s="39">
        <v>2036</v>
      </c>
      <c r="C672" s="38" t="s">
        <v>745</v>
      </c>
      <c r="D672" s="39">
        <v>0.73199999999999998</v>
      </c>
      <c r="E672" s="39">
        <v>0.71519999999999995</v>
      </c>
    </row>
    <row r="673" spans="1:5" x14ac:dyDescent="0.2">
      <c r="A673" s="39">
        <v>25</v>
      </c>
      <c r="B673" s="39">
        <v>2037</v>
      </c>
      <c r="C673" s="38" t="s">
        <v>746</v>
      </c>
      <c r="D673" s="39">
        <v>0.72009999999999996</v>
      </c>
      <c r="E673" s="39">
        <v>0.70230000000000004</v>
      </c>
    </row>
    <row r="674" spans="1:5" x14ac:dyDescent="0.2">
      <c r="A674" s="39">
        <v>25</v>
      </c>
      <c r="B674" s="39">
        <v>2038</v>
      </c>
      <c r="C674" s="38" t="s">
        <v>747</v>
      </c>
      <c r="D674" s="39">
        <v>0.70920000000000005</v>
      </c>
      <c r="E674" s="39">
        <v>0.69010000000000005</v>
      </c>
    </row>
    <row r="675" spans="1:5" x14ac:dyDescent="0.2">
      <c r="A675" s="39">
        <v>25</v>
      </c>
      <c r="B675" s="39">
        <v>2039</v>
      </c>
      <c r="C675" s="38" t="s">
        <v>748</v>
      </c>
      <c r="D675" s="39">
        <v>0.69889999999999997</v>
      </c>
      <c r="E675" s="39">
        <v>0.67859999999999998</v>
      </c>
    </row>
    <row r="676" spans="1:5" x14ac:dyDescent="0.2">
      <c r="A676" s="39">
        <v>25</v>
      </c>
      <c r="B676" s="39">
        <v>2040</v>
      </c>
      <c r="C676" s="38" t="s">
        <v>749</v>
      </c>
      <c r="D676" s="39">
        <v>0.68940000000000001</v>
      </c>
      <c r="E676" s="39">
        <v>0.66779999999999995</v>
      </c>
    </row>
    <row r="677" spans="1:5" x14ac:dyDescent="0.2">
      <c r="A677" s="39">
        <v>25</v>
      </c>
      <c r="B677" s="39">
        <v>2041</v>
      </c>
      <c r="C677" s="38" t="s">
        <v>750</v>
      </c>
      <c r="D677" s="39">
        <v>0.68030000000000002</v>
      </c>
      <c r="E677" s="39">
        <v>0.65749999999999997</v>
      </c>
    </row>
    <row r="678" spans="1:5" x14ac:dyDescent="0.2">
      <c r="A678" s="39">
        <v>25</v>
      </c>
      <c r="B678" s="39">
        <v>2042</v>
      </c>
      <c r="C678" s="38" t="s">
        <v>751</v>
      </c>
      <c r="D678" s="39">
        <v>0.67179999999999995</v>
      </c>
      <c r="E678" s="39">
        <v>0.64759999999999995</v>
      </c>
    </row>
    <row r="679" spans="1:5" x14ac:dyDescent="0.2">
      <c r="A679" s="39">
        <v>25</v>
      </c>
      <c r="B679" s="39">
        <v>2043</v>
      </c>
      <c r="C679" s="38" t="s">
        <v>752</v>
      </c>
      <c r="D679" s="39">
        <v>0.66339999999999999</v>
      </c>
      <c r="E679" s="39">
        <v>0.63790000000000002</v>
      </c>
    </row>
    <row r="680" spans="1:5" x14ac:dyDescent="0.2">
      <c r="A680" s="39">
        <v>25</v>
      </c>
      <c r="B680" s="39">
        <v>2044</v>
      </c>
      <c r="C680" s="38" t="s">
        <v>753</v>
      </c>
      <c r="D680" s="39">
        <v>0.6552</v>
      </c>
      <c r="E680" s="39">
        <v>0.62829999999999997</v>
      </c>
    </row>
    <row r="681" spans="1:5" x14ac:dyDescent="0.2">
      <c r="A681" s="39">
        <v>25</v>
      </c>
      <c r="B681" s="39">
        <v>2045</v>
      </c>
      <c r="C681" s="38" t="s">
        <v>754</v>
      </c>
      <c r="D681" s="39">
        <v>0.64690000000000003</v>
      </c>
      <c r="E681" s="39">
        <v>0.61890000000000001</v>
      </c>
    </row>
    <row r="682" spans="1:5" x14ac:dyDescent="0.2">
      <c r="A682" s="39">
        <v>25</v>
      </c>
      <c r="B682" s="39">
        <v>2046</v>
      </c>
      <c r="C682" s="38" t="s">
        <v>755</v>
      </c>
      <c r="D682" s="39">
        <v>0.63880000000000003</v>
      </c>
      <c r="E682" s="39">
        <v>0.60960000000000003</v>
      </c>
    </row>
    <row r="683" spans="1:5" x14ac:dyDescent="0.2">
      <c r="A683" s="39">
        <v>25</v>
      </c>
      <c r="B683" s="39">
        <v>2047</v>
      </c>
      <c r="C683" s="38" t="s">
        <v>756</v>
      </c>
      <c r="D683" s="39">
        <v>0.63090000000000002</v>
      </c>
      <c r="E683" s="39">
        <v>0.60050000000000003</v>
      </c>
    </row>
    <row r="684" spans="1:5" x14ac:dyDescent="0.2">
      <c r="A684" s="39">
        <v>25</v>
      </c>
      <c r="B684" s="39">
        <v>2048</v>
      </c>
      <c r="C684" s="38" t="s">
        <v>757</v>
      </c>
      <c r="D684" s="39">
        <v>0.623</v>
      </c>
      <c r="E684" s="39">
        <v>0.59150000000000003</v>
      </c>
    </row>
    <row r="685" spans="1:5" x14ac:dyDescent="0.2">
      <c r="A685" s="39">
        <v>25</v>
      </c>
      <c r="B685" s="39">
        <v>2049</v>
      </c>
      <c r="C685" s="38" t="s">
        <v>758</v>
      </c>
      <c r="D685" s="39">
        <v>0.61519999999999997</v>
      </c>
      <c r="E685" s="39">
        <v>0.58260000000000001</v>
      </c>
    </row>
    <row r="686" spans="1:5" x14ac:dyDescent="0.2">
      <c r="A686" s="39">
        <v>25</v>
      </c>
      <c r="B686" s="39">
        <v>2050</v>
      </c>
      <c r="C686" s="38" t="s">
        <v>759</v>
      </c>
      <c r="D686" s="39">
        <v>0.60760000000000003</v>
      </c>
      <c r="E686" s="39">
        <v>0.57379999999999998</v>
      </c>
    </row>
    <row r="687" spans="1:5" x14ac:dyDescent="0.2">
      <c r="A687" s="39">
        <v>25</v>
      </c>
      <c r="B687" s="39">
        <v>2051</v>
      </c>
      <c r="C687" s="38" t="s">
        <v>760</v>
      </c>
      <c r="D687" s="39">
        <v>0.59989999999999999</v>
      </c>
      <c r="E687" s="39">
        <v>0.56520000000000004</v>
      </c>
    </row>
    <row r="688" spans="1:5" x14ac:dyDescent="0.2">
      <c r="A688" s="39">
        <v>25</v>
      </c>
      <c r="B688" s="39">
        <v>2052</v>
      </c>
      <c r="C688" s="38" t="s">
        <v>761</v>
      </c>
      <c r="D688" s="39">
        <v>0.59240000000000004</v>
      </c>
      <c r="E688" s="39">
        <v>0.55669999999999997</v>
      </c>
    </row>
    <row r="689" spans="1:5" x14ac:dyDescent="0.2">
      <c r="A689" s="39">
        <v>25</v>
      </c>
      <c r="B689" s="39">
        <v>2053</v>
      </c>
      <c r="C689" s="38" t="s">
        <v>762</v>
      </c>
      <c r="D689" s="39">
        <v>0.58499999999999996</v>
      </c>
      <c r="E689" s="39">
        <v>0.5484</v>
      </c>
    </row>
    <row r="690" spans="1:5" x14ac:dyDescent="0.2">
      <c r="A690" s="39">
        <v>25</v>
      </c>
      <c r="B690" s="39">
        <v>2054</v>
      </c>
      <c r="C690" s="38" t="s">
        <v>763</v>
      </c>
      <c r="D690" s="39">
        <v>0.57769999999999999</v>
      </c>
      <c r="E690" s="39">
        <v>0.54020000000000001</v>
      </c>
    </row>
    <row r="691" spans="1:5" x14ac:dyDescent="0.2">
      <c r="A691" s="39">
        <v>25</v>
      </c>
      <c r="B691" s="39">
        <v>2055</v>
      </c>
      <c r="C691" s="38" t="s">
        <v>764</v>
      </c>
      <c r="D691" s="39">
        <v>0.57050000000000001</v>
      </c>
      <c r="E691" s="39">
        <v>0.53200000000000003</v>
      </c>
    </row>
    <row r="692" spans="1:5" x14ac:dyDescent="0.2">
      <c r="A692" s="39">
        <v>25</v>
      </c>
      <c r="B692" s="39">
        <v>2056</v>
      </c>
      <c r="C692" s="38" t="s">
        <v>765</v>
      </c>
      <c r="D692" s="39">
        <v>0.56340000000000001</v>
      </c>
      <c r="E692" s="39">
        <v>0.52410000000000001</v>
      </c>
    </row>
    <row r="693" spans="1:5" x14ac:dyDescent="0.2">
      <c r="A693" s="39">
        <v>25</v>
      </c>
      <c r="B693" s="39">
        <v>2057</v>
      </c>
      <c r="C693" s="38" t="s">
        <v>766</v>
      </c>
      <c r="D693" s="39">
        <v>0.55640000000000001</v>
      </c>
      <c r="E693" s="39">
        <v>0.51619999999999999</v>
      </c>
    </row>
    <row r="694" spans="1:5" x14ac:dyDescent="0.2">
      <c r="A694" s="39">
        <v>25</v>
      </c>
      <c r="B694" s="39">
        <v>2058</v>
      </c>
      <c r="C694" s="38" t="s">
        <v>767</v>
      </c>
      <c r="D694" s="39">
        <v>0.5494</v>
      </c>
      <c r="E694" s="39">
        <v>0.50849999999999995</v>
      </c>
    </row>
    <row r="695" spans="1:5" x14ac:dyDescent="0.2">
      <c r="A695" s="39">
        <v>25</v>
      </c>
      <c r="B695" s="39">
        <v>2059</v>
      </c>
      <c r="C695" s="38" t="s">
        <v>768</v>
      </c>
      <c r="D695" s="39">
        <v>0.54249999999999998</v>
      </c>
      <c r="E695" s="39">
        <v>0.50090000000000001</v>
      </c>
    </row>
    <row r="696" spans="1:5" x14ac:dyDescent="0.2">
      <c r="A696" s="39">
        <v>25</v>
      </c>
      <c r="B696" s="39">
        <v>2060</v>
      </c>
      <c r="C696" s="38" t="s">
        <v>769</v>
      </c>
      <c r="D696" s="39">
        <v>0.53580000000000005</v>
      </c>
      <c r="E696" s="39">
        <v>0.49330000000000002</v>
      </c>
    </row>
    <row r="697" spans="1:5" x14ac:dyDescent="0.2">
      <c r="A697" s="39">
        <v>25</v>
      </c>
      <c r="B697" s="39">
        <v>2061</v>
      </c>
      <c r="C697" s="38" t="s">
        <v>770</v>
      </c>
      <c r="D697" s="39">
        <v>0.52910000000000001</v>
      </c>
      <c r="E697" s="39">
        <v>0.48599999999999999</v>
      </c>
    </row>
    <row r="698" spans="1:5" x14ac:dyDescent="0.2">
      <c r="A698" s="39">
        <v>25</v>
      </c>
      <c r="B698" s="39">
        <v>2062</v>
      </c>
      <c r="C698" s="38" t="s">
        <v>771</v>
      </c>
      <c r="D698" s="39">
        <v>0.52249999999999996</v>
      </c>
      <c r="E698" s="39">
        <v>0.47870000000000001</v>
      </c>
    </row>
    <row r="699" spans="1:5" x14ac:dyDescent="0.2">
      <c r="A699" s="39">
        <v>25</v>
      </c>
      <c r="B699" s="39">
        <v>2063</v>
      </c>
      <c r="C699" s="38" t="s">
        <v>772</v>
      </c>
      <c r="D699" s="39">
        <v>0.51590000000000003</v>
      </c>
      <c r="E699" s="39">
        <v>0.47139999999999999</v>
      </c>
    </row>
    <row r="700" spans="1:5" x14ac:dyDescent="0.2">
      <c r="A700" s="39">
        <v>25</v>
      </c>
      <c r="B700" s="39">
        <v>2064</v>
      </c>
      <c r="C700" s="38" t="s">
        <v>773</v>
      </c>
      <c r="D700" s="39">
        <v>0.50949999999999995</v>
      </c>
      <c r="E700" s="39">
        <v>0.46439999999999998</v>
      </c>
    </row>
    <row r="701" spans="1:5" x14ac:dyDescent="0.2">
      <c r="A701" s="39">
        <v>25</v>
      </c>
      <c r="B701" s="39">
        <v>2065</v>
      </c>
      <c r="C701" s="38" t="s">
        <v>774</v>
      </c>
      <c r="D701" s="39">
        <v>0.50309999999999999</v>
      </c>
      <c r="E701" s="39">
        <v>0.45750000000000002</v>
      </c>
    </row>
    <row r="702" spans="1:5" x14ac:dyDescent="0.2">
      <c r="A702" s="39">
        <v>25</v>
      </c>
      <c r="B702" s="39">
        <v>2066</v>
      </c>
      <c r="C702" s="38" t="s">
        <v>775</v>
      </c>
      <c r="D702" s="39">
        <v>0.49680000000000002</v>
      </c>
      <c r="E702" s="39">
        <v>0.4506</v>
      </c>
    </row>
    <row r="703" spans="1:5" x14ac:dyDescent="0.2">
      <c r="A703" s="39">
        <v>25</v>
      </c>
      <c r="B703" s="39">
        <v>2067</v>
      </c>
      <c r="C703" s="38" t="s">
        <v>776</v>
      </c>
      <c r="D703" s="39">
        <v>0.49059999999999998</v>
      </c>
      <c r="E703" s="39">
        <v>0.44390000000000002</v>
      </c>
    </row>
    <row r="704" spans="1:5" x14ac:dyDescent="0.2">
      <c r="A704" s="39">
        <v>25</v>
      </c>
      <c r="B704" s="39">
        <v>2068</v>
      </c>
      <c r="C704" s="38" t="s">
        <v>777</v>
      </c>
      <c r="D704" s="39">
        <v>0.48449999999999999</v>
      </c>
      <c r="E704" s="39">
        <v>0.43719999999999998</v>
      </c>
    </row>
    <row r="705" spans="1:5" x14ac:dyDescent="0.2">
      <c r="A705" s="39">
        <v>25</v>
      </c>
      <c r="B705" s="39">
        <v>2069</v>
      </c>
      <c r="C705" s="38" t="s">
        <v>778</v>
      </c>
      <c r="D705" s="39">
        <v>0.47839999999999999</v>
      </c>
      <c r="E705" s="39">
        <v>0.43059999999999998</v>
      </c>
    </row>
    <row r="706" spans="1:5" x14ac:dyDescent="0.2">
      <c r="A706" s="39">
        <v>25</v>
      </c>
      <c r="B706" s="39">
        <v>2070</v>
      </c>
      <c r="C706" s="38" t="s">
        <v>779</v>
      </c>
      <c r="D706" s="39">
        <v>0.47239999999999999</v>
      </c>
      <c r="E706" s="39">
        <v>0.42409999999999998</v>
      </c>
    </row>
    <row r="707" spans="1:5" x14ac:dyDescent="0.2">
      <c r="A707" s="39">
        <v>25</v>
      </c>
      <c r="B707" s="39">
        <v>2071</v>
      </c>
      <c r="C707" s="38" t="s">
        <v>780</v>
      </c>
      <c r="D707" s="39">
        <v>0.46660000000000001</v>
      </c>
      <c r="E707" s="39">
        <v>0.4178</v>
      </c>
    </row>
    <row r="708" spans="1:5" x14ac:dyDescent="0.2">
      <c r="A708" s="39">
        <v>25</v>
      </c>
      <c r="B708" s="39">
        <v>2072</v>
      </c>
      <c r="C708" s="38" t="s">
        <v>781</v>
      </c>
      <c r="D708" s="39">
        <v>0.46079999999999999</v>
      </c>
      <c r="E708" s="39">
        <v>0.41160000000000002</v>
      </c>
    </row>
    <row r="709" spans="1:5" x14ac:dyDescent="0.2">
      <c r="A709" s="39">
        <v>25</v>
      </c>
      <c r="B709" s="39">
        <v>2073</v>
      </c>
      <c r="C709" s="38" t="s">
        <v>782</v>
      </c>
      <c r="D709" s="39">
        <v>0.45500000000000002</v>
      </c>
      <c r="E709" s="39">
        <v>0.40539999999999998</v>
      </c>
    </row>
    <row r="710" spans="1:5" x14ac:dyDescent="0.2">
      <c r="A710" s="39">
        <v>25</v>
      </c>
      <c r="B710" s="39">
        <v>2074</v>
      </c>
      <c r="C710" s="38" t="s">
        <v>783</v>
      </c>
      <c r="D710" s="39">
        <v>0.44929999999999998</v>
      </c>
      <c r="E710" s="39">
        <v>0.39929999999999999</v>
      </c>
    </row>
    <row r="711" spans="1:5" x14ac:dyDescent="0.2">
      <c r="A711" s="39">
        <v>25</v>
      </c>
      <c r="B711" s="39">
        <v>2075</v>
      </c>
      <c r="C711" s="38" t="s">
        <v>784</v>
      </c>
      <c r="D711" s="39">
        <v>0.44369999999999998</v>
      </c>
      <c r="E711" s="39">
        <v>0.39329999999999998</v>
      </c>
    </row>
    <row r="712" spans="1:5" x14ac:dyDescent="0.2">
      <c r="A712" s="39">
        <v>25</v>
      </c>
      <c r="B712" s="39">
        <v>2076</v>
      </c>
      <c r="C712" s="38" t="s">
        <v>785</v>
      </c>
      <c r="D712" s="39">
        <v>0.43809999999999999</v>
      </c>
      <c r="E712" s="39">
        <v>0.38740000000000002</v>
      </c>
    </row>
    <row r="713" spans="1:5" x14ac:dyDescent="0.2">
      <c r="A713" s="39">
        <v>25</v>
      </c>
      <c r="B713" s="39">
        <v>2077</v>
      </c>
      <c r="C713" s="38" t="s">
        <v>786</v>
      </c>
      <c r="D713" s="39">
        <v>0.43259999999999998</v>
      </c>
      <c r="E713" s="39">
        <v>0.38159999999999999</v>
      </c>
    </row>
    <row r="714" spans="1:5" x14ac:dyDescent="0.2">
      <c r="A714" s="39">
        <v>25</v>
      </c>
      <c r="B714" s="39">
        <v>2078</v>
      </c>
      <c r="C714" s="38" t="s">
        <v>787</v>
      </c>
      <c r="D714" s="39">
        <v>0.42730000000000001</v>
      </c>
      <c r="E714" s="39">
        <v>0.37580000000000002</v>
      </c>
    </row>
    <row r="715" spans="1:5" x14ac:dyDescent="0.2">
      <c r="A715" s="39">
        <v>25</v>
      </c>
      <c r="B715" s="39">
        <v>2079</v>
      </c>
      <c r="C715" s="38" t="s">
        <v>788</v>
      </c>
      <c r="D715" s="39">
        <v>0.4219</v>
      </c>
      <c r="E715" s="39">
        <v>0.37019999999999997</v>
      </c>
    </row>
    <row r="716" spans="1:5" x14ac:dyDescent="0.2">
      <c r="A716" s="39">
        <v>25</v>
      </c>
      <c r="B716" s="39">
        <v>2080</v>
      </c>
      <c r="C716" s="38" t="s">
        <v>789</v>
      </c>
      <c r="D716" s="39">
        <v>0.41660000000000003</v>
      </c>
      <c r="E716" s="39">
        <v>0.36470000000000002</v>
      </c>
    </row>
    <row r="717" spans="1:5" x14ac:dyDescent="0.2">
      <c r="A717" s="39">
        <v>25</v>
      </c>
      <c r="B717" s="39">
        <v>2081</v>
      </c>
      <c r="C717" s="38" t="s">
        <v>790</v>
      </c>
      <c r="D717" s="39">
        <v>0.41139999999999999</v>
      </c>
      <c r="E717" s="39">
        <v>0.35920000000000002</v>
      </c>
    </row>
    <row r="718" spans="1:5" x14ac:dyDescent="0.2">
      <c r="A718" s="39">
        <v>25</v>
      </c>
      <c r="B718" s="39">
        <v>2082</v>
      </c>
      <c r="C718" s="38" t="s">
        <v>791</v>
      </c>
      <c r="D718" s="39">
        <v>0.40629999999999999</v>
      </c>
      <c r="E718" s="39">
        <v>0.35389999999999999</v>
      </c>
    </row>
    <row r="719" spans="1:5" x14ac:dyDescent="0.2">
      <c r="A719" s="39">
        <v>25</v>
      </c>
      <c r="B719" s="39">
        <v>2083</v>
      </c>
      <c r="C719" s="38" t="s">
        <v>792</v>
      </c>
      <c r="D719" s="39">
        <v>0.4012</v>
      </c>
      <c r="E719" s="39">
        <v>0.34860000000000002</v>
      </c>
    </row>
    <row r="720" spans="1:5" x14ac:dyDescent="0.2">
      <c r="A720" s="39">
        <v>25</v>
      </c>
      <c r="B720" s="39">
        <v>2084</v>
      </c>
      <c r="C720" s="38" t="s">
        <v>793</v>
      </c>
      <c r="D720" s="39">
        <v>0.3962</v>
      </c>
      <c r="E720" s="39">
        <v>0.34320000000000001</v>
      </c>
    </row>
    <row r="721" spans="1:5" x14ac:dyDescent="0.2">
      <c r="A721" s="39">
        <v>25</v>
      </c>
      <c r="B721" s="39">
        <v>2085</v>
      </c>
      <c r="C721" s="38" t="s">
        <v>794</v>
      </c>
      <c r="D721" s="39">
        <v>0.39119999999999999</v>
      </c>
      <c r="E721" s="39">
        <v>0.33810000000000001</v>
      </c>
    </row>
    <row r="722" spans="1:5" x14ac:dyDescent="0.2">
      <c r="A722" s="39">
        <v>25</v>
      </c>
      <c r="B722" s="39">
        <v>2086</v>
      </c>
      <c r="C722" s="38" t="s">
        <v>795</v>
      </c>
      <c r="D722" s="39">
        <v>0.38640000000000002</v>
      </c>
      <c r="E722" s="39">
        <v>0.33300000000000002</v>
      </c>
    </row>
    <row r="723" spans="1:5" x14ac:dyDescent="0.2">
      <c r="A723" s="39">
        <v>25</v>
      </c>
      <c r="B723" s="39">
        <v>2087</v>
      </c>
      <c r="C723" s="38" t="s">
        <v>796</v>
      </c>
      <c r="D723" s="39">
        <v>0.38150000000000001</v>
      </c>
      <c r="E723" s="39">
        <v>0.3281</v>
      </c>
    </row>
    <row r="724" spans="1:5" x14ac:dyDescent="0.2">
      <c r="A724" s="39">
        <v>25</v>
      </c>
      <c r="B724" s="39">
        <v>2088</v>
      </c>
      <c r="C724" s="38" t="s">
        <v>797</v>
      </c>
      <c r="D724" s="39">
        <v>0.37669999999999998</v>
      </c>
      <c r="E724" s="39">
        <v>0.3231</v>
      </c>
    </row>
    <row r="725" spans="1:5" x14ac:dyDescent="0.2">
      <c r="A725" s="39">
        <v>25</v>
      </c>
      <c r="B725" s="39">
        <v>2089</v>
      </c>
      <c r="C725" s="38" t="s">
        <v>798</v>
      </c>
      <c r="D725" s="39">
        <v>0.372</v>
      </c>
      <c r="E725" s="39">
        <v>0.31830000000000003</v>
      </c>
    </row>
    <row r="726" spans="1:5" x14ac:dyDescent="0.2">
      <c r="A726" s="39">
        <v>25</v>
      </c>
      <c r="B726" s="39">
        <v>2090</v>
      </c>
      <c r="C726" s="38" t="s">
        <v>799</v>
      </c>
      <c r="D726" s="39">
        <v>0.3674</v>
      </c>
      <c r="E726" s="39">
        <v>0.3135</v>
      </c>
    </row>
    <row r="727" spans="1:5" x14ac:dyDescent="0.2">
      <c r="A727" s="39">
        <v>25</v>
      </c>
      <c r="B727" s="39">
        <v>2091</v>
      </c>
      <c r="C727" s="38" t="s">
        <v>800</v>
      </c>
      <c r="D727" s="39">
        <v>0.36280000000000001</v>
      </c>
      <c r="E727" s="39">
        <v>0.30880000000000002</v>
      </c>
    </row>
    <row r="728" spans="1:5" x14ac:dyDescent="0.2">
      <c r="A728" s="39">
        <v>25</v>
      </c>
      <c r="B728" s="39">
        <v>2092</v>
      </c>
      <c r="C728" s="38" t="s">
        <v>801</v>
      </c>
      <c r="D728" s="39">
        <v>0.35820000000000002</v>
      </c>
      <c r="E728" s="39">
        <v>0.30420000000000003</v>
      </c>
    </row>
    <row r="729" spans="1:5" x14ac:dyDescent="0.2">
      <c r="A729" s="39">
        <v>25</v>
      </c>
      <c r="B729" s="39">
        <v>2093</v>
      </c>
      <c r="C729" s="38" t="s">
        <v>802</v>
      </c>
      <c r="D729" s="39">
        <v>0.3538</v>
      </c>
      <c r="E729" s="39">
        <v>0.29959999999999998</v>
      </c>
    </row>
    <row r="730" spans="1:5" x14ac:dyDescent="0.2">
      <c r="A730" s="39">
        <v>25</v>
      </c>
      <c r="B730" s="39">
        <v>2094</v>
      </c>
      <c r="C730" s="38" t="s">
        <v>803</v>
      </c>
      <c r="D730" s="39">
        <v>0.34939999999999999</v>
      </c>
      <c r="E730" s="39">
        <v>0.29509999999999997</v>
      </c>
    </row>
    <row r="731" spans="1:5" x14ac:dyDescent="0.2">
      <c r="A731" s="39">
        <v>25</v>
      </c>
      <c r="B731" s="39">
        <v>2095</v>
      </c>
      <c r="C731" s="38" t="s">
        <v>804</v>
      </c>
      <c r="D731" s="39">
        <v>0.34499999999999997</v>
      </c>
      <c r="E731" s="39">
        <v>0.29070000000000001</v>
      </c>
    </row>
    <row r="732" spans="1:5" x14ac:dyDescent="0.2">
      <c r="A732" s="39">
        <v>25</v>
      </c>
      <c r="B732" s="39">
        <v>2096</v>
      </c>
      <c r="C732" s="38" t="s">
        <v>805</v>
      </c>
      <c r="D732" s="39">
        <v>0.3407</v>
      </c>
      <c r="E732" s="39">
        <v>0.2863</v>
      </c>
    </row>
    <row r="733" spans="1:5" x14ac:dyDescent="0.2">
      <c r="A733" s="39">
        <v>25</v>
      </c>
      <c r="B733" s="39">
        <v>2097</v>
      </c>
      <c r="C733" s="38" t="s">
        <v>806</v>
      </c>
      <c r="D733" s="39">
        <v>0.33639999999999998</v>
      </c>
      <c r="E733" s="39">
        <v>0.28210000000000002</v>
      </c>
    </row>
    <row r="734" spans="1:5" x14ac:dyDescent="0.2">
      <c r="A734" s="39">
        <v>25</v>
      </c>
      <c r="B734" s="39">
        <v>2098</v>
      </c>
      <c r="C734" s="38" t="s">
        <v>807</v>
      </c>
      <c r="D734" s="39">
        <v>0.33229999999999998</v>
      </c>
      <c r="E734" s="39">
        <v>0.27789999999999998</v>
      </c>
    </row>
    <row r="735" spans="1:5" x14ac:dyDescent="0.2">
      <c r="A735" s="39">
        <v>25</v>
      </c>
      <c r="B735" s="39">
        <v>2099</v>
      </c>
      <c r="C735" s="38" t="s">
        <v>808</v>
      </c>
      <c r="D735" s="39">
        <v>0.3281</v>
      </c>
      <c r="E735" s="39">
        <v>0.2737</v>
      </c>
    </row>
    <row r="736" spans="1:5" x14ac:dyDescent="0.2">
      <c r="A736" s="39">
        <v>25</v>
      </c>
      <c r="B736" s="39">
        <v>2100</v>
      </c>
      <c r="C736" s="38" t="s">
        <v>809</v>
      </c>
      <c r="D736" s="39">
        <v>0.32400000000000001</v>
      </c>
      <c r="E736" s="39">
        <v>0.26960000000000001</v>
      </c>
    </row>
    <row r="737" spans="1:5" x14ac:dyDescent="0.2">
      <c r="A737" s="39">
        <v>25</v>
      </c>
      <c r="B737" s="39">
        <v>2101</v>
      </c>
      <c r="C737" s="38" t="s">
        <v>810</v>
      </c>
      <c r="D737" s="39">
        <v>0.32</v>
      </c>
      <c r="E737" s="39">
        <v>0.26550000000000001</v>
      </c>
    </row>
    <row r="738" spans="1:5" x14ac:dyDescent="0.2">
      <c r="A738" s="39">
        <v>25</v>
      </c>
      <c r="B738" s="39">
        <v>2102</v>
      </c>
      <c r="C738" s="38" t="s">
        <v>811</v>
      </c>
      <c r="D738" s="39">
        <v>0.31590000000000001</v>
      </c>
      <c r="E738" s="39">
        <v>0.26150000000000001</v>
      </c>
    </row>
    <row r="739" spans="1:5" x14ac:dyDescent="0.2">
      <c r="A739" s="39">
        <v>25</v>
      </c>
      <c r="B739" s="39">
        <v>2103</v>
      </c>
      <c r="C739" s="38" t="s">
        <v>812</v>
      </c>
      <c r="D739" s="39">
        <v>0.312</v>
      </c>
      <c r="E739" s="39">
        <v>0.2576</v>
      </c>
    </row>
    <row r="740" spans="1:5" x14ac:dyDescent="0.2">
      <c r="A740" s="39">
        <v>25</v>
      </c>
      <c r="B740" s="39">
        <v>2104</v>
      </c>
      <c r="C740" s="38" t="s">
        <v>813</v>
      </c>
      <c r="D740" s="39">
        <v>0.30809999999999998</v>
      </c>
      <c r="E740" s="39">
        <v>0.25380000000000003</v>
      </c>
    </row>
    <row r="741" spans="1:5" x14ac:dyDescent="0.2">
      <c r="A741" s="39">
        <v>25</v>
      </c>
      <c r="B741" s="39">
        <v>2105</v>
      </c>
      <c r="C741" s="38" t="s">
        <v>814</v>
      </c>
      <c r="D741" s="39">
        <v>0.30420000000000003</v>
      </c>
      <c r="E741" s="39">
        <v>0.25</v>
      </c>
    </row>
    <row r="742" spans="1:5" x14ac:dyDescent="0.2">
      <c r="A742" s="39">
        <v>25</v>
      </c>
      <c r="B742" s="39">
        <v>2106</v>
      </c>
      <c r="C742" s="38" t="s">
        <v>815</v>
      </c>
      <c r="D742" s="39">
        <v>0.30049999999999999</v>
      </c>
      <c r="E742" s="39">
        <v>0.2462</v>
      </c>
    </row>
    <row r="743" spans="1:5" x14ac:dyDescent="0.2">
      <c r="A743" s="39">
        <v>25</v>
      </c>
      <c r="B743" s="39">
        <v>2107</v>
      </c>
      <c r="C743" s="38" t="s">
        <v>816</v>
      </c>
      <c r="D743" s="39">
        <v>0.29670000000000002</v>
      </c>
      <c r="E743" s="39">
        <v>0.24249999999999999</v>
      </c>
    </row>
    <row r="744" spans="1:5" x14ac:dyDescent="0.2">
      <c r="A744" s="39">
        <v>25</v>
      </c>
      <c r="B744" s="39">
        <v>2108</v>
      </c>
      <c r="C744" s="38" t="s">
        <v>817</v>
      </c>
      <c r="D744" s="39">
        <v>0.29299999999999998</v>
      </c>
      <c r="E744" s="39">
        <v>0.23880000000000001</v>
      </c>
    </row>
    <row r="745" spans="1:5" x14ac:dyDescent="0.2">
      <c r="A745" s="39">
        <v>25</v>
      </c>
      <c r="B745" s="39">
        <v>2109</v>
      </c>
      <c r="C745" s="38" t="s">
        <v>818</v>
      </c>
      <c r="D745" s="39">
        <v>0.2893</v>
      </c>
      <c r="E745" s="39">
        <v>0.23530000000000001</v>
      </c>
    </row>
    <row r="746" spans="1:5" x14ac:dyDescent="0.2">
      <c r="A746" s="39">
        <v>25</v>
      </c>
      <c r="B746" s="39">
        <v>2110</v>
      </c>
      <c r="C746" s="38" t="s">
        <v>819</v>
      </c>
      <c r="D746" s="39">
        <v>0.2858</v>
      </c>
      <c r="E746" s="39">
        <v>0.23180000000000001</v>
      </c>
    </row>
    <row r="747" spans="1:5" x14ac:dyDescent="0.2">
      <c r="A747" s="39">
        <v>25</v>
      </c>
      <c r="B747" s="39">
        <v>2111</v>
      </c>
      <c r="C747" s="38" t="s">
        <v>820</v>
      </c>
      <c r="D747" s="39">
        <v>0.28210000000000002</v>
      </c>
      <c r="E747" s="39">
        <v>0.2283</v>
      </c>
    </row>
    <row r="748" spans="1:5" x14ac:dyDescent="0.2">
      <c r="A748" s="39">
        <v>25</v>
      </c>
      <c r="B748" s="39">
        <v>2112</v>
      </c>
      <c r="C748" s="38" t="s">
        <v>821</v>
      </c>
      <c r="D748" s="39">
        <v>0.2787</v>
      </c>
      <c r="E748" s="39">
        <v>0.2248</v>
      </c>
    </row>
    <row r="749" spans="1:5" x14ac:dyDescent="0.2">
      <c r="A749" s="39">
        <v>25</v>
      </c>
      <c r="B749" s="39">
        <v>2113</v>
      </c>
      <c r="C749" s="38" t="s">
        <v>822</v>
      </c>
      <c r="D749" s="39">
        <v>0.27510000000000001</v>
      </c>
      <c r="E749" s="39">
        <v>0.2215</v>
      </c>
    </row>
    <row r="750" spans="1:5" x14ac:dyDescent="0.2">
      <c r="A750" s="39">
        <v>25</v>
      </c>
      <c r="B750" s="39">
        <v>2114</v>
      </c>
      <c r="C750" s="38" t="s">
        <v>823</v>
      </c>
      <c r="D750" s="39">
        <v>0.27160000000000001</v>
      </c>
      <c r="E750" s="39">
        <v>0.21820000000000001</v>
      </c>
    </row>
    <row r="751" spans="1:5" x14ac:dyDescent="0.2">
      <c r="A751" s="39">
        <v>25</v>
      </c>
      <c r="B751" s="39">
        <v>2115</v>
      </c>
      <c r="C751" s="38" t="s">
        <v>824</v>
      </c>
      <c r="D751" s="39">
        <v>0.26829999999999998</v>
      </c>
      <c r="E751" s="39">
        <v>0.21490000000000001</v>
      </c>
    </row>
    <row r="752" spans="1:5" x14ac:dyDescent="0.2">
      <c r="A752" s="39">
        <v>25</v>
      </c>
      <c r="B752" s="39">
        <v>2116</v>
      </c>
      <c r="C752" s="38" t="s">
        <v>825</v>
      </c>
      <c r="D752" s="39">
        <v>0.26504009572901321</v>
      </c>
      <c r="E752" s="39">
        <v>0.21164990834097158</v>
      </c>
    </row>
    <row r="753" spans="1:5" x14ac:dyDescent="0.2">
      <c r="A753" s="39">
        <v>25</v>
      </c>
      <c r="B753" s="39">
        <v>2117</v>
      </c>
      <c r="C753" s="38" t="s">
        <v>826</v>
      </c>
      <c r="D753" s="39">
        <v>0.26181980001507449</v>
      </c>
      <c r="E753" s="39">
        <v>0.20844897022215761</v>
      </c>
    </row>
    <row r="754" spans="1:5" x14ac:dyDescent="0.2">
      <c r="A754" s="39">
        <v>26</v>
      </c>
      <c r="B754" s="39">
        <v>2024</v>
      </c>
      <c r="C754" s="38" t="s">
        <v>827</v>
      </c>
      <c r="D754" s="39">
        <v>0.92769999999999997</v>
      </c>
      <c r="E754" s="39">
        <v>0.92469999999999997</v>
      </c>
    </row>
    <row r="755" spans="1:5" x14ac:dyDescent="0.2">
      <c r="A755" s="39">
        <v>26</v>
      </c>
      <c r="B755" s="39">
        <v>2025</v>
      </c>
      <c r="C755" s="38" t="s">
        <v>828</v>
      </c>
      <c r="D755" s="39">
        <v>0.8931</v>
      </c>
      <c r="E755" s="39">
        <v>0.88880000000000003</v>
      </c>
    </row>
    <row r="756" spans="1:5" x14ac:dyDescent="0.2">
      <c r="A756" s="39">
        <v>26</v>
      </c>
      <c r="B756" s="39">
        <v>2026</v>
      </c>
      <c r="C756" s="38" t="s">
        <v>829</v>
      </c>
      <c r="D756" s="39">
        <v>0.877</v>
      </c>
      <c r="E756" s="39">
        <v>0.87119999999999997</v>
      </c>
    </row>
    <row r="757" spans="1:5" x14ac:dyDescent="0.2">
      <c r="A757" s="39">
        <v>26</v>
      </c>
      <c r="B757" s="39">
        <v>2027</v>
      </c>
      <c r="C757" s="38" t="s">
        <v>830</v>
      </c>
      <c r="D757" s="39">
        <v>0.86109999999999998</v>
      </c>
      <c r="E757" s="39">
        <v>0.85399999999999998</v>
      </c>
    </row>
    <row r="758" spans="1:5" x14ac:dyDescent="0.2">
      <c r="A758" s="39">
        <v>26</v>
      </c>
      <c r="B758" s="39">
        <v>2028</v>
      </c>
      <c r="C758" s="38" t="s">
        <v>831</v>
      </c>
      <c r="D758" s="39">
        <v>0.84550000000000003</v>
      </c>
      <c r="E758" s="39">
        <v>0.83730000000000004</v>
      </c>
    </row>
    <row r="759" spans="1:5" x14ac:dyDescent="0.2">
      <c r="A759" s="39">
        <v>26</v>
      </c>
      <c r="B759" s="39">
        <v>2029</v>
      </c>
      <c r="C759" s="38" t="s">
        <v>832</v>
      </c>
      <c r="D759" s="39">
        <v>0.83020000000000005</v>
      </c>
      <c r="E759" s="39">
        <v>0.82069999999999999</v>
      </c>
    </row>
    <row r="760" spans="1:5" x14ac:dyDescent="0.2">
      <c r="A760" s="39">
        <v>26</v>
      </c>
      <c r="B760" s="39">
        <v>2030</v>
      </c>
      <c r="C760" s="38" t="s">
        <v>833</v>
      </c>
      <c r="D760" s="39">
        <v>0.81510000000000005</v>
      </c>
      <c r="E760" s="39">
        <v>0.80459999999999998</v>
      </c>
    </row>
    <row r="761" spans="1:5" x14ac:dyDescent="0.2">
      <c r="A761" s="39">
        <v>26</v>
      </c>
      <c r="B761" s="39">
        <v>2031</v>
      </c>
      <c r="C761" s="38" t="s">
        <v>834</v>
      </c>
      <c r="D761" s="39">
        <v>0.8004</v>
      </c>
      <c r="E761" s="39">
        <v>0.78869999999999996</v>
      </c>
    </row>
    <row r="762" spans="1:5" x14ac:dyDescent="0.2">
      <c r="A762" s="39">
        <v>26</v>
      </c>
      <c r="B762" s="39">
        <v>2032</v>
      </c>
      <c r="C762" s="38" t="s">
        <v>835</v>
      </c>
      <c r="D762" s="39">
        <v>0.78600000000000003</v>
      </c>
      <c r="E762" s="39">
        <v>0.7732</v>
      </c>
    </row>
    <row r="763" spans="1:5" x14ac:dyDescent="0.2">
      <c r="A763" s="39">
        <v>26</v>
      </c>
      <c r="B763" s="39">
        <v>2033</v>
      </c>
      <c r="C763" s="38" t="s">
        <v>836</v>
      </c>
      <c r="D763" s="39">
        <v>0.77180000000000004</v>
      </c>
      <c r="E763" s="39">
        <v>0.75800000000000001</v>
      </c>
    </row>
    <row r="764" spans="1:5" x14ac:dyDescent="0.2">
      <c r="A764" s="39">
        <v>26</v>
      </c>
      <c r="B764" s="39">
        <v>2034</v>
      </c>
      <c r="C764" s="38" t="s">
        <v>837</v>
      </c>
      <c r="D764" s="39">
        <v>0.75790000000000002</v>
      </c>
      <c r="E764" s="39">
        <v>0.74319999999999997</v>
      </c>
    </row>
    <row r="765" spans="1:5" x14ac:dyDescent="0.2">
      <c r="A765" s="39">
        <v>26</v>
      </c>
      <c r="B765" s="39">
        <v>2035</v>
      </c>
      <c r="C765" s="38" t="s">
        <v>838</v>
      </c>
      <c r="D765" s="39">
        <v>0.74460000000000004</v>
      </c>
      <c r="E765" s="39">
        <v>0.72889999999999999</v>
      </c>
    </row>
    <row r="766" spans="1:5" x14ac:dyDescent="0.2">
      <c r="A766" s="39">
        <v>26</v>
      </c>
      <c r="B766" s="39">
        <v>2036</v>
      </c>
      <c r="C766" s="38" t="s">
        <v>839</v>
      </c>
      <c r="D766" s="39">
        <v>0.73199999999999998</v>
      </c>
      <c r="E766" s="39">
        <v>0.71519999999999995</v>
      </c>
    </row>
    <row r="767" spans="1:5" x14ac:dyDescent="0.2">
      <c r="A767" s="39">
        <v>26</v>
      </c>
      <c r="B767" s="39">
        <v>2037</v>
      </c>
      <c r="C767" s="38" t="s">
        <v>840</v>
      </c>
      <c r="D767" s="39">
        <v>0.72009999999999996</v>
      </c>
      <c r="E767" s="39">
        <v>0.70230000000000004</v>
      </c>
    </row>
    <row r="768" spans="1:5" x14ac:dyDescent="0.2">
      <c r="A768" s="39">
        <v>26</v>
      </c>
      <c r="B768" s="39">
        <v>2038</v>
      </c>
      <c r="C768" s="38" t="s">
        <v>841</v>
      </c>
      <c r="D768" s="39">
        <v>0.70920000000000005</v>
      </c>
      <c r="E768" s="39">
        <v>0.69010000000000005</v>
      </c>
    </row>
    <row r="769" spans="1:5" x14ac:dyDescent="0.2">
      <c r="A769" s="39">
        <v>26</v>
      </c>
      <c r="B769" s="39">
        <v>2039</v>
      </c>
      <c r="C769" s="38" t="s">
        <v>842</v>
      </c>
      <c r="D769" s="39">
        <v>0.69889999999999997</v>
      </c>
      <c r="E769" s="39">
        <v>0.67859999999999998</v>
      </c>
    </row>
    <row r="770" spans="1:5" x14ac:dyDescent="0.2">
      <c r="A770" s="39">
        <v>26</v>
      </c>
      <c r="B770" s="39">
        <v>2040</v>
      </c>
      <c r="C770" s="38" t="s">
        <v>843</v>
      </c>
      <c r="D770" s="39">
        <v>0.68940000000000001</v>
      </c>
      <c r="E770" s="39">
        <v>0.66779999999999995</v>
      </c>
    </row>
    <row r="771" spans="1:5" x14ac:dyDescent="0.2">
      <c r="A771" s="39">
        <v>26</v>
      </c>
      <c r="B771" s="39">
        <v>2041</v>
      </c>
      <c r="C771" s="38" t="s">
        <v>844</v>
      </c>
      <c r="D771" s="39">
        <v>0.68030000000000002</v>
      </c>
      <c r="E771" s="39">
        <v>0.65749999999999997</v>
      </c>
    </row>
    <row r="772" spans="1:5" x14ac:dyDescent="0.2">
      <c r="A772" s="39">
        <v>26</v>
      </c>
      <c r="B772" s="39">
        <v>2042</v>
      </c>
      <c r="C772" s="38" t="s">
        <v>845</v>
      </c>
      <c r="D772" s="39">
        <v>0.67179999999999995</v>
      </c>
      <c r="E772" s="39">
        <v>0.64759999999999995</v>
      </c>
    </row>
    <row r="773" spans="1:5" x14ac:dyDescent="0.2">
      <c r="A773" s="39">
        <v>26</v>
      </c>
      <c r="B773" s="39">
        <v>2043</v>
      </c>
      <c r="C773" s="38" t="s">
        <v>846</v>
      </c>
      <c r="D773" s="39">
        <v>0.66339999999999999</v>
      </c>
      <c r="E773" s="39">
        <v>0.63790000000000002</v>
      </c>
    </row>
    <row r="774" spans="1:5" x14ac:dyDescent="0.2">
      <c r="A774" s="39">
        <v>26</v>
      </c>
      <c r="B774" s="39">
        <v>2044</v>
      </c>
      <c r="C774" s="38" t="s">
        <v>847</v>
      </c>
      <c r="D774" s="39">
        <v>0.6552</v>
      </c>
      <c r="E774" s="39">
        <v>0.62829999999999997</v>
      </c>
    </row>
    <row r="775" spans="1:5" x14ac:dyDescent="0.2">
      <c r="A775" s="39">
        <v>26</v>
      </c>
      <c r="B775" s="39">
        <v>2045</v>
      </c>
      <c r="C775" s="38" t="s">
        <v>848</v>
      </c>
      <c r="D775" s="39">
        <v>0.64690000000000003</v>
      </c>
      <c r="E775" s="39">
        <v>0.61890000000000001</v>
      </c>
    </row>
    <row r="776" spans="1:5" x14ac:dyDescent="0.2">
      <c r="A776" s="39">
        <v>26</v>
      </c>
      <c r="B776" s="39">
        <v>2046</v>
      </c>
      <c r="C776" s="38" t="s">
        <v>849</v>
      </c>
      <c r="D776" s="39">
        <v>0.63880000000000003</v>
      </c>
      <c r="E776" s="39">
        <v>0.60960000000000003</v>
      </c>
    </row>
    <row r="777" spans="1:5" x14ac:dyDescent="0.2">
      <c r="A777" s="39">
        <v>26</v>
      </c>
      <c r="B777" s="39">
        <v>2047</v>
      </c>
      <c r="C777" s="38" t="s">
        <v>850</v>
      </c>
      <c r="D777" s="39">
        <v>0.63090000000000002</v>
      </c>
      <c r="E777" s="39">
        <v>0.60050000000000003</v>
      </c>
    </row>
    <row r="778" spans="1:5" x14ac:dyDescent="0.2">
      <c r="A778" s="39">
        <v>26</v>
      </c>
      <c r="B778" s="39">
        <v>2048</v>
      </c>
      <c r="C778" s="38" t="s">
        <v>851</v>
      </c>
      <c r="D778" s="39">
        <v>0.623</v>
      </c>
      <c r="E778" s="39">
        <v>0.59150000000000003</v>
      </c>
    </row>
    <row r="779" spans="1:5" x14ac:dyDescent="0.2">
      <c r="A779" s="39">
        <v>26</v>
      </c>
      <c r="B779" s="39">
        <v>2049</v>
      </c>
      <c r="C779" s="38" t="s">
        <v>852</v>
      </c>
      <c r="D779" s="39">
        <v>0.61519999999999997</v>
      </c>
      <c r="E779" s="39">
        <v>0.58260000000000001</v>
      </c>
    </row>
    <row r="780" spans="1:5" x14ac:dyDescent="0.2">
      <c r="A780" s="39">
        <v>26</v>
      </c>
      <c r="B780" s="39">
        <v>2050</v>
      </c>
      <c r="C780" s="38" t="s">
        <v>853</v>
      </c>
      <c r="D780" s="39">
        <v>0.60760000000000003</v>
      </c>
      <c r="E780" s="39">
        <v>0.57379999999999998</v>
      </c>
    </row>
    <row r="781" spans="1:5" x14ac:dyDescent="0.2">
      <c r="A781" s="39">
        <v>26</v>
      </c>
      <c r="B781" s="39">
        <v>2051</v>
      </c>
      <c r="C781" s="38" t="s">
        <v>854</v>
      </c>
      <c r="D781" s="39">
        <v>0.59989999999999999</v>
      </c>
      <c r="E781" s="39">
        <v>0.56520000000000004</v>
      </c>
    </row>
    <row r="782" spans="1:5" x14ac:dyDescent="0.2">
      <c r="A782" s="39">
        <v>26</v>
      </c>
      <c r="B782" s="39">
        <v>2052</v>
      </c>
      <c r="C782" s="38" t="s">
        <v>855</v>
      </c>
      <c r="D782" s="39">
        <v>0.59240000000000004</v>
      </c>
      <c r="E782" s="39">
        <v>0.55669999999999997</v>
      </c>
    </row>
    <row r="783" spans="1:5" x14ac:dyDescent="0.2">
      <c r="A783" s="39">
        <v>26</v>
      </c>
      <c r="B783" s="39">
        <v>2053</v>
      </c>
      <c r="C783" s="38" t="s">
        <v>856</v>
      </c>
      <c r="D783" s="39">
        <v>0.58499999999999996</v>
      </c>
      <c r="E783" s="39">
        <v>0.5484</v>
      </c>
    </row>
    <row r="784" spans="1:5" x14ac:dyDescent="0.2">
      <c r="A784" s="39">
        <v>26</v>
      </c>
      <c r="B784" s="39">
        <v>2054</v>
      </c>
      <c r="C784" s="38" t="s">
        <v>857</v>
      </c>
      <c r="D784" s="39">
        <v>0.57769999999999999</v>
      </c>
      <c r="E784" s="39">
        <v>0.54020000000000001</v>
      </c>
    </row>
    <row r="785" spans="1:5" x14ac:dyDescent="0.2">
      <c r="A785" s="39">
        <v>26</v>
      </c>
      <c r="B785" s="39">
        <v>2055</v>
      </c>
      <c r="C785" s="38" t="s">
        <v>858</v>
      </c>
      <c r="D785" s="39">
        <v>0.57050000000000001</v>
      </c>
      <c r="E785" s="39">
        <v>0.53200000000000003</v>
      </c>
    </row>
    <row r="786" spans="1:5" x14ac:dyDescent="0.2">
      <c r="A786" s="39">
        <v>26</v>
      </c>
      <c r="B786" s="39">
        <v>2056</v>
      </c>
      <c r="C786" s="38" t="s">
        <v>859</v>
      </c>
      <c r="D786" s="39">
        <v>0.56340000000000001</v>
      </c>
      <c r="E786" s="39">
        <v>0.52410000000000001</v>
      </c>
    </row>
    <row r="787" spans="1:5" x14ac:dyDescent="0.2">
      <c r="A787" s="39">
        <v>26</v>
      </c>
      <c r="B787" s="39">
        <v>2057</v>
      </c>
      <c r="C787" s="38" t="s">
        <v>860</v>
      </c>
      <c r="D787" s="39">
        <v>0.55640000000000001</v>
      </c>
      <c r="E787" s="39">
        <v>0.51619999999999999</v>
      </c>
    </row>
    <row r="788" spans="1:5" x14ac:dyDescent="0.2">
      <c r="A788" s="39">
        <v>26</v>
      </c>
      <c r="B788" s="39">
        <v>2058</v>
      </c>
      <c r="C788" s="38" t="s">
        <v>861</v>
      </c>
      <c r="D788" s="39">
        <v>0.5494</v>
      </c>
      <c r="E788" s="39">
        <v>0.50849999999999995</v>
      </c>
    </row>
    <row r="789" spans="1:5" x14ac:dyDescent="0.2">
      <c r="A789" s="39">
        <v>26</v>
      </c>
      <c r="B789" s="39">
        <v>2059</v>
      </c>
      <c r="C789" s="38" t="s">
        <v>862</v>
      </c>
      <c r="D789" s="39">
        <v>0.54249999999999998</v>
      </c>
      <c r="E789" s="39">
        <v>0.50090000000000001</v>
      </c>
    </row>
    <row r="790" spans="1:5" x14ac:dyDescent="0.2">
      <c r="A790" s="39">
        <v>26</v>
      </c>
      <c r="B790" s="39">
        <v>2060</v>
      </c>
      <c r="C790" s="38" t="s">
        <v>863</v>
      </c>
      <c r="D790" s="39">
        <v>0.53580000000000005</v>
      </c>
      <c r="E790" s="39">
        <v>0.49330000000000002</v>
      </c>
    </row>
    <row r="791" spans="1:5" x14ac:dyDescent="0.2">
      <c r="A791" s="39">
        <v>26</v>
      </c>
      <c r="B791" s="39">
        <v>2061</v>
      </c>
      <c r="C791" s="38" t="s">
        <v>864</v>
      </c>
      <c r="D791" s="39">
        <v>0.52910000000000001</v>
      </c>
      <c r="E791" s="39">
        <v>0.48599999999999999</v>
      </c>
    </row>
    <row r="792" spans="1:5" x14ac:dyDescent="0.2">
      <c r="A792" s="39">
        <v>26</v>
      </c>
      <c r="B792" s="39">
        <v>2062</v>
      </c>
      <c r="C792" s="38" t="s">
        <v>865</v>
      </c>
      <c r="D792" s="39">
        <v>0.52249999999999996</v>
      </c>
      <c r="E792" s="39">
        <v>0.47870000000000001</v>
      </c>
    </row>
    <row r="793" spans="1:5" x14ac:dyDescent="0.2">
      <c r="A793" s="39">
        <v>26</v>
      </c>
      <c r="B793" s="39">
        <v>2063</v>
      </c>
      <c r="C793" s="38" t="s">
        <v>866</v>
      </c>
      <c r="D793" s="39">
        <v>0.51590000000000003</v>
      </c>
      <c r="E793" s="39">
        <v>0.47139999999999999</v>
      </c>
    </row>
    <row r="794" spans="1:5" x14ac:dyDescent="0.2">
      <c r="A794" s="39">
        <v>26</v>
      </c>
      <c r="B794" s="39">
        <v>2064</v>
      </c>
      <c r="C794" s="38" t="s">
        <v>867</v>
      </c>
      <c r="D794" s="39">
        <v>0.50949999999999995</v>
      </c>
      <c r="E794" s="39">
        <v>0.46439999999999998</v>
      </c>
    </row>
    <row r="795" spans="1:5" x14ac:dyDescent="0.2">
      <c r="A795" s="39">
        <v>26</v>
      </c>
      <c r="B795" s="39">
        <v>2065</v>
      </c>
      <c r="C795" s="38" t="s">
        <v>868</v>
      </c>
      <c r="D795" s="39">
        <v>0.50309999999999999</v>
      </c>
      <c r="E795" s="39">
        <v>0.45750000000000002</v>
      </c>
    </row>
    <row r="796" spans="1:5" x14ac:dyDescent="0.2">
      <c r="A796" s="39">
        <v>26</v>
      </c>
      <c r="B796" s="39">
        <v>2066</v>
      </c>
      <c r="C796" s="38" t="s">
        <v>869</v>
      </c>
      <c r="D796" s="39">
        <v>0.49680000000000002</v>
      </c>
      <c r="E796" s="39">
        <v>0.4506</v>
      </c>
    </row>
    <row r="797" spans="1:5" x14ac:dyDescent="0.2">
      <c r="A797" s="39">
        <v>26</v>
      </c>
      <c r="B797" s="39">
        <v>2067</v>
      </c>
      <c r="C797" s="38" t="s">
        <v>870</v>
      </c>
      <c r="D797" s="39">
        <v>0.49059999999999998</v>
      </c>
      <c r="E797" s="39">
        <v>0.44390000000000002</v>
      </c>
    </row>
    <row r="798" spans="1:5" x14ac:dyDescent="0.2">
      <c r="A798" s="39">
        <v>26</v>
      </c>
      <c r="B798" s="39">
        <v>2068</v>
      </c>
      <c r="C798" s="38" t="s">
        <v>871</v>
      </c>
      <c r="D798" s="39">
        <v>0.48449999999999999</v>
      </c>
      <c r="E798" s="39">
        <v>0.43719999999999998</v>
      </c>
    </row>
    <row r="799" spans="1:5" x14ac:dyDescent="0.2">
      <c r="A799" s="39">
        <v>26</v>
      </c>
      <c r="B799" s="39">
        <v>2069</v>
      </c>
      <c r="C799" s="38" t="s">
        <v>872</v>
      </c>
      <c r="D799" s="39">
        <v>0.47839999999999999</v>
      </c>
      <c r="E799" s="39">
        <v>0.43059999999999998</v>
      </c>
    </row>
    <row r="800" spans="1:5" x14ac:dyDescent="0.2">
      <c r="A800" s="39">
        <v>26</v>
      </c>
      <c r="B800" s="39">
        <v>2070</v>
      </c>
      <c r="C800" s="38" t="s">
        <v>873</v>
      </c>
      <c r="D800" s="39">
        <v>0.47239999999999999</v>
      </c>
      <c r="E800" s="39">
        <v>0.42409999999999998</v>
      </c>
    </row>
    <row r="801" spans="1:5" x14ac:dyDescent="0.2">
      <c r="A801" s="39">
        <v>26</v>
      </c>
      <c r="B801" s="39">
        <v>2071</v>
      </c>
      <c r="C801" s="38" t="s">
        <v>874</v>
      </c>
      <c r="D801" s="39">
        <v>0.46660000000000001</v>
      </c>
      <c r="E801" s="39">
        <v>0.4178</v>
      </c>
    </row>
    <row r="802" spans="1:5" x14ac:dyDescent="0.2">
      <c r="A802" s="39">
        <v>26</v>
      </c>
      <c r="B802" s="39">
        <v>2072</v>
      </c>
      <c r="C802" s="38" t="s">
        <v>875</v>
      </c>
      <c r="D802" s="39">
        <v>0.46079999999999999</v>
      </c>
      <c r="E802" s="39">
        <v>0.41160000000000002</v>
      </c>
    </row>
    <row r="803" spans="1:5" x14ac:dyDescent="0.2">
      <c r="A803" s="39">
        <v>26</v>
      </c>
      <c r="B803" s="39">
        <v>2073</v>
      </c>
      <c r="C803" s="38" t="s">
        <v>876</v>
      </c>
      <c r="D803" s="39">
        <v>0.45500000000000002</v>
      </c>
      <c r="E803" s="39">
        <v>0.40539999999999998</v>
      </c>
    </row>
    <row r="804" spans="1:5" x14ac:dyDescent="0.2">
      <c r="A804" s="39">
        <v>26</v>
      </c>
      <c r="B804" s="39">
        <v>2074</v>
      </c>
      <c r="C804" s="38" t="s">
        <v>877</v>
      </c>
      <c r="D804" s="39">
        <v>0.44929999999999998</v>
      </c>
      <c r="E804" s="39">
        <v>0.39929999999999999</v>
      </c>
    </row>
    <row r="805" spans="1:5" x14ac:dyDescent="0.2">
      <c r="A805" s="39">
        <v>26</v>
      </c>
      <c r="B805" s="39">
        <v>2075</v>
      </c>
      <c r="C805" s="38" t="s">
        <v>878</v>
      </c>
      <c r="D805" s="39">
        <v>0.44369999999999998</v>
      </c>
      <c r="E805" s="39">
        <v>0.39329999999999998</v>
      </c>
    </row>
    <row r="806" spans="1:5" x14ac:dyDescent="0.2">
      <c r="A806" s="39">
        <v>26</v>
      </c>
      <c r="B806" s="39">
        <v>2076</v>
      </c>
      <c r="C806" s="38" t="s">
        <v>879</v>
      </c>
      <c r="D806" s="39">
        <v>0.43809999999999999</v>
      </c>
      <c r="E806" s="39">
        <v>0.38740000000000002</v>
      </c>
    </row>
    <row r="807" spans="1:5" x14ac:dyDescent="0.2">
      <c r="A807" s="39">
        <v>26</v>
      </c>
      <c r="B807" s="39">
        <v>2077</v>
      </c>
      <c r="C807" s="38" t="s">
        <v>880</v>
      </c>
      <c r="D807" s="39">
        <v>0.43259999999999998</v>
      </c>
      <c r="E807" s="39">
        <v>0.38159999999999999</v>
      </c>
    </row>
    <row r="808" spans="1:5" x14ac:dyDescent="0.2">
      <c r="A808" s="39">
        <v>26</v>
      </c>
      <c r="B808" s="39">
        <v>2078</v>
      </c>
      <c r="C808" s="38" t="s">
        <v>881</v>
      </c>
      <c r="D808" s="39">
        <v>0.42730000000000001</v>
      </c>
      <c r="E808" s="39">
        <v>0.37580000000000002</v>
      </c>
    </row>
    <row r="809" spans="1:5" x14ac:dyDescent="0.2">
      <c r="A809" s="39">
        <v>26</v>
      </c>
      <c r="B809" s="39">
        <v>2079</v>
      </c>
      <c r="C809" s="38" t="s">
        <v>882</v>
      </c>
      <c r="D809" s="39">
        <v>0.4219</v>
      </c>
      <c r="E809" s="39">
        <v>0.37019999999999997</v>
      </c>
    </row>
    <row r="810" spans="1:5" x14ac:dyDescent="0.2">
      <c r="A810" s="39">
        <v>26</v>
      </c>
      <c r="B810" s="39">
        <v>2080</v>
      </c>
      <c r="C810" s="38" t="s">
        <v>883</v>
      </c>
      <c r="D810" s="39">
        <v>0.41660000000000003</v>
      </c>
      <c r="E810" s="39">
        <v>0.36470000000000002</v>
      </c>
    </row>
    <row r="811" spans="1:5" x14ac:dyDescent="0.2">
      <c r="A811" s="39">
        <v>26</v>
      </c>
      <c r="B811" s="39">
        <v>2081</v>
      </c>
      <c r="C811" s="38" t="s">
        <v>884</v>
      </c>
      <c r="D811" s="39">
        <v>0.41139999999999999</v>
      </c>
      <c r="E811" s="39">
        <v>0.35920000000000002</v>
      </c>
    </row>
    <row r="812" spans="1:5" x14ac:dyDescent="0.2">
      <c r="A812" s="39">
        <v>26</v>
      </c>
      <c r="B812" s="39">
        <v>2082</v>
      </c>
      <c r="C812" s="38" t="s">
        <v>885</v>
      </c>
      <c r="D812" s="39">
        <v>0.40629999999999999</v>
      </c>
      <c r="E812" s="39">
        <v>0.35389999999999999</v>
      </c>
    </row>
    <row r="813" spans="1:5" x14ac:dyDescent="0.2">
      <c r="A813" s="39">
        <v>26</v>
      </c>
      <c r="B813" s="39">
        <v>2083</v>
      </c>
      <c r="C813" s="38" t="s">
        <v>886</v>
      </c>
      <c r="D813" s="39">
        <v>0.4012</v>
      </c>
      <c r="E813" s="39">
        <v>0.34860000000000002</v>
      </c>
    </row>
    <row r="814" spans="1:5" x14ac:dyDescent="0.2">
      <c r="A814" s="39">
        <v>26</v>
      </c>
      <c r="B814" s="39">
        <v>2084</v>
      </c>
      <c r="C814" s="38" t="s">
        <v>887</v>
      </c>
      <c r="D814" s="39">
        <v>0.3962</v>
      </c>
      <c r="E814" s="39">
        <v>0.34320000000000001</v>
      </c>
    </row>
    <row r="815" spans="1:5" x14ac:dyDescent="0.2">
      <c r="A815" s="39">
        <v>26</v>
      </c>
      <c r="B815" s="39">
        <v>2085</v>
      </c>
      <c r="C815" s="38" t="s">
        <v>888</v>
      </c>
      <c r="D815" s="39">
        <v>0.39119999999999999</v>
      </c>
      <c r="E815" s="39">
        <v>0.33810000000000001</v>
      </c>
    </row>
    <row r="816" spans="1:5" x14ac:dyDescent="0.2">
      <c r="A816" s="39">
        <v>26</v>
      </c>
      <c r="B816" s="39">
        <v>2086</v>
      </c>
      <c r="C816" s="38" t="s">
        <v>889</v>
      </c>
      <c r="D816" s="39">
        <v>0.38640000000000002</v>
      </c>
      <c r="E816" s="39">
        <v>0.33300000000000002</v>
      </c>
    </row>
    <row r="817" spans="1:5" x14ac:dyDescent="0.2">
      <c r="A817" s="39">
        <v>26</v>
      </c>
      <c r="B817" s="39">
        <v>2087</v>
      </c>
      <c r="C817" s="38" t="s">
        <v>890</v>
      </c>
      <c r="D817" s="39">
        <v>0.38150000000000001</v>
      </c>
      <c r="E817" s="39">
        <v>0.3281</v>
      </c>
    </row>
    <row r="818" spans="1:5" x14ac:dyDescent="0.2">
      <c r="A818" s="39">
        <v>26</v>
      </c>
      <c r="B818" s="39">
        <v>2088</v>
      </c>
      <c r="C818" s="38" t="s">
        <v>891</v>
      </c>
      <c r="D818" s="39">
        <v>0.37669999999999998</v>
      </c>
      <c r="E818" s="39">
        <v>0.3231</v>
      </c>
    </row>
    <row r="819" spans="1:5" x14ac:dyDescent="0.2">
      <c r="A819" s="39">
        <v>26</v>
      </c>
      <c r="B819" s="39">
        <v>2089</v>
      </c>
      <c r="C819" s="38" t="s">
        <v>892</v>
      </c>
      <c r="D819" s="39">
        <v>0.372</v>
      </c>
      <c r="E819" s="39">
        <v>0.31830000000000003</v>
      </c>
    </row>
    <row r="820" spans="1:5" x14ac:dyDescent="0.2">
      <c r="A820" s="39">
        <v>26</v>
      </c>
      <c r="B820" s="39">
        <v>2090</v>
      </c>
      <c r="C820" s="38" t="s">
        <v>893</v>
      </c>
      <c r="D820" s="39">
        <v>0.3674</v>
      </c>
      <c r="E820" s="39">
        <v>0.3135</v>
      </c>
    </row>
    <row r="821" spans="1:5" x14ac:dyDescent="0.2">
      <c r="A821" s="39">
        <v>26</v>
      </c>
      <c r="B821" s="39">
        <v>2091</v>
      </c>
      <c r="C821" s="38" t="s">
        <v>894</v>
      </c>
      <c r="D821" s="39">
        <v>0.36280000000000001</v>
      </c>
      <c r="E821" s="39">
        <v>0.30880000000000002</v>
      </c>
    </row>
    <row r="822" spans="1:5" x14ac:dyDescent="0.2">
      <c r="A822" s="39">
        <v>26</v>
      </c>
      <c r="B822" s="39">
        <v>2092</v>
      </c>
      <c r="C822" s="38" t="s">
        <v>895</v>
      </c>
      <c r="D822" s="39">
        <v>0.35820000000000002</v>
      </c>
      <c r="E822" s="39">
        <v>0.30420000000000003</v>
      </c>
    </row>
    <row r="823" spans="1:5" x14ac:dyDescent="0.2">
      <c r="A823" s="39">
        <v>26</v>
      </c>
      <c r="B823" s="39">
        <v>2093</v>
      </c>
      <c r="C823" s="38" t="s">
        <v>896</v>
      </c>
      <c r="D823" s="39">
        <v>0.3538</v>
      </c>
      <c r="E823" s="39">
        <v>0.29959999999999998</v>
      </c>
    </row>
    <row r="824" spans="1:5" x14ac:dyDescent="0.2">
      <c r="A824" s="39">
        <v>26</v>
      </c>
      <c r="B824" s="39">
        <v>2094</v>
      </c>
      <c r="C824" s="38" t="s">
        <v>897</v>
      </c>
      <c r="D824" s="39">
        <v>0.34939999999999999</v>
      </c>
      <c r="E824" s="39">
        <v>0.29509999999999997</v>
      </c>
    </row>
    <row r="825" spans="1:5" x14ac:dyDescent="0.2">
      <c r="A825" s="39">
        <v>26</v>
      </c>
      <c r="B825" s="39">
        <v>2095</v>
      </c>
      <c r="C825" s="38" t="s">
        <v>898</v>
      </c>
      <c r="D825" s="39">
        <v>0.34499999999999997</v>
      </c>
      <c r="E825" s="39">
        <v>0.29070000000000001</v>
      </c>
    </row>
    <row r="826" spans="1:5" x14ac:dyDescent="0.2">
      <c r="A826" s="39">
        <v>26</v>
      </c>
      <c r="B826" s="39">
        <v>2096</v>
      </c>
      <c r="C826" s="38" t="s">
        <v>899</v>
      </c>
      <c r="D826" s="39">
        <v>0.3407</v>
      </c>
      <c r="E826" s="39">
        <v>0.2863</v>
      </c>
    </row>
    <row r="827" spans="1:5" x14ac:dyDescent="0.2">
      <c r="A827" s="39">
        <v>26</v>
      </c>
      <c r="B827" s="39">
        <v>2097</v>
      </c>
      <c r="C827" s="38" t="s">
        <v>900</v>
      </c>
      <c r="D827" s="39">
        <v>0.33639999999999998</v>
      </c>
      <c r="E827" s="39">
        <v>0.28210000000000002</v>
      </c>
    </row>
    <row r="828" spans="1:5" x14ac:dyDescent="0.2">
      <c r="A828" s="39">
        <v>26</v>
      </c>
      <c r="B828" s="39">
        <v>2098</v>
      </c>
      <c r="C828" s="38" t="s">
        <v>901</v>
      </c>
      <c r="D828" s="39">
        <v>0.33229999999999998</v>
      </c>
      <c r="E828" s="39">
        <v>0.27789999999999998</v>
      </c>
    </row>
    <row r="829" spans="1:5" x14ac:dyDescent="0.2">
      <c r="A829" s="39">
        <v>26</v>
      </c>
      <c r="B829" s="39">
        <v>2099</v>
      </c>
      <c r="C829" s="38" t="s">
        <v>902</v>
      </c>
      <c r="D829" s="39">
        <v>0.3281</v>
      </c>
      <c r="E829" s="39">
        <v>0.2737</v>
      </c>
    </row>
    <row r="830" spans="1:5" x14ac:dyDescent="0.2">
      <c r="A830" s="39">
        <v>26</v>
      </c>
      <c r="B830" s="39">
        <v>2100</v>
      </c>
      <c r="C830" s="38" t="s">
        <v>903</v>
      </c>
      <c r="D830" s="39">
        <v>0.32400000000000001</v>
      </c>
      <c r="E830" s="39">
        <v>0.26960000000000001</v>
      </c>
    </row>
    <row r="831" spans="1:5" x14ac:dyDescent="0.2">
      <c r="A831" s="39">
        <v>26</v>
      </c>
      <c r="B831" s="39">
        <v>2101</v>
      </c>
      <c r="C831" s="38" t="s">
        <v>904</v>
      </c>
      <c r="D831" s="39">
        <v>0.32</v>
      </c>
      <c r="E831" s="39">
        <v>0.26550000000000001</v>
      </c>
    </row>
    <row r="832" spans="1:5" x14ac:dyDescent="0.2">
      <c r="A832" s="39">
        <v>26</v>
      </c>
      <c r="B832" s="39">
        <v>2102</v>
      </c>
      <c r="C832" s="38" t="s">
        <v>905</v>
      </c>
      <c r="D832" s="39">
        <v>0.31590000000000001</v>
      </c>
      <c r="E832" s="39">
        <v>0.26150000000000001</v>
      </c>
    </row>
    <row r="833" spans="1:5" x14ac:dyDescent="0.2">
      <c r="A833" s="39">
        <v>26</v>
      </c>
      <c r="B833" s="39">
        <v>2103</v>
      </c>
      <c r="C833" s="38" t="s">
        <v>906</v>
      </c>
      <c r="D833" s="39">
        <v>0.312</v>
      </c>
      <c r="E833" s="39">
        <v>0.2576</v>
      </c>
    </row>
    <row r="834" spans="1:5" x14ac:dyDescent="0.2">
      <c r="A834" s="39">
        <v>26</v>
      </c>
      <c r="B834" s="39">
        <v>2104</v>
      </c>
      <c r="C834" s="38" t="s">
        <v>907</v>
      </c>
      <c r="D834" s="39">
        <v>0.30809999999999998</v>
      </c>
      <c r="E834" s="39">
        <v>0.25380000000000003</v>
      </c>
    </row>
    <row r="835" spans="1:5" x14ac:dyDescent="0.2">
      <c r="A835" s="39">
        <v>26</v>
      </c>
      <c r="B835" s="39">
        <v>2105</v>
      </c>
      <c r="C835" s="38" t="s">
        <v>908</v>
      </c>
      <c r="D835" s="39">
        <v>0.30420000000000003</v>
      </c>
      <c r="E835" s="39">
        <v>0.25</v>
      </c>
    </row>
    <row r="836" spans="1:5" x14ac:dyDescent="0.2">
      <c r="A836" s="39">
        <v>26</v>
      </c>
      <c r="B836" s="39">
        <v>2106</v>
      </c>
      <c r="C836" s="38" t="s">
        <v>909</v>
      </c>
      <c r="D836" s="39">
        <v>0.30049999999999999</v>
      </c>
      <c r="E836" s="39">
        <v>0.2462</v>
      </c>
    </row>
    <row r="837" spans="1:5" x14ac:dyDescent="0.2">
      <c r="A837" s="39">
        <v>26</v>
      </c>
      <c r="B837" s="39">
        <v>2107</v>
      </c>
      <c r="C837" s="38" t="s">
        <v>910</v>
      </c>
      <c r="D837" s="39">
        <v>0.29670000000000002</v>
      </c>
      <c r="E837" s="39">
        <v>0.24249999999999999</v>
      </c>
    </row>
    <row r="838" spans="1:5" x14ac:dyDescent="0.2">
      <c r="A838" s="39">
        <v>26</v>
      </c>
      <c r="B838" s="39">
        <v>2108</v>
      </c>
      <c r="C838" s="38" t="s">
        <v>911</v>
      </c>
      <c r="D838" s="39">
        <v>0.29299999999999998</v>
      </c>
      <c r="E838" s="39">
        <v>0.23880000000000001</v>
      </c>
    </row>
    <row r="839" spans="1:5" x14ac:dyDescent="0.2">
      <c r="A839" s="39">
        <v>26</v>
      </c>
      <c r="B839" s="39">
        <v>2109</v>
      </c>
      <c r="C839" s="38" t="s">
        <v>912</v>
      </c>
      <c r="D839" s="39">
        <v>0.2893</v>
      </c>
      <c r="E839" s="39">
        <v>0.23530000000000001</v>
      </c>
    </row>
    <row r="840" spans="1:5" x14ac:dyDescent="0.2">
      <c r="A840" s="39">
        <v>26</v>
      </c>
      <c r="B840" s="39">
        <v>2110</v>
      </c>
      <c r="C840" s="38" t="s">
        <v>913</v>
      </c>
      <c r="D840" s="39">
        <v>0.2858</v>
      </c>
      <c r="E840" s="39">
        <v>0.23180000000000001</v>
      </c>
    </row>
    <row r="841" spans="1:5" x14ac:dyDescent="0.2">
      <c r="A841" s="39">
        <v>26</v>
      </c>
      <c r="B841" s="39">
        <v>2111</v>
      </c>
      <c r="C841" s="38" t="s">
        <v>914</v>
      </c>
      <c r="D841" s="39">
        <v>0.28210000000000002</v>
      </c>
      <c r="E841" s="39">
        <v>0.2283</v>
      </c>
    </row>
    <row r="842" spans="1:5" x14ac:dyDescent="0.2">
      <c r="A842" s="39">
        <v>26</v>
      </c>
      <c r="B842" s="39">
        <v>2112</v>
      </c>
      <c r="C842" s="38" t="s">
        <v>915</v>
      </c>
      <c r="D842" s="39">
        <v>0.2787</v>
      </c>
      <c r="E842" s="39">
        <v>0.2248</v>
      </c>
    </row>
    <row r="843" spans="1:5" x14ac:dyDescent="0.2">
      <c r="A843" s="39">
        <v>26</v>
      </c>
      <c r="B843" s="39">
        <v>2113</v>
      </c>
      <c r="C843" s="38" t="s">
        <v>916</v>
      </c>
      <c r="D843" s="39">
        <v>0.27510000000000001</v>
      </c>
      <c r="E843" s="39">
        <v>0.2215</v>
      </c>
    </row>
    <row r="844" spans="1:5" x14ac:dyDescent="0.2">
      <c r="A844" s="39">
        <v>26</v>
      </c>
      <c r="B844" s="39">
        <v>2114</v>
      </c>
      <c r="C844" s="38" t="s">
        <v>917</v>
      </c>
      <c r="D844" s="39">
        <v>0.27160000000000001</v>
      </c>
      <c r="E844" s="39">
        <v>0.21820000000000001</v>
      </c>
    </row>
    <row r="845" spans="1:5" x14ac:dyDescent="0.2">
      <c r="A845" s="39">
        <v>26</v>
      </c>
      <c r="B845" s="39">
        <v>2115</v>
      </c>
      <c r="C845" s="38" t="s">
        <v>918</v>
      </c>
      <c r="D845" s="39">
        <v>0.26829999999999998</v>
      </c>
      <c r="E845" s="39">
        <v>0.21490000000000001</v>
      </c>
    </row>
    <row r="846" spans="1:5" x14ac:dyDescent="0.2">
      <c r="A846" s="39">
        <v>26</v>
      </c>
      <c r="B846" s="39">
        <v>2116</v>
      </c>
      <c r="C846" s="38" t="s">
        <v>919</v>
      </c>
      <c r="D846" s="39">
        <v>0.26504009572901321</v>
      </c>
      <c r="E846" s="39">
        <v>0.21164990834097158</v>
      </c>
    </row>
    <row r="847" spans="1:5" x14ac:dyDescent="0.2">
      <c r="A847" s="39">
        <v>26</v>
      </c>
      <c r="B847" s="39">
        <v>2117</v>
      </c>
      <c r="C847" s="38" t="s">
        <v>920</v>
      </c>
      <c r="D847" s="39">
        <v>0.26181980001507449</v>
      </c>
      <c r="E847" s="39">
        <v>0.20844897022215761</v>
      </c>
    </row>
    <row r="848" spans="1:5" x14ac:dyDescent="0.2">
      <c r="A848" s="39">
        <v>27</v>
      </c>
      <c r="B848" s="39">
        <v>2024</v>
      </c>
      <c r="C848" s="38" t="s">
        <v>921</v>
      </c>
      <c r="D848" s="39">
        <v>0.92769999999999997</v>
      </c>
      <c r="E848" s="39">
        <v>0.92469999999999997</v>
      </c>
    </row>
    <row r="849" spans="1:5" x14ac:dyDescent="0.2">
      <c r="A849" s="39">
        <v>27</v>
      </c>
      <c r="B849" s="39">
        <v>2025</v>
      </c>
      <c r="C849" s="38" t="s">
        <v>922</v>
      </c>
      <c r="D849" s="39">
        <v>0.8931</v>
      </c>
      <c r="E849" s="39">
        <v>0.88880000000000003</v>
      </c>
    </row>
    <row r="850" spans="1:5" x14ac:dyDescent="0.2">
      <c r="A850" s="39">
        <v>27</v>
      </c>
      <c r="B850" s="39">
        <v>2026</v>
      </c>
      <c r="C850" s="38" t="s">
        <v>923</v>
      </c>
      <c r="D850" s="39">
        <v>0.877</v>
      </c>
      <c r="E850" s="39">
        <v>0.87119999999999997</v>
      </c>
    </row>
    <row r="851" spans="1:5" x14ac:dyDescent="0.2">
      <c r="A851" s="39">
        <v>27</v>
      </c>
      <c r="B851" s="39">
        <v>2027</v>
      </c>
      <c r="C851" s="38" t="s">
        <v>924</v>
      </c>
      <c r="D851" s="39">
        <v>0.86109999999999998</v>
      </c>
      <c r="E851" s="39">
        <v>0.85399999999999998</v>
      </c>
    </row>
    <row r="852" spans="1:5" x14ac:dyDescent="0.2">
      <c r="A852" s="39">
        <v>27</v>
      </c>
      <c r="B852" s="39">
        <v>2028</v>
      </c>
      <c r="C852" s="38" t="s">
        <v>925</v>
      </c>
      <c r="D852" s="39">
        <v>0.84550000000000003</v>
      </c>
      <c r="E852" s="39">
        <v>0.83730000000000004</v>
      </c>
    </row>
    <row r="853" spans="1:5" x14ac:dyDescent="0.2">
      <c r="A853" s="39">
        <v>27</v>
      </c>
      <c r="B853" s="39">
        <v>2029</v>
      </c>
      <c r="C853" s="38" t="s">
        <v>926</v>
      </c>
      <c r="D853" s="39">
        <v>0.83020000000000005</v>
      </c>
      <c r="E853" s="39">
        <v>0.82069999999999999</v>
      </c>
    </row>
    <row r="854" spans="1:5" x14ac:dyDescent="0.2">
      <c r="A854" s="39">
        <v>27</v>
      </c>
      <c r="B854" s="39">
        <v>2030</v>
      </c>
      <c r="C854" s="38" t="s">
        <v>927</v>
      </c>
      <c r="D854" s="39">
        <v>0.81510000000000005</v>
      </c>
      <c r="E854" s="39">
        <v>0.80459999999999998</v>
      </c>
    </row>
    <row r="855" spans="1:5" x14ac:dyDescent="0.2">
      <c r="A855" s="39">
        <v>27</v>
      </c>
      <c r="B855" s="39">
        <v>2031</v>
      </c>
      <c r="C855" s="38" t="s">
        <v>928</v>
      </c>
      <c r="D855" s="39">
        <v>0.8004</v>
      </c>
      <c r="E855" s="39">
        <v>0.78869999999999996</v>
      </c>
    </row>
    <row r="856" spans="1:5" x14ac:dyDescent="0.2">
      <c r="A856" s="39">
        <v>27</v>
      </c>
      <c r="B856" s="39">
        <v>2032</v>
      </c>
      <c r="C856" s="38" t="s">
        <v>929</v>
      </c>
      <c r="D856" s="39">
        <v>0.78600000000000003</v>
      </c>
      <c r="E856" s="39">
        <v>0.7732</v>
      </c>
    </row>
    <row r="857" spans="1:5" x14ac:dyDescent="0.2">
      <c r="A857" s="39">
        <v>27</v>
      </c>
      <c r="B857" s="39">
        <v>2033</v>
      </c>
      <c r="C857" s="38" t="s">
        <v>930</v>
      </c>
      <c r="D857" s="39">
        <v>0.77180000000000004</v>
      </c>
      <c r="E857" s="39">
        <v>0.75800000000000001</v>
      </c>
    </row>
    <row r="858" spans="1:5" x14ac:dyDescent="0.2">
      <c r="A858" s="39">
        <v>27</v>
      </c>
      <c r="B858" s="39">
        <v>2034</v>
      </c>
      <c r="C858" s="38" t="s">
        <v>931</v>
      </c>
      <c r="D858" s="39">
        <v>0.75790000000000002</v>
      </c>
      <c r="E858" s="39">
        <v>0.74319999999999997</v>
      </c>
    </row>
    <row r="859" spans="1:5" x14ac:dyDescent="0.2">
      <c r="A859" s="39">
        <v>27</v>
      </c>
      <c r="B859" s="39">
        <v>2035</v>
      </c>
      <c r="C859" s="38" t="s">
        <v>932</v>
      </c>
      <c r="D859" s="39">
        <v>0.74460000000000004</v>
      </c>
      <c r="E859" s="39">
        <v>0.72889999999999999</v>
      </c>
    </row>
    <row r="860" spans="1:5" x14ac:dyDescent="0.2">
      <c r="A860" s="39">
        <v>27</v>
      </c>
      <c r="B860" s="39">
        <v>2036</v>
      </c>
      <c r="C860" s="38" t="s">
        <v>933</v>
      </c>
      <c r="D860" s="39">
        <v>0.73199999999999998</v>
      </c>
      <c r="E860" s="39">
        <v>0.71519999999999995</v>
      </c>
    </row>
    <row r="861" spans="1:5" x14ac:dyDescent="0.2">
      <c r="A861" s="39">
        <v>27</v>
      </c>
      <c r="B861" s="39">
        <v>2037</v>
      </c>
      <c r="C861" s="38" t="s">
        <v>934</v>
      </c>
      <c r="D861" s="39">
        <v>0.72009999999999996</v>
      </c>
      <c r="E861" s="39">
        <v>0.70230000000000004</v>
      </c>
    </row>
    <row r="862" spans="1:5" x14ac:dyDescent="0.2">
      <c r="A862" s="39">
        <v>27</v>
      </c>
      <c r="B862" s="39">
        <v>2038</v>
      </c>
      <c r="C862" s="38" t="s">
        <v>935</v>
      </c>
      <c r="D862" s="39">
        <v>0.70920000000000005</v>
      </c>
      <c r="E862" s="39">
        <v>0.69010000000000005</v>
      </c>
    </row>
    <row r="863" spans="1:5" x14ac:dyDescent="0.2">
      <c r="A863" s="39">
        <v>27</v>
      </c>
      <c r="B863" s="39">
        <v>2039</v>
      </c>
      <c r="C863" s="38" t="s">
        <v>936</v>
      </c>
      <c r="D863" s="39">
        <v>0.69889999999999997</v>
      </c>
      <c r="E863" s="39">
        <v>0.67859999999999998</v>
      </c>
    </row>
    <row r="864" spans="1:5" x14ac:dyDescent="0.2">
      <c r="A864" s="39">
        <v>27</v>
      </c>
      <c r="B864" s="39">
        <v>2040</v>
      </c>
      <c r="C864" s="38" t="s">
        <v>937</v>
      </c>
      <c r="D864" s="39">
        <v>0.68940000000000001</v>
      </c>
      <c r="E864" s="39">
        <v>0.66779999999999995</v>
      </c>
    </row>
    <row r="865" spans="1:5" x14ac:dyDescent="0.2">
      <c r="A865" s="39">
        <v>27</v>
      </c>
      <c r="B865" s="39">
        <v>2041</v>
      </c>
      <c r="C865" s="38" t="s">
        <v>938</v>
      </c>
      <c r="D865" s="39">
        <v>0.68030000000000002</v>
      </c>
      <c r="E865" s="39">
        <v>0.65749999999999997</v>
      </c>
    </row>
    <row r="866" spans="1:5" x14ac:dyDescent="0.2">
      <c r="A866" s="39">
        <v>27</v>
      </c>
      <c r="B866" s="39">
        <v>2042</v>
      </c>
      <c r="C866" s="38" t="s">
        <v>939</v>
      </c>
      <c r="D866" s="39">
        <v>0.67179999999999995</v>
      </c>
      <c r="E866" s="39">
        <v>0.64759999999999995</v>
      </c>
    </row>
    <row r="867" spans="1:5" x14ac:dyDescent="0.2">
      <c r="A867" s="39">
        <v>27</v>
      </c>
      <c r="B867" s="39">
        <v>2043</v>
      </c>
      <c r="C867" s="38" t="s">
        <v>940</v>
      </c>
      <c r="D867" s="39">
        <v>0.66339999999999999</v>
      </c>
      <c r="E867" s="39">
        <v>0.63790000000000002</v>
      </c>
    </row>
    <row r="868" spans="1:5" x14ac:dyDescent="0.2">
      <c r="A868" s="39">
        <v>27</v>
      </c>
      <c r="B868" s="39">
        <v>2044</v>
      </c>
      <c r="C868" s="38" t="s">
        <v>941</v>
      </c>
      <c r="D868" s="39">
        <v>0.6552</v>
      </c>
      <c r="E868" s="39">
        <v>0.62829999999999997</v>
      </c>
    </row>
    <row r="869" spans="1:5" x14ac:dyDescent="0.2">
      <c r="A869" s="39">
        <v>27</v>
      </c>
      <c r="B869" s="39">
        <v>2045</v>
      </c>
      <c r="C869" s="38" t="s">
        <v>942</v>
      </c>
      <c r="D869" s="39">
        <v>0.64690000000000003</v>
      </c>
      <c r="E869" s="39">
        <v>0.61890000000000001</v>
      </c>
    </row>
    <row r="870" spans="1:5" x14ac:dyDescent="0.2">
      <c r="A870" s="39">
        <v>27</v>
      </c>
      <c r="B870" s="39">
        <v>2046</v>
      </c>
      <c r="C870" s="38" t="s">
        <v>943</v>
      </c>
      <c r="D870" s="39">
        <v>0.63880000000000003</v>
      </c>
      <c r="E870" s="39">
        <v>0.60960000000000003</v>
      </c>
    </row>
    <row r="871" spans="1:5" x14ac:dyDescent="0.2">
      <c r="A871" s="39">
        <v>27</v>
      </c>
      <c r="B871" s="39">
        <v>2047</v>
      </c>
      <c r="C871" s="38" t="s">
        <v>944</v>
      </c>
      <c r="D871" s="39">
        <v>0.63090000000000002</v>
      </c>
      <c r="E871" s="39">
        <v>0.60050000000000003</v>
      </c>
    </row>
    <row r="872" spans="1:5" x14ac:dyDescent="0.2">
      <c r="A872" s="39">
        <v>27</v>
      </c>
      <c r="B872" s="39">
        <v>2048</v>
      </c>
      <c r="C872" s="38" t="s">
        <v>945</v>
      </c>
      <c r="D872" s="39">
        <v>0.623</v>
      </c>
      <c r="E872" s="39">
        <v>0.59150000000000003</v>
      </c>
    </row>
    <row r="873" spans="1:5" x14ac:dyDescent="0.2">
      <c r="A873" s="39">
        <v>27</v>
      </c>
      <c r="B873" s="39">
        <v>2049</v>
      </c>
      <c r="C873" s="38" t="s">
        <v>946</v>
      </c>
      <c r="D873" s="39">
        <v>0.61519999999999997</v>
      </c>
      <c r="E873" s="39">
        <v>0.58260000000000001</v>
      </c>
    </row>
    <row r="874" spans="1:5" x14ac:dyDescent="0.2">
      <c r="A874" s="39">
        <v>27</v>
      </c>
      <c r="B874" s="39">
        <v>2050</v>
      </c>
      <c r="C874" s="38" t="s">
        <v>947</v>
      </c>
      <c r="D874" s="39">
        <v>0.60760000000000003</v>
      </c>
      <c r="E874" s="39">
        <v>0.57379999999999998</v>
      </c>
    </row>
    <row r="875" spans="1:5" x14ac:dyDescent="0.2">
      <c r="A875" s="39">
        <v>27</v>
      </c>
      <c r="B875" s="39">
        <v>2051</v>
      </c>
      <c r="C875" s="38" t="s">
        <v>948</v>
      </c>
      <c r="D875" s="39">
        <v>0.59989999999999999</v>
      </c>
      <c r="E875" s="39">
        <v>0.56520000000000004</v>
      </c>
    </row>
    <row r="876" spans="1:5" x14ac:dyDescent="0.2">
      <c r="A876" s="39">
        <v>27</v>
      </c>
      <c r="B876" s="39">
        <v>2052</v>
      </c>
      <c r="C876" s="38" t="s">
        <v>949</v>
      </c>
      <c r="D876" s="39">
        <v>0.59240000000000004</v>
      </c>
      <c r="E876" s="39">
        <v>0.55669999999999997</v>
      </c>
    </row>
    <row r="877" spans="1:5" x14ac:dyDescent="0.2">
      <c r="A877" s="39">
        <v>27</v>
      </c>
      <c r="B877" s="39">
        <v>2053</v>
      </c>
      <c r="C877" s="38" t="s">
        <v>950</v>
      </c>
      <c r="D877" s="39">
        <v>0.58499999999999996</v>
      </c>
      <c r="E877" s="39">
        <v>0.5484</v>
      </c>
    </row>
    <row r="878" spans="1:5" x14ac:dyDescent="0.2">
      <c r="A878" s="39">
        <v>27</v>
      </c>
      <c r="B878" s="39">
        <v>2054</v>
      </c>
      <c r="C878" s="38" t="s">
        <v>951</v>
      </c>
      <c r="D878" s="39">
        <v>0.57769999999999999</v>
      </c>
      <c r="E878" s="39">
        <v>0.54020000000000001</v>
      </c>
    </row>
    <row r="879" spans="1:5" x14ac:dyDescent="0.2">
      <c r="A879" s="39">
        <v>27</v>
      </c>
      <c r="B879" s="39">
        <v>2055</v>
      </c>
      <c r="C879" s="38" t="s">
        <v>952</v>
      </c>
      <c r="D879" s="39">
        <v>0.57050000000000001</v>
      </c>
      <c r="E879" s="39">
        <v>0.53200000000000003</v>
      </c>
    </row>
    <row r="880" spans="1:5" x14ac:dyDescent="0.2">
      <c r="A880" s="39">
        <v>27</v>
      </c>
      <c r="B880" s="39">
        <v>2056</v>
      </c>
      <c r="C880" s="38" t="s">
        <v>953</v>
      </c>
      <c r="D880" s="39">
        <v>0.56340000000000001</v>
      </c>
      <c r="E880" s="39">
        <v>0.52410000000000001</v>
      </c>
    </row>
    <row r="881" spans="1:5" x14ac:dyDescent="0.2">
      <c r="A881" s="39">
        <v>27</v>
      </c>
      <c r="B881" s="39">
        <v>2057</v>
      </c>
      <c r="C881" s="38" t="s">
        <v>954</v>
      </c>
      <c r="D881" s="39">
        <v>0.55640000000000001</v>
      </c>
      <c r="E881" s="39">
        <v>0.51619999999999999</v>
      </c>
    </row>
    <row r="882" spans="1:5" x14ac:dyDescent="0.2">
      <c r="A882" s="39">
        <v>27</v>
      </c>
      <c r="B882" s="39">
        <v>2058</v>
      </c>
      <c r="C882" s="38" t="s">
        <v>955</v>
      </c>
      <c r="D882" s="39">
        <v>0.5494</v>
      </c>
      <c r="E882" s="39">
        <v>0.50849999999999995</v>
      </c>
    </row>
    <row r="883" spans="1:5" x14ac:dyDescent="0.2">
      <c r="A883" s="39">
        <v>27</v>
      </c>
      <c r="B883" s="39">
        <v>2059</v>
      </c>
      <c r="C883" s="38" t="s">
        <v>956</v>
      </c>
      <c r="D883" s="39">
        <v>0.54249999999999998</v>
      </c>
      <c r="E883" s="39">
        <v>0.50090000000000001</v>
      </c>
    </row>
    <row r="884" spans="1:5" x14ac:dyDescent="0.2">
      <c r="A884" s="39">
        <v>27</v>
      </c>
      <c r="B884" s="39">
        <v>2060</v>
      </c>
      <c r="C884" s="38" t="s">
        <v>957</v>
      </c>
      <c r="D884" s="39">
        <v>0.53580000000000005</v>
      </c>
      <c r="E884" s="39">
        <v>0.49330000000000002</v>
      </c>
    </row>
    <row r="885" spans="1:5" x14ac:dyDescent="0.2">
      <c r="A885" s="39">
        <v>27</v>
      </c>
      <c r="B885" s="39">
        <v>2061</v>
      </c>
      <c r="C885" s="38" t="s">
        <v>958</v>
      </c>
      <c r="D885" s="39">
        <v>0.52910000000000001</v>
      </c>
      <c r="E885" s="39">
        <v>0.48599999999999999</v>
      </c>
    </row>
    <row r="886" spans="1:5" x14ac:dyDescent="0.2">
      <c r="A886" s="39">
        <v>27</v>
      </c>
      <c r="B886" s="39">
        <v>2062</v>
      </c>
      <c r="C886" s="38" t="s">
        <v>959</v>
      </c>
      <c r="D886" s="39">
        <v>0.52249999999999996</v>
      </c>
      <c r="E886" s="39">
        <v>0.47870000000000001</v>
      </c>
    </row>
    <row r="887" spans="1:5" x14ac:dyDescent="0.2">
      <c r="A887" s="39">
        <v>27</v>
      </c>
      <c r="B887" s="39">
        <v>2063</v>
      </c>
      <c r="C887" s="38" t="s">
        <v>960</v>
      </c>
      <c r="D887" s="39">
        <v>0.51590000000000003</v>
      </c>
      <c r="E887" s="39">
        <v>0.47139999999999999</v>
      </c>
    </row>
    <row r="888" spans="1:5" x14ac:dyDescent="0.2">
      <c r="A888" s="39">
        <v>27</v>
      </c>
      <c r="B888" s="39">
        <v>2064</v>
      </c>
      <c r="C888" s="38" t="s">
        <v>961</v>
      </c>
      <c r="D888" s="39">
        <v>0.50949999999999995</v>
      </c>
      <c r="E888" s="39">
        <v>0.46439999999999998</v>
      </c>
    </row>
    <row r="889" spans="1:5" x14ac:dyDescent="0.2">
      <c r="A889" s="39">
        <v>27</v>
      </c>
      <c r="B889" s="39">
        <v>2065</v>
      </c>
      <c r="C889" s="38" t="s">
        <v>962</v>
      </c>
      <c r="D889" s="39">
        <v>0.50309999999999999</v>
      </c>
      <c r="E889" s="39">
        <v>0.45750000000000002</v>
      </c>
    </row>
    <row r="890" spans="1:5" x14ac:dyDescent="0.2">
      <c r="A890" s="39">
        <v>27</v>
      </c>
      <c r="B890" s="39">
        <v>2066</v>
      </c>
      <c r="C890" s="38" t="s">
        <v>963</v>
      </c>
      <c r="D890" s="39">
        <v>0.49680000000000002</v>
      </c>
      <c r="E890" s="39">
        <v>0.4506</v>
      </c>
    </row>
    <row r="891" spans="1:5" x14ac:dyDescent="0.2">
      <c r="A891" s="39">
        <v>27</v>
      </c>
      <c r="B891" s="39">
        <v>2067</v>
      </c>
      <c r="C891" s="38" t="s">
        <v>964</v>
      </c>
      <c r="D891" s="39">
        <v>0.49059999999999998</v>
      </c>
      <c r="E891" s="39">
        <v>0.44390000000000002</v>
      </c>
    </row>
    <row r="892" spans="1:5" x14ac:dyDescent="0.2">
      <c r="A892" s="39">
        <v>27</v>
      </c>
      <c r="B892" s="39">
        <v>2068</v>
      </c>
      <c r="C892" s="38" t="s">
        <v>965</v>
      </c>
      <c r="D892" s="39">
        <v>0.48449999999999999</v>
      </c>
      <c r="E892" s="39">
        <v>0.43719999999999998</v>
      </c>
    </row>
    <row r="893" spans="1:5" x14ac:dyDescent="0.2">
      <c r="A893" s="39">
        <v>27</v>
      </c>
      <c r="B893" s="39">
        <v>2069</v>
      </c>
      <c r="C893" s="38" t="s">
        <v>966</v>
      </c>
      <c r="D893" s="39">
        <v>0.47839999999999999</v>
      </c>
      <c r="E893" s="39">
        <v>0.43059999999999998</v>
      </c>
    </row>
    <row r="894" spans="1:5" x14ac:dyDescent="0.2">
      <c r="A894" s="39">
        <v>27</v>
      </c>
      <c r="B894" s="39">
        <v>2070</v>
      </c>
      <c r="C894" s="38" t="s">
        <v>967</v>
      </c>
      <c r="D894" s="39">
        <v>0.47239999999999999</v>
      </c>
      <c r="E894" s="39">
        <v>0.42409999999999998</v>
      </c>
    </row>
    <row r="895" spans="1:5" x14ac:dyDescent="0.2">
      <c r="A895" s="39">
        <v>27</v>
      </c>
      <c r="B895" s="39">
        <v>2071</v>
      </c>
      <c r="C895" s="38" t="s">
        <v>968</v>
      </c>
      <c r="D895" s="39">
        <v>0.46660000000000001</v>
      </c>
      <c r="E895" s="39">
        <v>0.4178</v>
      </c>
    </row>
    <row r="896" spans="1:5" x14ac:dyDescent="0.2">
      <c r="A896" s="39">
        <v>27</v>
      </c>
      <c r="B896" s="39">
        <v>2072</v>
      </c>
      <c r="C896" s="38" t="s">
        <v>969</v>
      </c>
      <c r="D896" s="39">
        <v>0.46079999999999999</v>
      </c>
      <c r="E896" s="39">
        <v>0.41160000000000002</v>
      </c>
    </row>
    <row r="897" spans="1:5" x14ac:dyDescent="0.2">
      <c r="A897" s="39">
        <v>27</v>
      </c>
      <c r="B897" s="39">
        <v>2073</v>
      </c>
      <c r="C897" s="38" t="s">
        <v>970</v>
      </c>
      <c r="D897" s="39">
        <v>0.45500000000000002</v>
      </c>
      <c r="E897" s="39">
        <v>0.40539999999999998</v>
      </c>
    </row>
    <row r="898" spans="1:5" x14ac:dyDescent="0.2">
      <c r="A898" s="39">
        <v>27</v>
      </c>
      <c r="B898" s="39">
        <v>2074</v>
      </c>
      <c r="C898" s="38" t="s">
        <v>971</v>
      </c>
      <c r="D898" s="39">
        <v>0.44929999999999998</v>
      </c>
      <c r="E898" s="39">
        <v>0.39929999999999999</v>
      </c>
    </row>
    <row r="899" spans="1:5" x14ac:dyDescent="0.2">
      <c r="A899" s="39">
        <v>27</v>
      </c>
      <c r="B899" s="39">
        <v>2075</v>
      </c>
      <c r="C899" s="38" t="s">
        <v>972</v>
      </c>
      <c r="D899" s="39">
        <v>0.44369999999999998</v>
      </c>
      <c r="E899" s="39">
        <v>0.39329999999999998</v>
      </c>
    </row>
    <row r="900" spans="1:5" x14ac:dyDescent="0.2">
      <c r="A900" s="39">
        <v>27</v>
      </c>
      <c r="B900" s="39">
        <v>2076</v>
      </c>
      <c r="C900" s="38" t="s">
        <v>973</v>
      </c>
      <c r="D900" s="39">
        <v>0.43809999999999999</v>
      </c>
      <c r="E900" s="39">
        <v>0.38740000000000002</v>
      </c>
    </row>
    <row r="901" spans="1:5" x14ac:dyDescent="0.2">
      <c r="A901" s="39">
        <v>27</v>
      </c>
      <c r="B901" s="39">
        <v>2077</v>
      </c>
      <c r="C901" s="38" t="s">
        <v>974</v>
      </c>
      <c r="D901" s="39">
        <v>0.43259999999999998</v>
      </c>
      <c r="E901" s="39">
        <v>0.38159999999999999</v>
      </c>
    </row>
    <row r="902" spans="1:5" x14ac:dyDescent="0.2">
      <c r="A902" s="39">
        <v>27</v>
      </c>
      <c r="B902" s="39">
        <v>2078</v>
      </c>
      <c r="C902" s="38" t="s">
        <v>975</v>
      </c>
      <c r="D902" s="39">
        <v>0.42730000000000001</v>
      </c>
      <c r="E902" s="39">
        <v>0.37580000000000002</v>
      </c>
    </row>
    <row r="903" spans="1:5" x14ac:dyDescent="0.2">
      <c r="A903" s="39">
        <v>27</v>
      </c>
      <c r="B903" s="39">
        <v>2079</v>
      </c>
      <c r="C903" s="38" t="s">
        <v>976</v>
      </c>
      <c r="D903" s="39">
        <v>0.4219</v>
      </c>
      <c r="E903" s="39">
        <v>0.37019999999999997</v>
      </c>
    </row>
    <row r="904" spans="1:5" x14ac:dyDescent="0.2">
      <c r="A904" s="39">
        <v>27</v>
      </c>
      <c r="B904" s="39">
        <v>2080</v>
      </c>
      <c r="C904" s="38" t="s">
        <v>977</v>
      </c>
      <c r="D904" s="39">
        <v>0.41660000000000003</v>
      </c>
      <c r="E904" s="39">
        <v>0.36470000000000002</v>
      </c>
    </row>
    <row r="905" spans="1:5" x14ac:dyDescent="0.2">
      <c r="A905" s="39">
        <v>27</v>
      </c>
      <c r="B905" s="39">
        <v>2081</v>
      </c>
      <c r="C905" s="38" t="s">
        <v>978</v>
      </c>
      <c r="D905" s="39">
        <v>0.41139999999999999</v>
      </c>
      <c r="E905" s="39">
        <v>0.35920000000000002</v>
      </c>
    </row>
    <row r="906" spans="1:5" x14ac:dyDescent="0.2">
      <c r="A906" s="39">
        <v>27</v>
      </c>
      <c r="B906" s="39">
        <v>2082</v>
      </c>
      <c r="C906" s="38" t="s">
        <v>979</v>
      </c>
      <c r="D906" s="39">
        <v>0.40629999999999999</v>
      </c>
      <c r="E906" s="39">
        <v>0.35389999999999999</v>
      </c>
    </row>
    <row r="907" spans="1:5" x14ac:dyDescent="0.2">
      <c r="A907" s="39">
        <v>27</v>
      </c>
      <c r="B907" s="39">
        <v>2083</v>
      </c>
      <c r="C907" s="38" t="s">
        <v>980</v>
      </c>
      <c r="D907" s="39">
        <v>0.4012</v>
      </c>
      <c r="E907" s="39">
        <v>0.34860000000000002</v>
      </c>
    </row>
    <row r="908" spans="1:5" x14ac:dyDescent="0.2">
      <c r="A908" s="39">
        <v>27</v>
      </c>
      <c r="B908" s="39">
        <v>2084</v>
      </c>
      <c r="C908" s="38" t="s">
        <v>981</v>
      </c>
      <c r="D908" s="39">
        <v>0.3962</v>
      </c>
      <c r="E908" s="39">
        <v>0.34320000000000001</v>
      </c>
    </row>
    <row r="909" spans="1:5" x14ac:dyDescent="0.2">
      <c r="A909" s="39">
        <v>27</v>
      </c>
      <c r="B909" s="39">
        <v>2085</v>
      </c>
      <c r="C909" s="38" t="s">
        <v>982</v>
      </c>
      <c r="D909" s="39">
        <v>0.39119999999999999</v>
      </c>
      <c r="E909" s="39">
        <v>0.33810000000000001</v>
      </c>
    </row>
    <row r="910" spans="1:5" x14ac:dyDescent="0.2">
      <c r="A910" s="39">
        <v>27</v>
      </c>
      <c r="B910" s="39">
        <v>2086</v>
      </c>
      <c r="C910" s="38" t="s">
        <v>983</v>
      </c>
      <c r="D910" s="39">
        <v>0.38640000000000002</v>
      </c>
      <c r="E910" s="39">
        <v>0.33300000000000002</v>
      </c>
    </row>
    <row r="911" spans="1:5" x14ac:dyDescent="0.2">
      <c r="A911" s="39">
        <v>27</v>
      </c>
      <c r="B911" s="39">
        <v>2087</v>
      </c>
      <c r="C911" s="38" t="s">
        <v>984</v>
      </c>
      <c r="D911" s="39">
        <v>0.38150000000000001</v>
      </c>
      <c r="E911" s="39">
        <v>0.3281</v>
      </c>
    </row>
    <row r="912" spans="1:5" x14ac:dyDescent="0.2">
      <c r="A912" s="39">
        <v>27</v>
      </c>
      <c r="B912" s="39">
        <v>2088</v>
      </c>
      <c r="C912" s="38" t="s">
        <v>985</v>
      </c>
      <c r="D912" s="39">
        <v>0.37669999999999998</v>
      </c>
      <c r="E912" s="39">
        <v>0.3231</v>
      </c>
    </row>
    <row r="913" spans="1:5" x14ac:dyDescent="0.2">
      <c r="A913" s="39">
        <v>27</v>
      </c>
      <c r="B913" s="39">
        <v>2089</v>
      </c>
      <c r="C913" s="38" t="s">
        <v>986</v>
      </c>
      <c r="D913" s="39">
        <v>0.372</v>
      </c>
      <c r="E913" s="39">
        <v>0.31830000000000003</v>
      </c>
    </row>
    <row r="914" spans="1:5" x14ac:dyDescent="0.2">
      <c r="A914" s="39">
        <v>27</v>
      </c>
      <c r="B914" s="39">
        <v>2090</v>
      </c>
      <c r="C914" s="38" t="s">
        <v>987</v>
      </c>
      <c r="D914" s="39">
        <v>0.3674</v>
      </c>
      <c r="E914" s="39">
        <v>0.3135</v>
      </c>
    </row>
    <row r="915" spans="1:5" x14ac:dyDescent="0.2">
      <c r="A915" s="39">
        <v>27</v>
      </c>
      <c r="B915" s="39">
        <v>2091</v>
      </c>
      <c r="C915" s="38" t="s">
        <v>988</v>
      </c>
      <c r="D915" s="39">
        <v>0.36280000000000001</v>
      </c>
      <c r="E915" s="39">
        <v>0.30880000000000002</v>
      </c>
    </row>
    <row r="916" spans="1:5" x14ac:dyDescent="0.2">
      <c r="A916" s="39">
        <v>27</v>
      </c>
      <c r="B916" s="39">
        <v>2092</v>
      </c>
      <c r="C916" s="38" t="s">
        <v>989</v>
      </c>
      <c r="D916" s="39">
        <v>0.35820000000000002</v>
      </c>
      <c r="E916" s="39">
        <v>0.30420000000000003</v>
      </c>
    </row>
    <row r="917" spans="1:5" x14ac:dyDescent="0.2">
      <c r="A917" s="39">
        <v>27</v>
      </c>
      <c r="B917" s="39">
        <v>2093</v>
      </c>
      <c r="C917" s="38" t="s">
        <v>990</v>
      </c>
      <c r="D917" s="39">
        <v>0.3538</v>
      </c>
      <c r="E917" s="39">
        <v>0.29959999999999998</v>
      </c>
    </row>
    <row r="918" spans="1:5" x14ac:dyDescent="0.2">
      <c r="A918" s="39">
        <v>27</v>
      </c>
      <c r="B918" s="39">
        <v>2094</v>
      </c>
      <c r="C918" s="38" t="s">
        <v>991</v>
      </c>
      <c r="D918" s="39">
        <v>0.34939999999999999</v>
      </c>
      <c r="E918" s="39">
        <v>0.29509999999999997</v>
      </c>
    </row>
    <row r="919" spans="1:5" x14ac:dyDescent="0.2">
      <c r="A919" s="39">
        <v>27</v>
      </c>
      <c r="B919" s="39">
        <v>2095</v>
      </c>
      <c r="C919" s="38" t="s">
        <v>992</v>
      </c>
      <c r="D919" s="39">
        <v>0.34499999999999997</v>
      </c>
      <c r="E919" s="39">
        <v>0.29070000000000001</v>
      </c>
    </row>
    <row r="920" spans="1:5" x14ac:dyDescent="0.2">
      <c r="A920" s="39">
        <v>27</v>
      </c>
      <c r="B920" s="39">
        <v>2096</v>
      </c>
      <c r="C920" s="38" t="s">
        <v>993</v>
      </c>
      <c r="D920" s="39">
        <v>0.3407</v>
      </c>
      <c r="E920" s="39">
        <v>0.2863</v>
      </c>
    </row>
    <row r="921" spans="1:5" x14ac:dyDescent="0.2">
      <c r="A921" s="39">
        <v>27</v>
      </c>
      <c r="B921" s="39">
        <v>2097</v>
      </c>
      <c r="C921" s="38" t="s">
        <v>994</v>
      </c>
      <c r="D921" s="39">
        <v>0.33639999999999998</v>
      </c>
      <c r="E921" s="39">
        <v>0.28210000000000002</v>
      </c>
    </row>
    <row r="922" spans="1:5" x14ac:dyDescent="0.2">
      <c r="A922" s="39">
        <v>27</v>
      </c>
      <c r="B922" s="39">
        <v>2098</v>
      </c>
      <c r="C922" s="38" t="s">
        <v>995</v>
      </c>
      <c r="D922" s="39">
        <v>0.33229999999999998</v>
      </c>
      <c r="E922" s="39">
        <v>0.27789999999999998</v>
      </c>
    </row>
    <row r="923" spans="1:5" x14ac:dyDescent="0.2">
      <c r="A923" s="39">
        <v>27</v>
      </c>
      <c r="B923" s="39">
        <v>2099</v>
      </c>
      <c r="C923" s="38" t="s">
        <v>996</v>
      </c>
      <c r="D923" s="39">
        <v>0.3281</v>
      </c>
      <c r="E923" s="39">
        <v>0.2737</v>
      </c>
    </row>
    <row r="924" spans="1:5" x14ac:dyDescent="0.2">
      <c r="A924" s="39">
        <v>27</v>
      </c>
      <c r="B924" s="39">
        <v>2100</v>
      </c>
      <c r="C924" s="38" t="s">
        <v>997</v>
      </c>
      <c r="D924" s="39">
        <v>0.32400000000000001</v>
      </c>
      <c r="E924" s="39">
        <v>0.26960000000000001</v>
      </c>
    </row>
    <row r="925" spans="1:5" x14ac:dyDescent="0.2">
      <c r="A925" s="39">
        <v>27</v>
      </c>
      <c r="B925" s="39">
        <v>2101</v>
      </c>
      <c r="C925" s="38" t="s">
        <v>998</v>
      </c>
      <c r="D925" s="39">
        <v>0.32</v>
      </c>
      <c r="E925" s="39">
        <v>0.26550000000000001</v>
      </c>
    </row>
    <row r="926" spans="1:5" x14ac:dyDescent="0.2">
      <c r="A926" s="39">
        <v>27</v>
      </c>
      <c r="B926" s="39">
        <v>2102</v>
      </c>
      <c r="C926" s="38" t="s">
        <v>999</v>
      </c>
      <c r="D926" s="39">
        <v>0.31590000000000001</v>
      </c>
      <c r="E926" s="39">
        <v>0.26150000000000001</v>
      </c>
    </row>
    <row r="927" spans="1:5" x14ac:dyDescent="0.2">
      <c r="A927" s="39">
        <v>27</v>
      </c>
      <c r="B927" s="39">
        <v>2103</v>
      </c>
      <c r="C927" s="38" t="s">
        <v>1000</v>
      </c>
      <c r="D927" s="39">
        <v>0.312</v>
      </c>
      <c r="E927" s="39">
        <v>0.2576</v>
      </c>
    </row>
    <row r="928" spans="1:5" x14ac:dyDescent="0.2">
      <c r="A928" s="39">
        <v>27</v>
      </c>
      <c r="B928" s="39">
        <v>2104</v>
      </c>
      <c r="C928" s="38" t="s">
        <v>1001</v>
      </c>
      <c r="D928" s="39">
        <v>0.30809999999999998</v>
      </c>
      <c r="E928" s="39">
        <v>0.25380000000000003</v>
      </c>
    </row>
    <row r="929" spans="1:5" x14ac:dyDescent="0.2">
      <c r="A929" s="39">
        <v>27</v>
      </c>
      <c r="B929" s="39">
        <v>2105</v>
      </c>
      <c r="C929" s="38" t="s">
        <v>1002</v>
      </c>
      <c r="D929" s="39">
        <v>0.30420000000000003</v>
      </c>
      <c r="E929" s="39">
        <v>0.25</v>
      </c>
    </row>
    <row r="930" spans="1:5" x14ac:dyDescent="0.2">
      <c r="A930" s="39">
        <v>27</v>
      </c>
      <c r="B930" s="39">
        <v>2106</v>
      </c>
      <c r="C930" s="38" t="s">
        <v>1003</v>
      </c>
      <c r="D930" s="39">
        <v>0.30049999999999999</v>
      </c>
      <c r="E930" s="39">
        <v>0.2462</v>
      </c>
    </row>
    <row r="931" spans="1:5" x14ac:dyDescent="0.2">
      <c r="A931" s="39">
        <v>27</v>
      </c>
      <c r="B931" s="39">
        <v>2107</v>
      </c>
      <c r="C931" s="38" t="s">
        <v>1004</v>
      </c>
      <c r="D931" s="39">
        <v>0.29670000000000002</v>
      </c>
      <c r="E931" s="39">
        <v>0.24249999999999999</v>
      </c>
    </row>
    <row r="932" spans="1:5" x14ac:dyDescent="0.2">
      <c r="A932" s="39">
        <v>27</v>
      </c>
      <c r="B932" s="39">
        <v>2108</v>
      </c>
      <c r="C932" s="38" t="s">
        <v>1005</v>
      </c>
      <c r="D932" s="39">
        <v>0.29299999999999998</v>
      </c>
      <c r="E932" s="39">
        <v>0.23880000000000001</v>
      </c>
    </row>
    <row r="933" spans="1:5" x14ac:dyDescent="0.2">
      <c r="A933" s="39">
        <v>27</v>
      </c>
      <c r="B933" s="39">
        <v>2109</v>
      </c>
      <c r="C933" s="38" t="s">
        <v>1006</v>
      </c>
      <c r="D933" s="39">
        <v>0.2893</v>
      </c>
      <c r="E933" s="39">
        <v>0.23530000000000001</v>
      </c>
    </row>
    <row r="934" spans="1:5" x14ac:dyDescent="0.2">
      <c r="A934" s="39">
        <v>27</v>
      </c>
      <c r="B934" s="39">
        <v>2110</v>
      </c>
      <c r="C934" s="38" t="s">
        <v>1007</v>
      </c>
      <c r="D934" s="39">
        <v>0.2858</v>
      </c>
      <c r="E934" s="39">
        <v>0.23180000000000001</v>
      </c>
    </row>
    <row r="935" spans="1:5" x14ac:dyDescent="0.2">
      <c r="A935" s="39">
        <v>27</v>
      </c>
      <c r="B935" s="39">
        <v>2111</v>
      </c>
      <c r="C935" s="38" t="s">
        <v>1008</v>
      </c>
      <c r="D935" s="39">
        <v>0.28210000000000002</v>
      </c>
      <c r="E935" s="39">
        <v>0.2283</v>
      </c>
    </row>
    <row r="936" spans="1:5" x14ac:dyDescent="0.2">
      <c r="A936" s="39">
        <v>27</v>
      </c>
      <c r="B936" s="39">
        <v>2112</v>
      </c>
      <c r="C936" s="38" t="s">
        <v>1009</v>
      </c>
      <c r="D936" s="39">
        <v>0.2787</v>
      </c>
      <c r="E936" s="39">
        <v>0.2248</v>
      </c>
    </row>
    <row r="937" spans="1:5" x14ac:dyDescent="0.2">
      <c r="A937" s="39">
        <v>27</v>
      </c>
      <c r="B937" s="39">
        <v>2113</v>
      </c>
      <c r="C937" s="38" t="s">
        <v>1010</v>
      </c>
      <c r="D937" s="39">
        <v>0.27510000000000001</v>
      </c>
      <c r="E937" s="39">
        <v>0.2215</v>
      </c>
    </row>
    <row r="938" spans="1:5" x14ac:dyDescent="0.2">
      <c r="A938" s="39">
        <v>27</v>
      </c>
      <c r="B938" s="39">
        <v>2114</v>
      </c>
      <c r="C938" s="38" t="s">
        <v>1011</v>
      </c>
      <c r="D938" s="39">
        <v>0.27160000000000001</v>
      </c>
      <c r="E938" s="39">
        <v>0.21820000000000001</v>
      </c>
    </row>
    <row r="939" spans="1:5" x14ac:dyDescent="0.2">
      <c r="A939" s="39">
        <v>27</v>
      </c>
      <c r="B939" s="39">
        <v>2115</v>
      </c>
      <c r="C939" s="38" t="s">
        <v>1012</v>
      </c>
      <c r="D939" s="39">
        <v>0.26829999999999998</v>
      </c>
      <c r="E939" s="39">
        <v>0.21490000000000001</v>
      </c>
    </row>
    <row r="940" spans="1:5" x14ac:dyDescent="0.2">
      <c r="A940" s="39">
        <v>27</v>
      </c>
      <c r="B940" s="39">
        <v>2116</v>
      </c>
      <c r="C940" s="38" t="s">
        <v>1013</v>
      </c>
      <c r="D940" s="39">
        <v>0.26504009572901321</v>
      </c>
      <c r="E940" s="39">
        <v>0.21164990834097158</v>
      </c>
    </row>
    <row r="941" spans="1:5" x14ac:dyDescent="0.2">
      <c r="A941" s="39">
        <v>27</v>
      </c>
      <c r="B941" s="39">
        <v>2117</v>
      </c>
      <c r="C941" s="38" t="s">
        <v>1014</v>
      </c>
      <c r="D941" s="39">
        <v>0.26181980001507449</v>
      </c>
      <c r="E941" s="39">
        <v>0.20844897022215761</v>
      </c>
    </row>
    <row r="942" spans="1:5" x14ac:dyDescent="0.2">
      <c r="A942" s="39">
        <v>28</v>
      </c>
      <c r="B942" s="39">
        <v>2024</v>
      </c>
      <c r="C942" s="38" t="s">
        <v>1015</v>
      </c>
      <c r="D942" s="39">
        <v>0.92769999999999997</v>
      </c>
      <c r="E942" s="39">
        <v>0.92469999999999997</v>
      </c>
    </row>
    <row r="943" spans="1:5" x14ac:dyDescent="0.2">
      <c r="A943" s="39">
        <v>28</v>
      </c>
      <c r="B943" s="39">
        <v>2025</v>
      </c>
      <c r="C943" s="38" t="s">
        <v>1016</v>
      </c>
      <c r="D943" s="39">
        <v>0.8931</v>
      </c>
      <c r="E943" s="39">
        <v>0.88880000000000003</v>
      </c>
    </row>
    <row r="944" spans="1:5" x14ac:dyDescent="0.2">
      <c r="A944" s="39">
        <v>28</v>
      </c>
      <c r="B944" s="39">
        <v>2026</v>
      </c>
      <c r="C944" s="38" t="s">
        <v>1017</v>
      </c>
      <c r="D944" s="39">
        <v>0.877</v>
      </c>
      <c r="E944" s="39">
        <v>0.87119999999999997</v>
      </c>
    </row>
    <row r="945" spans="1:5" x14ac:dyDescent="0.2">
      <c r="A945" s="39">
        <v>28</v>
      </c>
      <c r="B945" s="39">
        <v>2027</v>
      </c>
      <c r="C945" s="38" t="s">
        <v>1018</v>
      </c>
      <c r="D945" s="39">
        <v>0.86109999999999998</v>
      </c>
      <c r="E945" s="39">
        <v>0.85399999999999998</v>
      </c>
    </row>
    <row r="946" spans="1:5" x14ac:dyDescent="0.2">
      <c r="A946" s="39">
        <v>28</v>
      </c>
      <c r="B946" s="39">
        <v>2028</v>
      </c>
      <c r="C946" s="38" t="s">
        <v>1019</v>
      </c>
      <c r="D946" s="39">
        <v>0.84550000000000003</v>
      </c>
      <c r="E946" s="39">
        <v>0.83730000000000004</v>
      </c>
    </row>
    <row r="947" spans="1:5" x14ac:dyDescent="0.2">
      <c r="A947" s="39">
        <v>28</v>
      </c>
      <c r="B947" s="39">
        <v>2029</v>
      </c>
      <c r="C947" s="38" t="s">
        <v>1020</v>
      </c>
      <c r="D947" s="39">
        <v>0.83020000000000005</v>
      </c>
      <c r="E947" s="39">
        <v>0.82069999999999999</v>
      </c>
    </row>
    <row r="948" spans="1:5" x14ac:dyDescent="0.2">
      <c r="A948" s="39">
        <v>28</v>
      </c>
      <c r="B948" s="39">
        <v>2030</v>
      </c>
      <c r="C948" s="38" t="s">
        <v>1021</v>
      </c>
      <c r="D948" s="39">
        <v>0.81510000000000005</v>
      </c>
      <c r="E948" s="39">
        <v>0.80459999999999998</v>
      </c>
    </row>
    <row r="949" spans="1:5" x14ac:dyDescent="0.2">
      <c r="A949" s="39">
        <v>28</v>
      </c>
      <c r="B949" s="39">
        <v>2031</v>
      </c>
      <c r="C949" s="38" t="s">
        <v>1022</v>
      </c>
      <c r="D949" s="39">
        <v>0.8004</v>
      </c>
      <c r="E949" s="39">
        <v>0.78869999999999996</v>
      </c>
    </row>
    <row r="950" spans="1:5" x14ac:dyDescent="0.2">
      <c r="A950" s="39">
        <v>28</v>
      </c>
      <c r="B950" s="39">
        <v>2032</v>
      </c>
      <c r="C950" s="38" t="s">
        <v>1023</v>
      </c>
      <c r="D950" s="39">
        <v>0.78600000000000003</v>
      </c>
      <c r="E950" s="39">
        <v>0.7732</v>
      </c>
    </row>
    <row r="951" spans="1:5" x14ac:dyDescent="0.2">
      <c r="A951" s="39">
        <v>28</v>
      </c>
      <c r="B951" s="39">
        <v>2033</v>
      </c>
      <c r="C951" s="38" t="s">
        <v>1024</v>
      </c>
      <c r="D951" s="39">
        <v>0.77180000000000004</v>
      </c>
      <c r="E951" s="39">
        <v>0.75800000000000001</v>
      </c>
    </row>
    <row r="952" spans="1:5" x14ac:dyDescent="0.2">
      <c r="A952" s="39">
        <v>28</v>
      </c>
      <c r="B952" s="39">
        <v>2034</v>
      </c>
      <c r="C952" s="38" t="s">
        <v>1025</v>
      </c>
      <c r="D952" s="39">
        <v>0.75790000000000002</v>
      </c>
      <c r="E952" s="39">
        <v>0.74319999999999997</v>
      </c>
    </row>
    <row r="953" spans="1:5" x14ac:dyDescent="0.2">
      <c r="A953" s="39">
        <v>28</v>
      </c>
      <c r="B953" s="39">
        <v>2035</v>
      </c>
      <c r="C953" s="38" t="s">
        <v>1026</v>
      </c>
      <c r="D953" s="39">
        <v>0.74460000000000004</v>
      </c>
      <c r="E953" s="39">
        <v>0.72889999999999999</v>
      </c>
    </row>
    <row r="954" spans="1:5" x14ac:dyDescent="0.2">
      <c r="A954" s="39">
        <v>28</v>
      </c>
      <c r="B954" s="39">
        <v>2036</v>
      </c>
      <c r="C954" s="38" t="s">
        <v>1027</v>
      </c>
      <c r="D954" s="39">
        <v>0.73199999999999998</v>
      </c>
      <c r="E954" s="39">
        <v>0.71519999999999995</v>
      </c>
    </row>
    <row r="955" spans="1:5" x14ac:dyDescent="0.2">
      <c r="A955" s="39">
        <v>28</v>
      </c>
      <c r="B955" s="39">
        <v>2037</v>
      </c>
      <c r="C955" s="38" t="s">
        <v>1028</v>
      </c>
      <c r="D955" s="39">
        <v>0.72009999999999996</v>
      </c>
      <c r="E955" s="39">
        <v>0.70230000000000004</v>
      </c>
    </row>
    <row r="956" spans="1:5" x14ac:dyDescent="0.2">
      <c r="A956" s="39">
        <v>28</v>
      </c>
      <c r="B956" s="39">
        <v>2038</v>
      </c>
      <c r="C956" s="38" t="s">
        <v>1029</v>
      </c>
      <c r="D956" s="39">
        <v>0.70920000000000005</v>
      </c>
      <c r="E956" s="39">
        <v>0.69010000000000005</v>
      </c>
    </row>
    <row r="957" spans="1:5" x14ac:dyDescent="0.2">
      <c r="A957" s="39">
        <v>28</v>
      </c>
      <c r="B957" s="39">
        <v>2039</v>
      </c>
      <c r="C957" s="38" t="s">
        <v>1030</v>
      </c>
      <c r="D957" s="39">
        <v>0.69889999999999997</v>
      </c>
      <c r="E957" s="39">
        <v>0.67859999999999998</v>
      </c>
    </row>
    <row r="958" spans="1:5" x14ac:dyDescent="0.2">
      <c r="A958" s="39">
        <v>28</v>
      </c>
      <c r="B958" s="39">
        <v>2040</v>
      </c>
      <c r="C958" s="38" t="s">
        <v>1031</v>
      </c>
      <c r="D958" s="39">
        <v>0.68940000000000001</v>
      </c>
      <c r="E958" s="39">
        <v>0.66779999999999995</v>
      </c>
    </row>
    <row r="959" spans="1:5" x14ac:dyDescent="0.2">
      <c r="A959" s="39">
        <v>28</v>
      </c>
      <c r="B959" s="39">
        <v>2041</v>
      </c>
      <c r="C959" s="38" t="s">
        <v>1032</v>
      </c>
      <c r="D959" s="39">
        <v>0.68030000000000002</v>
      </c>
      <c r="E959" s="39">
        <v>0.65749999999999997</v>
      </c>
    </row>
    <row r="960" spans="1:5" x14ac:dyDescent="0.2">
      <c r="A960" s="39">
        <v>28</v>
      </c>
      <c r="B960" s="39">
        <v>2042</v>
      </c>
      <c r="C960" s="38" t="s">
        <v>1033</v>
      </c>
      <c r="D960" s="39">
        <v>0.67179999999999995</v>
      </c>
      <c r="E960" s="39">
        <v>0.64759999999999995</v>
      </c>
    </row>
    <row r="961" spans="1:5" x14ac:dyDescent="0.2">
      <c r="A961" s="39">
        <v>28</v>
      </c>
      <c r="B961" s="39">
        <v>2043</v>
      </c>
      <c r="C961" s="38" t="s">
        <v>1034</v>
      </c>
      <c r="D961" s="39">
        <v>0.66339999999999999</v>
      </c>
      <c r="E961" s="39">
        <v>0.63790000000000002</v>
      </c>
    </row>
    <row r="962" spans="1:5" x14ac:dyDescent="0.2">
      <c r="A962" s="39">
        <v>28</v>
      </c>
      <c r="B962" s="39">
        <v>2044</v>
      </c>
      <c r="C962" s="38" t="s">
        <v>1035</v>
      </c>
      <c r="D962" s="39">
        <v>0.6552</v>
      </c>
      <c r="E962" s="39">
        <v>0.62829999999999997</v>
      </c>
    </row>
    <row r="963" spans="1:5" x14ac:dyDescent="0.2">
      <c r="A963" s="39">
        <v>28</v>
      </c>
      <c r="B963" s="39">
        <v>2045</v>
      </c>
      <c r="C963" s="38" t="s">
        <v>1036</v>
      </c>
      <c r="D963" s="39">
        <v>0.64690000000000003</v>
      </c>
      <c r="E963" s="39">
        <v>0.61890000000000001</v>
      </c>
    </row>
    <row r="964" spans="1:5" x14ac:dyDescent="0.2">
      <c r="A964" s="39">
        <v>28</v>
      </c>
      <c r="B964" s="39">
        <v>2046</v>
      </c>
      <c r="C964" s="38" t="s">
        <v>1037</v>
      </c>
      <c r="D964" s="39">
        <v>0.63880000000000003</v>
      </c>
      <c r="E964" s="39">
        <v>0.60960000000000003</v>
      </c>
    </row>
    <row r="965" spans="1:5" x14ac:dyDescent="0.2">
      <c r="A965" s="39">
        <v>28</v>
      </c>
      <c r="B965" s="39">
        <v>2047</v>
      </c>
      <c r="C965" s="38" t="s">
        <v>1038</v>
      </c>
      <c r="D965" s="39">
        <v>0.63090000000000002</v>
      </c>
      <c r="E965" s="39">
        <v>0.60050000000000003</v>
      </c>
    </row>
    <row r="966" spans="1:5" x14ac:dyDescent="0.2">
      <c r="A966" s="39">
        <v>28</v>
      </c>
      <c r="B966" s="39">
        <v>2048</v>
      </c>
      <c r="C966" s="38" t="s">
        <v>1039</v>
      </c>
      <c r="D966" s="39">
        <v>0.623</v>
      </c>
      <c r="E966" s="39">
        <v>0.59150000000000003</v>
      </c>
    </row>
    <row r="967" spans="1:5" x14ac:dyDescent="0.2">
      <c r="A967" s="39">
        <v>28</v>
      </c>
      <c r="B967" s="39">
        <v>2049</v>
      </c>
      <c r="C967" s="38" t="s">
        <v>1040</v>
      </c>
      <c r="D967" s="39">
        <v>0.61519999999999997</v>
      </c>
      <c r="E967" s="39">
        <v>0.58260000000000001</v>
      </c>
    </row>
    <row r="968" spans="1:5" x14ac:dyDescent="0.2">
      <c r="A968" s="39">
        <v>28</v>
      </c>
      <c r="B968" s="39">
        <v>2050</v>
      </c>
      <c r="C968" s="38" t="s">
        <v>1041</v>
      </c>
      <c r="D968" s="39">
        <v>0.60760000000000003</v>
      </c>
      <c r="E968" s="39">
        <v>0.57379999999999998</v>
      </c>
    </row>
    <row r="969" spans="1:5" x14ac:dyDescent="0.2">
      <c r="A969" s="39">
        <v>28</v>
      </c>
      <c r="B969" s="39">
        <v>2051</v>
      </c>
      <c r="C969" s="38" t="s">
        <v>1042</v>
      </c>
      <c r="D969" s="39">
        <v>0.59989999999999999</v>
      </c>
      <c r="E969" s="39">
        <v>0.56520000000000004</v>
      </c>
    </row>
    <row r="970" spans="1:5" x14ac:dyDescent="0.2">
      <c r="A970" s="39">
        <v>28</v>
      </c>
      <c r="B970" s="39">
        <v>2052</v>
      </c>
      <c r="C970" s="38" t="s">
        <v>1043</v>
      </c>
      <c r="D970" s="39">
        <v>0.59240000000000004</v>
      </c>
      <c r="E970" s="39">
        <v>0.55669999999999997</v>
      </c>
    </row>
    <row r="971" spans="1:5" x14ac:dyDescent="0.2">
      <c r="A971" s="39">
        <v>28</v>
      </c>
      <c r="B971" s="39">
        <v>2053</v>
      </c>
      <c r="C971" s="38" t="s">
        <v>1044</v>
      </c>
      <c r="D971" s="39">
        <v>0.58499999999999996</v>
      </c>
      <c r="E971" s="39">
        <v>0.5484</v>
      </c>
    </row>
    <row r="972" spans="1:5" x14ac:dyDescent="0.2">
      <c r="A972" s="39">
        <v>28</v>
      </c>
      <c r="B972" s="39">
        <v>2054</v>
      </c>
      <c r="C972" s="38" t="s">
        <v>1045</v>
      </c>
      <c r="D972" s="39">
        <v>0.57769999999999999</v>
      </c>
      <c r="E972" s="39">
        <v>0.54020000000000001</v>
      </c>
    </row>
    <row r="973" spans="1:5" x14ac:dyDescent="0.2">
      <c r="A973" s="39">
        <v>28</v>
      </c>
      <c r="B973" s="39">
        <v>2055</v>
      </c>
      <c r="C973" s="38" t="s">
        <v>1046</v>
      </c>
      <c r="D973" s="39">
        <v>0.57050000000000001</v>
      </c>
      <c r="E973" s="39">
        <v>0.53200000000000003</v>
      </c>
    </row>
    <row r="974" spans="1:5" x14ac:dyDescent="0.2">
      <c r="A974" s="39">
        <v>28</v>
      </c>
      <c r="B974" s="39">
        <v>2056</v>
      </c>
      <c r="C974" s="38" t="s">
        <v>1047</v>
      </c>
      <c r="D974" s="39">
        <v>0.56340000000000001</v>
      </c>
      <c r="E974" s="39">
        <v>0.52410000000000001</v>
      </c>
    </row>
    <row r="975" spans="1:5" x14ac:dyDescent="0.2">
      <c r="A975" s="39">
        <v>28</v>
      </c>
      <c r="B975" s="39">
        <v>2057</v>
      </c>
      <c r="C975" s="38" t="s">
        <v>1048</v>
      </c>
      <c r="D975" s="39">
        <v>0.55640000000000001</v>
      </c>
      <c r="E975" s="39">
        <v>0.51619999999999999</v>
      </c>
    </row>
    <row r="976" spans="1:5" x14ac:dyDescent="0.2">
      <c r="A976" s="39">
        <v>28</v>
      </c>
      <c r="B976" s="39">
        <v>2058</v>
      </c>
      <c r="C976" s="38" t="s">
        <v>1049</v>
      </c>
      <c r="D976" s="39">
        <v>0.5494</v>
      </c>
      <c r="E976" s="39">
        <v>0.50849999999999995</v>
      </c>
    </row>
    <row r="977" spans="1:5" x14ac:dyDescent="0.2">
      <c r="A977" s="39">
        <v>28</v>
      </c>
      <c r="B977" s="39">
        <v>2059</v>
      </c>
      <c r="C977" s="38" t="s">
        <v>1050</v>
      </c>
      <c r="D977" s="39">
        <v>0.54249999999999998</v>
      </c>
      <c r="E977" s="39">
        <v>0.50090000000000001</v>
      </c>
    </row>
    <row r="978" spans="1:5" x14ac:dyDescent="0.2">
      <c r="A978" s="39">
        <v>28</v>
      </c>
      <c r="B978" s="39">
        <v>2060</v>
      </c>
      <c r="C978" s="38" t="s">
        <v>1051</v>
      </c>
      <c r="D978" s="39">
        <v>0.53580000000000005</v>
      </c>
      <c r="E978" s="39">
        <v>0.49330000000000002</v>
      </c>
    </row>
    <row r="979" spans="1:5" x14ac:dyDescent="0.2">
      <c r="A979" s="39">
        <v>28</v>
      </c>
      <c r="B979" s="39">
        <v>2061</v>
      </c>
      <c r="C979" s="38" t="s">
        <v>1052</v>
      </c>
      <c r="D979" s="39">
        <v>0.52910000000000001</v>
      </c>
      <c r="E979" s="39">
        <v>0.48599999999999999</v>
      </c>
    </row>
    <row r="980" spans="1:5" x14ac:dyDescent="0.2">
      <c r="A980" s="39">
        <v>28</v>
      </c>
      <c r="B980" s="39">
        <v>2062</v>
      </c>
      <c r="C980" s="38" t="s">
        <v>1053</v>
      </c>
      <c r="D980" s="39">
        <v>0.52249999999999996</v>
      </c>
      <c r="E980" s="39">
        <v>0.47870000000000001</v>
      </c>
    </row>
    <row r="981" spans="1:5" x14ac:dyDescent="0.2">
      <c r="A981" s="39">
        <v>28</v>
      </c>
      <c r="B981" s="39">
        <v>2063</v>
      </c>
      <c r="C981" s="38" t="s">
        <v>1054</v>
      </c>
      <c r="D981" s="39">
        <v>0.51590000000000003</v>
      </c>
      <c r="E981" s="39">
        <v>0.47139999999999999</v>
      </c>
    </row>
    <row r="982" spans="1:5" x14ac:dyDescent="0.2">
      <c r="A982" s="39">
        <v>28</v>
      </c>
      <c r="B982" s="39">
        <v>2064</v>
      </c>
      <c r="C982" s="38" t="s">
        <v>1055</v>
      </c>
      <c r="D982" s="39">
        <v>0.50949999999999995</v>
      </c>
      <c r="E982" s="39">
        <v>0.46439999999999998</v>
      </c>
    </row>
    <row r="983" spans="1:5" x14ac:dyDescent="0.2">
      <c r="A983" s="39">
        <v>28</v>
      </c>
      <c r="B983" s="39">
        <v>2065</v>
      </c>
      <c r="C983" s="38" t="s">
        <v>1056</v>
      </c>
      <c r="D983" s="39">
        <v>0.50309999999999999</v>
      </c>
      <c r="E983" s="39">
        <v>0.45750000000000002</v>
      </c>
    </row>
    <row r="984" spans="1:5" x14ac:dyDescent="0.2">
      <c r="A984" s="39">
        <v>28</v>
      </c>
      <c r="B984" s="39">
        <v>2066</v>
      </c>
      <c r="C984" s="38" t="s">
        <v>1057</v>
      </c>
      <c r="D984" s="39">
        <v>0.49680000000000002</v>
      </c>
      <c r="E984" s="39">
        <v>0.4506</v>
      </c>
    </row>
    <row r="985" spans="1:5" x14ac:dyDescent="0.2">
      <c r="A985" s="39">
        <v>28</v>
      </c>
      <c r="B985" s="39">
        <v>2067</v>
      </c>
      <c r="C985" s="38" t="s">
        <v>1058</v>
      </c>
      <c r="D985" s="39">
        <v>0.49059999999999998</v>
      </c>
      <c r="E985" s="39">
        <v>0.44390000000000002</v>
      </c>
    </row>
    <row r="986" spans="1:5" x14ac:dyDescent="0.2">
      <c r="A986" s="39">
        <v>28</v>
      </c>
      <c r="B986" s="39">
        <v>2068</v>
      </c>
      <c r="C986" s="38" t="s">
        <v>1059</v>
      </c>
      <c r="D986" s="39">
        <v>0.48449999999999999</v>
      </c>
      <c r="E986" s="39">
        <v>0.43719999999999998</v>
      </c>
    </row>
    <row r="987" spans="1:5" x14ac:dyDescent="0.2">
      <c r="A987" s="39">
        <v>28</v>
      </c>
      <c r="B987" s="39">
        <v>2069</v>
      </c>
      <c r="C987" s="38" t="s">
        <v>1060</v>
      </c>
      <c r="D987" s="39">
        <v>0.47839999999999999</v>
      </c>
      <c r="E987" s="39">
        <v>0.43059999999999998</v>
      </c>
    </row>
    <row r="988" spans="1:5" x14ac:dyDescent="0.2">
      <c r="A988" s="39">
        <v>28</v>
      </c>
      <c r="B988" s="39">
        <v>2070</v>
      </c>
      <c r="C988" s="38" t="s">
        <v>1061</v>
      </c>
      <c r="D988" s="39">
        <v>0.47239999999999999</v>
      </c>
      <c r="E988" s="39">
        <v>0.42409999999999998</v>
      </c>
    </row>
    <row r="989" spans="1:5" x14ac:dyDescent="0.2">
      <c r="A989" s="39">
        <v>28</v>
      </c>
      <c r="B989" s="39">
        <v>2071</v>
      </c>
      <c r="C989" s="38" t="s">
        <v>1062</v>
      </c>
      <c r="D989" s="39">
        <v>0.46660000000000001</v>
      </c>
      <c r="E989" s="39">
        <v>0.4178</v>
      </c>
    </row>
    <row r="990" spans="1:5" x14ac:dyDescent="0.2">
      <c r="A990" s="39">
        <v>28</v>
      </c>
      <c r="B990" s="39">
        <v>2072</v>
      </c>
      <c r="C990" s="38" t="s">
        <v>1063</v>
      </c>
      <c r="D990" s="39">
        <v>0.46079999999999999</v>
      </c>
      <c r="E990" s="39">
        <v>0.41160000000000002</v>
      </c>
    </row>
    <row r="991" spans="1:5" x14ac:dyDescent="0.2">
      <c r="A991" s="39">
        <v>28</v>
      </c>
      <c r="B991" s="39">
        <v>2073</v>
      </c>
      <c r="C991" s="38" t="s">
        <v>1064</v>
      </c>
      <c r="D991" s="39">
        <v>0.45500000000000002</v>
      </c>
      <c r="E991" s="39">
        <v>0.40539999999999998</v>
      </c>
    </row>
    <row r="992" spans="1:5" x14ac:dyDescent="0.2">
      <c r="A992" s="39">
        <v>28</v>
      </c>
      <c r="B992" s="39">
        <v>2074</v>
      </c>
      <c r="C992" s="38" t="s">
        <v>1065</v>
      </c>
      <c r="D992" s="39">
        <v>0.44929999999999998</v>
      </c>
      <c r="E992" s="39">
        <v>0.39929999999999999</v>
      </c>
    </row>
    <row r="993" spans="1:5" x14ac:dyDescent="0.2">
      <c r="A993" s="39">
        <v>28</v>
      </c>
      <c r="B993" s="39">
        <v>2075</v>
      </c>
      <c r="C993" s="38" t="s">
        <v>1066</v>
      </c>
      <c r="D993" s="39">
        <v>0.44369999999999998</v>
      </c>
      <c r="E993" s="39">
        <v>0.39329999999999998</v>
      </c>
    </row>
    <row r="994" spans="1:5" x14ac:dyDescent="0.2">
      <c r="A994" s="39">
        <v>28</v>
      </c>
      <c r="B994" s="39">
        <v>2076</v>
      </c>
      <c r="C994" s="38" t="s">
        <v>1067</v>
      </c>
      <c r="D994" s="39">
        <v>0.43809999999999999</v>
      </c>
      <c r="E994" s="39">
        <v>0.38740000000000002</v>
      </c>
    </row>
    <row r="995" spans="1:5" x14ac:dyDescent="0.2">
      <c r="A995" s="39">
        <v>28</v>
      </c>
      <c r="B995" s="39">
        <v>2077</v>
      </c>
      <c r="C995" s="38" t="s">
        <v>1068</v>
      </c>
      <c r="D995" s="39">
        <v>0.43259999999999998</v>
      </c>
      <c r="E995" s="39">
        <v>0.38159999999999999</v>
      </c>
    </row>
    <row r="996" spans="1:5" x14ac:dyDescent="0.2">
      <c r="A996" s="39">
        <v>28</v>
      </c>
      <c r="B996" s="39">
        <v>2078</v>
      </c>
      <c r="C996" s="38" t="s">
        <v>1069</v>
      </c>
      <c r="D996" s="39">
        <v>0.42730000000000001</v>
      </c>
      <c r="E996" s="39">
        <v>0.37580000000000002</v>
      </c>
    </row>
    <row r="997" spans="1:5" x14ac:dyDescent="0.2">
      <c r="A997" s="39">
        <v>28</v>
      </c>
      <c r="B997" s="39">
        <v>2079</v>
      </c>
      <c r="C997" s="38" t="s">
        <v>1070</v>
      </c>
      <c r="D997" s="39">
        <v>0.4219</v>
      </c>
      <c r="E997" s="39">
        <v>0.37019999999999997</v>
      </c>
    </row>
    <row r="998" spans="1:5" x14ac:dyDescent="0.2">
      <c r="A998" s="39">
        <v>28</v>
      </c>
      <c r="B998" s="39">
        <v>2080</v>
      </c>
      <c r="C998" s="38" t="s">
        <v>1071</v>
      </c>
      <c r="D998" s="39">
        <v>0.41660000000000003</v>
      </c>
      <c r="E998" s="39">
        <v>0.36470000000000002</v>
      </c>
    </row>
    <row r="999" spans="1:5" x14ac:dyDescent="0.2">
      <c r="A999" s="39">
        <v>28</v>
      </c>
      <c r="B999" s="39">
        <v>2081</v>
      </c>
      <c r="C999" s="38" t="s">
        <v>1072</v>
      </c>
      <c r="D999" s="39">
        <v>0.41139999999999999</v>
      </c>
      <c r="E999" s="39">
        <v>0.35920000000000002</v>
      </c>
    </row>
    <row r="1000" spans="1:5" x14ac:dyDescent="0.2">
      <c r="A1000" s="39">
        <v>28</v>
      </c>
      <c r="B1000" s="39">
        <v>2082</v>
      </c>
      <c r="C1000" s="38" t="s">
        <v>1073</v>
      </c>
      <c r="D1000" s="39">
        <v>0.40629999999999999</v>
      </c>
      <c r="E1000" s="39">
        <v>0.35389999999999999</v>
      </c>
    </row>
    <row r="1001" spans="1:5" x14ac:dyDescent="0.2">
      <c r="A1001" s="39">
        <v>28</v>
      </c>
      <c r="B1001" s="39">
        <v>2083</v>
      </c>
      <c r="C1001" s="38" t="s">
        <v>1074</v>
      </c>
      <c r="D1001" s="39">
        <v>0.4012</v>
      </c>
      <c r="E1001" s="39">
        <v>0.34860000000000002</v>
      </c>
    </row>
    <row r="1002" spans="1:5" x14ac:dyDescent="0.2">
      <c r="A1002" s="39">
        <v>28</v>
      </c>
      <c r="B1002" s="39">
        <v>2084</v>
      </c>
      <c r="C1002" s="38" t="s">
        <v>1075</v>
      </c>
      <c r="D1002" s="39">
        <v>0.3962</v>
      </c>
      <c r="E1002" s="39">
        <v>0.34320000000000001</v>
      </c>
    </row>
    <row r="1003" spans="1:5" x14ac:dyDescent="0.2">
      <c r="A1003" s="39">
        <v>28</v>
      </c>
      <c r="B1003" s="39">
        <v>2085</v>
      </c>
      <c r="C1003" s="38" t="s">
        <v>1076</v>
      </c>
      <c r="D1003" s="39">
        <v>0.39119999999999999</v>
      </c>
      <c r="E1003" s="39">
        <v>0.33810000000000001</v>
      </c>
    </row>
    <row r="1004" spans="1:5" x14ac:dyDescent="0.2">
      <c r="A1004" s="39">
        <v>28</v>
      </c>
      <c r="B1004" s="39">
        <v>2086</v>
      </c>
      <c r="C1004" s="38" t="s">
        <v>1077</v>
      </c>
      <c r="D1004" s="39">
        <v>0.38640000000000002</v>
      </c>
      <c r="E1004" s="39">
        <v>0.33300000000000002</v>
      </c>
    </row>
    <row r="1005" spans="1:5" x14ac:dyDescent="0.2">
      <c r="A1005" s="39">
        <v>28</v>
      </c>
      <c r="B1005" s="39">
        <v>2087</v>
      </c>
      <c r="C1005" s="38" t="s">
        <v>1078</v>
      </c>
      <c r="D1005" s="39">
        <v>0.38150000000000001</v>
      </c>
      <c r="E1005" s="39">
        <v>0.3281</v>
      </c>
    </row>
    <row r="1006" spans="1:5" x14ac:dyDescent="0.2">
      <c r="A1006" s="39">
        <v>28</v>
      </c>
      <c r="B1006" s="39">
        <v>2088</v>
      </c>
      <c r="C1006" s="38" t="s">
        <v>1079</v>
      </c>
      <c r="D1006" s="39">
        <v>0.37669999999999998</v>
      </c>
      <c r="E1006" s="39">
        <v>0.3231</v>
      </c>
    </row>
    <row r="1007" spans="1:5" x14ac:dyDescent="0.2">
      <c r="A1007" s="39">
        <v>28</v>
      </c>
      <c r="B1007" s="39">
        <v>2089</v>
      </c>
      <c r="C1007" s="38" t="s">
        <v>1080</v>
      </c>
      <c r="D1007" s="39">
        <v>0.372</v>
      </c>
      <c r="E1007" s="39">
        <v>0.31830000000000003</v>
      </c>
    </row>
    <row r="1008" spans="1:5" x14ac:dyDescent="0.2">
      <c r="A1008" s="39">
        <v>28</v>
      </c>
      <c r="B1008" s="39">
        <v>2090</v>
      </c>
      <c r="C1008" s="38" t="s">
        <v>1081</v>
      </c>
      <c r="D1008" s="39">
        <v>0.3674</v>
      </c>
      <c r="E1008" s="39">
        <v>0.3135</v>
      </c>
    </row>
    <row r="1009" spans="1:5" x14ac:dyDescent="0.2">
      <c r="A1009" s="39">
        <v>28</v>
      </c>
      <c r="B1009" s="39">
        <v>2091</v>
      </c>
      <c r="C1009" s="38" t="s">
        <v>1082</v>
      </c>
      <c r="D1009" s="39">
        <v>0.36280000000000001</v>
      </c>
      <c r="E1009" s="39">
        <v>0.30880000000000002</v>
      </c>
    </row>
    <row r="1010" spans="1:5" x14ac:dyDescent="0.2">
      <c r="A1010" s="39">
        <v>28</v>
      </c>
      <c r="B1010" s="39">
        <v>2092</v>
      </c>
      <c r="C1010" s="38" t="s">
        <v>1083</v>
      </c>
      <c r="D1010" s="39">
        <v>0.35820000000000002</v>
      </c>
      <c r="E1010" s="39">
        <v>0.30420000000000003</v>
      </c>
    </row>
    <row r="1011" spans="1:5" x14ac:dyDescent="0.2">
      <c r="A1011" s="39">
        <v>28</v>
      </c>
      <c r="B1011" s="39">
        <v>2093</v>
      </c>
      <c r="C1011" s="38" t="s">
        <v>1084</v>
      </c>
      <c r="D1011" s="39">
        <v>0.3538</v>
      </c>
      <c r="E1011" s="39">
        <v>0.29959999999999998</v>
      </c>
    </row>
    <row r="1012" spans="1:5" x14ac:dyDescent="0.2">
      <c r="A1012" s="39">
        <v>28</v>
      </c>
      <c r="B1012" s="39">
        <v>2094</v>
      </c>
      <c r="C1012" s="38" t="s">
        <v>1085</v>
      </c>
      <c r="D1012" s="39">
        <v>0.34939999999999999</v>
      </c>
      <c r="E1012" s="39">
        <v>0.29509999999999997</v>
      </c>
    </row>
    <row r="1013" spans="1:5" x14ac:dyDescent="0.2">
      <c r="A1013" s="39">
        <v>28</v>
      </c>
      <c r="B1013" s="39">
        <v>2095</v>
      </c>
      <c r="C1013" s="38" t="s">
        <v>1086</v>
      </c>
      <c r="D1013" s="39">
        <v>0.34499999999999997</v>
      </c>
      <c r="E1013" s="39">
        <v>0.29070000000000001</v>
      </c>
    </row>
    <row r="1014" spans="1:5" x14ac:dyDescent="0.2">
      <c r="A1014" s="39">
        <v>28</v>
      </c>
      <c r="B1014" s="39">
        <v>2096</v>
      </c>
      <c r="C1014" s="38" t="s">
        <v>1087</v>
      </c>
      <c r="D1014" s="39">
        <v>0.3407</v>
      </c>
      <c r="E1014" s="39">
        <v>0.2863</v>
      </c>
    </row>
    <row r="1015" spans="1:5" x14ac:dyDescent="0.2">
      <c r="A1015" s="39">
        <v>28</v>
      </c>
      <c r="B1015" s="39">
        <v>2097</v>
      </c>
      <c r="C1015" s="38" t="s">
        <v>1088</v>
      </c>
      <c r="D1015" s="39">
        <v>0.33639999999999998</v>
      </c>
      <c r="E1015" s="39">
        <v>0.28210000000000002</v>
      </c>
    </row>
    <row r="1016" spans="1:5" x14ac:dyDescent="0.2">
      <c r="A1016" s="39">
        <v>28</v>
      </c>
      <c r="B1016" s="39">
        <v>2098</v>
      </c>
      <c r="C1016" s="38" t="s">
        <v>1089</v>
      </c>
      <c r="D1016" s="39">
        <v>0.33229999999999998</v>
      </c>
      <c r="E1016" s="39">
        <v>0.27789999999999998</v>
      </c>
    </row>
    <row r="1017" spans="1:5" x14ac:dyDescent="0.2">
      <c r="A1017" s="39">
        <v>28</v>
      </c>
      <c r="B1017" s="39">
        <v>2099</v>
      </c>
      <c r="C1017" s="38" t="s">
        <v>1090</v>
      </c>
      <c r="D1017" s="39">
        <v>0.3281</v>
      </c>
      <c r="E1017" s="39">
        <v>0.2737</v>
      </c>
    </row>
    <row r="1018" spans="1:5" x14ac:dyDescent="0.2">
      <c r="A1018" s="39">
        <v>28</v>
      </c>
      <c r="B1018" s="39">
        <v>2100</v>
      </c>
      <c r="C1018" s="38" t="s">
        <v>1091</v>
      </c>
      <c r="D1018" s="39">
        <v>0.32400000000000001</v>
      </c>
      <c r="E1018" s="39">
        <v>0.26960000000000001</v>
      </c>
    </row>
    <row r="1019" spans="1:5" x14ac:dyDescent="0.2">
      <c r="A1019" s="39">
        <v>28</v>
      </c>
      <c r="B1019" s="39">
        <v>2101</v>
      </c>
      <c r="C1019" s="38" t="s">
        <v>1092</v>
      </c>
      <c r="D1019" s="39">
        <v>0.32</v>
      </c>
      <c r="E1019" s="39">
        <v>0.26550000000000001</v>
      </c>
    </row>
    <row r="1020" spans="1:5" x14ac:dyDescent="0.2">
      <c r="A1020" s="39">
        <v>28</v>
      </c>
      <c r="B1020" s="39">
        <v>2102</v>
      </c>
      <c r="C1020" s="38" t="s">
        <v>1093</v>
      </c>
      <c r="D1020" s="39">
        <v>0.31590000000000001</v>
      </c>
      <c r="E1020" s="39">
        <v>0.26150000000000001</v>
      </c>
    </row>
    <row r="1021" spans="1:5" x14ac:dyDescent="0.2">
      <c r="A1021" s="39">
        <v>28</v>
      </c>
      <c r="B1021" s="39">
        <v>2103</v>
      </c>
      <c r="C1021" s="38" t="s">
        <v>1094</v>
      </c>
      <c r="D1021" s="39">
        <v>0.312</v>
      </c>
      <c r="E1021" s="39">
        <v>0.2576</v>
      </c>
    </row>
    <row r="1022" spans="1:5" x14ac:dyDescent="0.2">
      <c r="A1022" s="39">
        <v>28</v>
      </c>
      <c r="B1022" s="39">
        <v>2104</v>
      </c>
      <c r="C1022" s="38" t="s">
        <v>1095</v>
      </c>
      <c r="D1022" s="39">
        <v>0.30809999999999998</v>
      </c>
      <c r="E1022" s="39">
        <v>0.25380000000000003</v>
      </c>
    </row>
    <row r="1023" spans="1:5" x14ac:dyDescent="0.2">
      <c r="A1023" s="39">
        <v>28</v>
      </c>
      <c r="B1023" s="39">
        <v>2105</v>
      </c>
      <c r="C1023" s="38" t="s">
        <v>1096</v>
      </c>
      <c r="D1023" s="39">
        <v>0.30420000000000003</v>
      </c>
      <c r="E1023" s="39">
        <v>0.25</v>
      </c>
    </row>
    <row r="1024" spans="1:5" x14ac:dyDescent="0.2">
      <c r="A1024" s="39">
        <v>28</v>
      </c>
      <c r="B1024" s="39">
        <v>2106</v>
      </c>
      <c r="C1024" s="38" t="s">
        <v>1097</v>
      </c>
      <c r="D1024" s="39">
        <v>0.30049999999999999</v>
      </c>
      <c r="E1024" s="39">
        <v>0.2462</v>
      </c>
    </row>
    <row r="1025" spans="1:5" x14ac:dyDescent="0.2">
      <c r="A1025" s="39">
        <v>28</v>
      </c>
      <c r="B1025" s="39">
        <v>2107</v>
      </c>
      <c r="C1025" s="38" t="s">
        <v>1098</v>
      </c>
      <c r="D1025" s="39">
        <v>0.29670000000000002</v>
      </c>
      <c r="E1025" s="39">
        <v>0.24249999999999999</v>
      </c>
    </row>
    <row r="1026" spans="1:5" x14ac:dyDescent="0.2">
      <c r="A1026" s="39">
        <v>28</v>
      </c>
      <c r="B1026" s="39">
        <v>2108</v>
      </c>
      <c r="C1026" s="38" t="s">
        <v>1099</v>
      </c>
      <c r="D1026" s="39">
        <v>0.29299999999999998</v>
      </c>
      <c r="E1026" s="39">
        <v>0.23880000000000001</v>
      </c>
    </row>
    <row r="1027" spans="1:5" x14ac:dyDescent="0.2">
      <c r="A1027" s="39">
        <v>28</v>
      </c>
      <c r="B1027" s="39">
        <v>2109</v>
      </c>
      <c r="C1027" s="38" t="s">
        <v>1100</v>
      </c>
      <c r="D1027" s="39">
        <v>0.2893</v>
      </c>
      <c r="E1027" s="39">
        <v>0.23530000000000001</v>
      </c>
    </row>
    <row r="1028" spans="1:5" x14ac:dyDescent="0.2">
      <c r="A1028" s="39">
        <v>28</v>
      </c>
      <c r="B1028" s="39">
        <v>2110</v>
      </c>
      <c r="C1028" s="38" t="s">
        <v>1101</v>
      </c>
      <c r="D1028" s="39">
        <v>0.2858</v>
      </c>
      <c r="E1028" s="39">
        <v>0.23180000000000001</v>
      </c>
    </row>
    <row r="1029" spans="1:5" x14ac:dyDescent="0.2">
      <c r="A1029" s="39">
        <v>28</v>
      </c>
      <c r="B1029" s="39">
        <v>2111</v>
      </c>
      <c r="C1029" s="38" t="s">
        <v>1102</v>
      </c>
      <c r="D1029" s="39">
        <v>0.28210000000000002</v>
      </c>
      <c r="E1029" s="39">
        <v>0.2283</v>
      </c>
    </row>
    <row r="1030" spans="1:5" x14ac:dyDescent="0.2">
      <c r="A1030" s="39">
        <v>28</v>
      </c>
      <c r="B1030" s="39">
        <v>2112</v>
      </c>
      <c r="C1030" s="38" t="s">
        <v>1103</v>
      </c>
      <c r="D1030" s="39">
        <v>0.2787</v>
      </c>
      <c r="E1030" s="39">
        <v>0.2248</v>
      </c>
    </row>
    <row r="1031" spans="1:5" x14ac:dyDescent="0.2">
      <c r="A1031" s="39">
        <v>28</v>
      </c>
      <c r="B1031" s="39">
        <v>2113</v>
      </c>
      <c r="C1031" s="38" t="s">
        <v>1104</v>
      </c>
      <c r="D1031" s="39">
        <v>0.27510000000000001</v>
      </c>
      <c r="E1031" s="39">
        <v>0.2215</v>
      </c>
    </row>
    <row r="1032" spans="1:5" x14ac:dyDescent="0.2">
      <c r="A1032" s="39">
        <v>28</v>
      </c>
      <c r="B1032" s="39">
        <v>2114</v>
      </c>
      <c r="C1032" s="38" t="s">
        <v>1105</v>
      </c>
      <c r="D1032" s="39">
        <v>0.27160000000000001</v>
      </c>
      <c r="E1032" s="39">
        <v>0.21820000000000001</v>
      </c>
    </row>
    <row r="1033" spans="1:5" x14ac:dyDescent="0.2">
      <c r="A1033" s="39">
        <v>28</v>
      </c>
      <c r="B1033" s="39">
        <v>2115</v>
      </c>
      <c r="C1033" s="38" t="s">
        <v>1106</v>
      </c>
      <c r="D1033" s="39">
        <v>0.26829999999999998</v>
      </c>
      <c r="E1033" s="39">
        <v>0.21490000000000001</v>
      </c>
    </row>
    <row r="1034" spans="1:5" x14ac:dyDescent="0.2">
      <c r="A1034" s="39">
        <v>28</v>
      </c>
      <c r="B1034" s="39">
        <v>2116</v>
      </c>
      <c r="C1034" s="38" t="s">
        <v>1107</v>
      </c>
      <c r="D1034" s="39">
        <v>0.26504009572901321</v>
      </c>
      <c r="E1034" s="39">
        <v>0.21164990834097158</v>
      </c>
    </row>
    <row r="1035" spans="1:5" x14ac:dyDescent="0.2">
      <c r="A1035" s="39">
        <v>28</v>
      </c>
      <c r="B1035" s="39">
        <v>2117</v>
      </c>
      <c r="C1035" s="38" t="s">
        <v>1108</v>
      </c>
      <c r="D1035" s="39">
        <v>0.26181980001507449</v>
      </c>
      <c r="E1035" s="39">
        <v>0.20844897022215761</v>
      </c>
    </row>
    <row r="1036" spans="1:5" x14ac:dyDescent="0.2">
      <c r="A1036" s="39">
        <v>29</v>
      </c>
      <c r="B1036" s="39">
        <v>2024</v>
      </c>
      <c r="C1036" s="38" t="s">
        <v>1109</v>
      </c>
      <c r="D1036" s="39">
        <v>0.92769999999999997</v>
      </c>
      <c r="E1036" s="39">
        <v>0.92469999999999997</v>
      </c>
    </row>
    <row r="1037" spans="1:5" x14ac:dyDescent="0.2">
      <c r="A1037" s="39">
        <v>29</v>
      </c>
      <c r="B1037" s="39">
        <v>2025</v>
      </c>
      <c r="C1037" s="38" t="s">
        <v>1110</v>
      </c>
      <c r="D1037" s="39">
        <v>0.8931</v>
      </c>
      <c r="E1037" s="39">
        <v>0.88880000000000003</v>
      </c>
    </row>
    <row r="1038" spans="1:5" x14ac:dyDescent="0.2">
      <c r="A1038" s="39">
        <v>29</v>
      </c>
      <c r="B1038" s="39">
        <v>2026</v>
      </c>
      <c r="C1038" s="38" t="s">
        <v>1111</v>
      </c>
      <c r="D1038" s="39">
        <v>0.877</v>
      </c>
      <c r="E1038" s="39">
        <v>0.87119999999999997</v>
      </c>
    </row>
    <row r="1039" spans="1:5" x14ac:dyDescent="0.2">
      <c r="A1039" s="39">
        <v>29</v>
      </c>
      <c r="B1039" s="39">
        <v>2027</v>
      </c>
      <c r="C1039" s="38" t="s">
        <v>1112</v>
      </c>
      <c r="D1039" s="39">
        <v>0.86109999999999998</v>
      </c>
      <c r="E1039" s="39">
        <v>0.85399999999999998</v>
      </c>
    </row>
    <row r="1040" spans="1:5" x14ac:dyDescent="0.2">
      <c r="A1040" s="39">
        <v>29</v>
      </c>
      <c r="B1040" s="39">
        <v>2028</v>
      </c>
      <c r="C1040" s="38" t="s">
        <v>1113</v>
      </c>
      <c r="D1040" s="39">
        <v>0.84550000000000003</v>
      </c>
      <c r="E1040" s="39">
        <v>0.83730000000000004</v>
      </c>
    </row>
    <row r="1041" spans="1:5" x14ac:dyDescent="0.2">
      <c r="A1041" s="39">
        <v>29</v>
      </c>
      <c r="B1041" s="39">
        <v>2029</v>
      </c>
      <c r="C1041" s="38" t="s">
        <v>1114</v>
      </c>
      <c r="D1041" s="39">
        <v>0.83020000000000005</v>
      </c>
      <c r="E1041" s="39">
        <v>0.82069999999999999</v>
      </c>
    </row>
    <row r="1042" spans="1:5" x14ac:dyDescent="0.2">
      <c r="A1042" s="39">
        <v>29</v>
      </c>
      <c r="B1042" s="39">
        <v>2030</v>
      </c>
      <c r="C1042" s="38" t="s">
        <v>1115</v>
      </c>
      <c r="D1042" s="39">
        <v>0.81510000000000005</v>
      </c>
      <c r="E1042" s="39">
        <v>0.80459999999999998</v>
      </c>
    </row>
    <row r="1043" spans="1:5" x14ac:dyDescent="0.2">
      <c r="A1043" s="39">
        <v>29</v>
      </c>
      <c r="B1043" s="39">
        <v>2031</v>
      </c>
      <c r="C1043" s="38" t="s">
        <v>1116</v>
      </c>
      <c r="D1043" s="39">
        <v>0.8004</v>
      </c>
      <c r="E1043" s="39">
        <v>0.78869999999999996</v>
      </c>
    </row>
    <row r="1044" spans="1:5" x14ac:dyDescent="0.2">
      <c r="A1044" s="39">
        <v>29</v>
      </c>
      <c r="B1044" s="39">
        <v>2032</v>
      </c>
      <c r="C1044" s="38" t="s">
        <v>1117</v>
      </c>
      <c r="D1044" s="39">
        <v>0.78600000000000003</v>
      </c>
      <c r="E1044" s="39">
        <v>0.7732</v>
      </c>
    </row>
    <row r="1045" spans="1:5" x14ac:dyDescent="0.2">
      <c r="A1045" s="39">
        <v>29</v>
      </c>
      <c r="B1045" s="39">
        <v>2033</v>
      </c>
      <c r="C1045" s="38" t="s">
        <v>1118</v>
      </c>
      <c r="D1045" s="39">
        <v>0.77180000000000004</v>
      </c>
      <c r="E1045" s="39">
        <v>0.75800000000000001</v>
      </c>
    </row>
    <row r="1046" spans="1:5" x14ac:dyDescent="0.2">
      <c r="A1046" s="39">
        <v>29</v>
      </c>
      <c r="B1046" s="39">
        <v>2034</v>
      </c>
      <c r="C1046" s="38" t="s">
        <v>1119</v>
      </c>
      <c r="D1046" s="39">
        <v>0.75790000000000002</v>
      </c>
      <c r="E1046" s="39">
        <v>0.74319999999999997</v>
      </c>
    </row>
    <row r="1047" spans="1:5" x14ac:dyDescent="0.2">
      <c r="A1047" s="39">
        <v>29</v>
      </c>
      <c r="B1047" s="39">
        <v>2035</v>
      </c>
      <c r="C1047" s="38" t="s">
        <v>1120</v>
      </c>
      <c r="D1047" s="39">
        <v>0.74460000000000004</v>
      </c>
      <c r="E1047" s="39">
        <v>0.72889999999999999</v>
      </c>
    </row>
    <row r="1048" spans="1:5" x14ac:dyDescent="0.2">
      <c r="A1048" s="39">
        <v>29</v>
      </c>
      <c r="B1048" s="39">
        <v>2036</v>
      </c>
      <c r="C1048" s="38" t="s">
        <v>1121</v>
      </c>
      <c r="D1048" s="39">
        <v>0.73199999999999998</v>
      </c>
      <c r="E1048" s="39">
        <v>0.71519999999999995</v>
      </c>
    </row>
    <row r="1049" spans="1:5" x14ac:dyDescent="0.2">
      <c r="A1049" s="39">
        <v>29</v>
      </c>
      <c r="B1049" s="39">
        <v>2037</v>
      </c>
      <c r="C1049" s="38" t="s">
        <v>1122</v>
      </c>
      <c r="D1049" s="39">
        <v>0.72009999999999996</v>
      </c>
      <c r="E1049" s="39">
        <v>0.70230000000000004</v>
      </c>
    </row>
    <row r="1050" spans="1:5" x14ac:dyDescent="0.2">
      <c r="A1050" s="39">
        <v>29</v>
      </c>
      <c r="B1050" s="39">
        <v>2038</v>
      </c>
      <c r="C1050" s="38" t="s">
        <v>1123</v>
      </c>
      <c r="D1050" s="39">
        <v>0.70920000000000005</v>
      </c>
      <c r="E1050" s="39">
        <v>0.69010000000000005</v>
      </c>
    </row>
    <row r="1051" spans="1:5" x14ac:dyDescent="0.2">
      <c r="A1051" s="39">
        <v>29</v>
      </c>
      <c r="B1051" s="39">
        <v>2039</v>
      </c>
      <c r="C1051" s="38" t="s">
        <v>1124</v>
      </c>
      <c r="D1051" s="39">
        <v>0.69889999999999997</v>
      </c>
      <c r="E1051" s="39">
        <v>0.67859999999999998</v>
      </c>
    </row>
    <row r="1052" spans="1:5" x14ac:dyDescent="0.2">
      <c r="A1052" s="39">
        <v>29</v>
      </c>
      <c r="B1052" s="39">
        <v>2040</v>
      </c>
      <c r="C1052" s="38" t="s">
        <v>1125</v>
      </c>
      <c r="D1052" s="39">
        <v>0.68940000000000001</v>
      </c>
      <c r="E1052" s="39">
        <v>0.66779999999999995</v>
      </c>
    </row>
    <row r="1053" spans="1:5" x14ac:dyDescent="0.2">
      <c r="A1053" s="39">
        <v>29</v>
      </c>
      <c r="B1053" s="39">
        <v>2041</v>
      </c>
      <c r="C1053" s="38" t="s">
        <v>1126</v>
      </c>
      <c r="D1053" s="39">
        <v>0.68030000000000002</v>
      </c>
      <c r="E1053" s="39">
        <v>0.65749999999999997</v>
      </c>
    </row>
    <row r="1054" spans="1:5" x14ac:dyDescent="0.2">
      <c r="A1054" s="39">
        <v>29</v>
      </c>
      <c r="B1054" s="39">
        <v>2042</v>
      </c>
      <c r="C1054" s="38" t="s">
        <v>1127</v>
      </c>
      <c r="D1054" s="39">
        <v>0.67179999999999995</v>
      </c>
      <c r="E1054" s="39">
        <v>0.64759999999999995</v>
      </c>
    </row>
    <row r="1055" spans="1:5" x14ac:dyDescent="0.2">
      <c r="A1055" s="39">
        <v>29</v>
      </c>
      <c r="B1055" s="39">
        <v>2043</v>
      </c>
      <c r="C1055" s="38" t="s">
        <v>1128</v>
      </c>
      <c r="D1055" s="39">
        <v>0.66339999999999999</v>
      </c>
      <c r="E1055" s="39">
        <v>0.63790000000000002</v>
      </c>
    </row>
    <row r="1056" spans="1:5" x14ac:dyDescent="0.2">
      <c r="A1056" s="39">
        <v>29</v>
      </c>
      <c r="B1056" s="39">
        <v>2044</v>
      </c>
      <c r="C1056" s="38" t="s">
        <v>1129</v>
      </c>
      <c r="D1056" s="39">
        <v>0.6552</v>
      </c>
      <c r="E1056" s="39">
        <v>0.62829999999999997</v>
      </c>
    </row>
    <row r="1057" spans="1:5" x14ac:dyDescent="0.2">
      <c r="A1057" s="39">
        <v>29</v>
      </c>
      <c r="B1057" s="39">
        <v>2045</v>
      </c>
      <c r="C1057" s="38" t="s">
        <v>1130</v>
      </c>
      <c r="D1057" s="39">
        <v>0.64690000000000003</v>
      </c>
      <c r="E1057" s="39">
        <v>0.61890000000000001</v>
      </c>
    </row>
    <row r="1058" spans="1:5" x14ac:dyDescent="0.2">
      <c r="A1058" s="39">
        <v>29</v>
      </c>
      <c r="B1058" s="39">
        <v>2046</v>
      </c>
      <c r="C1058" s="38" t="s">
        <v>1131</v>
      </c>
      <c r="D1058" s="39">
        <v>0.63880000000000003</v>
      </c>
      <c r="E1058" s="39">
        <v>0.60960000000000003</v>
      </c>
    </row>
    <row r="1059" spans="1:5" x14ac:dyDescent="0.2">
      <c r="A1059" s="39">
        <v>29</v>
      </c>
      <c r="B1059" s="39">
        <v>2047</v>
      </c>
      <c r="C1059" s="38" t="s">
        <v>1132</v>
      </c>
      <c r="D1059" s="39">
        <v>0.63090000000000002</v>
      </c>
      <c r="E1059" s="39">
        <v>0.60050000000000003</v>
      </c>
    </row>
    <row r="1060" spans="1:5" x14ac:dyDescent="0.2">
      <c r="A1060" s="39">
        <v>29</v>
      </c>
      <c r="B1060" s="39">
        <v>2048</v>
      </c>
      <c r="C1060" s="38" t="s">
        <v>1133</v>
      </c>
      <c r="D1060" s="39">
        <v>0.623</v>
      </c>
      <c r="E1060" s="39">
        <v>0.59150000000000003</v>
      </c>
    </row>
    <row r="1061" spans="1:5" x14ac:dyDescent="0.2">
      <c r="A1061" s="39">
        <v>29</v>
      </c>
      <c r="B1061" s="39">
        <v>2049</v>
      </c>
      <c r="C1061" s="38" t="s">
        <v>1134</v>
      </c>
      <c r="D1061" s="39">
        <v>0.61519999999999997</v>
      </c>
      <c r="E1061" s="39">
        <v>0.58260000000000001</v>
      </c>
    </row>
    <row r="1062" spans="1:5" x14ac:dyDescent="0.2">
      <c r="A1062" s="39">
        <v>29</v>
      </c>
      <c r="B1062" s="39">
        <v>2050</v>
      </c>
      <c r="C1062" s="38" t="s">
        <v>1135</v>
      </c>
      <c r="D1062" s="39">
        <v>0.60760000000000003</v>
      </c>
      <c r="E1062" s="39">
        <v>0.57379999999999998</v>
      </c>
    </row>
    <row r="1063" spans="1:5" x14ac:dyDescent="0.2">
      <c r="A1063" s="39">
        <v>29</v>
      </c>
      <c r="B1063" s="39">
        <v>2051</v>
      </c>
      <c r="C1063" s="38" t="s">
        <v>1136</v>
      </c>
      <c r="D1063" s="39">
        <v>0.59989999999999999</v>
      </c>
      <c r="E1063" s="39">
        <v>0.56520000000000004</v>
      </c>
    </row>
    <row r="1064" spans="1:5" x14ac:dyDescent="0.2">
      <c r="A1064" s="39">
        <v>29</v>
      </c>
      <c r="B1064" s="39">
        <v>2052</v>
      </c>
      <c r="C1064" s="38" t="s">
        <v>1137</v>
      </c>
      <c r="D1064" s="39">
        <v>0.59240000000000004</v>
      </c>
      <c r="E1064" s="39">
        <v>0.55669999999999997</v>
      </c>
    </row>
    <row r="1065" spans="1:5" x14ac:dyDescent="0.2">
      <c r="A1065" s="39">
        <v>29</v>
      </c>
      <c r="B1065" s="39">
        <v>2053</v>
      </c>
      <c r="C1065" s="38" t="s">
        <v>1138</v>
      </c>
      <c r="D1065" s="39">
        <v>0.58499999999999996</v>
      </c>
      <c r="E1065" s="39">
        <v>0.5484</v>
      </c>
    </row>
    <row r="1066" spans="1:5" x14ac:dyDescent="0.2">
      <c r="A1066" s="39">
        <v>29</v>
      </c>
      <c r="B1066" s="39">
        <v>2054</v>
      </c>
      <c r="C1066" s="38" t="s">
        <v>1139</v>
      </c>
      <c r="D1066" s="39">
        <v>0.57769999999999999</v>
      </c>
      <c r="E1066" s="39">
        <v>0.54020000000000001</v>
      </c>
    </row>
    <row r="1067" spans="1:5" x14ac:dyDescent="0.2">
      <c r="A1067" s="39">
        <v>29</v>
      </c>
      <c r="B1067" s="39">
        <v>2055</v>
      </c>
      <c r="C1067" s="38" t="s">
        <v>1140</v>
      </c>
      <c r="D1067" s="39">
        <v>0.57050000000000001</v>
      </c>
      <c r="E1067" s="39">
        <v>0.53200000000000003</v>
      </c>
    </row>
    <row r="1068" spans="1:5" x14ac:dyDescent="0.2">
      <c r="A1068" s="39">
        <v>29</v>
      </c>
      <c r="B1068" s="39">
        <v>2056</v>
      </c>
      <c r="C1068" s="38" t="s">
        <v>1141</v>
      </c>
      <c r="D1068" s="39">
        <v>0.56340000000000001</v>
      </c>
      <c r="E1068" s="39">
        <v>0.52410000000000001</v>
      </c>
    </row>
    <row r="1069" spans="1:5" x14ac:dyDescent="0.2">
      <c r="A1069" s="39">
        <v>29</v>
      </c>
      <c r="B1069" s="39">
        <v>2057</v>
      </c>
      <c r="C1069" s="38" t="s">
        <v>1142</v>
      </c>
      <c r="D1069" s="39">
        <v>0.55640000000000001</v>
      </c>
      <c r="E1069" s="39">
        <v>0.51619999999999999</v>
      </c>
    </row>
    <row r="1070" spans="1:5" x14ac:dyDescent="0.2">
      <c r="A1070" s="39">
        <v>29</v>
      </c>
      <c r="B1070" s="39">
        <v>2058</v>
      </c>
      <c r="C1070" s="38" t="s">
        <v>1143</v>
      </c>
      <c r="D1070" s="39">
        <v>0.5494</v>
      </c>
      <c r="E1070" s="39">
        <v>0.50849999999999995</v>
      </c>
    </row>
    <row r="1071" spans="1:5" x14ac:dyDescent="0.2">
      <c r="A1071" s="39">
        <v>29</v>
      </c>
      <c r="B1071" s="39">
        <v>2059</v>
      </c>
      <c r="C1071" s="38" t="s">
        <v>1144</v>
      </c>
      <c r="D1071" s="39">
        <v>0.54249999999999998</v>
      </c>
      <c r="E1071" s="39">
        <v>0.50090000000000001</v>
      </c>
    </row>
    <row r="1072" spans="1:5" x14ac:dyDescent="0.2">
      <c r="A1072" s="39">
        <v>29</v>
      </c>
      <c r="B1072" s="39">
        <v>2060</v>
      </c>
      <c r="C1072" s="38" t="s">
        <v>1145</v>
      </c>
      <c r="D1072" s="39">
        <v>0.53580000000000005</v>
      </c>
      <c r="E1072" s="39">
        <v>0.49330000000000002</v>
      </c>
    </row>
    <row r="1073" spans="1:5" x14ac:dyDescent="0.2">
      <c r="A1073" s="39">
        <v>29</v>
      </c>
      <c r="B1073" s="39">
        <v>2061</v>
      </c>
      <c r="C1073" s="38" t="s">
        <v>1146</v>
      </c>
      <c r="D1073" s="39">
        <v>0.52910000000000001</v>
      </c>
      <c r="E1073" s="39">
        <v>0.48599999999999999</v>
      </c>
    </row>
    <row r="1074" spans="1:5" x14ac:dyDescent="0.2">
      <c r="A1074" s="39">
        <v>29</v>
      </c>
      <c r="B1074" s="39">
        <v>2062</v>
      </c>
      <c r="C1074" s="38" t="s">
        <v>1147</v>
      </c>
      <c r="D1074" s="39">
        <v>0.52249999999999996</v>
      </c>
      <c r="E1074" s="39">
        <v>0.47870000000000001</v>
      </c>
    </row>
    <row r="1075" spans="1:5" x14ac:dyDescent="0.2">
      <c r="A1075" s="39">
        <v>29</v>
      </c>
      <c r="B1075" s="39">
        <v>2063</v>
      </c>
      <c r="C1075" s="38" t="s">
        <v>1148</v>
      </c>
      <c r="D1075" s="39">
        <v>0.51590000000000003</v>
      </c>
      <c r="E1075" s="39">
        <v>0.47139999999999999</v>
      </c>
    </row>
    <row r="1076" spans="1:5" x14ac:dyDescent="0.2">
      <c r="A1076" s="39">
        <v>29</v>
      </c>
      <c r="B1076" s="39">
        <v>2064</v>
      </c>
      <c r="C1076" s="38" t="s">
        <v>1149</v>
      </c>
      <c r="D1076" s="39">
        <v>0.50949999999999995</v>
      </c>
      <c r="E1076" s="39">
        <v>0.46439999999999998</v>
      </c>
    </row>
    <row r="1077" spans="1:5" x14ac:dyDescent="0.2">
      <c r="A1077" s="39">
        <v>29</v>
      </c>
      <c r="B1077" s="39">
        <v>2065</v>
      </c>
      <c r="C1077" s="38" t="s">
        <v>1150</v>
      </c>
      <c r="D1077" s="39">
        <v>0.50309999999999999</v>
      </c>
      <c r="E1077" s="39">
        <v>0.45750000000000002</v>
      </c>
    </row>
    <row r="1078" spans="1:5" x14ac:dyDescent="0.2">
      <c r="A1078" s="39">
        <v>29</v>
      </c>
      <c r="B1078" s="39">
        <v>2066</v>
      </c>
      <c r="C1078" s="38" t="s">
        <v>1151</v>
      </c>
      <c r="D1078" s="39">
        <v>0.49680000000000002</v>
      </c>
      <c r="E1078" s="39">
        <v>0.4506</v>
      </c>
    </row>
    <row r="1079" spans="1:5" x14ac:dyDescent="0.2">
      <c r="A1079" s="39">
        <v>29</v>
      </c>
      <c r="B1079" s="39">
        <v>2067</v>
      </c>
      <c r="C1079" s="38" t="s">
        <v>1152</v>
      </c>
      <c r="D1079" s="39">
        <v>0.49059999999999998</v>
      </c>
      <c r="E1079" s="39">
        <v>0.44390000000000002</v>
      </c>
    </row>
    <row r="1080" spans="1:5" x14ac:dyDescent="0.2">
      <c r="A1080" s="39">
        <v>29</v>
      </c>
      <c r="B1080" s="39">
        <v>2068</v>
      </c>
      <c r="C1080" s="38" t="s">
        <v>1153</v>
      </c>
      <c r="D1080" s="39">
        <v>0.48449999999999999</v>
      </c>
      <c r="E1080" s="39">
        <v>0.43719999999999998</v>
      </c>
    </row>
    <row r="1081" spans="1:5" x14ac:dyDescent="0.2">
      <c r="A1081" s="39">
        <v>29</v>
      </c>
      <c r="B1081" s="39">
        <v>2069</v>
      </c>
      <c r="C1081" s="38" t="s">
        <v>1154</v>
      </c>
      <c r="D1081" s="39">
        <v>0.47839999999999999</v>
      </c>
      <c r="E1081" s="39">
        <v>0.43059999999999998</v>
      </c>
    </row>
    <row r="1082" spans="1:5" x14ac:dyDescent="0.2">
      <c r="A1082" s="39">
        <v>29</v>
      </c>
      <c r="B1082" s="39">
        <v>2070</v>
      </c>
      <c r="C1082" s="38" t="s">
        <v>1155</v>
      </c>
      <c r="D1082" s="39">
        <v>0.47239999999999999</v>
      </c>
      <c r="E1082" s="39">
        <v>0.42409999999999998</v>
      </c>
    </row>
    <row r="1083" spans="1:5" x14ac:dyDescent="0.2">
      <c r="A1083" s="39">
        <v>29</v>
      </c>
      <c r="B1083" s="39">
        <v>2071</v>
      </c>
      <c r="C1083" s="38" t="s">
        <v>1156</v>
      </c>
      <c r="D1083" s="39">
        <v>0.46660000000000001</v>
      </c>
      <c r="E1083" s="39">
        <v>0.4178</v>
      </c>
    </row>
    <row r="1084" spans="1:5" x14ac:dyDescent="0.2">
      <c r="A1084" s="39">
        <v>29</v>
      </c>
      <c r="B1084" s="39">
        <v>2072</v>
      </c>
      <c r="C1084" s="38" t="s">
        <v>1157</v>
      </c>
      <c r="D1084" s="39">
        <v>0.46079999999999999</v>
      </c>
      <c r="E1084" s="39">
        <v>0.41160000000000002</v>
      </c>
    </row>
    <row r="1085" spans="1:5" x14ac:dyDescent="0.2">
      <c r="A1085" s="39">
        <v>29</v>
      </c>
      <c r="B1085" s="39">
        <v>2073</v>
      </c>
      <c r="C1085" s="38" t="s">
        <v>1158</v>
      </c>
      <c r="D1085" s="39">
        <v>0.45500000000000002</v>
      </c>
      <c r="E1085" s="39">
        <v>0.40539999999999998</v>
      </c>
    </row>
    <row r="1086" spans="1:5" x14ac:dyDescent="0.2">
      <c r="A1086" s="39">
        <v>29</v>
      </c>
      <c r="B1086" s="39">
        <v>2074</v>
      </c>
      <c r="C1086" s="38" t="s">
        <v>1159</v>
      </c>
      <c r="D1086" s="39">
        <v>0.44929999999999998</v>
      </c>
      <c r="E1086" s="39">
        <v>0.39929999999999999</v>
      </c>
    </row>
    <row r="1087" spans="1:5" x14ac:dyDescent="0.2">
      <c r="A1087" s="39">
        <v>29</v>
      </c>
      <c r="B1087" s="39">
        <v>2075</v>
      </c>
      <c r="C1087" s="38" t="s">
        <v>1160</v>
      </c>
      <c r="D1087" s="39">
        <v>0.44369999999999998</v>
      </c>
      <c r="E1087" s="39">
        <v>0.39329999999999998</v>
      </c>
    </row>
    <row r="1088" spans="1:5" x14ac:dyDescent="0.2">
      <c r="A1088" s="39">
        <v>29</v>
      </c>
      <c r="B1088" s="39">
        <v>2076</v>
      </c>
      <c r="C1088" s="38" t="s">
        <v>1161</v>
      </c>
      <c r="D1088" s="39">
        <v>0.43809999999999999</v>
      </c>
      <c r="E1088" s="39">
        <v>0.38740000000000002</v>
      </c>
    </row>
    <row r="1089" spans="1:5" x14ac:dyDescent="0.2">
      <c r="A1089" s="39">
        <v>29</v>
      </c>
      <c r="B1089" s="39">
        <v>2077</v>
      </c>
      <c r="C1089" s="38" t="s">
        <v>1162</v>
      </c>
      <c r="D1089" s="39">
        <v>0.43259999999999998</v>
      </c>
      <c r="E1089" s="39">
        <v>0.38159999999999999</v>
      </c>
    </row>
    <row r="1090" spans="1:5" x14ac:dyDescent="0.2">
      <c r="A1090" s="39">
        <v>29</v>
      </c>
      <c r="B1090" s="39">
        <v>2078</v>
      </c>
      <c r="C1090" s="38" t="s">
        <v>1163</v>
      </c>
      <c r="D1090" s="39">
        <v>0.42730000000000001</v>
      </c>
      <c r="E1090" s="39">
        <v>0.37580000000000002</v>
      </c>
    </row>
    <row r="1091" spans="1:5" x14ac:dyDescent="0.2">
      <c r="A1091" s="39">
        <v>29</v>
      </c>
      <c r="B1091" s="39">
        <v>2079</v>
      </c>
      <c r="C1091" s="38" t="s">
        <v>1164</v>
      </c>
      <c r="D1091" s="39">
        <v>0.4219</v>
      </c>
      <c r="E1091" s="39">
        <v>0.37019999999999997</v>
      </c>
    </row>
    <row r="1092" spans="1:5" x14ac:dyDescent="0.2">
      <c r="A1092" s="39">
        <v>29</v>
      </c>
      <c r="B1092" s="39">
        <v>2080</v>
      </c>
      <c r="C1092" s="38" t="s">
        <v>1165</v>
      </c>
      <c r="D1092" s="39">
        <v>0.41660000000000003</v>
      </c>
      <c r="E1092" s="39">
        <v>0.36470000000000002</v>
      </c>
    </row>
    <row r="1093" spans="1:5" x14ac:dyDescent="0.2">
      <c r="A1093" s="39">
        <v>29</v>
      </c>
      <c r="B1093" s="39">
        <v>2081</v>
      </c>
      <c r="C1093" s="38" t="s">
        <v>1166</v>
      </c>
      <c r="D1093" s="39">
        <v>0.41139999999999999</v>
      </c>
      <c r="E1093" s="39">
        <v>0.35920000000000002</v>
      </c>
    </row>
    <row r="1094" spans="1:5" x14ac:dyDescent="0.2">
      <c r="A1094" s="39">
        <v>29</v>
      </c>
      <c r="B1094" s="39">
        <v>2082</v>
      </c>
      <c r="C1094" s="38" t="s">
        <v>1167</v>
      </c>
      <c r="D1094" s="39">
        <v>0.40629999999999999</v>
      </c>
      <c r="E1094" s="39">
        <v>0.35389999999999999</v>
      </c>
    </row>
    <row r="1095" spans="1:5" x14ac:dyDescent="0.2">
      <c r="A1095" s="39">
        <v>29</v>
      </c>
      <c r="B1095" s="39">
        <v>2083</v>
      </c>
      <c r="C1095" s="38" t="s">
        <v>1168</v>
      </c>
      <c r="D1095" s="39">
        <v>0.4012</v>
      </c>
      <c r="E1095" s="39">
        <v>0.34860000000000002</v>
      </c>
    </row>
    <row r="1096" spans="1:5" x14ac:dyDescent="0.2">
      <c r="A1096" s="39">
        <v>29</v>
      </c>
      <c r="B1096" s="39">
        <v>2084</v>
      </c>
      <c r="C1096" s="38" t="s">
        <v>1169</v>
      </c>
      <c r="D1096" s="39">
        <v>0.3962</v>
      </c>
      <c r="E1096" s="39">
        <v>0.34320000000000001</v>
      </c>
    </row>
    <row r="1097" spans="1:5" x14ac:dyDescent="0.2">
      <c r="A1097" s="39">
        <v>29</v>
      </c>
      <c r="B1097" s="39">
        <v>2085</v>
      </c>
      <c r="C1097" s="38" t="s">
        <v>1170</v>
      </c>
      <c r="D1097" s="39">
        <v>0.39119999999999999</v>
      </c>
      <c r="E1097" s="39">
        <v>0.33810000000000001</v>
      </c>
    </row>
    <row r="1098" spans="1:5" x14ac:dyDescent="0.2">
      <c r="A1098" s="39">
        <v>29</v>
      </c>
      <c r="B1098" s="39">
        <v>2086</v>
      </c>
      <c r="C1098" s="38" t="s">
        <v>1171</v>
      </c>
      <c r="D1098" s="39">
        <v>0.38640000000000002</v>
      </c>
      <c r="E1098" s="39">
        <v>0.33300000000000002</v>
      </c>
    </row>
    <row r="1099" spans="1:5" x14ac:dyDescent="0.2">
      <c r="A1099" s="39">
        <v>29</v>
      </c>
      <c r="B1099" s="39">
        <v>2087</v>
      </c>
      <c r="C1099" s="38" t="s">
        <v>1172</v>
      </c>
      <c r="D1099" s="39">
        <v>0.38150000000000001</v>
      </c>
      <c r="E1099" s="39">
        <v>0.3281</v>
      </c>
    </row>
    <row r="1100" spans="1:5" x14ac:dyDescent="0.2">
      <c r="A1100" s="39">
        <v>29</v>
      </c>
      <c r="B1100" s="39">
        <v>2088</v>
      </c>
      <c r="C1100" s="38" t="s">
        <v>1173</v>
      </c>
      <c r="D1100" s="39">
        <v>0.37669999999999998</v>
      </c>
      <c r="E1100" s="39">
        <v>0.3231</v>
      </c>
    </row>
    <row r="1101" spans="1:5" x14ac:dyDescent="0.2">
      <c r="A1101" s="39">
        <v>29</v>
      </c>
      <c r="B1101" s="39">
        <v>2089</v>
      </c>
      <c r="C1101" s="38" t="s">
        <v>1174</v>
      </c>
      <c r="D1101" s="39">
        <v>0.372</v>
      </c>
      <c r="E1101" s="39">
        <v>0.31830000000000003</v>
      </c>
    </row>
    <row r="1102" spans="1:5" x14ac:dyDescent="0.2">
      <c r="A1102" s="39">
        <v>29</v>
      </c>
      <c r="B1102" s="39">
        <v>2090</v>
      </c>
      <c r="C1102" s="38" t="s">
        <v>1175</v>
      </c>
      <c r="D1102" s="39">
        <v>0.3674</v>
      </c>
      <c r="E1102" s="39">
        <v>0.3135</v>
      </c>
    </row>
    <row r="1103" spans="1:5" x14ac:dyDescent="0.2">
      <c r="A1103" s="39">
        <v>29</v>
      </c>
      <c r="B1103" s="39">
        <v>2091</v>
      </c>
      <c r="C1103" s="38" t="s">
        <v>1176</v>
      </c>
      <c r="D1103" s="39">
        <v>0.36280000000000001</v>
      </c>
      <c r="E1103" s="39">
        <v>0.30880000000000002</v>
      </c>
    </row>
    <row r="1104" spans="1:5" x14ac:dyDescent="0.2">
      <c r="A1104" s="39">
        <v>29</v>
      </c>
      <c r="B1104" s="39">
        <v>2092</v>
      </c>
      <c r="C1104" s="38" t="s">
        <v>1177</v>
      </c>
      <c r="D1104" s="39">
        <v>0.35820000000000002</v>
      </c>
      <c r="E1104" s="39">
        <v>0.30420000000000003</v>
      </c>
    </row>
    <row r="1105" spans="1:5" x14ac:dyDescent="0.2">
      <c r="A1105" s="39">
        <v>29</v>
      </c>
      <c r="B1105" s="39">
        <v>2093</v>
      </c>
      <c r="C1105" s="38" t="s">
        <v>1178</v>
      </c>
      <c r="D1105" s="39">
        <v>0.3538</v>
      </c>
      <c r="E1105" s="39">
        <v>0.29959999999999998</v>
      </c>
    </row>
    <row r="1106" spans="1:5" x14ac:dyDescent="0.2">
      <c r="A1106" s="39">
        <v>29</v>
      </c>
      <c r="B1106" s="39">
        <v>2094</v>
      </c>
      <c r="C1106" s="38" t="s">
        <v>1179</v>
      </c>
      <c r="D1106" s="39">
        <v>0.34939999999999999</v>
      </c>
      <c r="E1106" s="39">
        <v>0.29509999999999997</v>
      </c>
    </row>
    <row r="1107" spans="1:5" x14ac:dyDescent="0.2">
      <c r="A1107" s="39">
        <v>29</v>
      </c>
      <c r="B1107" s="39">
        <v>2095</v>
      </c>
      <c r="C1107" s="38" t="s">
        <v>1180</v>
      </c>
      <c r="D1107" s="39">
        <v>0.34499999999999997</v>
      </c>
      <c r="E1107" s="39">
        <v>0.29070000000000001</v>
      </c>
    </row>
    <row r="1108" spans="1:5" x14ac:dyDescent="0.2">
      <c r="A1108" s="39">
        <v>29</v>
      </c>
      <c r="B1108" s="39">
        <v>2096</v>
      </c>
      <c r="C1108" s="38" t="s">
        <v>1181</v>
      </c>
      <c r="D1108" s="39">
        <v>0.3407</v>
      </c>
      <c r="E1108" s="39">
        <v>0.2863</v>
      </c>
    </row>
    <row r="1109" spans="1:5" x14ac:dyDescent="0.2">
      <c r="A1109" s="39">
        <v>29</v>
      </c>
      <c r="B1109" s="39">
        <v>2097</v>
      </c>
      <c r="C1109" s="38" t="s">
        <v>1182</v>
      </c>
      <c r="D1109" s="39">
        <v>0.33639999999999998</v>
      </c>
      <c r="E1109" s="39">
        <v>0.28210000000000002</v>
      </c>
    </row>
    <row r="1110" spans="1:5" x14ac:dyDescent="0.2">
      <c r="A1110" s="39">
        <v>29</v>
      </c>
      <c r="B1110" s="39">
        <v>2098</v>
      </c>
      <c r="C1110" s="38" t="s">
        <v>1183</v>
      </c>
      <c r="D1110" s="39">
        <v>0.33229999999999998</v>
      </c>
      <c r="E1110" s="39">
        <v>0.27789999999999998</v>
      </c>
    </row>
    <row r="1111" spans="1:5" x14ac:dyDescent="0.2">
      <c r="A1111" s="39">
        <v>29</v>
      </c>
      <c r="B1111" s="39">
        <v>2099</v>
      </c>
      <c r="C1111" s="38" t="s">
        <v>1184</v>
      </c>
      <c r="D1111" s="39">
        <v>0.3281</v>
      </c>
      <c r="E1111" s="39">
        <v>0.2737</v>
      </c>
    </row>
    <row r="1112" spans="1:5" x14ac:dyDescent="0.2">
      <c r="A1112" s="39">
        <v>29</v>
      </c>
      <c r="B1112" s="39">
        <v>2100</v>
      </c>
      <c r="C1112" s="38" t="s">
        <v>1185</v>
      </c>
      <c r="D1112" s="39">
        <v>0.32400000000000001</v>
      </c>
      <c r="E1112" s="39">
        <v>0.26960000000000001</v>
      </c>
    </row>
    <row r="1113" spans="1:5" x14ac:dyDescent="0.2">
      <c r="A1113" s="39">
        <v>29</v>
      </c>
      <c r="B1113" s="39">
        <v>2101</v>
      </c>
      <c r="C1113" s="38" t="s">
        <v>1186</v>
      </c>
      <c r="D1113" s="39">
        <v>0.32</v>
      </c>
      <c r="E1113" s="39">
        <v>0.26550000000000001</v>
      </c>
    </row>
    <row r="1114" spans="1:5" x14ac:dyDescent="0.2">
      <c r="A1114" s="39">
        <v>29</v>
      </c>
      <c r="B1114" s="39">
        <v>2102</v>
      </c>
      <c r="C1114" s="38" t="s">
        <v>1187</v>
      </c>
      <c r="D1114" s="39">
        <v>0.31590000000000001</v>
      </c>
      <c r="E1114" s="39">
        <v>0.26150000000000001</v>
      </c>
    </row>
    <row r="1115" spans="1:5" x14ac:dyDescent="0.2">
      <c r="A1115" s="39">
        <v>29</v>
      </c>
      <c r="B1115" s="39">
        <v>2103</v>
      </c>
      <c r="C1115" s="38" t="s">
        <v>1188</v>
      </c>
      <c r="D1115" s="39">
        <v>0.312</v>
      </c>
      <c r="E1115" s="39">
        <v>0.2576</v>
      </c>
    </row>
    <row r="1116" spans="1:5" x14ac:dyDescent="0.2">
      <c r="A1116" s="39">
        <v>29</v>
      </c>
      <c r="B1116" s="39">
        <v>2104</v>
      </c>
      <c r="C1116" s="38" t="s">
        <v>1189</v>
      </c>
      <c r="D1116" s="39">
        <v>0.30809999999999998</v>
      </c>
      <c r="E1116" s="39">
        <v>0.25380000000000003</v>
      </c>
    </row>
    <row r="1117" spans="1:5" x14ac:dyDescent="0.2">
      <c r="A1117" s="39">
        <v>29</v>
      </c>
      <c r="B1117" s="39">
        <v>2105</v>
      </c>
      <c r="C1117" s="38" t="s">
        <v>1190</v>
      </c>
      <c r="D1117" s="39">
        <v>0.30420000000000003</v>
      </c>
      <c r="E1117" s="39">
        <v>0.25</v>
      </c>
    </row>
    <row r="1118" spans="1:5" x14ac:dyDescent="0.2">
      <c r="A1118" s="39">
        <v>29</v>
      </c>
      <c r="B1118" s="39">
        <v>2106</v>
      </c>
      <c r="C1118" s="38" t="s">
        <v>1191</v>
      </c>
      <c r="D1118" s="39">
        <v>0.30049999999999999</v>
      </c>
      <c r="E1118" s="39">
        <v>0.2462</v>
      </c>
    </row>
    <row r="1119" spans="1:5" x14ac:dyDescent="0.2">
      <c r="A1119" s="39">
        <v>29</v>
      </c>
      <c r="B1119" s="39">
        <v>2107</v>
      </c>
      <c r="C1119" s="38" t="s">
        <v>1192</v>
      </c>
      <c r="D1119" s="39">
        <v>0.29670000000000002</v>
      </c>
      <c r="E1119" s="39">
        <v>0.24249999999999999</v>
      </c>
    </row>
    <row r="1120" spans="1:5" x14ac:dyDescent="0.2">
      <c r="A1120" s="39">
        <v>29</v>
      </c>
      <c r="B1120" s="39">
        <v>2108</v>
      </c>
      <c r="C1120" s="38" t="s">
        <v>1193</v>
      </c>
      <c r="D1120" s="39">
        <v>0.29299999999999998</v>
      </c>
      <c r="E1120" s="39">
        <v>0.23880000000000001</v>
      </c>
    </row>
    <row r="1121" spans="1:5" x14ac:dyDescent="0.2">
      <c r="A1121" s="39">
        <v>29</v>
      </c>
      <c r="B1121" s="39">
        <v>2109</v>
      </c>
      <c r="C1121" s="38" t="s">
        <v>1194</v>
      </c>
      <c r="D1121" s="39">
        <v>0.2893</v>
      </c>
      <c r="E1121" s="39">
        <v>0.23530000000000001</v>
      </c>
    </row>
    <row r="1122" spans="1:5" x14ac:dyDescent="0.2">
      <c r="A1122" s="39">
        <v>29</v>
      </c>
      <c r="B1122" s="39">
        <v>2110</v>
      </c>
      <c r="C1122" s="38" t="s">
        <v>1195</v>
      </c>
      <c r="D1122" s="39">
        <v>0.2858</v>
      </c>
      <c r="E1122" s="39">
        <v>0.23180000000000001</v>
      </c>
    </row>
    <row r="1123" spans="1:5" x14ac:dyDescent="0.2">
      <c r="A1123" s="39">
        <v>29</v>
      </c>
      <c r="B1123" s="39">
        <v>2111</v>
      </c>
      <c r="C1123" s="38" t="s">
        <v>1196</v>
      </c>
      <c r="D1123" s="39">
        <v>0.28210000000000002</v>
      </c>
      <c r="E1123" s="39">
        <v>0.2283</v>
      </c>
    </row>
    <row r="1124" spans="1:5" x14ac:dyDescent="0.2">
      <c r="A1124" s="39">
        <v>29</v>
      </c>
      <c r="B1124" s="39">
        <v>2112</v>
      </c>
      <c r="C1124" s="38" t="s">
        <v>1197</v>
      </c>
      <c r="D1124" s="39">
        <v>0.2787</v>
      </c>
      <c r="E1124" s="39">
        <v>0.2248</v>
      </c>
    </row>
    <row r="1125" spans="1:5" x14ac:dyDescent="0.2">
      <c r="A1125" s="39">
        <v>29</v>
      </c>
      <c r="B1125" s="39">
        <v>2113</v>
      </c>
      <c r="C1125" s="38" t="s">
        <v>1198</v>
      </c>
      <c r="D1125" s="39">
        <v>0.27510000000000001</v>
      </c>
      <c r="E1125" s="39">
        <v>0.2215</v>
      </c>
    </row>
    <row r="1126" spans="1:5" x14ac:dyDescent="0.2">
      <c r="A1126" s="39">
        <v>29</v>
      </c>
      <c r="B1126" s="39">
        <v>2114</v>
      </c>
      <c r="C1126" s="38" t="s">
        <v>1199</v>
      </c>
      <c r="D1126" s="39">
        <v>0.27160000000000001</v>
      </c>
      <c r="E1126" s="39">
        <v>0.21820000000000001</v>
      </c>
    </row>
    <row r="1127" spans="1:5" x14ac:dyDescent="0.2">
      <c r="A1127" s="39">
        <v>29</v>
      </c>
      <c r="B1127" s="39">
        <v>2115</v>
      </c>
      <c r="C1127" s="38" t="s">
        <v>1200</v>
      </c>
      <c r="D1127" s="39">
        <v>0.26829999999999998</v>
      </c>
      <c r="E1127" s="39">
        <v>0.21490000000000001</v>
      </c>
    </row>
    <row r="1128" spans="1:5" x14ac:dyDescent="0.2">
      <c r="A1128" s="39">
        <v>29</v>
      </c>
      <c r="B1128" s="39">
        <v>2116</v>
      </c>
      <c r="C1128" s="38" t="s">
        <v>1201</v>
      </c>
      <c r="D1128" s="39">
        <v>0.26504009572901321</v>
      </c>
      <c r="E1128" s="39">
        <v>0.21164990834097158</v>
      </c>
    </row>
    <row r="1129" spans="1:5" x14ac:dyDescent="0.2">
      <c r="A1129" s="39">
        <v>29</v>
      </c>
      <c r="B1129" s="39">
        <v>2117</v>
      </c>
      <c r="C1129" s="38" t="s">
        <v>1202</v>
      </c>
      <c r="D1129" s="39">
        <v>0.26181980001507449</v>
      </c>
      <c r="E1129" s="39">
        <v>0.20844897022215761</v>
      </c>
    </row>
    <row r="1130" spans="1:5" x14ac:dyDescent="0.2">
      <c r="A1130" s="39">
        <v>30</v>
      </c>
      <c r="B1130" s="39">
        <v>2024</v>
      </c>
      <c r="C1130" s="38" t="s">
        <v>1203</v>
      </c>
      <c r="D1130" s="39">
        <v>0.92769999999999997</v>
      </c>
      <c r="E1130" s="39">
        <v>0.92469999999999997</v>
      </c>
    </row>
    <row r="1131" spans="1:5" x14ac:dyDescent="0.2">
      <c r="A1131" s="39">
        <v>30</v>
      </c>
      <c r="B1131" s="39">
        <v>2025</v>
      </c>
      <c r="C1131" s="38" t="s">
        <v>1204</v>
      </c>
      <c r="D1131" s="39">
        <v>0.8931</v>
      </c>
      <c r="E1131" s="39">
        <v>0.88880000000000003</v>
      </c>
    </row>
    <row r="1132" spans="1:5" x14ac:dyDescent="0.2">
      <c r="A1132" s="39">
        <v>30</v>
      </c>
      <c r="B1132" s="39">
        <v>2026</v>
      </c>
      <c r="C1132" s="38" t="s">
        <v>1205</v>
      </c>
      <c r="D1132" s="39">
        <v>0.877</v>
      </c>
      <c r="E1132" s="39">
        <v>0.87119999999999997</v>
      </c>
    </row>
    <row r="1133" spans="1:5" x14ac:dyDescent="0.2">
      <c r="A1133" s="39">
        <v>30</v>
      </c>
      <c r="B1133" s="39">
        <v>2027</v>
      </c>
      <c r="C1133" s="38" t="s">
        <v>1206</v>
      </c>
      <c r="D1133" s="39">
        <v>0.86109999999999998</v>
      </c>
      <c r="E1133" s="39">
        <v>0.85399999999999998</v>
      </c>
    </row>
    <row r="1134" spans="1:5" x14ac:dyDescent="0.2">
      <c r="A1134" s="39">
        <v>30</v>
      </c>
      <c r="B1134" s="39">
        <v>2028</v>
      </c>
      <c r="C1134" s="38" t="s">
        <v>1207</v>
      </c>
      <c r="D1134" s="39">
        <v>0.84550000000000003</v>
      </c>
      <c r="E1134" s="39">
        <v>0.83730000000000004</v>
      </c>
    </row>
    <row r="1135" spans="1:5" x14ac:dyDescent="0.2">
      <c r="A1135" s="39">
        <v>30</v>
      </c>
      <c r="B1135" s="39">
        <v>2029</v>
      </c>
      <c r="C1135" s="38" t="s">
        <v>1208</v>
      </c>
      <c r="D1135" s="39">
        <v>0.83020000000000005</v>
      </c>
      <c r="E1135" s="39">
        <v>0.82069999999999999</v>
      </c>
    </row>
    <row r="1136" spans="1:5" x14ac:dyDescent="0.2">
      <c r="A1136" s="39">
        <v>30</v>
      </c>
      <c r="B1136" s="39">
        <v>2030</v>
      </c>
      <c r="C1136" s="38" t="s">
        <v>1209</v>
      </c>
      <c r="D1136" s="39">
        <v>0.81510000000000005</v>
      </c>
      <c r="E1136" s="39">
        <v>0.80459999999999998</v>
      </c>
    </row>
    <row r="1137" spans="1:5" x14ac:dyDescent="0.2">
      <c r="A1137" s="39">
        <v>30</v>
      </c>
      <c r="B1137" s="39">
        <v>2031</v>
      </c>
      <c r="C1137" s="38" t="s">
        <v>1210</v>
      </c>
      <c r="D1137" s="39">
        <v>0.8004</v>
      </c>
      <c r="E1137" s="39">
        <v>0.78869999999999996</v>
      </c>
    </row>
    <row r="1138" spans="1:5" x14ac:dyDescent="0.2">
      <c r="A1138" s="39">
        <v>30</v>
      </c>
      <c r="B1138" s="39">
        <v>2032</v>
      </c>
      <c r="C1138" s="38" t="s">
        <v>1211</v>
      </c>
      <c r="D1138" s="39">
        <v>0.78600000000000003</v>
      </c>
      <c r="E1138" s="39">
        <v>0.7732</v>
      </c>
    </row>
    <row r="1139" spans="1:5" x14ac:dyDescent="0.2">
      <c r="A1139" s="39">
        <v>30</v>
      </c>
      <c r="B1139" s="39">
        <v>2033</v>
      </c>
      <c r="C1139" s="38" t="s">
        <v>1212</v>
      </c>
      <c r="D1139" s="39">
        <v>0.77180000000000004</v>
      </c>
      <c r="E1139" s="39">
        <v>0.75800000000000001</v>
      </c>
    </row>
    <row r="1140" spans="1:5" x14ac:dyDescent="0.2">
      <c r="A1140" s="39">
        <v>30</v>
      </c>
      <c r="B1140" s="39">
        <v>2034</v>
      </c>
      <c r="C1140" s="38" t="s">
        <v>1213</v>
      </c>
      <c r="D1140" s="39">
        <v>0.75790000000000002</v>
      </c>
      <c r="E1140" s="39">
        <v>0.74319999999999997</v>
      </c>
    </row>
    <row r="1141" spans="1:5" x14ac:dyDescent="0.2">
      <c r="A1141" s="39">
        <v>30</v>
      </c>
      <c r="B1141" s="39">
        <v>2035</v>
      </c>
      <c r="C1141" s="38" t="s">
        <v>1214</v>
      </c>
      <c r="D1141" s="39">
        <v>0.74460000000000004</v>
      </c>
      <c r="E1141" s="39">
        <v>0.72889999999999999</v>
      </c>
    </row>
    <row r="1142" spans="1:5" x14ac:dyDescent="0.2">
      <c r="A1142" s="39">
        <v>30</v>
      </c>
      <c r="B1142" s="39">
        <v>2036</v>
      </c>
      <c r="C1142" s="38" t="s">
        <v>1215</v>
      </c>
      <c r="D1142" s="39">
        <v>0.73199999999999998</v>
      </c>
      <c r="E1142" s="39">
        <v>0.71519999999999995</v>
      </c>
    </row>
    <row r="1143" spans="1:5" x14ac:dyDescent="0.2">
      <c r="A1143" s="39">
        <v>30</v>
      </c>
      <c r="B1143" s="39">
        <v>2037</v>
      </c>
      <c r="C1143" s="38" t="s">
        <v>1216</v>
      </c>
      <c r="D1143" s="39">
        <v>0.72009999999999996</v>
      </c>
      <c r="E1143" s="39">
        <v>0.70230000000000004</v>
      </c>
    </row>
    <row r="1144" spans="1:5" x14ac:dyDescent="0.2">
      <c r="A1144" s="39">
        <v>30</v>
      </c>
      <c r="B1144" s="39">
        <v>2038</v>
      </c>
      <c r="C1144" s="38" t="s">
        <v>1217</v>
      </c>
      <c r="D1144" s="39">
        <v>0.70920000000000005</v>
      </c>
      <c r="E1144" s="39">
        <v>0.69010000000000005</v>
      </c>
    </row>
    <row r="1145" spans="1:5" x14ac:dyDescent="0.2">
      <c r="A1145" s="39">
        <v>30</v>
      </c>
      <c r="B1145" s="39">
        <v>2039</v>
      </c>
      <c r="C1145" s="38" t="s">
        <v>1218</v>
      </c>
      <c r="D1145" s="39">
        <v>0.69889999999999997</v>
      </c>
      <c r="E1145" s="39">
        <v>0.67859999999999998</v>
      </c>
    </row>
    <row r="1146" spans="1:5" x14ac:dyDescent="0.2">
      <c r="A1146" s="39">
        <v>30</v>
      </c>
      <c r="B1146" s="39">
        <v>2040</v>
      </c>
      <c r="C1146" s="38" t="s">
        <v>1219</v>
      </c>
      <c r="D1146" s="39">
        <v>0.68940000000000001</v>
      </c>
      <c r="E1146" s="39">
        <v>0.66779999999999995</v>
      </c>
    </row>
    <row r="1147" spans="1:5" x14ac:dyDescent="0.2">
      <c r="A1147" s="39">
        <v>30</v>
      </c>
      <c r="B1147" s="39">
        <v>2041</v>
      </c>
      <c r="C1147" s="38" t="s">
        <v>1220</v>
      </c>
      <c r="D1147" s="39">
        <v>0.68030000000000002</v>
      </c>
      <c r="E1147" s="39">
        <v>0.65749999999999997</v>
      </c>
    </row>
    <row r="1148" spans="1:5" x14ac:dyDescent="0.2">
      <c r="A1148" s="39">
        <v>30</v>
      </c>
      <c r="B1148" s="39">
        <v>2042</v>
      </c>
      <c r="C1148" s="38" t="s">
        <v>1221</v>
      </c>
      <c r="D1148" s="39">
        <v>0.67179999999999995</v>
      </c>
      <c r="E1148" s="39">
        <v>0.64759999999999995</v>
      </c>
    </row>
    <row r="1149" spans="1:5" x14ac:dyDescent="0.2">
      <c r="A1149" s="39">
        <v>30</v>
      </c>
      <c r="B1149" s="39">
        <v>2043</v>
      </c>
      <c r="C1149" s="38" t="s">
        <v>1222</v>
      </c>
      <c r="D1149" s="39">
        <v>0.66339999999999999</v>
      </c>
      <c r="E1149" s="39">
        <v>0.63790000000000002</v>
      </c>
    </row>
    <row r="1150" spans="1:5" x14ac:dyDescent="0.2">
      <c r="A1150" s="39">
        <v>30</v>
      </c>
      <c r="B1150" s="39">
        <v>2044</v>
      </c>
      <c r="C1150" s="38" t="s">
        <v>1223</v>
      </c>
      <c r="D1150" s="39">
        <v>0.6552</v>
      </c>
      <c r="E1150" s="39">
        <v>0.62829999999999997</v>
      </c>
    </row>
    <row r="1151" spans="1:5" x14ac:dyDescent="0.2">
      <c r="A1151" s="39">
        <v>30</v>
      </c>
      <c r="B1151" s="39">
        <v>2045</v>
      </c>
      <c r="C1151" s="38" t="s">
        <v>1224</v>
      </c>
      <c r="D1151" s="39">
        <v>0.64690000000000003</v>
      </c>
      <c r="E1151" s="39">
        <v>0.61890000000000001</v>
      </c>
    </row>
    <row r="1152" spans="1:5" x14ac:dyDescent="0.2">
      <c r="A1152" s="39">
        <v>30</v>
      </c>
      <c r="B1152" s="39">
        <v>2046</v>
      </c>
      <c r="C1152" s="38" t="s">
        <v>1225</v>
      </c>
      <c r="D1152" s="39">
        <v>0.63880000000000003</v>
      </c>
      <c r="E1152" s="39">
        <v>0.60960000000000003</v>
      </c>
    </row>
    <row r="1153" spans="1:5" x14ac:dyDescent="0.2">
      <c r="A1153" s="39">
        <v>30</v>
      </c>
      <c r="B1153" s="39">
        <v>2047</v>
      </c>
      <c r="C1153" s="38" t="s">
        <v>1226</v>
      </c>
      <c r="D1153" s="39">
        <v>0.63090000000000002</v>
      </c>
      <c r="E1153" s="39">
        <v>0.60050000000000003</v>
      </c>
    </row>
    <row r="1154" spans="1:5" x14ac:dyDescent="0.2">
      <c r="A1154" s="39">
        <v>30</v>
      </c>
      <c r="B1154" s="39">
        <v>2048</v>
      </c>
      <c r="C1154" s="38" t="s">
        <v>1227</v>
      </c>
      <c r="D1154" s="39">
        <v>0.623</v>
      </c>
      <c r="E1154" s="39">
        <v>0.59150000000000003</v>
      </c>
    </row>
    <row r="1155" spans="1:5" x14ac:dyDescent="0.2">
      <c r="A1155" s="39">
        <v>30</v>
      </c>
      <c r="B1155" s="39">
        <v>2049</v>
      </c>
      <c r="C1155" s="38" t="s">
        <v>1228</v>
      </c>
      <c r="D1155" s="39">
        <v>0.61519999999999997</v>
      </c>
      <c r="E1155" s="39">
        <v>0.58260000000000001</v>
      </c>
    </row>
    <row r="1156" spans="1:5" x14ac:dyDescent="0.2">
      <c r="A1156" s="39">
        <v>30</v>
      </c>
      <c r="B1156" s="39">
        <v>2050</v>
      </c>
      <c r="C1156" s="38" t="s">
        <v>1229</v>
      </c>
      <c r="D1156" s="39">
        <v>0.60760000000000003</v>
      </c>
      <c r="E1156" s="39">
        <v>0.57379999999999998</v>
      </c>
    </row>
    <row r="1157" spans="1:5" x14ac:dyDescent="0.2">
      <c r="A1157" s="39">
        <v>30</v>
      </c>
      <c r="B1157" s="39">
        <v>2051</v>
      </c>
      <c r="C1157" s="38" t="s">
        <v>1230</v>
      </c>
      <c r="D1157" s="39">
        <v>0.59989999999999999</v>
      </c>
      <c r="E1157" s="39">
        <v>0.56520000000000004</v>
      </c>
    </row>
    <row r="1158" spans="1:5" x14ac:dyDescent="0.2">
      <c r="A1158" s="39">
        <v>30</v>
      </c>
      <c r="B1158" s="39">
        <v>2052</v>
      </c>
      <c r="C1158" s="38" t="s">
        <v>1231</v>
      </c>
      <c r="D1158" s="39">
        <v>0.59240000000000004</v>
      </c>
      <c r="E1158" s="39">
        <v>0.55669999999999997</v>
      </c>
    </row>
    <row r="1159" spans="1:5" x14ac:dyDescent="0.2">
      <c r="A1159" s="39">
        <v>30</v>
      </c>
      <c r="B1159" s="39">
        <v>2053</v>
      </c>
      <c r="C1159" s="38" t="s">
        <v>1232</v>
      </c>
      <c r="D1159" s="39">
        <v>0.58499999999999996</v>
      </c>
      <c r="E1159" s="39">
        <v>0.5484</v>
      </c>
    </row>
    <row r="1160" spans="1:5" x14ac:dyDescent="0.2">
      <c r="A1160" s="39">
        <v>30</v>
      </c>
      <c r="B1160" s="39">
        <v>2054</v>
      </c>
      <c r="C1160" s="38" t="s">
        <v>1233</v>
      </c>
      <c r="D1160" s="39">
        <v>0.57769999999999999</v>
      </c>
      <c r="E1160" s="39">
        <v>0.54020000000000001</v>
      </c>
    </row>
    <row r="1161" spans="1:5" x14ac:dyDescent="0.2">
      <c r="A1161" s="39">
        <v>30</v>
      </c>
      <c r="B1161" s="39">
        <v>2055</v>
      </c>
      <c r="C1161" s="38" t="s">
        <v>1234</v>
      </c>
      <c r="D1161" s="39">
        <v>0.57050000000000001</v>
      </c>
      <c r="E1161" s="39">
        <v>0.53200000000000003</v>
      </c>
    </row>
    <row r="1162" spans="1:5" x14ac:dyDescent="0.2">
      <c r="A1162" s="39">
        <v>30</v>
      </c>
      <c r="B1162" s="39">
        <v>2056</v>
      </c>
      <c r="C1162" s="38" t="s">
        <v>1235</v>
      </c>
      <c r="D1162" s="39">
        <v>0.56340000000000001</v>
      </c>
      <c r="E1162" s="39">
        <v>0.52410000000000001</v>
      </c>
    </row>
    <row r="1163" spans="1:5" x14ac:dyDescent="0.2">
      <c r="A1163" s="39">
        <v>30</v>
      </c>
      <c r="B1163" s="39">
        <v>2057</v>
      </c>
      <c r="C1163" s="38" t="s">
        <v>1236</v>
      </c>
      <c r="D1163" s="39">
        <v>0.55640000000000001</v>
      </c>
      <c r="E1163" s="39">
        <v>0.51619999999999999</v>
      </c>
    </row>
    <row r="1164" spans="1:5" x14ac:dyDescent="0.2">
      <c r="A1164" s="39">
        <v>30</v>
      </c>
      <c r="B1164" s="39">
        <v>2058</v>
      </c>
      <c r="C1164" s="38" t="s">
        <v>1237</v>
      </c>
      <c r="D1164" s="39">
        <v>0.5494</v>
      </c>
      <c r="E1164" s="39">
        <v>0.50849999999999995</v>
      </c>
    </row>
    <row r="1165" spans="1:5" x14ac:dyDescent="0.2">
      <c r="A1165" s="39">
        <v>30</v>
      </c>
      <c r="B1165" s="39">
        <v>2059</v>
      </c>
      <c r="C1165" s="38" t="s">
        <v>1238</v>
      </c>
      <c r="D1165" s="39">
        <v>0.54249999999999998</v>
      </c>
      <c r="E1165" s="39">
        <v>0.50090000000000001</v>
      </c>
    </row>
    <row r="1166" spans="1:5" x14ac:dyDescent="0.2">
      <c r="A1166" s="39">
        <v>30</v>
      </c>
      <c r="B1166" s="39">
        <v>2060</v>
      </c>
      <c r="C1166" s="38" t="s">
        <v>1239</v>
      </c>
      <c r="D1166" s="39">
        <v>0.53580000000000005</v>
      </c>
      <c r="E1166" s="39">
        <v>0.49330000000000002</v>
      </c>
    </row>
    <row r="1167" spans="1:5" x14ac:dyDescent="0.2">
      <c r="A1167" s="39">
        <v>30</v>
      </c>
      <c r="B1167" s="39">
        <v>2061</v>
      </c>
      <c r="C1167" s="38" t="s">
        <v>1240</v>
      </c>
      <c r="D1167" s="39">
        <v>0.52910000000000001</v>
      </c>
      <c r="E1167" s="39">
        <v>0.48599999999999999</v>
      </c>
    </row>
    <row r="1168" spans="1:5" x14ac:dyDescent="0.2">
      <c r="A1168" s="39">
        <v>30</v>
      </c>
      <c r="B1168" s="39">
        <v>2062</v>
      </c>
      <c r="C1168" s="38" t="s">
        <v>1241</v>
      </c>
      <c r="D1168" s="39">
        <v>0.52249999999999996</v>
      </c>
      <c r="E1168" s="39">
        <v>0.47870000000000001</v>
      </c>
    </row>
    <row r="1169" spans="1:5" x14ac:dyDescent="0.2">
      <c r="A1169" s="39">
        <v>30</v>
      </c>
      <c r="B1169" s="39">
        <v>2063</v>
      </c>
      <c r="C1169" s="38" t="s">
        <v>1242</v>
      </c>
      <c r="D1169" s="39">
        <v>0.51590000000000003</v>
      </c>
      <c r="E1169" s="39">
        <v>0.47139999999999999</v>
      </c>
    </row>
    <row r="1170" spans="1:5" x14ac:dyDescent="0.2">
      <c r="A1170" s="39">
        <v>30</v>
      </c>
      <c r="B1170" s="39">
        <v>2064</v>
      </c>
      <c r="C1170" s="38" t="s">
        <v>1243</v>
      </c>
      <c r="D1170" s="39">
        <v>0.50949999999999995</v>
      </c>
      <c r="E1170" s="39">
        <v>0.46439999999999998</v>
      </c>
    </row>
    <row r="1171" spans="1:5" x14ac:dyDescent="0.2">
      <c r="A1171" s="39">
        <v>30</v>
      </c>
      <c r="B1171" s="39">
        <v>2065</v>
      </c>
      <c r="C1171" s="38" t="s">
        <v>1244</v>
      </c>
      <c r="D1171" s="39">
        <v>0.50309999999999999</v>
      </c>
      <c r="E1171" s="39">
        <v>0.45750000000000002</v>
      </c>
    </row>
    <row r="1172" spans="1:5" x14ac:dyDescent="0.2">
      <c r="A1172" s="39">
        <v>30</v>
      </c>
      <c r="B1172" s="39">
        <v>2066</v>
      </c>
      <c r="C1172" s="38" t="s">
        <v>1245</v>
      </c>
      <c r="D1172" s="39">
        <v>0.49680000000000002</v>
      </c>
      <c r="E1172" s="39">
        <v>0.4506</v>
      </c>
    </row>
    <row r="1173" spans="1:5" x14ac:dyDescent="0.2">
      <c r="A1173" s="39">
        <v>30</v>
      </c>
      <c r="B1173" s="39">
        <v>2067</v>
      </c>
      <c r="C1173" s="38" t="s">
        <v>1246</v>
      </c>
      <c r="D1173" s="39">
        <v>0.49059999999999998</v>
      </c>
      <c r="E1173" s="39">
        <v>0.44390000000000002</v>
      </c>
    </row>
    <row r="1174" spans="1:5" x14ac:dyDescent="0.2">
      <c r="A1174" s="39">
        <v>30</v>
      </c>
      <c r="B1174" s="39">
        <v>2068</v>
      </c>
      <c r="C1174" s="38" t="s">
        <v>1247</v>
      </c>
      <c r="D1174" s="39">
        <v>0.48449999999999999</v>
      </c>
      <c r="E1174" s="39">
        <v>0.43719999999999998</v>
      </c>
    </row>
    <row r="1175" spans="1:5" x14ac:dyDescent="0.2">
      <c r="A1175" s="39">
        <v>30</v>
      </c>
      <c r="B1175" s="39">
        <v>2069</v>
      </c>
      <c r="C1175" s="38" t="s">
        <v>1248</v>
      </c>
      <c r="D1175" s="39">
        <v>0.47839999999999999</v>
      </c>
      <c r="E1175" s="39">
        <v>0.43059999999999998</v>
      </c>
    </row>
    <row r="1176" spans="1:5" x14ac:dyDescent="0.2">
      <c r="A1176" s="39">
        <v>30</v>
      </c>
      <c r="B1176" s="39">
        <v>2070</v>
      </c>
      <c r="C1176" s="38" t="s">
        <v>1249</v>
      </c>
      <c r="D1176" s="39">
        <v>0.47239999999999999</v>
      </c>
      <c r="E1176" s="39">
        <v>0.42409999999999998</v>
      </c>
    </row>
    <row r="1177" spans="1:5" x14ac:dyDescent="0.2">
      <c r="A1177" s="39">
        <v>30</v>
      </c>
      <c r="B1177" s="39">
        <v>2071</v>
      </c>
      <c r="C1177" s="38" t="s">
        <v>1250</v>
      </c>
      <c r="D1177" s="39">
        <v>0.46660000000000001</v>
      </c>
      <c r="E1177" s="39">
        <v>0.4178</v>
      </c>
    </row>
    <row r="1178" spans="1:5" x14ac:dyDescent="0.2">
      <c r="A1178" s="39">
        <v>30</v>
      </c>
      <c r="B1178" s="39">
        <v>2072</v>
      </c>
      <c r="C1178" s="38" t="s">
        <v>1251</v>
      </c>
      <c r="D1178" s="39">
        <v>0.46079999999999999</v>
      </c>
      <c r="E1178" s="39">
        <v>0.41160000000000002</v>
      </c>
    </row>
    <row r="1179" spans="1:5" x14ac:dyDescent="0.2">
      <c r="A1179" s="39">
        <v>30</v>
      </c>
      <c r="B1179" s="39">
        <v>2073</v>
      </c>
      <c r="C1179" s="38" t="s">
        <v>1252</v>
      </c>
      <c r="D1179" s="39">
        <v>0.45500000000000002</v>
      </c>
      <c r="E1179" s="39">
        <v>0.40539999999999998</v>
      </c>
    </row>
    <row r="1180" spans="1:5" x14ac:dyDescent="0.2">
      <c r="A1180" s="39">
        <v>30</v>
      </c>
      <c r="B1180" s="39">
        <v>2074</v>
      </c>
      <c r="C1180" s="38" t="s">
        <v>1253</v>
      </c>
      <c r="D1180" s="39">
        <v>0.44929999999999998</v>
      </c>
      <c r="E1180" s="39">
        <v>0.39929999999999999</v>
      </c>
    </row>
    <row r="1181" spans="1:5" x14ac:dyDescent="0.2">
      <c r="A1181" s="39">
        <v>30</v>
      </c>
      <c r="B1181" s="39">
        <v>2075</v>
      </c>
      <c r="C1181" s="38" t="s">
        <v>1254</v>
      </c>
      <c r="D1181" s="39">
        <v>0.44369999999999998</v>
      </c>
      <c r="E1181" s="39">
        <v>0.39329999999999998</v>
      </c>
    </row>
    <row r="1182" spans="1:5" x14ac:dyDescent="0.2">
      <c r="A1182" s="39">
        <v>30</v>
      </c>
      <c r="B1182" s="39">
        <v>2076</v>
      </c>
      <c r="C1182" s="38" t="s">
        <v>1255</v>
      </c>
      <c r="D1182" s="39">
        <v>0.43809999999999999</v>
      </c>
      <c r="E1182" s="39">
        <v>0.38740000000000002</v>
      </c>
    </row>
    <row r="1183" spans="1:5" x14ac:dyDescent="0.2">
      <c r="A1183" s="39">
        <v>30</v>
      </c>
      <c r="B1183" s="39">
        <v>2077</v>
      </c>
      <c r="C1183" s="38" t="s">
        <v>1256</v>
      </c>
      <c r="D1183" s="39">
        <v>0.43259999999999998</v>
      </c>
      <c r="E1183" s="39">
        <v>0.38159999999999999</v>
      </c>
    </row>
    <row r="1184" spans="1:5" x14ac:dyDescent="0.2">
      <c r="A1184" s="39">
        <v>30</v>
      </c>
      <c r="B1184" s="39">
        <v>2078</v>
      </c>
      <c r="C1184" s="38" t="s">
        <v>1257</v>
      </c>
      <c r="D1184" s="39">
        <v>0.42730000000000001</v>
      </c>
      <c r="E1184" s="39">
        <v>0.37580000000000002</v>
      </c>
    </row>
    <row r="1185" spans="1:5" x14ac:dyDescent="0.2">
      <c r="A1185" s="39">
        <v>30</v>
      </c>
      <c r="B1185" s="39">
        <v>2079</v>
      </c>
      <c r="C1185" s="38" t="s">
        <v>1258</v>
      </c>
      <c r="D1185" s="39">
        <v>0.4219</v>
      </c>
      <c r="E1185" s="39">
        <v>0.37019999999999997</v>
      </c>
    </row>
    <row r="1186" spans="1:5" x14ac:dyDescent="0.2">
      <c r="A1186" s="39">
        <v>30</v>
      </c>
      <c r="B1186" s="39">
        <v>2080</v>
      </c>
      <c r="C1186" s="38" t="s">
        <v>1259</v>
      </c>
      <c r="D1186" s="39">
        <v>0.41660000000000003</v>
      </c>
      <c r="E1186" s="39">
        <v>0.36470000000000002</v>
      </c>
    </row>
    <row r="1187" spans="1:5" x14ac:dyDescent="0.2">
      <c r="A1187" s="39">
        <v>30</v>
      </c>
      <c r="B1187" s="39">
        <v>2081</v>
      </c>
      <c r="C1187" s="38" t="s">
        <v>1260</v>
      </c>
      <c r="D1187" s="39">
        <v>0.41139999999999999</v>
      </c>
      <c r="E1187" s="39">
        <v>0.35920000000000002</v>
      </c>
    </row>
    <row r="1188" spans="1:5" x14ac:dyDescent="0.2">
      <c r="A1188" s="39">
        <v>30</v>
      </c>
      <c r="B1188" s="39">
        <v>2082</v>
      </c>
      <c r="C1188" s="38" t="s">
        <v>1261</v>
      </c>
      <c r="D1188" s="39">
        <v>0.40629999999999999</v>
      </c>
      <c r="E1188" s="39">
        <v>0.35389999999999999</v>
      </c>
    </row>
    <row r="1189" spans="1:5" x14ac:dyDescent="0.2">
      <c r="A1189" s="39">
        <v>30</v>
      </c>
      <c r="B1189" s="39">
        <v>2083</v>
      </c>
      <c r="C1189" s="38" t="s">
        <v>1262</v>
      </c>
      <c r="D1189" s="39">
        <v>0.4012</v>
      </c>
      <c r="E1189" s="39">
        <v>0.34860000000000002</v>
      </c>
    </row>
    <row r="1190" spans="1:5" x14ac:dyDescent="0.2">
      <c r="A1190" s="39">
        <v>30</v>
      </c>
      <c r="B1190" s="39">
        <v>2084</v>
      </c>
      <c r="C1190" s="38" t="s">
        <v>1263</v>
      </c>
      <c r="D1190" s="39">
        <v>0.3962</v>
      </c>
      <c r="E1190" s="39">
        <v>0.34320000000000001</v>
      </c>
    </row>
    <row r="1191" spans="1:5" x14ac:dyDescent="0.2">
      <c r="A1191" s="39">
        <v>30</v>
      </c>
      <c r="B1191" s="39">
        <v>2085</v>
      </c>
      <c r="C1191" s="38" t="s">
        <v>1264</v>
      </c>
      <c r="D1191" s="39">
        <v>0.39119999999999999</v>
      </c>
      <c r="E1191" s="39">
        <v>0.33810000000000001</v>
      </c>
    </row>
    <row r="1192" spans="1:5" x14ac:dyDescent="0.2">
      <c r="A1192" s="39">
        <v>30</v>
      </c>
      <c r="B1192" s="39">
        <v>2086</v>
      </c>
      <c r="C1192" s="38" t="s">
        <v>1265</v>
      </c>
      <c r="D1192" s="39">
        <v>0.38640000000000002</v>
      </c>
      <c r="E1192" s="39">
        <v>0.33300000000000002</v>
      </c>
    </row>
    <row r="1193" spans="1:5" x14ac:dyDescent="0.2">
      <c r="A1193" s="39">
        <v>30</v>
      </c>
      <c r="B1193" s="39">
        <v>2087</v>
      </c>
      <c r="C1193" s="38" t="s">
        <v>1266</v>
      </c>
      <c r="D1193" s="39">
        <v>0.38150000000000001</v>
      </c>
      <c r="E1193" s="39">
        <v>0.3281</v>
      </c>
    </row>
    <row r="1194" spans="1:5" x14ac:dyDescent="0.2">
      <c r="A1194" s="39">
        <v>30</v>
      </c>
      <c r="B1194" s="39">
        <v>2088</v>
      </c>
      <c r="C1194" s="38" t="s">
        <v>1267</v>
      </c>
      <c r="D1194" s="39">
        <v>0.37669999999999998</v>
      </c>
      <c r="E1194" s="39">
        <v>0.3231</v>
      </c>
    </row>
    <row r="1195" spans="1:5" x14ac:dyDescent="0.2">
      <c r="A1195" s="39">
        <v>30</v>
      </c>
      <c r="B1195" s="39">
        <v>2089</v>
      </c>
      <c r="C1195" s="38" t="s">
        <v>1268</v>
      </c>
      <c r="D1195" s="39">
        <v>0.372</v>
      </c>
      <c r="E1195" s="39">
        <v>0.31830000000000003</v>
      </c>
    </row>
    <row r="1196" spans="1:5" x14ac:dyDescent="0.2">
      <c r="A1196" s="39">
        <v>30</v>
      </c>
      <c r="B1196" s="39">
        <v>2090</v>
      </c>
      <c r="C1196" s="38" t="s">
        <v>1269</v>
      </c>
      <c r="D1196" s="39">
        <v>0.3674</v>
      </c>
      <c r="E1196" s="39">
        <v>0.3135</v>
      </c>
    </row>
    <row r="1197" spans="1:5" x14ac:dyDescent="0.2">
      <c r="A1197" s="39">
        <v>30</v>
      </c>
      <c r="B1197" s="39">
        <v>2091</v>
      </c>
      <c r="C1197" s="38" t="s">
        <v>1270</v>
      </c>
      <c r="D1197" s="39">
        <v>0.36280000000000001</v>
      </c>
      <c r="E1197" s="39">
        <v>0.30880000000000002</v>
      </c>
    </row>
    <row r="1198" spans="1:5" x14ac:dyDescent="0.2">
      <c r="A1198" s="39">
        <v>30</v>
      </c>
      <c r="B1198" s="39">
        <v>2092</v>
      </c>
      <c r="C1198" s="38" t="s">
        <v>1271</v>
      </c>
      <c r="D1198" s="39">
        <v>0.35820000000000002</v>
      </c>
      <c r="E1198" s="39">
        <v>0.30420000000000003</v>
      </c>
    </row>
    <row r="1199" spans="1:5" x14ac:dyDescent="0.2">
      <c r="A1199" s="39">
        <v>30</v>
      </c>
      <c r="B1199" s="39">
        <v>2093</v>
      </c>
      <c r="C1199" s="38" t="s">
        <v>1272</v>
      </c>
      <c r="D1199" s="39">
        <v>0.3538</v>
      </c>
      <c r="E1199" s="39">
        <v>0.29959999999999998</v>
      </c>
    </row>
    <row r="1200" spans="1:5" x14ac:dyDescent="0.2">
      <c r="A1200" s="39">
        <v>30</v>
      </c>
      <c r="B1200" s="39">
        <v>2094</v>
      </c>
      <c r="C1200" s="38" t="s">
        <v>1273</v>
      </c>
      <c r="D1200" s="39">
        <v>0.34939999999999999</v>
      </c>
      <c r="E1200" s="39">
        <v>0.29509999999999997</v>
      </c>
    </row>
    <row r="1201" spans="1:5" x14ac:dyDescent="0.2">
      <c r="A1201" s="39">
        <v>30</v>
      </c>
      <c r="B1201" s="39">
        <v>2095</v>
      </c>
      <c r="C1201" s="38" t="s">
        <v>1274</v>
      </c>
      <c r="D1201" s="39">
        <v>0.34499999999999997</v>
      </c>
      <c r="E1201" s="39">
        <v>0.29070000000000001</v>
      </c>
    </row>
    <row r="1202" spans="1:5" x14ac:dyDescent="0.2">
      <c r="A1202" s="39">
        <v>30</v>
      </c>
      <c r="B1202" s="39">
        <v>2096</v>
      </c>
      <c r="C1202" s="38" t="s">
        <v>1275</v>
      </c>
      <c r="D1202" s="39">
        <v>0.3407</v>
      </c>
      <c r="E1202" s="39">
        <v>0.2863</v>
      </c>
    </row>
    <row r="1203" spans="1:5" x14ac:dyDescent="0.2">
      <c r="A1203" s="39">
        <v>30</v>
      </c>
      <c r="B1203" s="39">
        <v>2097</v>
      </c>
      <c r="C1203" s="38" t="s">
        <v>1276</v>
      </c>
      <c r="D1203" s="39">
        <v>0.33639999999999998</v>
      </c>
      <c r="E1203" s="39">
        <v>0.28210000000000002</v>
      </c>
    </row>
    <row r="1204" spans="1:5" x14ac:dyDescent="0.2">
      <c r="A1204" s="39">
        <v>30</v>
      </c>
      <c r="B1204" s="39">
        <v>2098</v>
      </c>
      <c r="C1204" s="38" t="s">
        <v>1277</v>
      </c>
      <c r="D1204" s="39">
        <v>0.33229999999999998</v>
      </c>
      <c r="E1204" s="39">
        <v>0.27789999999999998</v>
      </c>
    </row>
    <row r="1205" spans="1:5" x14ac:dyDescent="0.2">
      <c r="A1205" s="39">
        <v>30</v>
      </c>
      <c r="B1205" s="39">
        <v>2099</v>
      </c>
      <c r="C1205" s="38" t="s">
        <v>1278</v>
      </c>
      <c r="D1205" s="39">
        <v>0.3281</v>
      </c>
      <c r="E1205" s="39">
        <v>0.2737</v>
      </c>
    </row>
    <row r="1206" spans="1:5" x14ac:dyDescent="0.2">
      <c r="A1206" s="39">
        <v>30</v>
      </c>
      <c r="B1206" s="39">
        <v>2100</v>
      </c>
      <c r="C1206" s="38" t="s">
        <v>1279</v>
      </c>
      <c r="D1206" s="39">
        <v>0.32400000000000001</v>
      </c>
      <c r="E1206" s="39">
        <v>0.26960000000000001</v>
      </c>
    </row>
    <row r="1207" spans="1:5" x14ac:dyDescent="0.2">
      <c r="A1207" s="39">
        <v>30</v>
      </c>
      <c r="B1207" s="39">
        <v>2101</v>
      </c>
      <c r="C1207" s="38" t="s">
        <v>1280</v>
      </c>
      <c r="D1207" s="39">
        <v>0.32</v>
      </c>
      <c r="E1207" s="39">
        <v>0.26550000000000001</v>
      </c>
    </row>
    <row r="1208" spans="1:5" x14ac:dyDescent="0.2">
      <c r="A1208" s="39">
        <v>30</v>
      </c>
      <c r="B1208" s="39">
        <v>2102</v>
      </c>
      <c r="C1208" s="38" t="s">
        <v>1281</v>
      </c>
      <c r="D1208" s="39">
        <v>0.31590000000000001</v>
      </c>
      <c r="E1208" s="39">
        <v>0.26150000000000001</v>
      </c>
    </row>
    <row r="1209" spans="1:5" x14ac:dyDescent="0.2">
      <c r="A1209" s="39">
        <v>30</v>
      </c>
      <c r="B1209" s="39">
        <v>2103</v>
      </c>
      <c r="C1209" s="38" t="s">
        <v>1282</v>
      </c>
      <c r="D1209" s="39">
        <v>0.312</v>
      </c>
      <c r="E1209" s="39">
        <v>0.2576</v>
      </c>
    </row>
    <row r="1210" spans="1:5" x14ac:dyDescent="0.2">
      <c r="A1210" s="39">
        <v>30</v>
      </c>
      <c r="B1210" s="39">
        <v>2104</v>
      </c>
      <c r="C1210" s="38" t="s">
        <v>1283</v>
      </c>
      <c r="D1210" s="39">
        <v>0.30809999999999998</v>
      </c>
      <c r="E1210" s="39">
        <v>0.25380000000000003</v>
      </c>
    </row>
    <row r="1211" spans="1:5" x14ac:dyDescent="0.2">
      <c r="A1211" s="39">
        <v>30</v>
      </c>
      <c r="B1211" s="39">
        <v>2105</v>
      </c>
      <c r="C1211" s="38" t="s">
        <v>1284</v>
      </c>
      <c r="D1211" s="39">
        <v>0.30420000000000003</v>
      </c>
      <c r="E1211" s="39">
        <v>0.25</v>
      </c>
    </row>
    <row r="1212" spans="1:5" x14ac:dyDescent="0.2">
      <c r="A1212" s="39">
        <v>30</v>
      </c>
      <c r="B1212" s="39">
        <v>2106</v>
      </c>
      <c r="C1212" s="38" t="s">
        <v>1285</v>
      </c>
      <c r="D1212" s="39">
        <v>0.30049999999999999</v>
      </c>
      <c r="E1212" s="39">
        <v>0.2462</v>
      </c>
    </row>
    <row r="1213" spans="1:5" x14ac:dyDescent="0.2">
      <c r="A1213" s="39">
        <v>30</v>
      </c>
      <c r="B1213" s="39">
        <v>2107</v>
      </c>
      <c r="C1213" s="38" t="s">
        <v>1286</v>
      </c>
      <c r="D1213" s="39">
        <v>0.29670000000000002</v>
      </c>
      <c r="E1213" s="39">
        <v>0.24249999999999999</v>
      </c>
    </row>
    <row r="1214" spans="1:5" x14ac:dyDescent="0.2">
      <c r="A1214" s="39">
        <v>30</v>
      </c>
      <c r="B1214" s="39">
        <v>2108</v>
      </c>
      <c r="C1214" s="38" t="s">
        <v>1287</v>
      </c>
      <c r="D1214" s="39">
        <v>0.29299999999999998</v>
      </c>
      <c r="E1214" s="39">
        <v>0.23880000000000001</v>
      </c>
    </row>
    <row r="1215" spans="1:5" x14ac:dyDescent="0.2">
      <c r="A1215" s="39">
        <v>30</v>
      </c>
      <c r="B1215" s="39">
        <v>2109</v>
      </c>
      <c r="C1215" s="38" t="s">
        <v>1288</v>
      </c>
      <c r="D1215" s="39">
        <v>0.2893</v>
      </c>
      <c r="E1215" s="39">
        <v>0.23530000000000001</v>
      </c>
    </row>
    <row r="1216" spans="1:5" x14ac:dyDescent="0.2">
      <c r="A1216" s="39">
        <v>30</v>
      </c>
      <c r="B1216" s="39">
        <v>2110</v>
      </c>
      <c r="C1216" s="38" t="s">
        <v>1289</v>
      </c>
      <c r="D1216" s="39">
        <v>0.2858</v>
      </c>
      <c r="E1216" s="39">
        <v>0.23180000000000001</v>
      </c>
    </row>
    <row r="1217" spans="1:5" x14ac:dyDescent="0.2">
      <c r="A1217" s="39">
        <v>30</v>
      </c>
      <c r="B1217" s="39">
        <v>2111</v>
      </c>
      <c r="C1217" s="38" t="s">
        <v>1290</v>
      </c>
      <c r="D1217" s="39">
        <v>0.28210000000000002</v>
      </c>
      <c r="E1217" s="39">
        <v>0.2283</v>
      </c>
    </row>
    <row r="1218" spans="1:5" x14ac:dyDescent="0.2">
      <c r="A1218" s="39">
        <v>30</v>
      </c>
      <c r="B1218" s="39">
        <v>2112</v>
      </c>
      <c r="C1218" s="38" t="s">
        <v>1291</v>
      </c>
      <c r="D1218" s="39">
        <v>0.2787</v>
      </c>
      <c r="E1218" s="39">
        <v>0.2248</v>
      </c>
    </row>
    <row r="1219" spans="1:5" x14ac:dyDescent="0.2">
      <c r="A1219" s="39">
        <v>30</v>
      </c>
      <c r="B1219" s="39">
        <v>2113</v>
      </c>
      <c r="C1219" s="38" t="s">
        <v>1292</v>
      </c>
      <c r="D1219" s="39">
        <v>0.27510000000000001</v>
      </c>
      <c r="E1219" s="39">
        <v>0.2215</v>
      </c>
    </row>
    <row r="1220" spans="1:5" x14ac:dyDescent="0.2">
      <c r="A1220" s="39">
        <v>30</v>
      </c>
      <c r="B1220" s="39">
        <v>2114</v>
      </c>
      <c r="C1220" s="38" t="s">
        <v>1293</v>
      </c>
      <c r="D1220" s="39">
        <v>0.27160000000000001</v>
      </c>
      <c r="E1220" s="39">
        <v>0.21820000000000001</v>
      </c>
    </row>
    <row r="1221" spans="1:5" x14ac:dyDescent="0.2">
      <c r="A1221" s="39">
        <v>30</v>
      </c>
      <c r="B1221" s="39">
        <v>2115</v>
      </c>
      <c r="C1221" s="38" t="s">
        <v>1294</v>
      </c>
      <c r="D1221" s="39">
        <v>0.26829999999999998</v>
      </c>
      <c r="E1221" s="39">
        <v>0.21490000000000001</v>
      </c>
    </row>
    <row r="1222" spans="1:5" x14ac:dyDescent="0.2">
      <c r="A1222" s="39">
        <v>30</v>
      </c>
      <c r="B1222" s="39">
        <v>2116</v>
      </c>
      <c r="C1222" s="38" t="s">
        <v>1295</v>
      </c>
      <c r="D1222" s="39">
        <v>0.26504009572901321</v>
      </c>
      <c r="E1222" s="39">
        <v>0.21164990834097158</v>
      </c>
    </row>
    <row r="1223" spans="1:5" x14ac:dyDescent="0.2">
      <c r="A1223" s="39">
        <v>30</v>
      </c>
      <c r="B1223" s="39">
        <v>2117</v>
      </c>
      <c r="C1223" s="38" t="s">
        <v>1296</v>
      </c>
      <c r="D1223" s="39">
        <v>0.26181980001507449</v>
      </c>
      <c r="E1223" s="39">
        <v>0.20844897022215761</v>
      </c>
    </row>
    <row r="1224" spans="1:5" x14ac:dyDescent="0.2">
      <c r="A1224" s="39">
        <v>31</v>
      </c>
      <c r="B1224" s="39">
        <v>2024</v>
      </c>
      <c r="C1224" s="38" t="s">
        <v>1297</v>
      </c>
      <c r="D1224" s="39">
        <v>0.92769999999999997</v>
      </c>
      <c r="E1224" s="39">
        <v>0.92469999999999997</v>
      </c>
    </row>
    <row r="1225" spans="1:5" x14ac:dyDescent="0.2">
      <c r="A1225" s="39">
        <v>31</v>
      </c>
      <c r="B1225" s="39">
        <v>2025</v>
      </c>
      <c r="C1225" s="38" t="s">
        <v>1298</v>
      </c>
      <c r="D1225" s="39">
        <v>0.8931</v>
      </c>
      <c r="E1225" s="39">
        <v>0.88880000000000003</v>
      </c>
    </row>
    <row r="1226" spans="1:5" x14ac:dyDescent="0.2">
      <c r="A1226" s="39">
        <v>31</v>
      </c>
      <c r="B1226" s="39">
        <v>2026</v>
      </c>
      <c r="C1226" s="38" t="s">
        <v>1299</v>
      </c>
      <c r="D1226" s="39">
        <v>0.877</v>
      </c>
      <c r="E1226" s="39">
        <v>0.87119999999999997</v>
      </c>
    </row>
    <row r="1227" spans="1:5" x14ac:dyDescent="0.2">
      <c r="A1227" s="39">
        <v>31</v>
      </c>
      <c r="B1227" s="39">
        <v>2027</v>
      </c>
      <c r="C1227" s="38" t="s">
        <v>1300</v>
      </c>
      <c r="D1227" s="39">
        <v>0.86109999999999998</v>
      </c>
      <c r="E1227" s="39">
        <v>0.85399999999999998</v>
      </c>
    </row>
    <row r="1228" spans="1:5" x14ac:dyDescent="0.2">
      <c r="A1228" s="39">
        <v>31</v>
      </c>
      <c r="B1228" s="39">
        <v>2028</v>
      </c>
      <c r="C1228" s="38" t="s">
        <v>1301</v>
      </c>
      <c r="D1228" s="39">
        <v>0.84550000000000003</v>
      </c>
      <c r="E1228" s="39">
        <v>0.83730000000000004</v>
      </c>
    </row>
    <row r="1229" spans="1:5" x14ac:dyDescent="0.2">
      <c r="A1229" s="39">
        <v>31</v>
      </c>
      <c r="B1229" s="39">
        <v>2029</v>
      </c>
      <c r="C1229" s="38" t="s">
        <v>1302</v>
      </c>
      <c r="D1229" s="39">
        <v>0.83020000000000005</v>
      </c>
      <c r="E1229" s="39">
        <v>0.82069999999999999</v>
      </c>
    </row>
    <row r="1230" spans="1:5" x14ac:dyDescent="0.2">
      <c r="A1230" s="39">
        <v>31</v>
      </c>
      <c r="B1230" s="39">
        <v>2030</v>
      </c>
      <c r="C1230" s="38" t="s">
        <v>1303</v>
      </c>
      <c r="D1230" s="39">
        <v>0.81510000000000005</v>
      </c>
      <c r="E1230" s="39">
        <v>0.80459999999999998</v>
      </c>
    </row>
    <row r="1231" spans="1:5" x14ac:dyDescent="0.2">
      <c r="A1231" s="39">
        <v>31</v>
      </c>
      <c r="B1231" s="39">
        <v>2031</v>
      </c>
      <c r="C1231" s="38" t="s">
        <v>1304</v>
      </c>
      <c r="D1231" s="39">
        <v>0.8004</v>
      </c>
      <c r="E1231" s="39">
        <v>0.78869999999999996</v>
      </c>
    </row>
    <row r="1232" spans="1:5" x14ac:dyDescent="0.2">
      <c r="A1232" s="39">
        <v>31</v>
      </c>
      <c r="B1232" s="39">
        <v>2032</v>
      </c>
      <c r="C1232" s="38" t="s">
        <v>1305</v>
      </c>
      <c r="D1232" s="39">
        <v>0.78600000000000003</v>
      </c>
      <c r="E1232" s="39">
        <v>0.7732</v>
      </c>
    </row>
    <row r="1233" spans="1:5" x14ac:dyDescent="0.2">
      <c r="A1233" s="39">
        <v>31</v>
      </c>
      <c r="B1233" s="39">
        <v>2033</v>
      </c>
      <c r="C1233" s="38" t="s">
        <v>1306</v>
      </c>
      <c r="D1233" s="39">
        <v>0.77180000000000004</v>
      </c>
      <c r="E1233" s="39">
        <v>0.75800000000000001</v>
      </c>
    </row>
    <row r="1234" spans="1:5" x14ac:dyDescent="0.2">
      <c r="A1234" s="39">
        <v>31</v>
      </c>
      <c r="B1234" s="39">
        <v>2034</v>
      </c>
      <c r="C1234" s="38" t="s">
        <v>1307</v>
      </c>
      <c r="D1234" s="39">
        <v>0.75790000000000002</v>
      </c>
      <c r="E1234" s="39">
        <v>0.74319999999999997</v>
      </c>
    </row>
    <row r="1235" spans="1:5" x14ac:dyDescent="0.2">
      <c r="A1235" s="39">
        <v>31</v>
      </c>
      <c r="B1235" s="39">
        <v>2035</v>
      </c>
      <c r="C1235" s="38" t="s">
        <v>1308</v>
      </c>
      <c r="D1235" s="39">
        <v>0.74460000000000004</v>
      </c>
      <c r="E1235" s="39">
        <v>0.72889999999999999</v>
      </c>
    </row>
    <row r="1236" spans="1:5" x14ac:dyDescent="0.2">
      <c r="A1236" s="39">
        <v>31</v>
      </c>
      <c r="B1236" s="39">
        <v>2036</v>
      </c>
      <c r="C1236" s="38" t="s">
        <v>1309</v>
      </c>
      <c r="D1236" s="39">
        <v>0.73199999999999998</v>
      </c>
      <c r="E1236" s="39">
        <v>0.71519999999999995</v>
      </c>
    </row>
    <row r="1237" spans="1:5" x14ac:dyDescent="0.2">
      <c r="A1237" s="39">
        <v>31</v>
      </c>
      <c r="B1237" s="39">
        <v>2037</v>
      </c>
      <c r="C1237" s="38" t="s">
        <v>1310</v>
      </c>
      <c r="D1237" s="39">
        <v>0.72009999999999996</v>
      </c>
      <c r="E1237" s="39">
        <v>0.70230000000000004</v>
      </c>
    </row>
    <row r="1238" spans="1:5" x14ac:dyDescent="0.2">
      <c r="A1238" s="39">
        <v>31</v>
      </c>
      <c r="B1238" s="39">
        <v>2038</v>
      </c>
      <c r="C1238" s="38" t="s">
        <v>1311</v>
      </c>
      <c r="D1238" s="39">
        <v>0.70920000000000005</v>
      </c>
      <c r="E1238" s="39">
        <v>0.69010000000000005</v>
      </c>
    </row>
    <row r="1239" spans="1:5" x14ac:dyDescent="0.2">
      <c r="A1239" s="39">
        <v>31</v>
      </c>
      <c r="B1239" s="39">
        <v>2039</v>
      </c>
      <c r="C1239" s="38" t="s">
        <v>1312</v>
      </c>
      <c r="D1239" s="39">
        <v>0.69889999999999997</v>
      </c>
      <c r="E1239" s="39">
        <v>0.67859999999999998</v>
      </c>
    </row>
    <row r="1240" spans="1:5" x14ac:dyDescent="0.2">
      <c r="A1240" s="39">
        <v>31</v>
      </c>
      <c r="B1240" s="39">
        <v>2040</v>
      </c>
      <c r="C1240" s="38" t="s">
        <v>1313</v>
      </c>
      <c r="D1240" s="39">
        <v>0.68940000000000001</v>
      </c>
      <c r="E1240" s="39">
        <v>0.66779999999999995</v>
      </c>
    </row>
    <row r="1241" spans="1:5" x14ac:dyDescent="0.2">
      <c r="A1241" s="39">
        <v>31</v>
      </c>
      <c r="B1241" s="39">
        <v>2041</v>
      </c>
      <c r="C1241" s="38" t="s">
        <v>1314</v>
      </c>
      <c r="D1241" s="39">
        <v>0.68030000000000002</v>
      </c>
      <c r="E1241" s="39">
        <v>0.65749999999999997</v>
      </c>
    </row>
    <row r="1242" spans="1:5" x14ac:dyDescent="0.2">
      <c r="A1242" s="39">
        <v>31</v>
      </c>
      <c r="B1242" s="39">
        <v>2042</v>
      </c>
      <c r="C1242" s="38" t="s">
        <v>1315</v>
      </c>
      <c r="D1242" s="39">
        <v>0.67179999999999995</v>
      </c>
      <c r="E1242" s="39">
        <v>0.64759999999999995</v>
      </c>
    </row>
    <row r="1243" spans="1:5" x14ac:dyDescent="0.2">
      <c r="A1243" s="39">
        <v>31</v>
      </c>
      <c r="B1243" s="39">
        <v>2043</v>
      </c>
      <c r="C1243" s="38" t="s">
        <v>1316</v>
      </c>
      <c r="D1243" s="39">
        <v>0.66339999999999999</v>
      </c>
      <c r="E1243" s="39">
        <v>0.63790000000000002</v>
      </c>
    </row>
    <row r="1244" spans="1:5" x14ac:dyDescent="0.2">
      <c r="A1244" s="39">
        <v>31</v>
      </c>
      <c r="B1244" s="39">
        <v>2044</v>
      </c>
      <c r="C1244" s="38" t="s">
        <v>1317</v>
      </c>
      <c r="D1244" s="39">
        <v>0.6552</v>
      </c>
      <c r="E1244" s="39">
        <v>0.62829999999999997</v>
      </c>
    </row>
    <row r="1245" spans="1:5" x14ac:dyDescent="0.2">
      <c r="A1245" s="39">
        <v>31</v>
      </c>
      <c r="B1245" s="39">
        <v>2045</v>
      </c>
      <c r="C1245" s="38" t="s">
        <v>1318</v>
      </c>
      <c r="D1245" s="39">
        <v>0.64690000000000003</v>
      </c>
      <c r="E1245" s="39">
        <v>0.61890000000000001</v>
      </c>
    </row>
    <row r="1246" spans="1:5" x14ac:dyDescent="0.2">
      <c r="A1246" s="39">
        <v>31</v>
      </c>
      <c r="B1246" s="39">
        <v>2046</v>
      </c>
      <c r="C1246" s="38" t="s">
        <v>1319</v>
      </c>
      <c r="D1246" s="39">
        <v>0.63880000000000003</v>
      </c>
      <c r="E1246" s="39">
        <v>0.60960000000000003</v>
      </c>
    </row>
    <row r="1247" spans="1:5" x14ac:dyDescent="0.2">
      <c r="A1247" s="39">
        <v>31</v>
      </c>
      <c r="B1247" s="39">
        <v>2047</v>
      </c>
      <c r="C1247" s="38" t="s">
        <v>1320</v>
      </c>
      <c r="D1247" s="39">
        <v>0.63090000000000002</v>
      </c>
      <c r="E1247" s="39">
        <v>0.60050000000000003</v>
      </c>
    </row>
    <row r="1248" spans="1:5" x14ac:dyDescent="0.2">
      <c r="A1248" s="39">
        <v>31</v>
      </c>
      <c r="B1248" s="39">
        <v>2048</v>
      </c>
      <c r="C1248" s="38" t="s">
        <v>1321</v>
      </c>
      <c r="D1248" s="39">
        <v>0.623</v>
      </c>
      <c r="E1248" s="39">
        <v>0.59150000000000003</v>
      </c>
    </row>
    <row r="1249" spans="1:5" x14ac:dyDescent="0.2">
      <c r="A1249" s="39">
        <v>31</v>
      </c>
      <c r="B1249" s="39">
        <v>2049</v>
      </c>
      <c r="C1249" s="38" t="s">
        <v>1322</v>
      </c>
      <c r="D1249" s="39">
        <v>0.61519999999999997</v>
      </c>
      <c r="E1249" s="39">
        <v>0.58260000000000001</v>
      </c>
    </row>
    <row r="1250" spans="1:5" x14ac:dyDescent="0.2">
      <c r="A1250" s="39">
        <v>31</v>
      </c>
      <c r="B1250" s="39">
        <v>2050</v>
      </c>
      <c r="C1250" s="38" t="s">
        <v>1323</v>
      </c>
      <c r="D1250" s="39">
        <v>0.60760000000000003</v>
      </c>
      <c r="E1250" s="39">
        <v>0.57379999999999998</v>
      </c>
    </row>
    <row r="1251" spans="1:5" x14ac:dyDescent="0.2">
      <c r="A1251" s="39">
        <v>31</v>
      </c>
      <c r="B1251" s="39">
        <v>2051</v>
      </c>
      <c r="C1251" s="38" t="s">
        <v>1324</v>
      </c>
      <c r="D1251" s="39">
        <v>0.59989999999999999</v>
      </c>
      <c r="E1251" s="39">
        <v>0.56520000000000004</v>
      </c>
    </row>
    <row r="1252" spans="1:5" x14ac:dyDescent="0.2">
      <c r="A1252" s="39">
        <v>31</v>
      </c>
      <c r="B1252" s="39">
        <v>2052</v>
      </c>
      <c r="C1252" s="38" t="s">
        <v>1325</v>
      </c>
      <c r="D1252" s="39">
        <v>0.59240000000000004</v>
      </c>
      <c r="E1252" s="39">
        <v>0.55669999999999997</v>
      </c>
    </row>
    <row r="1253" spans="1:5" x14ac:dyDescent="0.2">
      <c r="A1253" s="39">
        <v>31</v>
      </c>
      <c r="B1253" s="39">
        <v>2053</v>
      </c>
      <c r="C1253" s="38" t="s">
        <v>1326</v>
      </c>
      <c r="D1253" s="39">
        <v>0.58499999999999996</v>
      </c>
      <c r="E1253" s="39">
        <v>0.5484</v>
      </c>
    </row>
    <row r="1254" spans="1:5" x14ac:dyDescent="0.2">
      <c r="A1254" s="39">
        <v>31</v>
      </c>
      <c r="B1254" s="39">
        <v>2054</v>
      </c>
      <c r="C1254" s="38" t="s">
        <v>1327</v>
      </c>
      <c r="D1254" s="39">
        <v>0.57769999999999999</v>
      </c>
      <c r="E1254" s="39">
        <v>0.54020000000000001</v>
      </c>
    </row>
    <row r="1255" spans="1:5" x14ac:dyDescent="0.2">
      <c r="A1255" s="39">
        <v>31</v>
      </c>
      <c r="B1255" s="39">
        <v>2055</v>
      </c>
      <c r="C1255" s="38" t="s">
        <v>1328</v>
      </c>
      <c r="D1255" s="39">
        <v>0.57050000000000001</v>
      </c>
      <c r="E1255" s="39">
        <v>0.53200000000000003</v>
      </c>
    </row>
    <row r="1256" spans="1:5" x14ac:dyDescent="0.2">
      <c r="A1256" s="39">
        <v>31</v>
      </c>
      <c r="B1256" s="39">
        <v>2056</v>
      </c>
      <c r="C1256" s="38" t="s">
        <v>1329</v>
      </c>
      <c r="D1256" s="39">
        <v>0.56340000000000001</v>
      </c>
      <c r="E1256" s="39">
        <v>0.52410000000000001</v>
      </c>
    </row>
    <row r="1257" spans="1:5" x14ac:dyDescent="0.2">
      <c r="A1257" s="39">
        <v>31</v>
      </c>
      <c r="B1257" s="39">
        <v>2057</v>
      </c>
      <c r="C1257" s="38" t="s">
        <v>1330</v>
      </c>
      <c r="D1257" s="39">
        <v>0.55640000000000001</v>
      </c>
      <c r="E1257" s="39">
        <v>0.51619999999999999</v>
      </c>
    </row>
    <row r="1258" spans="1:5" x14ac:dyDescent="0.2">
      <c r="A1258" s="39">
        <v>31</v>
      </c>
      <c r="B1258" s="39">
        <v>2058</v>
      </c>
      <c r="C1258" s="38" t="s">
        <v>1331</v>
      </c>
      <c r="D1258" s="39">
        <v>0.5494</v>
      </c>
      <c r="E1258" s="39">
        <v>0.50849999999999995</v>
      </c>
    </row>
    <row r="1259" spans="1:5" x14ac:dyDescent="0.2">
      <c r="A1259" s="39">
        <v>31</v>
      </c>
      <c r="B1259" s="39">
        <v>2059</v>
      </c>
      <c r="C1259" s="38" t="s">
        <v>1332</v>
      </c>
      <c r="D1259" s="39">
        <v>0.54249999999999998</v>
      </c>
      <c r="E1259" s="39">
        <v>0.50090000000000001</v>
      </c>
    </row>
    <row r="1260" spans="1:5" x14ac:dyDescent="0.2">
      <c r="A1260" s="39">
        <v>31</v>
      </c>
      <c r="B1260" s="39">
        <v>2060</v>
      </c>
      <c r="C1260" s="38" t="s">
        <v>1333</v>
      </c>
      <c r="D1260" s="39">
        <v>0.53580000000000005</v>
      </c>
      <c r="E1260" s="39">
        <v>0.49330000000000002</v>
      </c>
    </row>
    <row r="1261" spans="1:5" x14ac:dyDescent="0.2">
      <c r="A1261" s="39">
        <v>31</v>
      </c>
      <c r="B1261" s="39">
        <v>2061</v>
      </c>
      <c r="C1261" s="38" t="s">
        <v>1334</v>
      </c>
      <c r="D1261" s="39">
        <v>0.52910000000000001</v>
      </c>
      <c r="E1261" s="39">
        <v>0.48599999999999999</v>
      </c>
    </row>
    <row r="1262" spans="1:5" x14ac:dyDescent="0.2">
      <c r="A1262" s="39">
        <v>31</v>
      </c>
      <c r="B1262" s="39">
        <v>2062</v>
      </c>
      <c r="C1262" s="38" t="s">
        <v>1335</v>
      </c>
      <c r="D1262" s="39">
        <v>0.52249999999999996</v>
      </c>
      <c r="E1262" s="39">
        <v>0.47870000000000001</v>
      </c>
    </row>
    <row r="1263" spans="1:5" x14ac:dyDescent="0.2">
      <c r="A1263" s="39">
        <v>31</v>
      </c>
      <c r="B1263" s="39">
        <v>2063</v>
      </c>
      <c r="C1263" s="38" t="s">
        <v>1336</v>
      </c>
      <c r="D1263" s="39">
        <v>0.51590000000000003</v>
      </c>
      <c r="E1263" s="39">
        <v>0.47139999999999999</v>
      </c>
    </row>
    <row r="1264" spans="1:5" x14ac:dyDescent="0.2">
      <c r="A1264" s="39">
        <v>31</v>
      </c>
      <c r="B1264" s="39">
        <v>2064</v>
      </c>
      <c r="C1264" s="38" t="s">
        <v>1337</v>
      </c>
      <c r="D1264" s="39">
        <v>0.50949999999999995</v>
      </c>
      <c r="E1264" s="39">
        <v>0.46439999999999998</v>
      </c>
    </row>
    <row r="1265" spans="1:5" x14ac:dyDescent="0.2">
      <c r="A1265" s="39">
        <v>31</v>
      </c>
      <c r="B1265" s="39">
        <v>2065</v>
      </c>
      <c r="C1265" s="38" t="s">
        <v>1338</v>
      </c>
      <c r="D1265" s="39">
        <v>0.50309999999999999</v>
      </c>
      <c r="E1265" s="39">
        <v>0.45750000000000002</v>
      </c>
    </row>
    <row r="1266" spans="1:5" x14ac:dyDescent="0.2">
      <c r="A1266" s="39">
        <v>31</v>
      </c>
      <c r="B1266" s="39">
        <v>2066</v>
      </c>
      <c r="C1266" s="38" t="s">
        <v>1339</v>
      </c>
      <c r="D1266" s="39">
        <v>0.49680000000000002</v>
      </c>
      <c r="E1266" s="39">
        <v>0.4506</v>
      </c>
    </row>
    <row r="1267" spans="1:5" x14ac:dyDescent="0.2">
      <c r="A1267" s="39">
        <v>31</v>
      </c>
      <c r="B1267" s="39">
        <v>2067</v>
      </c>
      <c r="C1267" s="38" t="s">
        <v>1340</v>
      </c>
      <c r="D1267" s="39">
        <v>0.49059999999999998</v>
      </c>
      <c r="E1267" s="39">
        <v>0.44390000000000002</v>
      </c>
    </row>
    <row r="1268" spans="1:5" x14ac:dyDescent="0.2">
      <c r="A1268" s="39">
        <v>31</v>
      </c>
      <c r="B1268" s="39">
        <v>2068</v>
      </c>
      <c r="C1268" s="38" t="s">
        <v>1341</v>
      </c>
      <c r="D1268" s="39">
        <v>0.48449999999999999</v>
      </c>
      <c r="E1268" s="39">
        <v>0.43719999999999998</v>
      </c>
    </row>
    <row r="1269" spans="1:5" x14ac:dyDescent="0.2">
      <c r="A1269" s="39">
        <v>31</v>
      </c>
      <c r="B1269" s="39">
        <v>2069</v>
      </c>
      <c r="C1269" s="38" t="s">
        <v>1342</v>
      </c>
      <c r="D1269" s="39">
        <v>0.47839999999999999</v>
      </c>
      <c r="E1269" s="39">
        <v>0.43059999999999998</v>
      </c>
    </row>
    <row r="1270" spans="1:5" x14ac:dyDescent="0.2">
      <c r="A1270" s="39">
        <v>31</v>
      </c>
      <c r="B1270" s="39">
        <v>2070</v>
      </c>
      <c r="C1270" s="38" t="s">
        <v>1343</v>
      </c>
      <c r="D1270" s="39">
        <v>0.47239999999999999</v>
      </c>
      <c r="E1270" s="39">
        <v>0.42409999999999998</v>
      </c>
    </row>
    <row r="1271" spans="1:5" x14ac:dyDescent="0.2">
      <c r="A1271" s="39">
        <v>31</v>
      </c>
      <c r="B1271" s="39">
        <v>2071</v>
      </c>
      <c r="C1271" s="38" t="s">
        <v>1344</v>
      </c>
      <c r="D1271" s="39">
        <v>0.46660000000000001</v>
      </c>
      <c r="E1271" s="39">
        <v>0.4178</v>
      </c>
    </row>
    <row r="1272" spans="1:5" x14ac:dyDescent="0.2">
      <c r="A1272" s="39">
        <v>31</v>
      </c>
      <c r="B1272" s="39">
        <v>2072</v>
      </c>
      <c r="C1272" s="38" t="s">
        <v>1345</v>
      </c>
      <c r="D1272" s="39">
        <v>0.46079999999999999</v>
      </c>
      <c r="E1272" s="39">
        <v>0.41160000000000002</v>
      </c>
    </row>
    <row r="1273" spans="1:5" x14ac:dyDescent="0.2">
      <c r="A1273" s="39">
        <v>31</v>
      </c>
      <c r="B1273" s="39">
        <v>2073</v>
      </c>
      <c r="C1273" s="38" t="s">
        <v>1346</v>
      </c>
      <c r="D1273" s="39">
        <v>0.45500000000000002</v>
      </c>
      <c r="E1273" s="39">
        <v>0.40539999999999998</v>
      </c>
    </row>
    <row r="1274" spans="1:5" x14ac:dyDescent="0.2">
      <c r="A1274" s="39">
        <v>31</v>
      </c>
      <c r="B1274" s="39">
        <v>2074</v>
      </c>
      <c r="C1274" s="38" t="s">
        <v>1347</v>
      </c>
      <c r="D1274" s="39">
        <v>0.44929999999999998</v>
      </c>
      <c r="E1274" s="39">
        <v>0.39929999999999999</v>
      </c>
    </row>
    <row r="1275" spans="1:5" x14ac:dyDescent="0.2">
      <c r="A1275" s="39">
        <v>31</v>
      </c>
      <c r="B1275" s="39">
        <v>2075</v>
      </c>
      <c r="C1275" s="38" t="s">
        <v>1348</v>
      </c>
      <c r="D1275" s="39">
        <v>0.44369999999999998</v>
      </c>
      <c r="E1275" s="39">
        <v>0.39329999999999998</v>
      </c>
    </row>
    <row r="1276" spans="1:5" x14ac:dyDescent="0.2">
      <c r="A1276" s="39">
        <v>31</v>
      </c>
      <c r="B1276" s="39">
        <v>2076</v>
      </c>
      <c r="C1276" s="38" t="s">
        <v>1349</v>
      </c>
      <c r="D1276" s="39">
        <v>0.43809999999999999</v>
      </c>
      <c r="E1276" s="39">
        <v>0.38740000000000002</v>
      </c>
    </row>
    <row r="1277" spans="1:5" x14ac:dyDescent="0.2">
      <c r="A1277" s="39">
        <v>31</v>
      </c>
      <c r="B1277" s="39">
        <v>2077</v>
      </c>
      <c r="C1277" s="38" t="s">
        <v>1350</v>
      </c>
      <c r="D1277" s="39">
        <v>0.43259999999999998</v>
      </c>
      <c r="E1277" s="39">
        <v>0.38159999999999999</v>
      </c>
    </row>
    <row r="1278" spans="1:5" x14ac:dyDescent="0.2">
      <c r="A1278" s="39">
        <v>31</v>
      </c>
      <c r="B1278" s="39">
        <v>2078</v>
      </c>
      <c r="C1278" s="38" t="s">
        <v>1351</v>
      </c>
      <c r="D1278" s="39">
        <v>0.42730000000000001</v>
      </c>
      <c r="E1278" s="39">
        <v>0.37580000000000002</v>
      </c>
    </row>
    <row r="1279" spans="1:5" x14ac:dyDescent="0.2">
      <c r="A1279" s="39">
        <v>31</v>
      </c>
      <c r="B1279" s="39">
        <v>2079</v>
      </c>
      <c r="C1279" s="38" t="s">
        <v>1352</v>
      </c>
      <c r="D1279" s="39">
        <v>0.4219</v>
      </c>
      <c r="E1279" s="39">
        <v>0.37019999999999997</v>
      </c>
    </row>
    <row r="1280" spans="1:5" x14ac:dyDescent="0.2">
      <c r="A1280" s="39">
        <v>31</v>
      </c>
      <c r="B1280" s="39">
        <v>2080</v>
      </c>
      <c r="C1280" s="38" t="s">
        <v>1353</v>
      </c>
      <c r="D1280" s="39">
        <v>0.41660000000000003</v>
      </c>
      <c r="E1280" s="39">
        <v>0.36470000000000002</v>
      </c>
    </row>
    <row r="1281" spans="1:5" x14ac:dyDescent="0.2">
      <c r="A1281" s="39">
        <v>31</v>
      </c>
      <c r="B1281" s="39">
        <v>2081</v>
      </c>
      <c r="C1281" s="38" t="s">
        <v>1354</v>
      </c>
      <c r="D1281" s="39">
        <v>0.41139999999999999</v>
      </c>
      <c r="E1281" s="39">
        <v>0.35920000000000002</v>
      </c>
    </row>
    <row r="1282" spans="1:5" x14ac:dyDescent="0.2">
      <c r="A1282" s="39">
        <v>31</v>
      </c>
      <c r="B1282" s="39">
        <v>2082</v>
      </c>
      <c r="C1282" s="38" t="s">
        <v>1355</v>
      </c>
      <c r="D1282" s="39">
        <v>0.40629999999999999</v>
      </c>
      <c r="E1282" s="39">
        <v>0.35389999999999999</v>
      </c>
    </row>
    <row r="1283" spans="1:5" x14ac:dyDescent="0.2">
      <c r="A1283" s="39">
        <v>31</v>
      </c>
      <c r="B1283" s="39">
        <v>2083</v>
      </c>
      <c r="C1283" s="38" t="s">
        <v>1356</v>
      </c>
      <c r="D1283" s="39">
        <v>0.4012</v>
      </c>
      <c r="E1283" s="39">
        <v>0.34860000000000002</v>
      </c>
    </row>
    <row r="1284" spans="1:5" x14ac:dyDescent="0.2">
      <c r="A1284" s="39">
        <v>31</v>
      </c>
      <c r="B1284" s="39">
        <v>2084</v>
      </c>
      <c r="C1284" s="38" t="s">
        <v>1357</v>
      </c>
      <c r="D1284" s="39">
        <v>0.3962</v>
      </c>
      <c r="E1284" s="39">
        <v>0.34320000000000001</v>
      </c>
    </row>
    <row r="1285" spans="1:5" x14ac:dyDescent="0.2">
      <c r="A1285" s="39">
        <v>31</v>
      </c>
      <c r="B1285" s="39">
        <v>2085</v>
      </c>
      <c r="C1285" s="38" t="s">
        <v>1358</v>
      </c>
      <c r="D1285" s="39">
        <v>0.39119999999999999</v>
      </c>
      <c r="E1285" s="39">
        <v>0.33810000000000001</v>
      </c>
    </row>
    <row r="1286" spans="1:5" x14ac:dyDescent="0.2">
      <c r="A1286" s="39">
        <v>31</v>
      </c>
      <c r="B1286" s="39">
        <v>2086</v>
      </c>
      <c r="C1286" s="38" t="s">
        <v>1359</v>
      </c>
      <c r="D1286" s="39">
        <v>0.38640000000000002</v>
      </c>
      <c r="E1286" s="39">
        <v>0.33300000000000002</v>
      </c>
    </row>
    <row r="1287" spans="1:5" x14ac:dyDescent="0.2">
      <c r="A1287" s="39">
        <v>31</v>
      </c>
      <c r="B1287" s="39">
        <v>2087</v>
      </c>
      <c r="C1287" s="38" t="s">
        <v>1360</v>
      </c>
      <c r="D1287" s="39">
        <v>0.38150000000000001</v>
      </c>
      <c r="E1287" s="39">
        <v>0.3281</v>
      </c>
    </row>
    <row r="1288" spans="1:5" x14ac:dyDescent="0.2">
      <c r="A1288" s="39">
        <v>31</v>
      </c>
      <c r="B1288" s="39">
        <v>2088</v>
      </c>
      <c r="C1288" s="38" t="s">
        <v>1361</v>
      </c>
      <c r="D1288" s="39">
        <v>0.37669999999999998</v>
      </c>
      <c r="E1288" s="39">
        <v>0.3231</v>
      </c>
    </row>
    <row r="1289" spans="1:5" x14ac:dyDescent="0.2">
      <c r="A1289" s="39">
        <v>31</v>
      </c>
      <c r="B1289" s="39">
        <v>2089</v>
      </c>
      <c r="C1289" s="38" t="s">
        <v>1362</v>
      </c>
      <c r="D1289" s="39">
        <v>0.372</v>
      </c>
      <c r="E1289" s="39">
        <v>0.31830000000000003</v>
      </c>
    </row>
    <row r="1290" spans="1:5" x14ac:dyDescent="0.2">
      <c r="A1290" s="39">
        <v>31</v>
      </c>
      <c r="B1290" s="39">
        <v>2090</v>
      </c>
      <c r="C1290" s="38" t="s">
        <v>1363</v>
      </c>
      <c r="D1290" s="39">
        <v>0.3674</v>
      </c>
      <c r="E1290" s="39">
        <v>0.3135</v>
      </c>
    </row>
    <row r="1291" spans="1:5" x14ac:dyDescent="0.2">
      <c r="A1291" s="39">
        <v>31</v>
      </c>
      <c r="B1291" s="39">
        <v>2091</v>
      </c>
      <c r="C1291" s="38" t="s">
        <v>1364</v>
      </c>
      <c r="D1291" s="39">
        <v>0.36280000000000001</v>
      </c>
      <c r="E1291" s="39">
        <v>0.30880000000000002</v>
      </c>
    </row>
    <row r="1292" spans="1:5" x14ac:dyDescent="0.2">
      <c r="A1292" s="39">
        <v>31</v>
      </c>
      <c r="B1292" s="39">
        <v>2092</v>
      </c>
      <c r="C1292" s="38" t="s">
        <v>1365</v>
      </c>
      <c r="D1292" s="39">
        <v>0.35820000000000002</v>
      </c>
      <c r="E1292" s="39">
        <v>0.30420000000000003</v>
      </c>
    </row>
    <row r="1293" spans="1:5" x14ac:dyDescent="0.2">
      <c r="A1293" s="39">
        <v>31</v>
      </c>
      <c r="B1293" s="39">
        <v>2093</v>
      </c>
      <c r="C1293" s="38" t="s">
        <v>1366</v>
      </c>
      <c r="D1293" s="39">
        <v>0.3538</v>
      </c>
      <c r="E1293" s="39">
        <v>0.29959999999999998</v>
      </c>
    </row>
    <row r="1294" spans="1:5" x14ac:dyDescent="0.2">
      <c r="A1294" s="39">
        <v>31</v>
      </c>
      <c r="B1294" s="39">
        <v>2094</v>
      </c>
      <c r="C1294" s="38" t="s">
        <v>1367</v>
      </c>
      <c r="D1294" s="39">
        <v>0.34939999999999999</v>
      </c>
      <c r="E1294" s="39">
        <v>0.29509999999999997</v>
      </c>
    </row>
    <row r="1295" spans="1:5" x14ac:dyDescent="0.2">
      <c r="A1295" s="39">
        <v>31</v>
      </c>
      <c r="B1295" s="39">
        <v>2095</v>
      </c>
      <c r="C1295" s="38" t="s">
        <v>1368</v>
      </c>
      <c r="D1295" s="39">
        <v>0.34499999999999997</v>
      </c>
      <c r="E1295" s="39">
        <v>0.29070000000000001</v>
      </c>
    </row>
    <row r="1296" spans="1:5" x14ac:dyDescent="0.2">
      <c r="A1296" s="39">
        <v>31</v>
      </c>
      <c r="B1296" s="39">
        <v>2096</v>
      </c>
      <c r="C1296" s="38" t="s">
        <v>1369</v>
      </c>
      <c r="D1296" s="39">
        <v>0.3407</v>
      </c>
      <c r="E1296" s="39">
        <v>0.2863</v>
      </c>
    </row>
    <row r="1297" spans="1:5" x14ac:dyDescent="0.2">
      <c r="A1297" s="39">
        <v>31</v>
      </c>
      <c r="B1297" s="39">
        <v>2097</v>
      </c>
      <c r="C1297" s="38" t="s">
        <v>1370</v>
      </c>
      <c r="D1297" s="39">
        <v>0.33639999999999998</v>
      </c>
      <c r="E1297" s="39">
        <v>0.28210000000000002</v>
      </c>
    </row>
    <row r="1298" spans="1:5" x14ac:dyDescent="0.2">
      <c r="A1298" s="39">
        <v>31</v>
      </c>
      <c r="B1298" s="39">
        <v>2098</v>
      </c>
      <c r="C1298" s="38" t="s">
        <v>1371</v>
      </c>
      <c r="D1298" s="39">
        <v>0.33229999999999998</v>
      </c>
      <c r="E1298" s="39">
        <v>0.27789999999999998</v>
      </c>
    </row>
    <row r="1299" spans="1:5" x14ac:dyDescent="0.2">
      <c r="A1299" s="39">
        <v>31</v>
      </c>
      <c r="B1299" s="39">
        <v>2099</v>
      </c>
      <c r="C1299" s="38" t="s">
        <v>1372</v>
      </c>
      <c r="D1299" s="39">
        <v>0.3281</v>
      </c>
      <c r="E1299" s="39">
        <v>0.2737</v>
      </c>
    </row>
    <row r="1300" spans="1:5" x14ac:dyDescent="0.2">
      <c r="A1300" s="39">
        <v>31</v>
      </c>
      <c r="B1300" s="39">
        <v>2100</v>
      </c>
      <c r="C1300" s="38" t="s">
        <v>1373</v>
      </c>
      <c r="D1300" s="39">
        <v>0.32400000000000001</v>
      </c>
      <c r="E1300" s="39">
        <v>0.26960000000000001</v>
      </c>
    </row>
    <row r="1301" spans="1:5" x14ac:dyDescent="0.2">
      <c r="A1301" s="39">
        <v>31</v>
      </c>
      <c r="B1301" s="39">
        <v>2101</v>
      </c>
      <c r="C1301" s="38" t="s">
        <v>1374</v>
      </c>
      <c r="D1301" s="39">
        <v>0.32</v>
      </c>
      <c r="E1301" s="39">
        <v>0.26550000000000001</v>
      </c>
    </row>
    <row r="1302" spans="1:5" x14ac:dyDescent="0.2">
      <c r="A1302" s="39">
        <v>31</v>
      </c>
      <c r="B1302" s="39">
        <v>2102</v>
      </c>
      <c r="C1302" s="38" t="s">
        <v>1375</v>
      </c>
      <c r="D1302" s="39">
        <v>0.31590000000000001</v>
      </c>
      <c r="E1302" s="39">
        <v>0.26150000000000001</v>
      </c>
    </row>
    <row r="1303" spans="1:5" x14ac:dyDescent="0.2">
      <c r="A1303" s="39">
        <v>31</v>
      </c>
      <c r="B1303" s="39">
        <v>2103</v>
      </c>
      <c r="C1303" s="38" t="s">
        <v>1376</v>
      </c>
      <c r="D1303" s="39">
        <v>0.312</v>
      </c>
      <c r="E1303" s="39">
        <v>0.2576</v>
      </c>
    </row>
    <row r="1304" spans="1:5" x14ac:dyDescent="0.2">
      <c r="A1304" s="39">
        <v>31</v>
      </c>
      <c r="B1304" s="39">
        <v>2104</v>
      </c>
      <c r="C1304" s="38" t="s">
        <v>1377</v>
      </c>
      <c r="D1304" s="39">
        <v>0.30809999999999998</v>
      </c>
      <c r="E1304" s="39">
        <v>0.25380000000000003</v>
      </c>
    </row>
    <row r="1305" spans="1:5" x14ac:dyDescent="0.2">
      <c r="A1305" s="39">
        <v>31</v>
      </c>
      <c r="B1305" s="39">
        <v>2105</v>
      </c>
      <c r="C1305" s="38" t="s">
        <v>1378</v>
      </c>
      <c r="D1305" s="39">
        <v>0.30420000000000003</v>
      </c>
      <c r="E1305" s="39">
        <v>0.25</v>
      </c>
    </row>
    <row r="1306" spans="1:5" x14ac:dyDescent="0.2">
      <c r="A1306" s="39">
        <v>31</v>
      </c>
      <c r="B1306" s="39">
        <v>2106</v>
      </c>
      <c r="C1306" s="38" t="s">
        <v>1379</v>
      </c>
      <c r="D1306" s="39">
        <v>0.30049999999999999</v>
      </c>
      <c r="E1306" s="39">
        <v>0.2462</v>
      </c>
    </row>
    <row r="1307" spans="1:5" x14ac:dyDescent="0.2">
      <c r="A1307" s="39">
        <v>31</v>
      </c>
      <c r="B1307" s="39">
        <v>2107</v>
      </c>
      <c r="C1307" s="38" t="s">
        <v>1380</v>
      </c>
      <c r="D1307" s="39">
        <v>0.29670000000000002</v>
      </c>
      <c r="E1307" s="39">
        <v>0.24249999999999999</v>
      </c>
    </row>
    <row r="1308" spans="1:5" x14ac:dyDescent="0.2">
      <c r="A1308" s="39">
        <v>31</v>
      </c>
      <c r="B1308" s="39">
        <v>2108</v>
      </c>
      <c r="C1308" s="38" t="s">
        <v>1381</v>
      </c>
      <c r="D1308" s="39">
        <v>0.29299999999999998</v>
      </c>
      <c r="E1308" s="39">
        <v>0.23880000000000001</v>
      </c>
    </row>
    <row r="1309" spans="1:5" x14ac:dyDescent="0.2">
      <c r="A1309" s="39">
        <v>31</v>
      </c>
      <c r="B1309" s="39">
        <v>2109</v>
      </c>
      <c r="C1309" s="38" t="s">
        <v>1382</v>
      </c>
      <c r="D1309" s="39">
        <v>0.2893</v>
      </c>
      <c r="E1309" s="39">
        <v>0.23530000000000001</v>
      </c>
    </row>
    <row r="1310" spans="1:5" x14ac:dyDescent="0.2">
      <c r="A1310" s="39">
        <v>31</v>
      </c>
      <c r="B1310" s="39">
        <v>2110</v>
      </c>
      <c r="C1310" s="38" t="s">
        <v>1383</v>
      </c>
      <c r="D1310" s="39">
        <v>0.2858</v>
      </c>
      <c r="E1310" s="39">
        <v>0.23180000000000001</v>
      </c>
    </row>
    <row r="1311" spans="1:5" x14ac:dyDescent="0.2">
      <c r="A1311" s="39">
        <v>31</v>
      </c>
      <c r="B1311" s="39">
        <v>2111</v>
      </c>
      <c r="C1311" s="38" t="s">
        <v>1384</v>
      </c>
      <c r="D1311" s="39">
        <v>0.28210000000000002</v>
      </c>
      <c r="E1311" s="39">
        <v>0.2283</v>
      </c>
    </row>
    <row r="1312" spans="1:5" x14ac:dyDescent="0.2">
      <c r="A1312" s="39">
        <v>31</v>
      </c>
      <c r="B1312" s="39">
        <v>2112</v>
      </c>
      <c r="C1312" s="38" t="s">
        <v>1385</v>
      </c>
      <c r="D1312" s="39">
        <v>0.2787</v>
      </c>
      <c r="E1312" s="39">
        <v>0.2248</v>
      </c>
    </row>
    <row r="1313" spans="1:5" x14ac:dyDescent="0.2">
      <c r="A1313" s="39">
        <v>31</v>
      </c>
      <c r="B1313" s="39">
        <v>2113</v>
      </c>
      <c r="C1313" s="38" t="s">
        <v>1386</v>
      </c>
      <c r="D1313" s="39">
        <v>0.27510000000000001</v>
      </c>
      <c r="E1313" s="39">
        <v>0.2215</v>
      </c>
    </row>
    <row r="1314" spans="1:5" x14ac:dyDescent="0.2">
      <c r="A1314" s="39">
        <v>31</v>
      </c>
      <c r="B1314" s="39">
        <v>2114</v>
      </c>
      <c r="C1314" s="38" t="s">
        <v>1387</v>
      </c>
      <c r="D1314" s="39">
        <v>0.27160000000000001</v>
      </c>
      <c r="E1314" s="39">
        <v>0.21820000000000001</v>
      </c>
    </row>
    <row r="1315" spans="1:5" x14ac:dyDescent="0.2">
      <c r="A1315" s="39">
        <v>31</v>
      </c>
      <c r="B1315" s="39">
        <v>2115</v>
      </c>
      <c r="C1315" s="38" t="s">
        <v>1388</v>
      </c>
      <c r="D1315" s="39">
        <v>0.26829999999999998</v>
      </c>
      <c r="E1315" s="39">
        <v>0.21490000000000001</v>
      </c>
    </row>
    <row r="1316" spans="1:5" x14ac:dyDescent="0.2">
      <c r="A1316" s="39">
        <v>31</v>
      </c>
      <c r="B1316" s="39">
        <v>2116</v>
      </c>
      <c r="C1316" s="38" t="s">
        <v>1389</v>
      </c>
      <c r="D1316" s="39">
        <v>0.26504009572901321</v>
      </c>
      <c r="E1316" s="39">
        <v>0.21164990834097158</v>
      </c>
    </row>
    <row r="1317" spans="1:5" x14ac:dyDescent="0.2">
      <c r="A1317" s="39">
        <v>31</v>
      </c>
      <c r="B1317" s="39">
        <v>2117</v>
      </c>
      <c r="C1317" s="38" t="s">
        <v>1390</v>
      </c>
      <c r="D1317" s="39">
        <v>0.26181980001507449</v>
      </c>
      <c r="E1317" s="39">
        <v>0.20844897022215761</v>
      </c>
    </row>
    <row r="1318" spans="1:5" x14ac:dyDescent="0.2">
      <c r="A1318" s="39">
        <v>32</v>
      </c>
      <c r="B1318" s="39">
        <v>2024</v>
      </c>
      <c r="C1318" s="38" t="s">
        <v>1391</v>
      </c>
      <c r="D1318" s="39">
        <v>0.92769999999999997</v>
      </c>
      <c r="E1318" s="39">
        <v>0.92469999999999997</v>
      </c>
    </row>
    <row r="1319" spans="1:5" x14ac:dyDescent="0.2">
      <c r="A1319" s="39">
        <v>32</v>
      </c>
      <c r="B1319" s="39">
        <v>2025</v>
      </c>
      <c r="C1319" s="38" t="s">
        <v>1392</v>
      </c>
      <c r="D1319" s="39">
        <v>0.8931</v>
      </c>
      <c r="E1319" s="39">
        <v>0.88880000000000003</v>
      </c>
    </row>
    <row r="1320" spans="1:5" x14ac:dyDescent="0.2">
      <c r="A1320" s="39">
        <v>32</v>
      </c>
      <c r="B1320" s="39">
        <v>2026</v>
      </c>
      <c r="C1320" s="38" t="s">
        <v>1393</v>
      </c>
      <c r="D1320" s="39">
        <v>0.877</v>
      </c>
      <c r="E1320" s="39">
        <v>0.87119999999999997</v>
      </c>
    </row>
    <row r="1321" spans="1:5" x14ac:dyDescent="0.2">
      <c r="A1321" s="39">
        <v>32</v>
      </c>
      <c r="B1321" s="39">
        <v>2027</v>
      </c>
      <c r="C1321" s="38" t="s">
        <v>1394</v>
      </c>
      <c r="D1321" s="39">
        <v>0.86109999999999998</v>
      </c>
      <c r="E1321" s="39">
        <v>0.85399999999999998</v>
      </c>
    </row>
    <row r="1322" spans="1:5" x14ac:dyDescent="0.2">
      <c r="A1322" s="39">
        <v>32</v>
      </c>
      <c r="B1322" s="39">
        <v>2028</v>
      </c>
      <c r="C1322" s="38" t="s">
        <v>1395</v>
      </c>
      <c r="D1322" s="39">
        <v>0.84550000000000003</v>
      </c>
      <c r="E1322" s="39">
        <v>0.83730000000000004</v>
      </c>
    </row>
    <row r="1323" spans="1:5" x14ac:dyDescent="0.2">
      <c r="A1323" s="39">
        <v>32</v>
      </c>
      <c r="B1323" s="39">
        <v>2029</v>
      </c>
      <c r="C1323" s="38" t="s">
        <v>1396</v>
      </c>
      <c r="D1323" s="39">
        <v>0.83020000000000005</v>
      </c>
      <c r="E1323" s="39">
        <v>0.82069999999999999</v>
      </c>
    </row>
    <row r="1324" spans="1:5" x14ac:dyDescent="0.2">
      <c r="A1324" s="39">
        <v>32</v>
      </c>
      <c r="B1324" s="39">
        <v>2030</v>
      </c>
      <c r="C1324" s="38" t="s">
        <v>1397</v>
      </c>
      <c r="D1324" s="39">
        <v>0.81510000000000005</v>
      </c>
      <c r="E1324" s="39">
        <v>0.80459999999999998</v>
      </c>
    </row>
    <row r="1325" spans="1:5" x14ac:dyDescent="0.2">
      <c r="A1325" s="39">
        <v>32</v>
      </c>
      <c r="B1325" s="39">
        <v>2031</v>
      </c>
      <c r="C1325" s="38" t="s">
        <v>1398</v>
      </c>
      <c r="D1325" s="39">
        <v>0.8004</v>
      </c>
      <c r="E1325" s="39">
        <v>0.78869999999999996</v>
      </c>
    </row>
    <row r="1326" spans="1:5" x14ac:dyDescent="0.2">
      <c r="A1326" s="39">
        <v>32</v>
      </c>
      <c r="B1326" s="39">
        <v>2032</v>
      </c>
      <c r="C1326" s="38" t="s">
        <v>1399</v>
      </c>
      <c r="D1326" s="39">
        <v>0.78600000000000003</v>
      </c>
      <c r="E1326" s="39">
        <v>0.7732</v>
      </c>
    </row>
    <row r="1327" spans="1:5" x14ac:dyDescent="0.2">
      <c r="A1327" s="39">
        <v>32</v>
      </c>
      <c r="B1327" s="39">
        <v>2033</v>
      </c>
      <c r="C1327" s="38" t="s">
        <v>1400</v>
      </c>
      <c r="D1327" s="39">
        <v>0.77180000000000004</v>
      </c>
      <c r="E1327" s="39">
        <v>0.75800000000000001</v>
      </c>
    </row>
    <row r="1328" spans="1:5" x14ac:dyDescent="0.2">
      <c r="A1328" s="39">
        <v>32</v>
      </c>
      <c r="B1328" s="39">
        <v>2034</v>
      </c>
      <c r="C1328" s="38" t="s">
        <v>1401</v>
      </c>
      <c r="D1328" s="39">
        <v>0.75790000000000002</v>
      </c>
      <c r="E1328" s="39">
        <v>0.74319999999999997</v>
      </c>
    </row>
    <row r="1329" spans="1:5" x14ac:dyDescent="0.2">
      <c r="A1329" s="39">
        <v>32</v>
      </c>
      <c r="B1329" s="39">
        <v>2035</v>
      </c>
      <c r="C1329" s="38" t="s">
        <v>1402</v>
      </c>
      <c r="D1329" s="39">
        <v>0.74460000000000004</v>
      </c>
      <c r="E1329" s="39">
        <v>0.72889999999999999</v>
      </c>
    </row>
    <row r="1330" spans="1:5" x14ac:dyDescent="0.2">
      <c r="A1330" s="39">
        <v>32</v>
      </c>
      <c r="B1330" s="39">
        <v>2036</v>
      </c>
      <c r="C1330" s="38" t="s">
        <v>1403</v>
      </c>
      <c r="D1330" s="39">
        <v>0.73199999999999998</v>
      </c>
      <c r="E1330" s="39">
        <v>0.71519999999999995</v>
      </c>
    </row>
    <row r="1331" spans="1:5" x14ac:dyDescent="0.2">
      <c r="A1331" s="39">
        <v>32</v>
      </c>
      <c r="B1331" s="39">
        <v>2037</v>
      </c>
      <c r="C1331" s="38" t="s">
        <v>1404</v>
      </c>
      <c r="D1331" s="39">
        <v>0.72009999999999996</v>
      </c>
      <c r="E1331" s="39">
        <v>0.70230000000000004</v>
      </c>
    </row>
    <row r="1332" spans="1:5" x14ac:dyDescent="0.2">
      <c r="A1332" s="39">
        <v>32</v>
      </c>
      <c r="B1332" s="39">
        <v>2038</v>
      </c>
      <c r="C1332" s="38" t="s">
        <v>1405</v>
      </c>
      <c r="D1332" s="39">
        <v>0.70920000000000005</v>
      </c>
      <c r="E1332" s="39">
        <v>0.69010000000000005</v>
      </c>
    </row>
    <row r="1333" spans="1:5" x14ac:dyDescent="0.2">
      <c r="A1333" s="39">
        <v>32</v>
      </c>
      <c r="B1333" s="39">
        <v>2039</v>
      </c>
      <c r="C1333" s="38" t="s">
        <v>1406</v>
      </c>
      <c r="D1333" s="39">
        <v>0.69889999999999997</v>
      </c>
      <c r="E1333" s="39">
        <v>0.67859999999999998</v>
      </c>
    </row>
    <row r="1334" spans="1:5" x14ac:dyDescent="0.2">
      <c r="A1334" s="39">
        <v>32</v>
      </c>
      <c r="B1334" s="39">
        <v>2040</v>
      </c>
      <c r="C1334" s="38" t="s">
        <v>1407</v>
      </c>
      <c r="D1334" s="39">
        <v>0.68940000000000001</v>
      </c>
      <c r="E1334" s="39">
        <v>0.66779999999999995</v>
      </c>
    </row>
    <row r="1335" spans="1:5" x14ac:dyDescent="0.2">
      <c r="A1335" s="39">
        <v>32</v>
      </c>
      <c r="B1335" s="39">
        <v>2041</v>
      </c>
      <c r="C1335" s="38" t="s">
        <v>1408</v>
      </c>
      <c r="D1335" s="39">
        <v>0.68030000000000002</v>
      </c>
      <c r="E1335" s="39">
        <v>0.65749999999999997</v>
      </c>
    </row>
    <row r="1336" spans="1:5" x14ac:dyDescent="0.2">
      <c r="A1336" s="39">
        <v>32</v>
      </c>
      <c r="B1336" s="39">
        <v>2042</v>
      </c>
      <c r="C1336" s="38" t="s">
        <v>1409</v>
      </c>
      <c r="D1336" s="39">
        <v>0.67179999999999995</v>
      </c>
      <c r="E1336" s="39">
        <v>0.64759999999999995</v>
      </c>
    </row>
    <row r="1337" spans="1:5" x14ac:dyDescent="0.2">
      <c r="A1337" s="39">
        <v>32</v>
      </c>
      <c r="B1337" s="39">
        <v>2043</v>
      </c>
      <c r="C1337" s="38" t="s">
        <v>1410</v>
      </c>
      <c r="D1337" s="39">
        <v>0.66339999999999999</v>
      </c>
      <c r="E1337" s="39">
        <v>0.63790000000000002</v>
      </c>
    </row>
    <row r="1338" spans="1:5" x14ac:dyDescent="0.2">
      <c r="A1338" s="39">
        <v>32</v>
      </c>
      <c r="B1338" s="39">
        <v>2044</v>
      </c>
      <c r="C1338" s="38" t="s">
        <v>1411</v>
      </c>
      <c r="D1338" s="39">
        <v>0.6552</v>
      </c>
      <c r="E1338" s="39">
        <v>0.62829999999999997</v>
      </c>
    </row>
    <row r="1339" spans="1:5" x14ac:dyDescent="0.2">
      <c r="A1339" s="39">
        <v>32</v>
      </c>
      <c r="B1339" s="39">
        <v>2045</v>
      </c>
      <c r="C1339" s="38" t="s">
        <v>1412</v>
      </c>
      <c r="D1339" s="39">
        <v>0.64690000000000003</v>
      </c>
      <c r="E1339" s="39">
        <v>0.61890000000000001</v>
      </c>
    </row>
    <row r="1340" spans="1:5" x14ac:dyDescent="0.2">
      <c r="A1340" s="39">
        <v>32</v>
      </c>
      <c r="B1340" s="39">
        <v>2046</v>
      </c>
      <c r="C1340" s="38" t="s">
        <v>1413</v>
      </c>
      <c r="D1340" s="39">
        <v>0.63880000000000003</v>
      </c>
      <c r="E1340" s="39">
        <v>0.60960000000000003</v>
      </c>
    </row>
    <row r="1341" spans="1:5" x14ac:dyDescent="0.2">
      <c r="A1341" s="39">
        <v>32</v>
      </c>
      <c r="B1341" s="39">
        <v>2047</v>
      </c>
      <c r="C1341" s="38" t="s">
        <v>1414</v>
      </c>
      <c r="D1341" s="39">
        <v>0.63090000000000002</v>
      </c>
      <c r="E1341" s="39">
        <v>0.60050000000000003</v>
      </c>
    </row>
    <row r="1342" spans="1:5" x14ac:dyDescent="0.2">
      <c r="A1342" s="39">
        <v>32</v>
      </c>
      <c r="B1342" s="39">
        <v>2048</v>
      </c>
      <c r="C1342" s="38" t="s">
        <v>1415</v>
      </c>
      <c r="D1342" s="39">
        <v>0.623</v>
      </c>
      <c r="E1342" s="39">
        <v>0.59150000000000003</v>
      </c>
    </row>
    <row r="1343" spans="1:5" x14ac:dyDescent="0.2">
      <c r="A1343" s="39">
        <v>32</v>
      </c>
      <c r="B1343" s="39">
        <v>2049</v>
      </c>
      <c r="C1343" s="38" t="s">
        <v>1416</v>
      </c>
      <c r="D1343" s="39">
        <v>0.61519999999999997</v>
      </c>
      <c r="E1343" s="39">
        <v>0.58260000000000001</v>
      </c>
    </row>
    <row r="1344" spans="1:5" x14ac:dyDescent="0.2">
      <c r="A1344" s="39">
        <v>32</v>
      </c>
      <c r="B1344" s="39">
        <v>2050</v>
      </c>
      <c r="C1344" s="38" t="s">
        <v>1417</v>
      </c>
      <c r="D1344" s="39">
        <v>0.60760000000000003</v>
      </c>
      <c r="E1344" s="39">
        <v>0.57379999999999998</v>
      </c>
    </row>
    <row r="1345" spans="1:5" x14ac:dyDescent="0.2">
      <c r="A1345" s="39">
        <v>32</v>
      </c>
      <c r="B1345" s="39">
        <v>2051</v>
      </c>
      <c r="C1345" s="38" t="s">
        <v>1418</v>
      </c>
      <c r="D1345" s="39">
        <v>0.59989999999999999</v>
      </c>
      <c r="E1345" s="39">
        <v>0.56520000000000004</v>
      </c>
    </row>
    <row r="1346" spans="1:5" x14ac:dyDescent="0.2">
      <c r="A1346" s="39">
        <v>32</v>
      </c>
      <c r="B1346" s="39">
        <v>2052</v>
      </c>
      <c r="C1346" s="38" t="s">
        <v>1419</v>
      </c>
      <c r="D1346" s="39">
        <v>0.59240000000000004</v>
      </c>
      <c r="E1346" s="39">
        <v>0.55669999999999997</v>
      </c>
    </row>
    <row r="1347" spans="1:5" x14ac:dyDescent="0.2">
      <c r="A1347" s="39">
        <v>32</v>
      </c>
      <c r="B1347" s="39">
        <v>2053</v>
      </c>
      <c r="C1347" s="38" t="s">
        <v>1420</v>
      </c>
      <c r="D1347" s="39">
        <v>0.58499999999999996</v>
      </c>
      <c r="E1347" s="39">
        <v>0.5484</v>
      </c>
    </row>
    <row r="1348" spans="1:5" x14ac:dyDescent="0.2">
      <c r="A1348" s="39">
        <v>32</v>
      </c>
      <c r="B1348" s="39">
        <v>2054</v>
      </c>
      <c r="C1348" s="38" t="s">
        <v>1421</v>
      </c>
      <c r="D1348" s="39">
        <v>0.57769999999999999</v>
      </c>
      <c r="E1348" s="39">
        <v>0.54020000000000001</v>
      </c>
    </row>
    <row r="1349" spans="1:5" x14ac:dyDescent="0.2">
      <c r="A1349" s="39">
        <v>32</v>
      </c>
      <c r="B1349" s="39">
        <v>2055</v>
      </c>
      <c r="C1349" s="38" t="s">
        <v>1422</v>
      </c>
      <c r="D1349" s="39">
        <v>0.57050000000000001</v>
      </c>
      <c r="E1349" s="39">
        <v>0.53200000000000003</v>
      </c>
    </row>
    <row r="1350" spans="1:5" x14ac:dyDescent="0.2">
      <c r="A1350" s="39">
        <v>32</v>
      </c>
      <c r="B1350" s="39">
        <v>2056</v>
      </c>
      <c r="C1350" s="38" t="s">
        <v>1423</v>
      </c>
      <c r="D1350" s="39">
        <v>0.56340000000000001</v>
      </c>
      <c r="E1350" s="39">
        <v>0.52410000000000001</v>
      </c>
    </row>
    <row r="1351" spans="1:5" x14ac:dyDescent="0.2">
      <c r="A1351" s="39">
        <v>32</v>
      </c>
      <c r="B1351" s="39">
        <v>2057</v>
      </c>
      <c r="C1351" s="38" t="s">
        <v>1424</v>
      </c>
      <c r="D1351" s="39">
        <v>0.55640000000000001</v>
      </c>
      <c r="E1351" s="39">
        <v>0.51619999999999999</v>
      </c>
    </row>
    <row r="1352" spans="1:5" x14ac:dyDescent="0.2">
      <c r="A1352" s="39">
        <v>32</v>
      </c>
      <c r="B1352" s="39">
        <v>2058</v>
      </c>
      <c r="C1352" s="38" t="s">
        <v>1425</v>
      </c>
      <c r="D1352" s="39">
        <v>0.5494</v>
      </c>
      <c r="E1352" s="39">
        <v>0.50849999999999995</v>
      </c>
    </row>
    <row r="1353" spans="1:5" x14ac:dyDescent="0.2">
      <c r="A1353" s="39">
        <v>32</v>
      </c>
      <c r="B1353" s="39">
        <v>2059</v>
      </c>
      <c r="C1353" s="38" t="s">
        <v>1426</v>
      </c>
      <c r="D1353" s="39">
        <v>0.54249999999999998</v>
      </c>
      <c r="E1353" s="39">
        <v>0.50090000000000001</v>
      </c>
    </row>
    <row r="1354" spans="1:5" x14ac:dyDescent="0.2">
      <c r="A1354" s="39">
        <v>32</v>
      </c>
      <c r="B1354" s="39">
        <v>2060</v>
      </c>
      <c r="C1354" s="38" t="s">
        <v>1427</v>
      </c>
      <c r="D1354" s="39">
        <v>0.53580000000000005</v>
      </c>
      <c r="E1354" s="39">
        <v>0.49330000000000002</v>
      </c>
    </row>
    <row r="1355" spans="1:5" x14ac:dyDescent="0.2">
      <c r="A1355" s="39">
        <v>32</v>
      </c>
      <c r="B1355" s="39">
        <v>2061</v>
      </c>
      <c r="C1355" s="38" t="s">
        <v>1428</v>
      </c>
      <c r="D1355" s="39">
        <v>0.52910000000000001</v>
      </c>
      <c r="E1355" s="39">
        <v>0.48599999999999999</v>
      </c>
    </row>
    <row r="1356" spans="1:5" x14ac:dyDescent="0.2">
      <c r="A1356" s="39">
        <v>32</v>
      </c>
      <c r="B1356" s="39">
        <v>2062</v>
      </c>
      <c r="C1356" s="38" t="s">
        <v>1429</v>
      </c>
      <c r="D1356" s="39">
        <v>0.52249999999999996</v>
      </c>
      <c r="E1356" s="39">
        <v>0.47870000000000001</v>
      </c>
    </row>
    <row r="1357" spans="1:5" x14ac:dyDescent="0.2">
      <c r="A1357" s="39">
        <v>32</v>
      </c>
      <c r="B1357" s="39">
        <v>2063</v>
      </c>
      <c r="C1357" s="38" t="s">
        <v>1430</v>
      </c>
      <c r="D1357" s="39">
        <v>0.51590000000000003</v>
      </c>
      <c r="E1357" s="39">
        <v>0.47139999999999999</v>
      </c>
    </row>
    <row r="1358" spans="1:5" x14ac:dyDescent="0.2">
      <c r="A1358" s="39">
        <v>32</v>
      </c>
      <c r="B1358" s="39">
        <v>2064</v>
      </c>
      <c r="C1358" s="38" t="s">
        <v>1431</v>
      </c>
      <c r="D1358" s="39">
        <v>0.50949999999999995</v>
      </c>
      <c r="E1358" s="39">
        <v>0.46439999999999998</v>
      </c>
    </row>
    <row r="1359" spans="1:5" x14ac:dyDescent="0.2">
      <c r="A1359" s="39">
        <v>32</v>
      </c>
      <c r="B1359" s="39">
        <v>2065</v>
      </c>
      <c r="C1359" s="38" t="s">
        <v>1432</v>
      </c>
      <c r="D1359" s="39">
        <v>0.50309999999999999</v>
      </c>
      <c r="E1359" s="39">
        <v>0.45750000000000002</v>
      </c>
    </row>
    <row r="1360" spans="1:5" x14ac:dyDescent="0.2">
      <c r="A1360" s="39">
        <v>32</v>
      </c>
      <c r="B1360" s="39">
        <v>2066</v>
      </c>
      <c r="C1360" s="38" t="s">
        <v>1433</v>
      </c>
      <c r="D1360" s="39">
        <v>0.49680000000000002</v>
      </c>
      <c r="E1360" s="39">
        <v>0.4506</v>
      </c>
    </row>
    <row r="1361" spans="1:5" x14ac:dyDescent="0.2">
      <c r="A1361" s="39">
        <v>32</v>
      </c>
      <c r="B1361" s="39">
        <v>2067</v>
      </c>
      <c r="C1361" s="38" t="s">
        <v>1434</v>
      </c>
      <c r="D1361" s="39">
        <v>0.49059999999999998</v>
      </c>
      <c r="E1361" s="39">
        <v>0.44390000000000002</v>
      </c>
    </row>
    <row r="1362" spans="1:5" x14ac:dyDescent="0.2">
      <c r="A1362" s="39">
        <v>32</v>
      </c>
      <c r="B1362" s="39">
        <v>2068</v>
      </c>
      <c r="C1362" s="38" t="s">
        <v>1435</v>
      </c>
      <c r="D1362" s="39">
        <v>0.48449999999999999</v>
      </c>
      <c r="E1362" s="39">
        <v>0.43719999999999998</v>
      </c>
    </row>
    <row r="1363" spans="1:5" x14ac:dyDescent="0.2">
      <c r="A1363" s="39">
        <v>32</v>
      </c>
      <c r="B1363" s="39">
        <v>2069</v>
      </c>
      <c r="C1363" s="38" t="s">
        <v>1436</v>
      </c>
      <c r="D1363" s="39">
        <v>0.47839999999999999</v>
      </c>
      <c r="E1363" s="39">
        <v>0.43059999999999998</v>
      </c>
    </row>
    <row r="1364" spans="1:5" x14ac:dyDescent="0.2">
      <c r="A1364" s="39">
        <v>32</v>
      </c>
      <c r="B1364" s="39">
        <v>2070</v>
      </c>
      <c r="C1364" s="38" t="s">
        <v>1437</v>
      </c>
      <c r="D1364" s="39">
        <v>0.47239999999999999</v>
      </c>
      <c r="E1364" s="39">
        <v>0.42409999999999998</v>
      </c>
    </row>
    <row r="1365" spans="1:5" x14ac:dyDescent="0.2">
      <c r="A1365" s="39">
        <v>32</v>
      </c>
      <c r="B1365" s="39">
        <v>2071</v>
      </c>
      <c r="C1365" s="38" t="s">
        <v>1438</v>
      </c>
      <c r="D1365" s="39">
        <v>0.46660000000000001</v>
      </c>
      <c r="E1365" s="39">
        <v>0.4178</v>
      </c>
    </row>
    <row r="1366" spans="1:5" x14ac:dyDescent="0.2">
      <c r="A1366" s="39">
        <v>32</v>
      </c>
      <c r="B1366" s="39">
        <v>2072</v>
      </c>
      <c r="C1366" s="38" t="s">
        <v>1439</v>
      </c>
      <c r="D1366" s="39">
        <v>0.46079999999999999</v>
      </c>
      <c r="E1366" s="39">
        <v>0.41160000000000002</v>
      </c>
    </row>
    <row r="1367" spans="1:5" x14ac:dyDescent="0.2">
      <c r="A1367" s="39">
        <v>32</v>
      </c>
      <c r="B1367" s="39">
        <v>2073</v>
      </c>
      <c r="C1367" s="38" t="s">
        <v>1440</v>
      </c>
      <c r="D1367" s="39">
        <v>0.45500000000000002</v>
      </c>
      <c r="E1367" s="39">
        <v>0.40539999999999998</v>
      </c>
    </row>
    <row r="1368" spans="1:5" x14ac:dyDescent="0.2">
      <c r="A1368" s="39">
        <v>32</v>
      </c>
      <c r="B1368" s="39">
        <v>2074</v>
      </c>
      <c r="C1368" s="38" t="s">
        <v>1441</v>
      </c>
      <c r="D1368" s="39">
        <v>0.44929999999999998</v>
      </c>
      <c r="E1368" s="39">
        <v>0.39929999999999999</v>
      </c>
    </row>
    <row r="1369" spans="1:5" x14ac:dyDescent="0.2">
      <c r="A1369" s="39">
        <v>32</v>
      </c>
      <c r="B1369" s="39">
        <v>2075</v>
      </c>
      <c r="C1369" s="38" t="s">
        <v>1442</v>
      </c>
      <c r="D1369" s="39">
        <v>0.44369999999999998</v>
      </c>
      <c r="E1369" s="39">
        <v>0.39329999999999998</v>
      </c>
    </row>
    <row r="1370" spans="1:5" x14ac:dyDescent="0.2">
      <c r="A1370" s="39">
        <v>32</v>
      </c>
      <c r="B1370" s="39">
        <v>2076</v>
      </c>
      <c r="C1370" s="38" t="s">
        <v>1443</v>
      </c>
      <c r="D1370" s="39">
        <v>0.43809999999999999</v>
      </c>
      <c r="E1370" s="39">
        <v>0.38740000000000002</v>
      </c>
    </row>
    <row r="1371" spans="1:5" x14ac:dyDescent="0.2">
      <c r="A1371" s="39">
        <v>32</v>
      </c>
      <c r="B1371" s="39">
        <v>2077</v>
      </c>
      <c r="C1371" s="38" t="s">
        <v>1444</v>
      </c>
      <c r="D1371" s="39">
        <v>0.43259999999999998</v>
      </c>
      <c r="E1371" s="39">
        <v>0.38159999999999999</v>
      </c>
    </row>
    <row r="1372" spans="1:5" x14ac:dyDescent="0.2">
      <c r="A1372" s="39">
        <v>32</v>
      </c>
      <c r="B1372" s="39">
        <v>2078</v>
      </c>
      <c r="C1372" s="38" t="s">
        <v>1445</v>
      </c>
      <c r="D1372" s="39">
        <v>0.42730000000000001</v>
      </c>
      <c r="E1372" s="39">
        <v>0.37580000000000002</v>
      </c>
    </row>
    <row r="1373" spans="1:5" x14ac:dyDescent="0.2">
      <c r="A1373" s="39">
        <v>32</v>
      </c>
      <c r="B1373" s="39">
        <v>2079</v>
      </c>
      <c r="C1373" s="38" t="s">
        <v>1446</v>
      </c>
      <c r="D1373" s="39">
        <v>0.4219</v>
      </c>
      <c r="E1373" s="39">
        <v>0.37019999999999997</v>
      </c>
    </row>
    <row r="1374" spans="1:5" x14ac:dyDescent="0.2">
      <c r="A1374" s="39">
        <v>32</v>
      </c>
      <c r="B1374" s="39">
        <v>2080</v>
      </c>
      <c r="C1374" s="38" t="s">
        <v>1447</v>
      </c>
      <c r="D1374" s="39">
        <v>0.41660000000000003</v>
      </c>
      <c r="E1374" s="39">
        <v>0.36470000000000002</v>
      </c>
    </row>
    <row r="1375" spans="1:5" x14ac:dyDescent="0.2">
      <c r="A1375" s="39">
        <v>32</v>
      </c>
      <c r="B1375" s="39">
        <v>2081</v>
      </c>
      <c r="C1375" s="38" t="s">
        <v>1448</v>
      </c>
      <c r="D1375" s="39">
        <v>0.41139999999999999</v>
      </c>
      <c r="E1375" s="39">
        <v>0.35920000000000002</v>
      </c>
    </row>
    <row r="1376" spans="1:5" x14ac:dyDescent="0.2">
      <c r="A1376" s="39">
        <v>32</v>
      </c>
      <c r="B1376" s="39">
        <v>2082</v>
      </c>
      <c r="C1376" s="38" t="s">
        <v>1449</v>
      </c>
      <c r="D1376" s="39">
        <v>0.40629999999999999</v>
      </c>
      <c r="E1376" s="39">
        <v>0.35389999999999999</v>
      </c>
    </row>
    <row r="1377" spans="1:5" x14ac:dyDescent="0.2">
      <c r="A1377" s="39">
        <v>32</v>
      </c>
      <c r="B1377" s="39">
        <v>2083</v>
      </c>
      <c r="C1377" s="38" t="s">
        <v>1450</v>
      </c>
      <c r="D1377" s="39">
        <v>0.4012</v>
      </c>
      <c r="E1377" s="39">
        <v>0.34860000000000002</v>
      </c>
    </row>
    <row r="1378" spans="1:5" x14ac:dyDescent="0.2">
      <c r="A1378" s="39">
        <v>32</v>
      </c>
      <c r="B1378" s="39">
        <v>2084</v>
      </c>
      <c r="C1378" s="38" t="s">
        <v>1451</v>
      </c>
      <c r="D1378" s="39">
        <v>0.3962</v>
      </c>
      <c r="E1378" s="39">
        <v>0.34320000000000001</v>
      </c>
    </row>
    <row r="1379" spans="1:5" x14ac:dyDescent="0.2">
      <c r="A1379" s="39">
        <v>32</v>
      </c>
      <c r="B1379" s="39">
        <v>2085</v>
      </c>
      <c r="C1379" s="38" t="s">
        <v>1452</v>
      </c>
      <c r="D1379" s="39">
        <v>0.39119999999999999</v>
      </c>
      <c r="E1379" s="39">
        <v>0.33810000000000001</v>
      </c>
    </row>
    <row r="1380" spans="1:5" x14ac:dyDescent="0.2">
      <c r="A1380" s="39">
        <v>32</v>
      </c>
      <c r="B1380" s="39">
        <v>2086</v>
      </c>
      <c r="C1380" s="38" t="s">
        <v>1453</v>
      </c>
      <c r="D1380" s="39">
        <v>0.38640000000000002</v>
      </c>
      <c r="E1380" s="39">
        <v>0.33300000000000002</v>
      </c>
    </row>
    <row r="1381" spans="1:5" x14ac:dyDescent="0.2">
      <c r="A1381" s="39">
        <v>32</v>
      </c>
      <c r="B1381" s="39">
        <v>2087</v>
      </c>
      <c r="C1381" s="38" t="s">
        <v>1454</v>
      </c>
      <c r="D1381" s="39">
        <v>0.38150000000000001</v>
      </c>
      <c r="E1381" s="39">
        <v>0.3281</v>
      </c>
    </row>
    <row r="1382" spans="1:5" x14ac:dyDescent="0.2">
      <c r="A1382" s="39">
        <v>32</v>
      </c>
      <c r="B1382" s="39">
        <v>2088</v>
      </c>
      <c r="C1382" s="38" t="s">
        <v>1455</v>
      </c>
      <c r="D1382" s="39">
        <v>0.37669999999999998</v>
      </c>
      <c r="E1382" s="39">
        <v>0.3231</v>
      </c>
    </row>
    <row r="1383" spans="1:5" x14ac:dyDescent="0.2">
      <c r="A1383" s="39">
        <v>32</v>
      </c>
      <c r="B1383" s="39">
        <v>2089</v>
      </c>
      <c r="C1383" s="38" t="s">
        <v>1456</v>
      </c>
      <c r="D1383" s="39">
        <v>0.372</v>
      </c>
      <c r="E1383" s="39">
        <v>0.31830000000000003</v>
      </c>
    </row>
    <row r="1384" spans="1:5" x14ac:dyDescent="0.2">
      <c r="A1384" s="39">
        <v>32</v>
      </c>
      <c r="B1384" s="39">
        <v>2090</v>
      </c>
      <c r="C1384" s="38" t="s">
        <v>1457</v>
      </c>
      <c r="D1384" s="39">
        <v>0.3674</v>
      </c>
      <c r="E1384" s="39">
        <v>0.3135</v>
      </c>
    </row>
    <row r="1385" spans="1:5" x14ac:dyDescent="0.2">
      <c r="A1385" s="39">
        <v>32</v>
      </c>
      <c r="B1385" s="39">
        <v>2091</v>
      </c>
      <c r="C1385" s="38" t="s">
        <v>1458</v>
      </c>
      <c r="D1385" s="39">
        <v>0.36280000000000001</v>
      </c>
      <c r="E1385" s="39">
        <v>0.30880000000000002</v>
      </c>
    </row>
    <row r="1386" spans="1:5" x14ac:dyDescent="0.2">
      <c r="A1386" s="39">
        <v>32</v>
      </c>
      <c r="B1386" s="39">
        <v>2092</v>
      </c>
      <c r="C1386" s="38" t="s">
        <v>1459</v>
      </c>
      <c r="D1386" s="39">
        <v>0.35820000000000002</v>
      </c>
      <c r="E1386" s="39">
        <v>0.30420000000000003</v>
      </c>
    </row>
    <row r="1387" spans="1:5" x14ac:dyDescent="0.2">
      <c r="A1387" s="39">
        <v>32</v>
      </c>
      <c r="B1387" s="39">
        <v>2093</v>
      </c>
      <c r="C1387" s="38" t="s">
        <v>1460</v>
      </c>
      <c r="D1387" s="39">
        <v>0.3538</v>
      </c>
      <c r="E1387" s="39">
        <v>0.29959999999999998</v>
      </c>
    </row>
    <row r="1388" spans="1:5" x14ac:dyDescent="0.2">
      <c r="A1388" s="39">
        <v>32</v>
      </c>
      <c r="B1388" s="39">
        <v>2094</v>
      </c>
      <c r="C1388" s="38" t="s">
        <v>1461</v>
      </c>
      <c r="D1388" s="39">
        <v>0.34939999999999999</v>
      </c>
      <c r="E1388" s="39">
        <v>0.29509999999999997</v>
      </c>
    </row>
    <row r="1389" spans="1:5" x14ac:dyDescent="0.2">
      <c r="A1389" s="39">
        <v>32</v>
      </c>
      <c r="B1389" s="39">
        <v>2095</v>
      </c>
      <c r="C1389" s="38" t="s">
        <v>1462</v>
      </c>
      <c r="D1389" s="39">
        <v>0.34499999999999997</v>
      </c>
      <c r="E1389" s="39">
        <v>0.29070000000000001</v>
      </c>
    </row>
    <row r="1390" spans="1:5" x14ac:dyDescent="0.2">
      <c r="A1390" s="39">
        <v>32</v>
      </c>
      <c r="B1390" s="39">
        <v>2096</v>
      </c>
      <c r="C1390" s="38" t="s">
        <v>1463</v>
      </c>
      <c r="D1390" s="39">
        <v>0.3407</v>
      </c>
      <c r="E1390" s="39">
        <v>0.2863</v>
      </c>
    </row>
    <row r="1391" spans="1:5" x14ac:dyDescent="0.2">
      <c r="A1391" s="39">
        <v>32</v>
      </c>
      <c r="B1391" s="39">
        <v>2097</v>
      </c>
      <c r="C1391" s="38" t="s">
        <v>1464</v>
      </c>
      <c r="D1391" s="39">
        <v>0.33639999999999998</v>
      </c>
      <c r="E1391" s="39">
        <v>0.28210000000000002</v>
      </c>
    </row>
    <row r="1392" spans="1:5" x14ac:dyDescent="0.2">
      <c r="A1392" s="39">
        <v>32</v>
      </c>
      <c r="B1392" s="39">
        <v>2098</v>
      </c>
      <c r="C1392" s="38" t="s">
        <v>1465</v>
      </c>
      <c r="D1392" s="39">
        <v>0.33229999999999998</v>
      </c>
      <c r="E1392" s="39">
        <v>0.27789999999999998</v>
      </c>
    </row>
    <row r="1393" spans="1:5" x14ac:dyDescent="0.2">
      <c r="A1393" s="39">
        <v>32</v>
      </c>
      <c r="B1393" s="39">
        <v>2099</v>
      </c>
      <c r="C1393" s="38" t="s">
        <v>1466</v>
      </c>
      <c r="D1393" s="39">
        <v>0.3281</v>
      </c>
      <c r="E1393" s="39">
        <v>0.2737</v>
      </c>
    </row>
    <row r="1394" spans="1:5" x14ac:dyDescent="0.2">
      <c r="A1394" s="39">
        <v>32</v>
      </c>
      <c r="B1394" s="39">
        <v>2100</v>
      </c>
      <c r="C1394" s="38" t="s">
        <v>1467</v>
      </c>
      <c r="D1394" s="39">
        <v>0.32400000000000001</v>
      </c>
      <c r="E1394" s="39">
        <v>0.26960000000000001</v>
      </c>
    </row>
    <row r="1395" spans="1:5" x14ac:dyDescent="0.2">
      <c r="A1395" s="39">
        <v>32</v>
      </c>
      <c r="B1395" s="39">
        <v>2101</v>
      </c>
      <c r="C1395" s="38" t="s">
        <v>1468</v>
      </c>
      <c r="D1395" s="39">
        <v>0.32</v>
      </c>
      <c r="E1395" s="39">
        <v>0.26550000000000001</v>
      </c>
    </row>
    <row r="1396" spans="1:5" x14ac:dyDescent="0.2">
      <c r="A1396" s="39">
        <v>32</v>
      </c>
      <c r="B1396" s="39">
        <v>2102</v>
      </c>
      <c r="C1396" s="38" t="s">
        <v>1469</v>
      </c>
      <c r="D1396" s="39">
        <v>0.31590000000000001</v>
      </c>
      <c r="E1396" s="39">
        <v>0.26150000000000001</v>
      </c>
    </row>
    <row r="1397" spans="1:5" x14ac:dyDescent="0.2">
      <c r="A1397" s="39">
        <v>32</v>
      </c>
      <c r="B1397" s="39">
        <v>2103</v>
      </c>
      <c r="C1397" s="38" t="s">
        <v>1470</v>
      </c>
      <c r="D1397" s="39">
        <v>0.312</v>
      </c>
      <c r="E1397" s="39">
        <v>0.2576</v>
      </c>
    </row>
    <row r="1398" spans="1:5" x14ac:dyDescent="0.2">
      <c r="A1398" s="39">
        <v>32</v>
      </c>
      <c r="B1398" s="39">
        <v>2104</v>
      </c>
      <c r="C1398" s="38" t="s">
        <v>1471</v>
      </c>
      <c r="D1398" s="39">
        <v>0.30809999999999998</v>
      </c>
      <c r="E1398" s="39">
        <v>0.25380000000000003</v>
      </c>
    </row>
    <row r="1399" spans="1:5" x14ac:dyDescent="0.2">
      <c r="A1399" s="39">
        <v>32</v>
      </c>
      <c r="B1399" s="39">
        <v>2105</v>
      </c>
      <c r="C1399" s="38" t="s">
        <v>1472</v>
      </c>
      <c r="D1399" s="39">
        <v>0.30420000000000003</v>
      </c>
      <c r="E1399" s="39">
        <v>0.25</v>
      </c>
    </row>
    <row r="1400" spans="1:5" x14ac:dyDescent="0.2">
      <c r="A1400" s="39">
        <v>32</v>
      </c>
      <c r="B1400" s="39">
        <v>2106</v>
      </c>
      <c r="C1400" s="38" t="s">
        <v>1473</v>
      </c>
      <c r="D1400" s="39">
        <v>0.30049999999999999</v>
      </c>
      <c r="E1400" s="39">
        <v>0.2462</v>
      </c>
    </row>
    <row r="1401" spans="1:5" x14ac:dyDescent="0.2">
      <c r="A1401" s="39">
        <v>32</v>
      </c>
      <c r="B1401" s="39">
        <v>2107</v>
      </c>
      <c r="C1401" s="38" t="s">
        <v>1474</v>
      </c>
      <c r="D1401" s="39">
        <v>0.29670000000000002</v>
      </c>
      <c r="E1401" s="39">
        <v>0.24249999999999999</v>
      </c>
    </row>
    <row r="1402" spans="1:5" x14ac:dyDescent="0.2">
      <c r="A1402" s="39">
        <v>32</v>
      </c>
      <c r="B1402" s="39">
        <v>2108</v>
      </c>
      <c r="C1402" s="38" t="s">
        <v>1475</v>
      </c>
      <c r="D1402" s="39">
        <v>0.29299999999999998</v>
      </c>
      <c r="E1402" s="39">
        <v>0.23880000000000001</v>
      </c>
    </row>
    <row r="1403" spans="1:5" x14ac:dyDescent="0.2">
      <c r="A1403" s="39">
        <v>32</v>
      </c>
      <c r="B1403" s="39">
        <v>2109</v>
      </c>
      <c r="C1403" s="38" t="s">
        <v>1476</v>
      </c>
      <c r="D1403" s="39">
        <v>0.2893</v>
      </c>
      <c r="E1403" s="39">
        <v>0.23530000000000001</v>
      </c>
    </row>
    <row r="1404" spans="1:5" x14ac:dyDescent="0.2">
      <c r="A1404" s="39">
        <v>32</v>
      </c>
      <c r="B1404" s="39">
        <v>2110</v>
      </c>
      <c r="C1404" s="38" t="s">
        <v>1477</v>
      </c>
      <c r="D1404" s="39">
        <v>0.2858</v>
      </c>
      <c r="E1404" s="39">
        <v>0.23180000000000001</v>
      </c>
    </row>
    <row r="1405" spans="1:5" x14ac:dyDescent="0.2">
      <c r="A1405" s="39">
        <v>32</v>
      </c>
      <c r="B1405" s="39">
        <v>2111</v>
      </c>
      <c r="C1405" s="38" t="s">
        <v>1478</v>
      </c>
      <c r="D1405" s="39">
        <v>0.28210000000000002</v>
      </c>
      <c r="E1405" s="39">
        <v>0.2283</v>
      </c>
    </row>
    <row r="1406" spans="1:5" x14ac:dyDescent="0.2">
      <c r="A1406" s="39">
        <v>32</v>
      </c>
      <c r="B1406" s="39">
        <v>2112</v>
      </c>
      <c r="C1406" s="38" t="s">
        <v>1479</v>
      </c>
      <c r="D1406" s="39">
        <v>0.2787</v>
      </c>
      <c r="E1406" s="39">
        <v>0.2248</v>
      </c>
    </row>
    <row r="1407" spans="1:5" x14ac:dyDescent="0.2">
      <c r="A1407" s="39">
        <v>32</v>
      </c>
      <c r="B1407" s="39">
        <v>2113</v>
      </c>
      <c r="C1407" s="38" t="s">
        <v>1480</v>
      </c>
      <c r="D1407" s="39">
        <v>0.27510000000000001</v>
      </c>
      <c r="E1407" s="39">
        <v>0.2215</v>
      </c>
    </row>
    <row r="1408" spans="1:5" x14ac:dyDescent="0.2">
      <c r="A1408" s="39">
        <v>32</v>
      </c>
      <c r="B1408" s="39">
        <v>2114</v>
      </c>
      <c r="C1408" s="38" t="s">
        <v>1481</v>
      </c>
      <c r="D1408" s="39">
        <v>0.27160000000000001</v>
      </c>
      <c r="E1408" s="39">
        <v>0.21820000000000001</v>
      </c>
    </row>
    <row r="1409" spans="1:5" x14ac:dyDescent="0.2">
      <c r="A1409" s="39">
        <v>32</v>
      </c>
      <c r="B1409" s="39">
        <v>2115</v>
      </c>
      <c r="C1409" s="38" t="s">
        <v>1482</v>
      </c>
      <c r="D1409" s="39">
        <v>0.26829999999999998</v>
      </c>
      <c r="E1409" s="39">
        <v>0.21490000000000001</v>
      </c>
    </row>
    <row r="1410" spans="1:5" x14ac:dyDescent="0.2">
      <c r="A1410" s="39">
        <v>32</v>
      </c>
      <c r="B1410" s="39">
        <v>2116</v>
      </c>
      <c r="C1410" s="38" t="s">
        <v>1483</v>
      </c>
      <c r="D1410" s="39">
        <v>0.26504009572901321</v>
      </c>
      <c r="E1410" s="39">
        <v>0.21164990834097158</v>
      </c>
    </row>
    <row r="1411" spans="1:5" x14ac:dyDescent="0.2">
      <c r="A1411" s="39">
        <v>32</v>
      </c>
      <c r="B1411" s="39">
        <v>2117</v>
      </c>
      <c r="C1411" s="38" t="s">
        <v>1484</v>
      </c>
      <c r="D1411" s="39">
        <v>0.26181980001507449</v>
      </c>
      <c r="E1411" s="39">
        <v>0.20844897022215761</v>
      </c>
    </row>
    <row r="1412" spans="1:5" x14ac:dyDescent="0.2">
      <c r="A1412" s="39">
        <v>33</v>
      </c>
      <c r="B1412" s="39">
        <v>2024</v>
      </c>
      <c r="C1412" s="38" t="s">
        <v>1485</v>
      </c>
      <c r="D1412" s="39">
        <v>0.92769999999999997</v>
      </c>
      <c r="E1412" s="39">
        <v>0.92469999999999997</v>
      </c>
    </row>
    <row r="1413" spans="1:5" x14ac:dyDescent="0.2">
      <c r="A1413" s="39">
        <v>33</v>
      </c>
      <c r="B1413" s="39">
        <v>2025</v>
      </c>
      <c r="C1413" s="38" t="s">
        <v>1486</v>
      </c>
      <c r="D1413" s="39">
        <v>0.8931</v>
      </c>
      <c r="E1413" s="39">
        <v>0.88880000000000003</v>
      </c>
    </row>
    <row r="1414" spans="1:5" x14ac:dyDescent="0.2">
      <c r="A1414" s="39">
        <v>33</v>
      </c>
      <c r="B1414" s="39">
        <v>2026</v>
      </c>
      <c r="C1414" s="38" t="s">
        <v>1487</v>
      </c>
      <c r="D1414" s="39">
        <v>0.877</v>
      </c>
      <c r="E1414" s="39">
        <v>0.87119999999999997</v>
      </c>
    </row>
    <row r="1415" spans="1:5" x14ac:dyDescent="0.2">
      <c r="A1415" s="39">
        <v>33</v>
      </c>
      <c r="B1415" s="39">
        <v>2027</v>
      </c>
      <c r="C1415" s="38" t="s">
        <v>1488</v>
      </c>
      <c r="D1415" s="39">
        <v>0.86109999999999998</v>
      </c>
      <c r="E1415" s="39">
        <v>0.85399999999999998</v>
      </c>
    </row>
    <row r="1416" spans="1:5" x14ac:dyDescent="0.2">
      <c r="A1416" s="39">
        <v>33</v>
      </c>
      <c r="B1416" s="39">
        <v>2028</v>
      </c>
      <c r="C1416" s="38" t="s">
        <v>1489</v>
      </c>
      <c r="D1416" s="39">
        <v>0.84550000000000003</v>
      </c>
      <c r="E1416" s="39">
        <v>0.83730000000000004</v>
      </c>
    </row>
    <row r="1417" spans="1:5" x14ac:dyDescent="0.2">
      <c r="A1417" s="39">
        <v>33</v>
      </c>
      <c r="B1417" s="39">
        <v>2029</v>
      </c>
      <c r="C1417" s="38" t="s">
        <v>1490</v>
      </c>
      <c r="D1417" s="39">
        <v>0.83020000000000005</v>
      </c>
      <c r="E1417" s="39">
        <v>0.82069999999999999</v>
      </c>
    </row>
    <row r="1418" spans="1:5" x14ac:dyDescent="0.2">
      <c r="A1418" s="39">
        <v>33</v>
      </c>
      <c r="B1418" s="39">
        <v>2030</v>
      </c>
      <c r="C1418" s="38" t="s">
        <v>1491</v>
      </c>
      <c r="D1418" s="39">
        <v>0.81510000000000005</v>
      </c>
      <c r="E1418" s="39">
        <v>0.80459999999999998</v>
      </c>
    </row>
    <row r="1419" spans="1:5" x14ac:dyDescent="0.2">
      <c r="A1419" s="39">
        <v>33</v>
      </c>
      <c r="B1419" s="39">
        <v>2031</v>
      </c>
      <c r="C1419" s="38" t="s">
        <v>1492</v>
      </c>
      <c r="D1419" s="39">
        <v>0.8004</v>
      </c>
      <c r="E1419" s="39">
        <v>0.78869999999999996</v>
      </c>
    </row>
    <row r="1420" spans="1:5" x14ac:dyDescent="0.2">
      <c r="A1420" s="39">
        <v>33</v>
      </c>
      <c r="B1420" s="39">
        <v>2032</v>
      </c>
      <c r="C1420" s="38" t="s">
        <v>1493</v>
      </c>
      <c r="D1420" s="39">
        <v>0.78600000000000003</v>
      </c>
      <c r="E1420" s="39">
        <v>0.7732</v>
      </c>
    </row>
    <row r="1421" spans="1:5" x14ac:dyDescent="0.2">
      <c r="A1421" s="39">
        <v>33</v>
      </c>
      <c r="B1421" s="39">
        <v>2033</v>
      </c>
      <c r="C1421" s="38" t="s">
        <v>1494</v>
      </c>
      <c r="D1421" s="39">
        <v>0.77180000000000004</v>
      </c>
      <c r="E1421" s="39">
        <v>0.75800000000000001</v>
      </c>
    </row>
    <row r="1422" spans="1:5" x14ac:dyDescent="0.2">
      <c r="A1422" s="39">
        <v>33</v>
      </c>
      <c r="B1422" s="39">
        <v>2034</v>
      </c>
      <c r="C1422" s="38" t="s">
        <v>1495</v>
      </c>
      <c r="D1422" s="39">
        <v>0.75790000000000002</v>
      </c>
      <c r="E1422" s="39">
        <v>0.74319999999999997</v>
      </c>
    </row>
    <row r="1423" spans="1:5" x14ac:dyDescent="0.2">
      <c r="A1423" s="39">
        <v>33</v>
      </c>
      <c r="B1423" s="39">
        <v>2035</v>
      </c>
      <c r="C1423" s="38" t="s">
        <v>1496</v>
      </c>
      <c r="D1423" s="39">
        <v>0.74460000000000004</v>
      </c>
      <c r="E1423" s="39">
        <v>0.72889999999999999</v>
      </c>
    </row>
    <row r="1424" spans="1:5" x14ac:dyDescent="0.2">
      <c r="A1424" s="39">
        <v>33</v>
      </c>
      <c r="B1424" s="39">
        <v>2036</v>
      </c>
      <c r="C1424" s="38" t="s">
        <v>1497</v>
      </c>
      <c r="D1424" s="39">
        <v>0.73199999999999998</v>
      </c>
      <c r="E1424" s="39">
        <v>0.71519999999999995</v>
      </c>
    </row>
    <row r="1425" spans="1:5" x14ac:dyDescent="0.2">
      <c r="A1425" s="39">
        <v>33</v>
      </c>
      <c r="B1425" s="39">
        <v>2037</v>
      </c>
      <c r="C1425" s="38" t="s">
        <v>1498</v>
      </c>
      <c r="D1425" s="39">
        <v>0.72009999999999996</v>
      </c>
      <c r="E1425" s="39">
        <v>0.70230000000000004</v>
      </c>
    </row>
    <row r="1426" spans="1:5" x14ac:dyDescent="0.2">
      <c r="A1426" s="39">
        <v>33</v>
      </c>
      <c r="B1426" s="39">
        <v>2038</v>
      </c>
      <c r="C1426" s="38" t="s">
        <v>1499</v>
      </c>
      <c r="D1426" s="39">
        <v>0.70920000000000005</v>
      </c>
      <c r="E1426" s="39">
        <v>0.69010000000000005</v>
      </c>
    </row>
    <row r="1427" spans="1:5" x14ac:dyDescent="0.2">
      <c r="A1427" s="39">
        <v>33</v>
      </c>
      <c r="B1427" s="39">
        <v>2039</v>
      </c>
      <c r="C1427" s="38" t="s">
        <v>1500</v>
      </c>
      <c r="D1427" s="39">
        <v>0.69889999999999997</v>
      </c>
      <c r="E1427" s="39">
        <v>0.67859999999999998</v>
      </c>
    </row>
    <row r="1428" spans="1:5" x14ac:dyDescent="0.2">
      <c r="A1428" s="39">
        <v>33</v>
      </c>
      <c r="B1428" s="39">
        <v>2040</v>
      </c>
      <c r="C1428" s="38" t="s">
        <v>1501</v>
      </c>
      <c r="D1428" s="39">
        <v>0.68940000000000001</v>
      </c>
      <c r="E1428" s="39">
        <v>0.66779999999999995</v>
      </c>
    </row>
    <row r="1429" spans="1:5" x14ac:dyDescent="0.2">
      <c r="A1429" s="39">
        <v>33</v>
      </c>
      <c r="B1429" s="39">
        <v>2041</v>
      </c>
      <c r="C1429" s="38" t="s">
        <v>1502</v>
      </c>
      <c r="D1429" s="39">
        <v>0.68030000000000002</v>
      </c>
      <c r="E1429" s="39">
        <v>0.65749999999999997</v>
      </c>
    </row>
    <row r="1430" spans="1:5" x14ac:dyDescent="0.2">
      <c r="A1430" s="39">
        <v>33</v>
      </c>
      <c r="B1430" s="39">
        <v>2042</v>
      </c>
      <c r="C1430" s="38" t="s">
        <v>1503</v>
      </c>
      <c r="D1430" s="39">
        <v>0.67179999999999995</v>
      </c>
      <c r="E1430" s="39">
        <v>0.64759999999999995</v>
      </c>
    </row>
    <row r="1431" spans="1:5" x14ac:dyDescent="0.2">
      <c r="A1431" s="39">
        <v>33</v>
      </c>
      <c r="B1431" s="39">
        <v>2043</v>
      </c>
      <c r="C1431" s="38" t="s">
        <v>1504</v>
      </c>
      <c r="D1431" s="39">
        <v>0.66339999999999999</v>
      </c>
      <c r="E1431" s="39">
        <v>0.63790000000000002</v>
      </c>
    </row>
    <row r="1432" spans="1:5" x14ac:dyDescent="0.2">
      <c r="A1432" s="39">
        <v>33</v>
      </c>
      <c r="B1432" s="39">
        <v>2044</v>
      </c>
      <c r="C1432" s="38" t="s">
        <v>1505</v>
      </c>
      <c r="D1432" s="39">
        <v>0.6552</v>
      </c>
      <c r="E1432" s="39">
        <v>0.62829999999999997</v>
      </c>
    </row>
    <row r="1433" spans="1:5" x14ac:dyDescent="0.2">
      <c r="A1433" s="39">
        <v>33</v>
      </c>
      <c r="B1433" s="39">
        <v>2045</v>
      </c>
      <c r="C1433" s="38" t="s">
        <v>1506</v>
      </c>
      <c r="D1433" s="39">
        <v>0.64690000000000003</v>
      </c>
      <c r="E1433" s="39">
        <v>0.61890000000000001</v>
      </c>
    </row>
    <row r="1434" spans="1:5" x14ac:dyDescent="0.2">
      <c r="A1434" s="39">
        <v>33</v>
      </c>
      <c r="B1434" s="39">
        <v>2046</v>
      </c>
      <c r="C1434" s="38" t="s">
        <v>1507</v>
      </c>
      <c r="D1434" s="39">
        <v>0.63880000000000003</v>
      </c>
      <c r="E1434" s="39">
        <v>0.60960000000000003</v>
      </c>
    </row>
    <row r="1435" spans="1:5" x14ac:dyDescent="0.2">
      <c r="A1435" s="39">
        <v>33</v>
      </c>
      <c r="B1435" s="39">
        <v>2047</v>
      </c>
      <c r="C1435" s="38" t="s">
        <v>1508</v>
      </c>
      <c r="D1435" s="39">
        <v>0.63090000000000002</v>
      </c>
      <c r="E1435" s="39">
        <v>0.60050000000000003</v>
      </c>
    </row>
    <row r="1436" spans="1:5" x14ac:dyDescent="0.2">
      <c r="A1436" s="39">
        <v>33</v>
      </c>
      <c r="B1436" s="39">
        <v>2048</v>
      </c>
      <c r="C1436" s="38" t="s">
        <v>1509</v>
      </c>
      <c r="D1436" s="39">
        <v>0.623</v>
      </c>
      <c r="E1436" s="39">
        <v>0.59150000000000003</v>
      </c>
    </row>
    <row r="1437" spans="1:5" x14ac:dyDescent="0.2">
      <c r="A1437" s="39">
        <v>33</v>
      </c>
      <c r="B1437" s="39">
        <v>2049</v>
      </c>
      <c r="C1437" s="38" t="s">
        <v>1510</v>
      </c>
      <c r="D1437" s="39">
        <v>0.61519999999999997</v>
      </c>
      <c r="E1437" s="39">
        <v>0.58260000000000001</v>
      </c>
    </row>
    <row r="1438" spans="1:5" x14ac:dyDescent="0.2">
      <c r="A1438" s="39">
        <v>33</v>
      </c>
      <c r="B1438" s="39">
        <v>2050</v>
      </c>
      <c r="C1438" s="38" t="s">
        <v>1511</v>
      </c>
      <c r="D1438" s="39">
        <v>0.60760000000000003</v>
      </c>
      <c r="E1438" s="39">
        <v>0.57379999999999998</v>
      </c>
    </row>
    <row r="1439" spans="1:5" x14ac:dyDescent="0.2">
      <c r="A1439" s="39">
        <v>33</v>
      </c>
      <c r="B1439" s="39">
        <v>2051</v>
      </c>
      <c r="C1439" s="38" t="s">
        <v>1512</v>
      </c>
      <c r="D1439" s="39">
        <v>0.59989999999999999</v>
      </c>
      <c r="E1439" s="39">
        <v>0.56520000000000004</v>
      </c>
    </row>
    <row r="1440" spans="1:5" x14ac:dyDescent="0.2">
      <c r="A1440" s="39">
        <v>33</v>
      </c>
      <c r="B1440" s="39">
        <v>2052</v>
      </c>
      <c r="C1440" s="38" t="s">
        <v>1513</v>
      </c>
      <c r="D1440" s="39">
        <v>0.59240000000000004</v>
      </c>
      <c r="E1440" s="39">
        <v>0.55669999999999997</v>
      </c>
    </row>
    <row r="1441" spans="1:5" x14ac:dyDescent="0.2">
      <c r="A1441" s="39">
        <v>33</v>
      </c>
      <c r="B1441" s="39">
        <v>2053</v>
      </c>
      <c r="C1441" s="38" t="s">
        <v>1514</v>
      </c>
      <c r="D1441" s="39">
        <v>0.58499999999999996</v>
      </c>
      <c r="E1441" s="39">
        <v>0.5484</v>
      </c>
    </row>
    <row r="1442" spans="1:5" x14ac:dyDescent="0.2">
      <c r="A1442" s="39">
        <v>33</v>
      </c>
      <c r="B1442" s="39">
        <v>2054</v>
      </c>
      <c r="C1442" s="38" t="s">
        <v>1515</v>
      </c>
      <c r="D1442" s="39">
        <v>0.57769999999999999</v>
      </c>
      <c r="E1442" s="39">
        <v>0.54020000000000001</v>
      </c>
    </row>
    <row r="1443" spans="1:5" x14ac:dyDescent="0.2">
      <c r="A1443" s="39">
        <v>33</v>
      </c>
      <c r="B1443" s="39">
        <v>2055</v>
      </c>
      <c r="C1443" s="38" t="s">
        <v>1516</v>
      </c>
      <c r="D1443" s="39">
        <v>0.57050000000000001</v>
      </c>
      <c r="E1443" s="39">
        <v>0.53200000000000003</v>
      </c>
    </row>
    <row r="1444" spans="1:5" x14ac:dyDescent="0.2">
      <c r="A1444" s="39">
        <v>33</v>
      </c>
      <c r="B1444" s="39">
        <v>2056</v>
      </c>
      <c r="C1444" s="38" t="s">
        <v>1517</v>
      </c>
      <c r="D1444" s="39">
        <v>0.56340000000000001</v>
      </c>
      <c r="E1444" s="39">
        <v>0.52410000000000001</v>
      </c>
    </row>
    <row r="1445" spans="1:5" x14ac:dyDescent="0.2">
      <c r="A1445" s="39">
        <v>33</v>
      </c>
      <c r="B1445" s="39">
        <v>2057</v>
      </c>
      <c r="C1445" s="38" t="s">
        <v>1518</v>
      </c>
      <c r="D1445" s="39">
        <v>0.55640000000000001</v>
      </c>
      <c r="E1445" s="39">
        <v>0.51619999999999999</v>
      </c>
    </row>
    <row r="1446" spans="1:5" x14ac:dyDescent="0.2">
      <c r="A1446" s="39">
        <v>33</v>
      </c>
      <c r="B1446" s="39">
        <v>2058</v>
      </c>
      <c r="C1446" s="38" t="s">
        <v>1519</v>
      </c>
      <c r="D1446" s="39">
        <v>0.5494</v>
      </c>
      <c r="E1446" s="39">
        <v>0.50849999999999995</v>
      </c>
    </row>
    <row r="1447" spans="1:5" x14ac:dyDescent="0.2">
      <c r="A1447" s="39">
        <v>33</v>
      </c>
      <c r="B1447" s="39">
        <v>2059</v>
      </c>
      <c r="C1447" s="38" t="s">
        <v>1520</v>
      </c>
      <c r="D1447" s="39">
        <v>0.54249999999999998</v>
      </c>
      <c r="E1447" s="39">
        <v>0.50090000000000001</v>
      </c>
    </row>
    <row r="1448" spans="1:5" x14ac:dyDescent="0.2">
      <c r="A1448" s="39">
        <v>33</v>
      </c>
      <c r="B1448" s="39">
        <v>2060</v>
      </c>
      <c r="C1448" s="38" t="s">
        <v>1521</v>
      </c>
      <c r="D1448" s="39">
        <v>0.53580000000000005</v>
      </c>
      <c r="E1448" s="39">
        <v>0.49330000000000002</v>
      </c>
    </row>
    <row r="1449" spans="1:5" x14ac:dyDescent="0.2">
      <c r="A1449" s="39">
        <v>33</v>
      </c>
      <c r="B1449" s="39">
        <v>2061</v>
      </c>
      <c r="C1449" s="38" t="s">
        <v>1522</v>
      </c>
      <c r="D1449" s="39">
        <v>0.52910000000000001</v>
      </c>
      <c r="E1449" s="39">
        <v>0.48599999999999999</v>
      </c>
    </row>
    <row r="1450" spans="1:5" x14ac:dyDescent="0.2">
      <c r="A1450" s="39">
        <v>33</v>
      </c>
      <c r="B1450" s="39">
        <v>2062</v>
      </c>
      <c r="C1450" s="38" t="s">
        <v>1523</v>
      </c>
      <c r="D1450" s="39">
        <v>0.52249999999999996</v>
      </c>
      <c r="E1450" s="39">
        <v>0.47870000000000001</v>
      </c>
    </row>
    <row r="1451" spans="1:5" x14ac:dyDescent="0.2">
      <c r="A1451" s="39">
        <v>33</v>
      </c>
      <c r="B1451" s="39">
        <v>2063</v>
      </c>
      <c r="C1451" s="38" t="s">
        <v>1524</v>
      </c>
      <c r="D1451" s="39">
        <v>0.51590000000000003</v>
      </c>
      <c r="E1451" s="39">
        <v>0.47139999999999999</v>
      </c>
    </row>
    <row r="1452" spans="1:5" x14ac:dyDescent="0.2">
      <c r="A1452" s="39">
        <v>33</v>
      </c>
      <c r="B1452" s="39">
        <v>2064</v>
      </c>
      <c r="C1452" s="38" t="s">
        <v>1525</v>
      </c>
      <c r="D1452" s="39">
        <v>0.50949999999999995</v>
      </c>
      <c r="E1452" s="39">
        <v>0.46439999999999998</v>
      </c>
    </row>
    <row r="1453" spans="1:5" x14ac:dyDescent="0.2">
      <c r="A1453" s="39">
        <v>33</v>
      </c>
      <c r="B1453" s="39">
        <v>2065</v>
      </c>
      <c r="C1453" s="38" t="s">
        <v>1526</v>
      </c>
      <c r="D1453" s="39">
        <v>0.50309999999999999</v>
      </c>
      <c r="E1453" s="39">
        <v>0.45750000000000002</v>
      </c>
    </row>
    <row r="1454" spans="1:5" x14ac:dyDescent="0.2">
      <c r="A1454" s="39">
        <v>33</v>
      </c>
      <c r="B1454" s="39">
        <v>2066</v>
      </c>
      <c r="C1454" s="38" t="s">
        <v>1527</v>
      </c>
      <c r="D1454" s="39">
        <v>0.49680000000000002</v>
      </c>
      <c r="E1454" s="39">
        <v>0.4506</v>
      </c>
    </row>
    <row r="1455" spans="1:5" x14ac:dyDescent="0.2">
      <c r="A1455" s="39">
        <v>33</v>
      </c>
      <c r="B1455" s="39">
        <v>2067</v>
      </c>
      <c r="C1455" s="38" t="s">
        <v>1528</v>
      </c>
      <c r="D1455" s="39">
        <v>0.49059999999999998</v>
      </c>
      <c r="E1455" s="39">
        <v>0.44390000000000002</v>
      </c>
    </row>
    <row r="1456" spans="1:5" x14ac:dyDescent="0.2">
      <c r="A1456" s="39">
        <v>33</v>
      </c>
      <c r="B1456" s="39">
        <v>2068</v>
      </c>
      <c r="C1456" s="38" t="s">
        <v>1529</v>
      </c>
      <c r="D1456" s="39">
        <v>0.48449999999999999</v>
      </c>
      <c r="E1456" s="39">
        <v>0.43719999999999998</v>
      </c>
    </row>
    <row r="1457" spans="1:5" x14ac:dyDescent="0.2">
      <c r="A1457" s="39">
        <v>33</v>
      </c>
      <c r="B1457" s="39">
        <v>2069</v>
      </c>
      <c r="C1457" s="38" t="s">
        <v>1530</v>
      </c>
      <c r="D1457" s="39">
        <v>0.47839999999999999</v>
      </c>
      <c r="E1457" s="39">
        <v>0.43059999999999998</v>
      </c>
    </row>
    <row r="1458" spans="1:5" x14ac:dyDescent="0.2">
      <c r="A1458" s="39">
        <v>33</v>
      </c>
      <c r="B1458" s="39">
        <v>2070</v>
      </c>
      <c r="C1458" s="38" t="s">
        <v>1531</v>
      </c>
      <c r="D1458" s="39">
        <v>0.47239999999999999</v>
      </c>
      <c r="E1458" s="39">
        <v>0.42409999999999998</v>
      </c>
    </row>
    <row r="1459" spans="1:5" x14ac:dyDescent="0.2">
      <c r="A1459" s="39">
        <v>33</v>
      </c>
      <c r="B1459" s="39">
        <v>2071</v>
      </c>
      <c r="C1459" s="38" t="s">
        <v>1532</v>
      </c>
      <c r="D1459" s="39">
        <v>0.46660000000000001</v>
      </c>
      <c r="E1459" s="39">
        <v>0.4178</v>
      </c>
    </row>
    <row r="1460" spans="1:5" x14ac:dyDescent="0.2">
      <c r="A1460" s="39">
        <v>33</v>
      </c>
      <c r="B1460" s="39">
        <v>2072</v>
      </c>
      <c r="C1460" s="38" t="s">
        <v>1533</v>
      </c>
      <c r="D1460" s="39">
        <v>0.46079999999999999</v>
      </c>
      <c r="E1460" s="39">
        <v>0.41160000000000002</v>
      </c>
    </row>
    <row r="1461" spans="1:5" x14ac:dyDescent="0.2">
      <c r="A1461" s="39">
        <v>33</v>
      </c>
      <c r="B1461" s="39">
        <v>2073</v>
      </c>
      <c r="C1461" s="38" t="s">
        <v>1534</v>
      </c>
      <c r="D1461" s="39">
        <v>0.45500000000000002</v>
      </c>
      <c r="E1461" s="39">
        <v>0.40539999999999998</v>
      </c>
    </row>
    <row r="1462" spans="1:5" x14ac:dyDescent="0.2">
      <c r="A1462" s="39">
        <v>33</v>
      </c>
      <c r="B1462" s="39">
        <v>2074</v>
      </c>
      <c r="C1462" s="38" t="s">
        <v>1535</v>
      </c>
      <c r="D1462" s="39">
        <v>0.44929999999999998</v>
      </c>
      <c r="E1462" s="39">
        <v>0.39929999999999999</v>
      </c>
    </row>
    <row r="1463" spans="1:5" x14ac:dyDescent="0.2">
      <c r="A1463" s="39">
        <v>33</v>
      </c>
      <c r="B1463" s="39">
        <v>2075</v>
      </c>
      <c r="C1463" s="38" t="s">
        <v>1536</v>
      </c>
      <c r="D1463" s="39">
        <v>0.44369999999999998</v>
      </c>
      <c r="E1463" s="39">
        <v>0.39329999999999998</v>
      </c>
    </row>
    <row r="1464" spans="1:5" x14ac:dyDescent="0.2">
      <c r="A1464" s="39">
        <v>33</v>
      </c>
      <c r="B1464" s="39">
        <v>2076</v>
      </c>
      <c r="C1464" s="38" t="s">
        <v>1537</v>
      </c>
      <c r="D1464" s="39">
        <v>0.43809999999999999</v>
      </c>
      <c r="E1464" s="39">
        <v>0.38740000000000002</v>
      </c>
    </row>
    <row r="1465" spans="1:5" x14ac:dyDescent="0.2">
      <c r="A1465" s="39">
        <v>33</v>
      </c>
      <c r="B1465" s="39">
        <v>2077</v>
      </c>
      <c r="C1465" s="38" t="s">
        <v>1538</v>
      </c>
      <c r="D1465" s="39">
        <v>0.43259999999999998</v>
      </c>
      <c r="E1465" s="39">
        <v>0.38159999999999999</v>
      </c>
    </row>
    <row r="1466" spans="1:5" x14ac:dyDescent="0.2">
      <c r="A1466" s="39">
        <v>33</v>
      </c>
      <c r="B1466" s="39">
        <v>2078</v>
      </c>
      <c r="C1466" s="38" t="s">
        <v>1539</v>
      </c>
      <c r="D1466" s="39">
        <v>0.42730000000000001</v>
      </c>
      <c r="E1466" s="39">
        <v>0.37580000000000002</v>
      </c>
    </row>
    <row r="1467" spans="1:5" x14ac:dyDescent="0.2">
      <c r="A1467" s="39">
        <v>33</v>
      </c>
      <c r="B1467" s="39">
        <v>2079</v>
      </c>
      <c r="C1467" s="38" t="s">
        <v>1540</v>
      </c>
      <c r="D1467" s="39">
        <v>0.4219</v>
      </c>
      <c r="E1467" s="39">
        <v>0.37019999999999997</v>
      </c>
    </row>
    <row r="1468" spans="1:5" x14ac:dyDescent="0.2">
      <c r="A1468" s="39">
        <v>33</v>
      </c>
      <c r="B1468" s="39">
        <v>2080</v>
      </c>
      <c r="C1468" s="38" t="s">
        <v>1541</v>
      </c>
      <c r="D1468" s="39">
        <v>0.41660000000000003</v>
      </c>
      <c r="E1468" s="39">
        <v>0.36470000000000002</v>
      </c>
    </row>
    <row r="1469" spans="1:5" x14ac:dyDescent="0.2">
      <c r="A1469" s="39">
        <v>33</v>
      </c>
      <c r="B1469" s="39">
        <v>2081</v>
      </c>
      <c r="C1469" s="38" t="s">
        <v>1542</v>
      </c>
      <c r="D1469" s="39">
        <v>0.41139999999999999</v>
      </c>
      <c r="E1469" s="39">
        <v>0.35920000000000002</v>
      </c>
    </row>
    <row r="1470" spans="1:5" x14ac:dyDescent="0.2">
      <c r="A1470" s="39">
        <v>33</v>
      </c>
      <c r="B1470" s="39">
        <v>2082</v>
      </c>
      <c r="C1470" s="38" t="s">
        <v>1543</v>
      </c>
      <c r="D1470" s="39">
        <v>0.40629999999999999</v>
      </c>
      <c r="E1470" s="39">
        <v>0.35389999999999999</v>
      </c>
    </row>
    <row r="1471" spans="1:5" x14ac:dyDescent="0.2">
      <c r="A1471" s="39">
        <v>33</v>
      </c>
      <c r="B1471" s="39">
        <v>2083</v>
      </c>
      <c r="C1471" s="38" t="s">
        <v>1544</v>
      </c>
      <c r="D1471" s="39">
        <v>0.4012</v>
      </c>
      <c r="E1471" s="39">
        <v>0.34860000000000002</v>
      </c>
    </row>
    <row r="1472" spans="1:5" x14ac:dyDescent="0.2">
      <c r="A1472" s="39">
        <v>33</v>
      </c>
      <c r="B1472" s="39">
        <v>2084</v>
      </c>
      <c r="C1472" s="38" t="s">
        <v>1545</v>
      </c>
      <c r="D1472" s="39">
        <v>0.3962</v>
      </c>
      <c r="E1472" s="39">
        <v>0.34320000000000001</v>
      </c>
    </row>
    <row r="1473" spans="1:5" x14ac:dyDescent="0.2">
      <c r="A1473" s="39">
        <v>33</v>
      </c>
      <c r="B1473" s="39">
        <v>2085</v>
      </c>
      <c r="C1473" s="38" t="s">
        <v>1546</v>
      </c>
      <c r="D1473" s="39">
        <v>0.39119999999999999</v>
      </c>
      <c r="E1473" s="39">
        <v>0.33810000000000001</v>
      </c>
    </row>
    <row r="1474" spans="1:5" x14ac:dyDescent="0.2">
      <c r="A1474" s="39">
        <v>33</v>
      </c>
      <c r="B1474" s="39">
        <v>2086</v>
      </c>
      <c r="C1474" s="38" t="s">
        <v>1547</v>
      </c>
      <c r="D1474" s="39">
        <v>0.38640000000000002</v>
      </c>
      <c r="E1474" s="39">
        <v>0.33300000000000002</v>
      </c>
    </row>
    <row r="1475" spans="1:5" x14ac:dyDescent="0.2">
      <c r="A1475" s="39">
        <v>33</v>
      </c>
      <c r="B1475" s="39">
        <v>2087</v>
      </c>
      <c r="C1475" s="38" t="s">
        <v>1548</v>
      </c>
      <c r="D1475" s="39">
        <v>0.38150000000000001</v>
      </c>
      <c r="E1475" s="39">
        <v>0.3281</v>
      </c>
    </row>
    <row r="1476" spans="1:5" x14ac:dyDescent="0.2">
      <c r="A1476" s="39">
        <v>33</v>
      </c>
      <c r="B1476" s="39">
        <v>2088</v>
      </c>
      <c r="C1476" s="38" t="s">
        <v>1549</v>
      </c>
      <c r="D1476" s="39">
        <v>0.37669999999999998</v>
      </c>
      <c r="E1476" s="39">
        <v>0.3231</v>
      </c>
    </row>
    <row r="1477" spans="1:5" x14ac:dyDescent="0.2">
      <c r="A1477" s="39">
        <v>33</v>
      </c>
      <c r="B1477" s="39">
        <v>2089</v>
      </c>
      <c r="C1477" s="38" t="s">
        <v>1550</v>
      </c>
      <c r="D1477" s="39">
        <v>0.372</v>
      </c>
      <c r="E1477" s="39">
        <v>0.31830000000000003</v>
      </c>
    </row>
    <row r="1478" spans="1:5" x14ac:dyDescent="0.2">
      <c r="A1478" s="39">
        <v>33</v>
      </c>
      <c r="B1478" s="39">
        <v>2090</v>
      </c>
      <c r="C1478" s="38" t="s">
        <v>1551</v>
      </c>
      <c r="D1478" s="39">
        <v>0.3674</v>
      </c>
      <c r="E1478" s="39">
        <v>0.3135</v>
      </c>
    </row>
    <row r="1479" spans="1:5" x14ac:dyDescent="0.2">
      <c r="A1479" s="39">
        <v>33</v>
      </c>
      <c r="B1479" s="39">
        <v>2091</v>
      </c>
      <c r="C1479" s="38" t="s">
        <v>1552</v>
      </c>
      <c r="D1479" s="39">
        <v>0.36280000000000001</v>
      </c>
      <c r="E1479" s="39">
        <v>0.30880000000000002</v>
      </c>
    </row>
    <row r="1480" spans="1:5" x14ac:dyDescent="0.2">
      <c r="A1480" s="39">
        <v>33</v>
      </c>
      <c r="B1480" s="39">
        <v>2092</v>
      </c>
      <c r="C1480" s="38" t="s">
        <v>1553</v>
      </c>
      <c r="D1480" s="39">
        <v>0.35820000000000002</v>
      </c>
      <c r="E1480" s="39">
        <v>0.30420000000000003</v>
      </c>
    </row>
    <row r="1481" spans="1:5" x14ac:dyDescent="0.2">
      <c r="A1481" s="39">
        <v>33</v>
      </c>
      <c r="B1481" s="39">
        <v>2093</v>
      </c>
      <c r="C1481" s="38" t="s">
        <v>1554</v>
      </c>
      <c r="D1481" s="39">
        <v>0.3538</v>
      </c>
      <c r="E1481" s="39">
        <v>0.29959999999999998</v>
      </c>
    </row>
    <row r="1482" spans="1:5" x14ac:dyDescent="0.2">
      <c r="A1482" s="39">
        <v>33</v>
      </c>
      <c r="B1482" s="39">
        <v>2094</v>
      </c>
      <c r="C1482" s="38" t="s">
        <v>1555</v>
      </c>
      <c r="D1482" s="39">
        <v>0.34939999999999999</v>
      </c>
      <c r="E1482" s="39">
        <v>0.29509999999999997</v>
      </c>
    </row>
    <row r="1483" spans="1:5" x14ac:dyDescent="0.2">
      <c r="A1483" s="39">
        <v>33</v>
      </c>
      <c r="B1483" s="39">
        <v>2095</v>
      </c>
      <c r="C1483" s="38" t="s">
        <v>1556</v>
      </c>
      <c r="D1483" s="39">
        <v>0.34499999999999997</v>
      </c>
      <c r="E1483" s="39">
        <v>0.29070000000000001</v>
      </c>
    </row>
    <row r="1484" spans="1:5" x14ac:dyDescent="0.2">
      <c r="A1484" s="39">
        <v>33</v>
      </c>
      <c r="B1484" s="39">
        <v>2096</v>
      </c>
      <c r="C1484" s="38" t="s">
        <v>1557</v>
      </c>
      <c r="D1484" s="39">
        <v>0.3407</v>
      </c>
      <c r="E1484" s="39">
        <v>0.2863</v>
      </c>
    </row>
    <row r="1485" spans="1:5" x14ac:dyDescent="0.2">
      <c r="A1485" s="39">
        <v>33</v>
      </c>
      <c r="B1485" s="39">
        <v>2097</v>
      </c>
      <c r="C1485" s="38" t="s">
        <v>1558</v>
      </c>
      <c r="D1485" s="39">
        <v>0.33639999999999998</v>
      </c>
      <c r="E1485" s="39">
        <v>0.28210000000000002</v>
      </c>
    </row>
    <row r="1486" spans="1:5" x14ac:dyDescent="0.2">
      <c r="A1486" s="39">
        <v>33</v>
      </c>
      <c r="B1486" s="39">
        <v>2098</v>
      </c>
      <c r="C1486" s="38" t="s">
        <v>1559</v>
      </c>
      <c r="D1486" s="39">
        <v>0.33229999999999998</v>
      </c>
      <c r="E1486" s="39">
        <v>0.27789999999999998</v>
      </c>
    </row>
    <row r="1487" spans="1:5" x14ac:dyDescent="0.2">
      <c r="A1487" s="39">
        <v>33</v>
      </c>
      <c r="B1487" s="39">
        <v>2099</v>
      </c>
      <c r="C1487" s="38" t="s">
        <v>1560</v>
      </c>
      <c r="D1487" s="39">
        <v>0.3281</v>
      </c>
      <c r="E1487" s="39">
        <v>0.2737</v>
      </c>
    </row>
    <row r="1488" spans="1:5" x14ac:dyDescent="0.2">
      <c r="A1488" s="39">
        <v>33</v>
      </c>
      <c r="B1488" s="39">
        <v>2100</v>
      </c>
      <c r="C1488" s="38" t="s">
        <v>1561</v>
      </c>
      <c r="D1488" s="39">
        <v>0.32400000000000001</v>
      </c>
      <c r="E1488" s="39">
        <v>0.26960000000000001</v>
      </c>
    </row>
    <row r="1489" spans="1:5" x14ac:dyDescent="0.2">
      <c r="A1489" s="39">
        <v>33</v>
      </c>
      <c r="B1489" s="39">
        <v>2101</v>
      </c>
      <c r="C1489" s="38" t="s">
        <v>1562</v>
      </c>
      <c r="D1489" s="39">
        <v>0.32</v>
      </c>
      <c r="E1489" s="39">
        <v>0.26550000000000001</v>
      </c>
    </row>
    <row r="1490" spans="1:5" x14ac:dyDescent="0.2">
      <c r="A1490" s="39">
        <v>33</v>
      </c>
      <c r="B1490" s="39">
        <v>2102</v>
      </c>
      <c r="C1490" s="38" t="s">
        <v>1563</v>
      </c>
      <c r="D1490" s="39">
        <v>0.31590000000000001</v>
      </c>
      <c r="E1490" s="39">
        <v>0.26150000000000001</v>
      </c>
    </row>
    <row r="1491" spans="1:5" x14ac:dyDescent="0.2">
      <c r="A1491" s="39">
        <v>33</v>
      </c>
      <c r="B1491" s="39">
        <v>2103</v>
      </c>
      <c r="C1491" s="38" t="s">
        <v>1564</v>
      </c>
      <c r="D1491" s="39">
        <v>0.312</v>
      </c>
      <c r="E1491" s="39">
        <v>0.2576</v>
      </c>
    </row>
    <row r="1492" spans="1:5" x14ac:dyDescent="0.2">
      <c r="A1492" s="39">
        <v>33</v>
      </c>
      <c r="B1492" s="39">
        <v>2104</v>
      </c>
      <c r="C1492" s="38" t="s">
        <v>1565</v>
      </c>
      <c r="D1492" s="39">
        <v>0.30809999999999998</v>
      </c>
      <c r="E1492" s="39">
        <v>0.25380000000000003</v>
      </c>
    </row>
    <row r="1493" spans="1:5" x14ac:dyDescent="0.2">
      <c r="A1493" s="39">
        <v>33</v>
      </c>
      <c r="B1493" s="39">
        <v>2105</v>
      </c>
      <c r="C1493" s="38" t="s">
        <v>1566</v>
      </c>
      <c r="D1493" s="39">
        <v>0.30420000000000003</v>
      </c>
      <c r="E1493" s="39">
        <v>0.25</v>
      </c>
    </row>
    <row r="1494" spans="1:5" x14ac:dyDescent="0.2">
      <c r="A1494" s="39">
        <v>33</v>
      </c>
      <c r="B1494" s="39">
        <v>2106</v>
      </c>
      <c r="C1494" s="38" t="s">
        <v>1567</v>
      </c>
      <c r="D1494" s="39">
        <v>0.30049999999999999</v>
      </c>
      <c r="E1494" s="39">
        <v>0.2462</v>
      </c>
    </row>
    <row r="1495" spans="1:5" x14ac:dyDescent="0.2">
      <c r="A1495" s="39">
        <v>33</v>
      </c>
      <c r="B1495" s="39">
        <v>2107</v>
      </c>
      <c r="C1495" s="38" t="s">
        <v>1568</v>
      </c>
      <c r="D1495" s="39">
        <v>0.29670000000000002</v>
      </c>
      <c r="E1495" s="39">
        <v>0.24249999999999999</v>
      </c>
    </row>
    <row r="1496" spans="1:5" x14ac:dyDescent="0.2">
      <c r="A1496" s="39">
        <v>33</v>
      </c>
      <c r="B1496" s="39">
        <v>2108</v>
      </c>
      <c r="C1496" s="38" t="s">
        <v>1569</v>
      </c>
      <c r="D1496" s="39">
        <v>0.29299999999999998</v>
      </c>
      <c r="E1496" s="39">
        <v>0.23880000000000001</v>
      </c>
    </row>
    <row r="1497" spans="1:5" x14ac:dyDescent="0.2">
      <c r="A1497" s="39">
        <v>33</v>
      </c>
      <c r="B1497" s="39">
        <v>2109</v>
      </c>
      <c r="C1497" s="38" t="s">
        <v>1570</v>
      </c>
      <c r="D1497" s="39">
        <v>0.2893</v>
      </c>
      <c r="E1497" s="39">
        <v>0.23530000000000001</v>
      </c>
    </row>
    <row r="1498" spans="1:5" x14ac:dyDescent="0.2">
      <c r="A1498" s="39">
        <v>33</v>
      </c>
      <c r="B1498" s="39">
        <v>2110</v>
      </c>
      <c r="C1498" s="38" t="s">
        <v>1571</v>
      </c>
      <c r="D1498" s="39">
        <v>0.2858</v>
      </c>
      <c r="E1498" s="39">
        <v>0.23180000000000001</v>
      </c>
    </row>
    <row r="1499" spans="1:5" x14ac:dyDescent="0.2">
      <c r="A1499" s="39">
        <v>33</v>
      </c>
      <c r="B1499" s="39">
        <v>2111</v>
      </c>
      <c r="C1499" s="38" t="s">
        <v>1572</v>
      </c>
      <c r="D1499" s="39">
        <v>0.28210000000000002</v>
      </c>
      <c r="E1499" s="39">
        <v>0.2283</v>
      </c>
    </row>
    <row r="1500" spans="1:5" x14ac:dyDescent="0.2">
      <c r="A1500" s="39">
        <v>33</v>
      </c>
      <c r="B1500" s="39">
        <v>2112</v>
      </c>
      <c r="C1500" s="38" t="s">
        <v>1573</v>
      </c>
      <c r="D1500" s="39">
        <v>0.2787</v>
      </c>
      <c r="E1500" s="39">
        <v>0.2248</v>
      </c>
    </row>
    <row r="1501" spans="1:5" x14ac:dyDescent="0.2">
      <c r="A1501" s="39">
        <v>33</v>
      </c>
      <c r="B1501" s="39">
        <v>2113</v>
      </c>
      <c r="C1501" s="38" t="s">
        <v>1574</v>
      </c>
      <c r="D1501" s="39">
        <v>0.27510000000000001</v>
      </c>
      <c r="E1501" s="39">
        <v>0.2215</v>
      </c>
    </row>
    <row r="1502" spans="1:5" x14ac:dyDescent="0.2">
      <c r="A1502" s="39">
        <v>33</v>
      </c>
      <c r="B1502" s="39">
        <v>2114</v>
      </c>
      <c r="C1502" s="38" t="s">
        <v>1575</v>
      </c>
      <c r="D1502" s="39">
        <v>0.27160000000000001</v>
      </c>
      <c r="E1502" s="39">
        <v>0.21820000000000001</v>
      </c>
    </row>
    <row r="1503" spans="1:5" x14ac:dyDescent="0.2">
      <c r="A1503" s="39">
        <v>33</v>
      </c>
      <c r="B1503" s="39">
        <v>2115</v>
      </c>
      <c r="C1503" s="38" t="s">
        <v>1576</v>
      </c>
      <c r="D1503" s="39">
        <v>0.26829999999999998</v>
      </c>
      <c r="E1503" s="39">
        <v>0.21490000000000001</v>
      </c>
    </row>
    <row r="1504" spans="1:5" x14ac:dyDescent="0.2">
      <c r="A1504" s="39">
        <v>33</v>
      </c>
      <c r="B1504" s="39">
        <v>2116</v>
      </c>
      <c r="C1504" s="38" t="s">
        <v>1577</v>
      </c>
      <c r="D1504" s="39">
        <v>0.26504009572901321</v>
      </c>
      <c r="E1504" s="39">
        <v>0.21164990834097158</v>
      </c>
    </row>
    <row r="1505" spans="1:5" x14ac:dyDescent="0.2">
      <c r="A1505" s="39">
        <v>33</v>
      </c>
      <c r="B1505" s="39">
        <v>2117</v>
      </c>
      <c r="C1505" s="38" t="s">
        <v>1578</v>
      </c>
      <c r="D1505" s="39">
        <v>0.26181980001507449</v>
      </c>
      <c r="E1505" s="39">
        <v>0.20844897022215761</v>
      </c>
    </row>
    <row r="1506" spans="1:5" x14ac:dyDescent="0.2">
      <c r="A1506" s="39">
        <v>34</v>
      </c>
      <c r="B1506" s="39">
        <v>2024</v>
      </c>
      <c r="C1506" s="38" t="s">
        <v>1579</v>
      </c>
      <c r="D1506" s="39">
        <v>0.92769999999999997</v>
      </c>
      <c r="E1506" s="39">
        <v>0.92469999999999997</v>
      </c>
    </row>
    <row r="1507" spans="1:5" x14ac:dyDescent="0.2">
      <c r="A1507" s="39">
        <v>34</v>
      </c>
      <c r="B1507" s="39">
        <v>2025</v>
      </c>
      <c r="C1507" s="38" t="s">
        <v>1580</v>
      </c>
      <c r="D1507" s="39">
        <v>0.8931</v>
      </c>
      <c r="E1507" s="39">
        <v>0.88880000000000003</v>
      </c>
    </row>
    <row r="1508" spans="1:5" x14ac:dyDescent="0.2">
      <c r="A1508" s="39">
        <v>34</v>
      </c>
      <c r="B1508" s="39">
        <v>2026</v>
      </c>
      <c r="C1508" s="38" t="s">
        <v>1581</v>
      </c>
      <c r="D1508" s="39">
        <v>0.877</v>
      </c>
      <c r="E1508" s="39">
        <v>0.87119999999999997</v>
      </c>
    </row>
    <row r="1509" spans="1:5" x14ac:dyDescent="0.2">
      <c r="A1509" s="39">
        <v>34</v>
      </c>
      <c r="B1509" s="39">
        <v>2027</v>
      </c>
      <c r="C1509" s="38" t="s">
        <v>1582</v>
      </c>
      <c r="D1509" s="39">
        <v>0.86109999999999998</v>
      </c>
      <c r="E1509" s="39">
        <v>0.85399999999999998</v>
      </c>
    </row>
    <row r="1510" spans="1:5" x14ac:dyDescent="0.2">
      <c r="A1510" s="39">
        <v>34</v>
      </c>
      <c r="B1510" s="39">
        <v>2028</v>
      </c>
      <c r="C1510" s="38" t="s">
        <v>1583</v>
      </c>
      <c r="D1510" s="39">
        <v>0.84550000000000003</v>
      </c>
      <c r="E1510" s="39">
        <v>0.83730000000000004</v>
      </c>
    </row>
    <row r="1511" spans="1:5" x14ac:dyDescent="0.2">
      <c r="A1511" s="39">
        <v>34</v>
      </c>
      <c r="B1511" s="39">
        <v>2029</v>
      </c>
      <c r="C1511" s="38" t="s">
        <v>1584</v>
      </c>
      <c r="D1511" s="39">
        <v>0.83020000000000005</v>
      </c>
      <c r="E1511" s="39">
        <v>0.82069999999999999</v>
      </c>
    </row>
    <row r="1512" spans="1:5" x14ac:dyDescent="0.2">
      <c r="A1512" s="39">
        <v>34</v>
      </c>
      <c r="B1512" s="39">
        <v>2030</v>
      </c>
      <c r="C1512" s="38" t="s">
        <v>1585</v>
      </c>
      <c r="D1512" s="39">
        <v>0.81510000000000005</v>
      </c>
      <c r="E1512" s="39">
        <v>0.80459999999999998</v>
      </c>
    </row>
    <row r="1513" spans="1:5" x14ac:dyDescent="0.2">
      <c r="A1513" s="39">
        <v>34</v>
      </c>
      <c r="B1513" s="39">
        <v>2031</v>
      </c>
      <c r="C1513" s="38" t="s">
        <v>1586</v>
      </c>
      <c r="D1513" s="39">
        <v>0.8004</v>
      </c>
      <c r="E1513" s="39">
        <v>0.78869999999999996</v>
      </c>
    </row>
    <row r="1514" spans="1:5" x14ac:dyDescent="0.2">
      <c r="A1514" s="39">
        <v>34</v>
      </c>
      <c r="B1514" s="39">
        <v>2032</v>
      </c>
      <c r="C1514" s="38" t="s">
        <v>1587</v>
      </c>
      <c r="D1514" s="39">
        <v>0.78600000000000003</v>
      </c>
      <c r="E1514" s="39">
        <v>0.7732</v>
      </c>
    </row>
    <row r="1515" spans="1:5" x14ac:dyDescent="0.2">
      <c r="A1515" s="39">
        <v>34</v>
      </c>
      <c r="B1515" s="39">
        <v>2033</v>
      </c>
      <c r="C1515" s="38" t="s">
        <v>1588</v>
      </c>
      <c r="D1515" s="39">
        <v>0.77180000000000004</v>
      </c>
      <c r="E1515" s="39">
        <v>0.75800000000000001</v>
      </c>
    </row>
    <row r="1516" spans="1:5" x14ac:dyDescent="0.2">
      <c r="A1516" s="39">
        <v>34</v>
      </c>
      <c r="B1516" s="39">
        <v>2034</v>
      </c>
      <c r="C1516" s="38" t="s">
        <v>1589</v>
      </c>
      <c r="D1516" s="39">
        <v>0.75790000000000002</v>
      </c>
      <c r="E1516" s="39">
        <v>0.74319999999999997</v>
      </c>
    </row>
    <row r="1517" spans="1:5" x14ac:dyDescent="0.2">
      <c r="A1517" s="39">
        <v>34</v>
      </c>
      <c r="B1517" s="39">
        <v>2035</v>
      </c>
      <c r="C1517" s="38" t="s">
        <v>1590</v>
      </c>
      <c r="D1517" s="39">
        <v>0.74460000000000004</v>
      </c>
      <c r="E1517" s="39">
        <v>0.72889999999999999</v>
      </c>
    </row>
    <row r="1518" spans="1:5" x14ac:dyDescent="0.2">
      <c r="A1518" s="39">
        <v>34</v>
      </c>
      <c r="B1518" s="39">
        <v>2036</v>
      </c>
      <c r="C1518" s="38" t="s">
        <v>1591</v>
      </c>
      <c r="D1518" s="39">
        <v>0.73199999999999998</v>
      </c>
      <c r="E1518" s="39">
        <v>0.71519999999999995</v>
      </c>
    </row>
    <row r="1519" spans="1:5" x14ac:dyDescent="0.2">
      <c r="A1519" s="39">
        <v>34</v>
      </c>
      <c r="B1519" s="39">
        <v>2037</v>
      </c>
      <c r="C1519" s="38" t="s">
        <v>1592</v>
      </c>
      <c r="D1519" s="39">
        <v>0.72009999999999996</v>
      </c>
      <c r="E1519" s="39">
        <v>0.70230000000000004</v>
      </c>
    </row>
    <row r="1520" spans="1:5" x14ac:dyDescent="0.2">
      <c r="A1520" s="39">
        <v>34</v>
      </c>
      <c r="B1520" s="39">
        <v>2038</v>
      </c>
      <c r="C1520" s="38" t="s">
        <v>1593</v>
      </c>
      <c r="D1520" s="39">
        <v>0.70920000000000005</v>
      </c>
      <c r="E1520" s="39">
        <v>0.69010000000000005</v>
      </c>
    </row>
    <row r="1521" spans="1:5" x14ac:dyDescent="0.2">
      <c r="A1521" s="39">
        <v>34</v>
      </c>
      <c r="B1521" s="39">
        <v>2039</v>
      </c>
      <c r="C1521" s="38" t="s">
        <v>1594</v>
      </c>
      <c r="D1521" s="39">
        <v>0.69889999999999997</v>
      </c>
      <c r="E1521" s="39">
        <v>0.67859999999999998</v>
      </c>
    </row>
    <row r="1522" spans="1:5" x14ac:dyDescent="0.2">
      <c r="A1522" s="39">
        <v>34</v>
      </c>
      <c r="B1522" s="39">
        <v>2040</v>
      </c>
      <c r="C1522" s="38" t="s">
        <v>1595</v>
      </c>
      <c r="D1522" s="39">
        <v>0.68940000000000001</v>
      </c>
      <c r="E1522" s="39">
        <v>0.66779999999999995</v>
      </c>
    </row>
    <row r="1523" spans="1:5" x14ac:dyDescent="0.2">
      <c r="A1523" s="39">
        <v>34</v>
      </c>
      <c r="B1523" s="39">
        <v>2041</v>
      </c>
      <c r="C1523" s="38" t="s">
        <v>1596</v>
      </c>
      <c r="D1523" s="39">
        <v>0.68030000000000002</v>
      </c>
      <c r="E1523" s="39">
        <v>0.65749999999999997</v>
      </c>
    </row>
    <row r="1524" spans="1:5" x14ac:dyDescent="0.2">
      <c r="A1524" s="39">
        <v>34</v>
      </c>
      <c r="B1524" s="39">
        <v>2042</v>
      </c>
      <c r="C1524" s="38" t="s">
        <v>1597</v>
      </c>
      <c r="D1524" s="39">
        <v>0.67179999999999995</v>
      </c>
      <c r="E1524" s="39">
        <v>0.64759999999999995</v>
      </c>
    </row>
    <row r="1525" spans="1:5" x14ac:dyDescent="0.2">
      <c r="A1525" s="39">
        <v>34</v>
      </c>
      <c r="B1525" s="39">
        <v>2043</v>
      </c>
      <c r="C1525" s="38" t="s">
        <v>1598</v>
      </c>
      <c r="D1525" s="39">
        <v>0.66339999999999999</v>
      </c>
      <c r="E1525" s="39">
        <v>0.63790000000000002</v>
      </c>
    </row>
    <row r="1526" spans="1:5" x14ac:dyDescent="0.2">
      <c r="A1526" s="39">
        <v>34</v>
      </c>
      <c r="B1526" s="39">
        <v>2044</v>
      </c>
      <c r="C1526" s="38" t="s">
        <v>1599</v>
      </c>
      <c r="D1526" s="39">
        <v>0.6552</v>
      </c>
      <c r="E1526" s="39">
        <v>0.62829999999999997</v>
      </c>
    </row>
    <row r="1527" spans="1:5" x14ac:dyDescent="0.2">
      <c r="A1527" s="39">
        <v>34</v>
      </c>
      <c r="B1527" s="39">
        <v>2045</v>
      </c>
      <c r="C1527" s="38" t="s">
        <v>1600</v>
      </c>
      <c r="D1527" s="39">
        <v>0.64690000000000003</v>
      </c>
      <c r="E1527" s="39">
        <v>0.61890000000000001</v>
      </c>
    </row>
    <row r="1528" spans="1:5" x14ac:dyDescent="0.2">
      <c r="A1528" s="39">
        <v>34</v>
      </c>
      <c r="B1528" s="39">
        <v>2046</v>
      </c>
      <c r="C1528" s="38" t="s">
        <v>1601</v>
      </c>
      <c r="D1528" s="39">
        <v>0.63880000000000003</v>
      </c>
      <c r="E1528" s="39">
        <v>0.60960000000000003</v>
      </c>
    </row>
    <row r="1529" spans="1:5" x14ac:dyDescent="0.2">
      <c r="A1529" s="39">
        <v>34</v>
      </c>
      <c r="B1529" s="39">
        <v>2047</v>
      </c>
      <c r="C1529" s="38" t="s">
        <v>1602</v>
      </c>
      <c r="D1529" s="39">
        <v>0.63090000000000002</v>
      </c>
      <c r="E1529" s="39">
        <v>0.60050000000000003</v>
      </c>
    </row>
    <row r="1530" spans="1:5" x14ac:dyDescent="0.2">
      <c r="A1530" s="39">
        <v>34</v>
      </c>
      <c r="B1530" s="39">
        <v>2048</v>
      </c>
      <c r="C1530" s="38" t="s">
        <v>1603</v>
      </c>
      <c r="D1530" s="39">
        <v>0.623</v>
      </c>
      <c r="E1530" s="39">
        <v>0.59150000000000003</v>
      </c>
    </row>
    <row r="1531" spans="1:5" x14ac:dyDescent="0.2">
      <c r="A1531" s="39">
        <v>34</v>
      </c>
      <c r="B1531" s="39">
        <v>2049</v>
      </c>
      <c r="C1531" s="38" t="s">
        <v>1604</v>
      </c>
      <c r="D1531" s="39">
        <v>0.61519999999999997</v>
      </c>
      <c r="E1531" s="39">
        <v>0.58260000000000001</v>
      </c>
    </row>
    <row r="1532" spans="1:5" x14ac:dyDescent="0.2">
      <c r="A1532" s="39">
        <v>34</v>
      </c>
      <c r="B1532" s="39">
        <v>2050</v>
      </c>
      <c r="C1532" s="38" t="s">
        <v>1605</v>
      </c>
      <c r="D1532" s="39">
        <v>0.60760000000000003</v>
      </c>
      <c r="E1532" s="39">
        <v>0.57379999999999998</v>
      </c>
    </row>
    <row r="1533" spans="1:5" x14ac:dyDescent="0.2">
      <c r="A1533" s="39">
        <v>34</v>
      </c>
      <c r="B1533" s="39">
        <v>2051</v>
      </c>
      <c r="C1533" s="38" t="s">
        <v>1606</v>
      </c>
      <c r="D1533" s="39">
        <v>0.59989999999999999</v>
      </c>
      <c r="E1533" s="39">
        <v>0.56520000000000004</v>
      </c>
    </row>
    <row r="1534" spans="1:5" x14ac:dyDescent="0.2">
      <c r="A1534" s="39">
        <v>34</v>
      </c>
      <c r="B1534" s="39">
        <v>2052</v>
      </c>
      <c r="C1534" s="38" t="s">
        <v>1607</v>
      </c>
      <c r="D1534" s="39">
        <v>0.59240000000000004</v>
      </c>
      <c r="E1534" s="39">
        <v>0.55669999999999997</v>
      </c>
    </row>
    <row r="1535" spans="1:5" x14ac:dyDescent="0.2">
      <c r="A1535" s="39">
        <v>34</v>
      </c>
      <c r="B1535" s="39">
        <v>2053</v>
      </c>
      <c r="C1535" s="38" t="s">
        <v>1608</v>
      </c>
      <c r="D1535" s="39">
        <v>0.58499999999999996</v>
      </c>
      <c r="E1535" s="39">
        <v>0.5484</v>
      </c>
    </row>
    <row r="1536" spans="1:5" x14ac:dyDescent="0.2">
      <c r="A1536" s="39">
        <v>34</v>
      </c>
      <c r="B1536" s="39">
        <v>2054</v>
      </c>
      <c r="C1536" s="38" t="s">
        <v>1609</v>
      </c>
      <c r="D1536" s="39">
        <v>0.57769999999999999</v>
      </c>
      <c r="E1536" s="39">
        <v>0.54020000000000001</v>
      </c>
    </row>
    <row r="1537" spans="1:5" x14ac:dyDescent="0.2">
      <c r="A1537" s="39">
        <v>34</v>
      </c>
      <c r="B1537" s="39">
        <v>2055</v>
      </c>
      <c r="C1537" s="38" t="s">
        <v>1610</v>
      </c>
      <c r="D1537" s="39">
        <v>0.57050000000000001</v>
      </c>
      <c r="E1537" s="39">
        <v>0.53200000000000003</v>
      </c>
    </row>
    <row r="1538" spans="1:5" x14ac:dyDescent="0.2">
      <c r="A1538" s="39">
        <v>34</v>
      </c>
      <c r="B1538" s="39">
        <v>2056</v>
      </c>
      <c r="C1538" s="38" t="s">
        <v>1611</v>
      </c>
      <c r="D1538" s="39">
        <v>0.56340000000000001</v>
      </c>
      <c r="E1538" s="39">
        <v>0.52410000000000001</v>
      </c>
    </row>
    <row r="1539" spans="1:5" x14ac:dyDescent="0.2">
      <c r="A1539" s="39">
        <v>34</v>
      </c>
      <c r="B1539" s="39">
        <v>2057</v>
      </c>
      <c r="C1539" s="38" t="s">
        <v>1612</v>
      </c>
      <c r="D1539" s="39">
        <v>0.55640000000000001</v>
      </c>
      <c r="E1539" s="39">
        <v>0.51619999999999999</v>
      </c>
    </row>
    <row r="1540" spans="1:5" x14ac:dyDescent="0.2">
      <c r="A1540" s="39">
        <v>34</v>
      </c>
      <c r="B1540" s="39">
        <v>2058</v>
      </c>
      <c r="C1540" s="38" t="s">
        <v>1613</v>
      </c>
      <c r="D1540" s="39">
        <v>0.5494</v>
      </c>
      <c r="E1540" s="39">
        <v>0.50849999999999995</v>
      </c>
    </row>
    <row r="1541" spans="1:5" x14ac:dyDescent="0.2">
      <c r="A1541" s="39">
        <v>34</v>
      </c>
      <c r="B1541" s="39">
        <v>2059</v>
      </c>
      <c r="C1541" s="38" t="s">
        <v>1614</v>
      </c>
      <c r="D1541" s="39">
        <v>0.54249999999999998</v>
      </c>
      <c r="E1541" s="39">
        <v>0.50090000000000001</v>
      </c>
    </row>
    <row r="1542" spans="1:5" x14ac:dyDescent="0.2">
      <c r="A1542" s="39">
        <v>34</v>
      </c>
      <c r="B1542" s="39">
        <v>2060</v>
      </c>
      <c r="C1542" s="38" t="s">
        <v>1615</v>
      </c>
      <c r="D1542" s="39">
        <v>0.53580000000000005</v>
      </c>
      <c r="E1542" s="39">
        <v>0.49330000000000002</v>
      </c>
    </row>
    <row r="1543" spans="1:5" x14ac:dyDescent="0.2">
      <c r="A1543" s="39">
        <v>34</v>
      </c>
      <c r="B1543" s="39">
        <v>2061</v>
      </c>
      <c r="C1543" s="38" t="s">
        <v>1616</v>
      </c>
      <c r="D1543" s="39">
        <v>0.52910000000000001</v>
      </c>
      <c r="E1543" s="39">
        <v>0.48599999999999999</v>
      </c>
    </row>
    <row r="1544" spans="1:5" x14ac:dyDescent="0.2">
      <c r="A1544" s="39">
        <v>34</v>
      </c>
      <c r="B1544" s="39">
        <v>2062</v>
      </c>
      <c r="C1544" s="38" t="s">
        <v>1617</v>
      </c>
      <c r="D1544" s="39">
        <v>0.52249999999999996</v>
      </c>
      <c r="E1544" s="39">
        <v>0.47870000000000001</v>
      </c>
    </row>
    <row r="1545" spans="1:5" x14ac:dyDescent="0.2">
      <c r="A1545" s="39">
        <v>34</v>
      </c>
      <c r="B1545" s="39">
        <v>2063</v>
      </c>
      <c r="C1545" s="38" t="s">
        <v>1618</v>
      </c>
      <c r="D1545" s="39">
        <v>0.51590000000000003</v>
      </c>
      <c r="E1545" s="39">
        <v>0.47139999999999999</v>
      </c>
    </row>
    <row r="1546" spans="1:5" x14ac:dyDescent="0.2">
      <c r="A1546" s="39">
        <v>34</v>
      </c>
      <c r="B1546" s="39">
        <v>2064</v>
      </c>
      <c r="C1546" s="38" t="s">
        <v>1619</v>
      </c>
      <c r="D1546" s="39">
        <v>0.50949999999999995</v>
      </c>
      <c r="E1546" s="39">
        <v>0.46439999999999998</v>
      </c>
    </row>
    <row r="1547" spans="1:5" x14ac:dyDescent="0.2">
      <c r="A1547" s="39">
        <v>34</v>
      </c>
      <c r="B1547" s="39">
        <v>2065</v>
      </c>
      <c r="C1547" s="38" t="s">
        <v>1620</v>
      </c>
      <c r="D1547" s="39">
        <v>0.50309999999999999</v>
      </c>
      <c r="E1547" s="39">
        <v>0.45750000000000002</v>
      </c>
    </row>
    <row r="1548" spans="1:5" x14ac:dyDescent="0.2">
      <c r="A1548" s="39">
        <v>34</v>
      </c>
      <c r="B1548" s="39">
        <v>2066</v>
      </c>
      <c r="C1548" s="38" t="s">
        <v>1621</v>
      </c>
      <c r="D1548" s="39">
        <v>0.49680000000000002</v>
      </c>
      <c r="E1548" s="39">
        <v>0.4506</v>
      </c>
    </row>
    <row r="1549" spans="1:5" x14ac:dyDescent="0.2">
      <c r="A1549" s="39">
        <v>34</v>
      </c>
      <c r="B1549" s="39">
        <v>2067</v>
      </c>
      <c r="C1549" s="38" t="s">
        <v>1622</v>
      </c>
      <c r="D1549" s="39">
        <v>0.49059999999999998</v>
      </c>
      <c r="E1549" s="39">
        <v>0.44390000000000002</v>
      </c>
    </row>
    <row r="1550" spans="1:5" x14ac:dyDescent="0.2">
      <c r="A1550" s="39">
        <v>34</v>
      </c>
      <c r="B1550" s="39">
        <v>2068</v>
      </c>
      <c r="C1550" s="38" t="s">
        <v>1623</v>
      </c>
      <c r="D1550" s="39">
        <v>0.48449999999999999</v>
      </c>
      <c r="E1550" s="39">
        <v>0.43719999999999998</v>
      </c>
    </row>
    <row r="1551" spans="1:5" x14ac:dyDescent="0.2">
      <c r="A1551" s="39">
        <v>34</v>
      </c>
      <c r="B1551" s="39">
        <v>2069</v>
      </c>
      <c r="C1551" s="38" t="s">
        <v>1624</v>
      </c>
      <c r="D1551" s="39">
        <v>0.47839999999999999</v>
      </c>
      <c r="E1551" s="39">
        <v>0.43059999999999998</v>
      </c>
    </row>
    <row r="1552" spans="1:5" x14ac:dyDescent="0.2">
      <c r="A1552" s="39">
        <v>34</v>
      </c>
      <c r="B1552" s="39">
        <v>2070</v>
      </c>
      <c r="C1552" s="38" t="s">
        <v>1625</v>
      </c>
      <c r="D1552" s="39">
        <v>0.47239999999999999</v>
      </c>
      <c r="E1552" s="39">
        <v>0.42409999999999998</v>
      </c>
    </row>
    <row r="1553" spans="1:5" x14ac:dyDescent="0.2">
      <c r="A1553" s="39">
        <v>34</v>
      </c>
      <c r="B1553" s="39">
        <v>2071</v>
      </c>
      <c r="C1553" s="38" t="s">
        <v>1626</v>
      </c>
      <c r="D1553" s="39">
        <v>0.46660000000000001</v>
      </c>
      <c r="E1553" s="39">
        <v>0.4178</v>
      </c>
    </row>
    <row r="1554" spans="1:5" x14ac:dyDescent="0.2">
      <c r="A1554" s="39">
        <v>34</v>
      </c>
      <c r="B1554" s="39">
        <v>2072</v>
      </c>
      <c r="C1554" s="38" t="s">
        <v>1627</v>
      </c>
      <c r="D1554" s="39">
        <v>0.46079999999999999</v>
      </c>
      <c r="E1554" s="39">
        <v>0.41160000000000002</v>
      </c>
    </row>
    <row r="1555" spans="1:5" x14ac:dyDescent="0.2">
      <c r="A1555" s="39">
        <v>34</v>
      </c>
      <c r="B1555" s="39">
        <v>2073</v>
      </c>
      <c r="C1555" s="38" t="s">
        <v>1628</v>
      </c>
      <c r="D1555" s="39">
        <v>0.45500000000000002</v>
      </c>
      <c r="E1555" s="39">
        <v>0.40539999999999998</v>
      </c>
    </row>
    <row r="1556" spans="1:5" x14ac:dyDescent="0.2">
      <c r="A1556" s="39">
        <v>34</v>
      </c>
      <c r="B1556" s="39">
        <v>2074</v>
      </c>
      <c r="C1556" s="38" t="s">
        <v>1629</v>
      </c>
      <c r="D1556" s="39">
        <v>0.44929999999999998</v>
      </c>
      <c r="E1556" s="39">
        <v>0.39929999999999999</v>
      </c>
    </row>
    <row r="1557" spans="1:5" x14ac:dyDescent="0.2">
      <c r="A1557" s="39">
        <v>34</v>
      </c>
      <c r="B1557" s="39">
        <v>2075</v>
      </c>
      <c r="C1557" s="38" t="s">
        <v>1630</v>
      </c>
      <c r="D1557" s="39">
        <v>0.44369999999999998</v>
      </c>
      <c r="E1557" s="39">
        <v>0.39329999999999998</v>
      </c>
    </row>
    <row r="1558" spans="1:5" x14ac:dyDescent="0.2">
      <c r="A1558" s="39">
        <v>34</v>
      </c>
      <c r="B1558" s="39">
        <v>2076</v>
      </c>
      <c r="C1558" s="38" t="s">
        <v>1631</v>
      </c>
      <c r="D1558" s="39">
        <v>0.43809999999999999</v>
      </c>
      <c r="E1558" s="39">
        <v>0.38740000000000002</v>
      </c>
    </row>
    <row r="1559" spans="1:5" x14ac:dyDescent="0.2">
      <c r="A1559" s="39">
        <v>34</v>
      </c>
      <c r="B1559" s="39">
        <v>2077</v>
      </c>
      <c r="C1559" s="38" t="s">
        <v>1632</v>
      </c>
      <c r="D1559" s="39">
        <v>0.43259999999999998</v>
      </c>
      <c r="E1559" s="39">
        <v>0.38159999999999999</v>
      </c>
    </row>
    <row r="1560" spans="1:5" x14ac:dyDescent="0.2">
      <c r="A1560" s="39">
        <v>34</v>
      </c>
      <c r="B1560" s="39">
        <v>2078</v>
      </c>
      <c r="C1560" s="38" t="s">
        <v>1633</v>
      </c>
      <c r="D1560" s="39">
        <v>0.42730000000000001</v>
      </c>
      <c r="E1560" s="39">
        <v>0.37580000000000002</v>
      </c>
    </row>
    <row r="1561" spans="1:5" x14ac:dyDescent="0.2">
      <c r="A1561" s="39">
        <v>34</v>
      </c>
      <c r="B1561" s="39">
        <v>2079</v>
      </c>
      <c r="C1561" s="38" t="s">
        <v>1634</v>
      </c>
      <c r="D1561" s="39">
        <v>0.4219</v>
      </c>
      <c r="E1561" s="39">
        <v>0.37019999999999997</v>
      </c>
    </row>
    <row r="1562" spans="1:5" x14ac:dyDescent="0.2">
      <c r="A1562" s="39">
        <v>34</v>
      </c>
      <c r="B1562" s="39">
        <v>2080</v>
      </c>
      <c r="C1562" s="38" t="s">
        <v>1635</v>
      </c>
      <c r="D1562" s="39">
        <v>0.41660000000000003</v>
      </c>
      <c r="E1562" s="39">
        <v>0.36470000000000002</v>
      </c>
    </row>
    <row r="1563" spans="1:5" x14ac:dyDescent="0.2">
      <c r="A1563" s="39">
        <v>34</v>
      </c>
      <c r="B1563" s="39">
        <v>2081</v>
      </c>
      <c r="C1563" s="38" t="s">
        <v>1636</v>
      </c>
      <c r="D1563" s="39">
        <v>0.41139999999999999</v>
      </c>
      <c r="E1563" s="39">
        <v>0.35920000000000002</v>
      </c>
    </row>
    <row r="1564" spans="1:5" x14ac:dyDescent="0.2">
      <c r="A1564" s="39">
        <v>34</v>
      </c>
      <c r="B1564" s="39">
        <v>2082</v>
      </c>
      <c r="C1564" s="38" t="s">
        <v>1637</v>
      </c>
      <c r="D1564" s="39">
        <v>0.40629999999999999</v>
      </c>
      <c r="E1564" s="39">
        <v>0.35389999999999999</v>
      </c>
    </row>
    <row r="1565" spans="1:5" x14ac:dyDescent="0.2">
      <c r="A1565" s="39">
        <v>34</v>
      </c>
      <c r="B1565" s="39">
        <v>2083</v>
      </c>
      <c r="C1565" s="38" t="s">
        <v>1638</v>
      </c>
      <c r="D1565" s="39">
        <v>0.4012</v>
      </c>
      <c r="E1565" s="39">
        <v>0.34860000000000002</v>
      </c>
    </row>
    <row r="1566" spans="1:5" x14ac:dyDescent="0.2">
      <c r="A1566" s="39">
        <v>34</v>
      </c>
      <c r="B1566" s="39">
        <v>2084</v>
      </c>
      <c r="C1566" s="38" t="s">
        <v>1639</v>
      </c>
      <c r="D1566" s="39">
        <v>0.3962</v>
      </c>
      <c r="E1566" s="39">
        <v>0.34320000000000001</v>
      </c>
    </row>
    <row r="1567" spans="1:5" x14ac:dyDescent="0.2">
      <c r="A1567" s="39">
        <v>34</v>
      </c>
      <c r="B1567" s="39">
        <v>2085</v>
      </c>
      <c r="C1567" s="38" t="s">
        <v>1640</v>
      </c>
      <c r="D1567" s="39">
        <v>0.39119999999999999</v>
      </c>
      <c r="E1567" s="39">
        <v>0.33810000000000001</v>
      </c>
    </row>
    <row r="1568" spans="1:5" x14ac:dyDescent="0.2">
      <c r="A1568" s="39">
        <v>34</v>
      </c>
      <c r="B1568" s="39">
        <v>2086</v>
      </c>
      <c r="C1568" s="38" t="s">
        <v>1641</v>
      </c>
      <c r="D1568" s="39">
        <v>0.38640000000000002</v>
      </c>
      <c r="E1568" s="39">
        <v>0.33300000000000002</v>
      </c>
    </row>
    <row r="1569" spans="1:5" x14ac:dyDescent="0.2">
      <c r="A1569" s="39">
        <v>34</v>
      </c>
      <c r="B1569" s="39">
        <v>2087</v>
      </c>
      <c r="C1569" s="38" t="s">
        <v>1642</v>
      </c>
      <c r="D1569" s="39">
        <v>0.38150000000000001</v>
      </c>
      <c r="E1569" s="39">
        <v>0.3281</v>
      </c>
    </row>
    <row r="1570" spans="1:5" x14ac:dyDescent="0.2">
      <c r="A1570" s="39">
        <v>34</v>
      </c>
      <c r="B1570" s="39">
        <v>2088</v>
      </c>
      <c r="C1570" s="38" t="s">
        <v>1643</v>
      </c>
      <c r="D1570" s="39">
        <v>0.37669999999999998</v>
      </c>
      <c r="E1570" s="39">
        <v>0.3231</v>
      </c>
    </row>
    <row r="1571" spans="1:5" x14ac:dyDescent="0.2">
      <c r="A1571" s="39">
        <v>34</v>
      </c>
      <c r="B1571" s="39">
        <v>2089</v>
      </c>
      <c r="C1571" s="38" t="s">
        <v>1644</v>
      </c>
      <c r="D1571" s="39">
        <v>0.372</v>
      </c>
      <c r="E1571" s="39">
        <v>0.31830000000000003</v>
      </c>
    </row>
    <row r="1572" spans="1:5" x14ac:dyDescent="0.2">
      <c r="A1572" s="39">
        <v>34</v>
      </c>
      <c r="B1572" s="39">
        <v>2090</v>
      </c>
      <c r="C1572" s="38" t="s">
        <v>1645</v>
      </c>
      <c r="D1572" s="39">
        <v>0.3674</v>
      </c>
      <c r="E1572" s="39">
        <v>0.3135</v>
      </c>
    </row>
    <row r="1573" spans="1:5" x14ac:dyDescent="0.2">
      <c r="A1573" s="39">
        <v>34</v>
      </c>
      <c r="B1573" s="39">
        <v>2091</v>
      </c>
      <c r="C1573" s="38" t="s">
        <v>1646</v>
      </c>
      <c r="D1573" s="39">
        <v>0.36280000000000001</v>
      </c>
      <c r="E1573" s="39">
        <v>0.30880000000000002</v>
      </c>
    </row>
    <row r="1574" spans="1:5" x14ac:dyDescent="0.2">
      <c r="A1574" s="39">
        <v>34</v>
      </c>
      <c r="B1574" s="39">
        <v>2092</v>
      </c>
      <c r="C1574" s="38" t="s">
        <v>1647</v>
      </c>
      <c r="D1574" s="39">
        <v>0.35820000000000002</v>
      </c>
      <c r="E1574" s="39">
        <v>0.30420000000000003</v>
      </c>
    </row>
    <row r="1575" spans="1:5" x14ac:dyDescent="0.2">
      <c r="A1575" s="39">
        <v>34</v>
      </c>
      <c r="B1575" s="39">
        <v>2093</v>
      </c>
      <c r="C1575" s="38" t="s">
        <v>1648</v>
      </c>
      <c r="D1575" s="39">
        <v>0.3538</v>
      </c>
      <c r="E1575" s="39">
        <v>0.29959999999999998</v>
      </c>
    </row>
    <row r="1576" spans="1:5" x14ac:dyDescent="0.2">
      <c r="A1576" s="39">
        <v>34</v>
      </c>
      <c r="B1576" s="39">
        <v>2094</v>
      </c>
      <c r="C1576" s="38" t="s">
        <v>1649</v>
      </c>
      <c r="D1576" s="39">
        <v>0.34939999999999999</v>
      </c>
      <c r="E1576" s="39">
        <v>0.29509999999999997</v>
      </c>
    </row>
    <row r="1577" spans="1:5" x14ac:dyDescent="0.2">
      <c r="A1577" s="39">
        <v>34</v>
      </c>
      <c r="B1577" s="39">
        <v>2095</v>
      </c>
      <c r="C1577" s="38" t="s">
        <v>1650</v>
      </c>
      <c r="D1577" s="39">
        <v>0.34499999999999997</v>
      </c>
      <c r="E1577" s="39">
        <v>0.29070000000000001</v>
      </c>
    </row>
    <row r="1578" spans="1:5" x14ac:dyDescent="0.2">
      <c r="A1578" s="39">
        <v>34</v>
      </c>
      <c r="B1578" s="39">
        <v>2096</v>
      </c>
      <c r="C1578" s="38" t="s">
        <v>1651</v>
      </c>
      <c r="D1578" s="39">
        <v>0.3407</v>
      </c>
      <c r="E1578" s="39">
        <v>0.2863</v>
      </c>
    </row>
    <row r="1579" spans="1:5" x14ac:dyDescent="0.2">
      <c r="A1579" s="39">
        <v>34</v>
      </c>
      <c r="B1579" s="39">
        <v>2097</v>
      </c>
      <c r="C1579" s="38" t="s">
        <v>1652</v>
      </c>
      <c r="D1579" s="39">
        <v>0.33639999999999998</v>
      </c>
      <c r="E1579" s="39">
        <v>0.28210000000000002</v>
      </c>
    </row>
    <row r="1580" spans="1:5" x14ac:dyDescent="0.2">
      <c r="A1580" s="39">
        <v>34</v>
      </c>
      <c r="B1580" s="39">
        <v>2098</v>
      </c>
      <c r="C1580" s="38" t="s">
        <v>1653</v>
      </c>
      <c r="D1580" s="39">
        <v>0.33229999999999998</v>
      </c>
      <c r="E1580" s="39">
        <v>0.27789999999999998</v>
      </c>
    </row>
    <row r="1581" spans="1:5" x14ac:dyDescent="0.2">
      <c r="A1581" s="39">
        <v>34</v>
      </c>
      <c r="B1581" s="39">
        <v>2099</v>
      </c>
      <c r="C1581" s="38" t="s">
        <v>1654</v>
      </c>
      <c r="D1581" s="39">
        <v>0.3281</v>
      </c>
      <c r="E1581" s="39">
        <v>0.2737</v>
      </c>
    </row>
    <row r="1582" spans="1:5" x14ac:dyDescent="0.2">
      <c r="A1582" s="39">
        <v>34</v>
      </c>
      <c r="B1582" s="39">
        <v>2100</v>
      </c>
      <c r="C1582" s="38" t="s">
        <v>1655</v>
      </c>
      <c r="D1582" s="39">
        <v>0.32400000000000001</v>
      </c>
      <c r="E1582" s="39">
        <v>0.26960000000000001</v>
      </c>
    </row>
    <row r="1583" spans="1:5" x14ac:dyDescent="0.2">
      <c r="A1583" s="39">
        <v>34</v>
      </c>
      <c r="B1583" s="39">
        <v>2101</v>
      </c>
      <c r="C1583" s="38" t="s">
        <v>1656</v>
      </c>
      <c r="D1583" s="39">
        <v>0.32</v>
      </c>
      <c r="E1583" s="39">
        <v>0.26550000000000001</v>
      </c>
    </row>
    <row r="1584" spans="1:5" x14ac:dyDescent="0.2">
      <c r="A1584" s="39">
        <v>34</v>
      </c>
      <c r="B1584" s="39">
        <v>2102</v>
      </c>
      <c r="C1584" s="38" t="s">
        <v>1657</v>
      </c>
      <c r="D1584" s="39">
        <v>0.31590000000000001</v>
      </c>
      <c r="E1584" s="39">
        <v>0.26150000000000001</v>
      </c>
    </row>
    <row r="1585" spans="1:5" x14ac:dyDescent="0.2">
      <c r="A1585" s="39">
        <v>34</v>
      </c>
      <c r="B1585" s="39">
        <v>2103</v>
      </c>
      <c r="C1585" s="38" t="s">
        <v>1658</v>
      </c>
      <c r="D1585" s="39">
        <v>0.312</v>
      </c>
      <c r="E1585" s="39">
        <v>0.2576</v>
      </c>
    </row>
    <row r="1586" spans="1:5" x14ac:dyDescent="0.2">
      <c r="A1586" s="39">
        <v>34</v>
      </c>
      <c r="B1586" s="39">
        <v>2104</v>
      </c>
      <c r="C1586" s="38" t="s">
        <v>1659</v>
      </c>
      <c r="D1586" s="39">
        <v>0.30809999999999998</v>
      </c>
      <c r="E1586" s="39">
        <v>0.25380000000000003</v>
      </c>
    </row>
    <row r="1587" spans="1:5" x14ac:dyDescent="0.2">
      <c r="A1587" s="39">
        <v>34</v>
      </c>
      <c r="B1587" s="39">
        <v>2105</v>
      </c>
      <c r="C1587" s="38" t="s">
        <v>1660</v>
      </c>
      <c r="D1587" s="39">
        <v>0.30420000000000003</v>
      </c>
      <c r="E1587" s="39">
        <v>0.25</v>
      </c>
    </row>
    <row r="1588" spans="1:5" x14ac:dyDescent="0.2">
      <c r="A1588" s="39">
        <v>34</v>
      </c>
      <c r="B1588" s="39">
        <v>2106</v>
      </c>
      <c r="C1588" s="38" t="s">
        <v>1661</v>
      </c>
      <c r="D1588" s="39">
        <v>0.30049999999999999</v>
      </c>
      <c r="E1588" s="39">
        <v>0.2462</v>
      </c>
    </row>
    <row r="1589" spans="1:5" x14ac:dyDescent="0.2">
      <c r="A1589" s="39">
        <v>34</v>
      </c>
      <c r="B1589" s="39">
        <v>2107</v>
      </c>
      <c r="C1589" s="38" t="s">
        <v>1662</v>
      </c>
      <c r="D1589" s="39">
        <v>0.29670000000000002</v>
      </c>
      <c r="E1589" s="39">
        <v>0.24249999999999999</v>
      </c>
    </row>
    <row r="1590" spans="1:5" x14ac:dyDescent="0.2">
      <c r="A1590" s="39">
        <v>34</v>
      </c>
      <c r="B1590" s="39">
        <v>2108</v>
      </c>
      <c r="C1590" s="38" t="s">
        <v>1663</v>
      </c>
      <c r="D1590" s="39">
        <v>0.29299999999999998</v>
      </c>
      <c r="E1590" s="39">
        <v>0.23880000000000001</v>
      </c>
    </row>
    <row r="1591" spans="1:5" x14ac:dyDescent="0.2">
      <c r="A1591" s="39">
        <v>34</v>
      </c>
      <c r="B1591" s="39">
        <v>2109</v>
      </c>
      <c r="C1591" s="38" t="s">
        <v>1664</v>
      </c>
      <c r="D1591" s="39">
        <v>0.2893</v>
      </c>
      <c r="E1591" s="39">
        <v>0.23530000000000001</v>
      </c>
    </row>
    <row r="1592" spans="1:5" x14ac:dyDescent="0.2">
      <c r="A1592" s="39">
        <v>34</v>
      </c>
      <c r="B1592" s="39">
        <v>2110</v>
      </c>
      <c r="C1592" s="38" t="s">
        <v>1665</v>
      </c>
      <c r="D1592" s="39">
        <v>0.2858</v>
      </c>
      <c r="E1592" s="39">
        <v>0.23180000000000001</v>
      </c>
    </row>
    <row r="1593" spans="1:5" x14ac:dyDescent="0.2">
      <c r="A1593" s="39">
        <v>34</v>
      </c>
      <c r="B1593" s="39">
        <v>2111</v>
      </c>
      <c r="C1593" s="38" t="s">
        <v>1666</v>
      </c>
      <c r="D1593" s="39">
        <v>0.28210000000000002</v>
      </c>
      <c r="E1593" s="39">
        <v>0.2283</v>
      </c>
    </row>
    <row r="1594" spans="1:5" x14ac:dyDescent="0.2">
      <c r="A1594" s="39">
        <v>34</v>
      </c>
      <c r="B1594" s="39">
        <v>2112</v>
      </c>
      <c r="C1594" s="38" t="s">
        <v>1667</v>
      </c>
      <c r="D1594" s="39">
        <v>0.2787</v>
      </c>
      <c r="E1594" s="39">
        <v>0.2248</v>
      </c>
    </row>
    <row r="1595" spans="1:5" x14ac:dyDescent="0.2">
      <c r="A1595" s="39">
        <v>34</v>
      </c>
      <c r="B1595" s="39">
        <v>2113</v>
      </c>
      <c r="C1595" s="38" t="s">
        <v>1668</v>
      </c>
      <c r="D1595" s="39">
        <v>0.27510000000000001</v>
      </c>
      <c r="E1595" s="39">
        <v>0.2215</v>
      </c>
    </row>
    <row r="1596" spans="1:5" x14ac:dyDescent="0.2">
      <c r="A1596" s="39">
        <v>34</v>
      </c>
      <c r="B1596" s="39">
        <v>2114</v>
      </c>
      <c r="C1596" s="38" t="s">
        <v>1669</v>
      </c>
      <c r="D1596" s="39">
        <v>0.27160000000000001</v>
      </c>
      <c r="E1596" s="39">
        <v>0.21820000000000001</v>
      </c>
    </row>
    <row r="1597" spans="1:5" x14ac:dyDescent="0.2">
      <c r="A1597" s="39">
        <v>34</v>
      </c>
      <c r="B1597" s="39">
        <v>2115</v>
      </c>
      <c r="C1597" s="38" t="s">
        <v>1670</v>
      </c>
      <c r="D1597" s="39">
        <v>0.26829999999999998</v>
      </c>
      <c r="E1597" s="39">
        <v>0.21490000000000001</v>
      </c>
    </row>
    <row r="1598" spans="1:5" x14ac:dyDescent="0.2">
      <c r="A1598" s="39">
        <v>34</v>
      </c>
      <c r="B1598" s="39">
        <v>2116</v>
      </c>
      <c r="C1598" s="38" t="s">
        <v>1671</v>
      </c>
      <c r="D1598" s="39">
        <v>0.26504009572901321</v>
      </c>
      <c r="E1598" s="39">
        <v>0.21164990834097158</v>
      </c>
    </row>
    <row r="1599" spans="1:5" x14ac:dyDescent="0.2">
      <c r="A1599" s="39">
        <v>34</v>
      </c>
      <c r="B1599" s="39">
        <v>2117</v>
      </c>
      <c r="C1599" s="38" t="s">
        <v>1672</v>
      </c>
      <c r="D1599" s="39">
        <v>0.26181980001507449</v>
      </c>
      <c r="E1599" s="39">
        <v>0.20844897022215761</v>
      </c>
    </row>
    <row r="1600" spans="1:5" x14ac:dyDescent="0.2">
      <c r="A1600" s="39">
        <v>35</v>
      </c>
      <c r="B1600" s="39">
        <v>2024</v>
      </c>
      <c r="C1600" s="38" t="s">
        <v>1673</v>
      </c>
      <c r="D1600" s="39">
        <v>0.92769999999999997</v>
      </c>
      <c r="E1600" s="39">
        <v>0.92469999999999997</v>
      </c>
    </row>
    <row r="1601" spans="1:5" x14ac:dyDescent="0.2">
      <c r="A1601" s="39">
        <v>35</v>
      </c>
      <c r="B1601" s="39">
        <v>2025</v>
      </c>
      <c r="C1601" s="38" t="s">
        <v>1674</v>
      </c>
      <c r="D1601" s="39">
        <v>0.8931</v>
      </c>
      <c r="E1601" s="39">
        <v>0.88880000000000003</v>
      </c>
    </row>
    <row r="1602" spans="1:5" x14ac:dyDescent="0.2">
      <c r="A1602" s="39">
        <v>35</v>
      </c>
      <c r="B1602" s="39">
        <v>2026</v>
      </c>
      <c r="C1602" s="38" t="s">
        <v>1675</v>
      </c>
      <c r="D1602" s="39">
        <v>0.877</v>
      </c>
      <c r="E1602" s="39">
        <v>0.87119999999999997</v>
      </c>
    </row>
    <row r="1603" spans="1:5" x14ac:dyDescent="0.2">
      <c r="A1603" s="39">
        <v>35</v>
      </c>
      <c r="B1603" s="39">
        <v>2027</v>
      </c>
      <c r="C1603" s="38" t="s">
        <v>1676</v>
      </c>
      <c r="D1603" s="39">
        <v>0.86109999999999998</v>
      </c>
      <c r="E1603" s="39">
        <v>0.85399999999999998</v>
      </c>
    </row>
    <row r="1604" spans="1:5" x14ac:dyDescent="0.2">
      <c r="A1604" s="39">
        <v>35</v>
      </c>
      <c r="B1604" s="39">
        <v>2028</v>
      </c>
      <c r="C1604" s="38" t="s">
        <v>1677</v>
      </c>
      <c r="D1604" s="39">
        <v>0.84550000000000003</v>
      </c>
      <c r="E1604" s="39">
        <v>0.83730000000000004</v>
      </c>
    </row>
    <row r="1605" spans="1:5" x14ac:dyDescent="0.2">
      <c r="A1605" s="39">
        <v>35</v>
      </c>
      <c r="B1605" s="39">
        <v>2029</v>
      </c>
      <c r="C1605" s="38" t="s">
        <v>1678</v>
      </c>
      <c r="D1605" s="39">
        <v>0.83020000000000005</v>
      </c>
      <c r="E1605" s="39">
        <v>0.82069999999999999</v>
      </c>
    </row>
    <row r="1606" spans="1:5" x14ac:dyDescent="0.2">
      <c r="A1606" s="39">
        <v>35</v>
      </c>
      <c r="B1606" s="39">
        <v>2030</v>
      </c>
      <c r="C1606" s="38" t="s">
        <v>1679</v>
      </c>
      <c r="D1606" s="39">
        <v>0.81510000000000005</v>
      </c>
      <c r="E1606" s="39">
        <v>0.80459999999999998</v>
      </c>
    </row>
    <row r="1607" spans="1:5" x14ac:dyDescent="0.2">
      <c r="A1607" s="39">
        <v>35</v>
      </c>
      <c r="B1607" s="39">
        <v>2031</v>
      </c>
      <c r="C1607" s="38" t="s">
        <v>1680</v>
      </c>
      <c r="D1607" s="39">
        <v>0.8004</v>
      </c>
      <c r="E1607" s="39">
        <v>0.78869999999999996</v>
      </c>
    </row>
    <row r="1608" spans="1:5" x14ac:dyDescent="0.2">
      <c r="A1608" s="39">
        <v>35</v>
      </c>
      <c r="B1608" s="39">
        <v>2032</v>
      </c>
      <c r="C1608" s="38" t="s">
        <v>1681</v>
      </c>
      <c r="D1608" s="39">
        <v>0.78600000000000003</v>
      </c>
      <c r="E1608" s="39">
        <v>0.7732</v>
      </c>
    </row>
    <row r="1609" spans="1:5" x14ac:dyDescent="0.2">
      <c r="A1609" s="39">
        <v>35</v>
      </c>
      <c r="B1609" s="39">
        <v>2033</v>
      </c>
      <c r="C1609" s="38" t="s">
        <v>1682</v>
      </c>
      <c r="D1609" s="39">
        <v>0.77180000000000004</v>
      </c>
      <c r="E1609" s="39">
        <v>0.75800000000000001</v>
      </c>
    </row>
    <row r="1610" spans="1:5" x14ac:dyDescent="0.2">
      <c r="A1610" s="39">
        <v>35</v>
      </c>
      <c r="B1610" s="39">
        <v>2034</v>
      </c>
      <c r="C1610" s="38" t="s">
        <v>1683</v>
      </c>
      <c r="D1610" s="39">
        <v>0.75790000000000002</v>
      </c>
      <c r="E1610" s="39">
        <v>0.74319999999999997</v>
      </c>
    </row>
    <row r="1611" spans="1:5" x14ac:dyDescent="0.2">
      <c r="A1611" s="39">
        <v>35</v>
      </c>
      <c r="B1611" s="39">
        <v>2035</v>
      </c>
      <c r="C1611" s="38" t="s">
        <v>1684</v>
      </c>
      <c r="D1611" s="39">
        <v>0.74460000000000004</v>
      </c>
      <c r="E1611" s="39">
        <v>0.72889999999999999</v>
      </c>
    </row>
    <row r="1612" spans="1:5" x14ac:dyDescent="0.2">
      <c r="A1612" s="39">
        <v>35</v>
      </c>
      <c r="B1612" s="39">
        <v>2036</v>
      </c>
      <c r="C1612" s="38" t="s">
        <v>1685</v>
      </c>
      <c r="D1612" s="39">
        <v>0.73199999999999998</v>
      </c>
      <c r="E1612" s="39">
        <v>0.71519999999999995</v>
      </c>
    </row>
    <row r="1613" spans="1:5" x14ac:dyDescent="0.2">
      <c r="A1613" s="39">
        <v>35</v>
      </c>
      <c r="B1613" s="39">
        <v>2037</v>
      </c>
      <c r="C1613" s="38" t="s">
        <v>1686</v>
      </c>
      <c r="D1613" s="39">
        <v>0.72009999999999996</v>
      </c>
      <c r="E1613" s="39">
        <v>0.70230000000000004</v>
      </c>
    </row>
    <row r="1614" spans="1:5" x14ac:dyDescent="0.2">
      <c r="A1614" s="39">
        <v>35</v>
      </c>
      <c r="B1614" s="39">
        <v>2038</v>
      </c>
      <c r="C1614" s="38" t="s">
        <v>1687</v>
      </c>
      <c r="D1614" s="39">
        <v>0.70920000000000005</v>
      </c>
      <c r="E1614" s="39">
        <v>0.69010000000000005</v>
      </c>
    </row>
    <row r="1615" spans="1:5" x14ac:dyDescent="0.2">
      <c r="A1615" s="39">
        <v>35</v>
      </c>
      <c r="B1615" s="39">
        <v>2039</v>
      </c>
      <c r="C1615" s="38" t="s">
        <v>1688</v>
      </c>
      <c r="D1615" s="39">
        <v>0.69889999999999997</v>
      </c>
      <c r="E1615" s="39">
        <v>0.67859999999999998</v>
      </c>
    </row>
    <row r="1616" spans="1:5" x14ac:dyDescent="0.2">
      <c r="A1616" s="39">
        <v>35</v>
      </c>
      <c r="B1616" s="39">
        <v>2040</v>
      </c>
      <c r="C1616" s="38" t="s">
        <v>1689</v>
      </c>
      <c r="D1616" s="39">
        <v>0.68940000000000001</v>
      </c>
      <c r="E1616" s="39">
        <v>0.66779999999999995</v>
      </c>
    </row>
    <row r="1617" spans="1:5" x14ac:dyDescent="0.2">
      <c r="A1617" s="39">
        <v>35</v>
      </c>
      <c r="B1617" s="39">
        <v>2041</v>
      </c>
      <c r="C1617" s="38" t="s">
        <v>1690</v>
      </c>
      <c r="D1617" s="39">
        <v>0.68030000000000002</v>
      </c>
      <c r="E1617" s="39">
        <v>0.65749999999999997</v>
      </c>
    </row>
    <row r="1618" spans="1:5" x14ac:dyDescent="0.2">
      <c r="A1618" s="39">
        <v>35</v>
      </c>
      <c r="B1618" s="39">
        <v>2042</v>
      </c>
      <c r="C1618" s="38" t="s">
        <v>1691</v>
      </c>
      <c r="D1618" s="39">
        <v>0.67179999999999995</v>
      </c>
      <c r="E1618" s="39">
        <v>0.64759999999999995</v>
      </c>
    </row>
    <row r="1619" spans="1:5" x14ac:dyDescent="0.2">
      <c r="A1619" s="39">
        <v>35</v>
      </c>
      <c r="B1619" s="39">
        <v>2043</v>
      </c>
      <c r="C1619" s="38" t="s">
        <v>1692</v>
      </c>
      <c r="D1619" s="39">
        <v>0.66339999999999999</v>
      </c>
      <c r="E1619" s="39">
        <v>0.63790000000000002</v>
      </c>
    </row>
    <row r="1620" spans="1:5" x14ac:dyDescent="0.2">
      <c r="A1620" s="39">
        <v>35</v>
      </c>
      <c r="B1620" s="39">
        <v>2044</v>
      </c>
      <c r="C1620" s="38" t="s">
        <v>1693</v>
      </c>
      <c r="D1620" s="39">
        <v>0.6552</v>
      </c>
      <c r="E1620" s="39">
        <v>0.62829999999999997</v>
      </c>
    </row>
    <row r="1621" spans="1:5" x14ac:dyDescent="0.2">
      <c r="A1621" s="39">
        <v>35</v>
      </c>
      <c r="B1621" s="39">
        <v>2045</v>
      </c>
      <c r="C1621" s="38" t="s">
        <v>1694</v>
      </c>
      <c r="D1621" s="39">
        <v>0.64690000000000003</v>
      </c>
      <c r="E1621" s="39">
        <v>0.61890000000000001</v>
      </c>
    </row>
    <row r="1622" spans="1:5" x14ac:dyDescent="0.2">
      <c r="A1622" s="39">
        <v>35</v>
      </c>
      <c r="B1622" s="39">
        <v>2046</v>
      </c>
      <c r="C1622" s="38" t="s">
        <v>1695</v>
      </c>
      <c r="D1622" s="39">
        <v>0.63880000000000003</v>
      </c>
      <c r="E1622" s="39">
        <v>0.60960000000000003</v>
      </c>
    </row>
    <row r="1623" spans="1:5" x14ac:dyDescent="0.2">
      <c r="A1623" s="39">
        <v>35</v>
      </c>
      <c r="B1623" s="39">
        <v>2047</v>
      </c>
      <c r="C1623" s="38" t="s">
        <v>1696</v>
      </c>
      <c r="D1623" s="39">
        <v>0.63090000000000002</v>
      </c>
      <c r="E1623" s="39">
        <v>0.60050000000000003</v>
      </c>
    </row>
    <row r="1624" spans="1:5" x14ac:dyDescent="0.2">
      <c r="A1624" s="39">
        <v>35</v>
      </c>
      <c r="B1624" s="39">
        <v>2048</v>
      </c>
      <c r="C1624" s="38" t="s">
        <v>1697</v>
      </c>
      <c r="D1624" s="39">
        <v>0.623</v>
      </c>
      <c r="E1624" s="39">
        <v>0.59150000000000003</v>
      </c>
    </row>
    <row r="1625" spans="1:5" x14ac:dyDescent="0.2">
      <c r="A1625" s="39">
        <v>35</v>
      </c>
      <c r="B1625" s="39">
        <v>2049</v>
      </c>
      <c r="C1625" s="38" t="s">
        <v>1698</v>
      </c>
      <c r="D1625" s="39">
        <v>0.61519999999999997</v>
      </c>
      <c r="E1625" s="39">
        <v>0.58260000000000001</v>
      </c>
    </row>
    <row r="1626" spans="1:5" x14ac:dyDescent="0.2">
      <c r="A1626" s="39">
        <v>35</v>
      </c>
      <c r="B1626" s="39">
        <v>2050</v>
      </c>
      <c r="C1626" s="38" t="s">
        <v>1699</v>
      </c>
      <c r="D1626" s="39">
        <v>0.60760000000000003</v>
      </c>
      <c r="E1626" s="39">
        <v>0.57379999999999998</v>
      </c>
    </row>
    <row r="1627" spans="1:5" x14ac:dyDescent="0.2">
      <c r="A1627" s="39">
        <v>35</v>
      </c>
      <c r="B1627" s="39">
        <v>2051</v>
      </c>
      <c r="C1627" s="38" t="s">
        <v>1700</v>
      </c>
      <c r="D1627" s="39">
        <v>0.59989999999999999</v>
      </c>
      <c r="E1627" s="39">
        <v>0.56520000000000004</v>
      </c>
    </row>
    <row r="1628" spans="1:5" x14ac:dyDescent="0.2">
      <c r="A1628" s="39">
        <v>35</v>
      </c>
      <c r="B1628" s="39">
        <v>2052</v>
      </c>
      <c r="C1628" s="38" t="s">
        <v>1701</v>
      </c>
      <c r="D1628" s="39">
        <v>0.59240000000000004</v>
      </c>
      <c r="E1628" s="39">
        <v>0.55669999999999997</v>
      </c>
    </row>
    <row r="1629" spans="1:5" x14ac:dyDescent="0.2">
      <c r="A1629" s="39">
        <v>35</v>
      </c>
      <c r="B1629" s="39">
        <v>2053</v>
      </c>
      <c r="C1629" s="38" t="s">
        <v>1702</v>
      </c>
      <c r="D1629" s="39">
        <v>0.58499999999999996</v>
      </c>
      <c r="E1629" s="39">
        <v>0.5484</v>
      </c>
    </row>
    <row r="1630" spans="1:5" x14ac:dyDescent="0.2">
      <c r="A1630" s="39">
        <v>35</v>
      </c>
      <c r="B1630" s="39">
        <v>2054</v>
      </c>
      <c r="C1630" s="38" t="s">
        <v>1703</v>
      </c>
      <c r="D1630" s="39">
        <v>0.57769999999999999</v>
      </c>
      <c r="E1630" s="39">
        <v>0.54020000000000001</v>
      </c>
    </row>
    <row r="1631" spans="1:5" x14ac:dyDescent="0.2">
      <c r="A1631" s="39">
        <v>35</v>
      </c>
      <c r="B1631" s="39">
        <v>2055</v>
      </c>
      <c r="C1631" s="38" t="s">
        <v>1704</v>
      </c>
      <c r="D1631" s="39">
        <v>0.57050000000000001</v>
      </c>
      <c r="E1631" s="39">
        <v>0.53200000000000003</v>
      </c>
    </row>
    <row r="1632" spans="1:5" x14ac:dyDescent="0.2">
      <c r="A1632" s="39">
        <v>35</v>
      </c>
      <c r="B1632" s="39">
        <v>2056</v>
      </c>
      <c r="C1632" s="38" t="s">
        <v>1705</v>
      </c>
      <c r="D1632" s="39">
        <v>0.56340000000000001</v>
      </c>
      <c r="E1632" s="39">
        <v>0.52410000000000001</v>
      </c>
    </row>
    <row r="1633" spans="1:5" x14ac:dyDescent="0.2">
      <c r="A1633" s="39">
        <v>35</v>
      </c>
      <c r="B1633" s="39">
        <v>2057</v>
      </c>
      <c r="C1633" s="38" t="s">
        <v>1706</v>
      </c>
      <c r="D1633" s="39">
        <v>0.55640000000000001</v>
      </c>
      <c r="E1633" s="39">
        <v>0.51619999999999999</v>
      </c>
    </row>
    <row r="1634" spans="1:5" x14ac:dyDescent="0.2">
      <c r="A1634" s="39">
        <v>35</v>
      </c>
      <c r="B1634" s="39">
        <v>2058</v>
      </c>
      <c r="C1634" s="38" t="s">
        <v>1707</v>
      </c>
      <c r="D1634" s="39">
        <v>0.5494</v>
      </c>
      <c r="E1634" s="39">
        <v>0.50849999999999995</v>
      </c>
    </row>
    <row r="1635" spans="1:5" x14ac:dyDescent="0.2">
      <c r="A1635" s="39">
        <v>35</v>
      </c>
      <c r="B1635" s="39">
        <v>2059</v>
      </c>
      <c r="C1635" s="38" t="s">
        <v>1708</v>
      </c>
      <c r="D1635" s="39">
        <v>0.54249999999999998</v>
      </c>
      <c r="E1635" s="39">
        <v>0.50090000000000001</v>
      </c>
    </row>
    <row r="1636" spans="1:5" x14ac:dyDescent="0.2">
      <c r="A1636" s="39">
        <v>35</v>
      </c>
      <c r="B1636" s="39">
        <v>2060</v>
      </c>
      <c r="C1636" s="38" t="s">
        <v>1709</v>
      </c>
      <c r="D1636" s="39">
        <v>0.53580000000000005</v>
      </c>
      <c r="E1636" s="39">
        <v>0.49330000000000002</v>
      </c>
    </row>
    <row r="1637" spans="1:5" x14ac:dyDescent="0.2">
      <c r="A1637" s="39">
        <v>35</v>
      </c>
      <c r="B1637" s="39">
        <v>2061</v>
      </c>
      <c r="C1637" s="38" t="s">
        <v>1710</v>
      </c>
      <c r="D1637" s="39">
        <v>0.52910000000000001</v>
      </c>
      <c r="E1637" s="39">
        <v>0.48599999999999999</v>
      </c>
    </row>
    <row r="1638" spans="1:5" x14ac:dyDescent="0.2">
      <c r="A1638" s="39">
        <v>35</v>
      </c>
      <c r="B1638" s="39">
        <v>2062</v>
      </c>
      <c r="C1638" s="38" t="s">
        <v>1711</v>
      </c>
      <c r="D1638" s="39">
        <v>0.52249999999999996</v>
      </c>
      <c r="E1638" s="39">
        <v>0.47870000000000001</v>
      </c>
    </row>
    <row r="1639" spans="1:5" x14ac:dyDescent="0.2">
      <c r="A1639" s="39">
        <v>35</v>
      </c>
      <c r="B1639" s="39">
        <v>2063</v>
      </c>
      <c r="C1639" s="38" t="s">
        <v>1712</v>
      </c>
      <c r="D1639" s="39">
        <v>0.51590000000000003</v>
      </c>
      <c r="E1639" s="39">
        <v>0.47139999999999999</v>
      </c>
    </row>
    <row r="1640" spans="1:5" x14ac:dyDescent="0.2">
      <c r="A1640" s="39">
        <v>35</v>
      </c>
      <c r="B1640" s="39">
        <v>2064</v>
      </c>
      <c r="C1640" s="38" t="s">
        <v>1713</v>
      </c>
      <c r="D1640" s="39">
        <v>0.50949999999999995</v>
      </c>
      <c r="E1640" s="39">
        <v>0.46439999999999998</v>
      </c>
    </row>
    <row r="1641" spans="1:5" x14ac:dyDescent="0.2">
      <c r="A1641" s="39">
        <v>35</v>
      </c>
      <c r="B1641" s="39">
        <v>2065</v>
      </c>
      <c r="C1641" s="38" t="s">
        <v>1714</v>
      </c>
      <c r="D1641" s="39">
        <v>0.50309999999999999</v>
      </c>
      <c r="E1641" s="39">
        <v>0.45750000000000002</v>
      </c>
    </row>
    <row r="1642" spans="1:5" x14ac:dyDescent="0.2">
      <c r="A1642" s="39">
        <v>35</v>
      </c>
      <c r="B1642" s="39">
        <v>2066</v>
      </c>
      <c r="C1642" s="38" t="s">
        <v>1715</v>
      </c>
      <c r="D1642" s="39">
        <v>0.49680000000000002</v>
      </c>
      <c r="E1642" s="39">
        <v>0.4506</v>
      </c>
    </row>
    <row r="1643" spans="1:5" x14ac:dyDescent="0.2">
      <c r="A1643" s="39">
        <v>35</v>
      </c>
      <c r="B1643" s="39">
        <v>2067</v>
      </c>
      <c r="C1643" s="38" t="s">
        <v>1716</v>
      </c>
      <c r="D1643" s="39">
        <v>0.49059999999999998</v>
      </c>
      <c r="E1643" s="39">
        <v>0.44390000000000002</v>
      </c>
    </row>
    <row r="1644" spans="1:5" x14ac:dyDescent="0.2">
      <c r="A1644" s="39">
        <v>35</v>
      </c>
      <c r="B1644" s="39">
        <v>2068</v>
      </c>
      <c r="C1644" s="38" t="s">
        <v>1717</v>
      </c>
      <c r="D1644" s="39">
        <v>0.48449999999999999</v>
      </c>
      <c r="E1644" s="39">
        <v>0.43719999999999998</v>
      </c>
    </row>
    <row r="1645" spans="1:5" x14ac:dyDescent="0.2">
      <c r="A1645" s="39">
        <v>35</v>
      </c>
      <c r="B1645" s="39">
        <v>2069</v>
      </c>
      <c r="C1645" s="38" t="s">
        <v>1718</v>
      </c>
      <c r="D1645" s="39">
        <v>0.47839999999999999</v>
      </c>
      <c r="E1645" s="39">
        <v>0.43059999999999998</v>
      </c>
    </row>
    <row r="1646" spans="1:5" x14ac:dyDescent="0.2">
      <c r="A1646" s="39">
        <v>35</v>
      </c>
      <c r="B1646" s="39">
        <v>2070</v>
      </c>
      <c r="C1646" s="38" t="s">
        <v>1719</v>
      </c>
      <c r="D1646" s="39">
        <v>0.47239999999999999</v>
      </c>
      <c r="E1646" s="39">
        <v>0.42409999999999998</v>
      </c>
    </row>
    <row r="1647" spans="1:5" x14ac:dyDescent="0.2">
      <c r="A1647" s="39">
        <v>35</v>
      </c>
      <c r="B1647" s="39">
        <v>2071</v>
      </c>
      <c r="C1647" s="38" t="s">
        <v>1720</v>
      </c>
      <c r="D1647" s="39">
        <v>0.46660000000000001</v>
      </c>
      <c r="E1647" s="39">
        <v>0.4178</v>
      </c>
    </row>
    <row r="1648" spans="1:5" x14ac:dyDescent="0.2">
      <c r="A1648" s="39">
        <v>35</v>
      </c>
      <c r="B1648" s="39">
        <v>2072</v>
      </c>
      <c r="C1648" s="38" t="s">
        <v>1721</v>
      </c>
      <c r="D1648" s="39">
        <v>0.46079999999999999</v>
      </c>
      <c r="E1648" s="39">
        <v>0.41160000000000002</v>
      </c>
    </row>
    <row r="1649" spans="1:5" x14ac:dyDescent="0.2">
      <c r="A1649" s="39">
        <v>35</v>
      </c>
      <c r="B1649" s="39">
        <v>2073</v>
      </c>
      <c r="C1649" s="38" t="s">
        <v>1722</v>
      </c>
      <c r="D1649" s="39">
        <v>0.45500000000000002</v>
      </c>
      <c r="E1649" s="39">
        <v>0.40539999999999998</v>
      </c>
    </row>
    <row r="1650" spans="1:5" x14ac:dyDescent="0.2">
      <c r="A1650" s="39">
        <v>35</v>
      </c>
      <c r="B1650" s="39">
        <v>2074</v>
      </c>
      <c r="C1650" s="38" t="s">
        <v>1723</v>
      </c>
      <c r="D1650" s="39">
        <v>0.44929999999999998</v>
      </c>
      <c r="E1650" s="39">
        <v>0.39929999999999999</v>
      </c>
    </row>
    <row r="1651" spans="1:5" x14ac:dyDescent="0.2">
      <c r="A1651" s="39">
        <v>35</v>
      </c>
      <c r="B1651" s="39">
        <v>2075</v>
      </c>
      <c r="C1651" s="38" t="s">
        <v>1724</v>
      </c>
      <c r="D1651" s="39">
        <v>0.44369999999999998</v>
      </c>
      <c r="E1651" s="39">
        <v>0.39329999999999998</v>
      </c>
    </row>
    <row r="1652" spans="1:5" x14ac:dyDescent="0.2">
      <c r="A1652" s="39">
        <v>35</v>
      </c>
      <c r="B1652" s="39">
        <v>2076</v>
      </c>
      <c r="C1652" s="38" t="s">
        <v>1725</v>
      </c>
      <c r="D1652" s="39">
        <v>0.43809999999999999</v>
      </c>
      <c r="E1652" s="39">
        <v>0.38740000000000002</v>
      </c>
    </row>
    <row r="1653" spans="1:5" x14ac:dyDescent="0.2">
      <c r="A1653" s="39">
        <v>35</v>
      </c>
      <c r="B1653" s="39">
        <v>2077</v>
      </c>
      <c r="C1653" s="38" t="s">
        <v>1726</v>
      </c>
      <c r="D1653" s="39">
        <v>0.43259999999999998</v>
      </c>
      <c r="E1653" s="39">
        <v>0.38159999999999999</v>
      </c>
    </row>
    <row r="1654" spans="1:5" x14ac:dyDescent="0.2">
      <c r="A1654" s="39">
        <v>35</v>
      </c>
      <c r="B1654" s="39">
        <v>2078</v>
      </c>
      <c r="C1654" s="38" t="s">
        <v>1727</v>
      </c>
      <c r="D1654" s="39">
        <v>0.42730000000000001</v>
      </c>
      <c r="E1654" s="39">
        <v>0.37580000000000002</v>
      </c>
    </row>
    <row r="1655" spans="1:5" x14ac:dyDescent="0.2">
      <c r="A1655" s="39">
        <v>35</v>
      </c>
      <c r="B1655" s="39">
        <v>2079</v>
      </c>
      <c r="C1655" s="38" t="s">
        <v>1728</v>
      </c>
      <c r="D1655" s="39">
        <v>0.4219</v>
      </c>
      <c r="E1655" s="39">
        <v>0.37019999999999997</v>
      </c>
    </row>
    <row r="1656" spans="1:5" x14ac:dyDescent="0.2">
      <c r="A1656" s="39">
        <v>35</v>
      </c>
      <c r="B1656" s="39">
        <v>2080</v>
      </c>
      <c r="C1656" s="38" t="s">
        <v>1729</v>
      </c>
      <c r="D1656" s="39">
        <v>0.41660000000000003</v>
      </c>
      <c r="E1656" s="39">
        <v>0.36470000000000002</v>
      </c>
    </row>
    <row r="1657" spans="1:5" x14ac:dyDescent="0.2">
      <c r="A1657" s="39">
        <v>35</v>
      </c>
      <c r="B1657" s="39">
        <v>2081</v>
      </c>
      <c r="C1657" s="38" t="s">
        <v>1730</v>
      </c>
      <c r="D1657" s="39">
        <v>0.41139999999999999</v>
      </c>
      <c r="E1657" s="39">
        <v>0.35920000000000002</v>
      </c>
    </row>
    <row r="1658" spans="1:5" x14ac:dyDescent="0.2">
      <c r="A1658" s="39">
        <v>35</v>
      </c>
      <c r="B1658" s="39">
        <v>2082</v>
      </c>
      <c r="C1658" s="38" t="s">
        <v>1731</v>
      </c>
      <c r="D1658" s="39">
        <v>0.40629999999999999</v>
      </c>
      <c r="E1658" s="39">
        <v>0.35389999999999999</v>
      </c>
    </row>
    <row r="1659" spans="1:5" x14ac:dyDescent="0.2">
      <c r="A1659" s="39">
        <v>35</v>
      </c>
      <c r="B1659" s="39">
        <v>2083</v>
      </c>
      <c r="C1659" s="38" t="s">
        <v>1732</v>
      </c>
      <c r="D1659" s="39">
        <v>0.4012</v>
      </c>
      <c r="E1659" s="39">
        <v>0.34860000000000002</v>
      </c>
    </row>
    <row r="1660" spans="1:5" x14ac:dyDescent="0.2">
      <c r="A1660" s="39">
        <v>35</v>
      </c>
      <c r="B1660" s="39">
        <v>2084</v>
      </c>
      <c r="C1660" s="38" t="s">
        <v>1733</v>
      </c>
      <c r="D1660" s="39">
        <v>0.3962</v>
      </c>
      <c r="E1660" s="39">
        <v>0.34320000000000001</v>
      </c>
    </row>
    <row r="1661" spans="1:5" x14ac:dyDescent="0.2">
      <c r="A1661" s="39">
        <v>35</v>
      </c>
      <c r="B1661" s="39">
        <v>2085</v>
      </c>
      <c r="C1661" s="38" t="s">
        <v>1734</v>
      </c>
      <c r="D1661" s="39">
        <v>0.39119999999999999</v>
      </c>
      <c r="E1661" s="39">
        <v>0.33810000000000001</v>
      </c>
    </row>
    <row r="1662" spans="1:5" x14ac:dyDescent="0.2">
      <c r="A1662" s="39">
        <v>35</v>
      </c>
      <c r="B1662" s="39">
        <v>2086</v>
      </c>
      <c r="C1662" s="38" t="s">
        <v>1735</v>
      </c>
      <c r="D1662" s="39">
        <v>0.38640000000000002</v>
      </c>
      <c r="E1662" s="39">
        <v>0.33300000000000002</v>
      </c>
    </row>
    <row r="1663" spans="1:5" x14ac:dyDescent="0.2">
      <c r="A1663" s="39">
        <v>35</v>
      </c>
      <c r="B1663" s="39">
        <v>2087</v>
      </c>
      <c r="C1663" s="38" t="s">
        <v>1736</v>
      </c>
      <c r="D1663" s="39">
        <v>0.38150000000000001</v>
      </c>
      <c r="E1663" s="39">
        <v>0.3281</v>
      </c>
    </row>
    <row r="1664" spans="1:5" x14ac:dyDescent="0.2">
      <c r="A1664" s="39">
        <v>35</v>
      </c>
      <c r="B1664" s="39">
        <v>2088</v>
      </c>
      <c r="C1664" s="38" t="s">
        <v>1737</v>
      </c>
      <c r="D1664" s="39">
        <v>0.37669999999999998</v>
      </c>
      <c r="E1664" s="39">
        <v>0.3231</v>
      </c>
    </row>
    <row r="1665" spans="1:5" x14ac:dyDescent="0.2">
      <c r="A1665" s="39">
        <v>35</v>
      </c>
      <c r="B1665" s="39">
        <v>2089</v>
      </c>
      <c r="C1665" s="38" t="s">
        <v>1738</v>
      </c>
      <c r="D1665" s="39">
        <v>0.372</v>
      </c>
      <c r="E1665" s="39">
        <v>0.31830000000000003</v>
      </c>
    </row>
    <row r="1666" spans="1:5" x14ac:dyDescent="0.2">
      <c r="A1666" s="39">
        <v>35</v>
      </c>
      <c r="B1666" s="39">
        <v>2090</v>
      </c>
      <c r="C1666" s="38" t="s">
        <v>1739</v>
      </c>
      <c r="D1666" s="39">
        <v>0.3674</v>
      </c>
      <c r="E1666" s="39">
        <v>0.3135</v>
      </c>
    </row>
    <row r="1667" spans="1:5" x14ac:dyDescent="0.2">
      <c r="A1667" s="39">
        <v>35</v>
      </c>
      <c r="B1667" s="39">
        <v>2091</v>
      </c>
      <c r="C1667" s="38" t="s">
        <v>1740</v>
      </c>
      <c r="D1667" s="39">
        <v>0.36280000000000001</v>
      </c>
      <c r="E1667" s="39">
        <v>0.30880000000000002</v>
      </c>
    </row>
    <row r="1668" spans="1:5" x14ac:dyDescent="0.2">
      <c r="A1668" s="39">
        <v>35</v>
      </c>
      <c r="B1668" s="39">
        <v>2092</v>
      </c>
      <c r="C1668" s="38" t="s">
        <v>1741</v>
      </c>
      <c r="D1668" s="39">
        <v>0.35820000000000002</v>
      </c>
      <c r="E1668" s="39">
        <v>0.30420000000000003</v>
      </c>
    </row>
    <row r="1669" spans="1:5" x14ac:dyDescent="0.2">
      <c r="A1669" s="39">
        <v>35</v>
      </c>
      <c r="B1669" s="39">
        <v>2093</v>
      </c>
      <c r="C1669" s="38" t="s">
        <v>1742</v>
      </c>
      <c r="D1669" s="39">
        <v>0.3538</v>
      </c>
      <c r="E1669" s="39">
        <v>0.29959999999999998</v>
      </c>
    </row>
    <row r="1670" spans="1:5" x14ac:dyDescent="0.2">
      <c r="A1670" s="39">
        <v>35</v>
      </c>
      <c r="B1670" s="39">
        <v>2094</v>
      </c>
      <c r="C1670" s="38" t="s">
        <v>1743</v>
      </c>
      <c r="D1670" s="39">
        <v>0.34939999999999999</v>
      </c>
      <c r="E1670" s="39">
        <v>0.29509999999999997</v>
      </c>
    </row>
    <row r="1671" spans="1:5" x14ac:dyDescent="0.2">
      <c r="A1671" s="39">
        <v>35</v>
      </c>
      <c r="B1671" s="39">
        <v>2095</v>
      </c>
      <c r="C1671" s="38" t="s">
        <v>1744</v>
      </c>
      <c r="D1671" s="39">
        <v>0.34499999999999997</v>
      </c>
      <c r="E1671" s="39">
        <v>0.29070000000000001</v>
      </c>
    </row>
    <row r="1672" spans="1:5" x14ac:dyDescent="0.2">
      <c r="A1672" s="39">
        <v>35</v>
      </c>
      <c r="B1672" s="39">
        <v>2096</v>
      </c>
      <c r="C1672" s="38" t="s">
        <v>1745</v>
      </c>
      <c r="D1672" s="39">
        <v>0.3407</v>
      </c>
      <c r="E1672" s="39">
        <v>0.2863</v>
      </c>
    </row>
    <row r="1673" spans="1:5" x14ac:dyDescent="0.2">
      <c r="A1673" s="39">
        <v>35</v>
      </c>
      <c r="B1673" s="39">
        <v>2097</v>
      </c>
      <c r="C1673" s="38" t="s">
        <v>1746</v>
      </c>
      <c r="D1673" s="39">
        <v>0.33639999999999998</v>
      </c>
      <c r="E1673" s="39">
        <v>0.28210000000000002</v>
      </c>
    </row>
    <row r="1674" spans="1:5" x14ac:dyDescent="0.2">
      <c r="A1674" s="39">
        <v>35</v>
      </c>
      <c r="B1674" s="39">
        <v>2098</v>
      </c>
      <c r="C1674" s="38" t="s">
        <v>1747</v>
      </c>
      <c r="D1674" s="39">
        <v>0.33229999999999998</v>
      </c>
      <c r="E1674" s="39">
        <v>0.27789999999999998</v>
      </c>
    </row>
    <row r="1675" spans="1:5" x14ac:dyDescent="0.2">
      <c r="A1675" s="39">
        <v>35</v>
      </c>
      <c r="B1675" s="39">
        <v>2099</v>
      </c>
      <c r="C1675" s="38" t="s">
        <v>1748</v>
      </c>
      <c r="D1675" s="39">
        <v>0.3281</v>
      </c>
      <c r="E1675" s="39">
        <v>0.2737</v>
      </c>
    </row>
    <row r="1676" spans="1:5" x14ac:dyDescent="0.2">
      <c r="A1676" s="39">
        <v>35</v>
      </c>
      <c r="B1676" s="39">
        <v>2100</v>
      </c>
      <c r="C1676" s="38" t="s">
        <v>1749</v>
      </c>
      <c r="D1676" s="39">
        <v>0.32400000000000001</v>
      </c>
      <c r="E1676" s="39">
        <v>0.26960000000000001</v>
      </c>
    </row>
    <row r="1677" spans="1:5" x14ac:dyDescent="0.2">
      <c r="A1677" s="39">
        <v>35</v>
      </c>
      <c r="B1677" s="39">
        <v>2101</v>
      </c>
      <c r="C1677" s="38" t="s">
        <v>1750</v>
      </c>
      <c r="D1677" s="39">
        <v>0.32</v>
      </c>
      <c r="E1677" s="39">
        <v>0.26550000000000001</v>
      </c>
    </row>
    <row r="1678" spans="1:5" x14ac:dyDescent="0.2">
      <c r="A1678" s="39">
        <v>35</v>
      </c>
      <c r="B1678" s="39">
        <v>2102</v>
      </c>
      <c r="C1678" s="38" t="s">
        <v>1751</v>
      </c>
      <c r="D1678" s="39">
        <v>0.31590000000000001</v>
      </c>
      <c r="E1678" s="39">
        <v>0.26150000000000001</v>
      </c>
    </row>
    <row r="1679" spans="1:5" x14ac:dyDescent="0.2">
      <c r="A1679" s="39">
        <v>35</v>
      </c>
      <c r="B1679" s="39">
        <v>2103</v>
      </c>
      <c r="C1679" s="38" t="s">
        <v>1752</v>
      </c>
      <c r="D1679" s="39">
        <v>0.312</v>
      </c>
      <c r="E1679" s="39">
        <v>0.2576</v>
      </c>
    </row>
    <row r="1680" spans="1:5" x14ac:dyDescent="0.2">
      <c r="A1680" s="39">
        <v>35</v>
      </c>
      <c r="B1680" s="39">
        <v>2104</v>
      </c>
      <c r="C1680" s="38" t="s">
        <v>1753</v>
      </c>
      <c r="D1680" s="39">
        <v>0.30809999999999998</v>
      </c>
      <c r="E1680" s="39">
        <v>0.25380000000000003</v>
      </c>
    </row>
    <row r="1681" spans="1:5" x14ac:dyDescent="0.2">
      <c r="A1681" s="39">
        <v>35</v>
      </c>
      <c r="B1681" s="39">
        <v>2105</v>
      </c>
      <c r="C1681" s="38" t="s">
        <v>1754</v>
      </c>
      <c r="D1681" s="39">
        <v>0.30420000000000003</v>
      </c>
      <c r="E1681" s="39">
        <v>0.25</v>
      </c>
    </row>
    <row r="1682" spans="1:5" x14ac:dyDescent="0.2">
      <c r="A1682" s="39">
        <v>35</v>
      </c>
      <c r="B1682" s="39">
        <v>2106</v>
      </c>
      <c r="C1682" s="38" t="s">
        <v>1755</v>
      </c>
      <c r="D1682" s="39">
        <v>0.30049999999999999</v>
      </c>
      <c r="E1682" s="39">
        <v>0.2462</v>
      </c>
    </row>
    <row r="1683" spans="1:5" x14ac:dyDescent="0.2">
      <c r="A1683" s="39">
        <v>35</v>
      </c>
      <c r="B1683" s="39">
        <v>2107</v>
      </c>
      <c r="C1683" s="38" t="s">
        <v>1756</v>
      </c>
      <c r="D1683" s="39">
        <v>0.29670000000000002</v>
      </c>
      <c r="E1683" s="39">
        <v>0.24249999999999999</v>
      </c>
    </row>
    <row r="1684" spans="1:5" x14ac:dyDescent="0.2">
      <c r="A1684" s="39">
        <v>35</v>
      </c>
      <c r="B1684" s="39">
        <v>2108</v>
      </c>
      <c r="C1684" s="38" t="s">
        <v>1757</v>
      </c>
      <c r="D1684" s="39">
        <v>0.29299999999999998</v>
      </c>
      <c r="E1684" s="39">
        <v>0.23880000000000001</v>
      </c>
    </row>
    <row r="1685" spans="1:5" x14ac:dyDescent="0.2">
      <c r="A1685" s="39">
        <v>35</v>
      </c>
      <c r="B1685" s="39">
        <v>2109</v>
      </c>
      <c r="C1685" s="38" t="s">
        <v>1758</v>
      </c>
      <c r="D1685" s="39">
        <v>0.2893</v>
      </c>
      <c r="E1685" s="39">
        <v>0.23530000000000001</v>
      </c>
    </row>
    <row r="1686" spans="1:5" x14ac:dyDescent="0.2">
      <c r="A1686" s="39">
        <v>35</v>
      </c>
      <c r="B1686" s="39">
        <v>2110</v>
      </c>
      <c r="C1686" s="38" t="s">
        <v>1759</v>
      </c>
      <c r="D1686" s="39">
        <v>0.2858</v>
      </c>
      <c r="E1686" s="39">
        <v>0.23180000000000001</v>
      </c>
    </row>
    <row r="1687" spans="1:5" x14ac:dyDescent="0.2">
      <c r="A1687" s="39">
        <v>35</v>
      </c>
      <c r="B1687" s="39">
        <v>2111</v>
      </c>
      <c r="C1687" s="38" t="s">
        <v>1760</v>
      </c>
      <c r="D1687" s="39">
        <v>0.28210000000000002</v>
      </c>
      <c r="E1687" s="39">
        <v>0.2283</v>
      </c>
    </row>
    <row r="1688" spans="1:5" x14ac:dyDescent="0.2">
      <c r="A1688" s="39">
        <v>35</v>
      </c>
      <c r="B1688" s="39">
        <v>2112</v>
      </c>
      <c r="C1688" s="38" t="s">
        <v>1761</v>
      </c>
      <c r="D1688" s="39">
        <v>0.2787</v>
      </c>
      <c r="E1688" s="39">
        <v>0.2248</v>
      </c>
    </row>
    <row r="1689" spans="1:5" x14ac:dyDescent="0.2">
      <c r="A1689" s="39">
        <v>35</v>
      </c>
      <c r="B1689" s="39">
        <v>2113</v>
      </c>
      <c r="C1689" s="38" t="s">
        <v>1762</v>
      </c>
      <c r="D1689" s="39">
        <v>0.27510000000000001</v>
      </c>
      <c r="E1689" s="39">
        <v>0.2215</v>
      </c>
    </row>
    <row r="1690" spans="1:5" x14ac:dyDescent="0.2">
      <c r="A1690" s="39">
        <v>35</v>
      </c>
      <c r="B1690" s="39">
        <v>2114</v>
      </c>
      <c r="C1690" s="38" t="s">
        <v>1763</v>
      </c>
      <c r="D1690" s="39">
        <v>0.27160000000000001</v>
      </c>
      <c r="E1690" s="39">
        <v>0.21820000000000001</v>
      </c>
    </row>
    <row r="1691" spans="1:5" x14ac:dyDescent="0.2">
      <c r="A1691" s="39">
        <v>35</v>
      </c>
      <c r="B1691" s="39">
        <v>2115</v>
      </c>
      <c r="C1691" s="38" t="s">
        <v>1764</v>
      </c>
      <c r="D1691" s="39">
        <v>0.26829999999999998</v>
      </c>
      <c r="E1691" s="39">
        <v>0.21490000000000001</v>
      </c>
    </row>
    <row r="1692" spans="1:5" x14ac:dyDescent="0.2">
      <c r="A1692" s="39">
        <v>35</v>
      </c>
      <c r="B1692" s="39">
        <v>2116</v>
      </c>
      <c r="C1692" s="38" t="s">
        <v>1765</v>
      </c>
      <c r="D1692" s="39">
        <v>0.26504009572901321</v>
      </c>
      <c r="E1692" s="39">
        <v>0.21164990834097158</v>
      </c>
    </row>
    <row r="1693" spans="1:5" x14ac:dyDescent="0.2">
      <c r="A1693" s="39">
        <v>35</v>
      </c>
      <c r="B1693" s="39">
        <v>2117</v>
      </c>
      <c r="C1693" s="38" t="s">
        <v>1766</v>
      </c>
      <c r="D1693" s="39">
        <v>0.26181980001507449</v>
      </c>
      <c r="E1693" s="39">
        <v>0.20844897022215761</v>
      </c>
    </row>
    <row r="1694" spans="1:5" x14ac:dyDescent="0.2">
      <c r="A1694" s="39">
        <v>36</v>
      </c>
      <c r="B1694" s="39">
        <v>2024</v>
      </c>
      <c r="C1694" s="38" t="s">
        <v>1767</v>
      </c>
      <c r="D1694" s="39">
        <v>0.92769999999999997</v>
      </c>
      <c r="E1694" s="39">
        <v>0.92469999999999997</v>
      </c>
    </row>
    <row r="1695" spans="1:5" x14ac:dyDescent="0.2">
      <c r="A1695" s="39">
        <v>36</v>
      </c>
      <c r="B1695" s="39">
        <v>2025</v>
      </c>
      <c r="C1695" s="38" t="s">
        <v>1768</v>
      </c>
      <c r="D1695" s="39">
        <v>0.8931</v>
      </c>
      <c r="E1695" s="39">
        <v>0.88880000000000003</v>
      </c>
    </row>
    <row r="1696" spans="1:5" x14ac:dyDescent="0.2">
      <c r="A1696" s="39">
        <v>36</v>
      </c>
      <c r="B1696" s="39">
        <v>2026</v>
      </c>
      <c r="C1696" s="38" t="s">
        <v>1769</v>
      </c>
      <c r="D1696" s="39">
        <v>0.877</v>
      </c>
      <c r="E1696" s="39">
        <v>0.87119999999999997</v>
      </c>
    </row>
    <row r="1697" spans="1:5" x14ac:dyDescent="0.2">
      <c r="A1697" s="39">
        <v>36</v>
      </c>
      <c r="B1697" s="39">
        <v>2027</v>
      </c>
      <c r="C1697" s="38" t="s">
        <v>1770</v>
      </c>
      <c r="D1697" s="39">
        <v>0.86109999999999998</v>
      </c>
      <c r="E1697" s="39">
        <v>0.85399999999999998</v>
      </c>
    </row>
    <row r="1698" spans="1:5" x14ac:dyDescent="0.2">
      <c r="A1698" s="39">
        <v>36</v>
      </c>
      <c r="B1698" s="39">
        <v>2028</v>
      </c>
      <c r="C1698" s="38" t="s">
        <v>1771</v>
      </c>
      <c r="D1698" s="39">
        <v>0.84550000000000003</v>
      </c>
      <c r="E1698" s="39">
        <v>0.83730000000000004</v>
      </c>
    </row>
    <row r="1699" spans="1:5" x14ac:dyDescent="0.2">
      <c r="A1699" s="39">
        <v>36</v>
      </c>
      <c r="B1699" s="39">
        <v>2029</v>
      </c>
      <c r="C1699" s="38" t="s">
        <v>1772</v>
      </c>
      <c r="D1699" s="39">
        <v>0.83020000000000005</v>
      </c>
      <c r="E1699" s="39">
        <v>0.82069999999999999</v>
      </c>
    </row>
    <row r="1700" spans="1:5" x14ac:dyDescent="0.2">
      <c r="A1700" s="39">
        <v>36</v>
      </c>
      <c r="B1700" s="39">
        <v>2030</v>
      </c>
      <c r="C1700" s="38" t="s">
        <v>1773</v>
      </c>
      <c r="D1700" s="39">
        <v>0.81510000000000005</v>
      </c>
      <c r="E1700" s="39">
        <v>0.80459999999999998</v>
      </c>
    </row>
    <row r="1701" spans="1:5" x14ac:dyDescent="0.2">
      <c r="A1701" s="39">
        <v>36</v>
      </c>
      <c r="B1701" s="39">
        <v>2031</v>
      </c>
      <c r="C1701" s="38" t="s">
        <v>1774</v>
      </c>
      <c r="D1701" s="39">
        <v>0.8004</v>
      </c>
      <c r="E1701" s="39">
        <v>0.78869999999999996</v>
      </c>
    </row>
    <row r="1702" spans="1:5" x14ac:dyDescent="0.2">
      <c r="A1702" s="39">
        <v>36</v>
      </c>
      <c r="B1702" s="39">
        <v>2032</v>
      </c>
      <c r="C1702" s="38" t="s">
        <v>1775</v>
      </c>
      <c r="D1702" s="39">
        <v>0.78600000000000003</v>
      </c>
      <c r="E1702" s="39">
        <v>0.7732</v>
      </c>
    </row>
    <row r="1703" spans="1:5" x14ac:dyDescent="0.2">
      <c r="A1703" s="39">
        <v>36</v>
      </c>
      <c r="B1703" s="39">
        <v>2033</v>
      </c>
      <c r="C1703" s="38" t="s">
        <v>1776</v>
      </c>
      <c r="D1703" s="39">
        <v>0.77180000000000004</v>
      </c>
      <c r="E1703" s="39">
        <v>0.75800000000000001</v>
      </c>
    </row>
    <row r="1704" spans="1:5" x14ac:dyDescent="0.2">
      <c r="A1704" s="39">
        <v>36</v>
      </c>
      <c r="B1704" s="39">
        <v>2034</v>
      </c>
      <c r="C1704" s="38" t="s">
        <v>1777</v>
      </c>
      <c r="D1704" s="39">
        <v>0.75790000000000002</v>
      </c>
      <c r="E1704" s="39">
        <v>0.74319999999999997</v>
      </c>
    </row>
    <row r="1705" spans="1:5" x14ac:dyDescent="0.2">
      <c r="A1705" s="39">
        <v>36</v>
      </c>
      <c r="B1705" s="39">
        <v>2035</v>
      </c>
      <c r="C1705" s="38" t="s">
        <v>1778</v>
      </c>
      <c r="D1705" s="39">
        <v>0.74460000000000004</v>
      </c>
      <c r="E1705" s="39">
        <v>0.72889999999999999</v>
      </c>
    </row>
    <row r="1706" spans="1:5" x14ac:dyDescent="0.2">
      <c r="A1706" s="39">
        <v>36</v>
      </c>
      <c r="B1706" s="39">
        <v>2036</v>
      </c>
      <c r="C1706" s="38" t="s">
        <v>1779</v>
      </c>
      <c r="D1706" s="39">
        <v>0.73199999999999998</v>
      </c>
      <c r="E1706" s="39">
        <v>0.71519999999999995</v>
      </c>
    </row>
    <row r="1707" spans="1:5" x14ac:dyDescent="0.2">
      <c r="A1707" s="39">
        <v>36</v>
      </c>
      <c r="B1707" s="39">
        <v>2037</v>
      </c>
      <c r="C1707" s="38" t="s">
        <v>1780</v>
      </c>
      <c r="D1707" s="39">
        <v>0.72009999999999996</v>
      </c>
      <c r="E1707" s="39">
        <v>0.70230000000000004</v>
      </c>
    </row>
    <row r="1708" spans="1:5" x14ac:dyDescent="0.2">
      <c r="A1708" s="39">
        <v>36</v>
      </c>
      <c r="B1708" s="39">
        <v>2038</v>
      </c>
      <c r="C1708" s="38" t="s">
        <v>1781</v>
      </c>
      <c r="D1708" s="39">
        <v>0.70920000000000005</v>
      </c>
      <c r="E1708" s="39">
        <v>0.69010000000000005</v>
      </c>
    </row>
    <row r="1709" spans="1:5" x14ac:dyDescent="0.2">
      <c r="A1709" s="39">
        <v>36</v>
      </c>
      <c r="B1709" s="39">
        <v>2039</v>
      </c>
      <c r="C1709" s="38" t="s">
        <v>1782</v>
      </c>
      <c r="D1709" s="39">
        <v>0.69889999999999997</v>
      </c>
      <c r="E1709" s="39">
        <v>0.67859999999999998</v>
      </c>
    </row>
    <row r="1710" spans="1:5" x14ac:dyDescent="0.2">
      <c r="A1710" s="39">
        <v>36</v>
      </c>
      <c r="B1710" s="39">
        <v>2040</v>
      </c>
      <c r="C1710" s="38" t="s">
        <v>1783</v>
      </c>
      <c r="D1710" s="39">
        <v>0.68940000000000001</v>
      </c>
      <c r="E1710" s="39">
        <v>0.66779999999999995</v>
      </c>
    </row>
    <row r="1711" spans="1:5" x14ac:dyDescent="0.2">
      <c r="A1711" s="39">
        <v>36</v>
      </c>
      <c r="B1711" s="39">
        <v>2041</v>
      </c>
      <c r="C1711" s="38" t="s">
        <v>1784</v>
      </c>
      <c r="D1711" s="39">
        <v>0.68030000000000002</v>
      </c>
      <c r="E1711" s="39">
        <v>0.65749999999999997</v>
      </c>
    </row>
    <row r="1712" spans="1:5" x14ac:dyDescent="0.2">
      <c r="A1712" s="39">
        <v>36</v>
      </c>
      <c r="B1712" s="39">
        <v>2042</v>
      </c>
      <c r="C1712" s="38" t="s">
        <v>1785</v>
      </c>
      <c r="D1712" s="39">
        <v>0.67179999999999995</v>
      </c>
      <c r="E1712" s="39">
        <v>0.64759999999999995</v>
      </c>
    </row>
    <row r="1713" spans="1:5" x14ac:dyDescent="0.2">
      <c r="A1713" s="39">
        <v>36</v>
      </c>
      <c r="B1713" s="39">
        <v>2043</v>
      </c>
      <c r="C1713" s="38" t="s">
        <v>1786</v>
      </c>
      <c r="D1713" s="39">
        <v>0.66339999999999999</v>
      </c>
      <c r="E1713" s="39">
        <v>0.63790000000000002</v>
      </c>
    </row>
    <row r="1714" spans="1:5" x14ac:dyDescent="0.2">
      <c r="A1714" s="39">
        <v>36</v>
      </c>
      <c r="B1714" s="39">
        <v>2044</v>
      </c>
      <c r="C1714" s="38" t="s">
        <v>1787</v>
      </c>
      <c r="D1714" s="39">
        <v>0.6552</v>
      </c>
      <c r="E1714" s="39">
        <v>0.62829999999999997</v>
      </c>
    </row>
    <row r="1715" spans="1:5" x14ac:dyDescent="0.2">
      <c r="A1715" s="39">
        <v>36</v>
      </c>
      <c r="B1715" s="39">
        <v>2045</v>
      </c>
      <c r="C1715" s="38" t="s">
        <v>1788</v>
      </c>
      <c r="D1715" s="39">
        <v>0.64690000000000003</v>
      </c>
      <c r="E1715" s="39">
        <v>0.61890000000000001</v>
      </c>
    </row>
    <row r="1716" spans="1:5" x14ac:dyDescent="0.2">
      <c r="A1716" s="39">
        <v>36</v>
      </c>
      <c r="B1716" s="39">
        <v>2046</v>
      </c>
      <c r="C1716" s="38" t="s">
        <v>1789</v>
      </c>
      <c r="D1716" s="39">
        <v>0.63880000000000003</v>
      </c>
      <c r="E1716" s="39">
        <v>0.60960000000000003</v>
      </c>
    </row>
    <row r="1717" spans="1:5" x14ac:dyDescent="0.2">
      <c r="A1717" s="39">
        <v>36</v>
      </c>
      <c r="B1717" s="39">
        <v>2047</v>
      </c>
      <c r="C1717" s="38" t="s">
        <v>1790</v>
      </c>
      <c r="D1717" s="39">
        <v>0.63090000000000002</v>
      </c>
      <c r="E1717" s="39">
        <v>0.60050000000000003</v>
      </c>
    </row>
    <row r="1718" spans="1:5" x14ac:dyDescent="0.2">
      <c r="A1718" s="39">
        <v>36</v>
      </c>
      <c r="B1718" s="39">
        <v>2048</v>
      </c>
      <c r="C1718" s="38" t="s">
        <v>1791</v>
      </c>
      <c r="D1718" s="39">
        <v>0.623</v>
      </c>
      <c r="E1718" s="39">
        <v>0.59150000000000003</v>
      </c>
    </row>
    <row r="1719" spans="1:5" x14ac:dyDescent="0.2">
      <c r="A1719" s="39">
        <v>36</v>
      </c>
      <c r="B1719" s="39">
        <v>2049</v>
      </c>
      <c r="C1719" s="38" t="s">
        <v>1792</v>
      </c>
      <c r="D1719" s="39">
        <v>0.61519999999999997</v>
      </c>
      <c r="E1719" s="39">
        <v>0.58260000000000001</v>
      </c>
    </row>
    <row r="1720" spans="1:5" x14ac:dyDescent="0.2">
      <c r="A1720" s="39">
        <v>36</v>
      </c>
      <c r="B1720" s="39">
        <v>2050</v>
      </c>
      <c r="C1720" s="38" t="s">
        <v>1793</v>
      </c>
      <c r="D1720" s="39">
        <v>0.60760000000000003</v>
      </c>
      <c r="E1720" s="39">
        <v>0.57379999999999998</v>
      </c>
    </row>
    <row r="1721" spans="1:5" x14ac:dyDescent="0.2">
      <c r="A1721" s="39">
        <v>36</v>
      </c>
      <c r="B1721" s="39">
        <v>2051</v>
      </c>
      <c r="C1721" s="38" t="s">
        <v>1794</v>
      </c>
      <c r="D1721" s="39">
        <v>0.59989999999999999</v>
      </c>
      <c r="E1721" s="39">
        <v>0.56520000000000004</v>
      </c>
    </row>
    <row r="1722" spans="1:5" x14ac:dyDescent="0.2">
      <c r="A1722" s="39">
        <v>36</v>
      </c>
      <c r="B1722" s="39">
        <v>2052</v>
      </c>
      <c r="C1722" s="38" t="s">
        <v>1795</v>
      </c>
      <c r="D1722" s="39">
        <v>0.59240000000000004</v>
      </c>
      <c r="E1722" s="39">
        <v>0.55669999999999997</v>
      </c>
    </row>
    <row r="1723" spans="1:5" x14ac:dyDescent="0.2">
      <c r="A1723" s="39">
        <v>36</v>
      </c>
      <c r="B1723" s="39">
        <v>2053</v>
      </c>
      <c r="C1723" s="38" t="s">
        <v>1796</v>
      </c>
      <c r="D1723" s="39">
        <v>0.58499999999999996</v>
      </c>
      <c r="E1723" s="39">
        <v>0.5484</v>
      </c>
    </row>
    <row r="1724" spans="1:5" x14ac:dyDescent="0.2">
      <c r="A1724" s="39">
        <v>36</v>
      </c>
      <c r="B1724" s="39">
        <v>2054</v>
      </c>
      <c r="C1724" s="38" t="s">
        <v>1797</v>
      </c>
      <c r="D1724" s="39">
        <v>0.57769999999999999</v>
      </c>
      <c r="E1724" s="39">
        <v>0.54020000000000001</v>
      </c>
    </row>
    <row r="1725" spans="1:5" x14ac:dyDescent="0.2">
      <c r="A1725" s="39">
        <v>36</v>
      </c>
      <c r="B1725" s="39">
        <v>2055</v>
      </c>
      <c r="C1725" s="38" t="s">
        <v>1798</v>
      </c>
      <c r="D1725" s="39">
        <v>0.57050000000000001</v>
      </c>
      <c r="E1725" s="39">
        <v>0.53200000000000003</v>
      </c>
    </row>
    <row r="1726" spans="1:5" x14ac:dyDescent="0.2">
      <c r="A1726" s="39">
        <v>36</v>
      </c>
      <c r="B1726" s="39">
        <v>2056</v>
      </c>
      <c r="C1726" s="38" t="s">
        <v>1799</v>
      </c>
      <c r="D1726" s="39">
        <v>0.56340000000000001</v>
      </c>
      <c r="E1726" s="39">
        <v>0.52410000000000001</v>
      </c>
    </row>
    <row r="1727" spans="1:5" x14ac:dyDescent="0.2">
      <c r="A1727" s="39">
        <v>36</v>
      </c>
      <c r="B1727" s="39">
        <v>2057</v>
      </c>
      <c r="C1727" s="38" t="s">
        <v>1800</v>
      </c>
      <c r="D1727" s="39">
        <v>0.55640000000000001</v>
      </c>
      <c r="E1727" s="39">
        <v>0.51619999999999999</v>
      </c>
    </row>
    <row r="1728" spans="1:5" x14ac:dyDescent="0.2">
      <c r="A1728" s="39">
        <v>36</v>
      </c>
      <c r="B1728" s="39">
        <v>2058</v>
      </c>
      <c r="C1728" s="38" t="s">
        <v>1801</v>
      </c>
      <c r="D1728" s="39">
        <v>0.5494</v>
      </c>
      <c r="E1728" s="39">
        <v>0.50849999999999995</v>
      </c>
    </row>
    <row r="1729" spans="1:5" x14ac:dyDescent="0.2">
      <c r="A1729" s="39">
        <v>36</v>
      </c>
      <c r="B1729" s="39">
        <v>2059</v>
      </c>
      <c r="C1729" s="38" t="s">
        <v>1802</v>
      </c>
      <c r="D1729" s="39">
        <v>0.54249999999999998</v>
      </c>
      <c r="E1729" s="39">
        <v>0.50090000000000001</v>
      </c>
    </row>
    <row r="1730" spans="1:5" x14ac:dyDescent="0.2">
      <c r="A1730" s="39">
        <v>36</v>
      </c>
      <c r="B1730" s="39">
        <v>2060</v>
      </c>
      <c r="C1730" s="38" t="s">
        <v>1803</v>
      </c>
      <c r="D1730" s="39">
        <v>0.53580000000000005</v>
      </c>
      <c r="E1730" s="39">
        <v>0.49330000000000002</v>
      </c>
    </row>
    <row r="1731" spans="1:5" x14ac:dyDescent="0.2">
      <c r="A1731" s="39">
        <v>36</v>
      </c>
      <c r="B1731" s="39">
        <v>2061</v>
      </c>
      <c r="C1731" s="38" t="s">
        <v>1804</v>
      </c>
      <c r="D1731" s="39">
        <v>0.52910000000000001</v>
      </c>
      <c r="E1731" s="39">
        <v>0.48599999999999999</v>
      </c>
    </row>
    <row r="1732" spans="1:5" x14ac:dyDescent="0.2">
      <c r="A1732" s="39">
        <v>36</v>
      </c>
      <c r="B1732" s="39">
        <v>2062</v>
      </c>
      <c r="C1732" s="38" t="s">
        <v>1805</v>
      </c>
      <c r="D1732" s="39">
        <v>0.52249999999999996</v>
      </c>
      <c r="E1732" s="39">
        <v>0.47870000000000001</v>
      </c>
    </row>
    <row r="1733" spans="1:5" x14ac:dyDescent="0.2">
      <c r="A1733" s="39">
        <v>36</v>
      </c>
      <c r="B1733" s="39">
        <v>2063</v>
      </c>
      <c r="C1733" s="38" t="s">
        <v>1806</v>
      </c>
      <c r="D1733" s="39">
        <v>0.51590000000000003</v>
      </c>
      <c r="E1733" s="39">
        <v>0.47139999999999999</v>
      </c>
    </row>
    <row r="1734" spans="1:5" x14ac:dyDescent="0.2">
      <c r="A1734" s="39">
        <v>36</v>
      </c>
      <c r="B1734" s="39">
        <v>2064</v>
      </c>
      <c r="C1734" s="38" t="s">
        <v>1807</v>
      </c>
      <c r="D1734" s="39">
        <v>0.50949999999999995</v>
      </c>
      <c r="E1734" s="39">
        <v>0.46439999999999998</v>
      </c>
    </row>
    <row r="1735" spans="1:5" x14ac:dyDescent="0.2">
      <c r="A1735" s="39">
        <v>36</v>
      </c>
      <c r="B1735" s="39">
        <v>2065</v>
      </c>
      <c r="C1735" s="38" t="s">
        <v>1808</v>
      </c>
      <c r="D1735" s="39">
        <v>0.50309999999999999</v>
      </c>
      <c r="E1735" s="39">
        <v>0.45750000000000002</v>
      </c>
    </row>
    <row r="1736" spans="1:5" x14ac:dyDescent="0.2">
      <c r="A1736" s="39">
        <v>36</v>
      </c>
      <c r="B1736" s="39">
        <v>2066</v>
      </c>
      <c r="C1736" s="38" t="s">
        <v>1809</v>
      </c>
      <c r="D1736" s="39">
        <v>0.49680000000000002</v>
      </c>
      <c r="E1736" s="39">
        <v>0.4506</v>
      </c>
    </row>
    <row r="1737" spans="1:5" x14ac:dyDescent="0.2">
      <c r="A1737" s="39">
        <v>36</v>
      </c>
      <c r="B1737" s="39">
        <v>2067</v>
      </c>
      <c r="C1737" s="38" t="s">
        <v>1810</v>
      </c>
      <c r="D1737" s="39">
        <v>0.49059999999999998</v>
      </c>
      <c r="E1737" s="39">
        <v>0.44390000000000002</v>
      </c>
    </row>
    <row r="1738" spans="1:5" x14ac:dyDescent="0.2">
      <c r="A1738" s="39">
        <v>36</v>
      </c>
      <c r="B1738" s="39">
        <v>2068</v>
      </c>
      <c r="C1738" s="38" t="s">
        <v>1811</v>
      </c>
      <c r="D1738" s="39">
        <v>0.48449999999999999</v>
      </c>
      <c r="E1738" s="39">
        <v>0.43719999999999998</v>
      </c>
    </row>
    <row r="1739" spans="1:5" x14ac:dyDescent="0.2">
      <c r="A1739" s="39">
        <v>36</v>
      </c>
      <c r="B1739" s="39">
        <v>2069</v>
      </c>
      <c r="C1739" s="38" t="s">
        <v>1812</v>
      </c>
      <c r="D1739" s="39">
        <v>0.47839999999999999</v>
      </c>
      <c r="E1739" s="39">
        <v>0.43059999999999998</v>
      </c>
    </row>
    <row r="1740" spans="1:5" x14ac:dyDescent="0.2">
      <c r="A1740" s="39">
        <v>36</v>
      </c>
      <c r="B1740" s="39">
        <v>2070</v>
      </c>
      <c r="C1740" s="38" t="s">
        <v>1813</v>
      </c>
      <c r="D1740" s="39">
        <v>0.47239999999999999</v>
      </c>
      <c r="E1740" s="39">
        <v>0.42409999999999998</v>
      </c>
    </row>
    <row r="1741" spans="1:5" x14ac:dyDescent="0.2">
      <c r="A1741" s="39">
        <v>36</v>
      </c>
      <c r="B1741" s="39">
        <v>2071</v>
      </c>
      <c r="C1741" s="38" t="s">
        <v>1814</v>
      </c>
      <c r="D1741" s="39">
        <v>0.46660000000000001</v>
      </c>
      <c r="E1741" s="39">
        <v>0.4178</v>
      </c>
    </row>
    <row r="1742" spans="1:5" x14ac:dyDescent="0.2">
      <c r="A1742" s="39">
        <v>36</v>
      </c>
      <c r="B1742" s="39">
        <v>2072</v>
      </c>
      <c r="C1742" s="38" t="s">
        <v>1815</v>
      </c>
      <c r="D1742" s="39">
        <v>0.46079999999999999</v>
      </c>
      <c r="E1742" s="39">
        <v>0.41160000000000002</v>
      </c>
    </row>
    <row r="1743" spans="1:5" x14ac:dyDescent="0.2">
      <c r="A1743" s="39">
        <v>36</v>
      </c>
      <c r="B1743" s="39">
        <v>2073</v>
      </c>
      <c r="C1743" s="38" t="s">
        <v>1816</v>
      </c>
      <c r="D1743" s="39">
        <v>0.45500000000000002</v>
      </c>
      <c r="E1743" s="39">
        <v>0.40539999999999998</v>
      </c>
    </row>
    <row r="1744" spans="1:5" x14ac:dyDescent="0.2">
      <c r="A1744" s="39">
        <v>36</v>
      </c>
      <c r="B1744" s="39">
        <v>2074</v>
      </c>
      <c r="C1744" s="38" t="s">
        <v>1817</v>
      </c>
      <c r="D1744" s="39">
        <v>0.44929999999999998</v>
      </c>
      <c r="E1744" s="39">
        <v>0.39929999999999999</v>
      </c>
    </row>
    <row r="1745" spans="1:5" x14ac:dyDescent="0.2">
      <c r="A1745" s="39">
        <v>36</v>
      </c>
      <c r="B1745" s="39">
        <v>2075</v>
      </c>
      <c r="C1745" s="38" t="s">
        <v>1818</v>
      </c>
      <c r="D1745" s="39">
        <v>0.44369999999999998</v>
      </c>
      <c r="E1745" s="39">
        <v>0.39329999999999998</v>
      </c>
    </row>
    <row r="1746" spans="1:5" x14ac:dyDescent="0.2">
      <c r="A1746" s="39">
        <v>36</v>
      </c>
      <c r="B1746" s="39">
        <v>2076</v>
      </c>
      <c r="C1746" s="38" t="s">
        <v>1819</v>
      </c>
      <c r="D1746" s="39">
        <v>0.43809999999999999</v>
      </c>
      <c r="E1746" s="39">
        <v>0.38740000000000002</v>
      </c>
    </row>
    <row r="1747" spans="1:5" x14ac:dyDescent="0.2">
      <c r="A1747" s="39">
        <v>36</v>
      </c>
      <c r="B1747" s="39">
        <v>2077</v>
      </c>
      <c r="C1747" s="38" t="s">
        <v>1820</v>
      </c>
      <c r="D1747" s="39">
        <v>0.43259999999999998</v>
      </c>
      <c r="E1747" s="39">
        <v>0.38159999999999999</v>
      </c>
    </row>
    <row r="1748" spans="1:5" x14ac:dyDescent="0.2">
      <c r="A1748" s="39">
        <v>36</v>
      </c>
      <c r="B1748" s="39">
        <v>2078</v>
      </c>
      <c r="C1748" s="38" t="s">
        <v>1821</v>
      </c>
      <c r="D1748" s="39">
        <v>0.42730000000000001</v>
      </c>
      <c r="E1748" s="39">
        <v>0.37580000000000002</v>
      </c>
    </row>
    <row r="1749" spans="1:5" x14ac:dyDescent="0.2">
      <c r="A1749" s="39">
        <v>36</v>
      </c>
      <c r="B1749" s="39">
        <v>2079</v>
      </c>
      <c r="C1749" s="38" t="s">
        <v>1822</v>
      </c>
      <c r="D1749" s="39">
        <v>0.4219</v>
      </c>
      <c r="E1749" s="39">
        <v>0.37019999999999997</v>
      </c>
    </row>
    <row r="1750" spans="1:5" x14ac:dyDescent="0.2">
      <c r="A1750" s="39">
        <v>36</v>
      </c>
      <c r="B1750" s="39">
        <v>2080</v>
      </c>
      <c r="C1750" s="38" t="s">
        <v>1823</v>
      </c>
      <c r="D1750" s="39">
        <v>0.41660000000000003</v>
      </c>
      <c r="E1750" s="39">
        <v>0.36470000000000002</v>
      </c>
    </row>
    <row r="1751" spans="1:5" x14ac:dyDescent="0.2">
      <c r="A1751" s="39">
        <v>36</v>
      </c>
      <c r="B1751" s="39">
        <v>2081</v>
      </c>
      <c r="C1751" s="38" t="s">
        <v>1824</v>
      </c>
      <c r="D1751" s="39">
        <v>0.41139999999999999</v>
      </c>
      <c r="E1751" s="39">
        <v>0.35920000000000002</v>
      </c>
    </row>
    <row r="1752" spans="1:5" x14ac:dyDescent="0.2">
      <c r="A1752" s="39">
        <v>36</v>
      </c>
      <c r="B1752" s="39">
        <v>2082</v>
      </c>
      <c r="C1752" s="38" t="s">
        <v>1825</v>
      </c>
      <c r="D1752" s="39">
        <v>0.40629999999999999</v>
      </c>
      <c r="E1752" s="39">
        <v>0.35389999999999999</v>
      </c>
    </row>
    <row r="1753" spans="1:5" x14ac:dyDescent="0.2">
      <c r="A1753" s="39">
        <v>36</v>
      </c>
      <c r="B1753" s="39">
        <v>2083</v>
      </c>
      <c r="C1753" s="38" t="s">
        <v>1826</v>
      </c>
      <c r="D1753" s="39">
        <v>0.4012</v>
      </c>
      <c r="E1753" s="39">
        <v>0.34860000000000002</v>
      </c>
    </row>
    <row r="1754" spans="1:5" x14ac:dyDescent="0.2">
      <c r="A1754" s="39">
        <v>36</v>
      </c>
      <c r="B1754" s="39">
        <v>2084</v>
      </c>
      <c r="C1754" s="38" t="s">
        <v>1827</v>
      </c>
      <c r="D1754" s="39">
        <v>0.3962</v>
      </c>
      <c r="E1754" s="39">
        <v>0.34320000000000001</v>
      </c>
    </row>
    <row r="1755" spans="1:5" x14ac:dyDescent="0.2">
      <c r="A1755" s="39">
        <v>36</v>
      </c>
      <c r="B1755" s="39">
        <v>2085</v>
      </c>
      <c r="C1755" s="38" t="s">
        <v>1828</v>
      </c>
      <c r="D1755" s="39">
        <v>0.39119999999999999</v>
      </c>
      <c r="E1755" s="39">
        <v>0.33810000000000001</v>
      </c>
    </row>
    <row r="1756" spans="1:5" x14ac:dyDescent="0.2">
      <c r="A1756" s="39">
        <v>36</v>
      </c>
      <c r="B1756" s="39">
        <v>2086</v>
      </c>
      <c r="C1756" s="38" t="s">
        <v>1829</v>
      </c>
      <c r="D1756" s="39">
        <v>0.38640000000000002</v>
      </c>
      <c r="E1756" s="39">
        <v>0.33300000000000002</v>
      </c>
    </row>
    <row r="1757" spans="1:5" x14ac:dyDescent="0.2">
      <c r="A1757" s="39">
        <v>36</v>
      </c>
      <c r="B1757" s="39">
        <v>2087</v>
      </c>
      <c r="C1757" s="38" t="s">
        <v>1830</v>
      </c>
      <c r="D1757" s="39">
        <v>0.38150000000000001</v>
      </c>
      <c r="E1757" s="39">
        <v>0.3281</v>
      </c>
    </row>
    <row r="1758" spans="1:5" x14ac:dyDescent="0.2">
      <c r="A1758" s="39">
        <v>36</v>
      </c>
      <c r="B1758" s="39">
        <v>2088</v>
      </c>
      <c r="C1758" s="38" t="s">
        <v>1831</v>
      </c>
      <c r="D1758" s="39">
        <v>0.37669999999999998</v>
      </c>
      <c r="E1758" s="39">
        <v>0.3231</v>
      </c>
    </row>
    <row r="1759" spans="1:5" x14ac:dyDescent="0.2">
      <c r="A1759" s="39">
        <v>36</v>
      </c>
      <c r="B1759" s="39">
        <v>2089</v>
      </c>
      <c r="C1759" s="38" t="s">
        <v>1832</v>
      </c>
      <c r="D1759" s="39">
        <v>0.372</v>
      </c>
      <c r="E1759" s="39">
        <v>0.31830000000000003</v>
      </c>
    </row>
    <row r="1760" spans="1:5" x14ac:dyDescent="0.2">
      <c r="A1760" s="39">
        <v>36</v>
      </c>
      <c r="B1760" s="39">
        <v>2090</v>
      </c>
      <c r="C1760" s="38" t="s">
        <v>1833</v>
      </c>
      <c r="D1760" s="39">
        <v>0.3674</v>
      </c>
      <c r="E1760" s="39">
        <v>0.3135</v>
      </c>
    </row>
    <row r="1761" spans="1:5" x14ac:dyDescent="0.2">
      <c r="A1761" s="39">
        <v>36</v>
      </c>
      <c r="B1761" s="39">
        <v>2091</v>
      </c>
      <c r="C1761" s="38" t="s">
        <v>1834</v>
      </c>
      <c r="D1761" s="39">
        <v>0.36280000000000001</v>
      </c>
      <c r="E1761" s="39">
        <v>0.30880000000000002</v>
      </c>
    </row>
    <row r="1762" spans="1:5" x14ac:dyDescent="0.2">
      <c r="A1762" s="39">
        <v>36</v>
      </c>
      <c r="B1762" s="39">
        <v>2092</v>
      </c>
      <c r="C1762" s="38" t="s">
        <v>1835</v>
      </c>
      <c r="D1762" s="39">
        <v>0.35820000000000002</v>
      </c>
      <c r="E1762" s="39">
        <v>0.30420000000000003</v>
      </c>
    </row>
    <row r="1763" spans="1:5" x14ac:dyDescent="0.2">
      <c r="A1763" s="39">
        <v>36</v>
      </c>
      <c r="B1763" s="39">
        <v>2093</v>
      </c>
      <c r="C1763" s="38" t="s">
        <v>1836</v>
      </c>
      <c r="D1763" s="39">
        <v>0.3538</v>
      </c>
      <c r="E1763" s="39">
        <v>0.29959999999999998</v>
      </c>
    </row>
    <row r="1764" spans="1:5" x14ac:dyDescent="0.2">
      <c r="A1764" s="39">
        <v>36</v>
      </c>
      <c r="B1764" s="39">
        <v>2094</v>
      </c>
      <c r="C1764" s="38" t="s">
        <v>1837</v>
      </c>
      <c r="D1764" s="39">
        <v>0.34939999999999999</v>
      </c>
      <c r="E1764" s="39">
        <v>0.29509999999999997</v>
      </c>
    </row>
    <row r="1765" spans="1:5" x14ac:dyDescent="0.2">
      <c r="A1765" s="39">
        <v>36</v>
      </c>
      <c r="B1765" s="39">
        <v>2095</v>
      </c>
      <c r="C1765" s="38" t="s">
        <v>1838</v>
      </c>
      <c r="D1765" s="39">
        <v>0.34499999999999997</v>
      </c>
      <c r="E1765" s="39">
        <v>0.29070000000000001</v>
      </c>
    </row>
    <row r="1766" spans="1:5" x14ac:dyDescent="0.2">
      <c r="A1766" s="39">
        <v>36</v>
      </c>
      <c r="B1766" s="39">
        <v>2096</v>
      </c>
      <c r="C1766" s="38" t="s">
        <v>1839</v>
      </c>
      <c r="D1766" s="39">
        <v>0.3407</v>
      </c>
      <c r="E1766" s="39">
        <v>0.2863</v>
      </c>
    </row>
    <row r="1767" spans="1:5" x14ac:dyDescent="0.2">
      <c r="A1767" s="39">
        <v>36</v>
      </c>
      <c r="B1767" s="39">
        <v>2097</v>
      </c>
      <c r="C1767" s="38" t="s">
        <v>1840</v>
      </c>
      <c r="D1767" s="39">
        <v>0.33639999999999998</v>
      </c>
      <c r="E1767" s="39">
        <v>0.28210000000000002</v>
      </c>
    </row>
    <row r="1768" spans="1:5" x14ac:dyDescent="0.2">
      <c r="A1768" s="39">
        <v>36</v>
      </c>
      <c r="B1768" s="39">
        <v>2098</v>
      </c>
      <c r="C1768" s="38" t="s">
        <v>1841</v>
      </c>
      <c r="D1768" s="39">
        <v>0.33229999999999998</v>
      </c>
      <c r="E1768" s="39">
        <v>0.27789999999999998</v>
      </c>
    </row>
    <row r="1769" spans="1:5" x14ac:dyDescent="0.2">
      <c r="A1769" s="39">
        <v>36</v>
      </c>
      <c r="B1769" s="39">
        <v>2099</v>
      </c>
      <c r="C1769" s="38" t="s">
        <v>1842</v>
      </c>
      <c r="D1769" s="39">
        <v>0.3281</v>
      </c>
      <c r="E1769" s="39">
        <v>0.2737</v>
      </c>
    </row>
    <row r="1770" spans="1:5" x14ac:dyDescent="0.2">
      <c r="A1770" s="39">
        <v>36</v>
      </c>
      <c r="B1770" s="39">
        <v>2100</v>
      </c>
      <c r="C1770" s="38" t="s">
        <v>1843</v>
      </c>
      <c r="D1770" s="39">
        <v>0.32400000000000001</v>
      </c>
      <c r="E1770" s="39">
        <v>0.26960000000000001</v>
      </c>
    </row>
    <row r="1771" spans="1:5" x14ac:dyDescent="0.2">
      <c r="A1771" s="39">
        <v>36</v>
      </c>
      <c r="B1771" s="39">
        <v>2101</v>
      </c>
      <c r="C1771" s="38" t="s">
        <v>1844</v>
      </c>
      <c r="D1771" s="39">
        <v>0.32</v>
      </c>
      <c r="E1771" s="39">
        <v>0.26550000000000001</v>
      </c>
    </row>
    <row r="1772" spans="1:5" x14ac:dyDescent="0.2">
      <c r="A1772" s="39">
        <v>36</v>
      </c>
      <c r="B1772" s="39">
        <v>2102</v>
      </c>
      <c r="C1772" s="38" t="s">
        <v>1845</v>
      </c>
      <c r="D1772" s="39">
        <v>0.31590000000000001</v>
      </c>
      <c r="E1772" s="39">
        <v>0.26150000000000001</v>
      </c>
    </row>
    <row r="1773" spans="1:5" x14ac:dyDescent="0.2">
      <c r="A1773" s="39">
        <v>36</v>
      </c>
      <c r="B1773" s="39">
        <v>2103</v>
      </c>
      <c r="C1773" s="38" t="s">
        <v>1846</v>
      </c>
      <c r="D1773" s="39">
        <v>0.312</v>
      </c>
      <c r="E1773" s="39">
        <v>0.2576</v>
      </c>
    </row>
    <row r="1774" spans="1:5" x14ac:dyDescent="0.2">
      <c r="A1774" s="39">
        <v>36</v>
      </c>
      <c r="B1774" s="39">
        <v>2104</v>
      </c>
      <c r="C1774" s="38" t="s">
        <v>1847</v>
      </c>
      <c r="D1774" s="39">
        <v>0.30809999999999998</v>
      </c>
      <c r="E1774" s="39">
        <v>0.25380000000000003</v>
      </c>
    </row>
    <row r="1775" spans="1:5" x14ac:dyDescent="0.2">
      <c r="A1775" s="39">
        <v>36</v>
      </c>
      <c r="B1775" s="39">
        <v>2105</v>
      </c>
      <c r="C1775" s="38" t="s">
        <v>1848</v>
      </c>
      <c r="D1775" s="39">
        <v>0.30420000000000003</v>
      </c>
      <c r="E1775" s="39">
        <v>0.25</v>
      </c>
    </row>
    <row r="1776" spans="1:5" x14ac:dyDescent="0.2">
      <c r="A1776" s="39">
        <v>36</v>
      </c>
      <c r="B1776" s="39">
        <v>2106</v>
      </c>
      <c r="C1776" s="38" t="s">
        <v>1849</v>
      </c>
      <c r="D1776" s="39">
        <v>0.30049999999999999</v>
      </c>
      <c r="E1776" s="39">
        <v>0.2462</v>
      </c>
    </row>
    <row r="1777" spans="1:5" x14ac:dyDescent="0.2">
      <c r="A1777" s="39">
        <v>36</v>
      </c>
      <c r="B1777" s="39">
        <v>2107</v>
      </c>
      <c r="C1777" s="38" t="s">
        <v>1850</v>
      </c>
      <c r="D1777" s="39">
        <v>0.29670000000000002</v>
      </c>
      <c r="E1777" s="39">
        <v>0.24249999999999999</v>
      </c>
    </row>
    <row r="1778" spans="1:5" x14ac:dyDescent="0.2">
      <c r="A1778" s="39">
        <v>36</v>
      </c>
      <c r="B1778" s="39">
        <v>2108</v>
      </c>
      <c r="C1778" s="38" t="s">
        <v>1851</v>
      </c>
      <c r="D1778" s="39">
        <v>0.29299999999999998</v>
      </c>
      <c r="E1778" s="39">
        <v>0.23880000000000001</v>
      </c>
    </row>
    <row r="1779" spans="1:5" x14ac:dyDescent="0.2">
      <c r="A1779" s="39">
        <v>36</v>
      </c>
      <c r="B1779" s="39">
        <v>2109</v>
      </c>
      <c r="C1779" s="38" t="s">
        <v>1852</v>
      </c>
      <c r="D1779" s="39">
        <v>0.2893</v>
      </c>
      <c r="E1779" s="39">
        <v>0.23530000000000001</v>
      </c>
    </row>
    <row r="1780" spans="1:5" x14ac:dyDescent="0.2">
      <c r="A1780" s="39">
        <v>36</v>
      </c>
      <c r="B1780" s="39">
        <v>2110</v>
      </c>
      <c r="C1780" s="38" t="s">
        <v>1853</v>
      </c>
      <c r="D1780" s="39">
        <v>0.2858</v>
      </c>
      <c r="E1780" s="39">
        <v>0.23180000000000001</v>
      </c>
    </row>
    <row r="1781" spans="1:5" x14ac:dyDescent="0.2">
      <c r="A1781" s="39">
        <v>36</v>
      </c>
      <c r="B1781" s="39">
        <v>2111</v>
      </c>
      <c r="C1781" s="38" t="s">
        <v>1854</v>
      </c>
      <c r="D1781" s="39">
        <v>0.28210000000000002</v>
      </c>
      <c r="E1781" s="39">
        <v>0.2283</v>
      </c>
    </row>
    <row r="1782" spans="1:5" x14ac:dyDescent="0.2">
      <c r="A1782" s="39">
        <v>36</v>
      </c>
      <c r="B1782" s="39">
        <v>2112</v>
      </c>
      <c r="C1782" s="38" t="s">
        <v>1855</v>
      </c>
      <c r="D1782" s="39">
        <v>0.2787</v>
      </c>
      <c r="E1782" s="39">
        <v>0.2248</v>
      </c>
    </row>
    <row r="1783" spans="1:5" x14ac:dyDescent="0.2">
      <c r="A1783" s="39">
        <v>36</v>
      </c>
      <c r="B1783" s="39">
        <v>2113</v>
      </c>
      <c r="C1783" s="38" t="s">
        <v>1856</v>
      </c>
      <c r="D1783" s="39">
        <v>0.27510000000000001</v>
      </c>
      <c r="E1783" s="39">
        <v>0.2215</v>
      </c>
    </row>
    <row r="1784" spans="1:5" x14ac:dyDescent="0.2">
      <c r="A1784" s="39">
        <v>36</v>
      </c>
      <c r="B1784" s="39">
        <v>2114</v>
      </c>
      <c r="C1784" s="38" t="s">
        <v>1857</v>
      </c>
      <c r="D1784" s="39">
        <v>0.27160000000000001</v>
      </c>
      <c r="E1784" s="39">
        <v>0.21820000000000001</v>
      </c>
    </row>
    <row r="1785" spans="1:5" x14ac:dyDescent="0.2">
      <c r="A1785" s="39">
        <v>36</v>
      </c>
      <c r="B1785" s="39">
        <v>2115</v>
      </c>
      <c r="C1785" s="38" t="s">
        <v>1858</v>
      </c>
      <c r="D1785" s="39">
        <v>0.26829999999999998</v>
      </c>
      <c r="E1785" s="39">
        <v>0.21490000000000001</v>
      </c>
    </row>
    <row r="1786" spans="1:5" x14ac:dyDescent="0.2">
      <c r="A1786" s="39">
        <v>36</v>
      </c>
      <c r="B1786" s="39">
        <v>2116</v>
      </c>
      <c r="C1786" s="38" t="s">
        <v>1859</v>
      </c>
      <c r="D1786" s="39">
        <v>0.26504009572901321</v>
      </c>
      <c r="E1786" s="39">
        <v>0.21164990834097158</v>
      </c>
    </row>
    <row r="1787" spans="1:5" x14ac:dyDescent="0.2">
      <c r="A1787" s="39">
        <v>36</v>
      </c>
      <c r="B1787" s="39">
        <v>2117</v>
      </c>
      <c r="C1787" s="38" t="s">
        <v>1860</v>
      </c>
      <c r="D1787" s="39">
        <v>0.26181980001507449</v>
      </c>
      <c r="E1787" s="39">
        <v>0.20844897022215761</v>
      </c>
    </row>
    <row r="1788" spans="1:5" x14ac:dyDescent="0.2">
      <c r="A1788" s="39">
        <v>37</v>
      </c>
      <c r="B1788" s="39">
        <v>2024</v>
      </c>
      <c r="C1788" s="38" t="s">
        <v>1861</v>
      </c>
      <c r="D1788" s="39">
        <v>0.92769999999999997</v>
      </c>
      <c r="E1788" s="39">
        <v>0.92469999999999997</v>
      </c>
    </row>
    <row r="1789" spans="1:5" x14ac:dyDescent="0.2">
      <c r="A1789" s="39">
        <v>37</v>
      </c>
      <c r="B1789" s="39">
        <v>2025</v>
      </c>
      <c r="C1789" s="38" t="s">
        <v>1862</v>
      </c>
      <c r="D1789" s="39">
        <v>0.8931</v>
      </c>
      <c r="E1789" s="39">
        <v>0.88880000000000003</v>
      </c>
    </row>
    <row r="1790" spans="1:5" x14ac:dyDescent="0.2">
      <c r="A1790" s="39">
        <v>37</v>
      </c>
      <c r="B1790" s="39">
        <v>2026</v>
      </c>
      <c r="C1790" s="38" t="s">
        <v>1863</v>
      </c>
      <c r="D1790" s="39">
        <v>0.877</v>
      </c>
      <c r="E1790" s="39">
        <v>0.87119999999999997</v>
      </c>
    </row>
    <row r="1791" spans="1:5" x14ac:dyDescent="0.2">
      <c r="A1791" s="39">
        <v>37</v>
      </c>
      <c r="B1791" s="39">
        <v>2027</v>
      </c>
      <c r="C1791" s="38" t="s">
        <v>1864</v>
      </c>
      <c r="D1791" s="39">
        <v>0.86109999999999998</v>
      </c>
      <c r="E1791" s="39">
        <v>0.85399999999999998</v>
      </c>
    </row>
    <row r="1792" spans="1:5" x14ac:dyDescent="0.2">
      <c r="A1792" s="39">
        <v>37</v>
      </c>
      <c r="B1792" s="39">
        <v>2028</v>
      </c>
      <c r="C1792" s="38" t="s">
        <v>1865</v>
      </c>
      <c r="D1792" s="39">
        <v>0.84550000000000003</v>
      </c>
      <c r="E1792" s="39">
        <v>0.83730000000000004</v>
      </c>
    </row>
    <row r="1793" spans="1:5" x14ac:dyDescent="0.2">
      <c r="A1793" s="39">
        <v>37</v>
      </c>
      <c r="B1793" s="39">
        <v>2029</v>
      </c>
      <c r="C1793" s="38" t="s">
        <v>1866</v>
      </c>
      <c r="D1793" s="39">
        <v>0.83020000000000005</v>
      </c>
      <c r="E1793" s="39">
        <v>0.82069999999999999</v>
      </c>
    </row>
    <row r="1794" spans="1:5" x14ac:dyDescent="0.2">
      <c r="A1794" s="39">
        <v>37</v>
      </c>
      <c r="B1794" s="39">
        <v>2030</v>
      </c>
      <c r="C1794" s="38" t="s">
        <v>1867</v>
      </c>
      <c r="D1794" s="39">
        <v>0.81510000000000005</v>
      </c>
      <c r="E1794" s="39">
        <v>0.80459999999999998</v>
      </c>
    </row>
    <row r="1795" spans="1:5" x14ac:dyDescent="0.2">
      <c r="A1795" s="39">
        <v>37</v>
      </c>
      <c r="B1795" s="39">
        <v>2031</v>
      </c>
      <c r="C1795" s="38" t="s">
        <v>1868</v>
      </c>
      <c r="D1795" s="39">
        <v>0.8004</v>
      </c>
      <c r="E1795" s="39">
        <v>0.78869999999999996</v>
      </c>
    </row>
    <row r="1796" spans="1:5" x14ac:dyDescent="0.2">
      <c r="A1796" s="39">
        <v>37</v>
      </c>
      <c r="B1796" s="39">
        <v>2032</v>
      </c>
      <c r="C1796" s="38" t="s">
        <v>1869</v>
      </c>
      <c r="D1796" s="39">
        <v>0.78600000000000003</v>
      </c>
      <c r="E1796" s="39">
        <v>0.7732</v>
      </c>
    </row>
    <row r="1797" spans="1:5" x14ac:dyDescent="0.2">
      <c r="A1797" s="39">
        <v>37</v>
      </c>
      <c r="B1797" s="39">
        <v>2033</v>
      </c>
      <c r="C1797" s="38" t="s">
        <v>1870</v>
      </c>
      <c r="D1797" s="39">
        <v>0.77180000000000004</v>
      </c>
      <c r="E1797" s="39">
        <v>0.75800000000000001</v>
      </c>
    </row>
    <row r="1798" spans="1:5" x14ac:dyDescent="0.2">
      <c r="A1798" s="39">
        <v>37</v>
      </c>
      <c r="B1798" s="39">
        <v>2034</v>
      </c>
      <c r="C1798" s="38" t="s">
        <v>1871</v>
      </c>
      <c r="D1798" s="39">
        <v>0.75790000000000002</v>
      </c>
      <c r="E1798" s="39">
        <v>0.74319999999999997</v>
      </c>
    </row>
    <row r="1799" spans="1:5" x14ac:dyDescent="0.2">
      <c r="A1799" s="39">
        <v>37</v>
      </c>
      <c r="B1799" s="39">
        <v>2035</v>
      </c>
      <c r="C1799" s="38" t="s">
        <v>1872</v>
      </c>
      <c r="D1799" s="39">
        <v>0.74460000000000004</v>
      </c>
      <c r="E1799" s="39">
        <v>0.72889999999999999</v>
      </c>
    </row>
    <row r="1800" spans="1:5" x14ac:dyDescent="0.2">
      <c r="A1800" s="39">
        <v>37</v>
      </c>
      <c r="B1800" s="39">
        <v>2036</v>
      </c>
      <c r="C1800" s="38" t="s">
        <v>1873</v>
      </c>
      <c r="D1800" s="39">
        <v>0.73199999999999998</v>
      </c>
      <c r="E1800" s="39">
        <v>0.71519999999999995</v>
      </c>
    </row>
    <row r="1801" spans="1:5" x14ac:dyDescent="0.2">
      <c r="A1801" s="39">
        <v>37</v>
      </c>
      <c r="B1801" s="39">
        <v>2037</v>
      </c>
      <c r="C1801" s="38" t="s">
        <v>1874</v>
      </c>
      <c r="D1801" s="39">
        <v>0.72009999999999996</v>
      </c>
      <c r="E1801" s="39">
        <v>0.70230000000000004</v>
      </c>
    </row>
    <row r="1802" spans="1:5" x14ac:dyDescent="0.2">
      <c r="A1802" s="39">
        <v>37</v>
      </c>
      <c r="B1802" s="39">
        <v>2038</v>
      </c>
      <c r="C1802" s="38" t="s">
        <v>1875</v>
      </c>
      <c r="D1802" s="39">
        <v>0.70920000000000005</v>
      </c>
      <c r="E1802" s="39">
        <v>0.69010000000000005</v>
      </c>
    </row>
    <row r="1803" spans="1:5" x14ac:dyDescent="0.2">
      <c r="A1803" s="39">
        <v>37</v>
      </c>
      <c r="B1803" s="39">
        <v>2039</v>
      </c>
      <c r="C1803" s="38" t="s">
        <v>1876</v>
      </c>
      <c r="D1803" s="39">
        <v>0.69889999999999997</v>
      </c>
      <c r="E1803" s="39">
        <v>0.67859999999999998</v>
      </c>
    </row>
    <row r="1804" spans="1:5" x14ac:dyDescent="0.2">
      <c r="A1804" s="39">
        <v>37</v>
      </c>
      <c r="B1804" s="39">
        <v>2040</v>
      </c>
      <c r="C1804" s="38" t="s">
        <v>1877</v>
      </c>
      <c r="D1804" s="39">
        <v>0.68940000000000001</v>
      </c>
      <c r="E1804" s="39">
        <v>0.66779999999999995</v>
      </c>
    </row>
    <row r="1805" spans="1:5" x14ac:dyDescent="0.2">
      <c r="A1805" s="39">
        <v>37</v>
      </c>
      <c r="B1805" s="39">
        <v>2041</v>
      </c>
      <c r="C1805" s="38" t="s">
        <v>1878</v>
      </c>
      <c r="D1805" s="39">
        <v>0.68030000000000002</v>
      </c>
      <c r="E1805" s="39">
        <v>0.65749999999999997</v>
      </c>
    </row>
    <row r="1806" spans="1:5" x14ac:dyDescent="0.2">
      <c r="A1806" s="39">
        <v>37</v>
      </c>
      <c r="B1806" s="39">
        <v>2042</v>
      </c>
      <c r="C1806" s="38" t="s">
        <v>1879</v>
      </c>
      <c r="D1806" s="39">
        <v>0.67179999999999995</v>
      </c>
      <c r="E1806" s="39">
        <v>0.64759999999999995</v>
      </c>
    </row>
    <row r="1807" spans="1:5" x14ac:dyDescent="0.2">
      <c r="A1807" s="39">
        <v>37</v>
      </c>
      <c r="B1807" s="39">
        <v>2043</v>
      </c>
      <c r="C1807" s="38" t="s">
        <v>1880</v>
      </c>
      <c r="D1807" s="39">
        <v>0.66339999999999999</v>
      </c>
      <c r="E1807" s="39">
        <v>0.63790000000000002</v>
      </c>
    </row>
    <row r="1808" spans="1:5" x14ac:dyDescent="0.2">
      <c r="A1808" s="39">
        <v>37</v>
      </c>
      <c r="B1808" s="39">
        <v>2044</v>
      </c>
      <c r="C1808" s="38" t="s">
        <v>1881</v>
      </c>
      <c r="D1808" s="39">
        <v>0.6552</v>
      </c>
      <c r="E1808" s="39">
        <v>0.62829999999999997</v>
      </c>
    </row>
    <row r="1809" spans="1:5" x14ac:dyDescent="0.2">
      <c r="A1809" s="39">
        <v>37</v>
      </c>
      <c r="B1809" s="39">
        <v>2045</v>
      </c>
      <c r="C1809" s="38" t="s">
        <v>1882</v>
      </c>
      <c r="D1809" s="39">
        <v>0.64690000000000003</v>
      </c>
      <c r="E1809" s="39">
        <v>0.61890000000000001</v>
      </c>
    </row>
    <row r="1810" spans="1:5" x14ac:dyDescent="0.2">
      <c r="A1810" s="39">
        <v>37</v>
      </c>
      <c r="B1810" s="39">
        <v>2046</v>
      </c>
      <c r="C1810" s="38" t="s">
        <v>1883</v>
      </c>
      <c r="D1810" s="39">
        <v>0.63880000000000003</v>
      </c>
      <c r="E1810" s="39">
        <v>0.60960000000000003</v>
      </c>
    </row>
    <row r="1811" spans="1:5" x14ac:dyDescent="0.2">
      <c r="A1811" s="39">
        <v>37</v>
      </c>
      <c r="B1811" s="39">
        <v>2047</v>
      </c>
      <c r="C1811" s="38" t="s">
        <v>1884</v>
      </c>
      <c r="D1811" s="39">
        <v>0.63090000000000002</v>
      </c>
      <c r="E1811" s="39">
        <v>0.60050000000000003</v>
      </c>
    </row>
    <row r="1812" spans="1:5" x14ac:dyDescent="0.2">
      <c r="A1812" s="39">
        <v>37</v>
      </c>
      <c r="B1812" s="39">
        <v>2048</v>
      </c>
      <c r="C1812" s="38" t="s">
        <v>1885</v>
      </c>
      <c r="D1812" s="39">
        <v>0.623</v>
      </c>
      <c r="E1812" s="39">
        <v>0.59150000000000003</v>
      </c>
    </row>
    <row r="1813" spans="1:5" x14ac:dyDescent="0.2">
      <c r="A1813" s="39">
        <v>37</v>
      </c>
      <c r="B1813" s="39">
        <v>2049</v>
      </c>
      <c r="C1813" s="38" t="s">
        <v>1886</v>
      </c>
      <c r="D1813" s="39">
        <v>0.61519999999999997</v>
      </c>
      <c r="E1813" s="39">
        <v>0.58260000000000001</v>
      </c>
    </row>
    <row r="1814" spans="1:5" x14ac:dyDescent="0.2">
      <c r="A1814" s="39">
        <v>37</v>
      </c>
      <c r="B1814" s="39">
        <v>2050</v>
      </c>
      <c r="C1814" s="38" t="s">
        <v>1887</v>
      </c>
      <c r="D1814" s="39">
        <v>0.60760000000000003</v>
      </c>
      <c r="E1814" s="39">
        <v>0.57379999999999998</v>
      </c>
    </row>
    <row r="1815" spans="1:5" x14ac:dyDescent="0.2">
      <c r="A1815" s="39">
        <v>37</v>
      </c>
      <c r="B1815" s="39">
        <v>2051</v>
      </c>
      <c r="C1815" s="38" t="s">
        <v>1888</v>
      </c>
      <c r="D1815" s="39">
        <v>0.59989999999999999</v>
      </c>
      <c r="E1815" s="39">
        <v>0.56520000000000004</v>
      </c>
    </row>
    <row r="1816" spans="1:5" x14ac:dyDescent="0.2">
      <c r="A1816" s="39">
        <v>37</v>
      </c>
      <c r="B1816" s="39">
        <v>2052</v>
      </c>
      <c r="C1816" s="38" t="s">
        <v>1889</v>
      </c>
      <c r="D1816" s="39">
        <v>0.59240000000000004</v>
      </c>
      <c r="E1816" s="39">
        <v>0.55669999999999997</v>
      </c>
    </row>
    <row r="1817" spans="1:5" x14ac:dyDescent="0.2">
      <c r="A1817" s="39">
        <v>37</v>
      </c>
      <c r="B1817" s="39">
        <v>2053</v>
      </c>
      <c r="C1817" s="38" t="s">
        <v>1890</v>
      </c>
      <c r="D1817" s="39">
        <v>0.58499999999999996</v>
      </c>
      <c r="E1817" s="39">
        <v>0.5484</v>
      </c>
    </row>
    <row r="1818" spans="1:5" x14ac:dyDescent="0.2">
      <c r="A1818" s="39">
        <v>37</v>
      </c>
      <c r="B1818" s="39">
        <v>2054</v>
      </c>
      <c r="C1818" s="38" t="s">
        <v>1891</v>
      </c>
      <c r="D1818" s="39">
        <v>0.57769999999999999</v>
      </c>
      <c r="E1818" s="39">
        <v>0.54020000000000001</v>
      </c>
    </row>
    <row r="1819" spans="1:5" x14ac:dyDescent="0.2">
      <c r="A1819" s="39">
        <v>37</v>
      </c>
      <c r="B1819" s="39">
        <v>2055</v>
      </c>
      <c r="C1819" s="38" t="s">
        <v>1892</v>
      </c>
      <c r="D1819" s="39">
        <v>0.57050000000000001</v>
      </c>
      <c r="E1819" s="39">
        <v>0.53200000000000003</v>
      </c>
    </row>
    <row r="1820" spans="1:5" x14ac:dyDescent="0.2">
      <c r="A1820" s="39">
        <v>37</v>
      </c>
      <c r="B1820" s="39">
        <v>2056</v>
      </c>
      <c r="C1820" s="38" t="s">
        <v>1893</v>
      </c>
      <c r="D1820" s="39">
        <v>0.56340000000000001</v>
      </c>
      <c r="E1820" s="39">
        <v>0.52410000000000001</v>
      </c>
    </row>
    <row r="1821" spans="1:5" x14ac:dyDescent="0.2">
      <c r="A1821" s="39">
        <v>37</v>
      </c>
      <c r="B1821" s="39">
        <v>2057</v>
      </c>
      <c r="C1821" s="38" t="s">
        <v>1894</v>
      </c>
      <c r="D1821" s="39">
        <v>0.55640000000000001</v>
      </c>
      <c r="E1821" s="39">
        <v>0.51619999999999999</v>
      </c>
    </row>
    <row r="1822" spans="1:5" x14ac:dyDescent="0.2">
      <c r="A1822" s="39">
        <v>37</v>
      </c>
      <c r="B1822" s="39">
        <v>2058</v>
      </c>
      <c r="C1822" s="38" t="s">
        <v>1895</v>
      </c>
      <c r="D1822" s="39">
        <v>0.5494</v>
      </c>
      <c r="E1822" s="39">
        <v>0.50849999999999995</v>
      </c>
    </row>
    <row r="1823" spans="1:5" x14ac:dyDescent="0.2">
      <c r="A1823" s="39">
        <v>37</v>
      </c>
      <c r="B1823" s="39">
        <v>2059</v>
      </c>
      <c r="C1823" s="38" t="s">
        <v>1896</v>
      </c>
      <c r="D1823" s="39">
        <v>0.54249999999999998</v>
      </c>
      <c r="E1823" s="39">
        <v>0.50090000000000001</v>
      </c>
    </row>
    <row r="1824" spans="1:5" x14ac:dyDescent="0.2">
      <c r="A1824" s="39">
        <v>37</v>
      </c>
      <c r="B1824" s="39">
        <v>2060</v>
      </c>
      <c r="C1824" s="38" t="s">
        <v>1897</v>
      </c>
      <c r="D1824" s="39">
        <v>0.53580000000000005</v>
      </c>
      <c r="E1824" s="39">
        <v>0.49330000000000002</v>
      </c>
    </row>
    <row r="1825" spans="1:5" x14ac:dyDescent="0.2">
      <c r="A1825" s="39">
        <v>37</v>
      </c>
      <c r="B1825" s="39">
        <v>2061</v>
      </c>
      <c r="C1825" s="38" t="s">
        <v>1898</v>
      </c>
      <c r="D1825" s="39">
        <v>0.52910000000000001</v>
      </c>
      <c r="E1825" s="39">
        <v>0.48599999999999999</v>
      </c>
    </row>
    <row r="1826" spans="1:5" x14ac:dyDescent="0.2">
      <c r="A1826" s="39">
        <v>37</v>
      </c>
      <c r="B1826" s="39">
        <v>2062</v>
      </c>
      <c r="C1826" s="38" t="s">
        <v>1899</v>
      </c>
      <c r="D1826" s="39">
        <v>0.52249999999999996</v>
      </c>
      <c r="E1826" s="39">
        <v>0.47870000000000001</v>
      </c>
    </row>
    <row r="1827" spans="1:5" x14ac:dyDescent="0.2">
      <c r="A1827" s="39">
        <v>37</v>
      </c>
      <c r="B1827" s="39">
        <v>2063</v>
      </c>
      <c r="C1827" s="38" t="s">
        <v>1900</v>
      </c>
      <c r="D1827" s="39">
        <v>0.51590000000000003</v>
      </c>
      <c r="E1827" s="39">
        <v>0.47139999999999999</v>
      </c>
    </row>
    <row r="1828" spans="1:5" x14ac:dyDescent="0.2">
      <c r="A1828" s="39">
        <v>37</v>
      </c>
      <c r="B1828" s="39">
        <v>2064</v>
      </c>
      <c r="C1828" s="38" t="s">
        <v>1901</v>
      </c>
      <c r="D1828" s="39">
        <v>0.50949999999999995</v>
      </c>
      <c r="E1828" s="39">
        <v>0.46439999999999998</v>
      </c>
    </row>
    <row r="1829" spans="1:5" x14ac:dyDescent="0.2">
      <c r="A1829" s="39">
        <v>37</v>
      </c>
      <c r="B1829" s="39">
        <v>2065</v>
      </c>
      <c r="C1829" s="38" t="s">
        <v>1902</v>
      </c>
      <c r="D1829" s="39">
        <v>0.50309999999999999</v>
      </c>
      <c r="E1829" s="39">
        <v>0.45750000000000002</v>
      </c>
    </row>
    <row r="1830" spans="1:5" x14ac:dyDescent="0.2">
      <c r="A1830" s="39">
        <v>37</v>
      </c>
      <c r="B1830" s="39">
        <v>2066</v>
      </c>
      <c r="C1830" s="38" t="s">
        <v>1903</v>
      </c>
      <c r="D1830" s="39">
        <v>0.49680000000000002</v>
      </c>
      <c r="E1830" s="39">
        <v>0.4506</v>
      </c>
    </row>
    <row r="1831" spans="1:5" x14ac:dyDescent="0.2">
      <c r="A1831" s="39">
        <v>37</v>
      </c>
      <c r="B1831" s="39">
        <v>2067</v>
      </c>
      <c r="C1831" s="38" t="s">
        <v>1904</v>
      </c>
      <c r="D1831" s="39">
        <v>0.49059999999999998</v>
      </c>
      <c r="E1831" s="39">
        <v>0.44390000000000002</v>
      </c>
    </row>
    <row r="1832" spans="1:5" x14ac:dyDescent="0.2">
      <c r="A1832" s="39">
        <v>37</v>
      </c>
      <c r="B1832" s="39">
        <v>2068</v>
      </c>
      <c r="C1832" s="38" t="s">
        <v>1905</v>
      </c>
      <c r="D1832" s="39">
        <v>0.48449999999999999</v>
      </c>
      <c r="E1832" s="39">
        <v>0.43719999999999998</v>
      </c>
    </row>
    <row r="1833" spans="1:5" x14ac:dyDescent="0.2">
      <c r="A1833" s="39">
        <v>37</v>
      </c>
      <c r="B1833" s="39">
        <v>2069</v>
      </c>
      <c r="C1833" s="38" t="s">
        <v>1906</v>
      </c>
      <c r="D1833" s="39">
        <v>0.47839999999999999</v>
      </c>
      <c r="E1833" s="39">
        <v>0.43059999999999998</v>
      </c>
    </row>
    <row r="1834" spans="1:5" x14ac:dyDescent="0.2">
      <c r="A1834" s="39">
        <v>37</v>
      </c>
      <c r="B1834" s="39">
        <v>2070</v>
      </c>
      <c r="C1834" s="38" t="s">
        <v>1907</v>
      </c>
      <c r="D1834" s="39">
        <v>0.47239999999999999</v>
      </c>
      <c r="E1834" s="39">
        <v>0.42409999999999998</v>
      </c>
    </row>
    <row r="1835" spans="1:5" x14ac:dyDescent="0.2">
      <c r="A1835" s="39">
        <v>37</v>
      </c>
      <c r="B1835" s="39">
        <v>2071</v>
      </c>
      <c r="C1835" s="38" t="s">
        <v>1908</v>
      </c>
      <c r="D1835" s="39">
        <v>0.46660000000000001</v>
      </c>
      <c r="E1835" s="39">
        <v>0.4178</v>
      </c>
    </row>
    <row r="1836" spans="1:5" x14ac:dyDescent="0.2">
      <c r="A1836" s="39">
        <v>37</v>
      </c>
      <c r="B1836" s="39">
        <v>2072</v>
      </c>
      <c r="C1836" s="38" t="s">
        <v>1909</v>
      </c>
      <c r="D1836" s="39">
        <v>0.46079999999999999</v>
      </c>
      <c r="E1836" s="39">
        <v>0.41160000000000002</v>
      </c>
    </row>
    <row r="1837" spans="1:5" x14ac:dyDescent="0.2">
      <c r="A1837" s="39">
        <v>37</v>
      </c>
      <c r="B1837" s="39">
        <v>2073</v>
      </c>
      <c r="C1837" s="38" t="s">
        <v>1910</v>
      </c>
      <c r="D1837" s="39">
        <v>0.45500000000000002</v>
      </c>
      <c r="E1837" s="39">
        <v>0.40539999999999998</v>
      </c>
    </row>
    <row r="1838" spans="1:5" x14ac:dyDescent="0.2">
      <c r="A1838" s="39">
        <v>37</v>
      </c>
      <c r="B1838" s="39">
        <v>2074</v>
      </c>
      <c r="C1838" s="38" t="s">
        <v>1911</v>
      </c>
      <c r="D1838" s="39">
        <v>0.44929999999999998</v>
      </c>
      <c r="E1838" s="39">
        <v>0.39929999999999999</v>
      </c>
    </row>
    <row r="1839" spans="1:5" x14ac:dyDescent="0.2">
      <c r="A1839" s="39">
        <v>37</v>
      </c>
      <c r="B1839" s="39">
        <v>2075</v>
      </c>
      <c r="C1839" s="38" t="s">
        <v>1912</v>
      </c>
      <c r="D1839" s="39">
        <v>0.44369999999999998</v>
      </c>
      <c r="E1839" s="39">
        <v>0.39329999999999998</v>
      </c>
    </row>
    <row r="1840" spans="1:5" x14ac:dyDescent="0.2">
      <c r="A1840" s="39">
        <v>37</v>
      </c>
      <c r="B1840" s="39">
        <v>2076</v>
      </c>
      <c r="C1840" s="38" t="s">
        <v>1913</v>
      </c>
      <c r="D1840" s="39">
        <v>0.43809999999999999</v>
      </c>
      <c r="E1840" s="39">
        <v>0.38740000000000002</v>
      </c>
    </row>
    <row r="1841" spans="1:5" x14ac:dyDescent="0.2">
      <c r="A1841" s="39">
        <v>37</v>
      </c>
      <c r="B1841" s="39">
        <v>2077</v>
      </c>
      <c r="C1841" s="38" t="s">
        <v>1914</v>
      </c>
      <c r="D1841" s="39">
        <v>0.43259999999999998</v>
      </c>
      <c r="E1841" s="39">
        <v>0.38159999999999999</v>
      </c>
    </row>
    <row r="1842" spans="1:5" x14ac:dyDescent="0.2">
      <c r="A1842" s="39">
        <v>37</v>
      </c>
      <c r="B1842" s="39">
        <v>2078</v>
      </c>
      <c r="C1842" s="38" t="s">
        <v>1915</v>
      </c>
      <c r="D1842" s="39">
        <v>0.42730000000000001</v>
      </c>
      <c r="E1842" s="39">
        <v>0.37580000000000002</v>
      </c>
    </row>
    <row r="1843" spans="1:5" x14ac:dyDescent="0.2">
      <c r="A1843" s="39">
        <v>37</v>
      </c>
      <c r="B1843" s="39">
        <v>2079</v>
      </c>
      <c r="C1843" s="38" t="s">
        <v>1916</v>
      </c>
      <c r="D1843" s="39">
        <v>0.4219</v>
      </c>
      <c r="E1843" s="39">
        <v>0.37019999999999997</v>
      </c>
    </row>
    <row r="1844" spans="1:5" x14ac:dyDescent="0.2">
      <c r="A1844" s="39">
        <v>37</v>
      </c>
      <c r="B1844" s="39">
        <v>2080</v>
      </c>
      <c r="C1844" s="38" t="s">
        <v>1917</v>
      </c>
      <c r="D1844" s="39">
        <v>0.41660000000000003</v>
      </c>
      <c r="E1844" s="39">
        <v>0.36470000000000002</v>
      </c>
    </row>
    <row r="1845" spans="1:5" x14ac:dyDescent="0.2">
      <c r="A1845" s="39">
        <v>37</v>
      </c>
      <c r="B1845" s="39">
        <v>2081</v>
      </c>
      <c r="C1845" s="38" t="s">
        <v>1918</v>
      </c>
      <c r="D1845" s="39">
        <v>0.41139999999999999</v>
      </c>
      <c r="E1845" s="39">
        <v>0.35920000000000002</v>
      </c>
    </row>
    <row r="1846" spans="1:5" x14ac:dyDescent="0.2">
      <c r="A1846" s="39">
        <v>37</v>
      </c>
      <c r="B1846" s="39">
        <v>2082</v>
      </c>
      <c r="C1846" s="38" t="s">
        <v>1919</v>
      </c>
      <c r="D1846" s="39">
        <v>0.40629999999999999</v>
      </c>
      <c r="E1846" s="39">
        <v>0.35389999999999999</v>
      </c>
    </row>
    <row r="1847" spans="1:5" x14ac:dyDescent="0.2">
      <c r="A1847" s="39">
        <v>37</v>
      </c>
      <c r="B1847" s="39">
        <v>2083</v>
      </c>
      <c r="C1847" s="38" t="s">
        <v>1920</v>
      </c>
      <c r="D1847" s="39">
        <v>0.4012</v>
      </c>
      <c r="E1847" s="39">
        <v>0.34860000000000002</v>
      </c>
    </row>
    <row r="1848" spans="1:5" x14ac:dyDescent="0.2">
      <c r="A1848" s="39">
        <v>37</v>
      </c>
      <c r="B1848" s="39">
        <v>2084</v>
      </c>
      <c r="C1848" s="38" t="s">
        <v>1921</v>
      </c>
      <c r="D1848" s="39">
        <v>0.3962</v>
      </c>
      <c r="E1848" s="39">
        <v>0.34320000000000001</v>
      </c>
    </row>
    <row r="1849" spans="1:5" x14ac:dyDescent="0.2">
      <c r="A1849" s="39">
        <v>37</v>
      </c>
      <c r="B1849" s="39">
        <v>2085</v>
      </c>
      <c r="C1849" s="38" t="s">
        <v>1922</v>
      </c>
      <c r="D1849" s="39">
        <v>0.39119999999999999</v>
      </c>
      <c r="E1849" s="39">
        <v>0.33810000000000001</v>
      </c>
    </row>
    <row r="1850" spans="1:5" x14ac:dyDescent="0.2">
      <c r="A1850" s="39">
        <v>37</v>
      </c>
      <c r="B1850" s="39">
        <v>2086</v>
      </c>
      <c r="C1850" s="38" t="s">
        <v>1923</v>
      </c>
      <c r="D1850" s="39">
        <v>0.38640000000000002</v>
      </c>
      <c r="E1850" s="39">
        <v>0.33300000000000002</v>
      </c>
    </row>
    <row r="1851" spans="1:5" x14ac:dyDescent="0.2">
      <c r="A1851" s="39">
        <v>37</v>
      </c>
      <c r="B1851" s="39">
        <v>2087</v>
      </c>
      <c r="C1851" s="38" t="s">
        <v>1924</v>
      </c>
      <c r="D1851" s="39">
        <v>0.38150000000000001</v>
      </c>
      <c r="E1851" s="39">
        <v>0.3281</v>
      </c>
    </row>
    <row r="1852" spans="1:5" x14ac:dyDescent="0.2">
      <c r="A1852" s="39">
        <v>37</v>
      </c>
      <c r="B1852" s="39">
        <v>2088</v>
      </c>
      <c r="C1852" s="38" t="s">
        <v>1925</v>
      </c>
      <c r="D1852" s="39">
        <v>0.37669999999999998</v>
      </c>
      <c r="E1852" s="39">
        <v>0.3231</v>
      </c>
    </row>
    <row r="1853" spans="1:5" x14ac:dyDescent="0.2">
      <c r="A1853" s="39">
        <v>37</v>
      </c>
      <c r="B1853" s="39">
        <v>2089</v>
      </c>
      <c r="C1853" s="38" t="s">
        <v>1926</v>
      </c>
      <c r="D1853" s="39">
        <v>0.372</v>
      </c>
      <c r="E1853" s="39">
        <v>0.31830000000000003</v>
      </c>
    </row>
    <row r="1854" spans="1:5" x14ac:dyDescent="0.2">
      <c r="A1854" s="39">
        <v>37</v>
      </c>
      <c r="B1854" s="39">
        <v>2090</v>
      </c>
      <c r="C1854" s="38" t="s">
        <v>1927</v>
      </c>
      <c r="D1854" s="39">
        <v>0.3674</v>
      </c>
      <c r="E1854" s="39">
        <v>0.3135</v>
      </c>
    </row>
    <row r="1855" spans="1:5" x14ac:dyDescent="0.2">
      <c r="A1855" s="39">
        <v>37</v>
      </c>
      <c r="B1855" s="39">
        <v>2091</v>
      </c>
      <c r="C1855" s="38" t="s">
        <v>1928</v>
      </c>
      <c r="D1855" s="39">
        <v>0.36280000000000001</v>
      </c>
      <c r="E1855" s="39">
        <v>0.30880000000000002</v>
      </c>
    </row>
    <row r="1856" spans="1:5" x14ac:dyDescent="0.2">
      <c r="A1856" s="39">
        <v>37</v>
      </c>
      <c r="B1856" s="39">
        <v>2092</v>
      </c>
      <c r="C1856" s="38" t="s">
        <v>1929</v>
      </c>
      <c r="D1856" s="39">
        <v>0.35820000000000002</v>
      </c>
      <c r="E1856" s="39">
        <v>0.30420000000000003</v>
      </c>
    </row>
    <row r="1857" spans="1:5" x14ac:dyDescent="0.2">
      <c r="A1857" s="39">
        <v>37</v>
      </c>
      <c r="B1857" s="39">
        <v>2093</v>
      </c>
      <c r="C1857" s="38" t="s">
        <v>1930</v>
      </c>
      <c r="D1857" s="39">
        <v>0.3538</v>
      </c>
      <c r="E1857" s="39">
        <v>0.29959999999999998</v>
      </c>
    </row>
    <row r="1858" spans="1:5" x14ac:dyDescent="0.2">
      <c r="A1858" s="39">
        <v>37</v>
      </c>
      <c r="B1858" s="39">
        <v>2094</v>
      </c>
      <c r="C1858" s="38" t="s">
        <v>1931</v>
      </c>
      <c r="D1858" s="39">
        <v>0.34939999999999999</v>
      </c>
      <c r="E1858" s="39">
        <v>0.29509999999999997</v>
      </c>
    </row>
    <row r="1859" spans="1:5" x14ac:dyDescent="0.2">
      <c r="A1859" s="39">
        <v>37</v>
      </c>
      <c r="B1859" s="39">
        <v>2095</v>
      </c>
      <c r="C1859" s="38" t="s">
        <v>1932</v>
      </c>
      <c r="D1859" s="39">
        <v>0.34499999999999997</v>
      </c>
      <c r="E1859" s="39">
        <v>0.29070000000000001</v>
      </c>
    </row>
    <row r="1860" spans="1:5" x14ac:dyDescent="0.2">
      <c r="A1860" s="39">
        <v>37</v>
      </c>
      <c r="B1860" s="39">
        <v>2096</v>
      </c>
      <c r="C1860" s="38" t="s">
        <v>1933</v>
      </c>
      <c r="D1860" s="39">
        <v>0.3407</v>
      </c>
      <c r="E1860" s="39">
        <v>0.2863</v>
      </c>
    </row>
    <row r="1861" spans="1:5" x14ac:dyDescent="0.2">
      <c r="A1861" s="39">
        <v>37</v>
      </c>
      <c r="B1861" s="39">
        <v>2097</v>
      </c>
      <c r="C1861" s="38" t="s">
        <v>1934</v>
      </c>
      <c r="D1861" s="39">
        <v>0.33639999999999998</v>
      </c>
      <c r="E1861" s="39">
        <v>0.28210000000000002</v>
      </c>
    </row>
    <row r="1862" spans="1:5" x14ac:dyDescent="0.2">
      <c r="A1862" s="39">
        <v>37</v>
      </c>
      <c r="B1862" s="39">
        <v>2098</v>
      </c>
      <c r="C1862" s="38" t="s">
        <v>1935</v>
      </c>
      <c r="D1862" s="39">
        <v>0.33229999999999998</v>
      </c>
      <c r="E1862" s="39">
        <v>0.27789999999999998</v>
      </c>
    </row>
    <row r="1863" spans="1:5" x14ac:dyDescent="0.2">
      <c r="A1863" s="39">
        <v>37</v>
      </c>
      <c r="B1863" s="39">
        <v>2099</v>
      </c>
      <c r="C1863" s="38" t="s">
        <v>1936</v>
      </c>
      <c r="D1863" s="39">
        <v>0.3281</v>
      </c>
      <c r="E1863" s="39">
        <v>0.2737</v>
      </c>
    </row>
    <row r="1864" spans="1:5" x14ac:dyDescent="0.2">
      <c r="A1864" s="39">
        <v>37</v>
      </c>
      <c r="B1864" s="39">
        <v>2100</v>
      </c>
      <c r="C1864" s="38" t="s">
        <v>1937</v>
      </c>
      <c r="D1864" s="39">
        <v>0.32400000000000001</v>
      </c>
      <c r="E1864" s="39">
        <v>0.26960000000000001</v>
      </c>
    </row>
    <row r="1865" spans="1:5" x14ac:dyDescent="0.2">
      <c r="A1865" s="39">
        <v>37</v>
      </c>
      <c r="B1865" s="39">
        <v>2101</v>
      </c>
      <c r="C1865" s="38" t="s">
        <v>1938</v>
      </c>
      <c r="D1865" s="39">
        <v>0.32</v>
      </c>
      <c r="E1865" s="39">
        <v>0.26550000000000001</v>
      </c>
    </row>
    <row r="1866" spans="1:5" x14ac:dyDescent="0.2">
      <c r="A1866" s="39">
        <v>37</v>
      </c>
      <c r="B1866" s="39">
        <v>2102</v>
      </c>
      <c r="C1866" s="38" t="s">
        <v>1939</v>
      </c>
      <c r="D1866" s="39">
        <v>0.31590000000000001</v>
      </c>
      <c r="E1866" s="39">
        <v>0.26150000000000001</v>
      </c>
    </row>
    <row r="1867" spans="1:5" x14ac:dyDescent="0.2">
      <c r="A1867" s="39">
        <v>37</v>
      </c>
      <c r="B1867" s="39">
        <v>2103</v>
      </c>
      <c r="C1867" s="38" t="s">
        <v>1940</v>
      </c>
      <c r="D1867" s="39">
        <v>0.312</v>
      </c>
      <c r="E1867" s="39">
        <v>0.2576</v>
      </c>
    </row>
    <row r="1868" spans="1:5" x14ac:dyDescent="0.2">
      <c r="A1868" s="39">
        <v>37</v>
      </c>
      <c r="B1868" s="39">
        <v>2104</v>
      </c>
      <c r="C1868" s="38" t="s">
        <v>1941</v>
      </c>
      <c r="D1868" s="39">
        <v>0.30809999999999998</v>
      </c>
      <c r="E1868" s="39">
        <v>0.25380000000000003</v>
      </c>
    </row>
    <row r="1869" spans="1:5" x14ac:dyDescent="0.2">
      <c r="A1869" s="39">
        <v>37</v>
      </c>
      <c r="B1869" s="39">
        <v>2105</v>
      </c>
      <c r="C1869" s="38" t="s">
        <v>1942</v>
      </c>
      <c r="D1869" s="39">
        <v>0.30420000000000003</v>
      </c>
      <c r="E1869" s="39">
        <v>0.25</v>
      </c>
    </row>
    <row r="1870" spans="1:5" x14ac:dyDescent="0.2">
      <c r="A1870" s="39">
        <v>37</v>
      </c>
      <c r="B1870" s="39">
        <v>2106</v>
      </c>
      <c r="C1870" s="38" t="s">
        <v>1943</v>
      </c>
      <c r="D1870" s="39">
        <v>0.30049999999999999</v>
      </c>
      <c r="E1870" s="39">
        <v>0.2462</v>
      </c>
    </row>
    <row r="1871" spans="1:5" x14ac:dyDescent="0.2">
      <c r="A1871" s="39">
        <v>37</v>
      </c>
      <c r="B1871" s="39">
        <v>2107</v>
      </c>
      <c r="C1871" s="38" t="s">
        <v>1944</v>
      </c>
      <c r="D1871" s="39">
        <v>0.29670000000000002</v>
      </c>
      <c r="E1871" s="39">
        <v>0.24249999999999999</v>
      </c>
    </row>
    <row r="1872" spans="1:5" x14ac:dyDescent="0.2">
      <c r="A1872" s="39">
        <v>37</v>
      </c>
      <c r="B1872" s="39">
        <v>2108</v>
      </c>
      <c r="C1872" s="38" t="s">
        <v>1945</v>
      </c>
      <c r="D1872" s="39">
        <v>0.29299999999999998</v>
      </c>
      <c r="E1872" s="39">
        <v>0.23880000000000001</v>
      </c>
    </row>
    <row r="1873" spans="1:5" x14ac:dyDescent="0.2">
      <c r="A1873" s="39">
        <v>37</v>
      </c>
      <c r="B1873" s="39">
        <v>2109</v>
      </c>
      <c r="C1873" s="38" t="s">
        <v>1946</v>
      </c>
      <c r="D1873" s="39">
        <v>0.2893</v>
      </c>
      <c r="E1873" s="39">
        <v>0.23530000000000001</v>
      </c>
    </row>
    <row r="1874" spans="1:5" x14ac:dyDescent="0.2">
      <c r="A1874" s="39">
        <v>37</v>
      </c>
      <c r="B1874" s="39">
        <v>2110</v>
      </c>
      <c r="C1874" s="38" t="s">
        <v>1947</v>
      </c>
      <c r="D1874" s="39">
        <v>0.2858</v>
      </c>
      <c r="E1874" s="39">
        <v>0.23180000000000001</v>
      </c>
    </row>
    <row r="1875" spans="1:5" x14ac:dyDescent="0.2">
      <c r="A1875" s="39">
        <v>37</v>
      </c>
      <c r="B1875" s="39">
        <v>2111</v>
      </c>
      <c r="C1875" s="38" t="s">
        <v>1948</v>
      </c>
      <c r="D1875" s="39">
        <v>0.28210000000000002</v>
      </c>
      <c r="E1875" s="39">
        <v>0.2283</v>
      </c>
    </row>
    <row r="1876" spans="1:5" x14ac:dyDescent="0.2">
      <c r="A1876" s="39">
        <v>37</v>
      </c>
      <c r="B1876" s="39">
        <v>2112</v>
      </c>
      <c r="C1876" s="38" t="s">
        <v>1949</v>
      </c>
      <c r="D1876" s="39">
        <v>0.2787</v>
      </c>
      <c r="E1876" s="39">
        <v>0.2248</v>
      </c>
    </row>
    <row r="1877" spans="1:5" x14ac:dyDescent="0.2">
      <c r="A1877" s="39">
        <v>37</v>
      </c>
      <c r="B1877" s="39">
        <v>2113</v>
      </c>
      <c r="C1877" s="38" t="s">
        <v>1950</v>
      </c>
      <c r="D1877" s="39">
        <v>0.27510000000000001</v>
      </c>
      <c r="E1877" s="39">
        <v>0.2215</v>
      </c>
    </row>
    <row r="1878" spans="1:5" x14ac:dyDescent="0.2">
      <c r="A1878" s="39">
        <v>37</v>
      </c>
      <c r="B1878" s="39">
        <v>2114</v>
      </c>
      <c r="C1878" s="38" t="s">
        <v>1951</v>
      </c>
      <c r="D1878" s="39">
        <v>0.27160000000000001</v>
      </c>
      <c r="E1878" s="39">
        <v>0.21820000000000001</v>
      </c>
    </row>
    <row r="1879" spans="1:5" x14ac:dyDescent="0.2">
      <c r="A1879" s="39">
        <v>37</v>
      </c>
      <c r="B1879" s="39">
        <v>2115</v>
      </c>
      <c r="C1879" s="38" t="s">
        <v>1952</v>
      </c>
      <c r="D1879" s="39">
        <v>0.26829999999999998</v>
      </c>
      <c r="E1879" s="39">
        <v>0.21490000000000001</v>
      </c>
    </row>
    <row r="1880" spans="1:5" x14ac:dyDescent="0.2">
      <c r="A1880" s="39">
        <v>37</v>
      </c>
      <c r="B1880" s="39">
        <v>2116</v>
      </c>
      <c r="C1880" s="38" t="s">
        <v>1953</v>
      </c>
      <c r="D1880" s="39">
        <v>0.26504009572901321</v>
      </c>
      <c r="E1880" s="39">
        <v>0.21164990834097158</v>
      </c>
    </row>
    <row r="1881" spans="1:5" x14ac:dyDescent="0.2">
      <c r="A1881" s="39">
        <v>37</v>
      </c>
      <c r="B1881" s="39">
        <v>2117</v>
      </c>
      <c r="C1881" s="38" t="s">
        <v>1954</v>
      </c>
      <c r="D1881" s="39">
        <v>0.26181980001507449</v>
      </c>
      <c r="E1881" s="39">
        <v>0.20844897022215761</v>
      </c>
    </row>
    <row r="1882" spans="1:5" x14ac:dyDescent="0.2">
      <c r="A1882" s="39">
        <v>38</v>
      </c>
      <c r="B1882" s="39">
        <v>2024</v>
      </c>
      <c r="C1882" s="38" t="s">
        <v>1955</v>
      </c>
      <c r="D1882" s="39">
        <v>0.92769999999999997</v>
      </c>
      <c r="E1882" s="39">
        <v>0.92469999999999997</v>
      </c>
    </row>
    <row r="1883" spans="1:5" x14ac:dyDescent="0.2">
      <c r="A1883" s="39">
        <v>38</v>
      </c>
      <c r="B1883" s="39">
        <v>2025</v>
      </c>
      <c r="C1883" s="38" t="s">
        <v>1956</v>
      </c>
      <c r="D1883" s="39">
        <v>0.8931</v>
      </c>
      <c r="E1883" s="39">
        <v>0.88880000000000003</v>
      </c>
    </row>
    <row r="1884" spans="1:5" x14ac:dyDescent="0.2">
      <c r="A1884" s="39">
        <v>38</v>
      </c>
      <c r="B1884" s="39">
        <v>2026</v>
      </c>
      <c r="C1884" s="38" t="s">
        <v>1957</v>
      </c>
      <c r="D1884" s="39">
        <v>0.877</v>
      </c>
      <c r="E1884" s="39">
        <v>0.87119999999999997</v>
      </c>
    </row>
    <row r="1885" spans="1:5" x14ac:dyDescent="0.2">
      <c r="A1885" s="39">
        <v>38</v>
      </c>
      <c r="B1885" s="39">
        <v>2027</v>
      </c>
      <c r="C1885" s="38" t="s">
        <v>1958</v>
      </c>
      <c r="D1885" s="39">
        <v>0.86109999999999998</v>
      </c>
      <c r="E1885" s="39">
        <v>0.85399999999999998</v>
      </c>
    </row>
    <row r="1886" spans="1:5" x14ac:dyDescent="0.2">
      <c r="A1886" s="39">
        <v>38</v>
      </c>
      <c r="B1886" s="39">
        <v>2028</v>
      </c>
      <c r="C1886" s="38" t="s">
        <v>1959</v>
      </c>
      <c r="D1886" s="39">
        <v>0.84550000000000003</v>
      </c>
      <c r="E1886" s="39">
        <v>0.83730000000000004</v>
      </c>
    </row>
    <row r="1887" spans="1:5" x14ac:dyDescent="0.2">
      <c r="A1887" s="39">
        <v>38</v>
      </c>
      <c r="B1887" s="39">
        <v>2029</v>
      </c>
      <c r="C1887" s="38" t="s">
        <v>1960</v>
      </c>
      <c r="D1887" s="39">
        <v>0.83020000000000005</v>
      </c>
      <c r="E1887" s="39">
        <v>0.82069999999999999</v>
      </c>
    </row>
    <row r="1888" spans="1:5" x14ac:dyDescent="0.2">
      <c r="A1888" s="39">
        <v>38</v>
      </c>
      <c r="B1888" s="39">
        <v>2030</v>
      </c>
      <c r="C1888" s="38" t="s">
        <v>1961</v>
      </c>
      <c r="D1888" s="39">
        <v>0.81510000000000005</v>
      </c>
      <c r="E1888" s="39">
        <v>0.80459999999999998</v>
      </c>
    </row>
    <row r="1889" spans="1:5" x14ac:dyDescent="0.2">
      <c r="A1889" s="39">
        <v>38</v>
      </c>
      <c r="B1889" s="39">
        <v>2031</v>
      </c>
      <c r="C1889" s="38" t="s">
        <v>1962</v>
      </c>
      <c r="D1889" s="39">
        <v>0.8004</v>
      </c>
      <c r="E1889" s="39">
        <v>0.78869999999999996</v>
      </c>
    </row>
    <row r="1890" spans="1:5" x14ac:dyDescent="0.2">
      <c r="A1890" s="39">
        <v>38</v>
      </c>
      <c r="B1890" s="39">
        <v>2032</v>
      </c>
      <c r="C1890" s="38" t="s">
        <v>1963</v>
      </c>
      <c r="D1890" s="39">
        <v>0.78600000000000003</v>
      </c>
      <c r="E1890" s="39">
        <v>0.7732</v>
      </c>
    </row>
    <row r="1891" spans="1:5" x14ac:dyDescent="0.2">
      <c r="A1891" s="39">
        <v>38</v>
      </c>
      <c r="B1891" s="39">
        <v>2033</v>
      </c>
      <c r="C1891" s="38" t="s">
        <v>1964</v>
      </c>
      <c r="D1891" s="39">
        <v>0.77180000000000004</v>
      </c>
      <c r="E1891" s="39">
        <v>0.75800000000000001</v>
      </c>
    </row>
    <row r="1892" spans="1:5" x14ac:dyDescent="0.2">
      <c r="A1892" s="39">
        <v>38</v>
      </c>
      <c r="B1892" s="39">
        <v>2034</v>
      </c>
      <c r="C1892" s="38" t="s">
        <v>1965</v>
      </c>
      <c r="D1892" s="39">
        <v>0.75790000000000002</v>
      </c>
      <c r="E1892" s="39">
        <v>0.74319999999999997</v>
      </c>
    </row>
    <row r="1893" spans="1:5" x14ac:dyDescent="0.2">
      <c r="A1893" s="39">
        <v>38</v>
      </c>
      <c r="B1893" s="39">
        <v>2035</v>
      </c>
      <c r="C1893" s="38" t="s">
        <v>1966</v>
      </c>
      <c r="D1893" s="39">
        <v>0.74460000000000004</v>
      </c>
      <c r="E1893" s="39">
        <v>0.72889999999999999</v>
      </c>
    </row>
    <row r="1894" spans="1:5" x14ac:dyDescent="0.2">
      <c r="A1894" s="39">
        <v>38</v>
      </c>
      <c r="B1894" s="39">
        <v>2036</v>
      </c>
      <c r="C1894" s="38" t="s">
        <v>1967</v>
      </c>
      <c r="D1894" s="39">
        <v>0.73199999999999998</v>
      </c>
      <c r="E1894" s="39">
        <v>0.71519999999999995</v>
      </c>
    </row>
    <row r="1895" spans="1:5" x14ac:dyDescent="0.2">
      <c r="A1895" s="39">
        <v>38</v>
      </c>
      <c r="B1895" s="39">
        <v>2037</v>
      </c>
      <c r="C1895" s="38" t="s">
        <v>1968</v>
      </c>
      <c r="D1895" s="39">
        <v>0.72009999999999996</v>
      </c>
      <c r="E1895" s="39">
        <v>0.70230000000000004</v>
      </c>
    </row>
    <row r="1896" spans="1:5" x14ac:dyDescent="0.2">
      <c r="A1896" s="39">
        <v>38</v>
      </c>
      <c r="B1896" s="39">
        <v>2038</v>
      </c>
      <c r="C1896" s="38" t="s">
        <v>1969</v>
      </c>
      <c r="D1896" s="39">
        <v>0.70920000000000005</v>
      </c>
      <c r="E1896" s="39">
        <v>0.69010000000000005</v>
      </c>
    </row>
    <row r="1897" spans="1:5" x14ac:dyDescent="0.2">
      <c r="A1897" s="39">
        <v>38</v>
      </c>
      <c r="B1897" s="39">
        <v>2039</v>
      </c>
      <c r="C1897" s="38" t="s">
        <v>1970</v>
      </c>
      <c r="D1897" s="39">
        <v>0.69889999999999997</v>
      </c>
      <c r="E1897" s="39">
        <v>0.67859999999999998</v>
      </c>
    </row>
    <row r="1898" spans="1:5" x14ac:dyDescent="0.2">
      <c r="A1898" s="39">
        <v>38</v>
      </c>
      <c r="B1898" s="39">
        <v>2040</v>
      </c>
      <c r="C1898" s="38" t="s">
        <v>1971</v>
      </c>
      <c r="D1898" s="39">
        <v>0.68940000000000001</v>
      </c>
      <c r="E1898" s="39">
        <v>0.66779999999999995</v>
      </c>
    </row>
    <row r="1899" spans="1:5" x14ac:dyDescent="0.2">
      <c r="A1899" s="39">
        <v>38</v>
      </c>
      <c r="B1899" s="39">
        <v>2041</v>
      </c>
      <c r="C1899" s="38" t="s">
        <v>1972</v>
      </c>
      <c r="D1899" s="39">
        <v>0.68030000000000002</v>
      </c>
      <c r="E1899" s="39">
        <v>0.65749999999999997</v>
      </c>
    </row>
    <row r="1900" spans="1:5" x14ac:dyDescent="0.2">
      <c r="A1900" s="39">
        <v>38</v>
      </c>
      <c r="B1900" s="39">
        <v>2042</v>
      </c>
      <c r="C1900" s="38" t="s">
        <v>1973</v>
      </c>
      <c r="D1900" s="39">
        <v>0.67179999999999995</v>
      </c>
      <c r="E1900" s="39">
        <v>0.64759999999999995</v>
      </c>
    </row>
    <row r="1901" spans="1:5" x14ac:dyDescent="0.2">
      <c r="A1901" s="39">
        <v>38</v>
      </c>
      <c r="B1901" s="39">
        <v>2043</v>
      </c>
      <c r="C1901" s="38" t="s">
        <v>1974</v>
      </c>
      <c r="D1901" s="39">
        <v>0.66339999999999999</v>
      </c>
      <c r="E1901" s="39">
        <v>0.63790000000000002</v>
      </c>
    </row>
    <row r="1902" spans="1:5" x14ac:dyDescent="0.2">
      <c r="A1902" s="39">
        <v>38</v>
      </c>
      <c r="B1902" s="39">
        <v>2044</v>
      </c>
      <c r="C1902" s="38" t="s">
        <v>1975</v>
      </c>
      <c r="D1902" s="39">
        <v>0.6552</v>
      </c>
      <c r="E1902" s="39">
        <v>0.62829999999999997</v>
      </c>
    </row>
    <row r="1903" spans="1:5" x14ac:dyDescent="0.2">
      <c r="A1903" s="39">
        <v>38</v>
      </c>
      <c r="B1903" s="39">
        <v>2045</v>
      </c>
      <c r="C1903" s="38" t="s">
        <v>1976</v>
      </c>
      <c r="D1903" s="39">
        <v>0.64690000000000003</v>
      </c>
      <c r="E1903" s="39">
        <v>0.61890000000000001</v>
      </c>
    </row>
    <row r="1904" spans="1:5" x14ac:dyDescent="0.2">
      <c r="A1904" s="39">
        <v>38</v>
      </c>
      <c r="B1904" s="39">
        <v>2046</v>
      </c>
      <c r="C1904" s="38" t="s">
        <v>1977</v>
      </c>
      <c r="D1904" s="39">
        <v>0.63880000000000003</v>
      </c>
      <c r="E1904" s="39">
        <v>0.60960000000000003</v>
      </c>
    </row>
    <row r="1905" spans="1:5" x14ac:dyDescent="0.2">
      <c r="A1905" s="39">
        <v>38</v>
      </c>
      <c r="B1905" s="39">
        <v>2047</v>
      </c>
      <c r="C1905" s="38" t="s">
        <v>1978</v>
      </c>
      <c r="D1905" s="39">
        <v>0.63090000000000002</v>
      </c>
      <c r="E1905" s="39">
        <v>0.60050000000000003</v>
      </c>
    </row>
    <row r="1906" spans="1:5" x14ac:dyDescent="0.2">
      <c r="A1906" s="39">
        <v>38</v>
      </c>
      <c r="B1906" s="39">
        <v>2048</v>
      </c>
      <c r="C1906" s="38" t="s">
        <v>1979</v>
      </c>
      <c r="D1906" s="39">
        <v>0.623</v>
      </c>
      <c r="E1906" s="39">
        <v>0.59150000000000003</v>
      </c>
    </row>
    <row r="1907" spans="1:5" x14ac:dyDescent="0.2">
      <c r="A1907" s="39">
        <v>38</v>
      </c>
      <c r="B1907" s="39">
        <v>2049</v>
      </c>
      <c r="C1907" s="38" t="s">
        <v>1980</v>
      </c>
      <c r="D1907" s="39">
        <v>0.61519999999999997</v>
      </c>
      <c r="E1907" s="39">
        <v>0.58260000000000001</v>
      </c>
    </row>
    <row r="1908" spans="1:5" x14ac:dyDescent="0.2">
      <c r="A1908" s="39">
        <v>38</v>
      </c>
      <c r="B1908" s="39">
        <v>2050</v>
      </c>
      <c r="C1908" s="38" t="s">
        <v>1981</v>
      </c>
      <c r="D1908" s="39">
        <v>0.60760000000000003</v>
      </c>
      <c r="E1908" s="39">
        <v>0.57379999999999998</v>
      </c>
    </row>
    <row r="1909" spans="1:5" x14ac:dyDescent="0.2">
      <c r="A1909" s="39">
        <v>38</v>
      </c>
      <c r="B1909" s="39">
        <v>2051</v>
      </c>
      <c r="C1909" s="38" t="s">
        <v>1982</v>
      </c>
      <c r="D1909" s="39">
        <v>0.59989999999999999</v>
      </c>
      <c r="E1909" s="39">
        <v>0.56520000000000004</v>
      </c>
    </row>
    <row r="1910" spans="1:5" x14ac:dyDescent="0.2">
      <c r="A1910" s="39">
        <v>38</v>
      </c>
      <c r="B1910" s="39">
        <v>2052</v>
      </c>
      <c r="C1910" s="38" t="s">
        <v>1983</v>
      </c>
      <c r="D1910" s="39">
        <v>0.59240000000000004</v>
      </c>
      <c r="E1910" s="39">
        <v>0.55669999999999997</v>
      </c>
    </row>
    <row r="1911" spans="1:5" x14ac:dyDescent="0.2">
      <c r="A1911" s="39">
        <v>38</v>
      </c>
      <c r="B1911" s="39">
        <v>2053</v>
      </c>
      <c r="C1911" s="38" t="s">
        <v>1984</v>
      </c>
      <c r="D1911" s="39">
        <v>0.58499999999999996</v>
      </c>
      <c r="E1911" s="39">
        <v>0.5484</v>
      </c>
    </row>
    <row r="1912" spans="1:5" x14ac:dyDescent="0.2">
      <c r="A1912" s="39">
        <v>38</v>
      </c>
      <c r="B1912" s="39">
        <v>2054</v>
      </c>
      <c r="C1912" s="38" t="s">
        <v>1985</v>
      </c>
      <c r="D1912" s="39">
        <v>0.57769999999999999</v>
      </c>
      <c r="E1912" s="39">
        <v>0.54020000000000001</v>
      </c>
    </row>
    <row r="1913" spans="1:5" x14ac:dyDescent="0.2">
      <c r="A1913" s="39">
        <v>38</v>
      </c>
      <c r="B1913" s="39">
        <v>2055</v>
      </c>
      <c r="C1913" s="38" t="s">
        <v>1986</v>
      </c>
      <c r="D1913" s="39">
        <v>0.57050000000000001</v>
      </c>
      <c r="E1913" s="39">
        <v>0.53200000000000003</v>
      </c>
    </row>
    <row r="1914" spans="1:5" x14ac:dyDescent="0.2">
      <c r="A1914" s="39">
        <v>38</v>
      </c>
      <c r="B1914" s="39">
        <v>2056</v>
      </c>
      <c r="C1914" s="38" t="s">
        <v>1987</v>
      </c>
      <c r="D1914" s="39">
        <v>0.56340000000000001</v>
      </c>
      <c r="E1914" s="39">
        <v>0.52410000000000001</v>
      </c>
    </row>
    <row r="1915" spans="1:5" x14ac:dyDescent="0.2">
      <c r="A1915" s="39">
        <v>38</v>
      </c>
      <c r="B1915" s="39">
        <v>2057</v>
      </c>
      <c r="C1915" s="38" t="s">
        <v>1988</v>
      </c>
      <c r="D1915" s="39">
        <v>0.55640000000000001</v>
      </c>
      <c r="E1915" s="39">
        <v>0.51619999999999999</v>
      </c>
    </row>
    <row r="1916" spans="1:5" x14ac:dyDescent="0.2">
      <c r="A1916" s="39">
        <v>38</v>
      </c>
      <c r="B1916" s="39">
        <v>2058</v>
      </c>
      <c r="C1916" s="38" t="s">
        <v>1989</v>
      </c>
      <c r="D1916" s="39">
        <v>0.5494</v>
      </c>
      <c r="E1916" s="39">
        <v>0.50849999999999995</v>
      </c>
    </row>
    <row r="1917" spans="1:5" x14ac:dyDescent="0.2">
      <c r="A1917" s="39">
        <v>38</v>
      </c>
      <c r="B1917" s="39">
        <v>2059</v>
      </c>
      <c r="C1917" s="38" t="s">
        <v>1990</v>
      </c>
      <c r="D1917" s="39">
        <v>0.54249999999999998</v>
      </c>
      <c r="E1917" s="39">
        <v>0.50090000000000001</v>
      </c>
    </row>
    <row r="1918" spans="1:5" x14ac:dyDescent="0.2">
      <c r="A1918" s="39">
        <v>38</v>
      </c>
      <c r="B1918" s="39">
        <v>2060</v>
      </c>
      <c r="C1918" s="38" t="s">
        <v>1991</v>
      </c>
      <c r="D1918" s="39">
        <v>0.53580000000000005</v>
      </c>
      <c r="E1918" s="39">
        <v>0.49330000000000002</v>
      </c>
    </row>
    <row r="1919" spans="1:5" x14ac:dyDescent="0.2">
      <c r="A1919" s="39">
        <v>38</v>
      </c>
      <c r="B1919" s="39">
        <v>2061</v>
      </c>
      <c r="C1919" s="38" t="s">
        <v>1992</v>
      </c>
      <c r="D1919" s="39">
        <v>0.52910000000000001</v>
      </c>
      <c r="E1919" s="39">
        <v>0.48599999999999999</v>
      </c>
    </row>
    <row r="1920" spans="1:5" x14ac:dyDescent="0.2">
      <c r="A1920" s="39">
        <v>38</v>
      </c>
      <c r="B1920" s="39">
        <v>2062</v>
      </c>
      <c r="C1920" s="38" t="s">
        <v>1993</v>
      </c>
      <c r="D1920" s="39">
        <v>0.52249999999999996</v>
      </c>
      <c r="E1920" s="39">
        <v>0.47870000000000001</v>
      </c>
    </row>
    <row r="1921" spans="1:5" x14ac:dyDescent="0.2">
      <c r="A1921" s="39">
        <v>38</v>
      </c>
      <c r="B1921" s="39">
        <v>2063</v>
      </c>
      <c r="C1921" s="38" t="s">
        <v>1994</v>
      </c>
      <c r="D1921" s="39">
        <v>0.51590000000000003</v>
      </c>
      <c r="E1921" s="39">
        <v>0.47139999999999999</v>
      </c>
    </row>
    <row r="1922" spans="1:5" x14ac:dyDescent="0.2">
      <c r="A1922" s="39">
        <v>38</v>
      </c>
      <c r="B1922" s="39">
        <v>2064</v>
      </c>
      <c r="C1922" s="38" t="s">
        <v>1995</v>
      </c>
      <c r="D1922" s="39">
        <v>0.50949999999999995</v>
      </c>
      <c r="E1922" s="39">
        <v>0.46439999999999998</v>
      </c>
    </row>
    <row r="1923" spans="1:5" x14ac:dyDescent="0.2">
      <c r="A1923" s="39">
        <v>38</v>
      </c>
      <c r="B1923" s="39">
        <v>2065</v>
      </c>
      <c r="C1923" s="38" t="s">
        <v>1996</v>
      </c>
      <c r="D1923" s="39">
        <v>0.50309999999999999</v>
      </c>
      <c r="E1923" s="39">
        <v>0.45750000000000002</v>
      </c>
    </row>
    <row r="1924" spans="1:5" x14ac:dyDescent="0.2">
      <c r="A1924" s="39">
        <v>38</v>
      </c>
      <c r="B1924" s="39">
        <v>2066</v>
      </c>
      <c r="C1924" s="38" t="s">
        <v>1997</v>
      </c>
      <c r="D1924" s="39">
        <v>0.49680000000000002</v>
      </c>
      <c r="E1924" s="39">
        <v>0.4506</v>
      </c>
    </row>
    <row r="1925" spans="1:5" x14ac:dyDescent="0.2">
      <c r="A1925" s="39">
        <v>38</v>
      </c>
      <c r="B1925" s="39">
        <v>2067</v>
      </c>
      <c r="C1925" s="38" t="s">
        <v>1998</v>
      </c>
      <c r="D1925" s="39">
        <v>0.49059999999999998</v>
      </c>
      <c r="E1925" s="39">
        <v>0.44390000000000002</v>
      </c>
    </row>
    <row r="1926" spans="1:5" x14ac:dyDescent="0.2">
      <c r="A1926" s="39">
        <v>38</v>
      </c>
      <c r="B1926" s="39">
        <v>2068</v>
      </c>
      <c r="C1926" s="38" t="s">
        <v>1999</v>
      </c>
      <c r="D1926" s="39">
        <v>0.48449999999999999</v>
      </c>
      <c r="E1926" s="39">
        <v>0.43719999999999998</v>
      </c>
    </row>
    <row r="1927" spans="1:5" x14ac:dyDescent="0.2">
      <c r="A1927" s="39">
        <v>38</v>
      </c>
      <c r="B1927" s="39">
        <v>2069</v>
      </c>
      <c r="C1927" s="38" t="s">
        <v>2000</v>
      </c>
      <c r="D1927" s="39">
        <v>0.47839999999999999</v>
      </c>
      <c r="E1927" s="39">
        <v>0.43059999999999998</v>
      </c>
    </row>
    <row r="1928" spans="1:5" x14ac:dyDescent="0.2">
      <c r="A1928" s="39">
        <v>38</v>
      </c>
      <c r="B1928" s="39">
        <v>2070</v>
      </c>
      <c r="C1928" s="38" t="s">
        <v>2001</v>
      </c>
      <c r="D1928" s="39">
        <v>0.47239999999999999</v>
      </c>
      <c r="E1928" s="39">
        <v>0.42409999999999998</v>
      </c>
    </row>
    <row r="1929" spans="1:5" x14ac:dyDescent="0.2">
      <c r="A1929" s="39">
        <v>38</v>
      </c>
      <c r="B1929" s="39">
        <v>2071</v>
      </c>
      <c r="C1929" s="38" t="s">
        <v>2002</v>
      </c>
      <c r="D1929" s="39">
        <v>0.46660000000000001</v>
      </c>
      <c r="E1929" s="39">
        <v>0.4178</v>
      </c>
    </row>
    <row r="1930" spans="1:5" x14ac:dyDescent="0.2">
      <c r="A1930" s="39">
        <v>38</v>
      </c>
      <c r="B1930" s="39">
        <v>2072</v>
      </c>
      <c r="C1930" s="38" t="s">
        <v>2003</v>
      </c>
      <c r="D1930" s="39">
        <v>0.46079999999999999</v>
      </c>
      <c r="E1930" s="39">
        <v>0.41160000000000002</v>
      </c>
    </row>
    <row r="1931" spans="1:5" x14ac:dyDescent="0.2">
      <c r="A1931" s="39">
        <v>38</v>
      </c>
      <c r="B1931" s="39">
        <v>2073</v>
      </c>
      <c r="C1931" s="38" t="s">
        <v>2004</v>
      </c>
      <c r="D1931" s="39">
        <v>0.45500000000000002</v>
      </c>
      <c r="E1931" s="39">
        <v>0.40539999999999998</v>
      </c>
    </row>
    <row r="1932" spans="1:5" x14ac:dyDescent="0.2">
      <c r="A1932" s="39">
        <v>38</v>
      </c>
      <c r="B1932" s="39">
        <v>2074</v>
      </c>
      <c r="C1932" s="38" t="s">
        <v>2005</v>
      </c>
      <c r="D1932" s="39">
        <v>0.44929999999999998</v>
      </c>
      <c r="E1932" s="39">
        <v>0.39929999999999999</v>
      </c>
    </row>
    <row r="1933" spans="1:5" x14ac:dyDescent="0.2">
      <c r="A1933" s="39">
        <v>38</v>
      </c>
      <c r="B1933" s="39">
        <v>2075</v>
      </c>
      <c r="C1933" s="38" t="s">
        <v>2006</v>
      </c>
      <c r="D1933" s="39">
        <v>0.44369999999999998</v>
      </c>
      <c r="E1933" s="39">
        <v>0.39329999999999998</v>
      </c>
    </row>
    <row r="1934" spans="1:5" x14ac:dyDescent="0.2">
      <c r="A1934" s="39">
        <v>38</v>
      </c>
      <c r="B1934" s="39">
        <v>2076</v>
      </c>
      <c r="C1934" s="38" t="s">
        <v>2007</v>
      </c>
      <c r="D1934" s="39">
        <v>0.43809999999999999</v>
      </c>
      <c r="E1934" s="39">
        <v>0.38740000000000002</v>
      </c>
    </row>
    <row r="1935" spans="1:5" x14ac:dyDescent="0.2">
      <c r="A1935" s="39">
        <v>38</v>
      </c>
      <c r="B1935" s="39">
        <v>2077</v>
      </c>
      <c r="C1935" s="38" t="s">
        <v>2008</v>
      </c>
      <c r="D1935" s="39">
        <v>0.43259999999999998</v>
      </c>
      <c r="E1935" s="39">
        <v>0.38159999999999999</v>
      </c>
    </row>
    <row r="1936" spans="1:5" x14ac:dyDescent="0.2">
      <c r="A1936" s="39">
        <v>38</v>
      </c>
      <c r="B1936" s="39">
        <v>2078</v>
      </c>
      <c r="C1936" s="38" t="s">
        <v>2009</v>
      </c>
      <c r="D1936" s="39">
        <v>0.42730000000000001</v>
      </c>
      <c r="E1936" s="39">
        <v>0.37580000000000002</v>
      </c>
    </row>
    <row r="1937" spans="1:5" x14ac:dyDescent="0.2">
      <c r="A1937" s="39">
        <v>38</v>
      </c>
      <c r="B1937" s="39">
        <v>2079</v>
      </c>
      <c r="C1937" s="38" t="s">
        <v>2010</v>
      </c>
      <c r="D1937" s="39">
        <v>0.4219</v>
      </c>
      <c r="E1937" s="39">
        <v>0.37019999999999997</v>
      </c>
    </row>
    <row r="1938" spans="1:5" x14ac:dyDescent="0.2">
      <c r="A1938" s="39">
        <v>38</v>
      </c>
      <c r="B1938" s="39">
        <v>2080</v>
      </c>
      <c r="C1938" s="38" t="s">
        <v>2011</v>
      </c>
      <c r="D1938" s="39">
        <v>0.41660000000000003</v>
      </c>
      <c r="E1938" s="39">
        <v>0.36470000000000002</v>
      </c>
    </row>
    <row r="1939" spans="1:5" x14ac:dyDescent="0.2">
      <c r="A1939" s="39">
        <v>38</v>
      </c>
      <c r="B1939" s="39">
        <v>2081</v>
      </c>
      <c r="C1939" s="38" t="s">
        <v>2012</v>
      </c>
      <c r="D1939" s="39">
        <v>0.41139999999999999</v>
      </c>
      <c r="E1939" s="39">
        <v>0.35920000000000002</v>
      </c>
    </row>
    <row r="1940" spans="1:5" x14ac:dyDescent="0.2">
      <c r="A1940" s="39">
        <v>38</v>
      </c>
      <c r="B1940" s="39">
        <v>2082</v>
      </c>
      <c r="C1940" s="38" t="s">
        <v>2013</v>
      </c>
      <c r="D1940" s="39">
        <v>0.40629999999999999</v>
      </c>
      <c r="E1940" s="39">
        <v>0.35389999999999999</v>
      </c>
    </row>
    <row r="1941" spans="1:5" x14ac:dyDescent="0.2">
      <c r="A1941" s="39">
        <v>38</v>
      </c>
      <c r="B1941" s="39">
        <v>2083</v>
      </c>
      <c r="C1941" s="38" t="s">
        <v>2014</v>
      </c>
      <c r="D1941" s="39">
        <v>0.4012</v>
      </c>
      <c r="E1941" s="39">
        <v>0.34860000000000002</v>
      </c>
    </row>
    <row r="1942" spans="1:5" x14ac:dyDescent="0.2">
      <c r="A1942" s="39">
        <v>38</v>
      </c>
      <c r="B1942" s="39">
        <v>2084</v>
      </c>
      <c r="C1942" s="38" t="s">
        <v>2015</v>
      </c>
      <c r="D1942" s="39">
        <v>0.3962</v>
      </c>
      <c r="E1942" s="39">
        <v>0.34320000000000001</v>
      </c>
    </row>
    <row r="1943" spans="1:5" x14ac:dyDescent="0.2">
      <c r="A1943" s="39">
        <v>38</v>
      </c>
      <c r="B1943" s="39">
        <v>2085</v>
      </c>
      <c r="C1943" s="38" t="s">
        <v>2016</v>
      </c>
      <c r="D1943" s="39">
        <v>0.39119999999999999</v>
      </c>
      <c r="E1943" s="39">
        <v>0.33810000000000001</v>
      </c>
    </row>
    <row r="1944" spans="1:5" x14ac:dyDescent="0.2">
      <c r="A1944" s="39">
        <v>38</v>
      </c>
      <c r="B1944" s="39">
        <v>2086</v>
      </c>
      <c r="C1944" s="38" t="s">
        <v>2017</v>
      </c>
      <c r="D1944" s="39">
        <v>0.38640000000000002</v>
      </c>
      <c r="E1944" s="39">
        <v>0.33300000000000002</v>
      </c>
    </row>
    <row r="1945" spans="1:5" x14ac:dyDescent="0.2">
      <c r="A1945" s="39">
        <v>38</v>
      </c>
      <c r="B1945" s="39">
        <v>2087</v>
      </c>
      <c r="C1945" s="38" t="s">
        <v>2018</v>
      </c>
      <c r="D1945" s="39">
        <v>0.38150000000000001</v>
      </c>
      <c r="E1945" s="39">
        <v>0.3281</v>
      </c>
    </row>
    <row r="1946" spans="1:5" x14ac:dyDescent="0.2">
      <c r="A1946" s="39">
        <v>38</v>
      </c>
      <c r="B1946" s="39">
        <v>2088</v>
      </c>
      <c r="C1946" s="38" t="s">
        <v>2019</v>
      </c>
      <c r="D1946" s="39">
        <v>0.37669999999999998</v>
      </c>
      <c r="E1946" s="39">
        <v>0.3231</v>
      </c>
    </row>
    <row r="1947" spans="1:5" x14ac:dyDescent="0.2">
      <c r="A1947" s="39">
        <v>38</v>
      </c>
      <c r="B1947" s="39">
        <v>2089</v>
      </c>
      <c r="C1947" s="38" t="s">
        <v>2020</v>
      </c>
      <c r="D1947" s="39">
        <v>0.372</v>
      </c>
      <c r="E1947" s="39">
        <v>0.31830000000000003</v>
      </c>
    </row>
    <row r="1948" spans="1:5" x14ac:dyDescent="0.2">
      <c r="A1948" s="39">
        <v>38</v>
      </c>
      <c r="B1948" s="39">
        <v>2090</v>
      </c>
      <c r="C1948" s="38" t="s">
        <v>2021</v>
      </c>
      <c r="D1948" s="39">
        <v>0.3674</v>
      </c>
      <c r="E1948" s="39">
        <v>0.3135</v>
      </c>
    </row>
    <row r="1949" spans="1:5" x14ac:dyDescent="0.2">
      <c r="A1949" s="39">
        <v>38</v>
      </c>
      <c r="B1949" s="39">
        <v>2091</v>
      </c>
      <c r="C1949" s="38" t="s">
        <v>2022</v>
      </c>
      <c r="D1949" s="39">
        <v>0.36280000000000001</v>
      </c>
      <c r="E1949" s="39">
        <v>0.30880000000000002</v>
      </c>
    </row>
    <row r="1950" spans="1:5" x14ac:dyDescent="0.2">
      <c r="A1950" s="39">
        <v>38</v>
      </c>
      <c r="B1950" s="39">
        <v>2092</v>
      </c>
      <c r="C1950" s="38" t="s">
        <v>2023</v>
      </c>
      <c r="D1950" s="39">
        <v>0.35820000000000002</v>
      </c>
      <c r="E1950" s="39">
        <v>0.30420000000000003</v>
      </c>
    </row>
    <row r="1951" spans="1:5" x14ac:dyDescent="0.2">
      <c r="A1951" s="39">
        <v>38</v>
      </c>
      <c r="B1951" s="39">
        <v>2093</v>
      </c>
      <c r="C1951" s="38" t="s">
        <v>2024</v>
      </c>
      <c r="D1951" s="39">
        <v>0.3538</v>
      </c>
      <c r="E1951" s="39">
        <v>0.29959999999999998</v>
      </c>
    </row>
    <row r="1952" spans="1:5" x14ac:dyDescent="0.2">
      <c r="A1952" s="39">
        <v>38</v>
      </c>
      <c r="B1952" s="39">
        <v>2094</v>
      </c>
      <c r="C1952" s="38" t="s">
        <v>2025</v>
      </c>
      <c r="D1952" s="39">
        <v>0.34939999999999999</v>
      </c>
      <c r="E1952" s="39">
        <v>0.29509999999999997</v>
      </c>
    </row>
    <row r="1953" spans="1:5" x14ac:dyDescent="0.2">
      <c r="A1953" s="39">
        <v>38</v>
      </c>
      <c r="B1953" s="39">
        <v>2095</v>
      </c>
      <c r="C1953" s="38" t="s">
        <v>2026</v>
      </c>
      <c r="D1953" s="39">
        <v>0.34499999999999997</v>
      </c>
      <c r="E1953" s="39">
        <v>0.29070000000000001</v>
      </c>
    </row>
    <row r="1954" spans="1:5" x14ac:dyDescent="0.2">
      <c r="A1954" s="39">
        <v>38</v>
      </c>
      <c r="B1954" s="39">
        <v>2096</v>
      </c>
      <c r="C1954" s="38" t="s">
        <v>2027</v>
      </c>
      <c r="D1954" s="39">
        <v>0.3407</v>
      </c>
      <c r="E1954" s="39">
        <v>0.2863</v>
      </c>
    </row>
    <row r="1955" spans="1:5" x14ac:dyDescent="0.2">
      <c r="A1955" s="39">
        <v>38</v>
      </c>
      <c r="B1955" s="39">
        <v>2097</v>
      </c>
      <c r="C1955" s="38" t="s">
        <v>2028</v>
      </c>
      <c r="D1955" s="39">
        <v>0.33639999999999998</v>
      </c>
      <c r="E1955" s="39">
        <v>0.28210000000000002</v>
      </c>
    </row>
    <row r="1956" spans="1:5" x14ac:dyDescent="0.2">
      <c r="A1956" s="39">
        <v>38</v>
      </c>
      <c r="B1956" s="39">
        <v>2098</v>
      </c>
      <c r="C1956" s="38" t="s">
        <v>2029</v>
      </c>
      <c r="D1956" s="39">
        <v>0.33229999999999998</v>
      </c>
      <c r="E1956" s="39">
        <v>0.27789999999999998</v>
      </c>
    </row>
    <row r="1957" spans="1:5" x14ac:dyDescent="0.2">
      <c r="A1957" s="39">
        <v>38</v>
      </c>
      <c r="B1957" s="39">
        <v>2099</v>
      </c>
      <c r="C1957" s="38" t="s">
        <v>2030</v>
      </c>
      <c r="D1957" s="39">
        <v>0.3281</v>
      </c>
      <c r="E1957" s="39">
        <v>0.2737</v>
      </c>
    </row>
    <row r="1958" spans="1:5" x14ac:dyDescent="0.2">
      <c r="A1958" s="39">
        <v>38</v>
      </c>
      <c r="B1958" s="39">
        <v>2100</v>
      </c>
      <c r="C1958" s="38" t="s">
        <v>2031</v>
      </c>
      <c r="D1958" s="39">
        <v>0.32400000000000001</v>
      </c>
      <c r="E1958" s="39">
        <v>0.26960000000000001</v>
      </c>
    </row>
    <row r="1959" spans="1:5" x14ac:dyDescent="0.2">
      <c r="A1959" s="39">
        <v>38</v>
      </c>
      <c r="B1959" s="39">
        <v>2101</v>
      </c>
      <c r="C1959" s="38" t="s">
        <v>2032</v>
      </c>
      <c r="D1959" s="39">
        <v>0.32</v>
      </c>
      <c r="E1959" s="39">
        <v>0.26550000000000001</v>
      </c>
    </row>
    <row r="1960" spans="1:5" x14ac:dyDescent="0.2">
      <c r="A1960" s="39">
        <v>38</v>
      </c>
      <c r="B1960" s="39">
        <v>2102</v>
      </c>
      <c r="C1960" s="38" t="s">
        <v>2033</v>
      </c>
      <c r="D1960" s="39">
        <v>0.31590000000000001</v>
      </c>
      <c r="E1960" s="39">
        <v>0.26150000000000001</v>
      </c>
    </row>
    <row r="1961" spans="1:5" x14ac:dyDescent="0.2">
      <c r="A1961" s="39">
        <v>38</v>
      </c>
      <c r="B1961" s="39">
        <v>2103</v>
      </c>
      <c r="C1961" s="38" t="s">
        <v>2034</v>
      </c>
      <c r="D1961" s="39">
        <v>0.312</v>
      </c>
      <c r="E1961" s="39">
        <v>0.2576</v>
      </c>
    </row>
    <row r="1962" spans="1:5" x14ac:dyDescent="0.2">
      <c r="A1962" s="39">
        <v>38</v>
      </c>
      <c r="B1962" s="39">
        <v>2104</v>
      </c>
      <c r="C1962" s="38" t="s">
        <v>2035</v>
      </c>
      <c r="D1962" s="39">
        <v>0.30809999999999998</v>
      </c>
      <c r="E1962" s="39">
        <v>0.25380000000000003</v>
      </c>
    </row>
    <row r="1963" spans="1:5" x14ac:dyDescent="0.2">
      <c r="A1963" s="39">
        <v>38</v>
      </c>
      <c r="B1963" s="39">
        <v>2105</v>
      </c>
      <c r="C1963" s="38" t="s">
        <v>2036</v>
      </c>
      <c r="D1963" s="39">
        <v>0.30420000000000003</v>
      </c>
      <c r="E1963" s="39">
        <v>0.25</v>
      </c>
    </row>
    <row r="1964" spans="1:5" x14ac:dyDescent="0.2">
      <c r="A1964" s="39">
        <v>38</v>
      </c>
      <c r="B1964" s="39">
        <v>2106</v>
      </c>
      <c r="C1964" s="38" t="s">
        <v>2037</v>
      </c>
      <c r="D1964" s="39">
        <v>0.30049999999999999</v>
      </c>
      <c r="E1964" s="39">
        <v>0.2462</v>
      </c>
    </row>
    <row r="1965" spans="1:5" x14ac:dyDescent="0.2">
      <c r="A1965" s="39">
        <v>38</v>
      </c>
      <c r="B1965" s="39">
        <v>2107</v>
      </c>
      <c r="C1965" s="38" t="s">
        <v>2038</v>
      </c>
      <c r="D1965" s="39">
        <v>0.29670000000000002</v>
      </c>
      <c r="E1965" s="39">
        <v>0.24249999999999999</v>
      </c>
    </row>
    <row r="1966" spans="1:5" x14ac:dyDescent="0.2">
      <c r="A1966" s="39">
        <v>38</v>
      </c>
      <c r="B1966" s="39">
        <v>2108</v>
      </c>
      <c r="C1966" s="38" t="s">
        <v>2039</v>
      </c>
      <c r="D1966" s="39">
        <v>0.29299999999999998</v>
      </c>
      <c r="E1966" s="39">
        <v>0.23880000000000001</v>
      </c>
    </row>
    <row r="1967" spans="1:5" x14ac:dyDescent="0.2">
      <c r="A1967" s="39">
        <v>38</v>
      </c>
      <c r="B1967" s="39">
        <v>2109</v>
      </c>
      <c r="C1967" s="38" t="s">
        <v>2040</v>
      </c>
      <c r="D1967" s="39">
        <v>0.2893</v>
      </c>
      <c r="E1967" s="39">
        <v>0.23530000000000001</v>
      </c>
    </row>
    <row r="1968" spans="1:5" x14ac:dyDescent="0.2">
      <c r="A1968" s="39">
        <v>38</v>
      </c>
      <c r="B1968" s="39">
        <v>2110</v>
      </c>
      <c r="C1968" s="38" t="s">
        <v>2041</v>
      </c>
      <c r="D1968" s="39">
        <v>0.2858</v>
      </c>
      <c r="E1968" s="39">
        <v>0.23180000000000001</v>
      </c>
    </row>
    <row r="1969" spans="1:5" x14ac:dyDescent="0.2">
      <c r="A1969" s="39">
        <v>38</v>
      </c>
      <c r="B1969" s="39">
        <v>2111</v>
      </c>
      <c r="C1969" s="38" t="s">
        <v>2042</v>
      </c>
      <c r="D1969" s="39">
        <v>0.28210000000000002</v>
      </c>
      <c r="E1969" s="39">
        <v>0.2283</v>
      </c>
    </row>
    <row r="1970" spans="1:5" x14ac:dyDescent="0.2">
      <c r="A1970" s="39">
        <v>38</v>
      </c>
      <c r="B1970" s="39">
        <v>2112</v>
      </c>
      <c r="C1970" s="38" t="s">
        <v>2043</v>
      </c>
      <c r="D1970" s="39">
        <v>0.2787</v>
      </c>
      <c r="E1970" s="39">
        <v>0.2248</v>
      </c>
    </row>
    <row r="1971" spans="1:5" x14ac:dyDescent="0.2">
      <c r="A1971" s="39">
        <v>38</v>
      </c>
      <c r="B1971" s="39">
        <v>2113</v>
      </c>
      <c r="C1971" s="38" t="s">
        <v>2044</v>
      </c>
      <c r="D1971" s="39">
        <v>0.27510000000000001</v>
      </c>
      <c r="E1971" s="39">
        <v>0.2215</v>
      </c>
    </row>
    <row r="1972" spans="1:5" x14ac:dyDescent="0.2">
      <c r="A1972" s="39">
        <v>38</v>
      </c>
      <c r="B1972" s="39">
        <v>2114</v>
      </c>
      <c r="C1972" s="38" t="s">
        <v>2045</v>
      </c>
      <c r="D1972" s="39">
        <v>0.27160000000000001</v>
      </c>
      <c r="E1972" s="39">
        <v>0.21820000000000001</v>
      </c>
    </row>
    <row r="1973" spans="1:5" x14ac:dyDescent="0.2">
      <c r="A1973" s="39">
        <v>38</v>
      </c>
      <c r="B1973" s="39">
        <v>2115</v>
      </c>
      <c r="C1973" s="38" t="s">
        <v>2046</v>
      </c>
      <c r="D1973" s="39">
        <v>0.26829999999999998</v>
      </c>
      <c r="E1973" s="39">
        <v>0.21490000000000001</v>
      </c>
    </row>
    <row r="1974" spans="1:5" x14ac:dyDescent="0.2">
      <c r="A1974" s="39">
        <v>38</v>
      </c>
      <c r="B1974" s="39">
        <v>2116</v>
      </c>
      <c r="C1974" s="38" t="s">
        <v>2047</v>
      </c>
      <c r="D1974" s="39">
        <v>0.26504009572901321</v>
      </c>
      <c r="E1974" s="39">
        <v>0.21164990834097158</v>
      </c>
    </row>
    <row r="1975" spans="1:5" x14ac:dyDescent="0.2">
      <c r="A1975" s="39">
        <v>38</v>
      </c>
      <c r="B1975" s="39">
        <v>2117</v>
      </c>
      <c r="C1975" s="38" t="s">
        <v>2048</v>
      </c>
      <c r="D1975" s="39">
        <v>0.26181980001507449</v>
      </c>
      <c r="E1975" s="39">
        <v>0.20844897022215761</v>
      </c>
    </row>
    <row r="1976" spans="1:5" x14ac:dyDescent="0.2">
      <c r="A1976" s="39">
        <v>39</v>
      </c>
      <c r="B1976" s="39">
        <v>2024</v>
      </c>
      <c r="C1976" s="38" t="s">
        <v>2049</v>
      </c>
      <c r="D1976" s="39">
        <v>0.92769999999999997</v>
      </c>
      <c r="E1976" s="39">
        <v>0.92469999999999997</v>
      </c>
    </row>
    <row r="1977" spans="1:5" x14ac:dyDescent="0.2">
      <c r="A1977" s="39">
        <v>39</v>
      </c>
      <c r="B1977" s="39">
        <v>2025</v>
      </c>
      <c r="C1977" s="38" t="s">
        <v>2050</v>
      </c>
      <c r="D1977" s="39">
        <v>0.8931</v>
      </c>
      <c r="E1977" s="39">
        <v>0.88880000000000003</v>
      </c>
    </row>
    <row r="1978" spans="1:5" x14ac:dyDescent="0.2">
      <c r="A1978" s="39">
        <v>39</v>
      </c>
      <c r="B1978" s="39">
        <v>2026</v>
      </c>
      <c r="C1978" s="38" t="s">
        <v>2051</v>
      </c>
      <c r="D1978" s="39">
        <v>0.877</v>
      </c>
      <c r="E1978" s="39">
        <v>0.87119999999999997</v>
      </c>
    </row>
    <row r="1979" spans="1:5" x14ac:dyDescent="0.2">
      <c r="A1979" s="39">
        <v>39</v>
      </c>
      <c r="B1979" s="39">
        <v>2027</v>
      </c>
      <c r="C1979" s="38" t="s">
        <v>2052</v>
      </c>
      <c r="D1979" s="39">
        <v>0.86109999999999998</v>
      </c>
      <c r="E1979" s="39">
        <v>0.85399999999999998</v>
      </c>
    </row>
    <row r="1980" spans="1:5" x14ac:dyDescent="0.2">
      <c r="A1980" s="39">
        <v>39</v>
      </c>
      <c r="B1980" s="39">
        <v>2028</v>
      </c>
      <c r="C1980" s="38" t="s">
        <v>2053</v>
      </c>
      <c r="D1980" s="39">
        <v>0.84550000000000003</v>
      </c>
      <c r="E1980" s="39">
        <v>0.83730000000000004</v>
      </c>
    </row>
    <row r="1981" spans="1:5" x14ac:dyDescent="0.2">
      <c r="A1981" s="39">
        <v>39</v>
      </c>
      <c r="B1981" s="39">
        <v>2029</v>
      </c>
      <c r="C1981" s="38" t="s">
        <v>2054</v>
      </c>
      <c r="D1981" s="39">
        <v>0.83020000000000005</v>
      </c>
      <c r="E1981" s="39">
        <v>0.82069999999999999</v>
      </c>
    </row>
    <row r="1982" spans="1:5" x14ac:dyDescent="0.2">
      <c r="A1982" s="39">
        <v>39</v>
      </c>
      <c r="B1982" s="39">
        <v>2030</v>
      </c>
      <c r="C1982" s="38" t="s">
        <v>2055</v>
      </c>
      <c r="D1982" s="39">
        <v>0.81510000000000005</v>
      </c>
      <c r="E1982" s="39">
        <v>0.80459999999999998</v>
      </c>
    </row>
    <row r="1983" spans="1:5" x14ac:dyDescent="0.2">
      <c r="A1983" s="39">
        <v>39</v>
      </c>
      <c r="B1983" s="39">
        <v>2031</v>
      </c>
      <c r="C1983" s="38" t="s">
        <v>2056</v>
      </c>
      <c r="D1983" s="39">
        <v>0.8004</v>
      </c>
      <c r="E1983" s="39">
        <v>0.78869999999999996</v>
      </c>
    </row>
    <row r="1984" spans="1:5" x14ac:dyDescent="0.2">
      <c r="A1984" s="39">
        <v>39</v>
      </c>
      <c r="B1984" s="39">
        <v>2032</v>
      </c>
      <c r="C1984" s="38" t="s">
        <v>2057</v>
      </c>
      <c r="D1984" s="39">
        <v>0.78600000000000003</v>
      </c>
      <c r="E1984" s="39">
        <v>0.7732</v>
      </c>
    </row>
    <row r="1985" spans="1:5" x14ac:dyDescent="0.2">
      <c r="A1985" s="39">
        <v>39</v>
      </c>
      <c r="B1985" s="39">
        <v>2033</v>
      </c>
      <c r="C1985" s="38" t="s">
        <v>2058</v>
      </c>
      <c r="D1985" s="39">
        <v>0.77180000000000004</v>
      </c>
      <c r="E1985" s="39">
        <v>0.75800000000000001</v>
      </c>
    </row>
    <row r="1986" spans="1:5" x14ac:dyDescent="0.2">
      <c r="A1986" s="39">
        <v>39</v>
      </c>
      <c r="B1986" s="39">
        <v>2034</v>
      </c>
      <c r="C1986" s="38" t="s">
        <v>2059</v>
      </c>
      <c r="D1986" s="39">
        <v>0.75790000000000002</v>
      </c>
      <c r="E1986" s="39">
        <v>0.74319999999999997</v>
      </c>
    </row>
    <row r="1987" spans="1:5" x14ac:dyDescent="0.2">
      <c r="A1987" s="39">
        <v>39</v>
      </c>
      <c r="B1987" s="39">
        <v>2035</v>
      </c>
      <c r="C1987" s="38" t="s">
        <v>2060</v>
      </c>
      <c r="D1987" s="39">
        <v>0.74460000000000004</v>
      </c>
      <c r="E1987" s="39">
        <v>0.72889999999999999</v>
      </c>
    </row>
    <row r="1988" spans="1:5" x14ac:dyDescent="0.2">
      <c r="A1988" s="39">
        <v>39</v>
      </c>
      <c r="B1988" s="39">
        <v>2036</v>
      </c>
      <c r="C1988" s="38" t="s">
        <v>2061</v>
      </c>
      <c r="D1988" s="39">
        <v>0.73199999999999998</v>
      </c>
      <c r="E1988" s="39">
        <v>0.71519999999999995</v>
      </c>
    </row>
    <row r="1989" spans="1:5" x14ac:dyDescent="0.2">
      <c r="A1989" s="39">
        <v>39</v>
      </c>
      <c r="B1989" s="39">
        <v>2037</v>
      </c>
      <c r="C1989" s="38" t="s">
        <v>2062</v>
      </c>
      <c r="D1989" s="39">
        <v>0.72009999999999996</v>
      </c>
      <c r="E1989" s="39">
        <v>0.70230000000000004</v>
      </c>
    </row>
    <row r="1990" spans="1:5" x14ac:dyDescent="0.2">
      <c r="A1990" s="39">
        <v>39</v>
      </c>
      <c r="B1990" s="39">
        <v>2038</v>
      </c>
      <c r="C1990" s="38" t="s">
        <v>2063</v>
      </c>
      <c r="D1990" s="39">
        <v>0.70920000000000005</v>
      </c>
      <c r="E1990" s="39">
        <v>0.69010000000000005</v>
      </c>
    </row>
    <row r="1991" spans="1:5" x14ac:dyDescent="0.2">
      <c r="A1991" s="39">
        <v>39</v>
      </c>
      <c r="B1991" s="39">
        <v>2039</v>
      </c>
      <c r="C1991" s="38" t="s">
        <v>2064</v>
      </c>
      <c r="D1991" s="39">
        <v>0.69889999999999997</v>
      </c>
      <c r="E1991" s="39">
        <v>0.67859999999999998</v>
      </c>
    </row>
    <row r="1992" spans="1:5" x14ac:dyDescent="0.2">
      <c r="A1992" s="39">
        <v>39</v>
      </c>
      <c r="B1992" s="39">
        <v>2040</v>
      </c>
      <c r="C1992" s="38" t="s">
        <v>2065</v>
      </c>
      <c r="D1992" s="39">
        <v>0.68940000000000001</v>
      </c>
      <c r="E1992" s="39">
        <v>0.66779999999999995</v>
      </c>
    </row>
    <row r="1993" spans="1:5" x14ac:dyDescent="0.2">
      <c r="A1993" s="39">
        <v>39</v>
      </c>
      <c r="B1993" s="39">
        <v>2041</v>
      </c>
      <c r="C1993" s="38" t="s">
        <v>2066</v>
      </c>
      <c r="D1993" s="39">
        <v>0.68030000000000002</v>
      </c>
      <c r="E1993" s="39">
        <v>0.65749999999999997</v>
      </c>
    </row>
    <row r="1994" spans="1:5" x14ac:dyDescent="0.2">
      <c r="A1994" s="39">
        <v>39</v>
      </c>
      <c r="B1994" s="39">
        <v>2042</v>
      </c>
      <c r="C1994" s="38" t="s">
        <v>2067</v>
      </c>
      <c r="D1994" s="39">
        <v>0.67179999999999995</v>
      </c>
      <c r="E1994" s="39">
        <v>0.64759999999999995</v>
      </c>
    </row>
    <row r="1995" spans="1:5" x14ac:dyDescent="0.2">
      <c r="A1995" s="39">
        <v>39</v>
      </c>
      <c r="B1995" s="39">
        <v>2043</v>
      </c>
      <c r="C1995" s="38" t="s">
        <v>2068</v>
      </c>
      <c r="D1995" s="39">
        <v>0.66339999999999999</v>
      </c>
      <c r="E1995" s="39">
        <v>0.63790000000000002</v>
      </c>
    </row>
    <row r="1996" spans="1:5" x14ac:dyDescent="0.2">
      <c r="A1996" s="39">
        <v>39</v>
      </c>
      <c r="B1996" s="39">
        <v>2044</v>
      </c>
      <c r="C1996" s="38" t="s">
        <v>2069</v>
      </c>
      <c r="D1996" s="39">
        <v>0.6552</v>
      </c>
      <c r="E1996" s="39">
        <v>0.62829999999999997</v>
      </c>
    </row>
    <row r="1997" spans="1:5" x14ac:dyDescent="0.2">
      <c r="A1997" s="39">
        <v>39</v>
      </c>
      <c r="B1997" s="39">
        <v>2045</v>
      </c>
      <c r="C1997" s="38" t="s">
        <v>2070</v>
      </c>
      <c r="D1997" s="39">
        <v>0.64690000000000003</v>
      </c>
      <c r="E1997" s="39">
        <v>0.61890000000000001</v>
      </c>
    </row>
    <row r="1998" spans="1:5" x14ac:dyDescent="0.2">
      <c r="A1998" s="39">
        <v>39</v>
      </c>
      <c r="B1998" s="39">
        <v>2046</v>
      </c>
      <c r="C1998" s="38" t="s">
        <v>2071</v>
      </c>
      <c r="D1998" s="39">
        <v>0.63880000000000003</v>
      </c>
      <c r="E1998" s="39">
        <v>0.60960000000000003</v>
      </c>
    </row>
    <row r="1999" spans="1:5" x14ac:dyDescent="0.2">
      <c r="A1999" s="39">
        <v>39</v>
      </c>
      <c r="B1999" s="39">
        <v>2047</v>
      </c>
      <c r="C1999" s="38" t="s">
        <v>2072</v>
      </c>
      <c r="D1999" s="39">
        <v>0.63090000000000002</v>
      </c>
      <c r="E1999" s="39">
        <v>0.60050000000000003</v>
      </c>
    </row>
    <row r="2000" spans="1:5" x14ac:dyDescent="0.2">
      <c r="A2000" s="39">
        <v>39</v>
      </c>
      <c r="B2000" s="39">
        <v>2048</v>
      </c>
      <c r="C2000" s="38" t="s">
        <v>2073</v>
      </c>
      <c r="D2000" s="39">
        <v>0.623</v>
      </c>
      <c r="E2000" s="39">
        <v>0.59150000000000003</v>
      </c>
    </row>
    <row r="2001" spans="1:5" x14ac:dyDescent="0.2">
      <c r="A2001" s="39">
        <v>39</v>
      </c>
      <c r="B2001" s="39">
        <v>2049</v>
      </c>
      <c r="C2001" s="38" t="s">
        <v>2074</v>
      </c>
      <c r="D2001" s="39">
        <v>0.61519999999999997</v>
      </c>
      <c r="E2001" s="39">
        <v>0.58260000000000001</v>
      </c>
    </row>
    <row r="2002" spans="1:5" x14ac:dyDescent="0.2">
      <c r="A2002" s="39">
        <v>39</v>
      </c>
      <c r="B2002" s="39">
        <v>2050</v>
      </c>
      <c r="C2002" s="38" t="s">
        <v>2075</v>
      </c>
      <c r="D2002" s="39">
        <v>0.60760000000000003</v>
      </c>
      <c r="E2002" s="39">
        <v>0.57379999999999998</v>
      </c>
    </row>
    <row r="2003" spans="1:5" x14ac:dyDescent="0.2">
      <c r="A2003" s="39">
        <v>39</v>
      </c>
      <c r="B2003" s="39">
        <v>2051</v>
      </c>
      <c r="C2003" s="38" t="s">
        <v>2076</v>
      </c>
      <c r="D2003" s="39">
        <v>0.59989999999999999</v>
      </c>
      <c r="E2003" s="39">
        <v>0.56520000000000004</v>
      </c>
    </row>
    <row r="2004" spans="1:5" x14ac:dyDescent="0.2">
      <c r="A2004" s="39">
        <v>39</v>
      </c>
      <c r="B2004" s="39">
        <v>2052</v>
      </c>
      <c r="C2004" s="38" t="s">
        <v>2077</v>
      </c>
      <c r="D2004" s="39">
        <v>0.59240000000000004</v>
      </c>
      <c r="E2004" s="39">
        <v>0.55669999999999997</v>
      </c>
    </row>
    <row r="2005" spans="1:5" x14ac:dyDescent="0.2">
      <c r="A2005" s="39">
        <v>39</v>
      </c>
      <c r="B2005" s="39">
        <v>2053</v>
      </c>
      <c r="C2005" s="38" t="s">
        <v>2078</v>
      </c>
      <c r="D2005" s="39">
        <v>0.58499999999999996</v>
      </c>
      <c r="E2005" s="39">
        <v>0.5484</v>
      </c>
    </row>
    <row r="2006" spans="1:5" x14ac:dyDescent="0.2">
      <c r="A2006" s="39">
        <v>39</v>
      </c>
      <c r="B2006" s="39">
        <v>2054</v>
      </c>
      <c r="C2006" s="38" t="s">
        <v>2079</v>
      </c>
      <c r="D2006" s="39">
        <v>0.57769999999999999</v>
      </c>
      <c r="E2006" s="39">
        <v>0.54020000000000001</v>
      </c>
    </row>
    <row r="2007" spans="1:5" x14ac:dyDescent="0.2">
      <c r="A2007" s="39">
        <v>39</v>
      </c>
      <c r="B2007" s="39">
        <v>2055</v>
      </c>
      <c r="C2007" s="38" t="s">
        <v>2080</v>
      </c>
      <c r="D2007" s="39">
        <v>0.57050000000000001</v>
      </c>
      <c r="E2007" s="39">
        <v>0.53200000000000003</v>
      </c>
    </row>
    <row r="2008" spans="1:5" x14ac:dyDescent="0.2">
      <c r="A2008" s="39">
        <v>39</v>
      </c>
      <c r="B2008" s="39">
        <v>2056</v>
      </c>
      <c r="C2008" s="38" t="s">
        <v>2081</v>
      </c>
      <c r="D2008" s="39">
        <v>0.56340000000000001</v>
      </c>
      <c r="E2008" s="39">
        <v>0.52410000000000001</v>
      </c>
    </row>
    <row r="2009" spans="1:5" x14ac:dyDescent="0.2">
      <c r="A2009" s="39">
        <v>39</v>
      </c>
      <c r="B2009" s="39">
        <v>2057</v>
      </c>
      <c r="C2009" s="38" t="s">
        <v>2082</v>
      </c>
      <c r="D2009" s="39">
        <v>0.55640000000000001</v>
      </c>
      <c r="E2009" s="39">
        <v>0.51619999999999999</v>
      </c>
    </row>
    <row r="2010" spans="1:5" x14ac:dyDescent="0.2">
      <c r="A2010" s="39">
        <v>39</v>
      </c>
      <c r="B2010" s="39">
        <v>2058</v>
      </c>
      <c r="C2010" s="38" t="s">
        <v>2083</v>
      </c>
      <c r="D2010" s="39">
        <v>0.5494</v>
      </c>
      <c r="E2010" s="39">
        <v>0.50849999999999995</v>
      </c>
    </row>
    <row r="2011" spans="1:5" x14ac:dyDescent="0.2">
      <c r="A2011" s="39">
        <v>39</v>
      </c>
      <c r="B2011" s="39">
        <v>2059</v>
      </c>
      <c r="C2011" s="38" t="s">
        <v>2084</v>
      </c>
      <c r="D2011" s="39">
        <v>0.54249999999999998</v>
      </c>
      <c r="E2011" s="39">
        <v>0.50090000000000001</v>
      </c>
    </row>
    <row r="2012" spans="1:5" x14ac:dyDescent="0.2">
      <c r="A2012" s="39">
        <v>39</v>
      </c>
      <c r="B2012" s="39">
        <v>2060</v>
      </c>
      <c r="C2012" s="38" t="s">
        <v>2085</v>
      </c>
      <c r="D2012" s="39">
        <v>0.53580000000000005</v>
      </c>
      <c r="E2012" s="39">
        <v>0.49330000000000002</v>
      </c>
    </row>
    <row r="2013" spans="1:5" x14ac:dyDescent="0.2">
      <c r="A2013" s="39">
        <v>39</v>
      </c>
      <c r="B2013" s="39">
        <v>2061</v>
      </c>
      <c r="C2013" s="38" t="s">
        <v>2086</v>
      </c>
      <c r="D2013" s="39">
        <v>0.52910000000000001</v>
      </c>
      <c r="E2013" s="39">
        <v>0.48599999999999999</v>
      </c>
    </row>
    <row r="2014" spans="1:5" x14ac:dyDescent="0.2">
      <c r="A2014" s="39">
        <v>39</v>
      </c>
      <c r="B2014" s="39">
        <v>2062</v>
      </c>
      <c r="C2014" s="38" t="s">
        <v>2087</v>
      </c>
      <c r="D2014" s="39">
        <v>0.52249999999999996</v>
      </c>
      <c r="E2014" s="39">
        <v>0.47870000000000001</v>
      </c>
    </row>
    <row r="2015" spans="1:5" x14ac:dyDescent="0.2">
      <c r="A2015" s="39">
        <v>39</v>
      </c>
      <c r="B2015" s="39">
        <v>2063</v>
      </c>
      <c r="C2015" s="38" t="s">
        <v>2088</v>
      </c>
      <c r="D2015" s="39">
        <v>0.51590000000000003</v>
      </c>
      <c r="E2015" s="39">
        <v>0.47139999999999999</v>
      </c>
    </row>
    <row r="2016" spans="1:5" x14ac:dyDescent="0.2">
      <c r="A2016" s="39">
        <v>39</v>
      </c>
      <c r="B2016" s="39">
        <v>2064</v>
      </c>
      <c r="C2016" s="38" t="s">
        <v>2089</v>
      </c>
      <c r="D2016" s="39">
        <v>0.50949999999999995</v>
      </c>
      <c r="E2016" s="39">
        <v>0.46439999999999998</v>
      </c>
    </row>
    <row r="2017" spans="1:5" x14ac:dyDescent="0.2">
      <c r="A2017" s="39">
        <v>39</v>
      </c>
      <c r="B2017" s="39">
        <v>2065</v>
      </c>
      <c r="C2017" s="38" t="s">
        <v>2090</v>
      </c>
      <c r="D2017" s="39">
        <v>0.50309999999999999</v>
      </c>
      <c r="E2017" s="39">
        <v>0.45750000000000002</v>
      </c>
    </row>
    <row r="2018" spans="1:5" x14ac:dyDescent="0.2">
      <c r="A2018" s="39">
        <v>39</v>
      </c>
      <c r="B2018" s="39">
        <v>2066</v>
      </c>
      <c r="C2018" s="38" t="s">
        <v>2091</v>
      </c>
      <c r="D2018" s="39">
        <v>0.49680000000000002</v>
      </c>
      <c r="E2018" s="39">
        <v>0.4506</v>
      </c>
    </row>
    <row r="2019" spans="1:5" x14ac:dyDescent="0.2">
      <c r="A2019" s="39">
        <v>39</v>
      </c>
      <c r="B2019" s="39">
        <v>2067</v>
      </c>
      <c r="C2019" s="38" t="s">
        <v>2092</v>
      </c>
      <c r="D2019" s="39">
        <v>0.49059999999999998</v>
      </c>
      <c r="E2019" s="39">
        <v>0.44390000000000002</v>
      </c>
    </row>
    <row r="2020" spans="1:5" x14ac:dyDescent="0.2">
      <c r="A2020" s="39">
        <v>39</v>
      </c>
      <c r="B2020" s="39">
        <v>2068</v>
      </c>
      <c r="C2020" s="38" t="s">
        <v>2093</v>
      </c>
      <c r="D2020" s="39">
        <v>0.48449999999999999</v>
      </c>
      <c r="E2020" s="39">
        <v>0.43719999999999998</v>
      </c>
    </row>
    <row r="2021" spans="1:5" x14ac:dyDescent="0.2">
      <c r="A2021" s="39">
        <v>39</v>
      </c>
      <c r="B2021" s="39">
        <v>2069</v>
      </c>
      <c r="C2021" s="38" t="s">
        <v>2094</v>
      </c>
      <c r="D2021" s="39">
        <v>0.47839999999999999</v>
      </c>
      <c r="E2021" s="39">
        <v>0.43059999999999998</v>
      </c>
    </row>
    <row r="2022" spans="1:5" x14ac:dyDescent="0.2">
      <c r="A2022" s="39">
        <v>39</v>
      </c>
      <c r="B2022" s="39">
        <v>2070</v>
      </c>
      <c r="C2022" s="38" t="s">
        <v>2095</v>
      </c>
      <c r="D2022" s="39">
        <v>0.47239999999999999</v>
      </c>
      <c r="E2022" s="39">
        <v>0.42409999999999998</v>
      </c>
    </row>
    <row r="2023" spans="1:5" x14ac:dyDescent="0.2">
      <c r="A2023" s="39">
        <v>39</v>
      </c>
      <c r="B2023" s="39">
        <v>2071</v>
      </c>
      <c r="C2023" s="38" t="s">
        <v>2096</v>
      </c>
      <c r="D2023" s="39">
        <v>0.46660000000000001</v>
      </c>
      <c r="E2023" s="39">
        <v>0.4178</v>
      </c>
    </row>
    <row r="2024" spans="1:5" x14ac:dyDescent="0.2">
      <c r="A2024" s="39">
        <v>39</v>
      </c>
      <c r="B2024" s="39">
        <v>2072</v>
      </c>
      <c r="C2024" s="38" t="s">
        <v>2097</v>
      </c>
      <c r="D2024" s="39">
        <v>0.46079999999999999</v>
      </c>
      <c r="E2024" s="39">
        <v>0.41160000000000002</v>
      </c>
    </row>
    <row r="2025" spans="1:5" x14ac:dyDescent="0.2">
      <c r="A2025" s="39">
        <v>39</v>
      </c>
      <c r="B2025" s="39">
        <v>2073</v>
      </c>
      <c r="C2025" s="38" t="s">
        <v>2098</v>
      </c>
      <c r="D2025" s="39">
        <v>0.45500000000000002</v>
      </c>
      <c r="E2025" s="39">
        <v>0.40539999999999998</v>
      </c>
    </row>
    <row r="2026" spans="1:5" x14ac:dyDescent="0.2">
      <c r="A2026" s="39">
        <v>39</v>
      </c>
      <c r="B2026" s="39">
        <v>2074</v>
      </c>
      <c r="C2026" s="38" t="s">
        <v>2099</v>
      </c>
      <c r="D2026" s="39">
        <v>0.44929999999999998</v>
      </c>
      <c r="E2026" s="39">
        <v>0.39929999999999999</v>
      </c>
    </row>
    <row r="2027" spans="1:5" x14ac:dyDescent="0.2">
      <c r="A2027" s="39">
        <v>39</v>
      </c>
      <c r="B2027" s="39">
        <v>2075</v>
      </c>
      <c r="C2027" s="38" t="s">
        <v>2100</v>
      </c>
      <c r="D2027" s="39">
        <v>0.44369999999999998</v>
      </c>
      <c r="E2027" s="39">
        <v>0.39329999999999998</v>
      </c>
    </row>
    <row r="2028" spans="1:5" x14ac:dyDescent="0.2">
      <c r="A2028" s="39">
        <v>39</v>
      </c>
      <c r="B2028" s="39">
        <v>2076</v>
      </c>
      <c r="C2028" s="38" t="s">
        <v>2101</v>
      </c>
      <c r="D2028" s="39">
        <v>0.43809999999999999</v>
      </c>
      <c r="E2028" s="39">
        <v>0.38740000000000002</v>
      </c>
    </row>
    <row r="2029" spans="1:5" x14ac:dyDescent="0.2">
      <c r="A2029" s="39">
        <v>39</v>
      </c>
      <c r="B2029" s="39">
        <v>2077</v>
      </c>
      <c r="C2029" s="38" t="s">
        <v>2102</v>
      </c>
      <c r="D2029" s="39">
        <v>0.43259999999999998</v>
      </c>
      <c r="E2029" s="39">
        <v>0.38159999999999999</v>
      </c>
    </row>
    <row r="2030" spans="1:5" x14ac:dyDescent="0.2">
      <c r="A2030" s="39">
        <v>39</v>
      </c>
      <c r="B2030" s="39">
        <v>2078</v>
      </c>
      <c r="C2030" s="38" t="s">
        <v>2103</v>
      </c>
      <c r="D2030" s="39">
        <v>0.42730000000000001</v>
      </c>
      <c r="E2030" s="39">
        <v>0.37580000000000002</v>
      </c>
    </row>
    <row r="2031" spans="1:5" x14ac:dyDescent="0.2">
      <c r="A2031" s="39">
        <v>39</v>
      </c>
      <c r="B2031" s="39">
        <v>2079</v>
      </c>
      <c r="C2031" s="38" t="s">
        <v>2104</v>
      </c>
      <c r="D2031" s="39">
        <v>0.4219</v>
      </c>
      <c r="E2031" s="39">
        <v>0.37019999999999997</v>
      </c>
    </row>
    <row r="2032" spans="1:5" x14ac:dyDescent="0.2">
      <c r="A2032" s="39">
        <v>39</v>
      </c>
      <c r="B2032" s="39">
        <v>2080</v>
      </c>
      <c r="C2032" s="38" t="s">
        <v>2105</v>
      </c>
      <c r="D2032" s="39">
        <v>0.41660000000000003</v>
      </c>
      <c r="E2032" s="39">
        <v>0.36470000000000002</v>
      </c>
    </row>
    <row r="2033" spans="1:5" x14ac:dyDescent="0.2">
      <c r="A2033" s="39">
        <v>39</v>
      </c>
      <c r="B2033" s="39">
        <v>2081</v>
      </c>
      <c r="C2033" s="38" t="s">
        <v>2106</v>
      </c>
      <c r="D2033" s="39">
        <v>0.41139999999999999</v>
      </c>
      <c r="E2033" s="39">
        <v>0.35920000000000002</v>
      </c>
    </row>
    <row r="2034" spans="1:5" x14ac:dyDescent="0.2">
      <c r="A2034" s="39">
        <v>39</v>
      </c>
      <c r="B2034" s="39">
        <v>2082</v>
      </c>
      <c r="C2034" s="38" t="s">
        <v>2107</v>
      </c>
      <c r="D2034" s="39">
        <v>0.40629999999999999</v>
      </c>
      <c r="E2034" s="39">
        <v>0.35389999999999999</v>
      </c>
    </row>
    <row r="2035" spans="1:5" x14ac:dyDescent="0.2">
      <c r="A2035" s="39">
        <v>39</v>
      </c>
      <c r="B2035" s="39">
        <v>2083</v>
      </c>
      <c r="C2035" s="38" t="s">
        <v>2108</v>
      </c>
      <c r="D2035" s="39">
        <v>0.4012</v>
      </c>
      <c r="E2035" s="39">
        <v>0.34860000000000002</v>
      </c>
    </row>
    <row r="2036" spans="1:5" x14ac:dyDescent="0.2">
      <c r="A2036" s="39">
        <v>39</v>
      </c>
      <c r="B2036" s="39">
        <v>2084</v>
      </c>
      <c r="C2036" s="38" t="s">
        <v>2109</v>
      </c>
      <c r="D2036" s="39">
        <v>0.3962</v>
      </c>
      <c r="E2036" s="39">
        <v>0.34320000000000001</v>
      </c>
    </row>
    <row r="2037" spans="1:5" x14ac:dyDescent="0.2">
      <c r="A2037" s="39">
        <v>39</v>
      </c>
      <c r="B2037" s="39">
        <v>2085</v>
      </c>
      <c r="C2037" s="38" t="s">
        <v>2110</v>
      </c>
      <c r="D2037" s="39">
        <v>0.39119999999999999</v>
      </c>
      <c r="E2037" s="39">
        <v>0.33810000000000001</v>
      </c>
    </row>
    <row r="2038" spans="1:5" x14ac:dyDescent="0.2">
      <c r="A2038" s="39">
        <v>39</v>
      </c>
      <c r="B2038" s="39">
        <v>2086</v>
      </c>
      <c r="C2038" s="38" t="s">
        <v>2111</v>
      </c>
      <c r="D2038" s="39">
        <v>0.38640000000000002</v>
      </c>
      <c r="E2038" s="39">
        <v>0.33300000000000002</v>
      </c>
    </row>
    <row r="2039" spans="1:5" x14ac:dyDescent="0.2">
      <c r="A2039" s="39">
        <v>39</v>
      </c>
      <c r="B2039" s="39">
        <v>2087</v>
      </c>
      <c r="C2039" s="38" t="s">
        <v>2112</v>
      </c>
      <c r="D2039" s="39">
        <v>0.38150000000000001</v>
      </c>
      <c r="E2039" s="39">
        <v>0.3281</v>
      </c>
    </row>
    <row r="2040" spans="1:5" x14ac:dyDescent="0.2">
      <c r="A2040" s="39">
        <v>39</v>
      </c>
      <c r="B2040" s="39">
        <v>2088</v>
      </c>
      <c r="C2040" s="38" t="s">
        <v>2113</v>
      </c>
      <c r="D2040" s="39">
        <v>0.37669999999999998</v>
      </c>
      <c r="E2040" s="39">
        <v>0.3231</v>
      </c>
    </row>
    <row r="2041" spans="1:5" x14ac:dyDescent="0.2">
      <c r="A2041" s="39">
        <v>39</v>
      </c>
      <c r="B2041" s="39">
        <v>2089</v>
      </c>
      <c r="C2041" s="38" t="s">
        <v>2114</v>
      </c>
      <c r="D2041" s="39">
        <v>0.372</v>
      </c>
      <c r="E2041" s="39">
        <v>0.31830000000000003</v>
      </c>
    </row>
    <row r="2042" spans="1:5" x14ac:dyDescent="0.2">
      <c r="A2042" s="39">
        <v>39</v>
      </c>
      <c r="B2042" s="39">
        <v>2090</v>
      </c>
      <c r="C2042" s="38" t="s">
        <v>2115</v>
      </c>
      <c r="D2042" s="39">
        <v>0.3674</v>
      </c>
      <c r="E2042" s="39">
        <v>0.3135</v>
      </c>
    </row>
    <row r="2043" spans="1:5" x14ac:dyDescent="0.2">
      <c r="A2043" s="39">
        <v>39</v>
      </c>
      <c r="B2043" s="39">
        <v>2091</v>
      </c>
      <c r="C2043" s="38" t="s">
        <v>2116</v>
      </c>
      <c r="D2043" s="39">
        <v>0.36280000000000001</v>
      </c>
      <c r="E2043" s="39">
        <v>0.30880000000000002</v>
      </c>
    </row>
    <row r="2044" spans="1:5" x14ac:dyDescent="0.2">
      <c r="A2044" s="39">
        <v>39</v>
      </c>
      <c r="B2044" s="39">
        <v>2092</v>
      </c>
      <c r="C2044" s="38" t="s">
        <v>2117</v>
      </c>
      <c r="D2044" s="39">
        <v>0.35820000000000002</v>
      </c>
      <c r="E2044" s="39">
        <v>0.30420000000000003</v>
      </c>
    </row>
    <row r="2045" spans="1:5" x14ac:dyDescent="0.2">
      <c r="A2045" s="39">
        <v>39</v>
      </c>
      <c r="B2045" s="39">
        <v>2093</v>
      </c>
      <c r="C2045" s="38" t="s">
        <v>2118</v>
      </c>
      <c r="D2045" s="39">
        <v>0.3538</v>
      </c>
      <c r="E2045" s="39">
        <v>0.29959999999999998</v>
      </c>
    </row>
    <row r="2046" spans="1:5" x14ac:dyDescent="0.2">
      <c r="A2046" s="39">
        <v>39</v>
      </c>
      <c r="B2046" s="39">
        <v>2094</v>
      </c>
      <c r="C2046" s="38" t="s">
        <v>2119</v>
      </c>
      <c r="D2046" s="39">
        <v>0.34939999999999999</v>
      </c>
      <c r="E2046" s="39">
        <v>0.29509999999999997</v>
      </c>
    </row>
    <row r="2047" spans="1:5" x14ac:dyDescent="0.2">
      <c r="A2047" s="39">
        <v>39</v>
      </c>
      <c r="B2047" s="39">
        <v>2095</v>
      </c>
      <c r="C2047" s="38" t="s">
        <v>2120</v>
      </c>
      <c r="D2047" s="39">
        <v>0.34499999999999997</v>
      </c>
      <c r="E2047" s="39">
        <v>0.29070000000000001</v>
      </c>
    </row>
    <row r="2048" spans="1:5" x14ac:dyDescent="0.2">
      <c r="A2048" s="39">
        <v>39</v>
      </c>
      <c r="B2048" s="39">
        <v>2096</v>
      </c>
      <c r="C2048" s="38" t="s">
        <v>2121</v>
      </c>
      <c r="D2048" s="39">
        <v>0.3407</v>
      </c>
      <c r="E2048" s="39">
        <v>0.2863</v>
      </c>
    </row>
    <row r="2049" spans="1:5" x14ac:dyDescent="0.2">
      <c r="A2049" s="39">
        <v>39</v>
      </c>
      <c r="B2049" s="39">
        <v>2097</v>
      </c>
      <c r="C2049" s="38" t="s">
        <v>2122</v>
      </c>
      <c r="D2049" s="39">
        <v>0.33639999999999998</v>
      </c>
      <c r="E2049" s="39">
        <v>0.28210000000000002</v>
      </c>
    </row>
    <row r="2050" spans="1:5" x14ac:dyDescent="0.2">
      <c r="A2050" s="39">
        <v>39</v>
      </c>
      <c r="B2050" s="39">
        <v>2098</v>
      </c>
      <c r="C2050" s="38" t="s">
        <v>2123</v>
      </c>
      <c r="D2050" s="39">
        <v>0.33229999999999998</v>
      </c>
      <c r="E2050" s="39">
        <v>0.27789999999999998</v>
      </c>
    </row>
    <row r="2051" spans="1:5" x14ac:dyDescent="0.2">
      <c r="A2051" s="39">
        <v>39</v>
      </c>
      <c r="B2051" s="39">
        <v>2099</v>
      </c>
      <c r="C2051" s="38" t="s">
        <v>2124</v>
      </c>
      <c r="D2051" s="39">
        <v>0.3281</v>
      </c>
      <c r="E2051" s="39">
        <v>0.2737</v>
      </c>
    </row>
    <row r="2052" spans="1:5" x14ac:dyDescent="0.2">
      <c r="A2052" s="39">
        <v>39</v>
      </c>
      <c r="B2052" s="39">
        <v>2100</v>
      </c>
      <c r="C2052" s="38" t="s">
        <v>2125</v>
      </c>
      <c r="D2052" s="39">
        <v>0.32400000000000001</v>
      </c>
      <c r="E2052" s="39">
        <v>0.26960000000000001</v>
      </c>
    </row>
    <row r="2053" spans="1:5" x14ac:dyDescent="0.2">
      <c r="A2053" s="39">
        <v>39</v>
      </c>
      <c r="B2053" s="39">
        <v>2101</v>
      </c>
      <c r="C2053" s="38" t="s">
        <v>2126</v>
      </c>
      <c r="D2053" s="39">
        <v>0.32</v>
      </c>
      <c r="E2053" s="39">
        <v>0.26550000000000001</v>
      </c>
    </row>
    <row r="2054" spans="1:5" x14ac:dyDescent="0.2">
      <c r="A2054" s="39">
        <v>39</v>
      </c>
      <c r="B2054" s="39">
        <v>2102</v>
      </c>
      <c r="C2054" s="38" t="s">
        <v>2127</v>
      </c>
      <c r="D2054" s="39">
        <v>0.31590000000000001</v>
      </c>
      <c r="E2054" s="39">
        <v>0.26150000000000001</v>
      </c>
    </row>
    <row r="2055" spans="1:5" x14ac:dyDescent="0.2">
      <c r="A2055" s="39">
        <v>39</v>
      </c>
      <c r="B2055" s="39">
        <v>2103</v>
      </c>
      <c r="C2055" s="38" t="s">
        <v>2128</v>
      </c>
      <c r="D2055" s="39">
        <v>0.312</v>
      </c>
      <c r="E2055" s="39">
        <v>0.2576</v>
      </c>
    </row>
    <row r="2056" spans="1:5" x14ac:dyDescent="0.2">
      <c r="A2056" s="39">
        <v>39</v>
      </c>
      <c r="B2056" s="39">
        <v>2104</v>
      </c>
      <c r="C2056" s="38" t="s">
        <v>2129</v>
      </c>
      <c r="D2056" s="39">
        <v>0.30809999999999998</v>
      </c>
      <c r="E2056" s="39">
        <v>0.25380000000000003</v>
      </c>
    </row>
    <row r="2057" spans="1:5" x14ac:dyDescent="0.2">
      <c r="A2057" s="39">
        <v>39</v>
      </c>
      <c r="B2057" s="39">
        <v>2105</v>
      </c>
      <c r="C2057" s="38" t="s">
        <v>2130</v>
      </c>
      <c r="D2057" s="39">
        <v>0.30420000000000003</v>
      </c>
      <c r="E2057" s="39">
        <v>0.25</v>
      </c>
    </row>
    <row r="2058" spans="1:5" x14ac:dyDescent="0.2">
      <c r="A2058" s="39">
        <v>39</v>
      </c>
      <c r="B2058" s="39">
        <v>2106</v>
      </c>
      <c r="C2058" s="38" t="s">
        <v>2131</v>
      </c>
      <c r="D2058" s="39">
        <v>0.30049999999999999</v>
      </c>
      <c r="E2058" s="39">
        <v>0.2462</v>
      </c>
    </row>
    <row r="2059" spans="1:5" x14ac:dyDescent="0.2">
      <c r="A2059" s="39">
        <v>39</v>
      </c>
      <c r="B2059" s="39">
        <v>2107</v>
      </c>
      <c r="C2059" s="38" t="s">
        <v>2132</v>
      </c>
      <c r="D2059" s="39">
        <v>0.29670000000000002</v>
      </c>
      <c r="E2059" s="39">
        <v>0.24249999999999999</v>
      </c>
    </row>
    <row r="2060" spans="1:5" x14ac:dyDescent="0.2">
      <c r="A2060" s="39">
        <v>39</v>
      </c>
      <c r="B2060" s="39">
        <v>2108</v>
      </c>
      <c r="C2060" s="38" t="s">
        <v>2133</v>
      </c>
      <c r="D2060" s="39">
        <v>0.29299999999999998</v>
      </c>
      <c r="E2060" s="39">
        <v>0.23880000000000001</v>
      </c>
    </row>
    <row r="2061" spans="1:5" x14ac:dyDescent="0.2">
      <c r="A2061" s="39">
        <v>39</v>
      </c>
      <c r="B2061" s="39">
        <v>2109</v>
      </c>
      <c r="C2061" s="38" t="s">
        <v>2134</v>
      </c>
      <c r="D2061" s="39">
        <v>0.2893</v>
      </c>
      <c r="E2061" s="39">
        <v>0.23530000000000001</v>
      </c>
    </row>
    <row r="2062" spans="1:5" x14ac:dyDescent="0.2">
      <c r="A2062" s="39">
        <v>39</v>
      </c>
      <c r="B2062" s="39">
        <v>2110</v>
      </c>
      <c r="C2062" s="38" t="s">
        <v>2135</v>
      </c>
      <c r="D2062" s="39">
        <v>0.2858</v>
      </c>
      <c r="E2062" s="39">
        <v>0.23180000000000001</v>
      </c>
    </row>
    <row r="2063" spans="1:5" x14ac:dyDescent="0.2">
      <c r="A2063" s="39">
        <v>39</v>
      </c>
      <c r="B2063" s="39">
        <v>2111</v>
      </c>
      <c r="C2063" s="38" t="s">
        <v>2136</v>
      </c>
      <c r="D2063" s="39">
        <v>0.28210000000000002</v>
      </c>
      <c r="E2063" s="39">
        <v>0.2283</v>
      </c>
    </row>
    <row r="2064" spans="1:5" x14ac:dyDescent="0.2">
      <c r="A2064" s="39">
        <v>39</v>
      </c>
      <c r="B2064" s="39">
        <v>2112</v>
      </c>
      <c r="C2064" s="38" t="s">
        <v>2137</v>
      </c>
      <c r="D2064" s="39">
        <v>0.2787</v>
      </c>
      <c r="E2064" s="39">
        <v>0.2248</v>
      </c>
    </row>
    <row r="2065" spans="1:5" x14ac:dyDescent="0.2">
      <c r="A2065" s="39">
        <v>39</v>
      </c>
      <c r="B2065" s="39">
        <v>2113</v>
      </c>
      <c r="C2065" s="38" t="s">
        <v>2138</v>
      </c>
      <c r="D2065" s="39">
        <v>0.27510000000000001</v>
      </c>
      <c r="E2065" s="39">
        <v>0.2215</v>
      </c>
    </row>
    <row r="2066" spans="1:5" x14ac:dyDescent="0.2">
      <c r="A2066" s="39">
        <v>39</v>
      </c>
      <c r="B2066" s="39">
        <v>2114</v>
      </c>
      <c r="C2066" s="38" t="s">
        <v>2139</v>
      </c>
      <c r="D2066" s="39">
        <v>0.27160000000000001</v>
      </c>
      <c r="E2066" s="39">
        <v>0.21820000000000001</v>
      </c>
    </row>
    <row r="2067" spans="1:5" x14ac:dyDescent="0.2">
      <c r="A2067" s="39">
        <v>39</v>
      </c>
      <c r="B2067" s="39">
        <v>2115</v>
      </c>
      <c r="C2067" s="38" t="s">
        <v>2140</v>
      </c>
      <c r="D2067" s="39">
        <v>0.26829999999999998</v>
      </c>
      <c r="E2067" s="39">
        <v>0.21490000000000001</v>
      </c>
    </row>
    <row r="2068" spans="1:5" x14ac:dyDescent="0.2">
      <c r="A2068" s="39">
        <v>39</v>
      </c>
      <c r="B2068" s="39">
        <v>2116</v>
      </c>
      <c r="C2068" s="38" t="s">
        <v>2141</v>
      </c>
      <c r="D2068" s="39">
        <v>0.26504009572901321</v>
      </c>
      <c r="E2068" s="39">
        <v>0.21164990834097158</v>
      </c>
    </row>
    <row r="2069" spans="1:5" x14ac:dyDescent="0.2">
      <c r="A2069" s="39">
        <v>39</v>
      </c>
      <c r="B2069" s="39">
        <v>2117</v>
      </c>
      <c r="C2069" s="38" t="s">
        <v>2142</v>
      </c>
      <c r="D2069" s="39">
        <v>0.26181980001507449</v>
      </c>
      <c r="E2069" s="39">
        <v>0.20844897022215761</v>
      </c>
    </row>
    <row r="2070" spans="1:5" x14ac:dyDescent="0.2">
      <c r="A2070" s="39">
        <v>40</v>
      </c>
      <c r="B2070" s="39">
        <v>2024</v>
      </c>
      <c r="C2070" s="38" t="s">
        <v>2143</v>
      </c>
      <c r="D2070" s="39">
        <v>0.92769999999999997</v>
      </c>
      <c r="E2070" s="39">
        <v>0.92469999999999997</v>
      </c>
    </row>
    <row r="2071" spans="1:5" x14ac:dyDescent="0.2">
      <c r="A2071" s="39">
        <v>40</v>
      </c>
      <c r="B2071" s="39">
        <v>2025</v>
      </c>
      <c r="C2071" s="38" t="s">
        <v>2144</v>
      </c>
      <c r="D2071" s="39">
        <v>0.8931</v>
      </c>
      <c r="E2071" s="39">
        <v>0.88880000000000003</v>
      </c>
    </row>
    <row r="2072" spans="1:5" x14ac:dyDescent="0.2">
      <c r="A2072" s="39">
        <v>40</v>
      </c>
      <c r="B2072" s="39">
        <v>2026</v>
      </c>
      <c r="C2072" s="38" t="s">
        <v>2145</v>
      </c>
      <c r="D2072" s="39">
        <v>0.877</v>
      </c>
      <c r="E2072" s="39">
        <v>0.87119999999999997</v>
      </c>
    </row>
    <row r="2073" spans="1:5" x14ac:dyDescent="0.2">
      <c r="A2073" s="39">
        <v>40</v>
      </c>
      <c r="B2073" s="39">
        <v>2027</v>
      </c>
      <c r="C2073" s="38" t="s">
        <v>2146</v>
      </c>
      <c r="D2073" s="39">
        <v>0.86109999999999998</v>
      </c>
      <c r="E2073" s="39">
        <v>0.85399999999999998</v>
      </c>
    </row>
    <row r="2074" spans="1:5" x14ac:dyDescent="0.2">
      <c r="A2074" s="39">
        <v>40</v>
      </c>
      <c r="B2074" s="39">
        <v>2028</v>
      </c>
      <c r="C2074" s="38" t="s">
        <v>2147</v>
      </c>
      <c r="D2074" s="39">
        <v>0.84550000000000003</v>
      </c>
      <c r="E2074" s="39">
        <v>0.83730000000000004</v>
      </c>
    </row>
    <row r="2075" spans="1:5" x14ac:dyDescent="0.2">
      <c r="A2075" s="39">
        <v>40</v>
      </c>
      <c r="B2075" s="39">
        <v>2029</v>
      </c>
      <c r="C2075" s="38" t="s">
        <v>2148</v>
      </c>
      <c r="D2075" s="39">
        <v>0.83020000000000005</v>
      </c>
      <c r="E2075" s="39">
        <v>0.82069999999999999</v>
      </c>
    </row>
    <row r="2076" spans="1:5" x14ac:dyDescent="0.2">
      <c r="A2076" s="39">
        <v>40</v>
      </c>
      <c r="B2076" s="39">
        <v>2030</v>
      </c>
      <c r="C2076" s="38" t="s">
        <v>2149</v>
      </c>
      <c r="D2076" s="39">
        <v>0.81510000000000005</v>
      </c>
      <c r="E2076" s="39">
        <v>0.80459999999999998</v>
      </c>
    </row>
    <row r="2077" spans="1:5" x14ac:dyDescent="0.2">
      <c r="A2077" s="39">
        <v>40</v>
      </c>
      <c r="B2077" s="39">
        <v>2031</v>
      </c>
      <c r="C2077" s="38" t="s">
        <v>2150</v>
      </c>
      <c r="D2077" s="39">
        <v>0.8004</v>
      </c>
      <c r="E2077" s="39">
        <v>0.78869999999999996</v>
      </c>
    </row>
    <row r="2078" spans="1:5" x14ac:dyDescent="0.2">
      <c r="A2078" s="39">
        <v>40</v>
      </c>
      <c r="B2078" s="39">
        <v>2032</v>
      </c>
      <c r="C2078" s="38" t="s">
        <v>2151</v>
      </c>
      <c r="D2078" s="39">
        <v>0.78600000000000003</v>
      </c>
      <c r="E2078" s="39">
        <v>0.7732</v>
      </c>
    </row>
    <row r="2079" spans="1:5" x14ac:dyDescent="0.2">
      <c r="A2079" s="39">
        <v>40</v>
      </c>
      <c r="B2079" s="39">
        <v>2033</v>
      </c>
      <c r="C2079" s="38" t="s">
        <v>2152</v>
      </c>
      <c r="D2079" s="39">
        <v>0.77180000000000004</v>
      </c>
      <c r="E2079" s="39">
        <v>0.75800000000000001</v>
      </c>
    </row>
    <row r="2080" spans="1:5" x14ac:dyDescent="0.2">
      <c r="A2080" s="39">
        <v>40</v>
      </c>
      <c r="B2080" s="39">
        <v>2034</v>
      </c>
      <c r="C2080" s="38" t="s">
        <v>2153</v>
      </c>
      <c r="D2080" s="39">
        <v>0.75790000000000002</v>
      </c>
      <c r="E2080" s="39">
        <v>0.74319999999999997</v>
      </c>
    </row>
    <row r="2081" spans="1:5" x14ac:dyDescent="0.2">
      <c r="A2081" s="39">
        <v>40</v>
      </c>
      <c r="B2081" s="39">
        <v>2035</v>
      </c>
      <c r="C2081" s="38" t="s">
        <v>2154</v>
      </c>
      <c r="D2081" s="39">
        <v>0.74460000000000004</v>
      </c>
      <c r="E2081" s="39">
        <v>0.72889999999999999</v>
      </c>
    </row>
    <row r="2082" spans="1:5" x14ac:dyDescent="0.2">
      <c r="A2082" s="39">
        <v>40</v>
      </c>
      <c r="B2082" s="39">
        <v>2036</v>
      </c>
      <c r="C2082" s="38" t="s">
        <v>2155</v>
      </c>
      <c r="D2082" s="39">
        <v>0.73199999999999998</v>
      </c>
      <c r="E2082" s="39">
        <v>0.71519999999999995</v>
      </c>
    </row>
    <row r="2083" spans="1:5" x14ac:dyDescent="0.2">
      <c r="A2083" s="39">
        <v>40</v>
      </c>
      <c r="B2083" s="39">
        <v>2037</v>
      </c>
      <c r="C2083" s="38" t="s">
        <v>2156</v>
      </c>
      <c r="D2083" s="39">
        <v>0.72009999999999996</v>
      </c>
      <c r="E2083" s="39">
        <v>0.70230000000000004</v>
      </c>
    </row>
    <row r="2084" spans="1:5" x14ac:dyDescent="0.2">
      <c r="A2084" s="39">
        <v>40</v>
      </c>
      <c r="B2084" s="39">
        <v>2038</v>
      </c>
      <c r="C2084" s="38" t="s">
        <v>2157</v>
      </c>
      <c r="D2084" s="39">
        <v>0.70920000000000005</v>
      </c>
      <c r="E2084" s="39">
        <v>0.69010000000000005</v>
      </c>
    </row>
    <row r="2085" spans="1:5" x14ac:dyDescent="0.2">
      <c r="A2085" s="39">
        <v>40</v>
      </c>
      <c r="B2085" s="39">
        <v>2039</v>
      </c>
      <c r="C2085" s="38" t="s">
        <v>2158</v>
      </c>
      <c r="D2085" s="39">
        <v>0.69889999999999997</v>
      </c>
      <c r="E2085" s="39">
        <v>0.67859999999999998</v>
      </c>
    </row>
    <row r="2086" spans="1:5" x14ac:dyDescent="0.2">
      <c r="A2086" s="39">
        <v>40</v>
      </c>
      <c r="B2086" s="39">
        <v>2040</v>
      </c>
      <c r="C2086" s="38" t="s">
        <v>2159</v>
      </c>
      <c r="D2086" s="39">
        <v>0.68940000000000001</v>
      </c>
      <c r="E2086" s="39">
        <v>0.66779999999999995</v>
      </c>
    </row>
    <row r="2087" spans="1:5" x14ac:dyDescent="0.2">
      <c r="A2087" s="39">
        <v>40</v>
      </c>
      <c r="B2087" s="39">
        <v>2041</v>
      </c>
      <c r="C2087" s="38" t="s">
        <v>2160</v>
      </c>
      <c r="D2087" s="39">
        <v>0.68030000000000002</v>
      </c>
      <c r="E2087" s="39">
        <v>0.65749999999999997</v>
      </c>
    </row>
    <row r="2088" spans="1:5" x14ac:dyDescent="0.2">
      <c r="A2088" s="39">
        <v>40</v>
      </c>
      <c r="B2088" s="39">
        <v>2042</v>
      </c>
      <c r="C2088" s="38" t="s">
        <v>2161</v>
      </c>
      <c r="D2088" s="39">
        <v>0.67179999999999995</v>
      </c>
      <c r="E2088" s="39">
        <v>0.64759999999999995</v>
      </c>
    </row>
    <row r="2089" spans="1:5" x14ac:dyDescent="0.2">
      <c r="A2089" s="39">
        <v>40</v>
      </c>
      <c r="B2089" s="39">
        <v>2043</v>
      </c>
      <c r="C2089" s="38" t="s">
        <v>2162</v>
      </c>
      <c r="D2089" s="39">
        <v>0.66339999999999999</v>
      </c>
      <c r="E2089" s="39">
        <v>0.63790000000000002</v>
      </c>
    </row>
    <row r="2090" spans="1:5" x14ac:dyDescent="0.2">
      <c r="A2090" s="39">
        <v>40</v>
      </c>
      <c r="B2090" s="39">
        <v>2044</v>
      </c>
      <c r="C2090" s="38" t="s">
        <v>2163</v>
      </c>
      <c r="D2090" s="39">
        <v>0.6552</v>
      </c>
      <c r="E2090" s="39">
        <v>0.62829999999999997</v>
      </c>
    </row>
    <row r="2091" spans="1:5" x14ac:dyDescent="0.2">
      <c r="A2091" s="39">
        <v>40</v>
      </c>
      <c r="B2091" s="39">
        <v>2045</v>
      </c>
      <c r="C2091" s="38" t="s">
        <v>2164</v>
      </c>
      <c r="D2091" s="39">
        <v>0.64690000000000003</v>
      </c>
      <c r="E2091" s="39">
        <v>0.61890000000000001</v>
      </c>
    </row>
    <row r="2092" spans="1:5" x14ac:dyDescent="0.2">
      <c r="A2092" s="39">
        <v>40</v>
      </c>
      <c r="B2092" s="39">
        <v>2046</v>
      </c>
      <c r="C2092" s="38" t="s">
        <v>2165</v>
      </c>
      <c r="D2092" s="39">
        <v>0.63880000000000003</v>
      </c>
      <c r="E2092" s="39">
        <v>0.60960000000000003</v>
      </c>
    </row>
    <row r="2093" spans="1:5" x14ac:dyDescent="0.2">
      <c r="A2093" s="39">
        <v>40</v>
      </c>
      <c r="B2093" s="39">
        <v>2047</v>
      </c>
      <c r="C2093" s="38" t="s">
        <v>2166</v>
      </c>
      <c r="D2093" s="39">
        <v>0.63090000000000002</v>
      </c>
      <c r="E2093" s="39">
        <v>0.60050000000000003</v>
      </c>
    </row>
    <row r="2094" spans="1:5" x14ac:dyDescent="0.2">
      <c r="A2094" s="39">
        <v>40</v>
      </c>
      <c r="B2094" s="39">
        <v>2048</v>
      </c>
      <c r="C2094" s="38" t="s">
        <v>2167</v>
      </c>
      <c r="D2094" s="39">
        <v>0.623</v>
      </c>
      <c r="E2094" s="39">
        <v>0.59150000000000003</v>
      </c>
    </row>
    <row r="2095" spans="1:5" x14ac:dyDescent="0.2">
      <c r="A2095" s="39">
        <v>40</v>
      </c>
      <c r="B2095" s="39">
        <v>2049</v>
      </c>
      <c r="C2095" s="38" t="s">
        <v>2168</v>
      </c>
      <c r="D2095" s="39">
        <v>0.61519999999999997</v>
      </c>
      <c r="E2095" s="39">
        <v>0.58260000000000001</v>
      </c>
    </row>
    <row r="2096" spans="1:5" x14ac:dyDescent="0.2">
      <c r="A2096" s="39">
        <v>40</v>
      </c>
      <c r="B2096" s="39">
        <v>2050</v>
      </c>
      <c r="C2096" s="38" t="s">
        <v>2169</v>
      </c>
      <c r="D2096" s="39">
        <v>0.60760000000000003</v>
      </c>
      <c r="E2096" s="39">
        <v>0.57379999999999998</v>
      </c>
    </row>
    <row r="2097" spans="1:5" x14ac:dyDescent="0.2">
      <c r="A2097" s="39">
        <v>40</v>
      </c>
      <c r="B2097" s="39">
        <v>2051</v>
      </c>
      <c r="C2097" s="38" t="s">
        <v>2170</v>
      </c>
      <c r="D2097" s="39">
        <v>0.59989999999999999</v>
      </c>
      <c r="E2097" s="39">
        <v>0.56520000000000004</v>
      </c>
    </row>
    <row r="2098" spans="1:5" x14ac:dyDescent="0.2">
      <c r="A2098" s="39">
        <v>40</v>
      </c>
      <c r="B2098" s="39">
        <v>2052</v>
      </c>
      <c r="C2098" s="38" t="s">
        <v>2171</v>
      </c>
      <c r="D2098" s="39">
        <v>0.59240000000000004</v>
      </c>
      <c r="E2098" s="39">
        <v>0.55669999999999997</v>
      </c>
    </row>
    <row r="2099" spans="1:5" x14ac:dyDescent="0.2">
      <c r="A2099" s="39">
        <v>40</v>
      </c>
      <c r="B2099" s="39">
        <v>2053</v>
      </c>
      <c r="C2099" s="38" t="s">
        <v>2172</v>
      </c>
      <c r="D2099" s="39">
        <v>0.58499999999999996</v>
      </c>
      <c r="E2099" s="39">
        <v>0.5484</v>
      </c>
    </row>
    <row r="2100" spans="1:5" x14ac:dyDescent="0.2">
      <c r="A2100" s="39">
        <v>40</v>
      </c>
      <c r="B2100" s="39">
        <v>2054</v>
      </c>
      <c r="C2100" s="38" t="s">
        <v>2173</v>
      </c>
      <c r="D2100" s="39">
        <v>0.57769999999999999</v>
      </c>
      <c r="E2100" s="39">
        <v>0.54020000000000001</v>
      </c>
    </row>
    <row r="2101" spans="1:5" x14ac:dyDescent="0.2">
      <c r="A2101" s="39">
        <v>40</v>
      </c>
      <c r="B2101" s="39">
        <v>2055</v>
      </c>
      <c r="C2101" s="38" t="s">
        <v>2174</v>
      </c>
      <c r="D2101" s="39">
        <v>0.57050000000000001</v>
      </c>
      <c r="E2101" s="39">
        <v>0.53200000000000003</v>
      </c>
    </row>
    <row r="2102" spans="1:5" x14ac:dyDescent="0.2">
      <c r="A2102" s="39">
        <v>40</v>
      </c>
      <c r="B2102" s="39">
        <v>2056</v>
      </c>
      <c r="C2102" s="38" t="s">
        <v>2175</v>
      </c>
      <c r="D2102" s="39">
        <v>0.56340000000000001</v>
      </c>
      <c r="E2102" s="39">
        <v>0.52410000000000001</v>
      </c>
    </row>
    <row r="2103" spans="1:5" x14ac:dyDescent="0.2">
      <c r="A2103" s="39">
        <v>40</v>
      </c>
      <c r="B2103" s="39">
        <v>2057</v>
      </c>
      <c r="C2103" s="38" t="s">
        <v>2176</v>
      </c>
      <c r="D2103" s="39">
        <v>0.55640000000000001</v>
      </c>
      <c r="E2103" s="39">
        <v>0.51619999999999999</v>
      </c>
    </row>
    <row r="2104" spans="1:5" x14ac:dyDescent="0.2">
      <c r="A2104" s="39">
        <v>40</v>
      </c>
      <c r="B2104" s="39">
        <v>2058</v>
      </c>
      <c r="C2104" s="38" t="s">
        <v>2177</v>
      </c>
      <c r="D2104" s="39">
        <v>0.5494</v>
      </c>
      <c r="E2104" s="39">
        <v>0.50849999999999995</v>
      </c>
    </row>
    <row r="2105" spans="1:5" x14ac:dyDescent="0.2">
      <c r="A2105" s="39">
        <v>40</v>
      </c>
      <c r="B2105" s="39">
        <v>2059</v>
      </c>
      <c r="C2105" s="38" t="s">
        <v>2178</v>
      </c>
      <c r="D2105" s="39">
        <v>0.54249999999999998</v>
      </c>
      <c r="E2105" s="39">
        <v>0.50090000000000001</v>
      </c>
    </row>
    <row r="2106" spans="1:5" x14ac:dyDescent="0.2">
      <c r="A2106" s="39">
        <v>40</v>
      </c>
      <c r="B2106" s="39">
        <v>2060</v>
      </c>
      <c r="C2106" s="38" t="s">
        <v>2179</v>
      </c>
      <c r="D2106" s="39">
        <v>0.53580000000000005</v>
      </c>
      <c r="E2106" s="39">
        <v>0.49330000000000002</v>
      </c>
    </row>
    <row r="2107" spans="1:5" x14ac:dyDescent="0.2">
      <c r="A2107" s="39">
        <v>40</v>
      </c>
      <c r="B2107" s="39">
        <v>2061</v>
      </c>
      <c r="C2107" s="38" t="s">
        <v>2180</v>
      </c>
      <c r="D2107" s="39">
        <v>0.52910000000000001</v>
      </c>
      <c r="E2107" s="39">
        <v>0.48599999999999999</v>
      </c>
    </row>
    <row r="2108" spans="1:5" x14ac:dyDescent="0.2">
      <c r="A2108" s="39">
        <v>40</v>
      </c>
      <c r="B2108" s="39">
        <v>2062</v>
      </c>
      <c r="C2108" s="38" t="s">
        <v>2181</v>
      </c>
      <c r="D2108" s="39">
        <v>0.52249999999999996</v>
      </c>
      <c r="E2108" s="39">
        <v>0.47870000000000001</v>
      </c>
    </row>
    <row r="2109" spans="1:5" x14ac:dyDescent="0.2">
      <c r="A2109" s="39">
        <v>40</v>
      </c>
      <c r="B2109" s="39">
        <v>2063</v>
      </c>
      <c r="C2109" s="38" t="s">
        <v>2182</v>
      </c>
      <c r="D2109" s="39">
        <v>0.51590000000000003</v>
      </c>
      <c r="E2109" s="39">
        <v>0.47139999999999999</v>
      </c>
    </row>
    <row r="2110" spans="1:5" x14ac:dyDescent="0.2">
      <c r="A2110" s="39">
        <v>40</v>
      </c>
      <c r="B2110" s="39">
        <v>2064</v>
      </c>
      <c r="C2110" s="38" t="s">
        <v>2183</v>
      </c>
      <c r="D2110" s="39">
        <v>0.50949999999999995</v>
      </c>
      <c r="E2110" s="39">
        <v>0.46439999999999998</v>
      </c>
    </row>
    <row r="2111" spans="1:5" x14ac:dyDescent="0.2">
      <c r="A2111" s="39">
        <v>40</v>
      </c>
      <c r="B2111" s="39">
        <v>2065</v>
      </c>
      <c r="C2111" s="38" t="s">
        <v>2184</v>
      </c>
      <c r="D2111" s="39">
        <v>0.50309999999999999</v>
      </c>
      <c r="E2111" s="39">
        <v>0.45750000000000002</v>
      </c>
    </row>
    <row r="2112" spans="1:5" x14ac:dyDescent="0.2">
      <c r="A2112" s="39">
        <v>40</v>
      </c>
      <c r="B2112" s="39">
        <v>2066</v>
      </c>
      <c r="C2112" s="38" t="s">
        <v>2185</v>
      </c>
      <c r="D2112" s="39">
        <v>0.49680000000000002</v>
      </c>
      <c r="E2112" s="39">
        <v>0.4506</v>
      </c>
    </row>
    <row r="2113" spans="1:5" x14ac:dyDescent="0.2">
      <c r="A2113" s="39">
        <v>40</v>
      </c>
      <c r="B2113" s="39">
        <v>2067</v>
      </c>
      <c r="C2113" s="38" t="s">
        <v>2186</v>
      </c>
      <c r="D2113" s="39">
        <v>0.49059999999999998</v>
      </c>
      <c r="E2113" s="39">
        <v>0.44390000000000002</v>
      </c>
    </row>
    <row r="2114" spans="1:5" x14ac:dyDescent="0.2">
      <c r="A2114" s="39">
        <v>40</v>
      </c>
      <c r="B2114" s="39">
        <v>2068</v>
      </c>
      <c r="C2114" s="38" t="s">
        <v>2187</v>
      </c>
      <c r="D2114" s="39">
        <v>0.48449999999999999</v>
      </c>
      <c r="E2114" s="39">
        <v>0.43719999999999998</v>
      </c>
    </row>
    <row r="2115" spans="1:5" x14ac:dyDescent="0.2">
      <c r="A2115" s="39">
        <v>40</v>
      </c>
      <c r="B2115" s="39">
        <v>2069</v>
      </c>
      <c r="C2115" s="38" t="s">
        <v>2188</v>
      </c>
      <c r="D2115" s="39">
        <v>0.47839999999999999</v>
      </c>
      <c r="E2115" s="39">
        <v>0.43059999999999998</v>
      </c>
    </row>
    <row r="2116" spans="1:5" x14ac:dyDescent="0.2">
      <c r="A2116" s="39">
        <v>40</v>
      </c>
      <c r="B2116" s="39">
        <v>2070</v>
      </c>
      <c r="C2116" s="38" t="s">
        <v>2189</v>
      </c>
      <c r="D2116" s="39">
        <v>0.47239999999999999</v>
      </c>
      <c r="E2116" s="39">
        <v>0.42409999999999998</v>
      </c>
    </row>
    <row r="2117" spans="1:5" x14ac:dyDescent="0.2">
      <c r="A2117" s="39">
        <v>40</v>
      </c>
      <c r="B2117" s="39">
        <v>2071</v>
      </c>
      <c r="C2117" s="38" t="s">
        <v>2190</v>
      </c>
      <c r="D2117" s="39">
        <v>0.46660000000000001</v>
      </c>
      <c r="E2117" s="39">
        <v>0.4178</v>
      </c>
    </row>
    <row r="2118" spans="1:5" x14ac:dyDescent="0.2">
      <c r="A2118" s="39">
        <v>40</v>
      </c>
      <c r="B2118" s="39">
        <v>2072</v>
      </c>
      <c r="C2118" s="38" t="s">
        <v>2191</v>
      </c>
      <c r="D2118" s="39">
        <v>0.46079999999999999</v>
      </c>
      <c r="E2118" s="39">
        <v>0.41160000000000002</v>
      </c>
    </row>
    <row r="2119" spans="1:5" x14ac:dyDescent="0.2">
      <c r="A2119" s="39">
        <v>40</v>
      </c>
      <c r="B2119" s="39">
        <v>2073</v>
      </c>
      <c r="C2119" s="38" t="s">
        <v>2192</v>
      </c>
      <c r="D2119" s="39">
        <v>0.45500000000000002</v>
      </c>
      <c r="E2119" s="39">
        <v>0.40539999999999998</v>
      </c>
    </row>
    <row r="2120" spans="1:5" x14ac:dyDescent="0.2">
      <c r="A2120" s="39">
        <v>40</v>
      </c>
      <c r="B2120" s="39">
        <v>2074</v>
      </c>
      <c r="C2120" s="38" t="s">
        <v>2193</v>
      </c>
      <c r="D2120" s="39">
        <v>0.44929999999999998</v>
      </c>
      <c r="E2120" s="39">
        <v>0.39929999999999999</v>
      </c>
    </row>
    <row r="2121" spans="1:5" x14ac:dyDescent="0.2">
      <c r="A2121" s="39">
        <v>40</v>
      </c>
      <c r="B2121" s="39">
        <v>2075</v>
      </c>
      <c r="C2121" s="38" t="s">
        <v>2194</v>
      </c>
      <c r="D2121" s="39">
        <v>0.44369999999999998</v>
      </c>
      <c r="E2121" s="39">
        <v>0.39329999999999998</v>
      </c>
    </row>
    <row r="2122" spans="1:5" x14ac:dyDescent="0.2">
      <c r="A2122" s="39">
        <v>40</v>
      </c>
      <c r="B2122" s="39">
        <v>2076</v>
      </c>
      <c r="C2122" s="38" t="s">
        <v>2195</v>
      </c>
      <c r="D2122" s="39">
        <v>0.43809999999999999</v>
      </c>
      <c r="E2122" s="39">
        <v>0.38740000000000002</v>
      </c>
    </row>
    <row r="2123" spans="1:5" x14ac:dyDescent="0.2">
      <c r="A2123" s="39">
        <v>40</v>
      </c>
      <c r="B2123" s="39">
        <v>2077</v>
      </c>
      <c r="C2123" s="38" t="s">
        <v>2196</v>
      </c>
      <c r="D2123" s="39">
        <v>0.43259999999999998</v>
      </c>
      <c r="E2123" s="39">
        <v>0.38159999999999999</v>
      </c>
    </row>
    <row r="2124" spans="1:5" x14ac:dyDescent="0.2">
      <c r="A2124" s="39">
        <v>40</v>
      </c>
      <c r="B2124" s="39">
        <v>2078</v>
      </c>
      <c r="C2124" s="38" t="s">
        <v>2197</v>
      </c>
      <c r="D2124" s="39">
        <v>0.42730000000000001</v>
      </c>
      <c r="E2124" s="39">
        <v>0.37580000000000002</v>
      </c>
    </row>
    <row r="2125" spans="1:5" x14ac:dyDescent="0.2">
      <c r="A2125" s="39">
        <v>40</v>
      </c>
      <c r="B2125" s="39">
        <v>2079</v>
      </c>
      <c r="C2125" s="38" t="s">
        <v>2198</v>
      </c>
      <c r="D2125" s="39">
        <v>0.4219</v>
      </c>
      <c r="E2125" s="39">
        <v>0.37019999999999997</v>
      </c>
    </row>
    <row r="2126" spans="1:5" x14ac:dyDescent="0.2">
      <c r="A2126" s="39">
        <v>40</v>
      </c>
      <c r="B2126" s="39">
        <v>2080</v>
      </c>
      <c r="C2126" s="38" t="s">
        <v>2199</v>
      </c>
      <c r="D2126" s="39">
        <v>0.41660000000000003</v>
      </c>
      <c r="E2126" s="39">
        <v>0.36470000000000002</v>
      </c>
    </row>
    <row r="2127" spans="1:5" x14ac:dyDescent="0.2">
      <c r="A2127" s="39">
        <v>40</v>
      </c>
      <c r="B2127" s="39">
        <v>2081</v>
      </c>
      <c r="C2127" s="38" t="s">
        <v>2200</v>
      </c>
      <c r="D2127" s="39">
        <v>0.41139999999999999</v>
      </c>
      <c r="E2127" s="39">
        <v>0.35920000000000002</v>
      </c>
    </row>
    <row r="2128" spans="1:5" x14ac:dyDescent="0.2">
      <c r="A2128" s="39">
        <v>40</v>
      </c>
      <c r="B2128" s="39">
        <v>2082</v>
      </c>
      <c r="C2128" s="38" t="s">
        <v>2201</v>
      </c>
      <c r="D2128" s="39">
        <v>0.40629999999999999</v>
      </c>
      <c r="E2128" s="39">
        <v>0.35389999999999999</v>
      </c>
    </row>
    <row r="2129" spans="1:5" x14ac:dyDescent="0.2">
      <c r="A2129" s="39">
        <v>40</v>
      </c>
      <c r="B2129" s="39">
        <v>2083</v>
      </c>
      <c r="C2129" s="38" t="s">
        <v>2202</v>
      </c>
      <c r="D2129" s="39">
        <v>0.4012</v>
      </c>
      <c r="E2129" s="39">
        <v>0.34860000000000002</v>
      </c>
    </row>
    <row r="2130" spans="1:5" x14ac:dyDescent="0.2">
      <c r="A2130" s="39">
        <v>40</v>
      </c>
      <c r="B2130" s="39">
        <v>2084</v>
      </c>
      <c r="C2130" s="38" t="s">
        <v>2203</v>
      </c>
      <c r="D2130" s="39">
        <v>0.3962</v>
      </c>
      <c r="E2130" s="39">
        <v>0.34320000000000001</v>
      </c>
    </row>
    <row r="2131" spans="1:5" x14ac:dyDescent="0.2">
      <c r="A2131" s="39">
        <v>40</v>
      </c>
      <c r="B2131" s="39">
        <v>2085</v>
      </c>
      <c r="C2131" s="38" t="s">
        <v>2204</v>
      </c>
      <c r="D2131" s="39">
        <v>0.39119999999999999</v>
      </c>
      <c r="E2131" s="39">
        <v>0.33810000000000001</v>
      </c>
    </row>
    <row r="2132" spans="1:5" x14ac:dyDescent="0.2">
      <c r="A2132" s="39">
        <v>40</v>
      </c>
      <c r="B2132" s="39">
        <v>2086</v>
      </c>
      <c r="C2132" s="38" t="s">
        <v>2205</v>
      </c>
      <c r="D2132" s="39">
        <v>0.38640000000000002</v>
      </c>
      <c r="E2132" s="39">
        <v>0.33300000000000002</v>
      </c>
    </row>
    <row r="2133" spans="1:5" x14ac:dyDescent="0.2">
      <c r="A2133" s="39">
        <v>40</v>
      </c>
      <c r="B2133" s="39">
        <v>2087</v>
      </c>
      <c r="C2133" s="38" t="s">
        <v>2206</v>
      </c>
      <c r="D2133" s="39">
        <v>0.38150000000000001</v>
      </c>
      <c r="E2133" s="39">
        <v>0.3281</v>
      </c>
    </row>
    <row r="2134" spans="1:5" x14ac:dyDescent="0.2">
      <c r="A2134" s="39">
        <v>40</v>
      </c>
      <c r="B2134" s="39">
        <v>2088</v>
      </c>
      <c r="C2134" s="38" t="s">
        <v>2207</v>
      </c>
      <c r="D2134" s="39">
        <v>0.37669999999999998</v>
      </c>
      <c r="E2134" s="39">
        <v>0.3231</v>
      </c>
    </row>
    <row r="2135" spans="1:5" x14ac:dyDescent="0.2">
      <c r="A2135" s="39">
        <v>40</v>
      </c>
      <c r="B2135" s="39">
        <v>2089</v>
      </c>
      <c r="C2135" s="38" t="s">
        <v>2208</v>
      </c>
      <c r="D2135" s="39">
        <v>0.372</v>
      </c>
      <c r="E2135" s="39">
        <v>0.31830000000000003</v>
      </c>
    </row>
    <row r="2136" spans="1:5" x14ac:dyDescent="0.2">
      <c r="A2136" s="39">
        <v>40</v>
      </c>
      <c r="B2136" s="39">
        <v>2090</v>
      </c>
      <c r="C2136" s="38" t="s">
        <v>2209</v>
      </c>
      <c r="D2136" s="39">
        <v>0.3674</v>
      </c>
      <c r="E2136" s="39">
        <v>0.3135</v>
      </c>
    </row>
    <row r="2137" spans="1:5" x14ac:dyDescent="0.2">
      <c r="A2137" s="39">
        <v>40</v>
      </c>
      <c r="B2137" s="39">
        <v>2091</v>
      </c>
      <c r="C2137" s="38" t="s">
        <v>2210</v>
      </c>
      <c r="D2137" s="39">
        <v>0.36280000000000001</v>
      </c>
      <c r="E2137" s="39">
        <v>0.30880000000000002</v>
      </c>
    </row>
    <row r="2138" spans="1:5" x14ac:dyDescent="0.2">
      <c r="A2138" s="39">
        <v>40</v>
      </c>
      <c r="B2138" s="39">
        <v>2092</v>
      </c>
      <c r="C2138" s="38" t="s">
        <v>2211</v>
      </c>
      <c r="D2138" s="39">
        <v>0.35820000000000002</v>
      </c>
      <c r="E2138" s="39">
        <v>0.30420000000000003</v>
      </c>
    </row>
    <row r="2139" spans="1:5" x14ac:dyDescent="0.2">
      <c r="A2139" s="39">
        <v>40</v>
      </c>
      <c r="B2139" s="39">
        <v>2093</v>
      </c>
      <c r="C2139" s="38" t="s">
        <v>2212</v>
      </c>
      <c r="D2139" s="39">
        <v>0.3538</v>
      </c>
      <c r="E2139" s="39">
        <v>0.29959999999999998</v>
      </c>
    </row>
    <row r="2140" spans="1:5" x14ac:dyDescent="0.2">
      <c r="A2140" s="39">
        <v>40</v>
      </c>
      <c r="B2140" s="39">
        <v>2094</v>
      </c>
      <c r="C2140" s="38" t="s">
        <v>2213</v>
      </c>
      <c r="D2140" s="39">
        <v>0.34939999999999999</v>
      </c>
      <c r="E2140" s="39">
        <v>0.29509999999999997</v>
      </c>
    </row>
    <row r="2141" spans="1:5" x14ac:dyDescent="0.2">
      <c r="A2141" s="39">
        <v>40</v>
      </c>
      <c r="B2141" s="39">
        <v>2095</v>
      </c>
      <c r="C2141" s="38" t="s">
        <v>2214</v>
      </c>
      <c r="D2141" s="39">
        <v>0.34499999999999997</v>
      </c>
      <c r="E2141" s="39">
        <v>0.29070000000000001</v>
      </c>
    </row>
    <row r="2142" spans="1:5" x14ac:dyDescent="0.2">
      <c r="A2142" s="39">
        <v>40</v>
      </c>
      <c r="B2142" s="39">
        <v>2096</v>
      </c>
      <c r="C2142" s="38" t="s">
        <v>2215</v>
      </c>
      <c r="D2142" s="39">
        <v>0.3407</v>
      </c>
      <c r="E2142" s="39">
        <v>0.2863</v>
      </c>
    </row>
    <row r="2143" spans="1:5" x14ac:dyDescent="0.2">
      <c r="A2143" s="39">
        <v>40</v>
      </c>
      <c r="B2143" s="39">
        <v>2097</v>
      </c>
      <c r="C2143" s="38" t="s">
        <v>2216</v>
      </c>
      <c r="D2143" s="39">
        <v>0.33639999999999998</v>
      </c>
      <c r="E2143" s="39">
        <v>0.28210000000000002</v>
      </c>
    </row>
    <row r="2144" spans="1:5" x14ac:dyDescent="0.2">
      <c r="A2144" s="39">
        <v>40</v>
      </c>
      <c r="B2144" s="39">
        <v>2098</v>
      </c>
      <c r="C2144" s="38" t="s">
        <v>2217</v>
      </c>
      <c r="D2144" s="39">
        <v>0.33229999999999998</v>
      </c>
      <c r="E2144" s="39">
        <v>0.27789999999999998</v>
      </c>
    </row>
    <row r="2145" spans="1:5" x14ac:dyDescent="0.2">
      <c r="A2145" s="39">
        <v>40</v>
      </c>
      <c r="B2145" s="39">
        <v>2099</v>
      </c>
      <c r="C2145" s="38" t="s">
        <v>2218</v>
      </c>
      <c r="D2145" s="39">
        <v>0.3281</v>
      </c>
      <c r="E2145" s="39">
        <v>0.2737</v>
      </c>
    </row>
    <row r="2146" spans="1:5" x14ac:dyDescent="0.2">
      <c r="A2146" s="39">
        <v>40</v>
      </c>
      <c r="B2146" s="39">
        <v>2100</v>
      </c>
      <c r="C2146" s="38" t="s">
        <v>2219</v>
      </c>
      <c r="D2146" s="39">
        <v>0.32400000000000001</v>
      </c>
      <c r="E2146" s="39">
        <v>0.26960000000000001</v>
      </c>
    </row>
    <row r="2147" spans="1:5" x14ac:dyDescent="0.2">
      <c r="A2147" s="39">
        <v>40</v>
      </c>
      <c r="B2147" s="39">
        <v>2101</v>
      </c>
      <c r="C2147" s="38" t="s">
        <v>2220</v>
      </c>
      <c r="D2147" s="39">
        <v>0.32</v>
      </c>
      <c r="E2147" s="39">
        <v>0.26550000000000001</v>
      </c>
    </row>
    <row r="2148" spans="1:5" x14ac:dyDescent="0.2">
      <c r="A2148" s="39">
        <v>40</v>
      </c>
      <c r="B2148" s="39">
        <v>2102</v>
      </c>
      <c r="C2148" s="38" t="s">
        <v>2221</v>
      </c>
      <c r="D2148" s="39">
        <v>0.31590000000000001</v>
      </c>
      <c r="E2148" s="39">
        <v>0.26150000000000001</v>
      </c>
    </row>
    <row r="2149" spans="1:5" x14ac:dyDescent="0.2">
      <c r="A2149" s="39">
        <v>40</v>
      </c>
      <c r="B2149" s="39">
        <v>2103</v>
      </c>
      <c r="C2149" s="38" t="s">
        <v>2222</v>
      </c>
      <c r="D2149" s="39">
        <v>0.312</v>
      </c>
      <c r="E2149" s="39">
        <v>0.2576</v>
      </c>
    </row>
    <row r="2150" spans="1:5" x14ac:dyDescent="0.2">
      <c r="A2150" s="39">
        <v>40</v>
      </c>
      <c r="B2150" s="39">
        <v>2104</v>
      </c>
      <c r="C2150" s="38" t="s">
        <v>2223</v>
      </c>
      <c r="D2150" s="39">
        <v>0.30809999999999998</v>
      </c>
      <c r="E2150" s="39">
        <v>0.25380000000000003</v>
      </c>
    </row>
    <row r="2151" spans="1:5" x14ac:dyDescent="0.2">
      <c r="A2151" s="39">
        <v>40</v>
      </c>
      <c r="B2151" s="39">
        <v>2105</v>
      </c>
      <c r="C2151" s="38" t="s">
        <v>2224</v>
      </c>
      <c r="D2151" s="39">
        <v>0.30420000000000003</v>
      </c>
      <c r="E2151" s="39">
        <v>0.25</v>
      </c>
    </row>
    <row r="2152" spans="1:5" x14ac:dyDescent="0.2">
      <c r="A2152" s="39">
        <v>40</v>
      </c>
      <c r="B2152" s="39">
        <v>2106</v>
      </c>
      <c r="C2152" s="38" t="s">
        <v>2225</v>
      </c>
      <c r="D2152" s="39">
        <v>0.30049999999999999</v>
      </c>
      <c r="E2152" s="39">
        <v>0.2462</v>
      </c>
    </row>
    <row r="2153" spans="1:5" x14ac:dyDescent="0.2">
      <c r="A2153" s="39">
        <v>40</v>
      </c>
      <c r="B2153" s="39">
        <v>2107</v>
      </c>
      <c r="C2153" s="38" t="s">
        <v>2226</v>
      </c>
      <c r="D2153" s="39">
        <v>0.29670000000000002</v>
      </c>
      <c r="E2153" s="39">
        <v>0.24249999999999999</v>
      </c>
    </row>
    <row r="2154" spans="1:5" x14ac:dyDescent="0.2">
      <c r="A2154" s="39">
        <v>40</v>
      </c>
      <c r="B2154" s="39">
        <v>2108</v>
      </c>
      <c r="C2154" s="38" t="s">
        <v>2227</v>
      </c>
      <c r="D2154" s="39">
        <v>0.29299999999999998</v>
      </c>
      <c r="E2154" s="39">
        <v>0.23880000000000001</v>
      </c>
    </row>
    <row r="2155" spans="1:5" x14ac:dyDescent="0.2">
      <c r="A2155" s="39">
        <v>40</v>
      </c>
      <c r="B2155" s="39">
        <v>2109</v>
      </c>
      <c r="C2155" s="38" t="s">
        <v>2228</v>
      </c>
      <c r="D2155" s="39">
        <v>0.2893</v>
      </c>
      <c r="E2155" s="39">
        <v>0.23530000000000001</v>
      </c>
    </row>
    <row r="2156" spans="1:5" x14ac:dyDescent="0.2">
      <c r="A2156" s="39">
        <v>40</v>
      </c>
      <c r="B2156" s="39">
        <v>2110</v>
      </c>
      <c r="C2156" s="38" t="s">
        <v>2229</v>
      </c>
      <c r="D2156" s="39">
        <v>0.2858</v>
      </c>
      <c r="E2156" s="39">
        <v>0.23180000000000001</v>
      </c>
    </row>
    <row r="2157" spans="1:5" x14ac:dyDescent="0.2">
      <c r="A2157" s="39">
        <v>40</v>
      </c>
      <c r="B2157" s="39">
        <v>2111</v>
      </c>
      <c r="C2157" s="38" t="s">
        <v>2230</v>
      </c>
      <c r="D2157" s="39">
        <v>0.28210000000000002</v>
      </c>
      <c r="E2157" s="39">
        <v>0.2283</v>
      </c>
    </row>
    <row r="2158" spans="1:5" x14ac:dyDescent="0.2">
      <c r="A2158" s="39">
        <v>40</v>
      </c>
      <c r="B2158" s="39">
        <v>2112</v>
      </c>
      <c r="C2158" s="38" t="s">
        <v>2231</v>
      </c>
      <c r="D2158" s="39">
        <v>0.2787</v>
      </c>
      <c r="E2158" s="39">
        <v>0.2248</v>
      </c>
    </row>
    <row r="2159" spans="1:5" x14ac:dyDescent="0.2">
      <c r="A2159" s="39">
        <v>40</v>
      </c>
      <c r="B2159" s="39">
        <v>2113</v>
      </c>
      <c r="C2159" s="38" t="s">
        <v>2232</v>
      </c>
      <c r="D2159" s="39">
        <v>0.27510000000000001</v>
      </c>
      <c r="E2159" s="39">
        <v>0.2215</v>
      </c>
    </row>
    <row r="2160" spans="1:5" x14ac:dyDescent="0.2">
      <c r="A2160" s="39">
        <v>40</v>
      </c>
      <c r="B2160" s="39">
        <v>2114</v>
      </c>
      <c r="C2160" s="38" t="s">
        <v>2233</v>
      </c>
      <c r="D2160" s="39">
        <v>0.27160000000000001</v>
      </c>
      <c r="E2160" s="39">
        <v>0.21820000000000001</v>
      </c>
    </row>
    <row r="2161" spans="1:5" x14ac:dyDescent="0.2">
      <c r="A2161" s="39">
        <v>40</v>
      </c>
      <c r="B2161" s="39">
        <v>2115</v>
      </c>
      <c r="C2161" s="38" t="s">
        <v>2234</v>
      </c>
      <c r="D2161" s="39">
        <v>0.26829999999999998</v>
      </c>
      <c r="E2161" s="39">
        <v>0.21490000000000001</v>
      </c>
    </row>
    <row r="2162" spans="1:5" x14ac:dyDescent="0.2">
      <c r="A2162" s="39">
        <v>40</v>
      </c>
      <c r="B2162" s="39">
        <v>2116</v>
      </c>
      <c r="C2162" s="38" t="s">
        <v>2235</v>
      </c>
      <c r="D2162" s="39">
        <v>0.26504009572901321</v>
      </c>
      <c r="E2162" s="39">
        <v>0.21164990834097158</v>
      </c>
    </row>
    <row r="2163" spans="1:5" x14ac:dyDescent="0.2">
      <c r="A2163" s="39">
        <v>40</v>
      </c>
      <c r="B2163" s="39">
        <v>2117</v>
      </c>
      <c r="C2163" s="38" t="s">
        <v>2236</v>
      </c>
      <c r="D2163" s="39">
        <v>0.26181980001507449</v>
      </c>
      <c r="E2163" s="39">
        <v>0.20844897022215761</v>
      </c>
    </row>
    <row r="2164" spans="1:5" x14ac:dyDescent="0.2">
      <c r="A2164" s="39">
        <v>41</v>
      </c>
      <c r="B2164" s="39">
        <v>2024</v>
      </c>
      <c r="C2164" s="38" t="s">
        <v>2237</v>
      </c>
      <c r="D2164" s="39">
        <v>0.92779999999999996</v>
      </c>
      <c r="E2164" s="39">
        <v>0.92479999999999996</v>
      </c>
    </row>
    <row r="2165" spans="1:5" x14ac:dyDescent="0.2">
      <c r="A2165" s="39">
        <v>41</v>
      </c>
      <c r="B2165" s="39">
        <v>2025</v>
      </c>
      <c r="C2165" s="38" t="s">
        <v>2238</v>
      </c>
      <c r="D2165" s="39">
        <v>0.8931</v>
      </c>
      <c r="E2165" s="39">
        <v>0.88870000000000005</v>
      </c>
    </row>
    <row r="2166" spans="1:5" x14ac:dyDescent="0.2">
      <c r="A2166" s="39">
        <v>41</v>
      </c>
      <c r="B2166" s="39">
        <v>2026</v>
      </c>
      <c r="C2166" s="38" t="s">
        <v>2239</v>
      </c>
      <c r="D2166" s="39">
        <v>0.877</v>
      </c>
      <c r="E2166" s="39">
        <v>0.87129999999999996</v>
      </c>
    </row>
    <row r="2167" spans="1:5" x14ac:dyDescent="0.2">
      <c r="A2167" s="39">
        <v>41</v>
      </c>
      <c r="B2167" s="39">
        <v>2027</v>
      </c>
      <c r="C2167" s="38" t="s">
        <v>2240</v>
      </c>
      <c r="D2167" s="39">
        <v>0.86119999999999997</v>
      </c>
      <c r="E2167" s="39">
        <v>0.85409999999999997</v>
      </c>
    </row>
    <row r="2168" spans="1:5" x14ac:dyDescent="0.2">
      <c r="A2168" s="39">
        <v>41</v>
      </c>
      <c r="B2168" s="39">
        <v>2028</v>
      </c>
      <c r="C2168" s="38" t="s">
        <v>2241</v>
      </c>
      <c r="D2168" s="39">
        <v>0.84550000000000003</v>
      </c>
      <c r="E2168" s="39">
        <v>0.83730000000000004</v>
      </c>
    </row>
    <row r="2169" spans="1:5" x14ac:dyDescent="0.2">
      <c r="A2169" s="39">
        <v>41</v>
      </c>
      <c r="B2169" s="39">
        <v>2029</v>
      </c>
      <c r="C2169" s="38" t="s">
        <v>2242</v>
      </c>
      <c r="D2169" s="39">
        <v>0.83020000000000005</v>
      </c>
      <c r="E2169" s="39">
        <v>0.82079999999999997</v>
      </c>
    </row>
    <row r="2170" spans="1:5" x14ac:dyDescent="0.2">
      <c r="A2170" s="39">
        <v>41</v>
      </c>
      <c r="B2170" s="39">
        <v>2030</v>
      </c>
      <c r="C2170" s="38" t="s">
        <v>2243</v>
      </c>
      <c r="D2170" s="39">
        <v>0.81520000000000004</v>
      </c>
      <c r="E2170" s="39">
        <v>0.80459999999999998</v>
      </c>
    </row>
    <row r="2171" spans="1:5" x14ac:dyDescent="0.2">
      <c r="A2171" s="39">
        <v>41</v>
      </c>
      <c r="B2171" s="39">
        <v>2031</v>
      </c>
      <c r="C2171" s="38" t="s">
        <v>2244</v>
      </c>
      <c r="D2171" s="39">
        <v>0.80049999999999999</v>
      </c>
      <c r="E2171" s="39">
        <v>0.78879999999999995</v>
      </c>
    </row>
    <row r="2172" spans="1:5" x14ac:dyDescent="0.2">
      <c r="A2172" s="39">
        <v>41</v>
      </c>
      <c r="B2172" s="39">
        <v>2032</v>
      </c>
      <c r="C2172" s="38" t="s">
        <v>2245</v>
      </c>
      <c r="D2172" s="39">
        <v>0.78600000000000003</v>
      </c>
      <c r="E2172" s="39">
        <v>0.77329999999999999</v>
      </c>
    </row>
    <row r="2173" spans="1:5" x14ac:dyDescent="0.2">
      <c r="A2173" s="39">
        <v>41</v>
      </c>
      <c r="B2173" s="39">
        <v>2033</v>
      </c>
      <c r="C2173" s="38" t="s">
        <v>2246</v>
      </c>
      <c r="D2173" s="39">
        <v>0.77180000000000004</v>
      </c>
      <c r="E2173" s="39">
        <v>0.75800000000000001</v>
      </c>
    </row>
    <row r="2174" spans="1:5" x14ac:dyDescent="0.2">
      <c r="A2174" s="39">
        <v>41</v>
      </c>
      <c r="B2174" s="39">
        <v>2034</v>
      </c>
      <c r="C2174" s="38" t="s">
        <v>2247</v>
      </c>
      <c r="D2174" s="39">
        <v>0.75790000000000002</v>
      </c>
      <c r="E2174" s="39">
        <v>0.74319999999999997</v>
      </c>
    </row>
    <row r="2175" spans="1:5" x14ac:dyDescent="0.2">
      <c r="A2175" s="39">
        <v>41</v>
      </c>
      <c r="B2175" s="39">
        <v>2035</v>
      </c>
      <c r="C2175" s="38" t="s">
        <v>2248</v>
      </c>
      <c r="D2175" s="39">
        <v>0.74460000000000004</v>
      </c>
      <c r="E2175" s="39">
        <v>0.72889999999999999</v>
      </c>
    </row>
    <row r="2176" spans="1:5" x14ac:dyDescent="0.2">
      <c r="A2176" s="39">
        <v>41</v>
      </c>
      <c r="B2176" s="39">
        <v>2036</v>
      </c>
      <c r="C2176" s="38" t="s">
        <v>2249</v>
      </c>
      <c r="D2176" s="39">
        <v>0.73199999999999998</v>
      </c>
      <c r="E2176" s="39">
        <v>0.71519999999999995</v>
      </c>
    </row>
    <row r="2177" spans="1:5" x14ac:dyDescent="0.2">
      <c r="A2177" s="39">
        <v>41</v>
      </c>
      <c r="B2177" s="39">
        <v>2037</v>
      </c>
      <c r="C2177" s="38" t="s">
        <v>2250</v>
      </c>
      <c r="D2177" s="39">
        <v>0.72019999999999995</v>
      </c>
      <c r="E2177" s="39">
        <v>0.70240000000000002</v>
      </c>
    </row>
    <row r="2178" spans="1:5" x14ac:dyDescent="0.2">
      <c r="A2178" s="39">
        <v>41</v>
      </c>
      <c r="B2178" s="39">
        <v>2038</v>
      </c>
      <c r="C2178" s="38" t="s">
        <v>2251</v>
      </c>
      <c r="D2178" s="39">
        <v>0.70909999999999995</v>
      </c>
      <c r="E2178" s="39">
        <v>0.69010000000000005</v>
      </c>
    </row>
    <row r="2179" spans="1:5" x14ac:dyDescent="0.2">
      <c r="A2179" s="39">
        <v>41</v>
      </c>
      <c r="B2179" s="39">
        <v>2039</v>
      </c>
      <c r="C2179" s="38" t="s">
        <v>2252</v>
      </c>
      <c r="D2179" s="39">
        <v>0.69889999999999997</v>
      </c>
      <c r="E2179" s="39">
        <v>0.67869999999999997</v>
      </c>
    </row>
    <row r="2180" spans="1:5" x14ac:dyDescent="0.2">
      <c r="A2180" s="39">
        <v>41</v>
      </c>
      <c r="B2180" s="39">
        <v>2040</v>
      </c>
      <c r="C2180" s="38" t="s">
        <v>2253</v>
      </c>
      <c r="D2180" s="39">
        <v>0.68940000000000001</v>
      </c>
      <c r="E2180" s="39">
        <v>0.66790000000000005</v>
      </c>
    </row>
    <row r="2181" spans="1:5" x14ac:dyDescent="0.2">
      <c r="A2181" s="39">
        <v>41</v>
      </c>
      <c r="B2181" s="39">
        <v>2041</v>
      </c>
      <c r="C2181" s="38" t="s">
        <v>2254</v>
      </c>
      <c r="D2181" s="39">
        <v>0.6804</v>
      </c>
      <c r="E2181" s="39">
        <v>0.65749999999999997</v>
      </c>
    </row>
    <row r="2182" spans="1:5" x14ac:dyDescent="0.2">
      <c r="A2182" s="39">
        <v>41</v>
      </c>
      <c r="B2182" s="39">
        <v>2042</v>
      </c>
      <c r="C2182" s="38" t="s">
        <v>2255</v>
      </c>
      <c r="D2182" s="39">
        <v>0.67179999999999995</v>
      </c>
      <c r="E2182" s="39">
        <v>0.64749999999999996</v>
      </c>
    </row>
    <row r="2183" spans="1:5" x14ac:dyDescent="0.2">
      <c r="A2183" s="39">
        <v>41</v>
      </c>
      <c r="B2183" s="39">
        <v>2043</v>
      </c>
      <c r="C2183" s="38" t="s">
        <v>2256</v>
      </c>
      <c r="D2183" s="39">
        <v>0.66339999999999999</v>
      </c>
      <c r="E2183" s="39">
        <v>0.63780000000000003</v>
      </c>
    </row>
    <row r="2184" spans="1:5" x14ac:dyDescent="0.2">
      <c r="A2184" s="39">
        <v>41</v>
      </c>
      <c r="B2184" s="39">
        <v>2044</v>
      </c>
      <c r="C2184" s="38" t="s">
        <v>2257</v>
      </c>
      <c r="D2184" s="39">
        <v>0.6552</v>
      </c>
      <c r="E2184" s="39">
        <v>0.62839999999999996</v>
      </c>
    </row>
    <row r="2185" spans="1:5" x14ac:dyDescent="0.2">
      <c r="A2185" s="39">
        <v>41</v>
      </c>
      <c r="B2185" s="39">
        <v>2045</v>
      </c>
      <c r="C2185" s="38" t="s">
        <v>2258</v>
      </c>
      <c r="D2185" s="39">
        <v>0.64700000000000002</v>
      </c>
      <c r="E2185" s="39">
        <v>0.61890000000000001</v>
      </c>
    </row>
    <row r="2186" spans="1:5" x14ac:dyDescent="0.2">
      <c r="A2186" s="39">
        <v>41</v>
      </c>
      <c r="B2186" s="39">
        <v>2046</v>
      </c>
      <c r="C2186" s="38" t="s">
        <v>2259</v>
      </c>
      <c r="D2186" s="39">
        <v>0.63880000000000003</v>
      </c>
      <c r="E2186" s="39">
        <v>0.60960000000000003</v>
      </c>
    </row>
    <row r="2187" spans="1:5" x14ac:dyDescent="0.2">
      <c r="A2187" s="39">
        <v>41</v>
      </c>
      <c r="B2187" s="39">
        <v>2047</v>
      </c>
      <c r="C2187" s="38" t="s">
        <v>2260</v>
      </c>
      <c r="D2187" s="39">
        <v>0.63090000000000002</v>
      </c>
      <c r="E2187" s="39">
        <v>0.60050000000000003</v>
      </c>
    </row>
    <row r="2188" spans="1:5" x14ac:dyDescent="0.2">
      <c r="A2188" s="39">
        <v>41</v>
      </c>
      <c r="B2188" s="39">
        <v>2048</v>
      </c>
      <c r="C2188" s="38" t="s">
        <v>2261</v>
      </c>
      <c r="D2188" s="39">
        <v>0.623</v>
      </c>
      <c r="E2188" s="39">
        <v>0.59150000000000003</v>
      </c>
    </row>
    <row r="2189" spans="1:5" x14ac:dyDescent="0.2">
      <c r="A2189" s="39">
        <v>41</v>
      </c>
      <c r="B2189" s="39">
        <v>2049</v>
      </c>
      <c r="C2189" s="38" t="s">
        <v>2262</v>
      </c>
      <c r="D2189" s="39">
        <v>0.61519999999999997</v>
      </c>
      <c r="E2189" s="39">
        <v>0.58260000000000001</v>
      </c>
    </row>
    <row r="2190" spans="1:5" x14ac:dyDescent="0.2">
      <c r="A2190" s="39">
        <v>41</v>
      </c>
      <c r="B2190" s="39">
        <v>2050</v>
      </c>
      <c r="C2190" s="38" t="s">
        <v>2263</v>
      </c>
      <c r="D2190" s="39">
        <v>0.60750000000000004</v>
      </c>
      <c r="E2190" s="39">
        <v>0.57379999999999998</v>
      </c>
    </row>
    <row r="2191" spans="1:5" x14ac:dyDescent="0.2">
      <c r="A2191" s="39">
        <v>41</v>
      </c>
      <c r="B2191" s="39">
        <v>2051</v>
      </c>
      <c r="C2191" s="38" t="s">
        <v>2264</v>
      </c>
      <c r="D2191" s="39">
        <v>0.6</v>
      </c>
      <c r="E2191" s="39">
        <v>0.56530000000000002</v>
      </c>
    </row>
    <row r="2192" spans="1:5" x14ac:dyDescent="0.2">
      <c r="A2192" s="39">
        <v>41</v>
      </c>
      <c r="B2192" s="39">
        <v>2052</v>
      </c>
      <c r="C2192" s="38" t="s">
        <v>2265</v>
      </c>
      <c r="D2192" s="39">
        <v>0.59250000000000003</v>
      </c>
      <c r="E2192" s="39">
        <v>0.55679999999999996</v>
      </c>
    </row>
    <row r="2193" spans="1:5" x14ac:dyDescent="0.2">
      <c r="A2193" s="39">
        <v>41</v>
      </c>
      <c r="B2193" s="39">
        <v>2053</v>
      </c>
      <c r="C2193" s="38" t="s">
        <v>2266</v>
      </c>
      <c r="D2193" s="39">
        <v>0.58509999999999995</v>
      </c>
      <c r="E2193" s="39">
        <v>0.5484</v>
      </c>
    </row>
    <row r="2194" spans="1:5" x14ac:dyDescent="0.2">
      <c r="A2194" s="39">
        <v>41</v>
      </c>
      <c r="B2194" s="39">
        <v>2054</v>
      </c>
      <c r="C2194" s="38" t="s">
        <v>2267</v>
      </c>
      <c r="D2194" s="39">
        <v>0.57779999999999998</v>
      </c>
      <c r="E2194" s="39">
        <v>0.54020000000000001</v>
      </c>
    </row>
    <row r="2195" spans="1:5" x14ac:dyDescent="0.2">
      <c r="A2195" s="39">
        <v>41</v>
      </c>
      <c r="B2195" s="39">
        <v>2055</v>
      </c>
      <c r="C2195" s="38" t="s">
        <v>2268</v>
      </c>
      <c r="D2195" s="39">
        <v>0.5706</v>
      </c>
      <c r="E2195" s="39">
        <v>0.53210000000000002</v>
      </c>
    </row>
    <row r="2196" spans="1:5" x14ac:dyDescent="0.2">
      <c r="A2196" s="39">
        <v>41</v>
      </c>
      <c r="B2196" s="39">
        <v>2056</v>
      </c>
      <c r="C2196" s="38" t="s">
        <v>2269</v>
      </c>
      <c r="D2196" s="39">
        <v>0.56340000000000001</v>
      </c>
      <c r="E2196" s="39">
        <v>0.52410000000000001</v>
      </c>
    </row>
    <row r="2197" spans="1:5" x14ac:dyDescent="0.2">
      <c r="A2197" s="39">
        <v>41</v>
      </c>
      <c r="B2197" s="39">
        <v>2057</v>
      </c>
      <c r="C2197" s="38" t="s">
        <v>2270</v>
      </c>
      <c r="D2197" s="39">
        <v>0.55640000000000001</v>
      </c>
      <c r="E2197" s="39">
        <v>0.51629999999999998</v>
      </c>
    </row>
    <row r="2198" spans="1:5" x14ac:dyDescent="0.2">
      <c r="A2198" s="39">
        <v>41</v>
      </c>
      <c r="B2198" s="39">
        <v>2058</v>
      </c>
      <c r="C2198" s="38" t="s">
        <v>2271</v>
      </c>
      <c r="D2198" s="39">
        <v>0.5494</v>
      </c>
      <c r="E2198" s="39">
        <v>0.50849999999999995</v>
      </c>
    </row>
    <row r="2199" spans="1:5" x14ac:dyDescent="0.2">
      <c r="A2199" s="39">
        <v>41</v>
      </c>
      <c r="B2199" s="39">
        <v>2059</v>
      </c>
      <c r="C2199" s="38" t="s">
        <v>2272</v>
      </c>
      <c r="D2199" s="39">
        <v>0.54259999999999997</v>
      </c>
      <c r="E2199" s="39">
        <v>0.50090000000000001</v>
      </c>
    </row>
    <row r="2200" spans="1:5" x14ac:dyDescent="0.2">
      <c r="A2200" s="39">
        <v>41</v>
      </c>
      <c r="B2200" s="39">
        <v>2060</v>
      </c>
      <c r="C2200" s="38" t="s">
        <v>2273</v>
      </c>
      <c r="D2200" s="39">
        <v>0.53580000000000005</v>
      </c>
      <c r="E2200" s="39">
        <v>0.49340000000000001</v>
      </c>
    </row>
    <row r="2201" spans="1:5" x14ac:dyDescent="0.2">
      <c r="A2201" s="39">
        <v>41</v>
      </c>
      <c r="B2201" s="39">
        <v>2061</v>
      </c>
      <c r="C2201" s="38" t="s">
        <v>2274</v>
      </c>
      <c r="D2201" s="39">
        <v>0.52910000000000001</v>
      </c>
      <c r="E2201" s="39">
        <v>0.48599999999999999</v>
      </c>
    </row>
    <row r="2202" spans="1:5" x14ac:dyDescent="0.2">
      <c r="A2202" s="39">
        <v>41</v>
      </c>
      <c r="B2202" s="39">
        <v>2062</v>
      </c>
      <c r="C2202" s="38" t="s">
        <v>2275</v>
      </c>
      <c r="D2202" s="39">
        <v>0.52249999999999996</v>
      </c>
      <c r="E2202" s="39">
        <v>0.47870000000000001</v>
      </c>
    </row>
    <row r="2203" spans="1:5" x14ac:dyDescent="0.2">
      <c r="A2203" s="39">
        <v>41</v>
      </c>
      <c r="B2203" s="39">
        <v>2063</v>
      </c>
      <c r="C2203" s="38" t="s">
        <v>2276</v>
      </c>
      <c r="D2203" s="39">
        <v>0.51590000000000003</v>
      </c>
      <c r="E2203" s="39">
        <v>0.47149999999999997</v>
      </c>
    </row>
    <row r="2204" spans="1:5" x14ac:dyDescent="0.2">
      <c r="A2204" s="39">
        <v>41</v>
      </c>
      <c r="B2204" s="39">
        <v>2064</v>
      </c>
      <c r="C2204" s="38" t="s">
        <v>2277</v>
      </c>
      <c r="D2204" s="39">
        <v>0.50949999999999995</v>
      </c>
      <c r="E2204" s="39">
        <v>0.46439999999999998</v>
      </c>
    </row>
    <row r="2205" spans="1:5" x14ac:dyDescent="0.2">
      <c r="A2205" s="39">
        <v>41</v>
      </c>
      <c r="B2205" s="39">
        <v>2065</v>
      </c>
      <c r="C2205" s="38" t="s">
        <v>2278</v>
      </c>
      <c r="D2205" s="39">
        <v>0.50309999999999999</v>
      </c>
      <c r="E2205" s="39">
        <v>0.45750000000000002</v>
      </c>
    </row>
    <row r="2206" spans="1:5" x14ac:dyDescent="0.2">
      <c r="A2206" s="39">
        <v>41</v>
      </c>
      <c r="B2206" s="39">
        <v>2066</v>
      </c>
      <c r="C2206" s="38" t="s">
        <v>2279</v>
      </c>
      <c r="D2206" s="39">
        <v>0.49690000000000001</v>
      </c>
      <c r="E2206" s="39">
        <v>0.4506</v>
      </c>
    </row>
    <row r="2207" spans="1:5" x14ac:dyDescent="0.2">
      <c r="A2207" s="39">
        <v>41</v>
      </c>
      <c r="B2207" s="39">
        <v>2067</v>
      </c>
      <c r="C2207" s="38" t="s">
        <v>2280</v>
      </c>
      <c r="D2207" s="39">
        <v>0.49070000000000003</v>
      </c>
      <c r="E2207" s="39">
        <v>0.44390000000000002</v>
      </c>
    </row>
    <row r="2208" spans="1:5" x14ac:dyDescent="0.2">
      <c r="A2208" s="39">
        <v>41</v>
      </c>
      <c r="B2208" s="39">
        <v>2068</v>
      </c>
      <c r="C2208" s="38" t="s">
        <v>2281</v>
      </c>
      <c r="D2208" s="39">
        <v>0.48449999999999999</v>
      </c>
      <c r="E2208" s="39">
        <v>0.43719999999999998</v>
      </c>
    </row>
    <row r="2209" spans="1:5" x14ac:dyDescent="0.2">
      <c r="A2209" s="39">
        <v>41</v>
      </c>
      <c r="B2209" s="39">
        <v>2069</v>
      </c>
      <c r="C2209" s="38" t="s">
        <v>2282</v>
      </c>
      <c r="D2209" s="39">
        <v>0.47849999999999998</v>
      </c>
      <c r="E2209" s="39">
        <v>0.43059999999999998</v>
      </c>
    </row>
    <row r="2210" spans="1:5" x14ac:dyDescent="0.2">
      <c r="A2210" s="39">
        <v>41</v>
      </c>
      <c r="B2210" s="39">
        <v>2070</v>
      </c>
      <c r="C2210" s="38" t="s">
        <v>2283</v>
      </c>
      <c r="D2210" s="39">
        <v>0.47249999999999998</v>
      </c>
      <c r="E2210" s="39">
        <v>0.42420000000000002</v>
      </c>
    </row>
    <row r="2211" spans="1:5" x14ac:dyDescent="0.2">
      <c r="A2211" s="39">
        <v>41</v>
      </c>
      <c r="B2211" s="39">
        <v>2071</v>
      </c>
      <c r="C2211" s="38" t="s">
        <v>2284</v>
      </c>
      <c r="D2211" s="39">
        <v>0.46650000000000003</v>
      </c>
      <c r="E2211" s="39">
        <v>0.41789999999999999</v>
      </c>
    </row>
    <row r="2212" spans="1:5" x14ac:dyDescent="0.2">
      <c r="A2212" s="39">
        <v>41</v>
      </c>
      <c r="B2212" s="39">
        <v>2072</v>
      </c>
      <c r="C2212" s="38" t="s">
        <v>2285</v>
      </c>
      <c r="D2212" s="39">
        <v>0.46079999999999999</v>
      </c>
      <c r="E2212" s="39">
        <v>0.41160000000000002</v>
      </c>
    </row>
    <row r="2213" spans="1:5" x14ac:dyDescent="0.2">
      <c r="A2213" s="39">
        <v>41</v>
      </c>
      <c r="B2213" s="39">
        <v>2073</v>
      </c>
      <c r="C2213" s="38" t="s">
        <v>2286</v>
      </c>
      <c r="D2213" s="39">
        <v>0.45500000000000002</v>
      </c>
      <c r="E2213" s="39">
        <v>0.40539999999999998</v>
      </c>
    </row>
    <row r="2214" spans="1:5" x14ac:dyDescent="0.2">
      <c r="A2214" s="39">
        <v>41</v>
      </c>
      <c r="B2214" s="39">
        <v>2074</v>
      </c>
      <c r="C2214" s="38" t="s">
        <v>2287</v>
      </c>
      <c r="D2214" s="39">
        <v>0.44929999999999998</v>
      </c>
      <c r="E2214" s="39">
        <v>0.39929999999999999</v>
      </c>
    </row>
    <row r="2215" spans="1:5" x14ac:dyDescent="0.2">
      <c r="A2215" s="39">
        <v>41</v>
      </c>
      <c r="B2215" s="39">
        <v>2075</v>
      </c>
      <c r="C2215" s="38" t="s">
        <v>2288</v>
      </c>
      <c r="D2215" s="39">
        <v>0.44369999999999998</v>
      </c>
      <c r="E2215" s="39">
        <v>0.39329999999999998</v>
      </c>
    </row>
    <row r="2216" spans="1:5" x14ac:dyDescent="0.2">
      <c r="A2216" s="39">
        <v>41</v>
      </c>
      <c r="B2216" s="39">
        <v>2076</v>
      </c>
      <c r="C2216" s="38" t="s">
        <v>2289</v>
      </c>
      <c r="D2216" s="39">
        <v>0.43809999999999999</v>
      </c>
      <c r="E2216" s="39">
        <v>0.38750000000000001</v>
      </c>
    </row>
    <row r="2217" spans="1:5" x14ac:dyDescent="0.2">
      <c r="A2217" s="39">
        <v>41</v>
      </c>
      <c r="B2217" s="39">
        <v>2077</v>
      </c>
      <c r="C2217" s="38" t="s">
        <v>2290</v>
      </c>
      <c r="D2217" s="39">
        <v>0.43269999999999997</v>
      </c>
      <c r="E2217" s="39">
        <v>0.38159999999999999</v>
      </c>
    </row>
    <row r="2218" spans="1:5" x14ac:dyDescent="0.2">
      <c r="A2218" s="39">
        <v>41</v>
      </c>
      <c r="B2218" s="39">
        <v>2078</v>
      </c>
      <c r="C2218" s="38" t="s">
        <v>2291</v>
      </c>
      <c r="D2218" s="39">
        <v>0.42730000000000001</v>
      </c>
      <c r="E2218" s="39">
        <v>0.37590000000000001</v>
      </c>
    </row>
    <row r="2219" spans="1:5" x14ac:dyDescent="0.2">
      <c r="A2219" s="39">
        <v>41</v>
      </c>
      <c r="B2219" s="39">
        <v>2079</v>
      </c>
      <c r="C2219" s="38" t="s">
        <v>2292</v>
      </c>
      <c r="D2219" s="39">
        <v>0.4219</v>
      </c>
      <c r="E2219" s="39">
        <v>0.37019999999999997</v>
      </c>
    </row>
    <row r="2220" spans="1:5" x14ac:dyDescent="0.2">
      <c r="A2220" s="39">
        <v>41</v>
      </c>
      <c r="B2220" s="39">
        <v>2080</v>
      </c>
      <c r="C2220" s="38" t="s">
        <v>2293</v>
      </c>
      <c r="D2220" s="39">
        <v>0.41660000000000003</v>
      </c>
      <c r="E2220" s="39">
        <v>0.36470000000000002</v>
      </c>
    </row>
    <row r="2221" spans="1:5" x14ac:dyDescent="0.2">
      <c r="A2221" s="39">
        <v>41</v>
      </c>
      <c r="B2221" s="39">
        <v>2081</v>
      </c>
      <c r="C2221" s="38" t="s">
        <v>2294</v>
      </c>
      <c r="D2221" s="39">
        <v>0.41149999999999998</v>
      </c>
      <c r="E2221" s="39">
        <v>0.35920000000000002</v>
      </c>
    </row>
    <row r="2222" spans="1:5" x14ac:dyDescent="0.2">
      <c r="A2222" s="39">
        <v>41</v>
      </c>
      <c r="B2222" s="39">
        <v>2082</v>
      </c>
      <c r="C2222" s="38" t="s">
        <v>2295</v>
      </c>
      <c r="D2222" s="39">
        <v>0.40629999999999999</v>
      </c>
      <c r="E2222" s="39">
        <v>0.35389999999999999</v>
      </c>
    </row>
    <row r="2223" spans="1:5" x14ac:dyDescent="0.2">
      <c r="A2223" s="39">
        <v>41</v>
      </c>
      <c r="B2223" s="39">
        <v>2083</v>
      </c>
      <c r="C2223" s="38" t="s">
        <v>2296</v>
      </c>
      <c r="D2223" s="39">
        <v>0.4012</v>
      </c>
      <c r="E2223" s="39">
        <v>0.34860000000000002</v>
      </c>
    </row>
    <row r="2224" spans="1:5" x14ac:dyDescent="0.2">
      <c r="A2224" s="39">
        <v>41</v>
      </c>
      <c r="B2224" s="39">
        <v>2084</v>
      </c>
      <c r="C2224" s="38" t="s">
        <v>2297</v>
      </c>
      <c r="D2224" s="39">
        <v>0.3962</v>
      </c>
      <c r="E2224" s="39">
        <v>0.34329999999999999</v>
      </c>
    </row>
    <row r="2225" spans="1:5" x14ac:dyDescent="0.2">
      <c r="A2225" s="39">
        <v>41</v>
      </c>
      <c r="B2225" s="39">
        <v>2085</v>
      </c>
      <c r="C2225" s="38" t="s">
        <v>2298</v>
      </c>
      <c r="D2225" s="39">
        <v>0.39129999999999998</v>
      </c>
      <c r="E2225" s="39">
        <v>0.3382</v>
      </c>
    </row>
    <row r="2226" spans="1:5" x14ac:dyDescent="0.2">
      <c r="A2226" s="39">
        <v>41</v>
      </c>
      <c r="B2226" s="39">
        <v>2086</v>
      </c>
      <c r="C2226" s="38" t="s">
        <v>2299</v>
      </c>
      <c r="D2226" s="39">
        <v>0.38640000000000002</v>
      </c>
      <c r="E2226" s="39">
        <v>0.33310000000000001</v>
      </c>
    </row>
    <row r="2227" spans="1:5" x14ac:dyDescent="0.2">
      <c r="A2227" s="39">
        <v>41</v>
      </c>
      <c r="B2227" s="39">
        <v>2087</v>
      </c>
      <c r="C2227" s="38" t="s">
        <v>2300</v>
      </c>
      <c r="D2227" s="39">
        <v>0.38150000000000001</v>
      </c>
      <c r="E2227" s="39">
        <v>0.3281</v>
      </c>
    </row>
    <row r="2228" spans="1:5" x14ac:dyDescent="0.2">
      <c r="A2228" s="39">
        <v>41</v>
      </c>
      <c r="B2228" s="39">
        <v>2088</v>
      </c>
      <c r="C2228" s="38" t="s">
        <v>2301</v>
      </c>
      <c r="D2228" s="39">
        <v>0.37680000000000002</v>
      </c>
      <c r="E2228" s="39">
        <v>0.32319999999999999</v>
      </c>
    </row>
    <row r="2229" spans="1:5" x14ac:dyDescent="0.2">
      <c r="A2229" s="39">
        <v>41</v>
      </c>
      <c r="B2229" s="39">
        <v>2089</v>
      </c>
      <c r="C2229" s="38" t="s">
        <v>2302</v>
      </c>
      <c r="D2229" s="39">
        <v>0.37209999999999999</v>
      </c>
      <c r="E2229" s="39">
        <v>0.31840000000000002</v>
      </c>
    </row>
    <row r="2230" spans="1:5" x14ac:dyDescent="0.2">
      <c r="A2230" s="39">
        <v>41</v>
      </c>
      <c r="B2230" s="39">
        <v>2090</v>
      </c>
      <c r="C2230" s="38" t="s">
        <v>2303</v>
      </c>
      <c r="D2230" s="39">
        <v>0.3674</v>
      </c>
      <c r="E2230" s="39">
        <v>0.31359999999999999</v>
      </c>
    </row>
    <row r="2231" spans="1:5" x14ac:dyDescent="0.2">
      <c r="A2231" s="39">
        <v>41</v>
      </c>
      <c r="B2231" s="39">
        <v>2091</v>
      </c>
      <c r="C2231" s="38" t="s">
        <v>2304</v>
      </c>
      <c r="D2231" s="39">
        <v>0.3629</v>
      </c>
      <c r="E2231" s="39">
        <v>0.30890000000000001</v>
      </c>
    </row>
    <row r="2232" spans="1:5" x14ac:dyDescent="0.2">
      <c r="A2232" s="39">
        <v>41</v>
      </c>
      <c r="B2232" s="39">
        <v>2092</v>
      </c>
      <c r="C2232" s="38" t="s">
        <v>2305</v>
      </c>
      <c r="D2232" s="39">
        <v>0.35830000000000001</v>
      </c>
      <c r="E2232" s="39">
        <v>0.30420000000000003</v>
      </c>
    </row>
    <row r="2233" spans="1:5" x14ac:dyDescent="0.2">
      <c r="A2233" s="39">
        <v>41</v>
      </c>
      <c r="B2233" s="39">
        <v>2093</v>
      </c>
      <c r="C2233" s="38" t="s">
        <v>2306</v>
      </c>
      <c r="D2233" s="39">
        <v>0.35389999999999999</v>
      </c>
      <c r="E2233" s="39">
        <v>0.29970000000000002</v>
      </c>
    </row>
    <row r="2234" spans="1:5" x14ac:dyDescent="0.2">
      <c r="A2234" s="39">
        <v>41</v>
      </c>
      <c r="B2234" s="39">
        <v>2094</v>
      </c>
      <c r="C2234" s="38" t="s">
        <v>2307</v>
      </c>
      <c r="D2234" s="39">
        <v>0.34939999999999999</v>
      </c>
      <c r="E2234" s="39">
        <v>0.29520000000000002</v>
      </c>
    </row>
    <row r="2235" spans="1:5" x14ac:dyDescent="0.2">
      <c r="A2235" s="39">
        <v>41</v>
      </c>
      <c r="B2235" s="39">
        <v>2095</v>
      </c>
      <c r="C2235" s="38" t="s">
        <v>2308</v>
      </c>
      <c r="D2235" s="39">
        <v>0.34499999999999997</v>
      </c>
      <c r="E2235" s="39">
        <v>0.29070000000000001</v>
      </c>
    </row>
    <row r="2236" spans="1:5" x14ac:dyDescent="0.2">
      <c r="A2236" s="39">
        <v>41</v>
      </c>
      <c r="B2236" s="39">
        <v>2096</v>
      </c>
      <c r="C2236" s="38" t="s">
        <v>2309</v>
      </c>
      <c r="D2236" s="39">
        <v>0.34079999999999999</v>
      </c>
      <c r="E2236" s="39">
        <v>0.28639999999999999</v>
      </c>
    </row>
    <row r="2237" spans="1:5" x14ac:dyDescent="0.2">
      <c r="A2237" s="39">
        <v>41</v>
      </c>
      <c r="B2237" s="39">
        <v>2097</v>
      </c>
      <c r="C2237" s="38" t="s">
        <v>2310</v>
      </c>
      <c r="D2237" s="39">
        <v>0.33650000000000002</v>
      </c>
      <c r="E2237" s="39">
        <v>0.28210000000000002</v>
      </c>
    </row>
    <row r="2238" spans="1:5" x14ac:dyDescent="0.2">
      <c r="A2238" s="39">
        <v>41</v>
      </c>
      <c r="B2238" s="39">
        <v>2098</v>
      </c>
      <c r="C2238" s="38" t="s">
        <v>2311</v>
      </c>
      <c r="D2238" s="39">
        <v>0.33229999999999998</v>
      </c>
      <c r="E2238" s="39">
        <v>0.27779999999999999</v>
      </c>
    </row>
    <row r="2239" spans="1:5" x14ac:dyDescent="0.2">
      <c r="A2239" s="39">
        <v>41</v>
      </c>
      <c r="B2239" s="39">
        <v>2099</v>
      </c>
      <c r="C2239" s="38" t="s">
        <v>2312</v>
      </c>
      <c r="D2239" s="39">
        <v>0.3281</v>
      </c>
      <c r="E2239" s="39">
        <v>0.2737</v>
      </c>
    </row>
    <row r="2240" spans="1:5" x14ac:dyDescent="0.2">
      <c r="A2240" s="39">
        <v>41</v>
      </c>
      <c r="B2240" s="39">
        <v>2100</v>
      </c>
      <c r="C2240" s="38" t="s">
        <v>2313</v>
      </c>
      <c r="D2240" s="39">
        <v>0.32400000000000001</v>
      </c>
      <c r="E2240" s="39">
        <v>0.26960000000000001</v>
      </c>
    </row>
    <row r="2241" spans="1:5" x14ac:dyDescent="0.2">
      <c r="A2241" s="39">
        <v>41</v>
      </c>
      <c r="B2241" s="39">
        <v>2101</v>
      </c>
      <c r="C2241" s="38" t="s">
        <v>2314</v>
      </c>
      <c r="D2241" s="39">
        <v>0.32</v>
      </c>
      <c r="E2241" s="39">
        <v>0.2656</v>
      </c>
    </row>
    <row r="2242" spans="1:5" x14ac:dyDescent="0.2">
      <c r="A2242" s="39">
        <v>41</v>
      </c>
      <c r="B2242" s="39">
        <v>2102</v>
      </c>
      <c r="C2242" s="38" t="s">
        <v>2315</v>
      </c>
      <c r="D2242" s="39">
        <v>0.31590000000000001</v>
      </c>
      <c r="E2242" s="39">
        <v>0.26150000000000001</v>
      </c>
    </row>
    <row r="2243" spans="1:5" x14ac:dyDescent="0.2">
      <c r="A2243" s="39">
        <v>41</v>
      </c>
      <c r="B2243" s="39">
        <v>2103</v>
      </c>
      <c r="C2243" s="38" t="s">
        <v>2316</v>
      </c>
      <c r="D2243" s="39">
        <v>0.31209999999999999</v>
      </c>
      <c r="E2243" s="39">
        <v>0.2576</v>
      </c>
    </row>
    <row r="2244" spans="1:5" x14ac:dyDescent="0.2">
      <c r="A2244" s="39">
        <v>41</v>
      </c>
      <c r="B2244" s="39">
        <v>2104</v>
      </c>
      <c r="C2244" s="38" t="s">
        <v>2317</v>
      </c>
      <c r="D2244" s="39">
        <v>0.30809999999999998</v>
      </c>
      <c r="E2244" s="39">
        <v>0.25380000000000003</v>
      </c>
    </row>
    <row r="2245" spans="1:5" x14ac:dyDescent="0.2">
      <c r="A2245" s="39">
        <v>41</v>
      </c>
      <c r="B2245" s="39">
        <v>2105</v>
      </c>
      <c r="C2245" s="38" t="s">
        <v>2318</v>
      </c>
      <c r="D2245" s="39">
        <v>0.30430000000000001</v>
      </c>
      <c r="E2245" s="39">
        <v>0.25</v>
      </c>
    </row>
    <row r="2246" spans="1:5" x14ac:dyDescent="0.2">
      <c r="A2246" s="39">
        <v>41</v>
      </c>
      <c r="B2246" s="39">
        <v>2106</v>
      </c>
      <c r="C2246" s="38" t="s">
        <v>2319</v>
      </c>
      <c r="D2246" s="39">
        <v>0.30049999999999999</v>
      </c>
      <c r="E2246" s="39">
        <v>0.2462</v>
      </c>
    </row>
    <row r="2247" spans="1:5" x14ac:dyDescent="0.2">
      <c r="A2247" s="39">
        <v>41</v>
      </c>
      <c r="B2247" s="39">
        <v>2107</v>
      </c>
      <c r="C2247" s="38" t="s">
        <v>2320</v>
      </c>
      <c r="D2247" s="39">
        <v>0.29680000000000001</v>
      </c>
      <c r="E2247" s="39">
        <v>0.24249999999999999</v>
      </c>
    </row>
    <row r="2248" spans="1:5" x14ac:dyDescent="0.2">
      <c r="A2248" s="39">
        <v>41</v>
      </c>
      <c r="B2248" s="39">
        <v>2108</v>
      </c>
      <c r="C2248" s="38" t="s">
        <v>2321</v>
      </c>
      <c r="D2248" s="39">
        <v>0.29299999999999998</v>
      </c>
      <c r="E2248" s="39">
        <v>0.23880000000000001</v>
      </c>
    </row>
    <row r="2249" spans="1:5" x14ac:dyDescent="0.2">
      <c r="A2249" s="39">
        <v>41</v>
      </c>
      <c r="B2249" s="39">
        <v>2109</v>
      </c>
      <c r="C2249" s="38" t="s">
        <v>2322</v>
      </c>
      <c r="D2249" s="39">
        <v>0.28939999999999999</v>
      </c>
      <c r="E2249" s="39">
        <v>0.23530000000000001</v>
      </c>
    </row>
    <row r="2250" spans="1:5" x14ac:dyDescent="0.2">
      <c r="A2250" s="39">
        <v>41</v>
      </c>
      <c r="B2250" s="39">
        <v>2110</v>
      </c>
      <c r="C2250" s="38" t="s">
        <v>2323</v>
      </c>
      <c r="D2250" s="39">
        <v>0.28570000000000001</v>
      </c>
      <c r="E2250" s="39">
        <v>0.23180000000000001</v>
      </c>
    </row>
    <row r="2251" spans="1:5" x14ac:dyDescent="0.2">
      <c r="A2251" s="39">
        <v>41</v>
      </c>
      <c r="B2251" s="39">
        <v>2111</v>
      </c>
      <c r="C2251" s="38" t="s">
        <v>2324</v>
      </c>
      <c r="D2251" s="39">
        <v>0.28220000000000001</v>
      </c>
      <c r="E2251" s="39">
        <v>0.2283</v>
      </c>
    </row>
    <row r="2252" spans="1:5" x14ac:dyDescent="0.2">
      <c r="A2252" s="39">
        <v>41</v>
      </c>
      <c r="B2252" s="39">
        <v>2112</v>
      </c>
      <c r="C2252" s="38" t="s">
        <v>2325</v>
      </c>
      <c r="D2252" s="39">
        <v>0.27860000000000001</v>
      </c>
      <c r="E2252" s="39">
        <v>0.22489999999999999</v>
      </c>
    </row>
    <row r="2253" spans="1:5" x14ac:dyDescent="0.2">
      <c r="A2253" s="39">
        <v>41</v>
      </c>
      <c r="B2253" s="39">
        <v>2113</v>
      </c>
      <c r="C2253" s="38" t="s">
        <v>2326</v>
      </c>
      <c r="D2253" s="39">
        <v>0.2752</v>
      </c>
      <c r="E2253" s="39">
        <v>0.2215</v>
      </c>
    </row>
    <row r="2254" spans="1:5" x14ac:dyDescent="0.2">
      <c r="A2254" s="39">
        <v>41</v>
      </c>
      <c r="B2254" s="39">
        <v>2114</v>
      </c>
      <c r="C2254" s="38" t="s">
        <v>2327</v>
      </c>
      <c r="D2254" s="39">
        <v>0.2717</v>
      </c>
      <c r="E2254" s="39">
        <v>0.21820000000000001</v>
      </c>
    </row>
    <row r="2255" spans="1:5" x14ac:dyDescent="0.2">
      <c r="A2255" s="39">
        <v>41</v>
      </c>
      <c r="B2255" s="39">
        <v>2115</v>
      </c>
      <c r="C2255" s="38" t="s">
        <v>2328</v>
      </c>
      <c r="D2255" s="39">
        <v>0.26840000000000003</v>
      </c>
      <c r="E2255" s="39">
        <v>0.21490000000000001</v>
      </c>
    </row>
    <row r="2256" spans="1:5" x14ac:dyDescent="0.2">
      <c r="A2256" s="39">
        <v>41</v>
      </c>
      <c r="B2256" s="39">
        <v>2116</v>
      </c>
      <c r="C2256" s="38" t="s">
        <v>2329</v>
      </c>
      <c r="D2256" s="39">
        <v>0.26514008097165997</v>
      </c>
      <c r="E2256" s="39">
        <v>0.21164990834097158</v>
      </c>
    </row>
    <row r="2257" spans="1:5" x14ac:dyDescent="0.2">
      <c r="A2257" s="39">
        <v>41</v>
      </c>
      <c r="B2257" s="39">
        <v>2117</v>
      </c>
      <c r="C2257" s="38" t="s">
        <v>2330</v>
      </c>
      <c r="D2257" s="39">
        <v>0.26191975610155888</v>
      </c>
      <c r="E2257" s="39">
        <v>0.20844897022215761</v>
      </c>
    </row>
    <row r="2258" spans="1:5" x14ac:dyDescent="0.2">
      <c r="A2258" s="39">
        <v>42</v>
      </c>
      <c r="B2258" s="39">
        <v>2024</v>
      </c>
      <c r="C2258" s="38" t="s">
        <v>2331</v>
      </c>
      <c r="D2258" s="39">
        <v>0.92769999999999997</v>
      </c>
      <c r="E2258" s="39">
        <v>0.92469999999999997</v>
      </c>
    </row>
    <row r="2259" spans="1:5" x14ac:dyDescent="0.2">
      <c r="A2259" s="39">
        <v>42</v>
      </c>
      <c r="B2259" s="39">
        <v>2025</v>
      </c>
      <c r="C2259" s="38" t="s">
        <v>2332</v>
      </c>
      <c r="D2259" s="39">
        <v>0.8931</v>
      </c>
      <c r="E2259" s="39">
        <v>0.88870000000000005</v>
      </c>
    </row>
    <row r="2260" spans="1:5" x14ac:dyDescent="0.2">
      <c r="A2260" s="39">
        <v>42</v>
      </c>
      <c r="B2260" s="39">
        <v>2026</v>
      </c>
      <c r="C2260" s="38" t="s">
        <v>2333</v>
      </c>
      <c r="D2260" s="39">
        <v>0.877</v>
      </c>
      <c r="E2260" s="39">
        <v>0.87129999999999996</v>
      </c>
    </row>
    <row r="2261" spans="1:5" x14ac:dyDescent="0.2">
      <c r="A2261" s="39">
        <v>42</v>
      </c>
      <c r="B2261" s="39">
        <v>2027</v>
      </c>
      <c r="C2261" s="38" t="s">
        <v>2334</v>
      </c>
      <c r="D2261" s="39">
        <v>0.86109999999999998</v>
      </c>
      <c r="E2261" s="39">
        <v>0.85399999999999998</v>
      </c>
    </row>
    <row r="2262" spans="1:5" x14ac:dyDescent="0.2">
      <c r="A2262" s="39">
        <v>42</v>
      </c>
      <c r="B2262" s="39">
        <v>2028</v>
      </c>
      <c r="C2262" s="38" t="s">
        <v>2335</v>
      </c>
      <c r="D2262" s="39">
        <v>0.84550000000000003</v>
      </c>
      <c r="E2262" s="39">
        <v>0.83720000000000006</v>
      </c>
    </row>
    <row r="2263" spans="1:5" x14ac:dyDescent="0.2">
      <c r="A2263" s="39">
        <v>42</v>
      </c>
      <c r="B2263" s="39">
        <v>2029</v>
      </c>
      <c r="C2263" s="38" t="s">
        <v>2336</v>
      </c>
      <c r="D2263" s="39">
        <v>0.83020000000000005</v>
      </c>
      <c r="E2263" s="39">
        <v>0.82079999999999997</v>
      </c>
    </row>
    <row r="2264" spans="1:5" x14ac:dyDescent="0.2">
      <c r="A2264" s="39">
        <v>42</v>
      </c>
      <c r="B2264" s="39">
        <v>2030</v>
      </c>
      <c r="C2264" s="38" t="s">
        <v>2337</v>
      </c>
      <c r="D2264" s="39">
        <v>0.81520000000000004</v>
      </c>
      <c r="E2264" s="39">
        <v>0.80459999999999998</v>
      </c>
    </row>
    <row r="2265" spans="1:5" x14ac:dyDescent="0.2">
      <c r="A2265" s="39">
        <v>42</v>
      </c>
      <c r="B2265" s="39">
        <v>2031</v>
      </c>
      <c r="C2265" s="38" t="s">
        <v>2338</v>
      </c>
      <c r="D2265" s="39">
        <v>0.80049999999999999</v>
      </c>
      <c r="E2265" s="39">
        <v>0.78879999999999995</v>
      </c>
    </row>
    <row r="2266" spans="1:5" x14ac:dyDescent="0.2">
      <c r="A2266" s="39">
        <v>42</v>
      </c>
      <c r="B2266" s="39">
        <v>2032</v>
      </c>
      <c r="C2266" s="38" t="s">
        <v>2339</v>
      </c>
      <c r="D2266" s="39">
        <v>0.78600000000000003</v>
      </c>
      <c r="E2266" s="39">
        <v>0.7732</v>
      </c>
    </row>
    <row r="2267" spans="1:5" x14ac:dyDescent="0.2">
      <c r="A2267" s="39">
        <v>42</v>
      </c>
      <c r="B2267" s="39">
        <v>2033</v>
      </c>
      <c r="C2267" s="38" t="s">
        <v>2340</v>
      </c>
      <c r="D2267" s="39">
        <v>0.77180000000000004</v>
      </c>
      <c r="E2267" s="39">
        <v>0.75800000000000001</v>
      </c>
    </row>
    <row r="2268" spans="1:5" x14ac:dyDescent="0.2">
      <c r="A2268" s="39">
        <v>42</v>
      </c>
      <c r="B2268" s="39">
        <v>2034</v>
      </c>
      <c r="C2268" s="38" t="s">
        <v>2341</v>
      </c>
      <c r="D2268" s="39">
        <v>0.75790000000000002</v>
      </c>
      <c r="E2268" s="39">
        <v>0.74309999999999998</v>
      </c>
    </row>
    <row r="2269" spans="1:5" x14ac:dyDescent="0.2">
      <c r="A2269" s="39">
        <v>42</v>
      </c>
      <c r="B2269" s="39">
        <v>2035</v>
      </c>
      <c r="C2269" s="38" t="s">
        <v>2342</v>
      </c>
      <c r="D2269" s="39">
        <v>0.74460000000000004</v>
      </c>
      <c r="E2269" s="39">
        <v>0.72889999999999999</v>
      </c>
    </row>
    <row r="2270" spans="1:5" x14ac:dyDescent="0.2">
      <c r="A2270" s="39">
        <v>42</v>
      </c>
      <c r="B2270" s="39">
        <v>2036</v>
      </c>
      <c r="C2270" s="38" t="s">
        <v>2343</v>
      </c>
      <c r="D2270" s="39">
        <v>0.73199999999999998</v>
      </c>
      <c r="E2270" s="39">
        <v>0.71519999999999995</v>
      </c>
    </row>
    <row r="2271" spans="1:5" x14ac:dyDescent="0.2">
      <c r="A2271" s="39">
        <v>42</v>
      </c>
      <c r="B2271" s="39">
        <v>2037</v>
      </c>
      <c r="C2271" s="38" t="s">
        <v>2344</v>
      </c>
      <c r="D2271" s="39">
        <v>0.72019999999999995</v>
      </c>
      <c r="E2271" s="39">
        <v>0.70230000000000004</v>
      </c>
    </row>
    <row r="2272" spans="1:5" x14ac:dyDescent="0.2">
      <c r="A2272" s="39">
        <v>42</v>
      </c>
      <c r="B2272" s="39">
        <v>2038</v>
      </c>
      <c r="C2272" s="38" t="s">
        <v>2345</v>
      </c>
      <c r="D2272" s="39">
        <v>0.70920000000000005</v>
      </c>
      <c r="E2272" s="39">
        <v>0.69010000000000005</v>
      </c>
    </row>
    <row r="2273" spans="1:5" x14ac:dyDescent="0.2">
      <c r="A2273" s="39">
        <v>42</v>
      </c>
      <c r="B2273" s="39">
        <v>2039</v>
      </c>
      <c r="C2273" s="38" t="s">
        <v>2346</v>
      </c>
      <c r="D2273" s="39">
        <v>0.69889999999999997</v>
      </c>
      <c r="E2273" s="39">
        <v>0.67859999999999998</v>
      </c>
    </row>
    <row r="2274" spans="1:5" x14ac:dyDescent="0.2">
      <c r="A2274" s="39">
        <v>42</v>
      </c>
      <c r="B2274" s="39">
        <v>2040</v>
      </c>
      <c r="C2274" s="38" t="s">
        <v>2347</v>
      </c>
      <c r="D2274" s="39">
        <v>0.68940000000000001</v>
      </c>
      <c r="E2274" s="39">
        <v>0.66779999999999995</v>
      </c>
    </row>
    <row r="2275" spans="1:5" x14ac:dyDescent="0.2">
      <c r="A2275" s="39">
        <v>42</v>
      </c>
      <c r="B2275" s="39">
        <v>2041</v>
      </c>
      <c r="C2275" s="38" t="s">
        <v>2348</v>
      </c>
      <c r="D2275" s="39">
        <v>0.6804</v>
      </c>
      <c r="E2275" s="39">
        <v>0.65749999999999997</v>
      </c>
    </row>
    <row r="2276" spans="1:5" x14ac:dyDescent="0.2">
      <c r="A2276" s="39">
        <v>42</v>
      </c>
      <c r="B2276" s="39">
        <v>2042</v>
      </c>
      <c r="C2276" s="38" t="s">
        <v>2349</v>
      </c>
      <c r="D2276" s="39">
        <v>0.67179999999999995</v>
      </c>
      <c r="E2276" s="39">
        <v>0.64749999999999996</v>
      </c>
    </row>
    <row r="2277" spans="1:5" x14ac:dyDescent="0.2">
      <c r="A2277" s="39">
        <v>42</v>
      </c>
      <c r="B2277" s="39">
        <v>2043</v>
      </c>
      <c r="C2277" s="38" t="s">
        <v>2350</v>
      </c>
      <c r="D2277" s="39">
        <v>0.66339999999999999</v>
      </c>
      <c r="E2277" s="39">
        <v>0.63790000000000002</v>
      </c>
    </row>
    <row r="2278" spans="1:5" x14ac:dyDescent="0.2">
      <c r="A2278" s="39">
        <v>42</v>
      </c>
      <c r="B2278" s="39">
        <v>2044</v>
      </c>
      <c r="C2278" s="38" t="s">
        <v>2351</v>
      </c>
      <c r="D2278" s="39">
        <v>0.6552</v>
      </c>
      <c r="E2278" s="39">
        <v>0.62829999999999997</v>
      </c>
    </row>
    <row r="2279" spans="1:5" x14ac:dyDescent="0.2">
      <c r="A2279" s="39">
        <v>42</v>
      </c>
      <c r="B2279" s="39">
        <v>2045</v>
      </c>
      <c r="C2279" s="38" t="s">
        <v>2352</v>
      </c>
      <c r="D2279" s="39">
        <v>0.64700000000000002</v>
      </c>
      <c r="E2279" s="39">
        <v>0.61890000000000001</v>
      </c>
    </row>
    <row r="2280" spans="1:5" x14ac:dyDescent="0.2">
      <c r="A2280" s="39">
        <v>42</v>
      </c>
      <c r="B2280" s="39">
        <v>2046</v>
      </c>
      <c r="C2280" s="38" t="s">
        <v>2353</v>
      </c>
      <c r="D2280" s="39">
        <v>0.63890000000000002</v>
      </c>
      <c r="E2280" s="39">
        <v>0.60960000000000003</v>
      </c>
    </row>
    <row r="2281" spans="1:5" x14ac:dyDescent="0.2">
      <c r="A2281" s="39">
        <v>42</v>
      </c>
      <c r="B2281" s="39">
        <v>2047</v>
      </c>
      <c r="C2281" s="38" t="s">
        <v>2354</v>
      </c>
      <c r="D2281" s="39">
        <v>0.63090000000000002</v>
      </c>
      <c r="E2281" s="39">
        <v>0.60040000000000004</v>
      </c>
    </row>
    <row r="2282" spans="1:5" x14ac:dyDescent="0.2">
      <c r="A2282" s="39">
        <v>42</v>
      </c>
      <c r="B2282" s="39">
        <v>2048</v>
      </c>
      <c r="C2282" s="38" t="s">
        <v>2355</v>
      </c>
      <c r="D2282" s="39">
        <v>0.623</v>
      </c>
      <c r="E2282" s="39">
        <v>0.59150000000000003</v>
      </c>
    </row>
    <row r="2283" spans="1:5" x14ac:dyDescent="0.2">
      <c r="A2283" s="39">
        <v>42</v>
      </c>
      <c r="B2283" s="39">
        <v>2049</v>
      </c>
      <c r="C2283" s="38" t="s">
        <v>2356</v>
      </c>
      <c r="D2283" s="39">
        <v>0.61519999999999997</v>
      </c>
      <c r="E2283" s="39">
        <v>0.58260000000000001</v>
      </c>
    </row>
    <row r="2284" spans="1:5" x14ac:dyDescent="0.2">
      <c r="A2284" s="39">
        <v>42</v>
      </c>
      <c r="B2284" s="39">
        <v>2050</v>
      </c>
      <c r="C2284" s="38" t="s">
        <v>2357</v>
      </c>
      <c r="D2284" s="39">
        <v>0.60750000000000004</v>
      </c>
      <c r="E2284" s="39">
        <v>0.57379999999999998</v>
      </c>
    </row>
    <row r="2285" spans="1:5" x14ac:dyDescent="0.2">
      <c r="A2285" s="39">
        <v>42</v>
      </c>
      <c r="B2285" s="39">
        <v>2051</v>
      </c>
      <c r="C2285" s="38" t="s">
        <v>2358</v>
      </c>
      <c r="D2285" s="39">
        <v>0.59989999999999999</v>
      </c>
      <c r="E2285" s="39">
        <v>0.56530000000000002</v>
      </c>
    </row>
    <row r="2286" spans="1:5" x14ac:dyDescent="0.2">
      <c r="A2286" s="39">
        <v>42</v>
      </c>
      <c r="B2286" s="39">
        <v>2052</v>
      </c>
      <c r="C2286" s="38" t="s">
        <v>2359</v>
      </c>
      <c r="D2286" s="39">
        <v>0.59240000000000004</v>
      </c>
      <c r="E2286" s="39">
        <v>0.55679999999999996</v>
      </c>
    </row>
    <row r="2287" spans="1:5" x14ac:dyDescent="0.2">
      <c r="A2287" s="39">
        <v>42</v>
      </c>
      <c r="B2287" s="39">
        <v>2053</v>
      </c>
      <c r="C2287" s="38" t="s">
        <v>2360</v>
      </c>
      <c r="D2287" s="39">
        <v>0.58499999999999996</v>
      </c>
      <c r="E2287" s="39">
        <v>0.54849999999999999</v>
      </c>
    </row>
    <row r="2288" spans="1:5" x14ac:dyDescent="0.2">
      <c r="A2288" s="39">
        <v>42</v>
      </c>
      <c r="B2288" s="39">
        <v>2054</v>
      </c>
      <c r="C2288" s="38" t="s">
        <v>2361</v>
      </c>
      <c r="D2288" s="39">
        <v>0.57769999999999999</v>
      </c>
      <c r="E2288" s="39">
        <v>0.54020000000000001</v>
      </c>
    </row>
    <row r="2289" spans="1:5" x14ac:dyDescent="0.2">
      <c r="A2289" s="39">
        <v>42</v>
      </c>
      <c r="B2289" s="39">
        <v>2055</v>
      </c>
      <c r="C2289" s="38" t="s">
        <v>2362</v>
      </c>
      <c r="D2289" s="39">
        <v>0.5706</v>
      </c>
      <c r="E2289" s="39">
        <v>0.53220000000000001</v>
      </c>
    </row>
    <row r="2290" spans="1:5" x14ac:dyDescent="0.2">
      <c r="A2290" s="39">
        <v>42</v>
      </c>
      <c r="B2290" s="39">
        <v>2056</v>
      </c>
      <c r="C2290" s="38" t="s">
        <v>2363</v>
      </c>
      <c r="D2290" s="39">
        <v>0.56340000000000001</v>
      </c>
      <c r="E2290" s="39">
        <v>0.52410000000000001</v>
      </c>
    </row>
    <row r="2291" spans="1:5" x14ac:dyDescent="0.2">
      <c r="A2291" s="39">
        <v>42</v>
      </c>
      <c r="B2291" s="39">
        <v>2057</v>
      </c>
      <c r="C2291" s="38" t="s">
        <v>2364</v>
      </c>
      <c r="D2291" s="39">
        <v>0.55640000000000001</v>
      </c>
      <c r="E2291" s="39">
        <v>0.51629999999999998</v>
      </c>
    </row>
    <row r="2292" spans="1:5" x14ac:dyDescent="0.2">
      <c r="A2292" s="39">
        <v>42</v>
      </c>
      <c r="B2292" s="39">
        <v>2058</v>
      </c>
      <c r="C2292" s="38" t="s">
        <v>2365</v>
      </c>
      <c r="D2292" s="39">
        <v>0.5494</v>
      </c>
      <c r="E2292" s="39">
        <v>0.50849999999999995</v>
      </c>
    </row>
    <row r="2293" spans="1:5" x14ac:dyDescent="0.2">
      <c r="A2293" s="39">
        <v>42</v>
      </c>
      <c r="B2293" s="39">
        <v>2059</v>
      </c>
      <c r="C2293" s="38" t="s">
        <v>2366</v>
      </c>
      <c r="D2293" s="39">
        <v>0.54249999999999998</v>
      </c>
      <c r="E2293" s="39">
        <v>0.50090000000000001</v>
      </c>
    </row>
    <row r="2294" spans="1:5" x14ac:dyDescent="0.2">
      <c r="A2294" s="39">
        <v>42</v>
      </c>
      <c r="B2294" s="39">
        <v>2060</v>
      </c>
      <c r="C2294" s="38" t="s">
        <v>2367</v>
      </c>
      <c r="D2294" s="39">
        <v>0.53580000000000005</v>
      </c>
      <c r="E2294" s="39">
        <v>0.49340000000000001</v>
      </c>
    </row>
    <row r="2295" spans="1:5" x14ac:dyDescent="0.2">
      <c r="A2295" s="39">
        <v>42</v>
      </c>
      <c r="B2295" s="39">
        <v>2061</v>
      </c>
      <c r="C2295" s="38" t="s">
        <v>2368</v>
      </c>
      <c r="D2295" s="39">
        <v>0.52910000000000001</v>
      </c>
      <c r="E2295" s="39">
        <v>0.48599999999999999</v>
      </c>
    </row>
    <row r="2296" spans="1:5" x14ac:dyDescent="0.2">
      <c r="A2296" s="39">
        <v>42</v>
      </c>
      <c r="B2296" s="39">
        <v>2062</v>
      </c>
      <c r="C2296" s="38" t="s">
        <v>2369</v>
      </c>
      <c r="D2296" s="39">
        <v>0.52249999999999996</v>
      </c>
      <c r="E2296" s="39">
        <v>0.47870000000000001</v>
      </c>
    </row>
    <row r="2297" spans="1:5" x14ac:dyDescent="0.2">
      <c r="A2297" s="39">
        <v>42</v>
      </c>
      <c r="B2297" s="39">
        <v>2063</v>
      </c>
      <c r="C2297" s="38" t="s">
        <v>2370</v>
      </c>
      <c r="D2297" s="39">
        <v>0.51600000000000001</v>
      </c>
      <c r="E2297" s="39">
        <v>0.47149999999999997</v>
      </c>
    </row>
    <row r="2298" spans="1:5" x14ac:dyDescent="0.2">
      <c r="A2298" s="39">
        <v>42</v>
      </c>
      <c r="B2298" s="39">
        <v>2064</v>
      </c>
      <c r="C2298" s="38" t="s">
        <v>2371</v>
      </c>
      <c r="D2298" s="39">
        <v>0.50949999999999995</v>
      </c>
      <c r="E2298" s="39">
        <v>0.46450000000000002</v>
      </c>
    </row>
    <row r="2299" spans="1:5" x14ac:dyDescent="0.2">
      <c r="A2299" s="39">
        <v>42</v>
      </c>
      <c r="B2299" s="39">
        <v>2065</v>
      </c>
      <c r="C2299" s="38" t="s">
        <v>2372</v>
      </c>
      <c r="D2299" s="39">
        <v>0.50309999999999999</v>
      </c>
      <c r="E2299" s="39">
        <v>0.45739999999999997</v>
      </c>
    </row>
    <row r="2300" spans="1:5" x14ac:dyDescent="0.2">
      <c r="A2300" s="39">
        <v>42</v>
      </c>
      <c r="B2300" s="39">
        <v>2066</v>
      </c>
      <c r="C2300" s="38" t="s">
        <v>2373</v>
      </c>
      <c r="D2300" s="39">
        <v>0.49690000000000001</v>
      </c>
      <c r="E2300" s="39">
        <v>0.4506</v>
      </c>
    </row>
    <row r="2301" spans="1:5" x14ac:dyDescent="0.2">
      <c r="A2301" s="39">
        <v>42</v>
      </c>
      <c r="B2301" s="39">
        <v>2067</v>
      </c>
      <c r="C2301" s="38" t="s">
        <v>2374</v>
      </c>
      <c r="D2301" s="39">
        <v>0.49070000000000003</v>
      </c>
      <c r="E2301" s="39">
        <v>0.44390000000000002</v>
      </c>
    </row>
    <row r="2302" spans="1:5" x14ac:dyDescent="0.2">
      <c r="A2302" s="39">
        <v>42</v>
      </c>
      <c r="B2302" s="39">
        <v>2068</v>
      </c>
      <c r="C2302" s="38" t="s">
        <v>2375</v>
      </c>
      <c r="D2302" s="39">
        <v>0.48449999999999999</v>
      </c>
      <c r="E2302" s="39">
        <v>0.43730000000000002</v>
      </c>
    </row>
    <row r="2303" spans="1:5" x14ac:dyDescent="0.2">
      <c r="A2303" s="39">
        <v>42</v>
      </c>
      <c r="B2303" s="39">
        <v>2069</v>
      </c>
      <c r="C2303" s="38" t="s">
        <v>2376</v>
      </c>
      <c r="D2303" s="39">
        <v>0.47839999999999999</v>
      </c>
      <c r="E2303" s="39">
        <v>0.43059999999999998</v>
      </c>
    </row>
    <row r="2304" spans="1:5" x14ac:dyDescent="0.2">
      <c r="A2304" s="39">
        <v>42</v>
      </c>
      <c r="B2304" s="39">
        <v>2070</v>
      </c>
      <c r="C2304" s="38" t="s">
        <v>2377</v>
      </c>
      <c r="D2304" s="39">
        <v>0.47249999999999998</v>
      </c>
      <c r="E2304" s="39">
        <v>0.42420000000000002</v>
      </c>
    </row>
    <row r="2305" spans="1:5" x14ac:dyDescent="0.2">
      <c r="A2305" s="39">
        <v>42</v>
      </c>
      <c r="B2305" s="39">
        <v>2071</v>
      </c>
      <c r="C2305" s="38" t="s">
        <v>2378</v>
      </c>
      <c r="D2305" s="39">
        <v>0.46660000000000001</v>
      </c>
      <c r="E2305" s="39">
        <v>0.4178</v>
      </c>
    </row>
    <row r="2306" spans="1:5" x14ac:dyDescent="0.2">
      <c r="A2306" s="39">
        <v>42</v>
      </c>
      <c r="B2306" s="39">
        <v>2072</v>
      </c>
      <c r="C2306" s="38" t="s">
        <v>2379</v>
      </c>
      <c r="D2306" s="39">
        <v>0.4607</v>
      </c>
      <c r="E2306" s="39">
        <v>0.41160000000000002</v>
      </c>
    </row>
    <row r="2307" spans="1:5" x14ac:dyDescent="0.2">
      <c r="A2307" s="39">
        <v>42</v>
      </c>
      <c r="B2307" s="39">
        <v>2073</v>
      </c>
      <c r="C2307" s="38" t="s">
        <v>2380</v>
      </c>
      <c r="D2307" s="39">
        <v>0.4551</v>
      </c>
      <c r="E2307" s="39">
        <v>0.40539999999999998</v>
      </c>
    </row>
    <row r="2308" spans="1:5" x14ac:dyDescent="0.2">
      <c r="A2308" s="39">
        <v>42</v>
      </c>
      <c r="B2308" s="39">
        <v>2074</v>
      </c>
      <c r="C2308" s="38" t="s">
        <v>2381</v>
      </c>
      <c r="D2308" s="39">
        <v>0.44929999999999998</v>
      </c>
      <c r="E2308" s="39">
        <v>0.39929999999999999</v>
      </c>
    </row>
    <row r="2309" spans="1:5" x14ac:dyDescent="0.2">
      <c r="A2309" s="39">
        <v>42</v>
      </c>
      <c r="B2309" s="39">
        <v>2075</v>
      </c>
      <c r="C2309" s="38" t="s">
        <v>2382</v>
      </c>
      <c r="D2309" s="39">
        <v>0.44369999999999998</v>
      </c>
      <c r="E2309" s="39">
        <v>0.39329999999999998</v>
      </c>
    </row>
    <row r="2310" spans="1:5" x14ac:dyDescent="0.2">
      <c r="A2310" s="39">
        <v>42</v>
      </c>
      <c r="B2310" s="39">
        <v>2076</v>
      </c>
      <c r="C2310" s="38" t="s">
        <v>2383</v>
      </c>
      <c r="D2310" s="39">
        <v>0.43809999999999999</v>
      </c>
      <c r="E2310" s="39">
        <v>0.38740000000000002</v>
      </c>
    </row>
    <row r="2311" spans="1:5" x14ac:dyDescent="0.2">
      <c r="A2311" s="39">
        <v>42</v>
      </c>
      <c r="B2311" s="39">
        <v>2077</v>
      </c>
      <c r="C2311" s="38" t="s">
        <v>2384</v>
      </c>
      <c r="D2311" s="39">
        <v>0.43269999999999997</v>
      </c>
      <c r="E2311" s="39">
        <v>0.38159999999999999</v>
      </c>
    </row>
    <row r="2312" spans="1:5" x14ac:dyDescent="0.2">
      <c r="A2312" s="39">
        <v>42</v>
      </c>
      <c r="B2312" s="39">
        <v>2078</v>
      </c>
      <c r="C2312" s="38" t="s">
        <v>2385</v>
      </c>
      <c r="D2312" s="39">
        <v>0.42730000000000001</v>
      </c>
      <c r="E2312" s="39">
        <v>0.37590000000000001</v>
      </c>
    </row>
    <row r="2313" spans="1:5" x14ac:dyDescent="0.2">
      <c r="A2313" s="39">
        <v>42</v>
      </c>
      <c r="B2313" s="39">
        <v>2079</v>
      </c>
      <c r="C2313" s="38" t="s">
        <v>2386</v>
      </c>
      <c r="D2313" s="39">
        <v>0.4219</v>
      </c>
      <c r="E2313" s="39">
        <v>0.37030000000000002</v>
      </c>
    </row>
    <row r="2314" spans="1:5" x14ac:dyDescent="0.2">
      <c r="A2314" s="39">
        <v>42</v>
      </c>
      <c r="B2314" s="39">
        <v>2080</v>
      </c>
      <c r="C2314" s="38" t="s">
        <v>2387</v>
      </c>
      <c r="D2314" s="39">
        <v>0.41670000000000001</v>
      </c>
      <c r="E2314" s="39">
        <v>0.36470000000000002</v>
      </c>
    </row>
    <row r="2315" spans="1:5" x14ac:dyDescent="0.2">
      <c r="A2315" s="39">
        <v>42</v>
      </c>
      <c r="B2315" s="39">
        <v>2081</v>
      </c>
      <c r="C2315" s="38" t="s">
        <v>2388</v>
      </c>
      <c r="D2315" s="39">
        <v>0.41149999999999998</v>
      </c>
      <c r="E2315" s="39">
        <v>0.35930000000000001</v>
      </c>
    </row>
    <row r="2316" spans="1:5" x14ac:dyDescent="0.2">
      <c r="A2316" s="39">
        <v>42</v>
      </c>
      <c r="B2316" s="39">
        <v>2082</v>
      </c>
      <c r="C2316" s="38" t="s">
        <v>2389</v>
      </c>
      <c r="D2316" s="39">
        <v>0.40639999999999998</v>
      </c>
      <c r="E2316" s="39">
        <v>0.35389999999999999</v>
      </c>
    </row>
    <row r="2317" spans="1:5" x14ac:dyDescent="0.2">
      <c r="A2317" s="39">
        <v>42</v>
      </c>
      <c r="B2317" s="39">
        <v>2083</v>
      </c>
      <c r="C2317" s="38" t="s">
        <v>2390</v>
      </c>
      <c r="D2317" s="39">
        <v>0.40129999999999999</v>
      </c>
      <c r="E2317" s="39">
        <v>0.34860000000000002</v>
      </c>
    </row>
    <row r="2318" spans="1:5" x14ac:dyDescent="0.2">
      <c r="A2318" s="39">
        <v>42</v>
      </c>
      <c r="B2318" s="39">
        <v>2084</v>
      </c>
      <c r="C2318" s="38" t="s">
        <v>2391</v>
      </c>
      <c r="D2318" s="39">
        <v>0.3962</v>
      </c>
      <c r="E2318" s="39">
        <v>0.34329999999999999</v>
      </c>
    </row>
    <row r="2319" spans="1:5" x14ac:dyDescent="0.2">
      <c r="A2319" s="39">
        <v>42</v>
      </c>
      <c r="B2319" s="39">
        <v>2085</v>
      </c>
      <c r="C2319" s="38" t="s">
        <v>2392</v>
      </c>
      <c r="D2319" s="39">
        <v>0.39129999999999998</v>
      </c>
      <c r="E2319" s="39">
        <v>0.3382</v>
      </c>
    </row>
    <row r="2320" spans="1:5" x14ac:dyDescent="0.2">
      <c r="A2320" s="39">
        <v>42</v>
      </c>
      <c r="B2320" s="39">
        <v>2086</v>
      </c>
      <c r="C2320" s="38" t="s">
        <v>2393</v>
      </c>
      <c r="D2320" s="39">
        <v>0.38640000000000002</v>
      </c>
      <c r="E2320" s="39">
        <v>0.33310000000000001</v>
      </c>
    </row>
    <row r="2321" spans="1:5" x14ac:dyDescent="0.2">
      <c r="A2321" s="39">
        <v>42</v>
      </c>
      <c r="B2321" s="39">
        <v>2087</v>
      </c>
      <c r="C2321" s="38" t="s">
        <v>2394</v>
      </c>
      <c r="D2321" s="39">
        <v>0.38159999999999999</v>
      </c>
      <c r="E2321" s="39">
        <v>0.3281</v>
      </c>
    </row>
    <row r="2322" spans="1:5" x14ac:dyDescent="0.2">
      <c r="A2322" s="39">
        <v>42</v>
      </c>
      <c r="B2322" s="39">
        <v>2088</v>
      </c>
      <c r="C2322" s="38" t="s">
        <v>2395</v>
      </c>
      <c r="D2322" s="39">
        <v>0.37680000000000002</v>
      </c>
      <c r="E2322" s="39">
        <v>0.32319999999999999</v>
      </c>
    </row>
    <row r="2323" spans="1:5" x14ac:dyDescent="0.2">
      <c r="A2323" s="39">
        <v>42</v>
      </c>
      <c r="B2323" s="39">
        <v>2089</v>
      </c>
      <c r="C2323" s="38" t="s">
        <v>2396</v>
      </c>
      <c r="D2323" s="39">
        <v>0.37209999999999999</v>
      </c>
      <c r="E2323" s="39">
        <v>0.31830000000000003</v>
      </c>
    </row>
    <row r="2324" spans="1:5" x14ac:dyDescent="0.2">
      <c r="A2324" s="39">
        <v>42</v>
      </c>
      <c r="B2324" s="39">
        <v>2090</v>
      </c>
      <c r="C2324" s="38" t="s">
        <v>2397</v>
      </c>
      <c r="D2324" s="39">
        <v>0.36749999999999999</v>
      </c>
      <c r="E2324" s="39">
        <v>0.3135</v>
      </c>
    </row>
    <row r="2325" spans="1:5" x14ac:dyDescent="0.2">
      <c r="A2325" s="39">
        <v>42</v>
      </c>
      <c r="B2325" s="39">
        <v>2091</v>
      </c>
      <c r="C2325" s="38" t="s">
        <v>2398</v>
      </c>
      <c r="D2325" s="39">
        <v>0.36280000000000001</v>
      </c>
      <c r="E2325" s="39">
        <v>0.30880000000000002</v>
      </c>
    </row>
    <row r="2326" spans="1:5" x14ac:dyDescent="0.2">
      <c r="A2326" s="39">
        <v>42</v>
      </c>
      <c r="B2326" s="39">
        <v>2092</v>
      </c>
      <c r="C2326" s="38" t="s">
        <v>2399</v>
      </c>
      <c r="D2326" s="39">
        <v>0.3584</v>
      </c>
      <c r="E2326" s="39">
        <v>0.30430000000000001</v>
      </c>
    </row>
    <row r="2327" spans="1:5" x14ac:dyDescent="0.2">
      <c r="A2327" s="39">
        <v>42</v>
      </c>
      <c r="B2327" s="39">
        <v>2093</v>
      </c>
      <c r="C2327" s="38" t="s">
        <v>2400</v>
      </c>
      <c r="D2327" s="39">
        <v>0.3538</v>
      </c>
      <c r="E2327" s="39">
        <v>0.29970000000000002</v>
      </c>
    </row>
    <row r="2328" spans="1:5" x14ac:dyDescent="0.2">
      <c r="A2328" s="39">
        <v>42</v>
      </c>
      <c r="B2328" s="39">
        <v>2094</v>
      </c>
      <c r="C2328" s="38" t="s">
        <v>2401</v>
      </c>
      <c r="D2328" s="39">
        <v>0.34949999999999998</v>
      </c>
      <c r="E2328" s="39">
        <v>0.29520000000000002</v>
      </c>
    </row>
    <row r="2329" spans="1:5" x14ac:dyDescent="0.2">
      <c r="A2329" s="39">
        <v>42</v>
      </c>
      <c r="B2329" s="39">
        <v>2095</v>
      </c>
      <c r="C2329" s="38" t="s">
        <v>2402</v>
      </c>
      <c r="D2329" s="39">
        <v>0.34499999999999997</v>
      </c>
      <c r="E2329" s="39">
        <v>0.2908</v>
      </c>
    </row>
    <row r="2330" spans="1:5" x14ac:dyDescent="0.2">
      <c r="A2330" s="39">
        <v>42</v>
      </c>
      <c r="B2330" s="39">
        <v>2096</v>
      </c>
      <c r="C2330" s="38" t="s">
        <v>2403</v>
      </c>
      <c r="D2330" s="39">
        <v>0.34079999999999999</v>
      </c>
      <c r="E2330" s="39">
        <v>0.28639999999999999</v>
      </c>
    </row>
    <row r="2331" spans="1:5" x14ac:dyDescent="0.2">
      <c r="A2331" s="39">
        <v>42</v>
      </c>
      <c r="B2331" s="39">
        <v>2097</v>
      </c>
      <c r="C2331" s="38" t="s">
        <v>2404</v>
      </c>
      <c r="D2331" s="39">
        <v>0.33650000000000002</v>
      </c>
      <c r="E2331" s="39">
        <v>0.28210000000000002</v>
      </c>
    </row>
    <row r="2332" spans="1:5" x14ac:dyDescent="0.2">
      <c r="A2332" s="39">
        <v>42</v>
      </c>
      <c r="B2332" s="39">
        <v>2098</v>
      </c>
      <c r="C2332" s="38" t="s">
        <v>2405</v>
      </c>
      <c r="D2332" s="39">
        <v>0.33229999999999998</v>
      </c>
      <c r="E2332" s="39">
        <v>0.27789999999999998</v>
      </c>
    </row>
    <row r="2333" spans="1:5" x14ac:dyDescent="0.2">
      <c r="A2333" s="39">
        <v>42</v>
      </c>
      <c r="B2333" s="39">
        <v>2099</v>
      </c>
      <c r="C2333" s="38" t="s">
        <v>2406</v>
      </c>
      <c r="D2333" s="39">
        <v>0.3281</v>
      </c>
      <c r="E2333" s="39">
        <v>0.2737</v>
      </c>
    </row>
    <row r="2334" spans="1:5" x14ac:dyDescent="0.2">
      <c r="A2334" s="39">
        <v>42</v>
      </c>
      <c r="B2334" s="39">
        <v>2100</v>
      </c>
      <c r="C2334" s="38" t="s">
        <v>2407</v>
      </c>
      <c r="D2334" s="39">
        <v>0.3241</v>
      </c>
      <c r="E2334" s="39">
        <v>0.26960000000000001</v>
      </c>
    </row>
    <row r="2335" spans="1:5" x14ac:dyDescent="0.2">
      <c r="A2335" s="39">
        <v>42</v>
      </c>
      <c r="B2335" s="39">
        <v>2101</v>
      </c>
      <c r="C2335" s="38" t="s">
        <v>2408</v>
      </c>
      <c r="D2335" s="39">
        <v>0.32</v>
      </c>
      <c r="E2335" s="39">
        <v>0.26550000000000001</v>
      </c>
    </row>
    <row r="2336" spans="1:5" x14ac:dyDescent="0.2">
      <c r="A2336" s="39">
        <v>42</v>
      </c>
      <c r="B2336" s="39">
        <v>2102</v>
      </c>
      <c r="C2336" s="38" t="s">
        <v>2409</v>
      </c>
      <c r="D2336" s="39">
        <v>0.316</v>
      </c>
      <c r="E2336" s="39">
        <v>0.26150000000000001</v>
      </c>
    </row>
    <row r="2337" spans="1:5" x14ac:dyDescent="0.2">
      <c r="A2337" s="39">
        <v>42</v>
      </c>
      <c r="B2337" s="39">
        <v>2103</v>
      </c>
      <c r="C2337" s="38" t="s">
        <v>2410</v>
      </c>
      <c r="D2337" s="39">
        <v>0.312</v>
      </c>
      <c r="E2337" s="39">
        <v>0.25769999999999998</v>
      </c>
    </row>
    <row r="2338" spans="1:5" x14ac:dyDescent="0.2">
      <c r="A2338" s="39">
        <v>42</v>
      </c>
      <c r="B2338" s="39">
        <v>2104</v>
      </c>
      <c r="C2338" s="38" t="s">
        <v>2411</v>
      </c>
      <c r="D2338" s="39">
        <v>0.30819999999999997</v>
      </c>
      <c r="E2338" s="39">
        <v>0.25380000000000003</v>
      </c>
    </row>
    <row r="2339" spans="1:5" x14ac:dyDescent="0.2">
      <c r="A2339" s="39">
        <v>42</v>
      </c>
      <c r="B2339" s="39">
        <v>2105</v>
      </c>
      <c r="C2339" s="38" t="s">
        <v>2412</v>
      </c>
      <c r="D2339" s="39">
        <v>0.30430000000000001</v>
      </c>
      <c r="E2339" s="39">
        <v>0.25</v>
      </c>
    </row>
    <row r="2340" spans="1:5" x14ac:dyDescent="0.2">
      <c r="A2340" s="39">
        <v>42</v>
      </c>
      <c r="B2340" s="39">
        <v>2106</v>
      </c>
      <c r="C2340" s="38" t="s">
        <v>2413</v>
      </c>
      <c r="D2340" s="39">
        <v>0.30049999999999999</v>
      </c>
      <c r="E2340" s="39">
        <v>0.24629999999999999</v>
      </c>
    </row>
    <row r="2341" spans="1:5" x14ac:dyDescent="0.2">
      <c r="A2341" s="39">
        <v>42</v>
      </c>
      <c r="B2341" s="39">
        <v>2107</v>
      </c>
      <c r="C2341" s="38" t="s">
        <v>2414</v>
      </c>
      <c r="D2341" s="39">
        <v>0.29670000000000002</v>
      </c>
      <c r="E2341" s="39">
        <v>0.24249999999999999</v>
      </c>
    </row>
    <row r="2342" spans="1:5" x14ac:dyDescent="0.2">
      <c r="A2342" s="39">
        <v>42</v>
      </c>
      <c r="B2342" s="39">
        <v>2108</v>
      </c>
      <c r="C2342" s="38" t="s">
        <v>2415</v>
      </c>
      <c r="D2342" s="39">
        <v>0.29299999999999998</v>
      </c>
      <c r="E2342" s="39">
        <v>0.2389</v>
      </c>
    </row>
    <row r="2343" spans="1:5" x14ac:dyDescent="0.2">
      <c r="A2343" s="39">
        <v>42</v>
      </c>
      <c r="B2343" s="39">
        <v>2109</v>
      </c>
      <c r="C2343" s="38" t="s">
        <v>2416</v>
      </c>
      <c r="D2343" s="39">
        <v>0.2893</v>
      </c>
      <c r="E2343" s="39">
        <v>0.23530000000000001</v>
      </c>
    </row>
    <row r="2344" spans="1:5" x14ac:dyDescent="0.2">
      <c r="A2344" s="39">
        <v>42</v>
      </c>
      <c r="B2344" s="39">
        <v>2110</v>
      </c>
      <c r="C2344" s="38" t="s">
        <v>2417</v>
      </c>
      <c r="D2344" s="39">
        <v>0.2858</v>
      </c>
      <c r="E2344" s="39">
        <v>0.23180000000000001</v>
      </c>
    </row>
    <row r="2345" spans="1:5" x14ac:dyDescent="0.2">
      <c r="A2345" s="39">
        <v>42</v>
      </c>
      <c r="B2345" s="39">
        <v>2111</v>
      </c>
      <c r="C2345" s="38" t="s">
        <v>2418</v>
      </c>
      <c r="D2345" s="39">
        <v>0.28210000000000002</v>
      </c>
      <c r="E2345" s="39">
        <v>0.2283</v>
      </c>
    </row>
    <row r="2346" spans="1:5" x14ac:dyDescent="0.2">
      <c r="A2346" s="39">
        <v>42</v>
      </c>
      <c r="B2346" s="39">
        <v>2112</v>
      </c>
      <c r="C2346" s="38" t="s">
        <v>2419</v>
      </c>
      <c r="D2346" s="39">
        <v>0.27860000000000001</v>
      </c>
      <c r="E2346" s="39">
        <v>0.2248</v>
      </c>
    </row>
    <row r="2347" spans="1:5" x14ac:dyDescent="0.2">
      <c r="A2347" s="39">
        <v>42</v>
      </c>
      <c r="B2347" s="39">
        <v>2113</v>
      </c>
      <c r="C2347" s="38" t="s">
        <v>2420</v>
      </c>
      <c r="D2347" s="39">
        <v>0.2752</v>
      </c>
      <c r="E2347" s="39">
        <v>0.2215</v>
      </c>
    </row>
    <row r="2348" spans="1:5" x14ac:dyDescent="0.2">
      <c r="A2348" s="39">
        <v>42</v>
      </c>
      <c r="B2348" s="39">
        <v>2114</v>
      </c>
      <c r="C2348" s="38" t="s">
        <v>2421</v>
      </c>
      <c r="D2348" s="39">
        <v>0.2717</v>
      </c>
      <c r="E2348" s="39">
        <v>0.21820000000000001</v>
      </c>
    </row>
    <row r="2349" spans="1:5" x14ac:dyDescent="0.2">
      <c r="A2349" s="39">
        <v>42</v>
      </c>
      <c r="B2349" s="39">
        <v>2115</v>
      </c>
      <c r="C2349" s="38" t="s">
        <v>2422</v>
      </c>
      <c r="D2349" s="39">
        <v>0.26840000000000003</v>
      </c>
      <c r="E2349" s="39">
        <v>0.215</v>
      </c>
    </row>
    <row r="2350" spans="1:5" x14ac:dyDescent="0.2">
      <c r="A2350" s="39">
        <v>42</v>
      </c>
      <c r="B2350" s="39">
        <v>2116</v>
      </c>
      <c r="C2350" s="38" t="s">
        <v>2423</v>
      </c>
      <c r="D2350" s="39">
        <v>0.26514008097165997</v>
      </c>
      <c r="E2350" s="39">
        <v>0.2118469294225481</v>
      </c>
    </row>
    <row r="2351" spans="1:5" x14ac:dyDescent="0.2">
      <c r="A2351" s="39">
        <v>42</v>
      </c>
      <c r="B2351" s="39">
        <v>2117</v>
      </c>
      <c r="C2351" s="38" t="s">
        <v>2424</v>
      </c>
      <c r="D2351" s="39">
        <v>0.26191975610155888</v>
      </c>
      <c r="E2351" s="39">
        <v>0.20874010002680035</v>
      </c>
    </row>
    <row r="2352" spans="1:5" x14ac:dyDescent="0.2">
      <c r="A2352" s="39">
        <v>43</v>
      </c>
      <c r="B2352" s="39">
        <v>2024</v>
      </c>
      <c r="C2352" s="38" t="s">
        <v>2425</v>
      </c>
      <c r="D2352" s="39">
        <v>0.92779999999999996</v>
      </c>
      <c r="E2352" s="39">
        <v>0.92479999999999996</v>
      </c>
    </row>
    <row r="2353" spans="1:5" x14ac:dyDescent="0.2">
      <c r="A2353" s="39">
        <v>43</v>
      </c>
      <c r="B2353" s="39">
        <v>2025</v>
      </c>
      <c r="C2353" s="38" t="s">
        <v>2426</v>
      </c>
      <c r="D2353" s="39">
        <v>0.89319999999999999</v>
      </c>
      <c r="E2353" s="39">
        <v>0.88880000000000003</v>
      </c>
    </row>
    <row r="2354" spans="1:5" x14ac:dyDescent="0.2">
      <c r="A2354" s="39">
        <v>43</v>
      </c>
      <c r="B2354" s="39">
        <v>2026</v>
      </c>
      <c r="C2354" s="38" t="s">
        <v>2427</v>
      </c>
      <c r="D2354" s="39">
        <v>0.877</v>
      </c>
      <c r="E2354" s="39">
        <v>0.87129999999999996</v>
      </c>
    </row>
    <row r="2355" spans="1:5" x14ac:dyDescent="0.2">
      <c r="A2355" s="39">
        <v>43</v>
      </c>
      <c r="B2355" s="39">
        <v>2027</v>
      </c>
      <c r="C2355" s="38" t="s">
        <v>2428</v>
      </c>
      <c r="D2355" s="39">
        <v>0.86109999999999998</v>
      </c>
      <c r="E2355" s="39">
        <v>0.85419999999999996</v>
      </c>
    </row>
    <row r="2356" spans="1:5" x14ac:dyDescent="0.2">
      <c r="A2356" s="39">
        <v>43</v>
      </c>
      <c r="B2356" s="39">
        <v>2028</v>
      </c>
      <c r="C2356" s="38" t="s">
        <v>2429</v>
      </c>
      <c r="D2356" s="39">
        <v>0.84550000000000003</v>
      </c>
      <c r="E2356" s="39">
        <v>0.83730000000000004</v>
      </c>
    </row>
    <row r="2357" spans="1:5" x14ac:dyDescent="0.2">
      <c r="A2357" s="39">
        <v>43</v>
      </c>
      <c r="B2357" s="39">
        <v>2029</v>
      </c>
      <c r="C2357" s="38" t="s">
        <v>2430</v>
      </c>
      <c r="D2357" s="39">
        <v>0.83030000000000004</v>
      </c>
      <c r="E2357" s="39">
        <v>0.82079999999999997</v>
      </c>
    </row>
    <row r="2358" spans="1:5" x14ac:dyDescent="0.2">
      <c r="A2358" s="39">
        <v>43</v>
      </c>
      <c r="B2358" s="39">
        <v>2030</v>
      </c>
      <c r="C2358" s="38" t="s">
        <v>2431</v>
      </c>
      <c r="D2358" s="39">
        <v>0.81530000000000002</v>
      </c>
      <c r="E2358" s="39">
        <v>0.80469999999999997</v>
      </c>
    </row>
    <row r="2359" spans="1:5" x14ac:dyDescent="0.2">
      <c r="A2359" s="39">
        <v>43</v>
      </c>
      <c r="B2359" s="39">
        <v>2031</v>
      </c>
      <c r="C2359" s="38" t="s">
        <v>2432</v>
      </c>
      <c r="D2359" s="39">
        <v>0.80059999999999998</v>
      </c>
      <c r="E2359" s="39">
        <v>0.78879999999999995</v>
      </c>
    </row>
    <row r="2360" spans="1:5" x14ac:dyDescent="0.2">
      <c r="A2360" s="39">
        <v>43</v>
      </c>
      <c r="B2360" s="39">
        <v>2032</v>
      </c>
      <c r="C2360" s="38" t="s">
        <v>2433</v>
      </c>
      <c r="D2360" s="39">
        <v>0.78600000000000003</v>
      </c>
      <c r="E2360" s="39">
        <v>0.77329999999999999</v>
      </c>
    </row>
    <row r="2361" spans="1:5" x14ac:dyDescent="0.2">
      <c r="A2361" s="39">
        <v>43</v>
      </c>
      <c r="B2361" s="39">
        <v>2033</v>
      </c>
      <c r="C2361" s="38" t="s">
        <v>2434</v>
      </c>
      <c r="D2361" s="39">
        <v>0.77190000000000003</v>
      </c>
      <c r="E2361" s="39">
        <v>0.7581</v>
      </c>
    </row>
    <row r="2362" spans="1:5" x14ac:dyDescent="0.2">
      <c r="A2362" s="39">
        <v>43</v>
      </c>
      <c r="B2362" s="39">
        <v>2034</v>
      </c>
      <c r="C2362" s="38" t="s">
        <v>2435</v>
      </c>
      <c r="D2362" s="39">
        <v>0.75800000000000001</v>
      </c>
      <c r="E2362" s="39">
        <v>0.74319999999999997</v>
      </c>
    </row>
    <row r="2363" spans="1:5" x14ac:dyDescent="0.2">
      <c r="A2363" s="39">
        <v>43</v>
      </c>
      <c r="B2363" s="39">
        <v>2035</v>
      </c>
      <c r="C2363" s="38" t="s">
        <v>2436</v>
      </c>
      <c r="D2363" s="39">
        <v>0.74470000000000003</v>
      </c>
      <c r="E2363" s="39">
        <v>0.72899999999999998</v>
      </c>
    </row>
    <row r="2364" spans="1:5" x14ac:dyDescent="0.2">
      <c r="A2364" s="39">
        <v>43</v>
      </c>
      <c r="B2364" s="39">
        <v>2036</v>
      </c>
      <c r="C2364" s="38" t="s">
        <v>2437</v>
      </c>
      <c r="D2364" s="39">
        <v>0.73199999999999998</v>
      </c>
      <c r="E2364" s="39">
        <v>0.71519999999999995</v>
      </c>
    </row>
    <row r="2365" spans="1:5" x14ac:dyDescent="0.2">
      <c r="A2365" s="39">
        <v>43</v>
      </c>
      <c r="B2365" s="39">
        <v>2037</v>
      </c>
      <c r="C2365" s="38" t="s">
        <v>2438</v>
      </c>
      <c r="D2365" s="39">
        <v>0.72019999999999995</v>
      </c>
      <c r="E2365" s="39">
        <v>0.70230000000000004</v>
      </c>
    </row>
    <row r="2366" spans="1:5" x14ac:dyDescent="0.2">
      <c r="A2366" s="39">
        <v>43</v>
      </c>
      <c r="B2366" s="39">
        <v>2038</v>
      </c>
      <c r="C2366" s="38" t="s">
        <v>2439</v>
      </c>
      <c r="D2366" s="39">
        <v>0.70920000000000005</v>
      </c>
      <c r="E2366" s="39">
        <v>0.69020000000000004</v>
      </c>
    </row>
    <row r="2367" spans="1:5" x14ac:dyDescent="0.2">
      <c r="A2367" s="39">
        <v>43</v>
      </c>
      <c r="B2367" s="39">
        <v>2039</v>
      </c>
      <c r="C2367" s="38" t="s">
        <v>2440</v>
      </c>
      <c r="D2367" s="39">
        <v>0.69899999999999995</v>
      </c>
      <c r="E2367" s="39">
        <v>0.67869999999999997</v>
      </c>
    </row>
    <row r="2368" spans="1:5" x14ac:dyDescent="0.2">
      <c r="A2368" s="39">
        <v>43</v>
      </c>
      <c r="B2368" s="39">
        <v>2040</v>
      </c>
      <c r="C2368" s="38" t="s">
        <v>2441</v>
      </c>
      <c r="D2368" s="39">
        <v>0.6895</v>
      </c>
      <c r="E2368" s="39">
        <v>0.66790000000000005</v>
      </c>
    </row>
    <row r="2369" spans="1:5" x14ac:dyDescent="0.2">
      <c r="A2369" s="39">
        <v>43</v>
      </c>
      <c r="B2369" s="39">
        <v>2041</v>
      </c>
      <c r="C2369" s="38" t="s">
        <v>2442</v>
      </c>
      <c r="D2369" s="39">
        <v>0.68049999999999999</v>
      </c>
      <c r="E2369" s="39">
        <v>0.65749999999999997</v>
      </c>
    </row>
    <row r="2370" spans="1:5" x14ac:dyDescent="0.2">
      <c r="A2370" s="39">
        <v>43</v>
      </c>
      <c r="B2370" s="39">
        <v>2042</v>
      </c>
      <c r="C2370" s="38" t="s">
        <v>2443</v>
      </c>
      <c r="D2370" s="39">
        <v>0.67190000000000005</v>
      </c>
      <c r="E2370" s="39">
        <v>0.64770000000000005</v>
      </c>
    </row>
    <row r="2371" spans="1:5" x14ac:dyDescent="0.2">
      <c r="A2371" s="39">
        <v>43</v>
      </c>
      <c r="B2371" s="39">
        <v>2043</v>
      </c>
      <c r="C2371" s="38" t="s">
        <v>2444</v>
      </c>
      <c r="D2371" s="39">
        <v>0.66349999999999998</v>
      </c>
      <c r="E2371" s="39">
        <v>0.63790000000000002</v>
      </c>
    </row>
    <row r="2372" spans="1:5" x14ac:dyDescent="0.2">
      <c r="A2372" s="39">
        <v>43</v>
      </c>
      <c r="B2372" s="39">
        <v>2044</v>
      </c>
      <c r="C2372" s="38" t="s">
        <v>2445</v>
      </c>
      <c r="D2372" s="39">
        <v>0.6552</v>
      </c>
      <c r="E2372" s="39">
        <v>0.62829999999999997</v>
      </c>
    </row>
    <row r="2373" spans="1:5" x14ac:dyDescent="0.2">
      <c r="A2373" s="39">
        <v>43</v>
      </c>
      <c r="B2373" s="39">
        <v>2045</v>
      </c>
      <c r="C2373" s="38" t="s">
        <v>2446</v>
      </c>
      <c r="D2373" s="39">
        <v>0.64700000000000002</v>
      </c>
      <c r="E2373" s="39">
        <v>0.61899999999999999</v>
      </c>
    </row>
    <row r="2374" spans="1:5" x14ac:dyDescent="0.2">
      <c r="A2374" s="39">
        <v>43</v>
      </c>
      <c r="B2374" s="39">
        <v>2046</v>
      </c>
      <c r="C2374" s="38" t="s">
        <v>2447</v>
      </c>
      <c r="D2374" s="39">
        <v>0.63890000000000002</v>
      </c>
      <c r="E2374" s="39">
        <v>0.60960000000000003</v>
      </c>
    </row>
    <row r="2375" spans="1:5" x14ac:dyDescent="0.2">
      <c r="A2375" s="39">
        <v>43</v>
      </c>
      <c r="B2375" s="39">
        <v>2047</v>
      </c>
      <c r="C2375" s="38" t="s">
        <v>2448</v>
      </c>
      <c r="D2375" s="39">
        <v>0.63100000000000001</v>
      </c>
      <c r="E2375" s="39">
        <v>0.60050000000000003</v>
      </c>
    </row>
    <row r="2376" spans="1:5" x14ac:dyDescent="0.2">
      <c r="A2376" s="39">
        <v>43</v>
      </c>
      <c r="B2376" s="39">
        <v>2048</v>
      </c>
      <c r="C2376" s="38" t="s">
        <v>2449</v>
      </c>
      <c r="D2376" s="39">
        <v>0.62309999999999999</v>
      </c>
      <c r="E2376" s="39">
        <v>0.59150000000000003</v>
      </c>
    </row>
    <row r="2377" spans="1:5" x14ac:dyDescent="0.2">
      <c r="A2377" s="39">
        <v>43</v>
      </c>
      <c r="B2377" s="39">
        <v>2049</v>
      </c>
      <c r="C2377" s="38" t="s">
        <v>2450</v>
      </c>
      <c r="D2377" s="39">
        <v>0.61529999999999996</v>
      </c>
      <c r="E2377" s="39">
        <v>0.58260000000000001</v>
      </c>
    </row>
    <row r="2378" spans="1:5" x14ac:dyDescent="0.2">
      <c r="A2378" s="39">
        <v>43</v>
      </c>
      <c r="B2378" s="39">
        <v>2050</v>
      </c>
      <c r="C2378" s="38" t="s">
        <v>2451</v>
      </c>
      <c r="D2378" s="39">
        <v>0.60760000000000003</v>
      </c>
      <c r="E2378" s="39">
        <v>0.57389999999999997</v>
      </c>
    </row>
    <row r="2379" spans="1:5" x14ac:dyDescent="0.2">
      <c r="A2379" s="39">
        <v>43</v>
      </c>
      <c r="B2379" s="39">
        <v>2051</v>
      </c>
      <c r="C2379" s="38" t="s">
        <v>2452</v>
      </c>
      <c r="D2379" s="39">
        <v>0.6</v>
      </c>
      <c r="E2379" s="39">
        <v>0.56530000000000002</v>
      </c>
    </row>
    <row r="2380" spans="1:5" x14ac:dyDescent="0.2">
      <c r="A2380" s="39">
        <v>43</v>
      </c>
      <c r="B2380" s="39">
        <v>2052</v>
      </c>
      <c r="C2380" s="38" t="s">
        <v>2453</v>
      </c>
      <c r="D2380" s="39">
        <v>0.59250000000000003</v>
      </c>
      <c r="E2380" s="39">
        <v>0.55679999999999996</v>
      </c>
    </row>
    <row r="2381" spans="1:5" x14ac:dyDescent="0.2">
      <c r="A2381" s="39">
        <v>43</v>
      </c>
      <c r="B2381" s="39">
        <v>2053</v>
      </c>
      <c r="C2381" s="38" t="s">
        <v>2454</v>
      </c>
      <c r="D2381" s="39">
        <v>0.58520000000000005</v>
      </c>
      <c r="E2381" s="39">
        <v>0.5484</v>
      </c>
    </row>
    <row r="2382" spans="1:5" x14ac:dyDescent="0.2">
      <c r="A2382" s="39">
        <v>43</v>
      </c>
      <c r="B2382" s="39">
        <v>2054</v>
      </c>
      <c r="C2382" s="38" t="s">
        <v>2455</v>
      </c>
      <c r="D2382" s="39">
        <v>0.57779999999999998</v>
      </c>
      <c r="E2382" s="39">
        <v>0.5403</v>
      </c>
    </row>
    <row r="2383" spans="1:5" x14ac:dyDescent="0.2">
      <c r="A2383" s="39">
        <v>43</v>
      </c>
      <c r="B2383" s="39">
        <v>2055</v>
      </c>
      <c r="C2383" s="38" t="s">
        <v>2456</v>
      </c>
      <c r="D2383" s="39">
        <v>0.5706</v>
      </c>
      <c r="E2383" s="39">
        <v>0.53220000000000001</v>
      </c>
    </row>
    <row r="2384" spans="1:5" x14ac:dyDescent="0.2">
      <c r="A2384" s="39">
        <v>43</v>
      </c>
      <c r="B2384" s="39">
        <v>2056</v>
      </c>
      <c r="C2384" s="38" t="s">
        <v>2457</v>
      </c>
      <c r="D2384" s="39">
        <v>0.56340000000000001</v>
      </c>
      <c r="E2384" s="39">
        <v>0.5242</v>
      </c>
    </row>
    <row r="2385" spans="1:5" x14ac:dyDescent="0.2">
      <c r="A2385" s="39">
        <v>43</v>
      </c>
      <c r="B2385" s="39">
        <v>2057</v>
      </c>
      <c r="C2385" s="38" t="s">
        <v>2458</v>
      </c>
      <c r="D2385" s="39">
        <v>0.55649999999999999</v>
      </c>
      <c r="E2385" s="39">
        <v>0.51629999999999998</v>
      </c>
    </row>
    <row r="2386" spans="1:5" x14ac:dyDescent="0.2">
      <c r="A2386" s="39">
        <v>43</v>
      </c>
      <c r="B2386" s="39">
        <v>2058</v>
      </c>
      <c r="C2386" s="38" t="s">
        <v>2459</v>
      </c>
      <c r="D2386" s="39">
        <v>0.54949999999999999</v>
      </c>
      <c r="E2386" s="39">
        <v>0.50849999999999995</v>
      </c>
    </row>
    <row r="2387" spans="1:5" x14ac:dyDescent="0.2">
      <c r="A2387" s="39">
        <v>43</v>
      </c>
      <c r="B2387" s="39">
        <v>2059</v>
      </c>
      <c r="C2387" s="38" t="s">
        <v>2460</v>
      </c>
      <c r="D2387" s="39">
        <v>0.54259999999999997</v>
      </c>
      <c r="E2387" s="39">
        <v>0.50090000000000001</v>
      </c>
    </row>
    <row r="2388" spans="1:5" x14ac:dyDescent="0.2">
      <c r="A2388" s="39">
        <v>43</v>
      </c>
      <c r="B2388" s="39">
        <v>2060</v>
      </c>
      <c r="C2388" s="38" t="s">
        <v>2461</v>
      </c>
      <c r="D2388" s="39">
        <v>0.53580000000000005</v>
      </c>
      <c r="E2388" s="39">
        <v>0.49340000000000001</v>
      </c>
    </row>
    <row r="2389" spans="1:5" x14ac:dyDescent="0.2">
      <c r="A2389" s="39">
        <v>43</v>
      </c>
      <c r="B2389" s="39">
        <v>2061</v>
      </c>
      <c r="C2389" s="38" t="s">
        <v>2462</v>
      </c>
      <c r="D2389" s="39">
        <v>0.5292</v>
      </c>
      <c r="E2389" s="39">
        <v>0.48609999999999998</v>
      </c>
    </row>
    <row r="2390" spans="1:5" x14ac:dyDescent="0.2">
      <c r="A2390" s="39">
        <v>43</v>
      </c>
      <c r="B2390" s="39">
        <v>2062</v>
      </c>
      <c r="C2390" s="38" t="s">
        <v>2463</v>
      </c>
      <c r="D2390" s="39">
        <v>0.52249999999999996</v>
      </c>
      <c r="E2390" s="39">
        <v>0.47870000000000001</v>
      </c>
    </row>
    <row r="2391" spans="1:5" x14ac:dyDescent="0.2">
      <c r="A2391" s="39">
        <v>43</v>
      </c>
      <c r="B2391" s="39">
        <v>2063</v>
      </c>
      <c r="C2391" s="38" t="s">
        <v>2464</v>
      </c>
      <c r="D2391" s="39">
        <v>0.51600000000000001</v>
      </c>
      <c r="E2391" s="39">
        <v>0.47160000000000002</v>
      </c>
    </row>
    <row r="2392" spans="1:5" x14ac:dyDescent="0.2">
      <c r="A2392" s="39">
        <v>43</v>
      </c>
      <c r="B2392" s="39">
        <v>2064</v>
      </c>
      <c r="C2392" s="38" t="s">
        <v>2465</v>
      </c>
      <c r="D2392" s="39">
        <v>0.50960000000000005</v>
      </c>
      <c r="E2392" s="39">
        <v>0.46450000000000002</v>
      </c>
    </row>
    <row r="2393" spans="1:5" x14ac:dyDescent="0.2">
      <c r="A2393" s="39">
        <v>43</v>
      </c>
      <c r="B2393" s="39">
        <v>2065</v>
      </c>
      <c r="C2393" s="38" t="s">
        <v>2466</v>
      </c>
      <c r="D2393" s="39">
        <v>0.50319999999999998</v>
      </c>
      <c r="E2393" s="39">
        <v>0.45760000000000001</v>
      </c>
    </row>
    <row r="2394" spans="1:5" x14ac:dyDescent="0.2">
      <c r="A2394" s="39">
        <v>43</v>
      </c>
      <c r="B2394" s="39">
        <v>2066</v>
      </c>
      <c r="C2394" s="38" t="s">
        <v>2467</v>
      </c>
      <c r="D2394" s="39">
        <v>0.49690000000000001</v>
      </c>
      <c r="E2394" s="39">
        <v>0.4506</v>
      </c>
    </row>
    <row r="2395" spans="1:5" x14ac:dyDescent="0.2">
      <c r="A2395" s="39">
        <v>43</v>
      </c>
      <c r="B2395" s="39">
        <v>2067</v>
      </c>
      <c r="C2395" s="38" t="s">
        <v>2468</v>
      </c>
      <c r="D2395" s="39">
        <v>0.49080000000000001</v>
      </c>
      <c r="E2395" s="39">
        <v>0.44390000000000002</v>
      </c>
    </row>
    <row r="2396" spans="1:5" x14ac:dyDescent="0.2">
      <c r="A2396" s="39">
        <v>43</v>
      </c>
      <c r="B2396" s="39">
        <v>2068</v>
      </c>
      <c r="C2396" s="38" t="s">
        <v>2469</v>
      </c>
      <c r="D2396" s="39">
        <v>0.48459999999999998</v>
      </c>
      <c r="E2396" s="39">
        <v>0.43719999999999998</v>
      </c>
    </row>
    <row r="2397" spans="1:5" x14ac:dyDescent="0.2">
      <c r="A2397" s="39">
        <v>43</v>
      </c>
      <c r="B2397" s="39">
        <v>2069</v>
      </c>
      <c r="C2397" s="38" t="s">
        <v>2470</v>
      </c>
      <c r="D2397" s="39">
        <v>0.47849999999999998</v>
      </c>
      <c r="E2397" s="39">
        <v>0.43070000000000003</v>
      </c>
    </row>
    <row r="2398" spans="1:5" x14ac:dyDescent="0.2">
      <c r="A2398" s="39">
        <v>43</v>
      </c>
      <c r="B2398" s="39">
        <v>2070</v>
      </c>
      <c r="C2398" s="38" t="s">
        <v>2471</v>
      </c>
      <c r="D2398" s="39">
        <v>0.47260000000000002</v>
      </c>
      <c r="E2398" s="39">
        <v>0.42430000000000001</v>
      </c>
    </row>
    <row r="2399" spans="1:5" x14ac:dyDescent="0.2">
      <c r="A2399" s="39">
        <v>43</v>
      </c>
      <c r="B2399" s="39">
        <v>2071</v>
      </c>
      <c r="C2399" s="38" t="s">
        <v>2472</v>
      </c>
      <c r="D2399" s="39">
        <v>0.46660000000000001</v>
      </c>
      <c r="E2399" s="39">
        <v>0.41789999999999999</v>
      </c>
    </row>
    <row r="2400" spans="1:5" x14ac:dyDescent="0.2">
      <c r="A2400" s="39">
        <v>43</v>
      </c>
      <c r="B2400" s="39">
        <v>2072</v>
      </c>
      <c r="C2400" s="38" t="s">
        <v>2473</v>
      </c>
      <c r="D2400" s="39">
        <v>0.46079999999999999</v>
      </c>
      <c r="E2400" s="39">
        <v>0.41170000000000001</v>
      </c>
    </row>
    <row r="2401" spans="1:5" x14ac:dyDescent="0.2">
      <c r="A2401" s="39">
        <v>43</v>
      </c>
      <c r="B2401" s="39">
        <v>2073</v>
      </c>
      <c r="C2401" s="38" t="s">
        <v>2474</v>
      </c>
      <c r="D2401" s="39">
        <v>0.4551</v>
      </c>
      <c r="E2401" s="39">
        <v>0.40550000000000003</v>
      </c>
    </row>
    <row r="2402" spans="1:5" x14ac:dyDescent="0.2">
      <c r="A2402" s="39">
        <v>43</v>
      </c>
      <c r="B2402" s="39">
        <v>2074</v>
      </c>
      <c r="C2402" s="38" t="s">
        <v>2475</v>
      </c>
      <c r="D2402" s="39">
        <v>0.44940000000000002</v>
      </c>
      <c r="E2402" s="39">
        <v>0.39929999999999999</v>
      </c>
    </row>
    <row r="2403" spans="1:5" x14ac:dyDescent="0.2">
      <c r="A2403" s="39">
        <v>43</v>
      </c>
      <c r="B2403" s="39">
        <v>2075</v>
      </c>
      <c r="C2403" s="38" t="s">
        <v>2476</v>
      </c>
      <c r="D2403" s="39">
        <v>0.44369999999999998</v>
      </c>
      <c r="E2403" s="39">
        <v>0.39329999999999998</v>
      </c>
    </row>
    <row r="2404" spans="1:5" x14ac:dyDescent="0.2">
      <c r="A2404" s="39">
        <v>43</v>
      </c>
      <c r="B2404" s="39">
        <v>2076</v>
      </c>
      <c r="C2404" s="38" t="s">
        <v>2477</v>
      </c>
      <c r="D2404" s="39">
        <v>0.43819999999999998</v>
      </c>
      <c r="E2404" s="39">
        <v>0.38740000000000002</v>
      </c>
    </row>
    <row r="2405" spans="1:5" x14ac:dyDescent="0.2">
      <c r="A2405" s="39">
        <v>43</v>
      </c>
      <c r="B2405" s="39">
        <v>2077</v>
      </c>
      <c r="C2405" s="38" t="s">
        <v>2478</v>
      </c>
      <c r="D2405" s="39">
        <v>0.43269999999999997</v>
      </c>
      <c r="E2405" s="39">
        <v>0.38159999999999999</v>
      </c>
    </row>
    <row r="2406" spans="1:5" x14ac:dyDescent="0.2">
      <c r="A2406" s="39">
        <v>43</v>
      </c>
      <c r="B2406" s="39">
        <v>2078</v>
      </c>
      <c r="C2406" s="38" t="s">
        <v>2479</v>
      </c>
      <c r="D2406" s="39">
        <v>0.4274</v>
      </c>
      <c r="E2406" s="39">
        <v>0.37590000000000001</v>
      </c>
    </row>
    <row r="2407" spans="1:5" x14ac:dyDescent="0.2">
      <c r="A2407" s="39">
        <v>43</v>
      </c>
      <c r="B2407" s="39">
        <v>2079</v>
      </c>
      <c r="C2407" s="38" t="s">
        <v>2480</v>
      </c>
      <c r="D2407" s="39">
        <v>0.42199999999999999</v>
      </c>
      <c r="E2407" s="39">
        <v>0.37030000000000002</v>
      </c>
    </row>
    <row r="2408" spans="1:5" x14ac:dyDescent="0.2">
      <c r="A2408" s="39">
        <v>43</v>
      </c>
      <c r="B2408" s="39">
        <v>2080</v>
      </c>
      <c r="C2408" s="38" t="s">
        <v>2481</v>
      </c>
      <c r="D2408" s="39">
        <v>0.4168</v>
      </c>
      <c r="E2408" s="39">
        <v>0.36470000000000002</v>
      </c>
    </row>
    <row r="2409" spans="1:5" x14ac:dyDescent="0.2">
      <c r="A2409" s="39">
        <v>43</v>
      </c>
      <c r="B2409" s="39">
        <v>2081</v>
      </c>
      <c r="C2409" s="38" t="s">
        <v>2482</v>
      </c>
      <c r="D2409" s="39">
        <v>0.41149999999999998</v>
      </c>
      <c r="E2409" s="39">
        <v>0.35930000000000001</v>
      </c>
    </row>
    <row r="2410" spans="1:5" x14ac:dyDescent="0.2">
      <c r="A2410" s="39">
        <v>43</v>
      </c>
      <c r="B2410" s="39">
        <v>2082</v>
      </c>
      <c r="C2410" s="38" t="s">
        <v>2483</v>
      </c>
      <c r="D2410" s="39">
        <v>0.40629999999999999</v>
      </c>
      <c r="E2410" s="39">
        <v>0.35389999999999999</v>
      </c>
    </row>
    <row r="2411" spans="1:5" x14ac:dyDescent="0.2">
      <c r="A2411" s="39">
        <v>43</v>
      </c>
      <c r="B2411" s="39">
        <v>2083</v>
      </c>
      <c r="C2411" s="38" t="s">
        <v>2484</v>
      </c>
      <c r="D2411" s="39">
        <v>0.40129999999999999</v>
      </c>
      <c r="E2411" s="39">
        <v>0.34860000000000002</v>
      </c>
    </row>
    <row r="2412" spans="1:5" x14ac:dyDescent="0.2">
      <c r="A2412" s="39">
        <v>43</v>
      </c>
      <c r="B2412" s="39">
        <v>2084</v>
      </c>
      <c r="C2412" s="38" t="s">
        <v>2485</v>
      </c>
      <c r="D2412" s="39">
        <v>0.3962</v>
      </c>
      <c r="E2412" s="39">
        <v>0.34339999999999998</v>
      </c>
    </row>
    <row r="2413" spans="1:5" x14ac:dyDescent="0.2">
      <c r="A2413" s="39">
        <v>43</v>
      </c>
      <c r="B2413" s="39">
        <v>2085</v>
      </c>
      <c r="C2413" s="38" t="s">
        <v>2486</v>
      </c>
      <c r="D2413" s="39">
        <v>0.39129999999999998</v>
      </c>
      <c r="E2413" s="39">
        <v>0.3382</v>
      </c>
    </row>
    <row r="2414" spans="1:5" x14ac:dyDescent="0.2">
      <c r="A2414" s="39">
        <v>43</v>
      </c>
      <c r="B2414" s="39">
        <v>2086</v>
      </c>
      <c r="C2414" s="38" t="s">
        <v>2487</v>
      </c>
      <c r="D2414" s="39">
        <v>0.38640000000000002</v>
      </c>
      <c r="E2414" s="39">
        <v>0.33310000000000001</v>
      </c>
    </row>
    <row r="2415" spans="1:5" x14ac:dyDescent="0.2">
      <c r="A2415" s="39">
        <v>43</v>
      </c>
      <c r="B2415" s="39">
        <v>2087</v>
      </c>
      <c r="C2415" s="38" t="s">
        <v>2488</v>
      </c>
      <c r="D2415" s="39">
        <v>0.38159999999999999</v>
      </c>
      <c r="E2415" s="39">
        <v>0.3281</v>
      </c>
    </row>
    <row r="2416" spans="1:5" x14ac:dyDescent="0.2">
      <c r="A2416" s="39">
        <v>43</v>
      </c>
      <c r="B2416" s="39">
        <v>2088</v>
      </c>
      <c r="C2416" s="38" t="s">
        <v>2489</v>
      </c>
      <c r="D2416" s="39">
        <v>0.37680000000000002</v>
      </c>
      <c r="E2416" s="39">
        <v>0.32319999999999999</v>
      </c>
    </row>
    <row r="2417" spans="1:5" x14ac:dyDescent="0.2">
      <c r="A2417" s="39">
        <v>43</v>
      </c>
      <c r="B2417" s="39">
        <v>2089</v>
      </c>
      <c r="C2417" s="38" t="s">
        <v>2490</v>
      </c>
      <c r="D2417" s="39">
        <v>0.37219999999999998</v>
      </c>
      <c r="E2417" s="39">
        <v>0.31830000000000003</v>
      </c>
    </row>
    <row r="2418" spans="1:5" x14ac:dyDescent="0.2">
      <c r="A2418" s="39">
        <v>43</v>
      </c>
      <c r="B2418" s="39">
        <v>2090</v>
      </c>
      <c r="C2418" s="38" t="s">
        <v>2491</v>
      </c>
      <c r="D2418" s="39">
        <v>0.36749999999999999</v>
      </c>
      <c r="E2418" s="39">
        <v>0.31359999999999999</v>
      </c>
    </row>
    <row r="2419" spans="1:5" x14ac:dyDescent="0.2">
      <c r="A2419" s="39">
        <v>43</v>
      </c>
      <c r="B2419" s="39">
        <v>2091</v>
      </c>
      <c r="C2419" s="38" t="s">
        <v>2492</v>
      </c>
      <c r="D2419" s="39">
        <v>0.3629</v>
      </c>
      <c r="E2419" s="39">
        <v>0.30890000000000001</v>
      </c>
    </row>
    <row r="2420" spans="1:5" x14ac:dyDescent="0.2">
      <c r="A2420" s="39">
        <v>43</v>
      </c>
      <c r="B2420" s="39">
        <v>2092</v>
      </c>
      <c r="C2420" s="38" t="s">
        <v>2493</v>
      </c>
      <c r="D2420" s="39">
        <v>0.35830000000000001</v>
      </c>
      <c r="E2420" s="39">
        <v>0.30430000000000001</v>
      </c>
    </row>
    <row r="2421" spans="1:5" x14ac:dyDescent="0.2">
      <c r="A2421" s="39">
        <v>43</v>
      </c>
      <c r="B2421" s="39">
        <v>2093</v>
      </c>
      <c r="C2421" s="38" t="s">
        <v>2494</v>
      </c>
      <c r="D2421" s="39">
        <v>0.35389999999999999</v>
      </c>
      <c r="E2421" s="39">
        <v>0.29970000000000002</v>
      </c>
    </row>
    <row r="2422" spans="1:5" x14ac:dyDescent="0.2">
      <c r="A2422" s="39">
        <v>43</v>
      </c>
      <c r="B2422" s="39">
        <v>2094</v>
      </c>
      <c r="C2422" s="38" t="s">
        <v>2495</v>
      </c>
      <c r="D2422" s="39">
        <v>0.34939999999999999</v>
      </c>
      <c r="E2422" s="39">
        <v>0.29520000000000002</v>
      </c>
    </row>
    <row r="2423" spans="1:5" x14ac:dyDescent="0.2">
      <c r="A2423" s="39">
        <v>43</v>
      </c>
      <c r="B2423" s="39">
        <v>2095</v>
      </c>
      <c r="C2423" s="38" t="s">
        <v>2496</v>
      </c>
      <c r="D2423" s="39">
        <v>0.34510000000000002</v>
      </c>
      <c r="E2423" s="39">
        <v>0.2908</v>
      </c>
    </row>
    <row r="2424" spans="1:5" x14ac:dyDescent="0.2">
      <c r="A2424" s="39">
        <v>43</v>
      </c>
      <c r="B2424" s="39">
        <v>2096</v>
      </c>
      <c r="C2424" s="38" t="s">
        <v>2497</v>
      </c>
      <c r="D2424" s="39">
        <v>0.3407</v>
      </c>
      <c r="E2424" s="39">
        <v>0.28639999999999999</v>
      </c>
    </row>
    <row r="2425" spans="1:5" x14ac:dyDescent="0.2">
      <c r="A2425" s="39">
        <v>43</v>
      </c>
      <c r="B2425" s="39">
        <v>2097</v>
      </c>
      <c r="C2425" s="38" t="s">
        <v>2498</v>
      </c>
      <c r="D2425" s="39">
        <v>0.33650000000000002</v>
      </c>
      <c r="E2425" s="39">
        <v>0.28210000000000002</v>
      </c>
    </row>
    <row r="2426" spans="1:5" x14ac:dyDescent="0.2">
      <c r="A2426" s="39">
        <v>43</v>
      </c>
      <c r="B2426" s="39">
        <v>2098</v>
      </c>
      <c r="C2426" s="38" t="s">
        <v>2499</v>
      </c>
      <c r="D2426" s="39">
        <v>0.33239999999999997</v>
      </c>
      <c r="E2426" s="39">
        <v>0.27789999999999998</v>
      </c>
    </row>
    <row r="2427" spans="1:5" x14ac:dyDescent="0.2">
      <c r="A2427" s="39">
        <v>43</v>
      </c>
      <c r="B2427" s="39">
        <v>2099</v>
      </c>
      <c r="C2427" s="38" t="s">
        <v>2500</v>
      </c>
      <c r="D2427" s="39">
        <v>0.32819999999999999</v>
      </c>
      <c r="E2427" s="39">
        <v>0.27379999999999999</v>
      </c>
    </row>
    <row r="2428" spans="1:5" x14ac:dyDescent="0.2">
      <c r="A2428" s="39">
        <v>43</v>
      </c>
      <c r="B2428" s="39">
        <v>2100</v>
      </c>
      <c r="C2428" s="38" t="s">
        <v>2501</v>
      </c>
      <c r="D2428" s="39">
        <v>0.3241</v>
      </c>
      <c r="E2428" s="39">
        <v>0.26960000000000001</v>
      </c>
    </row>
    <row r="2429" spans="1:5" x14ac:dyDescent="0.2">
      <c r="A2429" s="39">
        <v>43</v>
      </c>
      <c r="B2429" s="39">
        <v>2101</v>
      </c>
      <c r="C2429" s="38" t="s">
        <v>2502</v>
      </c>
      <c r="D2429" s="39">
        <v>0.32</v>
      </c>
      <c r="E2429" s="39">
        <v>0.2656</v>
      </c>
    </row>
    <row r="2430" spans="1:5" x14ac:dyDescent="0.2">
      <c r="A2430" s="39">
        <v>43</v>
      </c>
      <c r="B2430" s="39">
        <v>2102</v>
      </c>
      <c r="C2430" s="38" t="s">
        <v>2503</v>
      </c>
      <c r="D2430" s="39">
        <v>0.316</v>
      </c>
      <c r="E2430" s="39">
        <v>0.2616</v>
      </c>
    </row>
    <row r="2431" spans="1:5" x14ac:dyDescent="0.2">
      <c r="A2431" s="39">
        <v>43</v>
      </c>
      <c r="B2431" s="39">
        <v>2103</v>
      </c>
      <c r="C2431" s="38" t="s">
        <v>2504</v>
      </c>
      <c r="D2431" s="39">
        <v>0.312</v>
      </c>
      <c r="E2431" s="39">
        <v>0.25769999999999998</v>
      </c>
    </row>
    <row r="2432" spans="1:5" x14ac:dyDescent="0.2">
      <c r="A2432" s="39">
        <v>43</v>
      </c>
      <c r="B2432" s="39">
        <v>2104</v>
      </c>
      <c r="C2432" s="38" t="s">
        <v>2505</v>
      </c>
      <c r="D2432" s="39">
        <v>0.30819999999999997</v>
      </c>
      <c r="E2432" s="39">
        <v>0.25380000000000003</v>
      </c>
    </row>
    <row r="2433" spans="1:5" x14ac:dyDescent="0.2">
      <c r="A2433" s="39">
        <v>43</v>
      </c>
      <c r="B2433" s="39">
        <v>2105</v>
      </c>
      <c r="C2433" s="38" t="s">
        <v>2506</v>
      </c>
      <c r="D2433" s="39">
        <v>0.3044</v>
      </c>
      <c r="E2433" s="39">
        <v>0.24990000000000001</v>
      </c>
    </row>
    <row r="2434" spans="1:5" x14ac:dyDescent="0.2">
      <c r="A2434" s="39">
        <v>43</v>
      </c>
      <c r="B2434" s="39">
        <v>2106</v>
      </c>
      <c r="C2434" s="38" t="s">
        <v>2507</v>
      </c>
      <c r="D2434" s="39">
        <v>0.30049999999999999</v>
      </c>
      <c r="E2434" s="39">
        <v>0.24629999999999999</v>
      </c>
    </row>
    <row r="2435" spans="1:5" x14ac:dyDescent="0.2">
      <c r="A2435" s="39">
        <v>43</v>
      </c>
      <c r="B2435" s="39">
        <v>2107</v>
      </c>
      <c r="C2435" s="38" t="s">
        <v>2508</v>
      </c>
      <c r="D2435" s="39">
        <v>0.29680000000000001</v>
      </c>
      <c r="E2435" s="39">
        <v>0.24249999999999999</v>
      </c>
    </row>
    <row r="2436" spans="1:5" x14ac:dyDescent="0.2">
      <c r="A2436" s="39">
        <v>43</v>
      </c>
      <c r="B2436" s="39">
        <v>2108</v>
      </c>
      <c r="C2436" s="38" t="s">
        <v>2509</v>
      </c>
      <c r="D2436" s="39">
        <v>0.29299999999999998</v>
      </c>
      <c r="E2436" s="39">
        <v>0.23899999999999999</v>
      </c>
    </row>
    <row r="2437" spans="1:5" x14ac:dyDescent="0.2">
      <c r="A2437" s="39">
        <v>43</v>
      </c>
      <c r="B2437" s="39">
        <v>2109</v>
      </c>
      <c r="C2437" s="38" t="s">
        <v>2510</v>
      </c>
      <c r="D2437" s="39">
        <v>0.28939999999999999</v>
      </c>
      <c r="E2437" s="39">
        <v>0.23530000000000001</v>
      </c>
    </row>
    <row r="2438" spans="1:5" x14ac:dyDescent="0.2">
      <c r="A2438" s="39">
        <v>43</v>
      </c>
      <c r="B2438" s="39">
        <v>2110</v>
      </c>
      <c r="C2438" s="38" t="s">
        <v>2511</v>
      </c>
      <c r="D2438" s="39">
        <v>0.2858</v>
      </c>
      <c r="E2438" s="39">
        <v>0.23180000000000001</v>
      </c>
    </row>
    <row r="2439" spans="1:5" x14ac:dyDescent="0.2">
      <c r="A2439" s="39">
        <v>43</v>
      </c>
      <c r="B2439" s="39">
        <v>2111</v>
      </c>
      <c r="C2439" s="38" t="s">
        <v>2512</v>
      </c>
      <c r="D2439" s="39">
        <v>0.28220000000000001</v>
      </c>
      <c r="E2439" s="39">
        <v>0.22839999999999999</v>
      </c>
    </row>
    <row r="2440" spans="1:5" x14ac:dyDescent="0.2">
      <c r="A2440" s="39">
        <v>43</v>
      </c>
      <c r="B2440" s="39">
        <v>2112</v>
      </c>
      <c r="C2440" s="38" t="s">
        <v>2513</v>
      </c>
      <c r="D2440" s="39">
        <v>0.2787</v>
      </c>
      <c r="E2440" s="39">
        <v>0.22489999999999999</v>
      </c>
    </row>
    <row r="2441" spans="1:5" x14ac:dyDescent="0.2">
      <c r="A2441" s="39">
        <v>43</v>
      </c>
      <c r="B2441" s="39">
        <v>2113</v>
      </c>
      <c r="C2441" s="38" t="s">
        <v>2514</v>
      </c>
      <c r="D2441" s="39">
        <v>0.2752</v>
      </c>
      <c r="E2441" s="39">
        <v>0.22159999999999999</v>
      </c>
    </row>
    <row r="2442" spans="1:5" x14ac:dyDescent="0.2">
      <c r="A2442" s="39">
        <v>43</v>
      </c>
      <c r="B2442" s="39">
        <v>2114</v>
      </c>
      <c r="C2442" s="38" t="s">
        <v>2515</v>
      </c>
      <c r="D2442" s="39">
        <v>0.27179999999999999</v>
      </c>
      <c r="E2442" s="39">
        <v>0.21820000000000001</v>
      </c>
    </row>
    <row r="2443" spans="1:5" x14ac:dyDescent="0.2">
      <c r="A2443" s="39">
        <v>43</v>
      </c>
      <c r="B2443" s="39">
        <v>2115</v>
      </c>
      <c r="C2443" s="38" t="s">
        <v>2516</v>
      </c>
      <c r="D2443" s="39">
        <v>0.26840000000000003</v>
      </c>
      <c r="E2443" s="39">
        <v>0.21490000000000001</v>
      </c>
    </row>
    <row r="2444" spans="1:5" x14ac:dyDescent="0.2">
      <c r="A2444" s="39">
        <v>43</v>
      </c>
      <c r="B2444" s="39">
        <v>2116</v>
      </c>
      <c r="C2444" s="38" t="s">
        <v>2517</v>
      </c>
      <c r="D2444" s="39">
        <v>0.26504253127299493</v>
      </c>
      <c r="E2444" s="39">
        <v>0.21164990834097158</v>
      </c>
    </row>
    <row r="2445" spans="1:5" x14ac:dyDescent="0.2">
      <c r="A2445" s="39">
        <v>43</v>
      </c>
      <c r="B2445" s="39">
        <v>2117</v>
      </c>
      <c r="C2445" s="38" t="s">
        <v>2518</v>
      </c>
      <c r="D2445" s="39">
        <v>0.26172706178687216</v>
      </c>
      <c r="E2445" s="39">
        <v>0.20844897022215761</v>
      </c>
    </row>
    <row r="2446" spans="1:5" x14ac:dyDescent="0.2">
      <c r="A2446" s="39">
        <v>44</v>
      </c>
      <c r="B2446" s="39">
        <v>2024</v>
      </c>
      <c r="C2446" s="38" t="s">
        <v>2519</v>
      </c>
      <c r="D2446" s="39">
        <v>0.92759999999999998</v>
      </c>
      <c r="E2446" s="39">
        <v>0.92469999999999997</v>
      </c>
    </row>
    <row r="2447" spans="1:5" x14ac:dyDescent="0.2">
      <c r="A2447" s="39">
        <v>44</v>
      </c>
      <c r="B2447" s="39">
        <v>2025</v>
      </c>
      <c r="C2447" s="38" t="s">
        <v>2520</v>
      </c>
      <c r="D2447" s="39">
        <v>0.89300000000000002</v>
      </c>
      <c r="E2447" s="39">
        <v>0.88870000000000005</v>
      </c>
    </row>
    <row r="2448" spans="1:5" x14ac:dyDescent="0.2">
      <c r="A2448" s="39">
        <v>44</v>
      </c>
      <c r="B2448" s="39">
        <v>2026</v>
      </c>
      <c r="C2448" s="38" t="s">
        <v>2521</v>
      </c>
      <c r="D2448" s="39">
        <v>0.87680000000000002</v>
      </c>
      <c r="E2448" s="39">
        <v>0.87119999999999997</v>
      </c>
    </row>
    <row r="2449" spans="1:5" x14ac:dyDescent="0.2">
      <c r="A2449" s="39">
        <v>44</v>
      </c>
      <c r="B2449" s="39">
        <v>2027</v>
      </c>
      <c r="C2449" s="38" t="s">
        <v>2522</v>
      </c>
      <c r="D2449" s="39">
        <v>0.86099999999999999</v>
      </c>
      <c r="E2449" s="39">
        <v>0.85419999999999996</v>
      </c>
    </row>
    <row r="2450" spans="1:5" x14ac:dyDescent="0.2">
      <c r="A2450" s="39">
        <v>44</v>
      </c>
      <c r="B2450" s="39">
        <v>2028</v>
      </c>
      <c r="C2450" s="38" t="s">
        <v>2523</v>
      </c>
      <c r="D2450" s="39">
        <v>0.84540000000000004</v>
      </c>
      <c r="E2450" s="39">
        <v>0.83730000000000004</v>
      </c>
    </row>
    <row r="2451" spans="1:5" x14ac:dyDescent="0.2">
      <c r="A2451" s="39">
        <v>44</v>
      </c>
      <c r="B2451" s="39">
        <v>2029</v>
      </c>
      <c r="C2451" s="38" t="s">
        <v>2524</v>
      </c>
      <c r="D2451" s="39">
        <v>0.83009999999999995</v>
      </c>
      <c r="E2451" s="39">
        <v>0.82079999999999997</v>
      </c>
    </row>
    <row r="2452" spans="1:5" x14ac:dyDescent="0.2">
      <c r="A2452" s="39">
        <v>44</v>
      </c>
      <c r="B2452" s="39">
        <v>2030</v>
      </c>
      <c r="C2452" s="38" t="s">
        <v>2525</v>
      </c>
      <c r="D2452" s="39">
        <v>0.81499999999999995</v>
      </c>
      <c r="E2452" s="39">
        <v>0.80469999999999997</v>
      </c>
    </row>
    <row r="2453" spans="1:5" x14ac:dyDescent="0.2">
      <c r="A2453" s="39">
        <v>44</v>
      </c>
      <c r="B2453" s="39">
        <v>2031</v>
      </c>
      <c r="C2453" s="38" t="s">
        <v>2526</v>
      </c>
      <c r="D2453" s="39">
        <v>0.80030000000000001</v>
      </c>
      <c r="E2453" s="39">
        <v>0.78879999999999995</v>
      </c>
    </row>
    <row r="2454" spans="1:5" x14ac:dyDescent="0.2">
      <c r="A2454" s="39">
        <v>44</v>
      </c>
      <c r="B2454" s="39">
        <v>2032</v>
      </c>
      <c r="C2454" s="38" t="s">
        <v>2527</v>
      </c>
      <c r="D2454" s="39">
        <v>0.78580000000000005</v>
      </c>
      <c r="E2454" s="39">
        <v>0.7732</v>
      </c>
    </row>
    <row r="2455" spans="1:5" x14ac:dyDescent="0.2">
      <c r="A2455" s="39">
        <v>44</v>
      </c>
      <c r="B2455" s="39">
        <v>2033</v>
      </c>
      <c r="C2455" s="38" t="s">
        <v>2528</v>
      </c>
      <c r="D2455" s="39">
        <v>0.77159999999999995</v>
      </c>
      <c r="E2455" s="39">
        <v>0.75800000000000001</v>
      </c>
    </row>
    <row r="2456" spans="1:5" x14ac:dyDescent="0.2">
      <c r="A2456" s="39">
        <v>44</v>
      </c>
      <c r="B2456" s="39">
        <v>2034</v>
      </c>
      <c r="C2456" s="38" t="s">
        <v>2529</v>
      </c>
      <c r="D2456" s="39">
        <v>0.75780000000000003</v>
      </c>
      <c r="E2456" s="39">
        <v>0.74319999999999997</v>
      </c>
    </row>
    <row r="2457" spans="1:5" x14ac:dyDescent="0.2">
      <c r="A2457" s="39">
        <v>44</v>
      </c>
      <c r="B2457" s="39">
        <v>2035</v>
      </c>
      <c r="C2457" s="38" t="s">
        <v>2530</v>
      </c>
      <c r="D2457" s="39">
        <v>0.74450000000000005</v>
      </c>
      <c r="E2457" s="39">
        <v>0.72889999999999999</v>
      </c>
    </row>
    <row r="2458" spans="1:5" x14ac:dyDescent="0.2">
      <c r="A2458" s="39">
        <v>44</v>
      </c>
      <c r="B2458" s="39">
        <v>2036</v>
      </c>
      <c r="C2458" s="38" t="s">
        <v>2531</v>
      </c>
      <c r="D2458" s="39">
        <v>0.7319</v>
      </c>
      <c r="E2458" s="39">
        <v>0.71530000000000005</v>
      </c>
    </row>
    <row r="2459" spans="1:5" x14ac:dyDescent="0.2">
      <c r="A2459" s="39">
        <v>44</v>
      </c>
      <c r="B2459" s="39">
        <v>2037</v>
      </c>
      <c r="C2459" s="38" t="s">
        <v>2532</v>
      </c>
      <c r="D2459" s="39">
        <v>0.72009999999999996</v>
      </c>
      <c r="E2459" s="39">
        <v>0.70230000000000004</v>
      </c>
    </row>
    <row r="2460" spans="1:5" x14ac:dyDescent="0.2">
      <c r="A2460" s="39">
        <v>44</v>
      </c>
      <c r="B2460" s="39">
        <v>2038</v>
      </c>
      <c r="C2460" s="38" t="s">
        <v>2533</v>
      </c>
      <c r="D2460" s="39">
        <v>0.70909999999999995</v>
      </c>
      <c r="E2460" s="39">
        <v>0.69020000000000004</v>
      </c>
    </row>
    <row r="2461" spans="1:5" x14ac:dyDescent="0.2">
      <c r="A2461" s="39">
        <v>44</v>
      </c>
      <c r="B2461" s="39">
        <v>2039</v>
      </c>
      <c r="C2461" s="38" t="s">
        <v>2534</v>
      </c>
      <c r="D2461" s="39">
        <v>0.69879999999999998</v>
      </c>
      <c r="E2461" s="39">
        <v>0.67869999999999997</v>
      </c>
    </row>
    <row r="2462" spans="1:5" x14ac:dyDescent="0.2">
      <c r="A2462" s="39">
        <v>44</v>
      </c>
      <c r="B2462" s="39">
        <v>2040</v>
      </c>
      <c r="C2462" s="38" t="s">
        <v>2535</v>
      </c>
      <c r="D2462" s="39">
        <v>0.68930000000000002</v>
      </c>
      <c r="E2462" s="39">
        <v>0.66790000000000005</v>
      </c>
    </row>
    <row r="2463" spans="1:5" x14ac:dyDescent="0.2">
      <c r="A2463" s="39">
        <v>44</v>
      </c>
      <c r="B2463" s="39">
        <v>2041</v>
      </c>
      <c r="C2463" s="38" t="s">
        <v>2536</v>
      </c>
      <c r="D2463" s="39">
        <v>0.68030000000000002</v>
      </c>
      <c r="E2463" s="39">
        <v>0.65759999999999996</v>
      </c>
    </row>
    <row r="2464" spans="1:5" x14ac:dyDescent="0.2">
      <c r="A2464" s="39">
        <v>44</v>
      </c>
      <c r="B2464" s="39">
        <v>2042</v>
      </c>
      <c r="C2464" s="38" t="s">
        <v>2537</v>
      </c>
      <c r="D2464" s="39">
        <v>0.67169999999999996</v>
      </c>
      <c r="E2464" s="39">
        <v>0.64759999999999995</v>
      </c>
    </row>
    <row r="2465" spans="1:5" x14ac:dyDescent="0.2">
      <c r="A2465" s="39">
        <v>44</v>
      </c>
      <c r="B2465" s="39">
        <v>2043</v>
      </c>
      <c r="C2465" s="38" t="s">
        <v>2538</v>
      </c>
      <c r="D2465" s="39">
        <v>0.66339999999999999</v>
      </c>
      <c r="E2465" s="39">
        <v>0.63790000000000002</v>
      </c>
    </row>
    <row r="2466" spans="1:5" x14ac:dyDescent="0.2">
      <c r="A2466" s="39">
        <v>44</v>
      </c>
      <c r="B2466" s="39">
        <v>2044</v>
      </c>
      <c r="C2466" s="38" t="s">
        <v>2539</v>
      </c>
      <c r="D2466" s="39">
        <v>0.65510000000000002</v>
      </c>
      <c r="E2466" s="39">
        <v>0.62829999999999997</v>
      </c>
    </row>
    <row r="2467" spans="1:5" x14ac:dyDescent="0.2">
      <c r="A2467" s="39">
        <v>44</v>
      </c>
      <c r="B2467" s="39">
        <v>2045</v>
      </c>
      <c r="C2467" s="38" t="s">
        <v>2540</v>
      </c>
      <c r="D2467" s="39">
        <v>0.64690000000000003</v>
      </c>
      <c r="E2467" s="39">
        <v>0.61899999999999999</v>
      </c>
    </row>
    <row r="2468" spans="1:5" x14ac:dyDescent="0.2">
      <c r="A2468" s="39">
        <v>44</v>
      </c>
      <c r="B2468" s="39">
        <v>2046</v>
      </c>
      <c r="C2468" s="38" t="s">
        <v>2541</v>
      </c>
      <c r="D2468" s="39">
        <v>0.63880000000000003</v>
      </c>
      <c r="E2468" s="39">
        <v>0.60960000000000003</v>
      </c>
    </row>
    <row r="2469" spans="1:5" x14ac:dyDescent="0.2">
      <c r="A2469" s="39">
        <v>44</v>
      </c>
      <c r="B2469" s="39">
        <v>2047</v>
      </c>
      <c r="C2469" s="38" t="s">
        <v>2542</v>
      </c>
      <c r="D2469" s="39">
        <v>0.63090000000000002</v>
      </c>
      <c r="E2469" s="39">
        <v>0.60050000000000003</v>
      </c>
    </row>
    <row r="2470" spans="1:5" x14ac:dyDescent="0.2">
      <c r="A2470" s="39">
        <v>44</v>
      </c>
      <c r="B2470" s="39">
        <v>2048</v>
      </c>
      <c r="C2470" s="38" t="s">
        <v>2543</v>
      </c>
      <c r="D2470" s="39">
        <v>0.623</v>
      </c>
      <c r="E2470" s="39">
        <v>0.59150000000000003</v>
      </c>
    </row>
    <row r="2471" spans="1:5" x14ac:dyDescent="0.2">
      <c r="A2471" s="39">
        <v>44</v>
      </c>
      <c r="B2471" s="39">
        <v>2049</v>
      </c>
      <c r="C2471" s="38" t="s">
        <v>2544</v>
      </c>
      <c r="D2471" s="39">
        <v>0.61519999999999997</v>
      </c>
      <c r="E2471" s="39">
        <v>0.58260000000000001</v>
      </c>
    </row>
    <row r="2472" spans="1:5" x14ac:dyDescent="0.2">
      <c r="A2472" s="39">
        <v>44</v>
      </c>
      <c r="B2472" s="39">
        <v>2050</v>
      </c>
      <c r="C2472" s="38" t="s">
        <v>2545</v>
      </c>
      <c r="D2472" s="39">
        <v>0.60740000000000005</v>
      </c>
      <c r="E2472" s="39">
        <v>0.57389999999999997</v>
      </c>
    </row>
    <row r="2473" spans="1:5" x14ac:dyDescent="0.2">
      <c r="A2473" s="39">
        <v>44</v>
      </c>
      <c r="B2473" s="39">
        <v>2051</v>
      </c>
      <c r="C2473" s="38" t="s">
        <v>2546</v>
      </c>
      <c r="D2473" s="39">
        <v>0.59989999999999999</v>
      </c>
      <c r="E2473" s="39">
        <v>0.56530000000000002</v>
      </c>
    </row>
    <row r="2474" spans="1:5" x14ac:dyDescent="0.2">
      <c r="A2474" s="39">
        <v>44</v>
      </c>
      <c r="B2474" s="39">
        <v>2052</v>
      </c>
      <c r="C2474" s="38" t="s">
        <v>2547</v>
      </c>
      <c r="D2474" s="39">
        <v>0.59240000000000004</v>
      </c>
      <c r="E2474" s="39">
        <v>0.55679999999999996</v>
      </c>
    </row>
    <row r="2475" spans="1:5" x14ac:dyDescent="0.2">
      <c r="A2475" s="39">
        <v>44</v>
      </c>
      <c r="B2475" s="39">
        <v>2053</v>
      </c>
      <c r="C2475" s="38" t="s">
        <v>2548</v>
      </c>
      <c r="D2475" s="39">
        <v>0.58499999999999996</v>
      </c>
      <c r="E2475" s="39">
        <v>0.5484</v>
      </c>
    </row>
    <row r="2476" spans="1:5" x14ac:dyDescent="0.2">
      <c r="A2476" s="39">
        <v>44</v>
      </c>
      <c r="B2476" s="39">
        <v>2054</v>
      </c>
      <c r="C2476" s="38" t="s">
        <v>2549</v>
      </c>
      <c r="D2476" s="39">
        <v>0.5776</v>
      </c>
      <c r="E2476" s="39">
        <v>0.54020000000000001</v>
      </c>
    </row>
    <row r="2477" spans="1:5" x14ac:dyDescent="0.2">
      <c r="A2477" s="39">
        <v>44</v>
      </c>
      <c r="B2477" s="39">
        <v>2055</v>
      </c>
      <c r="C2477" s="38" t="s">
        <v>2550</v>
      </c>
      <c r="D2477" s="39">
        <v>0.57050000000000001</v>
      </c>
      <c r="E2477" s="39">
        <v>0.53220000000000001</v>
      </c>
    </row>
    <row r="2478" spans="1:5" x14ac:dyDescent="0.2">
      <c r="A2478" s="39">
        <v>44</v>
      </c>
      <c r="B2478" s="39">
        <v>2056</v>
      </c>
      <c r="C2478" s="38" t="s">
        <v>2551</v>
      </c>
      <c r="D2478" s="39">
        <v>0.56330000000000002</v>
      </c>
      <c r="E2478" s="39">
        <v>0.52410000000000001</v>
      </c>
    </row>
    <row r="2479" spans="1:5" x14ac:dyDescent="0.2">
      <c r="A2479" s="39">
        <v>44</v>
      </c>
      <c r="B2479" s="39">
        <v>2057</v>
      </c>
      <c r="C2479" s="38" t="s">
        <v>2552</v>
      </c>
      <c r="D2479" s="39">
        <v>0.55630000000000002</v>
      </c>
      <c r="E2479" s="39">
        <v>0.51629999999999998</v>
      </c>
    </row>
    <row r="2480" spans="1:5" x14ac:dyDescent="0.2">
      <c r="A2480" s="39">
        <v>44</v>
      </c>
      <c r="B2480" s="39">
        <v>2058</v>
      </c>
      <c r="C2480" s="38" t="s">
        <v>2553</v>
      </c>
      <c r="D2480" s="39">
        <v>0.5494</v>
      </c>
      <c r="E2480" s="39">
        <v>0.50860000000000005</v>
      </c>
    </row>
    <row r="2481" spans="1:5" x14ac:dyDescent="0.2">
      <c r="A2481" s="39">
        <v>44</v>
      </c>
      <c r="B2481" s="39">
        <v>2059</v>
      </c>
      <c r="C2481" s="38" t="s">
        <v>2554</v>
      </c>
      <c r="D2481" s="39">
        <v>0.54249999999999998</v>
      </c>
      <c r="E2481" s="39">
        <v>0.501</v>
      </c>
    </row>
    <row r="2482" spans="1:5" x14ac:dyDescent="0.2">
      <c r="A2482" s="39">
        <v>44</v>
      </c>
      <c r="B2482" s="39">
        <v>2060</v>
      </c>
      <c r="C2482" s="38" t="s">
        <v>2555</v>
      </c>
      <c r="D2482" s="39">
        <v>0.53569999999999995</v>
      </c>
      <c r="E2482" s="39">
        <v>0.49340000000000001</v>
      </c>
    </row>
    <row r="2483" spans="1:5" x14ac:dyDescent="0.2">
      <c r="A2483" s="39">
        <v>44</v>
      </c>
      <c r="B2483" s="39">
        <v>2061</v>
      </c>
      <c r="C2483" s="38" t="s">
        <v>2556</v>
      </c>
      <c r="D2483" s="39">
        <v>0.52910000000000001</v>
      </c>
      <c r="E2483" s="39">
        <v>0.48599999999999999</v>
      </c>
    </row>
    <row r="2484" spans="1:5" x14ac:dyDescent="0.2">
      <c r="A2484" s="39">
        <v>44</v>
      </c>
      <c r="B2484" s="39">
        <v>2062</v>
      </c>
      <c r="C2484" s="38" t="s">
        <v>2557</v>
      </c>
      <c r="D2484" s="39">
        <v>0.52239999999999998</v>
      </c>
      <c r="E2484" s="39">
        <v>0.47870000000000001</v>
      </c>
    </row>
    <row r="2485" spans="1:5" x14ac:dyDescent="0.2">
      <c r="A2485" s="39">
        <v>44</v>
      </c>
      <c r="B2485" s="39">
        <v>2063</v>
      </c>
      <c r="C2485" s="38" t="s">
        <v>2558</v>
      </c>
      <c r="D2485" s="39">
        <v>0.51590000000000003</v>
      </c>
      <c r="E2485" s="39">
        <v>0.47160000000000002</v>
      </c>
    </row>
    <row r="2486" spans="1:5" x14ac:dyDescent="0.2">
      <c r="A2486" s="39">
        <v>44</v>
      </c>
      <c r="B2486" s="39">
        <v>2064</v>
      </c>
      <c r="C2486" s="38" t="s">
        <v>2559</v>
      </c>
      <c r="D2486" s="39">
        <v>0.50949999999999995</v>
      </c>
      <c r="E2486" s="39">
        <v>0.46450000000000002</v>
      </c>
    </row>
    <row r="2487" spans="1:5" x14ac:dyDescent="0.2">
      <c r="A2487" s="39">
        <v>44</v>
      </c>
      <c r="B2487" s="39">
        <v>2065</v>
      </c>
      <c r="C2487" s="38" t="s">
        <v>2560</v>
      </c>
      <c r="D2487" s="39">
        <v>0.50309999999999999</v>
      </c>
      <c r="E2487" s="39">
        <v>0.45760000000000001</v>
      </c>
    </row>
    <row r="2488" spans="1:5" x14ac:dyDescent="0.2">
      <c r="A2488" s="39">
        <v>44</v>
      </c>
      <c r="B2488" s="39">
        <v>2066</v>
      </c>
      <c r="C2488" s="38" t="s">
        <v>2561</v>
      </c>
      <c r="D2488" s="39">
        <v>0.49680000000000002</v>
      </c>
      <c r="E2488" s="39">
        <v>0.45069999999999999</v>
      </c>
    </row>
    <row r="2489" spans="1:5" x14ac:dyDescent="0.2">
      <c r="A2489" s="39">
        <v>44</v>
      </c>
      <c r="B2489" s="39">
        <v>2067</v>
      </c>
      <c r="C2489" s="38" t="s">
        <v>2562</v>
      </c>
      <c r="D2489" s="39">
        <v>0.49059999999999998</v>
      </c>
      <c r="E2489" s="39">
        <v>0.44390000000000002</v>
      </c>
    </row>
    <row r="2490" spans="1:5" x14ac:dyDescent="0.2">
      <c r="A2490" s="39">
        <v>44</v>
      </c>
      <c r="B2490" s="39">
        <v>2068</v>
      </c>
      <c r="C2490" s="38" t="s">
        <v>2563</v>
      </c>
      <c r="D2490" s="39">
        <v>0.48449999999999999</v>
      </c>
      <c r="E2490" s="39">
        <v>0.43719999999999998</v>
      </c>
    </row>
    <row r="2491" spans="1:5" x14ac:dyDescent="0.2">
      <c r="A2491" s="39">
        <v>44</v>
      </c>
      <c r="B2491" s="39">
        <v>2069</v>
      </c>
      <c r="C2491" s="38" t="s">
        <v>2564</v>
      </c>
      <c r="D2491" s="39">
        <v>0.47839999999999999</v>
      </c>
      <c r="E2491" s="39">
        <v>0.43070000000000003</v>
      </c>
    </row>
    <row r="2492" spans="1:5" x14ac:dyDescent="0.2">
      <c r="A2492" s="39">
        <v>44</v>
      </c>
      <c r="B2492" s="39">
        <v>2070</v>
      </c>
      <c r="C2492" s="38" t="s">
        <v>2565</v>
      </c>
      <c r="D2492" s="39">
        <v>0.47239999999999999</v>
      </c>
      <c r="E2492" s="39">
        <v>0.42420000000000002</v>
      </c>
    </row>
    <row r="2493" spans="1:5" x14ac:dyDescent="0.2">
      <c r="A2493" s="39">
        <v>44</v>
      </c>
      <c r="B2493" s="39">
        <v>2071</v>
      </c>
      <c r="C2493" s="38" t="s">
        <v>2566</v>
      </c>
      <c r="D2493" s="39">
        <v>0.46660000000000001</v>
      </c>
      <c r="E2493" s="39">
        <v>0.4178</v>
      </c>
    </row>
    <row r="2494" spans="1:5" x14ac:dyDescent="0.2">
      <c r="A2494" s="39">
        <v>44</v>
      </c>
      <c r="B2494" s="39">
        <v>2072</v>
      </c>
      <c r="C2494" s="38" t="s">
        <v>2567</v>
      </c>
      <c r="D2494" s="39">
        <v>0.4607</v>
      </c>
      <c r="E2494" s="39">
        <v>0.41160000000000002</v>
      </c>
    </row>
    <row r="2495" spans="1:5" x14ac:dyDescent="0.2">
      <c r="A2495" s="39">
        <v>44</v>
      </c>
      <c r="B2495" s="39">
        <v>2073</v>
      </c>
      <c r="C2495" s="38" t="s">
        <v>2568</v>
      </c>
      <c r="D2495" s="39">
        <v>0.45500000000000002</v>
      </c>
      <c r="E2495" s="39">
        <v>0.40539999999999998</v>
      </c>
    </row>
    <row r="2496" spans="1:5" x14ac:dyDescent="0.2">
      <c r="A2496" s="39">
        <v>44</v>
      </c>
      <c r="B2496" s="39">
        <v>2074</v>
      </c>
      <c r="C2496" s="38" t="s">
        <v>2569</v>
      </c>
      <c r="D2496" s="39">
        <v>0.44929999999999998</v>
      </c>
      <c r="E2496" s="39">
        <v>0.39929999999999999</v>
      </c>
    </row>
    <row r="2497" spans="1:5" x14ac:dyDescent="0.2">
      <c r="A2497" s="39">
        <v>44</v>
      </c>
      <c r="B2497" s="39">
        <v>2075</v>
      </c>
      <c r="C2497" s="38" t="s">
        <v>2570</v>
      </c>
      <c r="D2497" s="39">
        <v>0.44369999999999998</v>
      </c>
      <c r="E2497" s="39">
        <v>0.39329999999999998</v>
      </c>
    </row>
    <row r="2498" spans="1:5" x14ac:dyDescent="0.2">
      <c r="A2498" s="39">
        <v>44</v>
      </c>
      <c r="B2498" s="39">
        <v>2076</v>
      </c>
      <c r="C2498" s="38" t="s">
        <v>2571</v>
      </c>
      <c r="D2498" s="39">
        <v>0.43809999999999999</v>
      </c>
      <c r="E2498" s="39">
        <v>0.38740000000000002</v>
      </c>
    </row>
    <row r="2499" spans="1:5" x14ac:dyDescent="0.2">
      <c r="A2499" s="39">
        <v>44</v>
      </c>
      <c r="B2499" s="39">
        <v>2077</v>
      </c>
      <c r="C2499" s="38" t="s">
        <v>2572</v>
      </c>
      <c r="D2499" s="39">
        <v>0.43269999999999997</v>
      </c>
      <c r="E2499" s="39">
        <v>0.38159999999999999</v>
      </c>
    </row>
    <row r="2500" spans="1:5" x14ac:dyDescent="0.2">
      <c r="A2500" s="39">
        <v>44</v>
      </c>
      <c r="B2500" s="39">
        <v>2078</v>
      </c>
      <c r="C2500" s="38" t="s">
        <v>2573</v>
      </c>
      <c r="D2500" s="39">
        <v>0.42720000000000002</v>
      </c>
      <c r="E2500" s="39">
        <v>0.376</v>
      </c>
    </row>
    <row r="2501" spans="1:5" x14ac:dyDescent="0.2">
      <c r="A2501" s="39">
        <v>44</v>
      </c>
      <c r="B2501" s="39">
        <v>2079</v>
      </c>
      <c r="C2501" s="38" t="s">
        <v>2574</v>
      </c>
      <c r="D2501" s="39">
        <v>0.42199999999999999</v>
      </c>
      <c r="E2501" s="39">
        <v>0.37030000000000002</v>
      </c>
    </row>
    <row r="2502" spans="1:5" x14ac:dyDescent="0.2">
      <c r="A2502" s="39">
        <v>44</v>
      </c>
      <c r="B2502" s="39">
        <v>2080</v>
      </c>
      <c r="C2502" s="38" t="s">
        <v>2575</v>
      </c>
      <c r="D2502" s="39">
        <v>0.41660000000000003</v>
      </c>
      <c r="E2502" s="39">
        <v>0.36480000000000001</v>
      </c>
    </row>
    <row r="2503" spans="1:5" x14ac:dyDescent="0.2">
      <c r="A2503" s="39">
        <v>44</v>
      </c>
      <c r="B2503" s="39">
        <v>2081</v>
      </c>
      <c r="C2503" s="38" t="s">
        <v>2576</v>
      </c>
      <c r="D2503" s="39">
        <v>0.41139999999999999</v>
      </c>
      <c r="E2503" s="39">
        <v>0.35930000000000001</v>
      </c>
    </row>
    <row r="2504" spans="1:5" x14ac:dyDescent="0.2">
      <c r="A2504" s="39">
        <v>44</v>
      </c>
      <c r="B2504" s="39">
        <v>2082</v>
      </c>
      <c r="C2504" s="38" t="s">
        <v>2577</v>
      </c>
      <c r="D2504" s="39">
        <v>0.40629999999999999</v>
      </c>
      <c r="E2504" s="39">
        <v>0.35389999999999999</v>
      </c>
    </row>
    <row r="2505" spans="1:5" x14ac:dyDescent="0.2">
      <c r="A2505" s="39">
        <v>44</v>
      </c>
      <c r="B2505" s="39">
        <v>2083</v>
      </c>
      <c r="C2505" s="38" t="s">
        <v>2578</v>
      </c>
      <c r="D2505" s="39">
        <v>0.40129999999999999</v>
      </c>
      <c r="E2505" s="39">
        <v>0.34860000000000002</v>
      </c>
    </row>
    <row r="2506" spans="1:5" x14ac:dyDescent="0.2">
      <c r="A2506" s="39">
        <v>44</v>
      </c>
      <c r="B2506" s="39">
        <v>2084</v>
      </c>
      <c r="C2506" s="38" t="s">
        <v>2579</v>
      </c>
      <c r="D2506" s="39">
        <v>0.3962</v>
      </c>
      <c r="E2506" s="39">
        <v>0.34329999999999999</v>
      </c>
    </row>
    <row r="2507" spans="1:5" x14ac:dyDescent="0.2">
      <c r="A2507" s="39">
        <v>44</v>
      </c>
      <c r="B2507" s="39">
        <v>2085</v>
      </c>
      <c r="C2507" s="38" t="s">
        <v>2580</v>
      </c>
      <c r="D2507" s="39">
        <v>0.39129999999999998</v>
      </c>
      <c r="E2507" s="39">
        <v>0.3382</v>
      </c>
    </row>
    <row r="2508" spans="1:5" x14ac:dyDescent="0.2">
      <c r="A2508" s="39">
        <v>44</v>
      </c>
      <c r="B2508" s="39">
        <v>2086</v>
      </c>
      <c r="C2508" s="38" t="s">
        <v>2581</v>
      </c>
      <c r="D2508" s="39">
        <v>0.38640000000000002</v>
      </c>
      <c r="E2508" s="39">
        <v>0.3332</v>
      </c>
    </row>
    <row r="2509" spans="1:5" x14ac:dyDescent="0.2">
      <c r="A2509" s="39">
        <v>44</v>
      </c>
      <c r="B2509" s="39">
        <v>2087</v>
      </c>
      <c r="C2509" s="38" t="s">
        <v>2582</v>
      </c>
      <c r="D2509" s="39">
        <v>0.38159999999999999</v>
      </c>
      <c r="E2509" s="39">
        <v>0.32819999999999999</v>
      </c>
    </row>
    <row r="2510" spans="1:5" x14ac:dyDescent="0.2">
      <c r="A2510" s="39">
        <v>44</v>
      </c>
      <c r="B2510" s="39">
        <v>2088</v>
      </c>
      <c r="C2510" s="38" t="s">
        <v>2583</v>
      </c>
      <c r="D2510" s="39">
        <v>0.37680000000000002</v>
      </c>
      <c r="E2510" s="39">
        <v>0.32319999999999999</v>
      </c>
    </row>
    <row r="2511" spans="1:5" x14ac:dyDescent="0.2">
      <c r="A2511" s="39">
        <v>44</v>
      </c>
      <c r="B2511" s="39">
        <v>2089</v>
      </c>
      <c r="C2511" s="38" t="s">
        <v>2584</v>
      </c>
      <c r="D2511" s="39">
        <v>0.37209999999999999</v>
      </c>
      <c r="E2511" s="39">
        <v>0.31830000000000003</v>
      </c>
    </row>
    <row r="2512" spans="1:5" x14ac:dyDescent="0.2">
      <c r="A2512" s="39">
        <v>44</v>
      </c>
      <c r="B2512" s="39">
        <v>2090</v>
      </c>
      <c r="C2512" s="38" t="s">
        <v>2585</v>
      </c>
      <c r="D2512" s="39">
        <v>0.3674</v>
      </c>
      <c r="E2512" s="39">
        <v>0.3135</v>
      </c>
    </row>
    <row r="2513" spans="1:5" x14ac:dyDescent="0.2">
      <c r="A2513" s="39">
        <v>44</v>
      </c>
      <c r="B2513" s="39">
        <v>2091</v>
      </c>
      <c r="C2513" s="38" t="s">
        <v>2586</v>
      </c>
      <c r="D2513" s="39">
        <v>0.36280000000000001</v>
      </c>
      <c r="E2513" s="39">
        <v>0.30890000000000001</v>
      </c>
    </row>
    <row r="2514" spans="1:5" x14ac:dyDescent="0.2">
      <c r="A2514" s="39">
        <v>44</v>
      </c>
      <c r="B2514" s="39">
        <v>2092</v>
      </c>
      <c r="C2514" s="38" t="s">
        <v>2587</v>
      </c>
      <c r="D2514" s="39">
        <v>0.35830000000000001</v>
      </c>
      <c r="E2514" s="39">
        <v>0.30430000000000001</v>
      </c>
    </row>
    <row r="2515" spans="1:5" x14ac:dyDescent="0.2">
      <c r="A2515" s="39">
        <v>44</v>
      </c>
      <c r="B2515" s="39">
        <v>2093</v>
      </c>
      <c r="C2515" s="38" t="s">
        <v>2588</v>
      </c>
      <c r="D2515" s="39">
        <v>0.3538</v>
      </c>
      <c r="E2515" s="39">
        <v>0.29970000000000002</v>
      </c>
    </row>
    <row r="2516" spans="1:5" x14ac:dyDescent="0.2">
      <c r="A2516" s="39">
        <v>44</v>
      </c>
      <c r="B2516" s="39">
        <v>2094</v>
      </c>
      <c r="C2516" s="38" t="s">
        <v>2589</v>
      </c>
      <c r="D2516" s="39">
        <v>0.34939999999999999</v>
      </c>
      <c r="E2516" s="39">
        <v>0.29520000000000002</v>
      </c>
    </row>
    <row r="2517" spans="1:5" x14ac:dyDescent="0.2">
      <c r="A2517" s="39">
        <v>44</v>
      </c>
      <c r="B2517" s="39">
        <v>2095</v>
      </c>
      <c r="C2517" s="38" t="s">
        <v>2590</v>
      </c>
      <c r="D2517" s="39">
        <v>0.34499999999999997</v>
      </c>
      <c r="E2517" s="39">
        <v>0.2908</v>
      </c>
    </row>
    <row r="2518" spans="1:5" x14ac:dyDescent="0.2">
      <c r="A2518" s="39">
        <v>44</v>
      </c>
      <c r="B2518" s="39">
        <v>2096</v>
      </c>
      <c r="C2518" s="38" t="s">
        <v>2591</v>
      </c>
      <c r="D2518" s="39">
        <v>0.3407</v>
      </c>
      <c r="E2518" s="39">
        <v>0.28639999999999999</v>
      </c>
    </row>
    <row r="2519" spans="1:5" x14ac:dyDescent="0.2">
      <c r="A2519" s="39">
        <v>44</v>
      </c>
      <c r="B2519" s="39">
        <v>2097</v>
      </c>
      <c r="C2519" s="38" t="s">
        <v>2592</v>
      </c>
      <c r="D2519" s="39">
        <v>0.33639999999999998</v>
      </c>
      <c r="E2519" s="39">
        <v>0.28210000000000002</v>
      </c>
    </row>
    <row r="2520" spans="1:5" x14ac:dyDescent="0.2">
      <c r="A2520" s="39">
        <v>44</v>
      </c>
      <c r="B2520" s="39">
        <v>2098</v>
      </c>
      <c r="C2520" s="38" t="s">
        <v>2593</v>
      </c>
      <c r="D2520" s="39">
        <v>0.33229999999999998</v>
      </c>
      <c r="E2520" s="39">
        <v>0.27789999999999998</v>
      </c>
    </row>
    <row r="2521" spans="1:5" x14ac:dyDescent="0.2">
      <c r="A2521" s="39">
        <v>44</v>
      </c>
      <c r="B2521" s="39">
        <v>2099</v>
      </c>
      <c r="C2521" s="38" t="s">
        <v>2594</v>
      </c>
      <c r="D2521" s="39">
        <v>0.32819999999999999</v>
      </c>
      <c r="E2521" s="39">
        <v>0.2737</v>
      </c>
    </row>
    <row r="2522" spans="1:5" x14ac:dyDescent="0.2">
      <c r="A2522" s="39">
        <v>44</v>
      </c>
      <c r="B2522" s="39">
        <v>2100</v>
      </c>
      <c r="C2522" s="38" t="s">
        <v>2595</v>
      </c>
      <c r="D2522" s="39">
        <v>0.32400000000000001</v>
      </c>
      <c r="E2522" s="39">
        <v>0.26960000000000001</v>
      </c>
    </row>
    <row r="2523" spans="1:5" x14ac:dyDescent="0.2">
      <c r="A2523" s="39">
        <v>44</v>
      </c>
      <c r="B2523" s="39">
        <v>2101</v>
      </c>
      <c r="C2523" s="38" t="s">
        <v>2596</v>
      </c>
      <c r="D2523" s="39">
        <v>0.32</v>
      </c>
      <c r="E2523" s="39">
        <v>0.2656</v>
      </c>
    </row>
    <row r="2524" spans="1:5" x14ac:dyDescent="0.2">
      <c r="A2524" s="39">
        <v>44</v>
      </c>
      <c r="B2524" s="39">
        <v>2102</v>
      </c>
      <c r="C2524" s="38" t="s">
        <v>2597</v>
      </c>
      <c r="D2524" s="39">
        <v>0.31590000000000001</v>
      </c>
      <c r="E2524" s="39">
        <v>0.2616</v>
      </c>
    </row>
    <row r="2525" spans="1:5" x14ac:dyDescent="0.2">
      <c r="A2525" s="39">
        <v>44</v>
      </c>
      <c r="B2525" s="39">
        <v>2103</v>
      </c>
      <c r="C2525" s="38" t="s">
        <v>2598</v>
      </c>
      <c r="D2525" s="39">
        <v>0.312</v>
      </c>
      <c r="E2525" s="39">
        <v>0.2576</v>
      </c>
    </row>
    <row r="2526" spans="1:5" x14ac:dyDescent="0.2">
      <c r="A2526" s="39">
        <v>44</v>
      </c>
      <c r="B2526" s="39">
        <v>2104</v>
      </c>
      <c r="C2526" s="38" t="s">
        <v>2599</v>
      </c>
      <c r="D2526" s="39">
        <v>0.30819999999999997</v>
      </c>
      <c r="E2526" s="39">
        <v>0.25380000000000003</v>
      </c>
    </row>
    <row r="2527" spans="1:5" x14ac:dyDescent="0.2">
      <c r="A2527" s="39">
        <v>44</v>
      </c>
      <c r="B2527" s="39">
        <v>2105</v>
      </c>
      <c r="C2527" s="38" t="s">
        <v>2600</v>
      </c>
      <c r="D2527" s="39">
        <v>0.30420000000000003</v>
      </c>
      <c r="E2527" s="39">
        <v>0.25</v>
      </c>
    </row>
    <row r="2528" spans="1:5" x14ac:dyDescent="0.2">
      <c r="A2528" s="39">
        <v>44</v>
      </c>
      <c r="B2528" s="39">
        <v>2106</v>
      </c>
      <c r="C2528" s="38" t="s">
        <v>2601</v>
      </c>
      <c r="D2528" s="39">
        <v>0.30049999999999999</v>
      </c>
      <c r="E2528" s="39">
        <v>0.24629999999999999</v>
      </c>
    </row>
    <row r="2529" spans="1:5" x14ac:dyDescent="0.2">
      <c r="A2529" s="39">
        <v>44</v>
      </c>
      <c r="B2529" s="39">
        <v>2107</v>
      </c>
      <c r="C2529" s="38" t="s">
        <v>2602</v>
      </c>
      <c r="D2529" s="39">
        <v>0.29670000000000002</v>
      </c>
      <c r="E2529" s="39">
        <v>0.24249999999999999</v>
      </c>
    </row>
    <row r="2530" spans="1:5" x14ac:dyDescent="0.2">
      <c r="A2530" s="39">
        <v>44</v>
      </c>
      <c r="B2530" s="39">
        <v>2108</v>
      </c>
      <c r="C2530" s="38" t="s">
        <v>2603</v>
      </c>
      <c r="D2530" s="39">
        <v>0.29299999999999998</v>
      </c>
      <c r="E2530" s="39">
        <v>0.2389</v>
      </c>
    </row>
    <row r="2531" spans="1:5" x14ac:dyDescent="0.2">
      <c r="A2531" s="39">
        <v>44</v>
      </c>
      <c r="B2531" s="39">
        <v>2109</v>
      </c>
      <c r="C2531" s="38" t="s">
        <v>2604</v>
      </c>
      <c r="D2531" s="39">
        <v>0.28939999999999999</v>
      </c>
      <c r="E2531" s="39">
        <v>0.23530000000000001</v>
      </c>
    </row>
    <row r="2532" spans="1:5" x14ac:dyDescent="0.2">
      <c r="A2532" s="39">
        <v>44</v>
      </c>
      <c r="B2532" s="39">
        <v>2110</v>
      </c>
      <c r="C2532" s="38" t="s">
        <v>2605</v>
      </c>
      <c r="D2532" s="39">
        <v>0.28570000000000001</v>
      </c>
      <c r="E2532" s="39">
        <v>0.23180000000000001</v>
      </c>
    </row>
    <row r="2533" spans="1:5" x14ac:dyDescent="0.2">
      <c r="A2533" s="39">
        <v>44</v>
      </c>
      <c r="B2533" s="39">
        <v>2111</v>
      </c>
      <c r="C2533" s="38" t="s">
        <v>2606</v>
      </c>
      <c r="D2533" s="39">
        <v>0.28210000000000002</v>
      </c>
      <c r="E2533" s="39">
        <v>0.2283</v>
      </c>
    </row>
    <row r="2534" spans="1:5" x14ac:dyDescent="0.2">
      <c r="A2534" s="39">
        <v>44</v>
      </c>
      <c r="B2534" s="39">
        <v>2112</v>
      </c>
      <c r="C2534" s="38" t="s">
        <v>2607</v>
      </c>
      <c r="D2534" s="39">
        <v>0.2787</v>
      </c>
      <c r="E2534" s="39">
        <v>0.22489999999999999</v>
      </c>
    </row>
    <row r="2535" spans="1:5" x14ac:dyDescent="0.2">
      <c r="A2535" s="39">
        <v>44</v>
      </c>
      <c r="B2535" s="39">
        <v>2113</v>
      </c>
      <c r="C2535" s="38" t="s">
        <v>2608</v>
      </c>
      <c r="D2535" s="39">
        <v>0.27510000000000001</v>
      </c>
      <c r="E2535" s="39">
        <v>0.22159999999999999</v>
      </c>
    </row>
    <row r="2536" spans="1:5" x14ac:dyDescent="0.2">
      <c r="A2536" s="39">
        <v>44</v>
      </c>
      <c r="B2536" s="39">
        <v>2114</v>
      </c>
      <c r="C2536" s="38" t="s">
        <v>2609</v>
      </c>
      <c r="D2536" s="39">
        <v>0.2717</v>
      </c>
      <c r="E2536" s="39">
        <v>0.21820000000000001</v>
      </c>
    </row>
    <row r="2537" spans="1:5" x14ac:dyDescent="0.2">
      <c r="A2537" s="39">
        <v>44</v>
      </c>
      <c r="B2537" s="39">
        <v>2115</v>
      </c>
      <c r="C2537" s="38" t="s">
        <v>2610</v>
      </c>
      <c r="D2537" s="39">
        <v>0.26829999999999998</v>
      </c>
      <c r="E2537" s="39">
        <v>0.215</v>
      </c>
    </row>
    <row r="2538" spans="1:5" x14ac:dyDescent="0.2">
      <c r="A2538" s="39">
        <v>44</v>
      </c>
      <c r="B2538" s="39">
        <v>2116</v>
      </c>
      <c r="C2538" s="38" t="s">
        <v>2611</v>
      </c>
      <c r="D2538" s="39">
        <v>0.26494254692675745</v>
      </c>
      <c r="E2538" s="39">
        <v>0.2118469294225481</v>
      </c>
    </row>
    <row r="2539" spans="1:5" x14ac:dyDescent="0.2">
      <c r="A2539" s="39">
        <v>44</v>
      </c>
      <c r="B2539" s="39">
        <v>2117</v>
      </c>
      <c r="C2539" s="38" t="s">
        <v>2612</v>
      </c>
      <c r="D2539" s="39">
        <v>0.26162710835645575</v>
      </c>
      <c r="E2539" s="39">
        <v>0.20874010002680035</v>
      </c>
    </row>
    <row r="2540" spans="1:5" x14ac:dyDescent="0.2">
      <c r="A2540" s="39">
        <v>45</v>
      </c>
      <c r="B2540" s="39">
        <v>2024</v>
      </c>
      <c r="C2540" s="38" t="s">
        <v>2613</v>
      </c>
      <c r="D2540" s="39">
        <v>0.92820000000000003</v>
      </c>
      <c r="E2540" s="39">
        <v>0.92530000000000001</v>
      </c>
    </row>
    <row r="2541" spans="1:5" x14ac:dyDescent="0.2">
      <c r="A2541" s="39">
        <v>45</v>
      </c>
      <c r="B2541" s="39">
        <v>2025</v>
      </c>
      <c r="C2541" s="38" t="s">
        <v>2614</v>
      </c>
      <c r="D2541" s="39">
        <v>0.89349999999999996</v>
      </c>
      <c r="E2541" s="39">
        <v>0.88919999999999999</v>
      </c>
    </row>
    <row r="2542" spans="1:5" x14ac:dyDescent="0.2">
      <c r="A2542" s="39">
        <v>45</v>
      </c>
      <c r="B2542" s="39">
        <v>2026</v>
      </c>
      <c r="C2542" s="38" t="s">
        <v>2615</v>
      </c>
      <c r="D2542" s="39">
        <v>0.87739999999999996</v>
      </c>
      <c r="E2542" s="39">
        <v>0.87180000000000002</v>
      </c>
    </row>
    <row r="2543" spans="1:5" x14ac:dyDescent="0.2">
      <c r="A2543" s="39">
        <v>45</v>
      </c>
      <c r="B2543" s="39">
        <v>2027</v>
      </c>
      <c r="C2543" s="38" t="s">
        <v>2616</v>
      </c>
      <c r="D2543" s="39">
        <v>0.86150000000000004</v>
      </c>
      <c r="E2543" s="39">
        <v>0.85460000000000003</v>
      </c>
    </row>
    <row r="2544" spans="1:5" x14ac:dyDescent="0.2">
      <c r="A2544" s="39">
        <v>45</v>
      </c>
      <c r="B2544" s="39">
        <v>2028</v>
      </c>
      <c r="C2544" s="38" t="s">
        <v>2617</v>
      </c>
      <c r="D2544" s="39">
        <v>0.84599999999999997</v>
      </c>
      <c r="E2544" s="39">
        <v>0.83779999999999999</v>
      </c>
    </row>
    <row r="2545" spans="1:5" x14ac:dyDescent="0.2">
      <c r="A2545" s="39">
        <v>45</v>
      </c>
      <c r="B2545" s="39">
        <v>2029</v>
      </c>
      <c r="C2545" s="38" t="s">
        <v>2618</v>
      </c>
      <c r="D2545" s="39">
        <v>0.8306</v>
      </c>
      <c r="E2545" s="39">
        <v>0.82130000000000003</v>
      </c>
    </row>
    <row r="2546" spans="1:5" x14ac:dyDescent="0.2">
      <c r="A2546" s="39">
        <v>45</v>
      </c>
      <c r="B2546" s="39">
        <v>2030</v>
      </c>
      <c r="C2546" s="38" t="s">
        <v>2619</v>
      </c>
      <c r="D2546" s="39">
        <v>0.81569999999999998</v>
      </c>
      <c r="E2546" s="39">
        <v>0.80510000000000004</v>
      </c>
    </row>
    <row r="2547" spans="1:5" x14ac:dyDescent="0.2">
      <c r="A2547" s="39">
        <v>45</v>
      </c>
      <c r="B2547" s="39">
        <v>2031</v>
      </c>
      <c r="C2547" s="38" t="s">
        <v>2620</v>
      </c>
      <c r="D2547" s="39">
        <v>0.80089999999999995</v>
      </c>
      <c r="E2547" s="39">
        <v>0.78920000000000001</v>
      </c>
    </row>
    <row r="2548" spans="1:5" x14ac:dyDescent="0.2">
      <c r="A2548" s="39">
        <v>45</v>
      </c>
      <c r="B2548" s="39">
        <v>2032</v>
      </c>
      <c r="C2548" s="38" t="s">
        <v>2621</v>
      </c>
      <c r="D2548" s="39">
        <v>0.78639999999999999</v>
      </c>
      <c r="E2548" s="39">
        <v>0.77370000000000005</v>
      </c>
    </row>
    <row r="2549" spans="1:5" x14ac:dyDescent="0.2">
      <c r="A2549" s="39">
        <v>45</v>
      </c>
      <c r="B2549" s="39">
        <v>2033</v>
      </c>
      <c r="C2549" s="38" t="s">
        <v>2622</v>
      </c>
      <c r="D2549" s="39">
        <v>0.77210000000000001</v>
      </c>
      <c r="E2549" s="39">
        <v>0.75849999999999995</v>
      </c>
    </row>
    <row r="2550" spans="1:5" x14ac:dyDescent="0.2">
      <c r="A2550" s="39">
        <v>45</v>
      </c>
      <c r="B2550" s="39">
        <v>2034</v>
      </c>
      <c r="C2550" s="38" t="s">
        <v>2623</v>
      </c>
      <c r="D2550" s="39">
        <v>0.75829999999999997</v>
      </c>
      <c r="E2550" s="39">
        <v>0.74360000000000004</v>
      </c>
    </row>
    <row r="2551" spans="1:5" x14ac:dyDescent="0.2">
      <c r="A2551" s="39">
        <v>45</v>
      </c>
      <c r="B2551" s="39">
        <v>2035</v>
      </c>
      <c r="C2551" s="38" t="s">
        <v>2624</v>
      </c>
      <c r="D2551" s="39">
        <v>0.74509999999999998</v>
      </c>
      <c r="E2551" s="39">
        <v>0.72940000000000005</v>
      </c>
    </row>
    <row r="2552" spans="1:5" x14ac:dyDescent="0.2">
      <c r="A2552" s="39">
        <v>45</v>
      </c>
      <c r="B2552" s="39">
        <v>2036</v>
      </c>
      <c r="C2552" s="38" t="s">
        <v>2625</v>
      </c>
      <c r="D2552" s="39">
        <v>0.73250000000000004</v>
      </c>
      <c r="E2552" s="39">
        <v>0.7157</v>
      </c>
    </row>
    <row r="2553" spans="1:5" x14ac:dyDescent="0.2">
      <c r="A2553" s="39">
        <v>45</v>
      </c>
      <c r="B2553" s="39">
        <v>2037</v>
      </c>
      <c r="C2553" s="38" t="s">
        <v>2626</v>
      </c>
      <c r="D2553" s="39">
        <v>0.72050000000000003</v>
      </c>
      <c r="E2553" s="39">
        <v>0.70279999999999998</v>
      </c>
    </row>
    <row r="2554" spans="1:5" x14ac:dyDescent="0.2">
      <c r="A2554" s="39">
        <v>45</v>
      </c>
      <c r="B2554" s="39">
        <v>2038</v>
      </c>
      <c r="C2554" s="38" t="s">
        <v>2627</v>
      </c>
      <c r="D2554" s="39">
        <v>0.70950000000000002</v>
      </c>
      <c r="E2554" s="39">
        <v>0.69059999999999999</v>
      </c>
    </row>
    <row r="2555" spans="1:5" x14ac:dyDescent="0.2">
      <c r="A2555" s="39">
        <v>45</v>
      </c>
      <c r="B2555" s="39">
        <v>2039</v>
      </c>
      <c r="C2555" s="38" t="s">
        <v>2628</v>
      </c>
      <c r="D2555" s="39">
        <v>0.69930000000000003</v>
      </c>
      <c r="E2555" s="39">
        <v>0.67910000000000004</v>
      </c>
    </row>
    <row r="2556" spans="1:5" x14ac:dyDescent="0.2">
      <c r="A2556" s="39">
        <v>45</v>
      </c>
      <c r="B2556" s="39">
        <v>2040</v>
      </c>
      <c r="C2556" s="38" t="s">
        <v>2629</v>
      </c>
      <c r="D2556" s="39">
        <v>0.68979999999999997</v>
      </c>
      <c r="E2556" s="39">
        <v>0.66820000000000002</v>
      </c>
    </row>
    <row r="2557" spans="1:5" x14ac:dyDescent="0.2">
      <c r="A2557" s="39">
        <v>45</v>
      </c>
      <c r="B2557" s="39">
        <v>2041</v>
      </c>
      <c r="C2557" s="38" t="s">
        <v>2630</v>
      </c>
      <c r="D2557" s="39">
        <v>0.68079999999999996</v>
      </c>
      <c r="E2557" s="39">
        <v>0.65800000000000003</v>
      </c>
    </row>
    <row r="2558" spans="1:5" x14ac:dyDescent="0.2">
      <c r="A2558" s="39">
        <v>45</v>
      </c>
      <c r="B2558" s="39">
        <v>2042</v>
      </c>
      <c r="C2558" s="38" t="s">
        <v>2631</v>
      </c>
      <c r="D2558" s="39">
        <v>0.67230000000000001</v>
      </c>
      <c r="E2558" s="39">
        <v>0.64800000000000002</v>
      </c>
    </row>
    <row r="2559" spans="1:5" x14ac:dyDescent="0.2">
      <c r="A2559" s="39">
        <v>45</v>
      </c>
      <c r="B2559" s="39">
        <v>2043</v>
      </c>
      <c r="C2559" s="38" t="s">
        <v>2632</v>
      </c>
      <c r="D2559" s="39">
        <v>0.66379999999999995</v>
      </c>
      <c r="E2559" s="39">
        <v>0.63819999999999999</v>
      </c>
    </row>
    <row r="2560" spans="1:5" x14ac:dyDescent="0.2">
      <c r="A2560" s="39">
        <v>45</v>
      </c>
      <c r="B2560" s="39">
        <v>2044</v>
      </c>
      <c r="C2560" s="38" t="s">
        <v>2633</v>
      </c>
      <c r="D2560" s="39">
        <v>0.65549999999999997</v>
      </c>
      <c r="E2560" s="39">
        <v>0.62870000000000004</v>
      </c>
    </row>
    <row r="2561" spans="1:5" x14ac:dyDescent="0.2">
      <c r="A2561" s="39">
        <v>45</v>
      </c>
      <c r="B2561" s="39">
        <v>2045</v>
      </c>
      <c r="C2561" s="38" t="s">
        <v>2634</v>
      </c>
      <c r="D2561" s="39">
        <v>0.64729999999999999</v>
      </c>
      <c r="E2561" s="39">
        <v>0.61929999999999996</v>
      </c>
    </row>
    <row r="2562" spans="1:5" x14ac:dyDescent="0.2">
      <c r="A2562" s="39">
        <v>45</v>
      </c>
      <c r="B2562" s="39">
        <v>2046</v>
      </c>
      <c r="C2562" s="38" t="s">
        <v>2635</v>
      </c>
      <c r="D2562" s="39">
        <v>0.63919999999999999</v>
      </c>
      <c r="E2562" s="39">
        <v>0.61</v>
      </c>
    </row>
    <row r="2563" spans="1:5" x14ac:dyDescent="0.2">
      <c r="A2563" s="39">
        <v>45</v>
      </c>
      <c r="B2563" s="39">
        <v>2047</v>
      </c>
      <c r="C2563" s="38" t="s">
        <v>2636</v>
      </c>
      <c r="D2563" s="39">
        <v>0.63119999999999998</v>
      </c>
      <c r="E2563" s="39">
        <v>0.60089999999999999</v>
      </c>
    </row>
    <row r="2564" spans="1:5" x14ac:dyDescent="0.2">
      <c r="A2564" s="39">
        <v>45</v>
      </c>
      <c r="B2564" s="39">
        <v>2048</v>
      </c>
      <c r="C2564" s="38" t="s">
        <v>2637</v>
      </c>
      <c r="D2564" s="39">
        <v>0.62339999999999995</v>
      </c>
      <c r="E2564" s="39">
        <v>0.59189999999999998</v>
      </c>
    </row>
    <row r="2565" spans="1:5" x14ac:dyDescent="0.2">
      <c r="A2565" s="39">
        <v>45</v>
      </c>
      <c r="B2565" s="39">
        <v>2049</v>
      </c>
      <c r="C2565" s="38" t="s">
        <v>2638</v>
      </c>
      <c r="D2565" s="39">
        <v>0.61560000000000004</v>
      </c>
      <c r="E2565" s="39">
        <v>0.58299999999999996</v>
      </c>
    </row>
    <row r="2566" spans="1:5" x14ac:dyDescent="0.2">
      <c r="A2566" s="39">
        <v>45</v>
      </c>
      <c r="B2566" s="39">
        <v>2050</v>
      </c>
      <c r="C2566" s="38" t="s">
        <v>2639</v>
      </c>
      <c r="D2566" s="39">
        <v>0.6079</v>
      </c>
      <c r="E2566" s="39">
        <v>0.57420000000000004</v>
      </c>
    </row>
    <row r="2567" spans="1:5" x14ac:dyDescent="0.2">
      <c r="A2567" s="39">
        <v>45</v>
      </c>
      <c r="B2567" s="39">
        <v>2051</v>
      </c>
      <c r="C2567" s="38" t="s">
        <v>2640</v>
      </c>
      <c r="D2567" s="39">
        <v>0.60029999999999994</v>
      </c>
      <c r="E2567" s="39">
        <v>0.56559999999999999</v>
      </c>
    </row>
    <row r="2568" spans="1:5" x14ac:dyDescent="0.2">
      <c r="A2568" s="39">
        <v>45</v>
      </c>
      <c r="B2568" s="39">
        <v>2052</v>
      </c>
      <c r="C2568" s="38" t="s">
        <v>2641</v>
      </c>
      <c r="D2568" s="39">
        <v>0.59289999999999998</v>
      </c>
      <c r="E2568" s="39">
        <v>0.55720000000000003</v>
      </c>
    </row>
    <row r="2569" spans="1:5" x14ac:dyDescent="0.2">
      <c r="A2569" s="39">
        <v>45</v>
      </c>
      <c r="B2569" s="39">
        <v>2053</v>
      </c>
      <c r="C2569" s="38" t="s">
        <v>2642</v>
      </c>
      <c r="D2569" s="39">
        <v>0.58540000000000003</v>
      </c>
      <c r="E2569" s="39">
        <v>0.54879999999999995</v>
      </c>
    </row>
    <row r="2570" spans="1:5" x14ac:dyDescent="0.2">
      <c r="A2570" s="39">
        <v>45</v>
      </c>
      <c r="B2570" s="39">
        <v>2054</v>
      </c>
      <c r="C2570" s="38" t="s">
        <v>2643</v>
      </c>
      <c r="D2570" s="39">
        <v>0.57809999999999995</v>
      </c>
      <c r="E2570" s="39">
        <v>0.54059999999999997</v>
      </c>
    </row>
    <row r="2571" spans="1:5" x14ac:dyDescent="0.2">
      <c r="A2571" s="39">
        <v>45</v>
      </c>
      <c r="B2571" s="39">
        <v>2055</v>
      </c>
      <c r="C2571" s="38" t="s">
        <v>2644</v>
      </c>
      <c r="D2571" s="39">
        <v>0.57089999999999996</v>
      </c>
      <c r="E2571" s="39">
        <v>0.53249999999999997</v>
      </c>
    </row>
    <row r="2572" spans="1:5" x14ac:dyDescent="0.2">
      <c r="A2572" s="39">
        <v>45</v>
      </c>
      <c r="B2572" s="39">
        <v>2056</v>
      </c>
      <c r="C2572" s="38" t="s">
        <v>2645</v>
      </c>
      <c r="D2572" s="39">
        <v>0.56379999999999997</v>
      </c>
      <c r="E2572" s="39">
        <v>0.52439999999999998</v>
      </c>
    </row>
    <row r="2573" spans="1:5" x14ac:dyDescent="0.2">
      <c r="A2573" s="39">
        <v>45</v>
      </c>
      <c r="B2573" s="39">
        <v>2057</v>
      </c>
      <c r="C2573" s="38" t="s">
        <v>2646</v>
      </c>
      <c r="D2573" s="39">
        <v>0.55669999999999997</v>
      </c>
      <c r="E2573" s="39">
        <v>0.51659999999999995</v>
      </c>
    </row>
    <row r="2574" spans="1:5" x14ac:dyDescent="0.2">
      <c r="A2574" s="39">
        <v>45</v>
      </c>
      <c r="B2574" s="39">
        <v>2058</v>
      </c>
      <c r="C2574" s="38" t="s">
        <v>2647</v>
      </c>
      <c r="D2574" s="39">
        <v>0.54969999999999997</v>
      </c>
      <c r="E2574" s="39">
        <v>0.50890000000000002</v>
      </c>
    </row>
    <row r="2575" spans="1:5" x14ac:dyDescent="0.2">
      <c r="A2575" s="39">
        <v>45</v>
      </c>
      <c r="B2575" s="39">
        <v>2059</v>
      </c>
      <c r="C2575" s="38" t="s">
        <v>2648</v>
      </c>
      <c r="D2575" s="39">
        <v>0.54290000000000005</v>
      </c>
      <c r="E2575" s="39">
        <v>0.50129999999999997</v>
      </c>
    </row>
    <row r="2576" spans="1:5" x14ac:dyDescent="0.2">
      <c r="A2576" s="39">
        <v>45</v>
      </c>
      <c r="B2576" s="39">
        <v>2060</v>
      </c>
      <c r="C2576" s="38" t="s">
        <v>2649</v>
      </c>
      <c r="D2576" s="39">
        <v>0.53610000000000002</v>
      </c>
      <c r="E2576" s="39">
        <v>0.49380000000000002</v>
      </c>
    </row>
    <row r="2577" spans="1:5" x14ac:dyDescent="0.2">
      <c r="A2577" s="39">
        <v>45</v>
      </c>
      <c r="B2577" s="39">
        <v>2061</v>
      </c>
      <c r="C2577" s="38" t="s">
        <v>2650</v>
      </c>
      <c r="D2577" s="39">
        <v>0.52939999999999998</v>
      </c>
      <c r="E2577" s="39">
        <v>0.48630000000000001</v>
      </c>
    </row>
    <row r="2578" spans="1:5" x14ac:dyDescent="0.2">
      <c r="A2578" s="39">
        <v>45</v>
      </c>
      <c r="B2578" s="39">
        <v>2062</v>
      </c>
      <c r="C2578" s="38" t="s">
        <v>2651</v>
      </c>
      <c r="D2578" s="39">
        <v>0.52280000000000004</v>
      </c>
      <c r="E2578" s="39">
        <v>0.47899999999999998</v>
      </c>
    </row>
    <row r="2579" spans="1:5" x14ac:dyDescent="0.2">
      <c r="A2579" s="39">
        <v>45</v>
      </c>
      <c r="B2579" s="39">
        <v>2063</v>
      </c>
      <c r="C2579" s="38" t="s">
        <v>2652</v>
      </c>
      <c r="D2579" s="39">
        <v>0.51629999999999998</v>
      </c>
      <c r="E2579" s="39">
        <v>0.47189999999999999</v>
      </c>
    </row>
    <row r="2580" spans="1:5" x14ac:dyDescent="0.2">
      <c r="A2580" s="39">
        <v>45</v>
      </c>
      <c r="B2580" s="39">
        <v>2064</v>
      </c>
      <c r="C2580" s="38" t="s">
        <v>2653</v>
      </c>
      <c r="D2580" s="39">
        <v>0.50980000000000003</v>
      </c>
      <c r="E2580" s="39">
        <v>0.46479999999999999</v>
      </c>
    </row>
    <row r="2581" spans="1:5" x14ac:dyDescent="0.2">
      <c r="A2581" s="39">
        <v>45</v>
      </c>
      <c r="B2581" s="39">
        <v>2065</v>
      </c>
      <c r="C2581" s="38" t="s">
        <v>2654</v>
      </c>
      <c r="D2581" s="39">
        <v>0.50349999999999995</v>
      </c>
      <c r="E2581" s="39">
        <v>0.45779999999999998</v>
      </c>
    </row>
    <row r="2582" spans="1:5" x14ac:dyDescent="0.2">
      <c r="A2582" s="39">
        <v>45</v>
      </c>
      <c r="B2582" s="39">
        <v>2066</v>
      </c>
      <c r="C2582" s="38" t="s">
        <v>2655</v>
      </c>
      <c r="D2582" s="39">
        <v>0.49719999999999998</v>
      </c>
      <c r="E2582" s="39">
        <v>0.45100000000000001</v>
      </c>
    </row>
    <row r="2583" spans="1:5" x14ac:dyDescent="0.2">
      <c r="A2583" s="39">
        <v>45</v>
      </c>
      <c r="B2583" s="39">
        <v>2067</v>
      </c>
      <c r="C2583" s="38" t="s">
        <v>2656</v>
      </c>
      <c r="D2583" s="39">
        <v>0.49099999999999999</v>
      </c>
      <c r="E2583" s="39">
        <v>0.44419999999999998</v>
      </c>
    </row>
    <row r="2584" spans="1:5" x14ac:dyDescent="0.2">
      <c r="A2584" s="39">
        <v>45</v>
      </c>
      <c r="B2584" s="39">
        <v>2068</v>
      </c>
      <c r="C2584" s="38" t="s">
        <v>2657</v>
      </c>
      <c r="D2584" s="39">
        <v>0.48480000000000001</v>
      </c>
      <c r="E2584" s="39">
        <v>0.43759999999999999</v>
      </c>
    </row>
    <row r="2585" spans="1:5" x14ac:dyDescent="0.2">
      <c r="A2585" s="39">
        <v>45</v>
      </c>
      <c r="B2585" s="39">
        <v>2069</v>
      </c>
      <c r="C2585" s="38" t="s">
        <v>2658</v>
      </c>
      <c r="D2585" s="39">
        <v>0.47870000000000001</v>
      </c>
      <c r="E2585" s="39">
        <v>0.43099999999999999</v>
      </c>
    </row>
    <row r="2586" spans="1:5" x14ac:dyDescent="0.2">
      <c r="A2586" s="39">
        <v>45</v>
      </c>
      <c r="B2586" s="39">
        <v>2070</v>
      </c>
      <c r="C2586" s="38" t="s">
        <v>2659</v>
      </c>
      <c r="D2586" s="39">
        <v>0.4728</v>
      </c>
      <c r="E2586" s="39">
        <v>0.42459999999999998</v>
      </c>
    </row>
    <row r="2587" spans="1:5" x14ac:dyDescent="0.2">
      <c r="A2587" s="39">
        <v>45</v>
      </c>
      <c r="B2587" s="39">
        <v>2071</v>
      </c>
      <c r="C2587" s="38" t="s">
        <v>2660</v>
      </c>
      <c r="D2587" s="39">
        <v>0.46689999999999998</v>
      </c>
      <c r="E2587" s="39">
        <v>0.41810000000000003</v>
      </c>
    </row>
    <row r="2588" spans="1:5" x14ac:dyDescent="0.2">
      <c r="A2588" s="39">
        <v>45</v>
      </c>
      <c r="B2588" s="39">
        <v>2072</v>
      </c>
      <c r="C2588" s="38" t="s">
        <v>2661</v>
      </c>
      <c r="D2588" s="39">
        <v>0.46110000000000001</v>
      </c>
      <c r="E2588" s="39">
        <v>0.4118</v>
      </c>
    </row>
    <row r="2589" spans="1:5" x14ac:dyDescent="0.2">
      <c r="A2589" s="39">
        <v>45</v>
      </c>
      <c r="B2589" s="39">
        <v>2073</v>
      </c>
      <c r="C2589" s="38" t="s">
        <v>2662</v>
      </c>
      <c r="D2589" s="39">
        <v>0.45529999999999998</v>
      </c>
      <c r="E2589" s="39">
        <v>0.40560000000000002</v>
      </c>
    </row>
    <row r="2590" spans="1:5" x14ac:dyDescent="0.2">
      <c r="A2590" s="39">
        <v>45</v>
      </c>
      <c r="B2590" s="39">
        <v>2074</v>
      </c>
      <c r="C2590" s="38" t="s">
        <v>2663</v>
      </c>
      <c r="D2590" s="39">
        <v>0.44969999999999999</v>
      </c>
      <c r="E2590" s="39">
        <v>0.3997</v>
      </c>
    </row>
    <row r="2591" spans="1:5" x14ac:dyDescent="0.2">
      <c r="A2591" s="39">
        <v>45</v>
      </c>
      <c r="B2591" s="39">
        <v>2075</v>
      </c>
      <c r="C2591" s="38" t="s">
        <v>2664</v>
      </c>
      <c r="D2591" s="39">
        <v>0.44400000000000001</v>
      </c>
      <c r="E2591" s="39">
        <v>0.39369999999999999</v>
      </c>
    </row>
    <row r="2592" spans="1:5" x14ac:dyDescent="0.2">
      <c r="A2592" s="39">
        <v>45</v>
      </c>
      <c r="B2592" s="39">
        <v>2076</v>
      </c>
      <c r="C2592" s="38" t="s">
        <v>2665</v>
      </c>
      <c r="D2592" s="39">
        <v>0.43840000000000001</v>
      </c>
      <c r="E2592" s="39">
        <v>0.38769999999999999</v>
      </c>
    </row>
    <row r="2593" spans="1:5" x14ac:dyDescent="0.2">
      <c r="A2593" s="39">
        <v>45</v>
      </c>
      <c r="B2593" s="39">
        <v>2077</v>
      </c>
      <c r="C2593" s="38" t="s">
        <v>2666</v>
      </c>
      <c r="D2593" s="39">
        <v>0.433</v>
      </c>
      <c r="E2593" s="39">
        <v>0.38190000000000002</v>
      </c>
    </row>
    <row r="2594" spans="1:5" x14ac:dyDescent="0.2">
      <c r="A2594" s="39">
        <v>45</v>
      </c>
      <c r="B2594" s="39">
        <v>2078</v>
      </c>
      <c r="C2594" s="38" t="s">
        <v>2667</v>
      </c>
      <c r="D2594" s="39">
        <v>0.42749999999999999</v>
      </c>
      <c r="E2594" s="39">
        <v>0.37619999999999998</v>
      </c>
    </row>
    <row r="2595" spans="1:5" x14ac:dyDescent="0.2">
      <c r="A2595" s="39">
        <v>45</v>
      </c>
      <c r="B2595" s="39">
        <v>2079</v>
      </c>
      <c r="C2595" s="38" t="s">
        <v>2668</v>
      </c>
      <c r="D2595" s="39">
        <v>0.42230000000000001</v>
      </c>
      <c r="E2595" s="39">
        <v>0.3705</v>
      </c>
    </row>
    <row r="2596" spans="1:5" x14ac:dyDescent="0.2">
      <c r="A2596" s="39">
        <v>45</v>
      </c>
      <c r="B2596" s="39">
        <v>2080</v>
      </c>
      <c r="C2596" s="38" t="s">
        <v>2669</v>
      </c>
      <c r="D2596" s="39">
        <v>0.41689999999999999</v>
      </c>
      <c r="E2596" s="39">
        <v>0.36499999999999999</v>
      </c>
    </row>
    <row r="2597" spans="1:5" x14ac:dyDescent="0.2">
      <c r="A2597" s="39">
        <v>45</v>
      </c>
      <c r="B2597" s="39">
        <v>2081</v>
      </c>
      <c r="C2597" s="38" t="s">
        <v>2670</v>
      </c>
      <c r="D2597" s="39">
        <v>0.4118</v>
      </c>
      <c r="E2597" s="39">
        <v>0.35949999999999999</v>
      </c>
    </row>
    <row r="2598" spans="1:5" x14ac:dyDescent="0.2">
      <c r="A2598" s="39">
        <v>45</v>
      </c>
      <c r="B2598" s="39">
        <v>2082</v>
      </c>
      <c r="C2598" s="38" t="s">
        <v>2671</v>
      </c>
      <c r="D2598" s="39">
        <v>0.40660000000000002</v>
      </c>
      <c r="E2598" s="39">
        <v>0.35410000000000003</v>
      </c>
    </row>
    <row r="2599" spans="1:5" x14ac:dyDescent="0.2">
      <c r="A2599" s="39">
        <v>45</v>
      </c>
      <c r="B2599" s="39">
        <v>2083</v>
      </c>
      <c r="C2599" s="38" t="s">
        <v>2672</v>
      </c>
      <c r="D2599" s="39">
        <v>0.40150000000000002</v>
      </c>
      <c r="E2599" s="39">
        <v>0.3488</v>
      </c>
    </row>
    <row r="2600" spans="1:5" x14ac:dyDescent="0.2">
      <c r="A2600" s="39">
        <v>45</v>
      </c>
      <c r="B2600" s="39">
        <v>2084</v>
      </c>
      <c r="C2600" s="38" t="s">
        <v>2673</v>
      </c>
      <c r="D2600" s="39">
        <v>0.39650000000000002</v>
      </c>
      <c r="E2600" s="39">
        <v>0.34360000000000002</v>
      </c>
    </row>
    <row r="2601" spans="1:5" x14ac:dyDescent="0.2">
      <c r="A2601" s="39">
        <v>45</v>
      </c>
      <c r="B2601" s="39">
        <v>2085</v>
      </c>
      <c r="C2601" s="38" t="s">
        <v>2674</v>
      </c>
      <c r="D2601" s="39">
        <v>0.3916</v>
      </c>
      <c r="E2601" s="39">
        <v>0.33839999999999998</v>
      </c>
    </row>
    <row r="2602" spans="1:5" x14ac:dyDescent="0.2">
      <c r="A2602" s="39">
        <v>45</v>
      </c>
      <c r="B2602" s="39">
        <v>2086</v>
      </c>
      <c r="C2602" s="38" t="s">
        <v>2675</v>
      </c>
      <c r="D2602" s="39">
        <v>0.3866</v>
      </c>
      <c r="E2602" s="39">
        <v>0.33329999999999999</v>
      </c>
    </row>
    <row r="2603" spans="1:5" x14ac:dyDescent="0.2">
      <c r="A2603" s="39">
        <v>45</v>
      </c>
      <c r="B2603" s="39">
        <v>2087</v>
      </c>
      <c r="C2603" s="38" t="s">
        <v>2676</v>
      </c>
      <c r="D2603" s="39">
        <v>0.38190000000000002</v>
      </c>
      <c r="E2603" s="39">
        <v>0.32829999999999998</v>
      </c>
    </row>
    <row r="2604" spans="1:5" x14ac:dyDescent="0.2">
      <c r="A2604" s="39">
        <v>45</v>
      </c>
      <c r="B2604" s="39">
        <v>2088</v>
      </c>
      <c r="C2604" s="38" t="s">
        <v>2677</v>
      </c>
      <c r="D2604" s="39">
        <v>0.377</v>
      </c>
      <c r="E2604" s="39">
        <v>0.32340000000000002</v>
      </c>
    </row>
    <row r="2605" spans="1:5" x14ac:dyDescent="0.2">
      <c r="A2605" s="39">
        <v>45</v>
      </c>
      <c r="B2605" s="39">
        <v>2089</v>
      </c>
      <c r="C2605" s="38" t="s">
        <v>2678</v>
      </c>
      <c r="D2605" s="39">
        <v>0.37240000000000001</v>
      </c>
      <c r="E2605" s="39">
        <v>0.31859999999999999</v>
      </c>
    </row>
    <row r="2606" spans="1:5" x14ac:dyDescent="0.2">
      <c r="A2606" s="39">
        <v>45</v>
      </c>
      <c r="B2606" s="39">
        <v>2090</v>
      </c>
      <c r="C2606" s="38" t="s">
        <v>2679</v>
      </c>
      <c r="D2606" s="39">
        <v>0.36770000000000003</v>
      </c>
      <c r="E2606" s="39">
        <v>0.31380000000000002</v>
      </c>
    </row>
    <row r="2607" spans="1:5" x14ac:dyDescent="0.2">
      <c r="A2607" s="39">
        <v>45</v>
      </c>
      <c r="B2607" s="39">
        <v>2091</v>
      </c>
      <c r="C2607" s="38" t="s">
        <v>2680</v>
      </c>
      <c r="D2607" s="39">
        <v>0.36309999999999998</v>
      </c>
      <c r="E2607" s="39">
        <v>0.30909999999999999</v>
      </c>
    </row>
    <row r="2608" spans="1:5" x14ac:dyDescent="0.2">
      <c r="A2608" s="39">
        <v>45</v>
      </c>
      <c r="B2608" s="39">
        <v>2092</v>
      </c>
      <c r="C2608" s="38" t="s">
        <v>2681</v>
      </c>
      <c r="D2608" s="39">
        <v>0.35849999999999999</v>
      </c>
      <c r="E2608" s="39">
        <v>0.3044</v>
      </c>
    </row>
    <row r="2609" spans="1:5" x14ac:dyDescent="0.2">
      <c r="A2609" s="39">
        <v>45</v>
      </c>
      <c r="B2609" s="39">
        <v>2093</v>
      </c>
      <c r="C2609" s="38" t="s">
        <v>2682</v>
      </c>
      <c r="D2609" s="39">
        <v>0.35410000000000003</v>
      </c>
      <c r="E2609" s="39">
        <v>0.2999</v>
      </c>
    </row>
    <row r="2610" spans="1:5" x14ac:dyDescent="0.2">
      <c r="A2610" s="39">
        <v>45</v>
      </c>
      <c r="B2610" s="39">
        <v>2094</v>
      </c>
      <c r="C2610" s="38" t="s">
        <v>2683</v>
      </c>
      <c r="D2610" s="39">
        <v>0.34970000000000001</v>
      </c>
      <c r="E2610" s="39">
        <v>0.2954</v>
      </c>
    </row>
    <row r="2611" spans="1:5" x14ac:dyDescent="0.2">
      <c r="A2611" s="39">
        <v>45</v>
      </c>
      <c r="B2611" s="39">
        <v>2095</v>
      </c>
      <c r="C2611" s="38" t="s">
        <v>2684</v>
      </c>
      <c r="D2611" s="39">
        <v>0.3453</v>
      </c>
      <c r="E2611" s="39">
        <v>0.29089999999999999</v>
      </c>
    </row>
    <row r="2612" spans="1:5" x14ac:dyDescent="0.2">
      <c r="A2612" s="39">
        <v>45</v>
      </c>
      <c r="B2612" s="39">
        <v>2096</v>
      </c>
      <c r="C2612" s="38" t="s">
        <v>2685</v>
      </c>
      <c r="D2612" s="39">
        <v>0.34100000000000003</v>
      </c>
      <c r="E2612" s="39">
        <v>0.28660000000000002</v>
      </c>
    </row>
    <row r="2613" spans="1:5" x14ac:dyDescent="0.2">
      <c r="A2613" s="39">
        <v>45</v>
      </c>
      <c r="B2613" s="39">
        <v>2097</v>
      </c>
      <c r="C2613" s="38" t="s">
        <v>2686</v>
      </c>
      <c r="D2613" s="39">
        <v>0.3367</v>
      </c>
      <c r="E2613" s="39">
        <v>0.2823</v>
      </c>
    </row>
    <row r="2614" spans="1:5" x14ac:dyDescent="0.2">
      <c r="A2614" s="39">
        <v>45</v>
      </c>
      <c r="B2614" s="39">
        <v>2098</v>
      </c>
      <c r="C2614" s="38" t="s">
        <v>2687</v>
      </c>
      <c r="D2614" s="39">
        <v>0.33250000000000002</v>
      </c>
      <c r="E2614" s="39">
        <v>0.27800000000000002</v>
      </c>
    </row>
    <row r="2615" spans="1:5" x14ac:dyDescent="0.2">
      <c r="A2615" s="39">
        <v>45</v>
      </c>
      <c r="B2615" s="39">
        <v>2099</v>
      </c>
      <c r="C2615" s="38" t="s">
        <v>2688</v>
      </c>
      <c r="D2615" s="39">
        <v>0.32840000000000003</v>
      </c>
      <c r="E2615" s="39">
        <v>0.27389999999999998</v>
      </c>
    </row>
    <row r="2616" spans="1:5" x14ac:dyDescent="0.2">
      <c r="A2616" s="39">
        <v>45</v>
      </c>
      <c r="B2616" s="39">
        <v>2100</v>
      </c>
      <c r="C2616" s="38" t="s">
        <v>2689</v>
      </c>
      <c r="D2616" s="39">
        <v>0.32429999999999998</v>
      </c>
      <c r="E2616" s="39">
        <v>0.26979999999999998</v>
      </c>
    </row>
    <row r="2617" spans="1:5" x14ac:dyDescent="0.2">
      <c r="A2617" s="39">
        <v>45</v>
      </c>
      <c r="B2617" s="39">
        <v>2101</v>
      </c>
      <c r="C2617" s="38" t="s">
        <v>2690</v>
      </c>
      <c r="D2617" s="39">
        <v>0.32019999999999998</v>
      </c>
      <c r="E2617" s="39">
        <v>0.26569999999999999</v>
      </c>
    </row>
    <row r="2618" spans="1:5" x14ac:dyDescent="0.2">
      <c r="A2618" s="39">
        <v>45</v>
      </c>
      <c r="B2618" s="39">
        <v>2102</v>
      </c>
      <c r="C2618" s="38" t="s">
        <v>2691</v>
      </c>
      <c r="D2618" s="39">
        <v>0.31619999999999998</v>
      </c>
      <c r="E2618" s="39">
        <v>0.26179999999999998</v>
      </c>
    </row>
    <row r="2619" spans="1:5" x14ac:dyDescent="0.2">
      <c r="A2619" s="39">
        <v>45</v>
      </c>
      <c r="B2619" s="39">
        <v>2103</v>
      </c>
      <c r="C2619" s="38" t="s">
        <v>2692</v>
      </c>
      <c r="D2619" s="39">
        <v>0.31230000000000002</v>
      </c>
      <c r="E2619" s="39">
        <v>0.25779999999999997</v>
      </c>
    </row>
    <row r="2620" spans="1:5" x14ac:dyDescent="0.2">
      <c r="A2620" s="39">
        <v>45</v>
      </c>
      <c r="B2620" s="39">
        <v>2104</v>
      </c>
      <c r="C2620" s="38" t="s">
        <v>2693</v>
      </c>
      <c r="D2620" s="39">
        <v>0.30840000000000001</v>
      </c>
      <c r="E2620" s="39">
        <v>0.25390000000000001</v>
      </c>
    </row>
    <row r="2621" spans="1:5" x14ac:dyDescent="0.2">
      <c r="A2621" s="39">
        <v>45</v>
      </c>
      <c r="B2621" s="39">
        <v>2105</v>
      </c>
      <c r="C2621" s="38" t="s">
        <v>2694</v>
      </c>
      <c r="D2621" s="39">
        <v>0.30449999999999999</v>
      </c>
      <c r="E2621" s="39">
        <v>0.25019999999999998</v>
      </c>
    </row>
    <row r="2622" spans="1:5" x14ac:dyDescent="0.2">
      <c r="A2622" s="39">
        <v>45</v>
      </c>
      <c r="B2622" s="39">
        <v>2106</v>
      </c>
      <c r="C2622" s="38" t="s">
        <v>2695</v>
      </c>
      <c r="D2622" s="39">
        <v>0.30070000000000002</v>
      </c>
      <c r="E2622" s="39">
        <v>0.24640000000000001</v>
      </c>
    </row>
    <row r="2623" spans="1:5" x14ac:dyDescent="0.2">
      <c r="A2623" s="39">
        <v>45</v>
      </c>
      <c r="B2623" s="39">
        <v>2107</v>
      </c>
      <c r="C2623" s="38" t="s">
        <v>2696</v>
      </c>
      <c r="D2623" s="39">
        <v>0.2969</v>
      </c>
      <c r="E2623" s="39">
        <v>0.24279999999999999</v>
      </c>
    </row>
    <row r="2624" spans="1:5" x14ac:dyDescent="0.2">
      <c r="A2624" s="39">
        <v>45</v>
      </c>
      <c r="B2624" s="39">
        <v>2108</v>
      </c>
      <c r="C2624" s="38" t="s">
        <v>2697</v>
      </c>
      <c r="D2624" s="39">
        <v>0.29320000000000002</v>
      </c>
      <c r="E2624" s="39">
        <v>0.23910000000000001</v>
      </c>
    </row>
    <row r="2625" spans="1:5" x14ac:dyDescent="0.2">
      <c r="A2625" s="39">
        <v>45</v>
      </c>
      <c r="B2625" s="39">
        <v>2109</v>
      </c>
      <c r="C2625" s="38" t="s">
        <v>2698</v>
      </c>
      <c r="D2625" s="39">
        <v>0.28960000000000002</v>
      </c>
      <c r="E2625" s="39">
        <v>0.2354</v>
      </c>
    </row>
    <row r="2626" spans="1:5" x14ac:dyDescent="0.2">
      <c r="A2626" s="39">
        <v>45</v>
      </c>
      <c r="B2626" s="39">
        <v>2110</v>
      </c>
      <c r="C2626" s="38" t="s">
        <v>2699</v>
      </c>
      <c r="D2626" s="39">
        <v>0.28589999999999999</v>
      </c>
      <c r="E2626" s="39">
        <v>0.23200000000000001</v>
      </c>
    </row>
    <row r="2627" spans="1:5" x14ac:dyDescent="0.2">
      <c r="A2627" s="39">
        <v>45</v>
      </c>
      <c r="B2627" s="39">
        <v>2111</v>
      </c>
      <c r="C2627" s="38" t="s">
        <v>2700</v>
      </c>
      <c r="D2627" s="39">
        <v>0.28239999999999998</v>
      </c>
      <c r="E2627" s="39">
        <v>0.22839999999999999</v>
      </c>
    </row>
    <row r="2628" spans="1:5" x14ac:dyDescent="0.2">
      <c r="A2628" s="39">
        <v>45</v>
      </c>
      <c r="B2628" s="39">
        <v>2112</v>
      </c>
      <c r="C2628" s="38" t="s">
        <v>2701</v>
      </c>
      <c r="D2628" s="39">
        <v>0.27889999999999998</v>
      </c>
      <c r="E2628" s="39">
        <v>0.22509999999999999</v>
      </c>
    </row>
    <row r="2629" spans="1:5" x14ac:dyDescent="0.2">
      <c r="A2629" s="39">
        <v>45</v>
      </c>
      <c r="B2629" s="39">
        <v>2113</v>
      </c>
      <c r="C2629" s="38" t="s">
        <v>2702</v>
      </c>
      <c r="D2629" s="39">
        <v>0.27529999999999999</v>
      </c>
      <c r="E2629" s="39">
        <v>0.22159999999999999</v>
      </c>
    </row>
    <row r="2630" spans="1:5" x14ac:dyDescent="0.2">
      <c r="A2630" s="39">
        <v>45</v>
      </c>
      <c r="B2630" s="39">
        <v>2114</v>
      </c>
      <c r="C2630" s="38" t="s">
        <v>2703</v>
      </c>
      <c r="D2630" s="39">
        <v>0.27189999999999998</v>
      </c>
      <c r="E2630" s="39">
        <v>0.21840000000000001</v>
      </c>
    </row>
    <row r="2631" spans="1:5" x14ac:dyDescent="0.2">
      <c r="A2631" s="39">
        <v>45</v>
      </c>
      <c r="B2631" s="39">
        <v>2115</v>
      </c>
      <c r="C2631" s="38" t="s">
        <v>2704</v>
      </c>
      <c r="D2631" s="39">
        <v>0.26860000000000001</v>
      </c>
      <c r="E2631" s="39">
        <v>0.21510000000000001</v>
      </c>
    </row>
    <row r="2632" spans="1:5" x14ac:dyDescent="0.2">
      <c r="A2632" s="39">
        <v>45</v>
      </c>
      <c r="B2632" s="39">
        <v>2116</v>
      </c>
      <c r="C2632" s="38" t="s">
        <v>2705</v>
      </c>
      <c r="D2632" s="39">
        <v>0.26534005148951828</v>
      </c>
      <c r="E2632" s="39">
        <v>0.21184986263736266</v>
      </c>
    </row>
    <row r="2633" spans="1:5" x14ac:dyDescent="0.2">
      <c r="A2633" s="39">
        <v>45</v>
      </c>
      <c r="B2633" s="39">
        <v>2117</v>
      </c>
      <c r="C2633" s="38" t="s">
        <v>2706</v>
      </c>
      <c r="D2633" s="39">
        <v>0.26211966837103579</v>
      </c>
      <c r="E2633" s="39">
        <v>0.2086488344931168</v>
      </c>
    </row>
    <row r="2634" spans="1:5" x14ac:dyDescent="0.2">
      <c r="A2634" s="39">
        <v>46</v>
      </c>
      <c r="B2634" s="39">
        <v>2024</v>
      </c>
      <c r="C2634" s="38" t="s">
        <v>2707</v>
      </c>
      <c r="D2634" s="39">
        <v>0.92969999999999997</v>
      </c>
      <c r="E2634" s="39">
        <v>0.92630000000000001</v>
      </c>
    </row>
    <row r="2635" spans="1:5" x14ac:dyDescent="0.2">
      <c r="A2635" s="39">
        <v>46</v>
      </c>
      <c r="B2635" s="39">
        <v>2025</v>
      </c>
      <c r="C2635" s="38" t="s">
        <v>2708</v>
      </c>
      <c r="D2635" s="39">
        <v>0.89480000000000004</v>
      </c>
      <c r="E2635" s="39">
        <v>0.89019999999999999</v>
      </c>
    </row>
    <row r="2636" spans="1:5" x14ac:dyDescent="0.2">
      <c r="A2636" s="39">
        <v>46</v>
      </c>
      <c r="B2636" s="39">
        <v>2026</v>
      </c>
      <c r="C2636" s="38" t="s">
        <v>2709</v>
      </c>
      <c r="D2636" s="39">
        <v>0.87860000000000005</v>
      </c>
      <c r="E2636" s="39">
        <v>0.87270000000000003</v>
      </c>
    </row>
    <row r="2637" spans="1:5" x14ac:dyDescent="0.2">
      <c r="A2637" s="39">
        <v>46</v>
      </c>
      <c r="B2637" s="39">
        <v>2027</v>
      </c>
      <c r="C2637" s="38" t="s">
        <v>2710</v>
      </c>
      <c r="D2637" s="39">
        <v>0.86270000000000002</v>
      </c>
      <c r="E2637" s="39">
        <v>0.85550000000000004</v>
      </c>
    </row>
    <row r="2638" spans="1:5" x14ac:dyDescent="0.2">
      <c r="A2638" s="39">
        <v>46</v>
      </c>
      <c r="B2638" s="39">
        <v>2028</v>
      </c>
      <c r="C2638" s="38" t="s">
        <v>2711</v>
      </c>
      <c r="D2638" s="39">
        <v>0.84709999999999996</v>
      </c>
      <c r="E2638" s="39">
        <v>0.8387</v>
      </c>
    </row>
    <row r="2639" spans="1:5" x14ac:dyDescent="0.2">
      <c r="A2639" s="39">
        <v>46</v>
      </c>
      <c r="B2639" s="39">
        <v>2029</v>
      </c>
      <c r="C2639" s="38" t="s">
        <v>2712</v>
      </c>
      <c r="D2639" s="39">
        <v>0.83189999999999997</v>
      </c>
      <c r="E2639" s="39">
        <v>0.82210000000000005</v>
      </c>
    </row>
    <row r="2640" spans="1:5" x14ac:dyDescent="0.2">
      <c r="A2640" s="39">
        <v>46</v>
      </c>
      <c r="B2640" s="39">
        <v>2030</v>
      </c>
      <c r="C2640" s="38" t="s">
        <v>2713</v>
      </c>
      <c r="D2640" s="39">
        <v>0.81679999999999997</v>
      </c>
      <c r="E2640" s="39">
        <v>0.80600000000000005</v>
      </c>
    </row>
    <row r="2641" spans="1:5" x14ac:dyDescent="0.2">
      <c r="A2641" s="39">
        <v>46</v>
      </c>
      <c r="B2641" s="39">
        <v>2031</v>
      </c>
      <c r="C2641" s="38" t="s">
        <v>2714</v>
      </c>
      <c r="D2641" s="39">
        <v>0.80200000000000005</v>
      </c>
      <c r="E2641" s="39">
        <v>0.79010000000000002</v>
      </c>
    </row>
    <row r="2642" spans="1:5" x14ac:dyDescent="0.2">
      <c r="A2642" s="39">
        <v>46</v>
      </c>
      <c r="B2642" s="39">
        <v>2032</v>
      </c>
      <c r="C2642" s="38" t="s">
        <v>2715</v>
      </c>
      <c r="D2642" s="39">
        <v>0.78759999999999997</v>
      </c>
      <c r="E2642" s="39">
        <v>0.77449999999999997</v>
      </c>
    </row>
    <row r="2643" spans="1:5" x14ac:dyDescent="0.2">
      <c r="A2643" s="39">
        <v>46</v>
      </c>
      <c r="B2643" s="39">
        <v>2033</v>
      </c>
      <c r="C2643" s="38" t="s">
        <v>2716</v>
      </c>
      <c r="D2643" s="39">
        <v>0.77329999999999999</v>
      </c>
      <c r="E2643" s="39">
        <v>0.75929999999999997</v>
      </c>
    </row>
    <row r="2644" spans="1:5" x14ac:dyDescent="0.2">
      <c r="A2644" s="39">
        <v>46</v>
      </c>
      <c r="B2644" s="39">
        <v>2034</v>
      </c>
      <c r="C2644" s="38" t="s">
        <v>2717</v>
      </c>
      <c r="D2644" s="39">
        <v>0.75939999999999996</v>
      </c>
      <c r="E2644" s="39">
        <v>0.74439999999999995</v>
      </c>
    </row>
    <row r="2645" spans="1:5" x14ac:dyDescent="0.2">
      <c r="A2645" s="39">
        <v>46</v>
      </c>
      <c r="B2645" s="39">
        <v>2035</v>
      </c>
      <c r="C2645" s="38" t="s">
        <v>2718</v>
      </c>
      <c r="D2645" s="39">
        <v>0.74609999999999999</v>
      </c>
      <c r="E2645" s="39">
        <v>0.73009999999999997</v>
      </c>
    </row>
    <row r="2646" spans="1:5" x14ac:dyDescent="0.2">
      <c r="A2646" s="39">
        <v>46</v>
      </c>
      <c r="B2646" s="39">
        <v>2036</v>
      </c>
      <c r="C2646" s="38" t="s">
        <v>2719</v>
      </c>
      <c r="D2646" s="39">
        <v>0.73340000000000005</v>
      </c>
      <c r="E2646" s="39">
        <v>0.71650000000000003</v>
      </c>
    </row>
    <row r="2647" spans="1:5" x14ac:dyDescent="0.2">
      <c r="A2647" s="39">
        <v>46</v>
      </c>
      <c r="B2647" s="39">
        <v>2037</v>
      </c>
      <c r="C2647" s="38" t="s">
        <v>2720</v>
      </c>
      <c r="D2647" s="39">
        <v>0.72160000000000002</v>
      </c>
      <c r="E2647" s="39">
        <v>0.70350000000000001</v>
      </c>
    </row>
    <row r="2648" spans="1:5" x14ac:dyDescent="0.2">
      <c r="A2648" s="39">
        <v>46</v>
      </c>
      <c r="B2648" s="39">
        <v>2038</v>
      </c>
      <c r="C2648" s="38" t="s">
        <v>2721</v>
      </c>
      <c r="D2648" s="39">
        <v>0.71060000000000001</v>
      </c>
      <c r="E2648" s="39">
        <v>0.69130000000000003</v>
      </c>
    </row>
    <row r="2649" spans="1:5" x14ac:dyDescent="0.2">
      <c r="A2649" s="39">
        <v>46</v>
      </c>
      <c r="B2649" s="39">
        <v>2039</v>
      </c>
      <c r="C2649" s="38" t="s">
        <v>2722</v>
      </c>
      <c r="D2649" s="39">
        <v>0.70040000000000002</v>
      </c>
      <c r="E2649" s="39">
        <v>0.67989999999999995</v>
      </c>
    </row>
    <row r="2650" spans="1:5" x14ac:dyDescent="0.2">
      <c r="A2650" s="39">
        <v>46</v>
      </c>
      <c r="B2650" s="39">
        <v>2040</v>
      </c>
      <c r="C2650" s="38" t="s">
        <v>2723</v>
      </c>
      <c r="D2650" s="39">
        <v>0.69069999999999998</v>
      </c>
      <c r="E2650" s="39">
        <v>0.66900000000000004</v>
      </c>
    </row>
    <row r="2651" spans="1:5" x14ac:dyDescent="0.2">
      <c r="A2651" s="39">
        <v>46</v>
      </c>
      <c r="B2651" s="39">
        <v>2041</v>
      </c>
      <c r="C2651" s="38" t="s">
        <v>2724</v>
      </c>
      <c r="D2651" s="39">
        <v>0.68169999999999997</v>
      </c>
      <c r="E2651" s="39">
        <v>0.65859999999999996</v>
      </c>
    </row>
    <row r="2652" spans="1:5" x14ac:dyDescent="0.2">
      <c r="A2652" s="39">
        <v>46</v>
      </c>
      <c r="B2652" s="39">
        <v>2042</v>
      </c>
      <c r="C2652" s="38" t="s">
        <v>2725</v>
      </c>
      <c r="D2652" s="39">
        <v>0.67310000000000003</v>
      </c>
      <c r="E2652" s="39">
        <v>0.64870000000000005</v>
      </c>
    </row>
    <row r="2653" spans="1:5" x14ac:dyDescent="0.2">
      <c r="A2653" s="39">
        <v>46</v>
      </c>
      <c r="B2653" s="39">
        <v>2043</v>
      </c>
      <c r="C2653" s="38" t="s">
        <v>2726</v>
      </c>
      <c r="D2653" s="39">
        <v>0.66469999999999996</v>
      </c>
      <c r="E2653" s="39">
        <v>0.63900000000000001</v>
      </c>
    </row>
    <row r="2654" spans="1:5" x14ac:dyDescent="0.2">
      <c r="A2654" s="39">
        <v>46</v>
      </c>
      <c r="B2654" s="39">
        <v>2044</v>
      </c>
      <c r="C2654" s="38" t="s">
        <v>2727</v>
      </c>
      <c r="D2654" s="39">
        <v>0.65639999999999998</v>
      </c>
      <c r="E2654" s="39">
        <v>0.62939999999999996</v>
      </c>
    </row>
    <row r="2655" spans="1:5" x14ac:dyDescent="0.2">
      <c r="A2655" s="39">
        <v>46</v>
      </c>
      <c r="B2655" s="39">
        <v>2045</v>
      </c>
      <c r="C2655" s="38" t="s">
        <v>2728</v>
      </c>
      <c r="D2655" s="39">
        <v>0.64829999999999999</v>
      </c>
      <c r="E2655" s="39">
        <v>0.62</v>
      </c>
    </row>
    <row r="2656" spans="1:5" x14ac:dyDescent="0.2">
      <c r="A2656" s="39">
        <v>46</v>
      </c>
      <c r="B2656" s="39">
        <v>2046</v>
      </c>
      <c r="C2656" s="38" t="s">
        <v>2729</v>
      </c>
      <c r="D2656" s="39">
        <v>0.64019999999999999</v>
      </c>
      <c r="E2656" s="39">
        <v>0.61070000000000002</v>
      </c>
    </row>
    <row r="2657" spans="1:5" x14ac:dyDescent="0.2">
      <c r="A2657" s="39">
        <v>46</v>
      </c>
      <c r="B2657" s="39">
        <v>2047</v>
      </c>
      <c r="C2657" s="38" t="s">
        <v>2730</v>
      </c>
      <c r="D2657" s="39">
        <v>0.63219999999999998</v>
      </c>
      <c r="E2657" s="39">
        <v>0.60150000000000003</v>
      </c>
    </row>
    <row r="2658" spans="1:5" x14ac:dyDescent="0.2">
      <c r="A2658" s="39">
        <v>46</v>
      </c>
      <c r="B2658" s="39">
        <v>2048</v>
      </c>
      <c r="C2658" s="38" t="s">
        <v>2731</v>
      </c>
      <c r="D2658" s="39">
        <v>0.62429999999999997</v>
      </c>
      <c r="E2658" s="39">
        <v>0.59250000000000003</v>
      </c>
    </row>
    <row r="2659" spans="1:5" x14ac:dyDescent="0.2">
      <c r="A2659" s="39">
        <v>46</v>
      </c>
      <c r="B2659" s="39">
        <v>2049</v>
      </c>
      <c r="C2659" s="38" t="s">
        <v>2732</v>
      </c>
      <c r="D2659" s="39">
        <v>0.61650000000000005</v>
      </c>
      <c r="E2659" s="39">
        <v>0.58360000000000001</v>
      </c>
    </row>
    <row r="2660" spans="1:5" x14ac:dyDescent="0.2">
      <c r="A2660" s="39">
        <v>46</v>
      </c>
      <c r="B2660" s="39">
        <v>2050</v>
      </c>
      <c r="C2660" s="38" t="s">
        <v>2733</v>
      </c>
      <c r="D2660" s="39">
        <v>0.60880000000000001</v>
      </c>
      <c r="E2660" s="39">
        <v>0.57489999999999997</v>
      </c>
    </row>
    <row r="2661" spans="1:5" x14ac:dyDescent="0.2">
      <c r="A2661" s="39">
        <v>46</v>
      </c>
      <c r="B2661" s="39">
        <v>2051</v>
      </c>
      <c r="C2661" s="38" t="s">
        <v>2734</v>
      </c>
      <c r="D2661" s="39">
        <v>0.60119999999999996</v>
      </c>
      <c r="E2661" s="39">
        <v>0.56630000000000003</v>
      </c>
    </row>
    <row r="2662" spans="1:5" x14ac:dyDescent="0.2">
      <c r="A2662" s="39">
        <v>46</v>
      </c>
      <c r="B2662" s="39">
        <v>2052</v>
      </c>
      <c r="C2662" s="38" t="s">
        <v>2735</v>
      </c>
      <c r="D2662" s="39">
        <v>0.59370000000000001</v>
      </c>
      <c r="E2662" s="39">
        <v>0.55769999999999997</v>
      </c>
    </row>
    <row r="2663" spans="1:5" x14ac:dyDescent="0.2">
      <c r="A2663" s="39">
        <v>46</v>
      </c>
      <c r="B2663" s="39">
        <v>2053</v>
      </c>
      <c r="C2663" s="38" t="s">
        <v>2736</v>
      </c>
      <c r="D2663" s="39">
        <v>0.58620000000000005</v>
      </c>
      <c r="E2663" s="39">
        <v>0.5494</v>
      </c>
    </row>
    <row r="2664" spans="1:5" x14ac:dyDescent="0.2">
      <c r="A2664" s="39">
        <v>46</v>
      </c>
      <c r="B2664" s="39">
        <v>2054</v>
      </c>
      <c r="C2664" s="38" t="s">
        <v>2737</v>
      </c>
      <c r="D2664" s="39">
        <v>0.57899999999999996</v>
      </c>
      <c r="E2664" s="39">
        <v>0.54110000000000003</v>
      </c>
    </row>
    <row r="2665" spans="1:5" x14ac:dyDescent="0.2">
      <c r="A2665" s="39">
        <v>46</v>
      </c>
      <c r="B2665" s="39">
        <v>2055</v>
      </c>
      <c r="C2665" s="38" t="s">
        <v>2738</v>
      </c>
      <c r="D2665" s="39">
        <v>0.57179999999999997</v>
      </c>
      <c r="E2665" s="39">
        <v>0.53300000000000003</v>
      </c>
    </row>
    <row r="2666" spans="1:5" x14ac:dyDescent="0.2">
      <c r="A2666" s="39">
        <v>46</v>
      </c>
      <c r="B2666" s="39">
        <v>2056</v>
      </c>
      <c r="C2666" s="38" t="s">
        <v>2739</v>
      </c>
      <c r="D2666" s="39">
        <v>0.56459999999999999</v>
      </c>
      <c r="E2666" s="39">
        <v>0.52510000000000001</v>
      </c>
    </row>
    <row r="2667" spans="1:5" x14ac:dyDescent="0.2">
      <c r="A2667" s="39">
        <v>46</v>
      </c>
      <c r="B2667" s="39">
        <v>2057</v>
      </c>
      <c r="C2667" s="38" t="s">
        <v>2740</v>
      </c>
      <c r="D2667" s="39">
        <v>0.5575</v>
      </c>
      <c r="E2667" s="39">
        <v>0.5171</v>
      </c>
    </row>
    <row r="2668" spans="1:5" x14ac:dyDescent="0.2">
      <c r="A2668" s="39">
        <v>46</v>
      </c>
      <c r="B2668" s="39">
        <v>2058</v>
      </c>
      <c r="C2668" s="38" t="s">
        <v>2741</v>
      </c>
      <c r="D2668" s="39">
        <v>0.55059999999999998</v>
      </c>
      <c r="E2668" s="39">
        <v>0.50939999999999996</v>
      </c>
    </row>
    <row r="2669" spans="1:5" x14ac:dyDescent="0.2">
      <c r="A2669" s="39">
        <v>46</v>
      </c>
      <c r="B2669" s="39">
        <v>2059</v>
      </c>
      <c r="C2669" s="38" t="s">
        <v>2742</v>
      </c>
      <c r="D2669" s="39">
        <v>0.54379999999999995</v>
      </c>
      <c r="E2669" s="39">
        <v>0.50180000000000002</v>
      </c>
    </row>
    <row r="2670" spans="1:5" x14ac:dyDescent="0.2">
      <c r="A2670" s="39">
        <v>46</v>
      </c>
      <c r="B2670" s="39">
        <v>2060</v>
      </c>
      <c r="C2670" s="38" t="s">
        <v>2743</v>
      </c>
      <c r="D2670" s="39">
        <v>0.53690000000000004</v>
      </c>
      <c r="E2670" s="39">
        <v>0.49430000000000002</v>
      </c>
    </row>
    <row r="2671" spans="1:5" x14ac:dyDescent="0.2">
      <c r="A2671" s="39">
        <v>46</v>
      </c>
      <c r="B2671" s="39">
        <v>2061</v>
      </c>
      <c r="C2671" s="38" t="s">
        <v>2744</v>
      </c>
      <c r="D2671" s="39">
        <v>0.5302</v>
      </c>
      <c r="E2671" s="39">
        <v>0.48680000000000001</v>
      </c>
    </row>
    <row r="2672" spans="1:5" x14ac:dyDescent="0.2">
      <c r="A2672" s="39">
        <v>46</v>
      </c>
      <c r="B2672" s="39">
        <v>2062</v>
      </c>
      <c r="C2672" s="38" t="s">
        <v>2745</v>
      </c>
      <c r="D2672" s="39">
        <v>0.52359999999999995</v>
      </c>
      <c r="E2672" s="39">
        <v>0.47949999999999998</v>
      </c>
    </row>
    <row r="2673" spans="1:5" x14ac:dyDescent="0.2">
      <c r="A2673" s="39">
        <v>46</v>
      </c>
      <c r="B2673" s="39">
        <v>2063</v>
      </c>
      <c r="C2673" s="38" t="s">
        <v>2746</v>
      </c>
      <c r="D2673" s="39">
        <v>0.51700000000000002</v>
      </c>
      <c r="E2673" s="39">
        <v>0.47239999999999999</v>
      </c>
    </row>
    <row r="2674" spans="1:5" x14ac:dyDescent="0.2">
      <c r="A2674" s="39">
        <v>46</v>
      </c>
      <c r="B2674" s="39">
        <v>2064</v>
      </c>
      <c r="C2674" s="38" t="s">
        <v>2747</v>
      </c>
      <c r="D2674" s="39">
        <v>0.51060000000000005</v>
      </c>
      <c r="E2674" s="39">
        <v>0.46529999999999999</v>
      </c>
    </row>
    <row r="2675" spans="1:5" x14ac:dyDescent="0.2">
      <c r="A2675" s="39">
        <v>46</v>
      </c>
      <c r="B2675" s="39">
        <v>2065</v>
      </c>
      <c r="C2675" s="38" t="s">
        <v>2748</v>
      </c>
      <c r="D2675" s="39">
        <v>0.50419999999999998</v>
      </c>
      <c r="E2675" s="39">
        <v>0.45829999999999999</v>
      </c>
    </row>
    <row r="2676" spans="1:5" x14ac:dyDescent="0.2">
      <c r="A2676" s="39">
        <v>46</v>
      </c>
      <c r="B2676" s="39">
        <v>2066</v>
      </c>
      <c r="C2676" s="38" t="s">
        <v>2749</v>
      </c>
      <c r="D2676" s="39">
        <v>0.49790000000000001</v>
      </c>
      <c r="E2676" s="39">
        <v>0.45140000000000002</v>
      </c>
    </row>
    <row r="2677" spans="1:5" x14ac:dyDescent="0.2">
      <c r="A2677" s="39">
        <v>46</v>
      </c>
      <c r="B2677" s="39">
        <v>2067</v>
      </c>
      <c r="C2677" s="38" t="s">
        <v>2750</v>
      </c>
      <c r="D2677" s="39">
        <v>0.49170000000000003</v>
      </c>
      <c r="E2677" s="39">
        <v>0.4446</v>
      </c>
    </row>
    <row r="2678" spans="1:5" x14ac:dyDescent="0.2">
      <c r="A2678" s="39">
        <v>46</v>
      </c>
      <c r="B2678" s="39">
        <v>2068</v>
      </c>
      <c r="C2678" s="38" t="s">
        <v>2751</v>
      </c>
      <c r="D2678" s="39">
        <v>0.48559999999999998</v>
      </c>
      <c r="E2678" s="39">
        <v>0.438</v>
      </c>
    </row>
    <row r="2679" spans="1:5" x14ac:dyDescent="0.2">
      <c r="A2679" s="39">
        <v>46</v>
      </c>
      <c r="B2679" s="39">
        <v>2069</v>
      </c>
      <c r="C2679" s="38" t="s">
        <v>2752</v>
      </c>
      <c r="D2679" s="39">
        <v>0.47949999999999998</v>
      </c>
      <c r="E2679" s="39">
        <v>0.43140000000000001</v>
      </c>
    </row>
    <row r="2680" spans="1:5" x14ac:dyDescent="0.2">
      <c r="A2680" s="39">
        <v>46</v>
      </c>
      <c r="B2680" s="39">
        <v>2070</v>
      </c>
      <c r="C2680" s="38" t="s">
        <v>2753</v>
      </c>
      <c r="D2680" s="39">
        <v>0.47349999999999998</v>
      </c>
      <c r="E2680" s="39">
        <v>0.42499999999999999</v>
      </c>
    </row>
    <row r="2681" spans="1:5" x14ac:dyDescent="0.2">
      <c r="A2681" s="39">
        <v>46</v>
      </c>
      <c r="B2681" s="39">
        <v>2071</v>
      </c>
      <c r="C2681" s="38" t="s">
        <v>2754</v>
      </c>
      <c r="D2681" s="39">
        <v>0.46760000000000002</v>
      </c>
      <c r="E2681" s="39">
        <v>0.41860000000000003</v>
      </c>
    </row>
    <row r="2682" spans="1:5" x14ac:dyDescent="0.2">
      <c r="A2682" s="39">
        <v>46</v>
      </c>
      <c r="B2682" s="39">
        <v>2072</v>
      </c>
      <c r="C2682" s="38" t="s">
        <v>2755</v>
      </c>
      <c r="D2682" s="39">
        <v>0.4617</v>
      </c>
      <c r="E2682" s="39">
        <v>0.4123</v>
      </c>
    </row>
    <row r="2683" spans="1:5" x14ac:dyDescent="0.2">
      <c r="A2683" s="39">
        <v>46</v>
      </c>
      <c r="B2683" s="39">
        <v>2073</v>
      </c>
      <c r="C2683" s="38" t="s">
        <v>2756</v>
      </c>
      <c r="D2683" s="39">
        <v>0.45590000000000003</v>
      </c>
      <c r="E2683" s="39">
        <v>0.40610000000000002</v>
      </c>
    </row>
    <row r="2684" spans="1:5" x14ac:dyDescent="0.2">
      <c r="A2684" s="39">
        <v>46</v>
      </c>
      <c r="B2684" s="39">
        <v>2074</v>
      </c>
      <c r="C2684" s="38" t="s">
        <v>2757</v>
      </c>
      <c r="D2684" s="39">
        <v>0.45029999999999998</v>
      </c>
      <c r="E2684" s="39">
        <v>0.40010000000000001</v>
      </c>
    </row>
    <row r="2685" spans="1:5" x14ac:dyDescent="0.2">
      <c r="A2685" s="39">
        <v>46</v>
      </c>
      <c r="B2685" s="39">
        <v>2075</v>
      </c>
      <c r="C2685" s="38" t="s">
        <v>2758</v>
      </c>
      <c r="D2685" s="39">
        <v>0.44469999999999998</v>
      </c>
      <c r="E2685" s="39">
        <v>0.39410000000000001</v>
      </c>
    </row>
    <row r="2686" spans="1:5" x14ac:dyDescent="0.2">
      <c r="A2686" s="39">
        <v>46</v>
      </c>
      <c r="B2686" s="39">
        <v>2076</v>
      </c>
      <c r="C2686" s="38" t="s">
        <v>2759</v>
      </c>
      <c r="D2686" s="39">
        <v>0.43919999999999998</v>
      </c>
      <c r="E2686" s="39">
        <v>0.38819999999999999</v>
      </c>
    </row>
    <row r="2687" spans="1:5" x14ac:dyDescent="0.2">
      <c r="A2687" s="39">
        <v>46</v>
      </c>
      <c r="B2687" s="39">
        <v>2077</v>
      </c>
      <c r="C2687" s="38" t="s">
        <v>2760</v>
      </c>
      <c r="D2687" s="39">
        <v>0.43359999999999999</v>
      </c>
      <c r="E2687" s="39">
        <v>0.38229999999999997</v>
      </c>
    </row>
    <row r="2688" spans="1:5" x14ac:dyDescent="0.2">
      <c r="A2688" s="39">
        <v>46</v>
      </c>
      <c r="B2688" s="39">
        <v>2078</v>
      </c>
      <c r="C2688" s="38" t="s">
        <v>2761</v>
      </c>
      <c r="D2688" s="39">
        <v>0.42820000000000003</v>
      </c>
      <c r="E2688" s="39">
        <v>0.37659999999999999</v>
      </c>
    </row>
    <row r="2689" spans="1:5" x14ac:dyDescent="0.2">
      <c r="A2689" s="39">
        <v>46</v>
      </c>
      <c r="B2689" s="39">
        <v>2079</v>
      </c>
      <c r="C2689" s="38" t="s">
        <v>2762</v>
      </c>
      <c r="D2689" s="39">
        <v>0.4229</v>
      </c>
      <c r="E2689" s="39">
        <v>0.37090000000000001</v>
      </c>
    </row>
    <row r="2690" spans="1:5" x14ac:dyDescent="0.2">
      <c r="A2690" s="39">
        <v>46</v>
      </c>
      <c r="B2690" s="39">
        <v>2080</v>
      </c>
      <c r="C2690" s="38" t="s">
        <v>2763</v>
      </c>
      <c r="D2690" s="39">
        <v>0.41760000000000003</v>
      </c>
      <c r="E2690" s="39">
        <v>0.3654</v>
      </c>
    </row>
    <row r="2691" spans="1:5" x14ac:dyDescent="0.2">
      <c r="A2691" s="39">
        <v>46</v>
      </c>
      <c r="B2691" s="39">
        <v>2081</v>
      </c>
      <c r="C2691" s="38" t="s">
        <v>2764</v>
      </c>
      <c r="D2691" s="39">
        <v>0.4123</v>
      </c>
      <c r="E2691" s="39">
        <v>0.3599</v>
      </c>
    </row>
    <row r="2692" spans="1:5" x14ac:dyDescent="0.2">
      <c r="A2692" s="39">
        <v>46</v>
      </c>
      <c r="B2692" s="39">
        <v>2082</v>
      </c>
      <c r="C2692" s="38" t="s">
        <v>2765</v>
      </c>
      <c r="D2692" s="39">
        <v>0.40720000000000001</v>
      </c>
      <c r="E2692" s="39">
        <v>0.35449999999999998</v>
      </c>
    </row>
    <row r="2693" spans="1:5" x14ac:dyDescent="0.2">
      <c r="A2693" s="39">
        <v>46</v>
      </c>
      <c r="B2693" s="39">
        <v>2083</v>
      </c>
      <c r="C2693" s="38" t="s">
        <v>2766</v>
      </c>
      <c r="D2693" s="39">
        <v>0.40210000000000001</v>
      </c>
      <c r="E2693" s="39">
        <v>0.34910000000000002</v>
      </c>
    </row>
    <row r="2694" spans="1:5" x14ac:dyDescent="0.2">
      <c r="A2694" s="39">
        <v>46</v>
      </c>
      <c r="B2694" s="39">
        <v>2084</v>
      </c>
      <c r="C2694" s="38" t="s">
        <v>2767</v>
      </c>
      <c r="D2694" s="39">
        <v>0.39710000000000001</v>
      </c>
      <c r="E2694" s="39">
        <v>0.34389999999999998</v>
      </c>
    </row>
    <row r="2695" spans="1:5" x14ac:dyDescent="0.2">
      <c r="A2695" s="39">
        <v>46</v>
      </c>
      <c r="B2695" s="39">
        <v>2085</v>
      </c>
      <c r="C2695" s="38" t="s">
        <v>2768</v>
      </c>
      <c r="D2695" s="39">
        <v>0.3921</v>
      </c>
      <c r="E2695" s="39">
        <v>0.33879999999999999</v>
      </c>
    </row>
    <row r="2696" spans="1:5" x14ac:dyDescent="0.2">
      <c r="A2696" s="39">
        <v>46</v>
      </c>
      <c r="B2696" s="39">
        <v>2086</v>
      </c>
      <c r="C2696" s="38" t="s">
        <v>2769</v>
      </c>
      <c r="D2696" s="39">
        <v>0.38729999999999998</v>
      </c>
      <c r="E2696" s="39">
        <v>0.3337</v>
      </c>
    </row>
    <row r="2697" spans="1:5" x14ac:dyDescent="0.2">
      <c r="A2697" s="39">
        <v>46</v>
      </c>
      <c r="B2697" s="39">
        <v>2087</v>
      </c>
      <c r="C2697" s="38" t="s">
        <v>2770</v>
      </c>
      <c r="D2697" s="39">
        <v>0.38240000000000002</v>
      </c>
      <c r="E2697" s="39">
        <v>0.32869999999999999</v>
      </c>
    </row>
    <row r="2698" spans="1:5" x14ac:dyDescent="0.2">
      <c r="A2698" s="39">
        <v>46</v>
      </c>
      <c r="B2698" s="39">
        <v>2088</v>
      </c>
      <c r="C2698" s="38" t="s">
        <v>2771</v>
      </c>
      <c r="D2698" s="39">
        <v>0.37759999999999999</v>
      </c>
      <c r="E2698" s="39">
        <v>0.32379999999999998</v>
      </c>
    </row>
    <row r="2699" spans="1:5" x14ac:dyDescent="0.2">
      <c r="A2699" s="39">
        <v>46</v>
      </c>
      <c r="B2699" s="39">
        <v>2089</v>
      </c>
      <c r="C2699" s="38" t="s">
        <v>2772</v>
      </c>
      <c r="D2699" s="39">
        <v>0.37290000000000001</v>
      </c>
      <c r="E2699" s="39">
        <v>0.31890000000000002</v>
      </c>
    </row>
    <row r="2700" spans="1:5" x14ac:dyDescent="0.2">
      <c r="A2700" s="39">
        <v>46</v>
      </c>
      <c r="B2700" s="39">
        <v>2090</v>
      </c>
      <c r="C2700" s="38" t="s">
        <v>2773</v>
      </c>
      <c r="D2700" s="39">
        <v>0.36820000000000003</v>
      </c>
      <c r="E2700" s="39">
        <v>0.31409999999999999</v>
      </c>
    </row>
    <row r="2701" spans="1:5" x14ac:dyDescent="0.2">
      <c r="A2701" s="39">
        <v>46</v>
      </c>
      <c r="B2701" s="39">
        <v>2091</v>
      </c>
      <c r="C2701" s="38" t="s">
        <v>2774</v>
      </c>
      <c r="D2701" s="39">
        <v>0.36370000000000002</v>
      </c>
      <c r="E2701" s="39">
        <v>0.3095</v>
      </c>
    </row>
    <row r="2702" spans="1:5" x14ac:dyDescent="0.2">
      <c r="A2702" s="39">
        <v>46</v>
      </c>
      <c r="B2702" s="39">
        <v>2092</v>
      </c>
      <c r="C2702" s="38" t="s">
        <v>2775</v>
      </c>
      <c r="D2702" s="39">
        <v>0.35909999999999997</v>
      </c>
      <c r="E2702" s="39">
        <v>0.30480000000000002</v>
      </c>
    </row>
    <row r="2703" spans="1:5" x14ac:dyDescent="0.2">
      <c r="A2703" s="39">
        <v>46</v>
      </c>
      <c r="B2703" s="39">
        <v>2093</v>
      </c>
      <c r="C2703" s="38" t="s">
        <v>2776</v>
      </c>
      <c r="D2703" s="39">
        <v>0.35460000000000003</v>
      </c>
      <c r="E2703" s="39">
        <v>0.30020000000000002</v>
      </c>
    </row>
    <row r="2704" spans="1:5" x14ac:dyDescent="0.2">
      <c r="A2704" s="39">
        <v>46</v>
      </c>
      <c r="B2704" s="39">
        <v>2094</v>
      </c>
      <c r="C2704" s="38" t="s">
        <v>2777</v>
      </c>
      <c r="D2704" s="39">
        <v>0.35020000000000001</v>
      </c>
      <c r="E2704" s="39">
        <v>0.29570000000000002</v>
      </c>
    </row>
    <row r="2705" spans="1:5" x14ac:dyDescent="0.2">
      <c r="A2705" s="39">
        <v>46</v>
      </c>
      <c r="B2705" s="39">
        <v>2095</v>
      </c>
      <c r="C2705" s="38" t="s">
        <v>2778</v>
      </c>
      <c r="D2705" s="39">
        <v>0.3458</v>
      </c>
      <c r="E2705" s="39">
        <v>0.2913</v>
      </c>
    </row>
    <row r="2706" spans="1:5" x14ac:dyDescent="0.2">
      <c r="A2706" s="39">
        <v>46</v>
      </c>
      <c r="B2706" s="39">
        <v>2096</v>
      </c>
      <c r="C2706" s="38" t="s">
        <v>2779</v>
      </c>
      <c r="D2706" s="39">
        <v>0.34150000000000003</v>
      </c>
      <c r="E2706" s="39">
        <v>0.28689999999999999</v>
      </c>
    </row>
    <row r="2707" spans="1:5" x14ac:dyDescent="0.2">
      <c r="A2707" s="39">
        <v>46</v>
      </c>
      <c r="B2707" s="39">
        <v>2097</v>
      </c>
      <c r="C2707" s="38" t="s">
        <v>2780</v>
      </c>
      <c r="D2707" s="39">
        <v>0.33729999999999999</v>
      </c>
      <c r="E2707" s="39">
        <v>0.28260000000000002</v>
      </c>
    </row>
    <row r="2708" spans="1:5" x14ac:dyDescent="0.2">
      <c r="A2708" s="39">
        <v>46</v>
      </c>
      <c r="B2708" s="39">
        <v>2098</v>
      </c>
      <c r="C2708" s="38" t="s">
        <v>2781</v>
      </c>
      <c r="D2708" s="39">
        <v>0.33300000000000002</v>
      </c>
      <c r="E2708" s="39">
        <v>0.27829999999999999</v>
      </c>
    </row>
    <row r="2709" spans="1:5" x14ac:dyDescent="0.2">
      <c r="A2709" s="39">
        <v>46</v>
      </c>
      <c r="B2709" s="39">
        <v>2099</v>
      </c>
      <c r="C2709" s="38" t="s">
        <v>2782</v>
      </c>
      <c r="D2709" s="39">
        <v>0.32890000000000003</v>
      </c>
      <c r="E2709" s="39">
        <v>0.2742</v>
      </c>
    </row>
    <row r="2710" spans="1:5" x14ac:dyDescent="0.2">
      <c r="A2710" s="39">
        <v>46</v>
      </c>
      <c r="B2710" s="39">
        <v>2100</v>
      </c>
      <c r="C2710" s="38" t="s">
        <v>2783</v>
      </c>
      <c r="D2710" s="39">
        <v>0.32469999999999999</v>
      </c>
      <c r="E2710" s="39">
        <v>0.27010000000000001</v>
      </c>
    </row>
    <row r="2711" spans="1:5" x14ac:dyDescent="0.2">
      <c r="A2711" s="39">
        <v>46</v>
      </c>
      <c r="B2711" s="39">
        <v>2101</v>
      </c>
      <c r="C2711" s="38" t="s">
        <v>2784</v>
      </c>
      <c r="D2711" s="39">
        <v>0.32069999999999999</v>
      </c>
      <c r="E2711" s="39">
        <v>0.26600000000000001</v>
      </c>
    </row>
    <row r="2712" spans="1:5" x14ac:dyDescent="0.2">
      <c r="A2712" s="39">
        <v>46</v>
      </c>
      <c r="B2712" s="39">
        <v>2102</v>
      </c>
      <c r="C2712" s="38" t="s">
        <v>2785</v>
      </c>
      <c r="D2712" s="39">
        <v>0.31659999999999999</v>
      </c>
      <c r="E2712" s="39">
        <v>0.2621</v>
      </c>
    </row>
    <row r="2713" spans="1:5" x14ac:dyDescent="0.2">
      <c r="A2713" s="39">
        <v>46</v>
      </c>
      <c r="B2713" s="39">
        <v>2103</v>
      </c>
      <c r="C2713" s="38" t="s">
        <v>2786</v>
      </c>
      <c r="D2713" s="39">
        <v>0.31269999999999998</v>
      </c>
      <c r="E2713" s="39">
        <v>0.2581</v>
      </c>
    </row>
    <row r="2714" spans="1:5" x14ac:dyDescent="0.2">
      <c r="A2714" s="39">
        <v>46</v>
      </c>
      <c r="B2714" s="39">
        <v>2104</v>
      </c>
      <c r="C2714" s="38" t="s">
        <v>2787</v>
      </c>
      <c r="D2714" s="39">
        <v>0.30890000000000001</v>
      </c>
      <c r="E2714" s="39">
        <v>0.25419999999999998</v>
      </c>
    </row>
    <row r="2715" spans="1:5" x14ac:dyDescent="0.2">
      <c r="A2715" s="39">
        <v>46</v>
      </c>
      <c r="B2715" s="39">
        <v>2105</v>
      </c>
      <c r="C2715" s="38" t="s">
        <v>2788</v>
      </c>
      <c r="D2715" s="39">
        <v>0.30499999999999999</v>
      </c>
      <c r="E2715" s="39">
        <v>0.25040000000000001</v>
      </c>
    </row>
    <row r="2716" spans="1:5" x14ac:dyDescent="0.2">
      <c r="A2716" s="39">
        <v>46</v>
      </c>
      <c r="B2716" s="39">
        <v>2106</v>
      </c>
      <c r="C2716" s="38" t="s">
        <v>2789</v>
      </c>
      <c r="D2716" s="39">
        <v>0.30120000000000002</v>
      </c>
      <c r="E2716" s="39">
        <v>0.2467</v>
      </c>
    </row>
    <row r="2717" spans="1:5" x14ac:dyDescent="0.2">
      <c r="A2717" s="39">
        <v>46</v>
      </c>
      <c r="B2717" s="39">
        <v>2107</v>
      </c>
      <c r="C2717" s="38" t="s">
        <v>2790</v>
      </c>
      <c r="D2717" s="39">
        <v>0.2974</v>
      </c>
      <c r="E2717" s="39">
        <v>0.24299999999999999</v>
      </c>
    </row>
    <row r="2718" spans="1:5" x14ac:dyDescent="0.2">
      <c r="A2718" s="39">
        <v>46</v>
      </c>
      <c r="B2718" s="39">
        <v>2108</v>
      </c>
      <c r="C2718" s="38" t="s">
        <v>2791</v>
      </c>
      <c r="D2718" s="39">
        <v>0.29370000000000002</v>
      </c>
      <c r="E2718" s="39">
        <v>0.23930000000000001</v>
      </c>
    </row>
    <row r="2719" spans="1:5" x14ac:dyDescent="0.2">
      <c r="A2719" s="39">
        <v>46</v>
      </c>
      <c r="B2719" s="39">
        <v>2109</v>
      </c>
      <c r="C2719" s="38" t="s">
        <v>2792</v>
      </c>
      <c r="D2719" s="39">
        <v>0.28999999999999998</v>
      </c>
      <c r="E2719" s="39">
        <v>0.23569999999999999</v>
      </c>
    </row>
    <row r="2720" spans="1:5" x14ac:dyDescent="0.2">
      <c r="A2720" s="39">
        <v>46</v>
      </c>
      <c r="B2720" s="39">
        <v>2110</v>
      </c>
      <c r="C2720" s="38" t="s">
        <v>2793</v>
      </c>
      <c r="D2720" s="39">
        <v>0.28639999999999999</v>
      </c>
      <c r="E2720" s="39">
        <v>0.23219999999999999</v>
      </c>
    </row>
    <row r="2721" spans="1:5" x14ac:dyDescent="0.2">
      <c r="A2721" s="39">
        <v>46</v>
      </c>
      <c r="B2721" s="39">
        <v>2111</v>
      </c>
      <c r="C2721" s="38" t="s">
        <v>2794</v>
      </c>
      <c r="D2721" s="39">
        <v>0.28289999999999998</v>
      </c>
      <c r="E2721" s="39">
        <v>0.22869999999999999</v>
      </c>
    </row>
    <row r="2722" spans="1:5" x14ac:dyDescent="0.2">
      <c r="A2722" s="39">
        <v>46</v>
      </c>
      <c r="B2722" s="39">
        <v>2112</v>
      </c>
      <c r="C2722" s="38" t="s">
        <v>2795</v>
      </c>
      <c r="D2722" s="39">
        <v>0.27929999999999999</v>
      </c>
      <c r="E2722" s="39">
        <v>0.2253</v>
      </c>
    </row>
    <row r="2723" spans="1:5" x14ac:dyDescent="0.2">
      <c r="A2723" s="39">
        <v>46</v>
      </c>
      <c r="B2723" s="39">
        <v>2113</v>
      </c>
      <c r="C2723" s="38" t="s">
        <v>2796</v>
      </c>
      <c r="D2723" s="39">
        <v>0.27579999999999999</v>
      </c>
      <c r="E2723" s="39">
        <v>0.22189999999999999</v>
      </c>
    </row>
    <row r="2724" spans="1:5" x14ac:dyDescent="0.2">
      <c r="A2724" s="39">
        <v>46</v>
      </c>
      <c r="B2724" s="39">
        <v>2114</v>
      </c>
      <c r="C2724" s="38" t="s">
        <v>2797</v>
      </c>
      <c r="D2724" s="39">
        <v>0.27229999999999999</v>
      </c>
      <c r="E2724" s="39">
        <v>0.2185</v>
      </c>
    </row>
    <row r="2725" spans="1:5" x14ac:dyDescent="0.2">
      <c r="A2725" s="39">
        <v>46</v>
      </c>
      <c r="B2725" s="39">
        <v>2115</v>
      </c>
      <c r="C2725" s="38" t="s">
        <v>2798</v>
      </c>
      <c r="D2725" s="39">
        <v>0.26889999999999997</v>
      </c>
      <c r="E2725" s="39">
        <v>0.21529999999999999</v>
      </c>
    </row>
    <row r="2726" spans="1:5" x14ac:dyDescent="0.2">
      <c r="A2726" s="39">
        <v>46</v>
      </c>
      <c r="B2726" s="39">
        <v>2116</v>
      </c>
      <c r="C2726" s="38" t="s">
        <v>2799</v>
      </c>
      <c r="D2726" s="39">
        <v>0.26554245317664338</v>
      </c>
      <c r="E2726" s="39">
        <v>0.21214686498855834</v>
      </c>
    </row>
    <row r="2727" spans="1:5" x14ac:dyDescent="0.2">
      <c r="A2727" s="39">
        <v>46</v>
      </c>
      <c r="B2727" s="39">
        <v>2117</v>
      </c>
      <c r="C2727" s="38" t="s">
        <v>2800</v>
      </c>
      <c r="D2727" s="39">
        <v>0.26222682944986925</v>
      </c>
      <c r="E2727" s="39">
        <v>0.20903990861343985</v>
      </c>
    </row>
    <row r="2728" spans="1:5" x14ac:dyDescent="0.2">
      <c r="A2728" s="39">
        <v>47</v>
      </c>
      <c r="B2728" s="39">
        <v>2024</v>
      </c>
      <c r="C2728" s="38" t="s">
        <v>2801</v>
      </c>
      <c r="D2728" s="39">
        <v>0.93020000000000003</v>
      </c>
      <c r="E2728" s="39">
        <v>0.92689999999999995</v>
      </c>
    </row>
    <row r="2729" spans="1:5" x14ac:dyDescent="0.2">
      <c r="A2729" s="39">
        <v>47</v>
      </c>
      <c r="B2729" s="39">
        <v>2025</v>
      </c>
      <c r="C2729" s="38" t="s">
        <v>2802</v>
      </c>
      <c r="D2729" s="39">
        <v>0.89590000000000003</v>
      </c>
      <c r="E2729" s="39">
        <v>0.89129999999999998</v>
      </c>
    </row>
    <row r="2730" spans="1:5" x14ac:dyDescent="0.2">
      <c r="A2730" s="39">
        <v>47</v>
      </c>
      <c r="B2730" s="39">
        <v>2026</v>
      </c>
      <c r="C2730" s="38" t="s">
        <v>2803</v>
      </c>
      <c r="D2730" s="39">
        <v>0.87960000000000005</v>
      </c>
      <c r="E2730" s="39">
        <v>0.87370000000000003</v>
      </c>
    </row>
    <row r="2731" spans="1:5" x14ac:dyDescent="0.2">
      <c r="A2731" s="39">
        <v>47</v>
      </c>
      <c r="B2731" s="39">
        <v>2027</v>
      </c>
      <c r="C2731" s="38" t="s">
        <v>2804</v>
      </c>
      <c r="D2731" s="39">
        <v>0.86370000000000002</v>
      </c>
      <c r="E2731" s="39">
        <v>0.85650000000000004</v>
      </c>
    </row>
    <row r="2732" spans="1:5" x14ac:dyDescent="0.2">
      <c r="A2732" s="39">
        <v>47</v>
      </c>
      <c r="B2732" s="39">
        <v>2028</v>
      </c>
      <c r="C2732" s="38" t="s">
        <v>2805</v>
      </c>
      <c r="D2732" s="39">
        <v>0.84799999999999998</v>
      </c>
      <c r="E2732" s="39">
        <v>0.8397</v>
      </c>
    </row>
    <row r="2733" spans="1:5" x14ac:dyDescent="0.2">
      <c r="A2733" s="39">
        <v>47</v>
      </c>
      <c r="B2733" s="39">
        <v>2029</v>
      </c>
      <c r="C2733" s="38" t="s">
        <v>2806</v>
      </c>
      <c r="D2733" s="39">
        <v>0.8327</v>
      </c>
      <c r="E2733" s="39">
        <v>0.82320000000000004</v>
      </c>
    </row>
    <row r="2734" spans="1:5" x14ac:dyDescent="0.2">
      <c r="A2734" s="39">
        <v>47</v>
      </c>
      <c r="B2734" s="39">
        <v>2030</v>
      </c>
      <c r="C2734" s="38" t="s">
        <v>2807</v>
      </c>
      <c r="D2734" s="39">
        <v>0.81769999999999998</v>
      </c>
      <c r="E2734" s="39">
        <v>0.80700000000000005</v>
      </c>
    </row>
    <row r="2735" spans="1:5" x14ac:dyDescent="0.2">
      <c r="A2735" s="39">
        <v>47</v>
      </c>
      <c r="B2735" s="39">
        <v>2031</v>
      </c>
      <c r="C2735" s="38" t="s">
        <v>2808</v>
      </c>
      <c r="D2735" s="39">
        <v>0.80289999999999995</v>
      </c>
      <c r="E2735" s="39">
        <v>0.79110000000000003</v>
      </c>
    </row>
    <row r="2736" spans="1:5" x14ac:dyDescent="0.2">
      <c r="A2736" s="39">
        <v>47</v>
      </c>
      <c r="B2736" s="39">
        <v>2032</v>
      </c>
      <c r="C2736" s="38" t="s">
        <v>2809</v>
      </c>
      <c r="D2736" s="39">
        <v>0.78839999999999999</v>
      </c>
      <c r="E2736" s="39">
        <v>0.77549999999999997</v>
      </c>
    </row>
    <row r="2737" spans="1:5" x14ac:dyDescent="0.2">
      <c r="A2737" s="39">
        <v>47</v>
      </c>
      <c r="B2737" s="39">
        <v>2033</v>
      </c>
      <c r="C2737" s="38" t="s">
        <v>2810</v>
      </c>
      <c r="D2737" s="39">
        <v>0.7742</v>
      </c>
      <c r="E2737" s="39">
        <v>0.76019999999999999</v>
      </c>
    </row>
    <row r="2738" spans="1:5" x14ac:dyDescent="0.2">
      <c r="A2738" s="39">
        <v>47</v>
      </c>
      <c r="B2738" s="39">
        <v>2034</v>
      </c>
      <c r="C2738" s="38" t="s">
        <v>2811</v>
      </c>
      <c r="D2738" s="39">
        <v>0.76029999999999998</v>
      </c>
      <c r="E2738" s="39">
        <v>0.74529999999999996</v>
      </c>
    </row>
    <row r="2739" spans="1:5" x14ac:dyDescent="0.2">
      <c r="A2739" s="39">
        <v>47</v>
      </c>
      <c r="B2739" s="39">
        <v>2035</v>
      </c>
      <c r="C2739" s="38" t="s">
        <v>2812</v>
      </c>
      <c r="D2739" s="39">
        <v>0.74690000000000001</v>
      </c>
      <c r="E2739" s="39">
        <v>0.73099999999999998</v>
      </c>
    </row>
    <row r="2740" spans="1:5" x14ac:dyDescent="0.2">
      <c r="A2740" s="39">
        <v>47</v>
      </c>
      <c r="B2740" s="39">
        <v>2036</v>
      </c>
      <c r="C2740" s="38" t="s">
        <v>2813</v>
      </c>
      <c r="D2740" s="39">
        <v>0.73429999999999995</v>
      </c>
      <c r="E2740" s="39">
        <v>0.71730000000000005</v>
      </c>
    </row>
    <row r="2741" spans="1:5" x14ac:dyDescent="0.2">
      <c r="A2741" s="39">
        <v>47</v>
      </c>
      <c r="B2741" s="39">
        <v>2037</v>
      </c>
      <c r="C2741" s="38" t="s">
        <v>2814</v>
      </c>
      <c r="D2741" s="39">
        <v>0.72250000000000003</v>
      </c>
      <c r="E2741" s="39">
        <v>0.70440000000000003</v>
      </c>
    </row>
    <row r="2742" spans="1:5" x14ac:dyDescent="0.2">
      <c r="A2742" s="39">
        <v>47</v>
      </c>
      <c r="B2742" s="39">
        <v>2038</v>
      </c>
      <c r="C2742" s="38" t="s">
        <v>2815</v>
      </c>
      <c r="D2742" s="39">
        <v>0.71140000000000003</v>
      </c>
      <c r="E2742" s="39">
        <v>0.69220000000000004</v>
      </c>
    </row>
    <row r="2743" spans="1:5" x14ac:dyDescent="0.2">
      <c r="A2743" s="39">
        <v>47</v>
      </c>
      <c r="B2743" s="39">
        <v>2039</v>
      </c>
      <c r="C2743" s="38" t="s">
        <v>2816</v>
      </c>
      <c r="D2743" s="39">
        <v>0.70120000000000005</v>
      </c>
      <c r="E2743" s="39">
        <v>0.68069999999999997</v>
      </c>
    </row>
    <row r="2744" spans="1:5" x14ac:dyDescent="0.2">
      <c r="A2744" s="39">
        <v>47</v>
      </c>
      <c r="B2744" s="39">
        <v>2040</v>
      </c>
      <c r="C2744" s="38" t="s">
        <v>2817</v>
      </c>
      <c r="D2744" s="39">
        <v>0.6915</v>
      </c>
      <c r="E2744" s="39">
        <v>0.66979999999999995</v>
      </c>
    </row>
    <row r="2745" spans="1:5" x14ac:dyDescent="0.2">
      <c r="A2745" s="39">
        <v>47</v>
      </c>
      <c r="B2745" s="39">
        <v>2041</v>
      </c>
      <c r="C2745" s="38" t="s">
        <v>2818</v>
      </c>
      <c r="D2745" s="39">
        <v>0.6825</v>
      </c>
      <c r="E2745" s="39">
        <v>0.65949999999999998</v>
      </c>
    </row>
    <row r="2746" spans="1:5" x14ac:dyDescent="0.2">
      <c r="A2746" s="39">
        <v>47</v>
      </c>
      <c r="B2746" s="39">
        <v>2042</v>
      </c>
      <c r="C2746" s="38" t="s">
        <v>2819</v>
      </c>
      <c r="D2746" s="39">
        <v>0.67390000000000005</v>
      </c>
      <c r="E2746" s="39">
        <v>0.64949999999999997</v>
      </c>
    </row>
    <row r="2747" spans="1:5" x14ac:dyDescent="0.2">
      <c r="A2747" s="39">
        <v>47</v>
      </c>
      <c r="B2747" s="39">
        <v>2043</v>
      </c>
      <c r="C2747" s="38" t="s">
        <v>2820</v>
      </c>
      <c r="D2747" s="39">
        <v>0.66549999999999998</v>
      </c>
      <c r="E2747" s="39">
        <v>0.63970000000000005</v>
      </c>
    </row>
    <row r="2748" spans="1:5" x14ac:dyDescent="0.2">
      <c r="A2748" s="39">
        <v>47</v>
      </c>
      <c r="B2748" s="39">
        <v>2044</v>
      </c>
      <c r="C2748" s="38" t="s">
        <v>2821</v>
      </c>
      <c r="D2748" s="39">
        <v>0.65720000000000001</v>
      </c>
      <c r="E2748" s="39">
        <v>0.63009999999999999</v>
      </c>
    </row>
    <row r="2749" spans="1:5" x14ac:dyDescent="0.2">
      <c r="A2749" s="39">
        <v>47</v>
      </c>
      <c r="B2749" s="39">
        <v>2045</v>
      </c>
      <c r="C2749" s="38" t="s">
        <v>2822</v>
      </c>
      <c r="D2749" s="39">
        <v>0.64910000000000001</v>
      </c>
      <c r="E2749" s="39">
        <v>0.62070000000000003</v>
      </c>
    </row>
    <row r="2750" spans="1:5" x14ac:dyDescent="0.2">
      <c r="A2750" s="39">
        <v>47</v>
      </c>
      <c r="B2750" s="39">
        <v>2046</v>
      </c>
      <c r="C2750" s="38" t="s">
        <v>2823</v>
      </c>
      <c r="D2750" s="39">
        <v>0.64100000000000001</v>
      </c>
      <c r="E2750" s="39">
        <v>0.61140000000000005</v>
      </c>
    </row>
    <row r="2751" spans="1:5" x14ac:dyDescent="0.2">
      <c r="A2751" s="39">
        <v>47</v>
      </c>
      <c r="B2751" s="39">
        <v>2047</v>
      </c>
      <c r="C2751" s="38" t="s">
        <v>2824</v>
      </c>
      <c r="D2751" s="39">
        <v>0.63290000000000002</v>
      </c>
      <c r="E2751" s="39">
        <v>0.60219999999999996</v>
      </c>
    </row>
    <row r="2752" spans="1:5" x14ac:dyDescent="0.2">
      <c r="A2752" s="39">
        <v>47</v>
      </c>
      <c r="B2752" s="39">
        <v>2048</v>
      </c>
      <c r="C2752" s="38" t="s">
        <v>2825</v>
      </c>
      <c r="D2752" s="39">
        <v>0.625</v>
      </c>
      <c r="E2752" s="39">
        <v>0.59330000000000005</v>
      </c>
    </row>
    <row r="2753" spans="1:5" x14ac:dyDescent="0.2">
      <c r="A2753" s="39">
        <v>47</v>
      </c>
      <c r="B2753" s="39">
        <v>2049</v>
      </c>
      <c r="C2753" s="38" t="s">
        <v>2826</v>
      </c>
      <c r="D2753" s="39">
        <v>0.61719999999999997</v>
      </c>
      <c r="E2753" s="39">
        <v>0.58430000000000004</v>
      </c>
    </row>
    <row r="2754" spans="1:5" x14ac:dyDescent="0.2">
      <c r="A2754" s="39">
        <v>47</v>
      </c>
      <c r="B2754" s="39">
        <v>2050</v>
      </c>
      <c r="C2754" s="38" t="s">
        <v>2827</v>
      </c>
      <c r="D2754" s="39">
        <v>0.60950000000000004</v>
      </c>
      <c r="E2754" s="39">
        <v>0.57550000000000001</v>
      </c>
    </row>
    <row r="2755" spans="1:5" x14ac:dyDescent="0.2">
      <c r="A2755" s="39">
        <v>47</v>
      </c>
      <c r="B2755" s="39">
        <v>2051</v>
      </c>
      <c r="C2755" s="38" t="s">
        <v>2828</v>
      </c>
      <c r="D2755" s="39">
        <v>0.60189999999999999</v>
      </c>
      <c r="E2755" s="39">
        <v>0.56699999999999995</v>
      </c>
    </row>
    <row r="2756" spans="1:5" x14ac:dyDescent="0.2">
      <c r="A2756" s="39">
        <v>47</v>
      </c>
      <c r="B2756" s="39">
        <v>2052</v>
      </c>
      <c r="C2756" s="38" t="s">
        <v>2829</v>
      </c>
      <c r="D2756" s="39">
        <v>0.59430000000000005</v>
      </c>
      <c r="E2756" s="39">
        <v>0.55840000000000001</v>
      </c>
    </row>
    <row r="2757" spans="1:5" x14ac:dyDescent="0.2">
      <c r="A2757" s="39">
        <v>47</v>
      </c>
      <c r="B2757" s="39">
        <v>2053</v>
      </c>
      <c r="C2757" s="38" t="s">
        <v>2830</v>
      </c>
      <c r="D2757" s="39">
        <v>0.58689999999999998</v>
      </c>
      <c r="E2757" s="39">
        <v>0.55010000000000003</v>
      </c>
    </row>
    <row r="2758" spans="1:5" x14ac:dyDescent="0.2">
      <c r="A2758" s="39">
        <v>47</v>
      </c>
      <c r="B2758" s="39">
        <v>2054</v>
      </c>
      <c r="C2758" s="38" t="s">
        <v>2831</v>
      </c>
      <c r="D2758" s="39">
        <v>0.5796</v>
      </c>
      <c r="E2758" s="39">
        <v>0.54179999999999995</v>
      </c>
    </row>
    <row r="2759" spans="1:5" x14ac:dyDescent="0.2">
      <c r="A2759" s="39">
        <v>47</v>
      </c>
      <c r="B2759" s="39">
        <v>2055</v>
      </c>
      <c r="C2759" s="38" t="s">
        <v>2832</v>
      </c>
      <c r="D2759" s="39">
        <v>0.57240000000000002</v>
      </c>
      <c r="E2759" s="39">
        <v>0.53369999999999995</v>
      </c>
    </row>
    <row r="2760" spans="1:5" x14ac:dyDescent="0.2">
      <c r="A2760" s="39">
        <v>47</v>
      </c>
      <c r="B2760" s="39">
        <v>2056</v>
      </c>
      <c r="C2760" s="38" t="s">
        <v>2833</v>
      </c>
      <c r="D2760" s="39">
        <v>0.56520000000000004</v>
      </c>
      <c r="E2760" s="39">
        <v>0.52569999999999995</v>
      </c>
    </row>
    <row r="2761" spans="1:5" x14ac:dyDescent="0.2">
      <c r="A2761" s="39">
        <v>47</v>
      </c>
      <c r="B2761" s="39">
        <v>2057</v>
      </c>
      <c r="C2761" s="38" t="s">
        <v>2834</v>
      </c>
      <c r="D2761" s="39">
        <v>0.55810000000000004</v>
      </c>
      <c r="E2761" s="39">
        <v>0.51780000000000004</v>
      </c>
    </row>
    <row r="2762" spans="1:5" x14ac:dyDescent="0.2">
      <c r="A2762" s="39">
        <v>47</v>
      </c>
      <c r="B2762" s="39">
        <v>2058</v>
      </c>
      <c r="C2762" s="38" t="s">
        <v>2835</v>
      </c>
      <c r="D2762" s="39">
        <v>0.55120000000000002</v>
      </c>
      <c r="E2762" s="39">
        <v>0.51</v>
      </c>
    </row>
    <row r="2763" spans="1:5" x14ac:dyDescent="0.2">
      <c r="A2763" s="39">
        <v>47</v>
      </c>
      <c r="B2763" s="39">
        <v>2059</v>
      </c>
      <c r="C2763" s="38" t="s">
        <v>2836</v>
      </c>
      <c r="D2763" s="39">
        <v>0.54430000000000001</v>
      </c>
      <c r="E2763" s="39">
        <v>0.50239999999999996</v>
      </c>
    </row>
    <row r="2764" spans="1:5" x14ac:dyDescent="0.2">
      <c r="A2764" s="39">
        <v>47</v>
      </c>
      <c r="B2764" s="39">
        <v>2060</v>
      </c>
      <c r="C2764" s="38" t="s">
        <v>2837</v>
      </c>
      <c r="D2764" s="39">
        <v>0.53759999999999997</v>
      </c>
      <c r="E2764" s="39">
        <v>0.49490000000000001</v>
      </c>
    </row>
    <row r="2765" spans="1:5" x14ac:dyDescent="0.2">
      <c r="A2765" s="39">
        <v>47</v>
      </c>
      <c r="B2765" s="39">
        <v>2061</v>
      </c>
      <c r="C2765" s="38" t="s">
        <v>2838</v>
      </c>
      <c r="D2765" s="39">
        <v>0.53080000000000005</v>
      </c>
      <c r="E2765" s="39">
        <v>0.4874</v>
      </c>
    </row>
    <row r="2766" spans="1:5" x14ac:dyDescent="0.2">
      <c r="A2766" s="39">
        <v>47</v>
      </c>
      <c r="B2766" s="39">
        <v>2062</v>
      </c>
      <c r="C2766" s="38" t="s">
        <v>2839</v>
      </c>
      <c r="D2766" s="39">
        <v>0.5242</v>
      </c>
      <c r="E2766" s="39">
        <v>0.48020000000000002</v>
      </c>
    </row>
    <row r="2767" spans="1:5" x14ac:dyDescent="0.2">
      <c r="A2767" s="39">
        <v>47</v>
      </c>
      <c r="B2767" s="39">
        <v>2063</v>
      </c>
      <c r="C2767" s="38" t="s">
        <v>2840</v>
      </c>
      <c r="D2767" s="39">
        <v>0.51770000000000005</v>
      </c>
      <c r="E2767" s="39">
        <v>0.47299999999999998</v>
      </c>
    </row>
    <row r="2768" spans="1:5" x14ac:dyDescent="0.2">
      <c r="A2768" s="39">
        <v>47</v>
      </c>
      <c r="B2768" s="39">
        <v>2064</v>
      </c>
      <c r="C2768" s="38" t="s">
        <v>2841</v>
      </c>
      <c r="D2768" s="39">
        <v>0.51119999999999999</v>
      </c>
      <c r="E2768" s="39">
        <v>0.46579999999999999</v>
      </c>
    </row>
    <row r="2769" spans="1:5" x14ac:dyDescent="0.2">
      <c r="A2769" s="39">
        <v>47</v>
      </c>
      <c r="B2769" s="39">
        <v>2065</v>
      </c>
      <c r="C2769" s="38" t="s">
        <v>2842</v>
      </c>
      <c r="D2769" s="39">
        <v>0.50480000000000003</v>
      </c>
      <c r="E2769" s="39">
        <v>0.45889999999999997</v>
      </c>
    </row>
    <row r="2770" spans="1:5" x14ac:dyDescent="0.2">
      <c r="A2770" s="39">
        <v>47</v>
      </c>
      <c r="B2770" s="39">
        <v>2066</v>
      </c>
      <c r="C2770" s="38" t="s">
        <v>2843</v>
      </c>
      <c r="D2770" s="39">
        <v>0.4985</v>
      </c>
      <c r="E2770" s="39">
        <v>0.45200000000000001</v>
      </c>
    </row>
    <row r="2771" spans="1:5" x14ac:dyDescent="0.2">
      <c r="A2771" s="39">
        <v>47</v>
      </c>
      <c r="B2771" s="39">
        <v>2067</v>
      </c>
      <c r="C2771" s="38" t="s">
        <v>2844</v>
      </c>
      <c r="D2771" s="39">
        <v>0.49220000000000003</v>
      </c>
      <c r="E2771" s="39">
        <v>0.44519999999999998</v>
      </c>
    </row>
    <row r="2772" spans="1:5" x14ac:dyDescent="0.2">
      <c r="A2772" s="39">
        <v>47</v>
      </c>
      <c r="B2772" s="39">
        <v>2068</v>
      </c>
      <c r="C2772" s="38" t="s">
        <v>2845</v>
      </c>
      <c r="D2772" s="39">
        <v>0.48620000000000002</v>
      </c>
      <c r="E2772" s="39">
        <v>0.4385</v>
      </c>
    </row>
    <row r="2773" spans="1:5" x14ac:dyDescent="0.2">
      <c r="A2773" s="39">
        <v>47</v>
      </c>
      <c r="B2773" s="39">
        <v>2069</v>
      </c>
      <c r="C2773" s="38" t="s">
        <v>2846</v>
      </c>
      <c r="D2773" s="39">
        <v>0.48010000000000003</v>
      </c>
      <c r="E2773" s="39">
        <v>0.432</v>
      </c>
    </row>
    <row r="2774" spans="1:5" x14ac:dyDescent="0.2">
      <c r="A2774" s="39">
        <v>47</v>
      </c>
      <c r="B2774" s="39">
        <v>2070</v>
      </c>
      <c r="C2774" s="38" t="s">
        <v>2847</v>
      </c>
      <c r="D2774" s="39">
        <v>0.47410000000000002</v>
      </c>
      <c r="E2774" s="39">
        <v>0.42549999999999999</v>
      </c>
    </row>
    <row r="2775" spans="1:5" x14ac:dyDescent="0.2">
      <c r="A2775" s="39">
        <v>47</v>
      </c>
      <c r="B2775" s="39">
        <v>2071</v>
      </c>
      <c r="C2775" s="38" t="s">
        <v>2848</v>
      </c>
      <c r="D2775" s="39">
        <v>0.46810000000000002</v>
      </c>
      <c r="E2775" s="39">
        <v>0.41909999999999997</v>
      </c>
    </row>
    <row r="2776" spans="1:5" x14ac:dyDescent="0.2">
      <c r="A2776" s="39">
        <v>47</v>
      </c>
      <c r="B2776" s="39">
        <v>2072</v>
      </c>
      <c r="C2776" s="38" t="s">
        <v>2849</v>
      </c>
      <c r="D2776" s="39">
        <v>0.4622</v>
      </c>
      <c r="E2776" s="39">
        <v>0.41289999999999999</v>
      </c>
    </row>
    <row r="2777" spans="1:5" x14ac:dyDescent="0.2">
      <c r="A2777" s="39">
        <v>47</v>
      </c>
      <c r="B2777" s="39">
        <v>2073</v>
      </c>
      <c r="C2777" s="38" t="s">
        <v>2850</v>
      </c>
      <c r="D2777" s="39">
        <v>0.45650000000000002</v>
      </c>
      <c r="E2777" s="39">
        <v>0.40660000000000002</v>
      </c>
    </row>
    <row r="2778" spans="1:5" x14ac:dyDescent="0.2">
      <c r="A2778" s="39">
        <v>47</v>
      </c>
      <c r="B2778" s="39">
        <v>2074</v>
      </c>
      <c r="C2778" s="38" t="s">
        <v>2851</v>
      </c>
      <c r="D2778" s="39">
        <v>0.45079999999999998</v>
      </c>
      <c r="E2778" s="39">
        <v>0.40050000000000002</v>
      </c>
    </row>
    <row r="2779" spans="1:5" x14ac:dyDescent="0.2">
      <c r="A2779" s="39">
        <v>47</v>
      </c>
      <c r="B2779" s="39">
        <v>2075</v>
      </c>
      <c r="C2779" s="38" t="s">
        <v>2852</v>
      </c>
      <c r="D2779" s="39">
        <v>0.44519999999999998</v>
      </c>
      <c r="E2779" s="39">
        <v>0.39450000000000002</v>
      </c>
    </row>
    <row r="2780" spans="1:5" x14ac:dyDescent="0.2">
      <c r="A2780" s="39">
        <v>47</v>
      </c>
      <c r="B2780" s="39">
        <v>2076</v>
      </c>
      <c r="C2780" s="38" t="s">
        <v>2853</v>
      </c>
      <c r="D2780" s="39">
        <v>0.43959999999999999</v>
      </c>
      <c r="E2780" s="39">
        <v>0.3886</v>
      </c>
    </row>
    <row r="2781" spans="1:5" x14ac:dyDescent="0.2">
      <c r="A2781" s="39">
        <v>47</v>
      </c>
      <c r="B2781" s="39">
        <v>2077</v>
      </c>
      <c r="C2781" s="38" t="s">
        <v>2854</v>
      </c>
      <c r="D2781" s="39">
        <v>0.43419999999999997</v>
      </c>
      <c r="E2781" s="39">
        <v>0.38279999999999997</v>
      </c>
    </row>
    <row r="2782" spans="1:5" x14ac:dyDescent="0.2">
      <c r="A2782" s="39">
        <v>47</v>
      </c>
      <c r="B2782" s="39">
        <v>2078</v>
      </c>
      <c r="C2782" s="38" t="s">
        <v>2855</v>
      </c>
      <c r="D2782" s="39">
        <v>0.42870000000000003</v>
      </c>
      <c r="E2782" s="39">
        <v>0.377</v>
      </c>
    </row>
    <row r="2783" spans="1:5" x14ac:dyDescent="0.2">
      <c r="A2783" s="39">
        <v>47</v>
      </c>
      <c r="B2783" s="39">
        <v>2079</v>
      </c>
      <c r="C2783" s="38" t="s">
        <v>2856</v>
      </c>
      <c r="D2783" s="39">
        <v>0.42330000000000001</v>
      </c>
      <c r="E2783" s="39">
        <v>0.37140000000000001</v>
      </c>
    </row>
    <row r="2784" spans="1:5" x14ac:dyDescent="0.2">
      <c r="A2784" s="39">
        <v>47</v>
      </c>
      <c r="B2784" s="39">
        <v>2080</v>
      </c>
      <c r="C2784" s="38" t="s">
        <v>2857</v>
      </c>
      <c r="D2784" s="39">
        <v>0.41799999999999998</v>
      </c>
      <c r="E2784" s="39">
        <v>0.36580000000000001</v>
      </c>
    </row>
    <row r="2785" spans="1:5" x14ac:dyDescent="0.2">
      <c r="A2785" s="39">
        <v>47</v>
      </c>
      <c r="B2785" s="39">
        <v>2081</v>
      </c>
      <c r="C2785" s="38" t="s">
        <v>2858</v>
      </c>
      <c r="D2785" s="39">
        <v>0.41289999999999999</v>
      </c>
      <c r="E2785" s="39">
        <v>0.36030000000000001</v>
      </c>
    </row>
    <row r="2786" spans="1:5" x14ac:dyDescent="0.2">
      <c r="A2786" s="39">
        <v>47</v>
      </c>
      <c r="B2786" s="39">
        <v>2082</v>
      </c>
      <c r="C2786" s="38" t="s">
        <v>2859</v>
      </c>
      <c r="D2786" s="39">
        <v>0.40770000000000001</v>
      </c>
      <c r="E2786" s="39">
        <v>0.35489999999999999</v>
      </c>
    </row>
    <row r="2787" spans="1:5" x14ac:dyDescent="0.2">
      <c r="A2787" s="39">
        <v>47</v>
      </c>
      <c r="B2787" s="39">
        <v>2083</v>
      </c>
      <c r="C2787" s="38" t="s">
        <v>2860</v>
      </c>
      <c r="D2787" s="39">
        <v>0.40260000000000001</v>
      </c>
      <c r="E2787" s="39">
        <v>0.34960000000000002</v>
      </c>
    </row>
    <row r="2788" spans="1:5" x14ac:dyDescent="0.2">
      <c r="A2788" s="39">
        <v>47</v>
      </c>
      <c r="B2788" s="39">
        <v>2084</v>
      </c>
      <c r="C2788" s="38" t="s">
        <v>2861</v>
      </c>
      <c r="D2788" s="39">
        <v>0.39760000000000001</v>
      </c>
      <c r="E2788" s="39">
        <v>0.34439999999999998</v>
      </c>
    </row>
    <row r="2789" spans="1:5" x14ac:dyDescent="0.2">
      <c r="A2789" s="39">
        <v>47</v>
      </c>
      <c r="B2789" s="39">
        <v>2085</v>
      </c>
      <c r="C2789" s="38" t="s">
        <v>2862</v>
      </c>
      <c r="D2789" s="39">
        <v>0.3926</v>
      </c>
      <c r="E2789" s="39">
        <v>0.3392</v>
      </c>
    </row>
    <row r="2790" spans="1:5" x14ac:dyDescent="0.2">
      <c r="A2790" s="39">
        <v>47</v>
      </c>
      <c r="B2790" s="39">
        <v>2086</v>
      </c>
      <c r="C2790" s="38" t="s">
        <v>2863</v>
      </c>
      <c r="D2790" s="39">
        <v>0.38769999999999999</v>
      </c>
      <c r="E2790" s="39">
        <v>0.33410000000000001</v>
      </c>
    </row>
    <row r="2791" spans="1:5" x14ac:dyDescent="0.2">
      <c r="A2791" s="39">
        <v>47</v>
      </c>
      <c r="B2791" s="39">
        <v>2087</v>
      </c>
      <c r="C2791" s="38" t="s">
        <v>2864</v>
      </c>
      <c r="D2791" s="39">
        <v>0.38290000000000002</v>
      </c>
      <c r="E2791" s="39">
        <v>0.3291</v>
      </c>
    </row>
    <row r="2792" spans="1:5" x14ac:dyDescent="0.2">
      <c r="A2792" s="39">
        <v>47</v>
      </c>
      <c r="B2792" s="39">
        <v>2088</v>
      </c>
      <c r="C2792" s="38" t="s">
        <v>2865</v>
      </c>
      <c r="D2792" s="39">
        <v>0.37809999999999999</v>
      </c>
      <c r="E2792" s="39">
        <v>0.3241</v>
      </c>
    </row>
    <row r="2793" spans="1:5" x14ac:dyDescent="0.2">
      <c r="A2793" s="39">
        <v>47</v>
      </c>
      <c r="B2793" s="39">
        <v>2089</v>
      </c>
      <c r="C2793" s="38" t="s">
        <v>2866</v>
      </c>
      <c r="D2793" s="39">
        <v>0.37330000000000002</v>
      </c>
      <c r="E2793" s="39">
        <v>0.31929999999999997</v>
      </c>
    </row>
    <row r="2794" spans="1:5" x14ac:dyDescent="0.2">
      <c r="A2794" s="39">
        <v>47</v>
      </c>
      <c r="B2794" s="39">
        <v>2090</v>
      </c>
      <c r="C2794" s="38" t="s">
        <v>2867</v>
      </c>
      <c r="D2794" s="39">
        <v>0.36870000000000003</v>
      </c>
      <c r="E2794" s="39">
        <v>0.31459999999999999</v>
      </c>
    </row>
    <row r="2795" spans="1:5" x14ac:dyDescent="0.2">
      <c r="A2795" s="39">
        <v>47</v>
      </c>
      <c r="B2795" s="39">
        <v>2091</v>
      </c>
      <c r="C2795" s="38" t="s">
        <v>2868</v>
      </c>
      <c r="D2795" s="39">
        <v>0.36409999999999998</v>
      </c>
      <c r="E2795" s="39">
        <v>0.30980000000000002</v>
      </c>
    </row>
    <row r="2796" spans="1:5" x14ac:dyDescent="0.2">
      <c r="A2796" s="39">
        <v>47</v>
      </c>
      <c r="B2796" s="39">
        <v>2092</v>
      </c>
      <c r="C2796" s="38" t="s">
        <v>2869</v>
      </c>
      <c r="D2796" s="39">
        <v>0.35959999999999998</v>
      </c>
      <c r="E2796" s="39">
        <v>0.30520000000000003</v>
      </c>
    </row>
    <row r="2797" spans="1:5" x14ac:dyDescent="0.2">
      <c r="A2797" s="39">
        <v>47</v>
      </c>
      <c r="B2797" s="39">
        <v>2093</v>
      </c>
      <c r="C2797" s="38" t="s">
        <v>2870</v>
      </c>
      <c r="D2797" s="39">
        <v>0.35499999999999998</v>
      </c>
      <c r="E2797" s="39">
        <v>0.30059999999999998</v>
      </c>
    </row>
    <row r="2798" spans="1:5" x14ac:dyDescent="0.2">
      <c r="A2798" s="39">
        <v>47</v>
      </c>
      <c r="B2798" s="39">
        <v>2094</v>
      </c>
      <c r="C2798" s="38" t="s">
        <v>2871</v>
      </c>
      <c r="D2798" s="39">
        <v>0.35060000000000002</v>
      </c>
      <c r="E2798" s="39">
        <v>0.29609999999999997</v>
      </c>
    </row>
    <row r="2799" spans="1:5" x14ac:dyDescent="0.2">
      <c r="A2799" s="39">
        <v>47</v>
      </c>
      <c r="B2799" s="39">
        <v>2095</v>
      </c>
      <c r="C2799" s="38" t="s">
        <v>2872</v>
      </c>
      <c r="D2799" s="39">
        <v>0.3463</v>
      </c>
      <c r="E2799" s="39">
        <v>0.29160000000000003</v>
      </c>
    </row>
    <row r="2800" spans="1:5" x14ac:dyDescent="0.2">
      <c r="A2800" s="39">
        <v>47</v>
      </c>
      <c r="B2800" s="39">
        <v>2096</v>
      </c>
      <c r="C2800" s="38" t="s">
        <v>2873</v>
      </c>
      <c r="D2800" s="39">
        <v>0.34189999999999998</v>
      </c>
      <c r="E2800" s="39">
        <v>0.2873</v>
      </c>
    </row>
    <row r="2801" spans="1:5" x14ac:dyDescent="0.2">
      <c r="A2801" s="39">
        <v>47</v>
      </c>
      <c r="B2801" s="39">
        <v>2097</v>
      </c>
      <c r="C2801" s="38" t="s">
        <v>2874</v>
      </c>
      <c r="D2801" s="39">
        <v>0.3377</v>
      </c>
      <c r="E2801" s="39">
        <v>0.28299999999999997</v>
      </c>
    </row>
    <row r="2802" spans="1:5" x14ac:dyDescent="0.2">
      <c r="A2802" s="39">
        <v>47</v>
      </c>
      <c r="B2802" s="39">
        <v>2098</v>
      </c>
      <c r="C2802" s="38" t="s">
        <v>2875</v>
      </c>
      <c r="D2802" s="39">
        <v>0.33339999999999997</v>
      </c>
      <c r="E2802" s="39">
        <v>0.2787</v>
      </c>
    </row>
    <row r="2803" spans="1:5" x14ac:dyDescent="0.2">
      <c r="A2803" s="39">
        <v>47</v>
      </c>
      <c r="B2803" s="39">
        <v>2099</v>
      </c>
      <c r="C2803" s="38" t="s">
        <v>2876</v>
      </c>
      <c r="D2803" s="39">
        <v>0.32919999999999999</v>
      </c>
      <c r="E2803" s="39">
        <v>0.27450000000000002</v>
      </c>
    </row>
    <row r="2804" spans="1:5" x14ac:dyDescent="0.2">
      <c r="A2804" s="39">
        <v>47</v>
      </c>
      <c r="B2804" s="39">
        <v>2100</v>
      </c>
      <c r="C2804" s="38" t="s">
        <v>2877</v>
      </c>
      <c r="D2804" s="39">
        <v>0.3251</v>
      </c>
      <c r="E2804" s="39">
        <v>0.27039999999999997</v>
      </c>
    </row>
    <row r="2805" spans="1:5" x14ac:dyDescent="0.2">
      <c r="A2805" s="39">
        <v>47</v>
      </c>
      <c r="B2805" s="39">
        <v>2101</v>
      </c>
      <c r="C2805" s="38" t="s">
        <v>2878</v>
      </c>
      <c r="D2805" s="39">
        <v>0.32100000000000001</v>
      </c>
      <c r="E2805" s="39">
        <v>0.26640000000000003</v>
      </c>
    </row>
    <row r="2806" spans="1:5" x14ac:dyDescent="0.2">
      <c r="A2806" s="39">
        <v>47</v>
      </c>
      <c r="B2806" s="39">
        <v>2102</v>
      </c>
      <c r="C2806" s="38" t="s">
        <v>2879</v>
      </c>
      <c r="D2806" s="39">
        <v>0.31709999999999999</v>
      </c>
      <c r="E2806" s="39">
        <v>0.26240000000000002</v>
      </c>
    </row>
    <row r="2807" spans="1:5" x14ac:dyDescent="0.2">
      <c r="A2807" s="39">
        <v>47</v>
      </c>
      <c r="B2807" s="39">
        <v>2103</v>
      </c>
      <c r="C2807" s="38" t="s">
        <v>2880</v>
      </c>
      <c r="D2807" s="39">
        <v>0.31309999999999999</v>
      </c>
      <c r="E2807" s="39">
        <v>0.25840000000000002</v>
      </c>
    </row>
    <row r="2808" spans="1:5" x14ac:dyDescent="0.2">
      <c r="A2808" s="39">
        <v>47</v>
      </c>
      <c r="B2808" s="39">
        <v>2104</v>
      </c>
      <c r="C2808" s="38" t="s">
        <v>2881</v>
      </c>
      <c r="D2808" s="39">
        <v>0.30919999999999997</v>
      </c>
      <c r="E2808" s="39">
        <v>0.25459999999999999</v>
      </c>
    </row>
    <row r="2809" spans="1:5" x14ac:dyDescent="0.2">
      <c r="A2809" s="39">
        <v>47</v>
      </c>
      <c r="B2809" s="39">
        <v>2105</v>
      </c>
      <c r="C2809" s="38" t="s">
        <v>2882</v>
      </c>
      <c r="D2809" s="39">
        <v>0.30530000000000002</v>
      </c>
      <c r="E2809" s="39">
        <v>0.25080000000000002</v>
      </c>
    </row>
    <row r="2810" spans="1:5" x14ac:dyDescent="0.2">
      <c r="A2810" s="39">
        <v>47</v>
      </c>
      <c r="B2810" s="39">
        <v>2106</v>
      </c>
      <c r="C2810" s="38" t="s">
        <v>2883</v>
      </c>
      <c r="D2810" s="39">
        <v>0.30149999999999999</v>
      </c>
      <c r="E2810" s="39">
        <v>0.247</v>
      </c>
    </row>
    <row r="2811" spans="1:5" x14ac:dyDescent="0.2">
      <c r="A2811" s="39">
        <v>47</v>
      </c>
      <c r="B2811" s="39">
        <v>2107</v>
      </c>
      <c r="C2811" s="38" t="s">
        <v>2884</v>
      </c>
      <c r="D2811" s="39">
        <v>0.29770000000000002</v>
      </c>
      <c r="E2811" s="39">
        <v>0.24329999999999999</v>
      </c>
    </row>
    <row r="2812" spans="1:5" x14ac:dyDescent="0.2">
      <c r="A2812" s="39">
        <v>47</v>
      </c>
      <c r="B2812" s="39">
        <v>2108</v>
      </c>
      <c r="C2812" s="38" t="s">
        <v>2885</v>
      </c>
      <c r="D2812" s="39">
        <v>0.29409999999999997</v>
      </c>
      <c r="E2812" s="39">
        <v>0.23960000000000001</v>
      </c>
    </row>
    <row r="2813" spans="1:5" x14ac:dyDescent="0.2">
      <c r="A2813" s="39">
        <v>47</v>
      </c>
      <c r="B2813" s="39">
        <v>2109</v>
      </c>
      <c r="C2813" s="38" t="s">
        <v>2886</v>
      </c>
      <c r="D2813" s="39">
        <v>0.2903</v>
      </c>
      <c r="E2813" s="39">
        <v>0.23599999999999999</v>
      </c>
    </row>
    <row r="2814" spans="1:5" x14ac:dyDescent="0.2">
      <c r="A2814" s="39">
        <v>47</v>
      </c>
      <c r="B2814" s="39">
        <v>2110</v>
      </c>
      <c r="C2814" s="38" t="s">
        <v>2887</v>
      </c>
      <c r="D2814" s="39">
        <v>0.2868</v>
      </c>
      <c r="E2814" s="39">
        <v>0.23250000000000001</v>
      </c>
    </row>
    <row r="2815" spans="1:5" x14ac:dyDescent="0.2">
      <c r="A2815" s="39">
        <v>47</v>
      </c>
      <c r="B2815" s="39">
        <v>2111</v>
      </c>
      <c r="C2815" s="38" t="s">
        <v>2888</v>
      </c>
      <c r="D2815" s="39">
        <v>0.28310000000000002</v>
      </c>
      <c r="E2815" s="39">
        <v>0.22900000000000001</v>
      </c>
    </row>
    <row r="2816" spans="1:5" x14ac:dyDescent="0.2">
      <c r="A2816" s="39">
        <v>47</v>
      </c>
      <c r="B2816" s="39">
        <v>2112</v>
      </c>
      <c r="C2816" s="38" t="s">
        <v>2889</v>
      </c>
      <c r="D2816" s="39">
        <v>0.27960000000000002</v>
      </c>
      <c r="E2816" s="39">
        <v>0.22550000000000001</v>
      </c>
    </row>
    <row r="2817" spans="1:5" x14ac:dyDescent="0.2">
      <c r="A2817" s="39">
        <v>47</v>
      </c>
      <c r="B2817" s="39">
        <v>2113</v>
      </c>
      <c r="C2817" s="38" t="s">
        <v>2890</v>
      </c>
      <c r="D2817" s="39">
        <v>0.27610000000000001</v>
      </c>
      <c r="E2817" s="39">
        <v>0.22220000000000001</v>
      </c>
    </row>
    <row r="2818" spans="1:5" x14ac:dyDescent="0.2">
      <c r="A2818" s="39">
        <v>47</v>
      </c>
      <c r="B2818" s="39">
        <v>2114</v>
      </c>
      <c r="C2818" s="38" t="s">
        <v>2891</v>
      </c>
      <c r="D2818" s="39">
        <v>0.2727</v>
      </c>
      <c r="E2818" s="39">
        <v>0.21890000000000001</v>
      </c>
    </row>
    <row r="2819" spans="1:5" x14ac:dyDescent="0.2">
      <c r="A2819" s="39">
        <v>47</v>
      </c>
      <c r="B2819" s="39">
        <v>2115</v>
      </c>
      <c r="C2819" s="38" t="s">
        <v>2892</v>
      </c>
      <c r="D2819" s="39">
        <v>0.26919999999999999</v>
      </c>
      <c r="E2819" s="39">
        <v>0.2155</v>
      </c>
    </row>
    <row r="2820" spans="1:5" x14ac:dyDescent="0.2">
      <c r="A2820" s="39">
        <v>47</v>
      </c>
      <c r="B2820" s="39">
        <v>2116</v>
      </c>
      <c r="C2820" s="38" t="s">
        <v>2893</v>
      </c>
      <c r="D2820" s="39">
        <v>0.26574492115878257</v>
      </c>
      <c r="E2820" s="39">
        <v>0.2121528095020557</v>
      </c>
    </row>
    <row r="2821" spans="1:5" x14ac:dyDescent="0.2">
      <c r="A2821" s="39">
        <v>47</v>
      </c>
      <c r="B2821" s="39">
        <v>2117</v>
      </c>
      <c r="C2821" s="38" t="s">
        <v>2894</v>
      </c>
      <c r="D2821" s="39">
        <v>0.26233418693048877</v>
      </c>
      <c r="E2821" s="39">
        <v>0.20885760825807675</v>
      </c>
    </row>
    <row r="2822" spans="1:5" x14ac:dyDescent="0.2">
      <c r="A2822" s="39">
        <v>48</v>
      </c>
      <c r="B2822" s="39">
        <v>2024</v>
      </c>
      <c r="C2822" s="38" t="s">
        <v>2895</v>
      </c>
      <c r="D2822" s="39">
        <v>0.92969999999999997</v>
      </c>
      <c r="E2822" s="39">
        <v>0.92689999999999995</v>
      </c>
    </row>
    <row r="2823" spans="1:5" x14ac:dyDescent="0.2">
      <c r="A2823" s="39">
        <v>48</v>
      </c>
      <c r="B2823" s="39">
        <v>2025</v>
      </c>
      <c r="C2823" s="38" t="s">
        <v>2896</v>
      </c>
      <c r="D2823" s="39">
        <v>0.89600000000000002</v>
      </c>
      <c r="E2823" s="39">
        <v>0.89170000000000005</v>
      </c>
    </row>
    <row r="2824" spans="1:5" x14ac:dyDescent="0.2">
      <c r="A2824" s="39">
        <v>48</v>
      </c>
      <c r="B2824" s="39">
        <v>2026</v>
      </c>
      <c r="C2824" s="38" t="s">
        <v>2897</v>
      </c>
      <c r="D2824" s="39">
        <v>0.88019999999999998</v>
      </c>
      <c r="E2824" s="39">
        <v>0.87450000000000006</v>
      </c>
    </row>
    <row r="2825" spans="1:5" x14ac:dyDescent="0.2">
      <c r="A2825" s="39">
        <v>48</v>
      </c>
      <c r="B2825" s="39">
        <v>2027</v>
      </c>
      <c r="C2825" s="38" t="s">
        <v>2898</v>
      </c>
      <c r="D2825" s="39">
        <v>0.86419999999999997</v>
      </c>
      <c r="E2825" s="39">
        <v>0.85719999999999996</v>
      </c>
    </row>
    <row r="2826" spans="1:5" x14ac:dyDescent="0.2">
      <c r="A2826" s="39">
        <v>48</v>
      </c>
      <c r="B2826" s="39">
        <v>2028</v>
      </c>
      <c r="C2826" s="38" t="s">
        <v>2899</v>
      </c>
      <c r="D2826" s="39">
        <v>0.84860000000000002</v>
      </c>
      <c r="E2826" s="39">
        <v>0.84040000000000004</v>
      </c>
    </row>
    <row r="2827" spans="1:5" x14ac:dyDescent="0.2">
      <c r="A2827" s="39">
        <v>48</v>
      </c>
      <c r="B2827" s="39">
        <v>2029</v>
      </c>
      <c r="C2827" s="38" t="s">
        <v>2900</v>
      </c>
      <c r="D2827" s="39">
        <v>0.83330000000000004</v>
      </c>
      <c r="E2827" s="39">
        <v>0.82379999999999998</v>
      </c>
    </row>
    <row r="2828" spans="1:5" x14ac:dyDescent="0.2">
      <c r="A2828" s="39">
        <v>48</v>
      </c>
      <c r="B2828" s="39">
        <v>2030</v>
      </c>
      <c r="C2828" s="38" t="s">
        <v>2901</v>
      </c>
      <c r="D2828" s="39">
        <v>0.81810000000000005</v>
      </c>
      <c r="E2828" s="39">
        <v>0.80759999999999998</v>
      </c>
    </row>
    <row r="2829" spans="1:5" x14ac:dyDescent="0.2">
      <c r="A2829" s="39">
        <v>48</v>
      </c>
      <c r="B2829" s="39">
        <v>2031</v>
      </c>
      <c r="C2829" s="38" t="s">
        <v>2902</v>
      </c>
      <c r="D2829" s="39">
        <v>0.8034</v>
      </c>
      <c r="E2829" s="39">
        <v>0.79179999999999995</v>
      </c>
    </row>
    <row r="2830" spans="1:5" x14ac:dyDescent="0.2">
      <c r="A2830" s="39">
        <v>48</v>
      </c>
      <c r="B2830" s="39">
        <v>2032</v>
      </c>
      <c r="C2830" s="38" t="s">
        <v>2903</v>
      </c>
      <c r="D2830" s="39">
        <v>0.78890000000000005</v>
      </c>
      <c r="E2830" s="39">
        <v>0.7762</v>
      </c>
    </row>
    <row r="2831" spans="1:5" x14ac:dyDescent="0.2">
      <c r="A2831" s="39">
        <v>48</v>
      </c>
      <c r="B2831" s="39">
        <v>2033</v>
      </c>
      <c r="C2831" s="38" t="s">
        <v>2904</v>
      </c>
      <c r="D2831" s="39">
        <v>0.77470000000000006</v>
      </c>
      <c r="E2831" s="39">
        <v>0.76080000000000003</v>
      </c>
    </row>
    <row r="2832" spans="1:5" x14ac:dyDescent="0.2">
      <c r="A2832" s="39">
        <v>48</v>
      </c>
      <c r="B2832" s="39">
        <v>2034</v>
      </c>
      <c r="C2832" s="38" t="s">
        <v>2905</v>
      </c>
      <c r="D2832" s="39">
        <v>0.76070000000000004</v>
      </c>
      <c r="E2832" s="39">
        <v>0.74590000000000001</v>
      </c>
    </row>
    <row r="2833" spans="1:5" x14ac:dyDescent="0.2">
      <c r="A2833" s="39">
        <v>48</v>
      </c>
      <c r="B2833" s="39">
        <v>2035</v>
      </c>
      <c r="C2833" s="38" t="s">
        <v>2906</v>
      </c>
      <c r="D2833" s="39">
        <v>0.74739999999999995</v>
      </c>
      <c r="E2833" s="39">
        <v>0.73170000000000002</v>
      </c>
    </row>
    <row r="2834" spans="1:5" x14ac:dyDescent="0.2">
      <c r="A2834" s="39">
        <v>48</v>
      </c>
      <c r="B2834" s="39">
        <v>2036</v>
      </c>
      <c r="C2834" s="38" t="s">
        <v>2907</v>
      </c>
      <c r="D2834" s="39">
        <v>0.73470000000000002</v>
      </c>
      <c r="E2834" s="39">
        <v>0.71799999999999997</v>
      </c>
    </row>
    <row r="2835" spans="1:5" x14ac:dyDescent="0.2">
      <c r="A2835" s="39">
        <v>48</v>
      </c>
      <c r="B2835" s="39">
        <v>2037</v>
      </c>
      <c r="C2835" s="38" t="s">
        <v>2908</v>
      </c>
      <c r="D2835" s="39">
        <v>0.7228</v>
      </c>
      <c r="E2835" s="39">
        <v>0.70499999999999996</v>
      </c>
    </row>
    <row r="2836" spans="1:5" x14ac:dyDescent="0.2">
      <c r="A2836" s="39">
        <v>48</v>
      </c>
      <c r="B2836" s="39">
        <v>2038</v>
      </c>
      <c r="C2836" s="38" t="s">
        <v>2909</v>
      </c>
      <c r="D2836" s="39">
        <v>0.71189999999999998</v>
      </c>
      <c r="E2836" s="39">
        <v>0.69279999999999997</v>
      </c>
    </row>
    <row r="2837" spans="1:5" x14ac:dyDescent="0.2">
      <c r="A2837" s="39">
        <v>48</v>
      </c>
      <c r="B2837" s="39">
        <v>2039</v>
      </c>
      <c r="C2837" s="38" t="s">
        <v>2910</v>
      </c>
      <c r="D2837" s="39">
        <v>0.7016</v>
      </c>
      <c r="E2837" s="39">
        <v>0.68120000000000003</v>
      </c>
    </row>
    <row r="2838" spans="1:5" x14ac:dyDescent="0.2">
      <c r="A2838" s="39">
        <v>48</v>
      </c>
      <c r="B2838" s="39">
        <v>2040</v>
      </c>
      <c r="C2838" s="38" t="s">
        <v>2911</v>
      </c>
      <c r="D2838" s="39">
        <v>0.69199999999999995</v>
      </c>
      <c r="E2838" s="39">
        <v>0.6704</v>
      </c>
    </row>
    <row r="2839" spans="1:5" x14ac:dyDescent="0.2">
      <c r="A2839" s="39">
        <v>48</v>
      </c>
      <c r="B2839" s="39">
        <v>2041</v>
      </c>
      <c r="C2839" s="38" t="s">
        <v>2912</v>
      </c>
      <c r="D2839" s="39">
        <v>0.68300000000000005</v>
      </c>
      <c r="E2839" s="39">
        <v>0.66</v>
      </c>
    </row>
    <row r="2840" spans="1:5" x14ac:dyDescent="0.2">
      <c r="A2840" s="39">
        <v>48</v>
      </c>
      <c r="B2840" s="39">
        <v>2042</v>
      </c>
      <c r="C2840" s="38" t="s">
        <v>2913</v>
      </c>
      <c r="D2840" s="39">
        <v>0.6744</v>
      </c>
      <c r="E2840" s="39">
        <v>0.65010000000000001</v>
      </c>
    </row>
    <row r="2841" spans="1:5" x14ac:dyDescent="0.2">
      <c r="A2841" s="39">
        <v>48</v>
      </c>
      <c r="B2841" s="39">
        <v>2043</v>
      </c>
      <c r="C2841" s="38" t="s">
        <v>2914</v>
      </c>
      <c r="D2841" s="39">
        <v>0.66600000000000004</v>
      </c>
      <c r="E2841" s="39">
        <v>0.64029999999999998</v>
      </c>
    </row>
    <row r="2842" spans="1:5" x14ac:dyDescent="0.2">
      <c r="A2842" s="39">
        <v>48</v>
      </c>
      <c r="B2842" s="39">
        <v>2044</v>
      </c>
      <c r="C2842" s="38" t="s">
        <v>2915</v>
      </c>
      <c r="D2842" s="39">
        <v>0.65759999999999996</v>
      </c>
      <c r="E2842" s="39">
        <v>0.63070000000000004</v>
      </c>
    </row>
    <row r="2843" spans="1:5" x14ac:dyDescent="0.2">
      <c r="A2843" s="39">
        <v>48</v>
      </c>
      <c r="B2843" s="39">
        <v>2045</v>
      </c>
      <c r="C2843" s="38" t="s">
        <v>2916</v>
      </c>
      <c r="D2843" s="39">
        <v>0.64939999999999998</v>
      </c>
      <c r="E2843" s="39">
        <v>0.62119999999999997</v>
      </c>
    </row>
    <row r="2844" spans="1:5" x14ac:dyDescent="0.2">
      <c r="A2844" s="39">
        <v>48</v>
      </c>
      <c r="B2844" s="39">
        <v>2046</v>
      </c>
      <c r="C2844" s="38" t="s">
        <v>2917</v>
      </c>
      <c r="D2844" s="39">
        <v>0.64139999999999997</v>
      </c>
      <c r="E2844" s="39">
        <v>0.6119</v>
      </c>
    </row>
    <row r="2845" spans="1:5" x14ac:dyDescent="0.2">
      <c r="A2845" s="39">
        <v>48</v>
      </c>
      <c r="B2845" s="39">
        <v>2047</v>
      </c>
      <c r="C2845" s="38" t="s">
        <v>2918</v>
      </c>
      <c r="D2845" s="39">
        <v>0.63329999999999997</v>
      </c>
      <c r="E2845" s="39">
        <v>0.60270000000000001</v>
      </c>
    </row>
    <row r="2846" spans="1:5" x14ac:dyDescent="0.2">
      <c r="A2846" s="39">
        <v>48</v>
      </c>
      <c r="B2846" s="39">
        <v>2048</v>
      </c>
      <c r="C2846" s="38" t="s">
        <v>2919</v>
      </c>
      <c r="D2846" s="39">
        <v>0.62539999999999996</v>
      </c>
      <c r="E2846" s="39">
        <v>0.59379999999999999</v>
      </c>
    </row>
    <row r="2847" spans="1:5" x14ac:dyDescent="0.2">
      <c r="A2847" s="39">
        <v>48</v>
      </c>
      <c r="B2847" s="39">
        <v>2049</v>
      </c>
      <c r="C2847" s="38" t="s">
        <v>2920</v>
      </c>
      <c r="D2847" s="39">
        <v>0.61760000000000004</v>
      </c>
      <c r="E2847" s="39">
        <v>0.58489999999999998</v>
      </c>
    </row>
    <row r="2848" spans="1:5" x14ac:dyDescent="0.2">
      <c r="A2848" s="39">
        <v>48</v>
      </c>
      <c r="B2848" s="39">
        <v>2050</v>
      </c>
      <c r="C2848" s="38" t="s">
        <v>2921</v>
      </c>
      <c r="D2848" s="39">
        <v>0.6099</v>
      </c>
      <c r="E2848" s="39">
        <v>0.57609999999999995</v>
      </c>
    </row>
    <row r="2849" spans="1:5" x14ac:dyDescent="0.2">
      <c r="A2849" s="39">
        <v>48</v>
      </c>
      <c r="B2849" s="39">
        <v>2051</v>
      </c>
      <c r="C2849" s="38" t="s">
        <v>2922</v>
      </c>
      <c r="D2849" s="39">
        <v>0.60229999999999995</v>
      </c>
      <c r="E2849" s="39">
        <v>0.56740000000000002</v>
      </c>
    </row>
    <row r="2850" spans="1:5" x14ac:dyDescent="0.2">
      <c r="A2850" s="39">
        <v>48</v>
      </c>
      <c r="B2850" s="39">
        <v>2052</v>
      </c>
      <c r="C2850" s="38" t="s">
        <v>2923</v>
      </c>
      <c r="D2850" s="39">
        <v>0.59470000000000001</v>
      </c>
      <c r="E2850" s="39">
        <v>0.55889999999999995</v>
      </c>
    </row>
    <row r="2851" spans="1:5" x14ac:dyDescent="0.2">
      <c r="A2851" s="39">
        <v>48</v>
      </c>
      <c r="B2851" s="39">
        <v>2053</v>
      </c>
      <c r="C2851" s="38" t="s">
        <v>2924</v>
      </c>
      <c r="D2851" s="39">
        <v>0.58730000000000004</v>
      </c>
      <c r="E2851" s="39">
        <v>0.55059999999999998</v>
      </c>
    </row>
    <row r="2852" spans="1:5" x14ac:dyDescent="0.2">
      <c r="A2852" s="39">
        <v>48</v>
      </c>
      <c r="B2852" s="39">
        <v>2054</v>
      </c>
      <c r="C2852" s="38" t="s">
        <v>2925</v>
      </c>
      <c r="D2852" s="39">
        <v>0.57999999999999996</v>
      </c>
      <c r="E2852" s="39">
        <v>0.5423</v>
      </c>
    </row>
    <row r="2853" spans="1:5" x14ac:dyDescent="0.2">
      <c r="A2853" s="39">
        <v>48</v>
      </c>
      <c r="B2853" s="39">
        <v>2055</v>
      </c>
      <c r="C2853" s="38" t="s">
        <v>2926</v>
      </c>
      <c r="D2853" s="39">
        <v>0.57279999999999998</v>
      </c>
      <c r="E2853" s="39">
        <v>0.53410000000000002</v>
      </c>
    </row>
    <row r="2854" spans="1:5" x14ac:dyDescent="0.2">
      <c r="A2854" s="39">
        <v>48</v>
      </c>
      <c r="B2854" s="39">
        <v>2056</v>
      </c>
      <c r="C2854" s="38" t="s">
        <v>2927</v>
      </c>
      <c r="D2854" s="39">
        <v>0.56559999999999999</v>
      </c>
      <c r="E2854" s="39">
        <v>0.5262</v>
      </c>
    </row>
    <row r="2855" spans="1:5" x14ac:dyDescent="0.2">
      <c r="A2855" s="39">
        <v>48</v>
      </c>
      <c r="B2855" s="39">
        <v>2057</v>
      </c>
      <c r="C2855" s="38" t="s">
        <v>2928</v>
      </c>
      <c r="D2855" s="39">
        <v>0.55859999999999999</v>
      </c>
      <c r="E2855" s="39">
        <v>0.51829999999999998</v>
      </c>
    </row>
    <row r="2856" spans="1:5" x14ac:dyDescent="0.2">
      <c r="A2856" s="39">
        <v>48</v>
      </c>
      <c r="B2856" s="39">
        <v>2058</v>
      </c>
      <c r="C2856" s="38" t="s">
        <v>2929</v>
      </c>
      <c r="D2856" s="39">
        <v>0.55159999999999998</v>
      </c>
      <c r="E2856" s="39">
        <v>0.51049999999999995</v>
      </c>
    </row>
    <row r="2857" spans="1:5" x14ac:dyDescent="0.2">
      <c r="A2857" s="39">
        <v>48</v>
      </c>
      <c r="B2857" s="39">
        <v>2059</v>
      </c>
      <c r="C2857" s="38" t="s">
        <v>2930</v>
      </c>
      <c r="D2857" s="39">
        <v>0.54469999999999996</v>
      </c>
      <c r="E2857" s="39">
        <v>0.50280000000000002</v>
      </c>
    </row>
    <row r="2858" spans="1:5" x14ac:dyDescent="0.2">
      <c r="A2858" s="39">
        <v>48</v>
      </c>
      <c r="B2858" s="39">
        <v>2060</v>
      </c>
      <c r="C2858" s="38" t="s">
        <v>2931</v>
      </c>
      <c r="D2858" s="39">
        <v>0.53779999999999994</v>
      </c>
      <c r="E2858" s="39">
        <v>0.49540000000000001</v>
      </c>
    </row>
    <row r="2859" spans="1:5" x14ac:dyDescent="0.2">
      <c r="A2859" s="39">
        <v>48</v>
      </c>
      <c r="B2859" s="39">
        <v>2061</v>
      </c>
      <c r="C2859" s="38" t="s">
        <v>2932</v>
      </c>
      <c r="D2859" s="39">
        <v>0.53110000000000002</v>
      </c>
      <c r="E2859" s="39">
        <v>0.4879</v>
      </c>
    </row>
    <row r="2860" spans="1:5" x14ac:dyDescent="0.2">
      <c r="A2860" s="39">
        <v>48</v>
      </c>
      <c r="B2860" s="39">
        <v>2062</v>
      </c>
      <c r="C2860" s="38" t="s">
        <v>2933</v>
      </c>
      <c r="D2860" s="39">
        <v>0.52449999999999997</v>
      </c>
      <c r="E2860" s="39">
        <v>0.48060000000000003</v>
      </c>
    </row>
    <row r="2861" spans="1:5" x14ac:dyDescent="0.2">
      <c r="A2861" s="39">
        <v>48</v>
      </c>
      <c r="B2861" s="39">
        <v>2063</v>
      </c>
      <c r="C2861" s="38" t="s">
        <v>2934</v>
      </c>
      <c r="D2861" s="39">
        <v>0.51800000000000002</v>
      </c>
      <c r="E2861" s="39">
        <v>0.47339999999999999</v>
      </c>
    </row>
    <row r="2862" spans="1:5" x14ac:dyDescent="0.2">
      <c r="A2862" s="39">
        <v>48</v>
      </c>
      <c r="B2862" s="39">
        <v>2064</v>
      </c>
      <c r="C2862" s="38" t="s">
        <v>2935</v>
      </c>
      <c r="D2862" s="39">
        <v>0.51149999999999995</v>
      </c>
      <c r="E2862" s="39">
        <v>0.46629999999999999</v>
      </c>
    </row>
    <row r="2863" spans="1:5" x14ac:dyDescent="0.2">
      <c r="A2863" s="39">
        <v>48</v>
      </c>
      <c r="B2863" s="39">
        <v>2065</v>
      </c>
      <c r="C2863" s="38" t="s">
        <v>2936</v>
      </c>
      <c r="D2863" s="39">
        <v>0.50509999999999999</v>
      </c>
      <c r="E2863" s="39">
        <v>0.45929999999999999</v>
      </c>
    </row>
    <row r="2864" spans="1:5" x14ac:dyDescent="0.2">
      <c r="A2864" s="39">
        <v>48</v>
      </c>
      <c r="B2864" s="39">
        <v>2066</v>
      </c>
      <c r="C2864" s="38" t="s">
        <v>2937</v>
      </c>
      <c r="D2864" s="39">
        <v>0.49880000000000002</v>
      </c>
      <c r="E2864" s="39">
        <v>0.45240000000000002</v>
      </c>
    </row>
    <row r="2865" spans="1:5" x14ac:dyDescent="0.2">
      <c r="A2865" s="39">
        <v>48</v>
      </c>
      <c r="B2865" s="39">
        <v>2067</v>
      </c>
      <c r="C2865" s="38" t="s">
        <v>2938</v>
      </c>
      <c r="D2865" s="39">
        <v>0.49259999999999998</v>
      </c>
      <c r="E2865" s="39">
        <v>0.4456</v>
      </c>
    </row>
    <row r="2866" spans="1:5" x14ac:dyDescent="0.2">
      <c r="A2866" s="39">
        <v>48</v>
      </c>
      <c r="B2866" s="39">
        <v>2068</v>
      </c>
      <c r="C2866" s="38" t="s">
        <v>2939</v>
      </c>
      <c r="D2866" s="39">
        <v>0.4864</v>
      </c>
      <c r="E2866" s="39">
        <v>0.43890000000000001</v>
      </c>
    </row>
    <row r="2867" spans="1:5" x14ac:dyDescent="0.2">
      <c r="A2867" s="39">
        <v>48</v>
      </c>
      <c r="B2867" s="39">
        <v>2069</v>
      </c>
      <c r="C2867" s="38" t="s">
        <v>2940</v>
      </c>
      <c r="D2867" s="39">
        <v>0.4803</v>
      </c>
      <c r="E2867" s="39">
        <v>0.43240000000000001</v>
      </c>
    </row>
    <row r="2868" spans="1:5" x14ac:dyDescent="0.2">
      <c r="A2868" s="39">
        <v>48</v>
      </c>
      <c r="B2868" s="39">
        <v>2070</v>
      </c>
      <c r="C2868" s="38" t="s">
        <v>2941</v>
      </c>
      <c r="D2868" s="39">
        <v>0.4743</v>
      </c>
      <c r="E2868" s="39">
        <v>0.42580000000000001</v>
      </c>
    </row>
    <row r="2869" spans="1:5" x14ac:dyDescent="0.2">
      <c r="A2869" s="39">
        <v>48</v>
      </c>
      <c r="B2869" s="39">
        <v>2071</v>
      </c>
      <c r="C2869" s="38" t="s">
        <v>2942</v>
      </c>
      <c r="D2869" s="39">
        <v>0.46850000000000003</v>
      </c>
      <c r="E2869" s="39">
        <v>0.41949999999999998</v>
      </c>
    </row>
    <row r="2870" spans="1:5" x14ac:dyDescent="0.2">
      <c r="A2870" s="39">
        <v>48</v>
      </c>
      <c r="B2870" s="39">
        <v>2072</v>
      </c>
      <c r="C2870" s="38" t="s">
        <v>2943</v>
      </c>
      <c r="D2870" s="39">
        <v>0.46260000000000001</v>
      </c>
      <c r="E2870" s="39">
        <v>0.41320000000000001</v>
      </c>
    </row>
    <row r="2871" spans="1:5" x14ac:dyDescent="0.2">
      <c r="A2871" s="39">
        <v>48</v>
      </c>
      <c r="B2871" s="39">
        <v>2073</v>
      </c>
      <c r="C2871" s="38" t="s">
        <v>2944</v>
      </c>
      <c r="D2871" s="39">
        <v>0.45689999999999997</v>
      </c>
      <c r="E2871" s="39">
        <v>0.40699999999999997</v>
      </c>
    </row>
    <row r="2872" spans="1:5" x14ac:dyDescent="0.2">
      <c r="A2872" s="39">
        <v>48</v>
      </c>
      <c r="B2872" s="39">
        <v>2074</v>
      </c>
      <c r="C2872" s="38" t="s">
        <v>2945</v>
      </c>
      <c r="D2872" s="39">
        <v>0.4511</v>
      </c>
      <c r="E2872" s="39">
        <v>0.40089999999999998</v>
      </c>
    </row>
    <row r="2873" spans="1:5" x14ac:dyDescent="0.2">
      <c r="A2873" s="39">
        <v>48</v>
      </c>
      <c r="B2873" s="39">
        <v>2075</v>
      </c>
      <c r="C2873" s="38" t="s">
        <v>2946</v>
      </c>
      <c r="D2873" s="39">
        <v>0.44550000000000001</v>
      </c>
      <c r="E2873" s="39">
        <v>0.39489999999999997</v>
      </c>
    </row>
    <row r="2874" spans="1:5" x14ac:dyDescent="0.2">
      <c r="A2874" s="39">
        <v>48</v>
      </c>
      <c r="B2874" s="39">
        <v>2076</v>
      </c>
      <c r="C2874" s="38" t="s">
        <v>2947</v>
      </c>
      <c r="D2874" s="39">
        <v>0.43990000000000001</v>
      </c>
      <c r="E2874" s="39">
        <v>0.38900000000000001</v>
      </c>
    </row>
    <row r="2875" spans="1:5" x14ac:dyDescent="0.2">
      <c r="A2875" s="39">
        <v>48</v>
      </c>
      <c r="B2875" s="39">
        <v>2077</v>
      </c>
      <c r="C2875" s="38" t="s">
        <v>2948</v>
      </c>
      <c r="D2875" s="39">
        <v>0.43440000000000001</v>
      </c>
      <c r="E2875" s="39">
        <v>0.38319999999999999</v>
      </c>
    </row>
    <row r="2876" spans="1:5" x14ac:dyDescent="0.2">
      <c r="A2876" s="39">
        <v>48</v>
      </c>
      <c r="B2876" s="39">
        <v>2078</v>
      </c>
      <c r="C2876" s="38" t="s">
        <v>2949</v>
      </c>
      <c r="D2876" s="39">
        <v>0.42899999999999999</v>
      </c>
      <c r="E2876" s="39">
        <v>0.37740000000000001</v>
      </c>
    </row>
    <row r="2877" spans="1:5" x14ac:dyDescent="0.2">
      <c r="A2877" s="39">
        <v>48</v>
      </c>
      <c r="B2877" s="39">
        <v>2079</v>
      </c>
      <c r="C2877" s="38" t="s">
        <v>2950</v>
      </c>
      <c r="D2877" s="39">
        <v>0.42370000000000002</v>
      </c>
      <c r="E2877" s="39">
        <v>0.37169999999999997</v>
      </c>
    </row>
    <row r="2878" spans="1:5" x14ac:dyDescent="0.2">
      <c r="A2878" s="39">
        <v>48</v>
      </c>
      <c r="B2878" s="39">
        <v>2080</v>
      </c>
      <c r="C2878" s="38" t="s">
        <v>2951</v>
      </c>
      <c r="D2878" s="39">
        <v>0.41839999999999999</v>
      </c>
      <c r="E2878" s="39">
        <v>0.36609999999999998</v>
      </c>
    </row>
    <row r="2879" spans="1:5" x14ac:dyDescent="0.2">
      <c r="A2879" s="39">
        <v>48</v>
      </c>
      <c r="B2879" s="39">
        <v>2081</v>
      </c>
      <c r="C2879" s="38" t="s">
        <v>2952</v>
      </c>
      <c r="D2879" s="39">
        <v>0.41310000000000002</v>
      </c>
      <c r="E2879" s="39">
        <v>0.36059999999999998</v>
      </c>
    </row>
    <row r="2880" spans="1:5" x14ac:dyDescent="0.2">
      <c r="A2880" s="39">
        <v>48</v>
      </c>
      <c r="B2880" s="39">
        <v>2082</v>
      </c>
      <c r="C2880" s="38" t="s">
        <v>2953</v>
      </c>
      <c r="D2880" s="39">
        <v>0.40799999999999997</v>
      </c>
      <c r="E2880" s="39">
        <v>0.3553</v>
      </c>
    </row>
    <row r="2881" spans="1:5" x14ac:dyDescent="0.2">
      <c r="A2881" s="39">
        <v>48</v>
      </c>
      <c r="B2881" s="39">
        <v>2083</v>
      </c>
      <c r="C2881" s="38" t="s">
        <v>2954</v>
      </c>
      <c r="D2881" s="39">
        <v>0.40279999999999999</v>
      </c>
      <c r="E2881" s="39">
        <v>0.34989999999999999</v>
      </c>
    </row>
    <row r="2882" spans="1:5" x14ac:dyDescent="0.2">
      <c r="A2882" s="39">
        <v>48</v>
      </c>
      <c r="B2882" s="39">
        <v>2084</v>
      </c>
      <c r="C2882" s="38" t="s">
        <v>2955</v>
      </c>
      <c r="D2882" s="39">
        <v>0.39779999999999999</v>
      </c>
      <c r="E2882" s="39">
        <v>0.34470000000000001</v>
      </c>
    </row>
    <row r="2883" spans="1:5" x14ac:dyDescent="0.2">
      <c r="A2883" s="39">
        <v>48</v>
      </c>
      <c r="B2883" s="39">
        <v>2085</v>
      </c>
      <c r="C2883" s="38" t="s">
        <v>2956</v>
      </c>
      <c r="D2883" s="39">
        <v>0.39290000000000003</v>
      </c>
      <c r="E2883" s="39">
        <v>0.33950000000000002</v>
      </c>
    </row>
    <row r="2884" spans="1:5" x14ac:dyDescent="0.2">
      <c r="A2884" s="39">
        <v>48</v>
      </c>
      <c r="B2884" s="39">
        <v>2086</v>
      </c>
      <c r="C2884" s="38" t="s">
        <v>2957</v>
      </c>
      <c r="D2884" s="39">
        <v>0.38800000000000001</v>
      </c>
      <c r="E2884" s="39">
        <v>0.33439999999999998</v>
      </c>
    </row>
    <row r="2885" spans="1:5" x14ac:dyDescent="0.2">
      <c r="A2885" s="39">
        <v>48</v>
      </c>
      <c r="B2885" s="39">
        <v>2087</v>
      </c>
      <c r="C2885" s="38" t="s">
        <v>2958</v>
      </c>
      <c r="D2885" s="39">
        <v>0.3831</v>
      </c>
      <c r="E2885" s="39">
        <v>0.32940000000000003</v>
      </c>
    </row>
    <row r="2886" spans="1:5" x14ac:dyDescent="0.2">
      <c r="A2886" s="39">
        <v>48</v>
      </c>
      <c r="B2886" s="39">
        <v>2088</v>
      </c>
      <c r="C2886" s="38" t="s">
        <v>2959</v>
      </c>
      <c r="D2886" s="39">
        <v>0.37830000000000003</v>
      </c>
      <c r="E2886" s="39">
        <v>0.32450000000000001</v>
      </c>
    </row>
    <row r="2887" spans="1:5" x14ac:dyDescent="0.2">
      <c r="A2887" s="39">
        <v>48</v>
      </c>
      <c r="B2887" s="39">
        <v>2089</v>
      </c>
      <c r="C2887" s="38" t="s">
        <v>2960</v>
      </c>
      <c r="D2887" s="39">
        <v>0.37359999999999999</v>
      </c>
      <c r="E2887" s="39">
        <v>0.3196</v>
      </c>
    </row>
    <row r="2888" spans="1:5" x14ac:dyDescent="0.2">
      <c r="A2888" s="39">
        <v>48</v>
      </c>
      <c r="B2888" s="39">
        <v>2090</v>
      </c>
      <c r="C2888" s="38" t="s">
        <v>2961</v>
      </c>
      <c r="D2888" s="39">
        <v>0.36899999999999999</v>
      </c>
      <c r="E2888" s="39">
        <v>0.31480000000000002</v>
      </c>
    </row>
    <row r="2889" spans="1:5" x14ac:dyDescent="0.2">
      <c r="A2889" s="39">
        <v>48</v>
      </c>
      <c r="B2889" s="39">
        <v>2091</v>
      </c>
      <c r="C2889" s="38" t="s">
        <v>2962</v>
      </c>
      <c r="D2889" s="39">
        <v>0.36430000000000001</v>
      </c>
      <c r="E2889" s="39">
        <v>0.31009999999999999</v>
      </c>
    </row>
    <row r="2890" spans="1:5" x14ac:dyDescent="0.2">
      <c r="A2890" s="39">
        <v>48</v>
      </c>
      <c r="B2890" s="39">
        <v>2092</v>
      </c>
      <c r="C2890" s="38" t="s">
        <v>2963</v>
      </c>
      <c r="D2890" s="39">
        <v>0.35970000000000002</v>
      </c>
      <c r="E2890" s="39">
        <v>0.3054</v>
      </c>
    </row>
    <row r="2891" spans="1:5" x14ac:dyDescent="0.2">
      <c r="A2891" s="39">
        <v>48</v>
      </c>
      <c r="B2891" s="39">
        <v>2093</v>
      </c>
      <c r="C2891" s="38" t="s">
        <v>2964</v>
      </c>
      <c r="D2891" s="39">
        <v>0.3553</v>
      </c>
      <c r="E2891" s="39">
        <v>0.3009</v>
      </c>
    </row>
    <row r="2892" spans="1:5" x14ac:dyDescent="0.2">
      <c r="A2892" s="39">
        <v>48</v>
      </c>
      <c r="B2892" s="39">
        <v>2094</v>
      </c>
      <c r="C2892" s="38" t="s">
        <v>2965</v>
      </c>
      <c r="D2892" s="39">
        <v>0.3508</v>
      </c>
      <c r="E2892" s="39">
        <v>0.29630000000000001</v>
      </c>
    </row>
    <row r="2893" spans="1:5" x14ac:dyDescent="0.2">
      <c r="A2893" s="39">
        <v>48</v>
      </c>
      <c r="B2893" s="39">
        <v>2095</v>
      </c>
      <c r="C2893" s="38" t="s">
        <v>2966</v>
      </c>
      <c r="D2893" s="39">
        <v>0.34639999999999999</v>
      </c>
      <c r="E2893" s="39">
        <v>0.29189999999999999</v>
      </c>
    </row>
    <row r="2894" spans="1:5" x14ac:dyDescent="0.2">
      <c r="A2894" s="39">
        <v>48</v>
      </c>
      <c r="B2894" s="39">
        <v>2096</v>
      </c>
      <c r="C2894" s="38" t="s">
        <v>2967</v>
      </c>
      <c r="D2894" s="39">
        <v>0.3422</v>
      </c>
      <c r="E2894" s="39">
        <v>0.28749999999999998</v>
      </c>
    </row>
    <row r="2895" spans="1:5" x14ac:dyDescent="0.2">
      <c r="A2895" s="39">
        <v>48</v>
      </c>
      <c r="B2895" s="39">
        <v>2097</v>
      </c>
      <c r="C2895" s="38" t="s">
        <v>2968</v>
      </c>
      <c r="D2895" s="39">
        <v>0.33789999999999998</v>
      </c>
      <c r="E2895" s="39">
        <v>0.28320000000000001</v>
      </c>
    </row>
    <row r="2896" spans="1:5" x14ac:dyDescent="0.2">
      <c r="A2896" s="39">
        <v>48</v>
      </c>
      <c r="B2896" s="39">
        <v>2098</v>
      </c>
      <c r="C2896" s="38" t="s">
        <v>2969</v>
      </c>
      <c r="D2896" s="39">
        <v>0.33360000000000001</v>
      </c>
      <c r="E2896" s="39">
        <v>0.27900000000000003</v>
      </c>
    </row>
    <row r="2897" spans="1:5" x14ac:dyDescent="0.2">
      <c r="A2897" s="39">
        <v>48</v>
      </c>
      <c r="B2897" s="39">
        <v>2099</v>
      </c>
      <c r="C2897" s="38" t="s">
        <v>2970</v>
      </c>
      <c r="D2897" s="39">
        <v>0.32950000000000002</v>
      </c>
      <c r="E2897" s="39">
        <v>0.27479999999999999</v>
      </c>
    </row>
    <row r="2898" spans="1:5" x14ac:dyDescent="0.2">
      <c r="A2898" s="39">
        <v>48</v>
      </c>
      <c r="B2898" s="39">
        <v>2100</v>
      </c>
      <c r="C2898" s="38" t="s">
        <v>2971</v>
      </c>
      <c r="D2898" s="39">
        <v>0.32540000000000002</v>
      </c>
      <c r="E2898" s="39">
        <v>0.2707</v>
      </c>
    </row>
    <row r="2899" spans="1:5" x14ac:dyDescent="0.2">
      <c r="A2899" s="39">
        <v>48</v>
      </c>
      <c r="B2899" s="39">
        <v>2101</v>
      </c>
      <c r="C2899" s="38" t="s">
        <v>2972</v>
      </c>
      <c r="D2899" s="39">
        <v>0.32129999999999997</v>
      </c>
      <c r="E2899" s="39">
        <v>0.2666</v>
      </c>
    </row>
    <row r="2900" spans="1:5" x14ac:dyDescent="0.2">
      <c r="A2900" s="39">
        <v>48</v>
      </c>
      <c r="B2900" s="39">
        <v>2102</v>
      </c>
      <c r="C2900" s="38" t="s">
        <v>2973</v>
      </c>
      <c r="D2900" s="39">
        <v>0.31730000000000003</v>
      </c>
      <c r="E2900" s="39">
        <v>0.2626</v>
      </c>
    </row>
    <row r="2901" spans="1:5" x14ac:dyDescent="0.2">
      <c r="A2901" s="39">
        <v>48</v>
      </c>
      <c r="B2901" s="39">
        <v>2103</v>
      </c>
      <c r="C2901" s="38" t="s">
        <v>2974</v>
      </c>
      <c r="D2901" s="39">
        <v>0.31330000000000002</v>
      </c>
      <c r="E2901" s="39">
        <v>0.25869999999999999</v>
      </c>
    </row>
    <row r="2902" spans="1:5" x14ac:dyDescent="0.2">
      <c r="A2902" s="39">
        <v>48</v>
      </c>
      <c r="B2902" s="39">
        <v>2104</v>
      </c>
      <c r="C2902" s="38" t="s">
        <v>2975</v>
      </c>
      <c r="D2902" s="39">
        <v>0.3095</v>
      </c>
      <c r="E2902" s="39">
        <v>0.25480000000000003</v>
      </c>
    </row>
    <row r="2903" spans="1:5" x14ac:dyDescent="0.2">
      <c r="A2903" s="39">
        <v>48</v>
      </c>
      <c r="B2903" s="39">
        <v>2105</v>
      </c>
      <c r="C2903" s="38" t="s">
        <v>2976</v>
      </c>
      <c r="D2903" s="39">
        <v>0.30549999999999999</v>
      </c>
      <c r="E2903" s="39">
        <v>0.251</v>
      </c>
    </row>
    <row r="2904" spans="1:5" x14ac:dyDescent="0.2">
      <c r="A2904" s="39">
        <v>48</v>
      </c>
      <c r="B2904" s="39">
        <v>2106</v>
      </c>
      <c r="C2904" s="38" t="s">
        <v>2977</v>
      </c>
      <c r="D2904" s="39">
        <v>0.30170000000000002</v>
      </c>
      <c r="E2904" s="39">
        <v>0.2472</v>
      </c>
    </row>
    <row r="2905" spans="1:5" x14ac:dyDescent="0.2">
      <c r="A2905" s="39">
        <v>48</v>
      </c>
      <c r="B2905" s="39">
        <v>2107</v>
      </c>
      <c r="C2905" s="38" t="s">
        <v>2978</v>
      </c>
      <c r="D2905" s="39">
        <v>0.29799999999999999</v>
      </c>
      <c r="E2905" s="39">
        <v>0.24349999999999999</v>
      </c>
    </row>
    <row r="2906" spans="1:5" x14ac:dyDescent="0.2">
      <c r="A2906" s="39">
        <v>48</v>
      </c>
      <c r="B2906" s="39">
        <v>2108</v>
      </c>
      <c r="C2906" s="38" t="s">
        <v>2979</v>
      </c>
      <c r="D2906" s="39">
        <v>0.29420000000000002</v>
      </c>
      <c r="E2906" s="39">
        <v>0.2399</v>
      </c>
    </row>
    <row r="2907" spans="1:5" x14ac:dyDescent="0.2">
      <c r="A2907" s="39">
        <v>48</v>
      </c>
      <c r="B2907" s="39">
        <v>2109</v>
      </c>
      <c r="C2907" s="38" t="s">
        <v>2980</v>
      </c>
      <c r="D2907" s="39">
        <v>0.29060000000000002</v>
      </c>
      <c r="E2907" s="39">
        <v>0.23630000000000001</v>
      </c>
    </row>
    <row r="2908" spans="1:5" x14ac:dyDescent="0.2">
      <c r="A2908" s="39">
        <v>48</v>
      </c>
      <c r="B2908" s="39">
        <v>2110</v>
      </c>
      <c r="C2908" s="38" t="s">
        <v>2981</v>
      </c>
      <c r="D2908" s="39">
        <v>0.28689999999999999</v>
      </c>
      <c r="E2908" s="39">
        <v>0.23269999999999999</v>
      </c>
    </row>
    <row r="2909" spans="1:5" x14ac:dyDescent="0.2">
      <c r="A2909" s="39">
        <v>48</v>
      </c>
      <c r="B2909" s="39">
        <v>2111</v>
      </c>
      <c r="C2909" s="38" t="s">
        <v>2982</v>
      </c>
      <c r="D2909" s="39">
        <v>0.2833</v>
      </c>
      <c r="E2909" s="39">
        <v>0.2293</v>
      </c>
    </row>
    <row r="2910" spans="1:5" x14ac:dyDescent="0.2">
      <c r="A2910" s="39">
        <v>48</v>
      </c>
      <c r="B2910" s="39">
        <v>2112</v>
      </c>
      <c r="C2910" s="38" t="s">
        <v>2983</v>
      </c>
      <c r="D2910" s="39">
        <v>0.27979999999999999</v>
      </c>
      <c r="E2910" s="39">
        <v>0.2258</v>
      </c>
    </row>
    <row r="2911" spans="1:5" x14ac:dyDescent="0.2">
      <c r="A2911" s="39">
        <v>48</v>
      </c>
      <c r="B2911" s="39">
        <v>2113</v>
      </c>
      <c r="C2911" s="38" t="s">
        <v>2984</v>
      </c>
      <c r="D2911" s="39">
        <v>0.27629999999999999</v>
      </c>
      <c r="E2911" s="39">
        <v>0.22239999999999999</v>
      </c>
    </row>
    <row r="2912" spans="1:5" x14ac:dyDescent="0.2">
      <c r="A2912" s="39">
        <v>48</v>
      </c>
      <c r="B2912" s="39">
        <v>2114</v>
      </c>
      <c r="C2912" s="38" t="s">
        <v>2985</v>
      </c>
      <c r="D2912" s="39">
        <v>0.27289999999999998</v>
      </c>
      <c r="E2912" s="39">
        <v>0.219</v>
      </c>
    </row>
    <row r="2913" spans="1:5" x14ac:dyDescent="0.2">
      <c r="A2913" s="39">
        <v>48</v>
      </c>
      <c r="B2913" s="39">
        <v>2115</v>
      </c>
      <c r="C2913" s="38" t="s">
        <v>2986</v>
      </c>
      <c r="D2913" s="39">
        <v>0.26939999999999997</v>
      </c>
      <c r="E2913" s="39">
        <v>0.21579999999999999</v>
      </c>
    </row>
    <row r="2914" spans="1:5" x14ac:dyDescent="0.2">
      <c r="A2914" s="39">
        <v>48</v>
      </c>
      <c r="B2914" s="39">
        <v>2116</v>
      </c>
      <c r="C2914" s="38" t="s">
        <v>2987</v>
      </c>
      <c r="D2914" s="39">
        <v>0.26594488823744955</v>
      </c>
      <c r="E2914" s="39">
        <v>0.21264675799086755</v>
      </c>
    </row>
    <row r="2915" spans="1:5" x14ac:dyDescent="0.2">
      <c r="A2915" s="39">
        <v>48</v>
      </c>
      <c r="B2915" s="39">
        <v>2117</v>
      </c>
      <c r="C2915" s="38" t="s">
        <v>2988</v>
      </c>
      <c r="D2915" s="39">
        <v>0.26253408901124553</v>
      </c>
      <c r="E2915" s="39">
        <v>0.20953959075081829</v>
      </c>
    </row>
    <row r="2916" spans="1:5" x14ac:dyDescent="0.2">
      <c r="A2916" s="39">
        <v>49</v>
      </c>
      <c r="B2916" s="39">
        <v>2024</v>
      </c>
      <c r="C2916" s="38" t="s">
        <v>2989</v>
      </c>
      <c r="D2916" s="39">
        <v>0.92910000000000004</v>
      </c>
      <c r="E2916" s="39">
        <v>0.92659999999999998</v>
      </c>
    </row>
    <row r="2917" spans="1:5" x14ac:dyDescent="0.2">
      <c r="A2917" s="39">
        <v>49</v>
      </c>
      <c r="B2917" s="39">
        <v>2025</v>
      </c>
      <c r="C2917" s="38" t="s">
        <v>2990</v>
      </c>
      <c r="D2917" s="39">
        <v>0.89549999999999996</v>
      </c>
      <c r="E2917" s="39">
        <v>0.89149999999999996</v>
      </c>
    </row>
    <row r="2918" spans="1:5" x14ac:dyDescent="0.2">
      <c r="A2918" s="39">
        <v>49</v>
      </c>
      <c r="B2918" s="39">
        <v>2026</v>
      </c>
      <c r="C2918" s="38" t="s">
        <v>2991</v>
      </c>
      <c r="D2918" s="39">
        <v>0.88019999999999998</v>
      </c>
      <c r="E2918" s="39">
        <v>0.87480000000000002</v>
      </c>
    </row>
    <row r="2919" spans="1:5" x14ac:dyDescent="0.2">
      <c r="A2919" s="39">
        <v>49</v>
      </c>
      <c r="B2919" s="39">
        <v>2027</v>
      </c>
      <c r="C2919" s="38" t="s">
        <v>2992</v>
      </c>
      <c r="D2919" s="39">
        <v>0.86460000000000004</v>
      </c>
      <c r="E2919" s="39">
        <v>0.8579</v>
      </c>
    </row>
    <row r="2920" spans="1:5" x14ac:dyDescent="0.2">
      <c r="A2920" s="39">
        <v>49</v>
      </c>
      <c r="B2920" s="39">
        <v>2028</v>
      </c>
      <c r="C2920" s="38" t="s">
        <v>2993</v>
      </c>
      <c r="D2920" s="39">
        <v>0.84889999999999999</v>
      </c>
      <c r="E2920" s="39">
        <v>0.84089999999999998</v>
      </c>
    </row>
    <row r="2921" spans="1:5" x14ac:dyDescent="0.2">
      <c r="A2921" s="39">
        <v>49</v>
      </c>
      <c r="B2921" s="39">
        <v>2029</v>
      </c>
      <c r="C2921" s="38" t="s">
        <v>2994</v>
      </c>
      <c r="D2921" s="39">
        <v>0.83360000000000001</v>
      </c>
      <c r="E2921" s="39">
        <v>0.82440000000000002</v>
      </c>
    </row>
    <row r="2922" spans="1:5" x14ac:dyDescent="0.2">
      <c r="A2922" s="39">
        <v>49</v>
      </c>
      <c r="B2922" s="39">
        <v>2030</v>
      </c>
      <c r="C2922" s="38" t="s">
        <v>2995</v>
      </c>
      <c r="D2922" s="39">
        <v>0.81850000000000001</v>
      </c>
      <c r="E2922" s="39">
        <v>0.80810000000000004</v>
      </c>
    </row>
    <row r="2923" spans="1:5" x14ac:dyDescent="0.2">
      <c r="A2923" s="39">
        <v>49</v>
      </c>
      <c r="B2923" s="39">
        <v>2031</v>
      </c>
      <c r="C2923" s="38" t="s">
        <v>2996</v>
      </c>
      <c r="D2923" s="39">
        <v>0.80369999999999997</v>
      </c>
      <c r="E2923" s="39">
        <v>0.7923</v>
      </c>
    </row>
    <row r="2924" spans="1:5" x14ac:dyDescent="0.2">
      <c r="A2924" s="39">
        <v>49</v>
      </c>
      <c r="B2924" s="39">
        <v>2032</v>
      </c>
      <c r="C2924" s="38" t="s">
        <v>2997</v>
      </c>
      <c r="D2924" s="39">
        <v>0.78910000000000002</v>
      </c>
      <c r="E2924" s="39">
        <v>0.77659999999999996</v>
      </c>
    </row>
    <row r="2925" spans="1:5" x14ac:dyDescent="0.2">
      <c r="A2925" s="39">
        <v>49</v>
      </c>
      <c r="B2925" s="39">
        <v>2033</v>
      </c>
      <c r="C2925" s="38" t="s">
        <v>2998</v>
      </c>
      <c r="D2925" s="39">
        <v>0.77490000000000003</v>
      </c>
      <c r="E2925" s="39">
        <v>0.76139999999999997</v>
      </c>
    </row>
    <row r="2926" spans="1:5" x14ac:dyDescent="0.2">
      <c r="A2926" s="39">
        <v>49</v>
      </c>
      <c r="B2926" s="39">
        <v>2034</v>
      </c>
      <c r="C2926" s="38" t="s">
        <v>2999</v>
      </c>
      <c r="D2926" s="39">
        <v>0.76100000000000001</v>
      </c>
      <c r="E2926" s="39">
        <v>0.74639999999999995</v>
      </c>
    </row>
    <row r="2927" spans="1:5" x14ac:dyDescent="0.2">
      <c r="A2927" s="39">
        <v>49</v>
      </c>
      <c r="B2927" s="39">
        <v>2035</v>
      </c>
      <c r="C2927" s="38" t="s">
        <v>3000</v>
      </c>
      <c r="D2927" s="39">
        <v>0.74770000000000003</v>
      </c>
      <c r="E2927" s="39">
        <v>0.73209999999999997</v>
      </c>
    </row>
    <row r="2928" spans="1:5" x14ac:dyDescent="0.2">
      <c r="A2928" s="39">
        <v>49</v>
      </c>
      <c r="B2928" s="39">
        <v>2036</v>
      </c>
      <c r="C2928" s="38" t="s">
        <v>3001</v>
      </c>
      <c r="D2928" s="39">
        <v>0.73509999999999998</v>
      </c>
      <c r="E2928" s="39">
        <v>0.71840000000000004</v>
      </c>
    </row>
    <row r="2929" spans="1:5" x14ac:dyDescent="0.2">
      <c r="A2929" s="39">
        <v>49</v>
      </c>
      <c r="B2929" s="39">
        <v>2037</v>
      </c>
      <c r="C2929" s="38" t="s">
        <v>3002</v>
      </c>
      <c r="D2929" s="39">
        <v>0.72309999999999997</v>
      </c>
      <c r="E2929" s="39">
        <v>0.70540000000000003</v>
      </c>
    </row>
    <row r="2930" spans="1:5" x14ac:dyDescent="0.2">
      <c r="A2930" s="39">
        <v>49</v>
      </c>
      <c r="B2930" s="39">
        <v>2038</v>
      </c>
      <c r="C2930" s="38" t="s">
        <v>3003</v>
      </c>
      <c r="D2930" s="39">
        <v>0.71209999999999996</v>
      </c>
      <c r="E2930" s="39">
        <v>0.69320000000000004</v>
      </c>
    </row>
    <row r="2931" spans="1:5" x14ac:dyDescent="0.2">
      <c r="A2931" s="39">
        <v>49</v>
      </c>
      <c r="B2931" s="39">
        <v>2039</v>
      </c>
      <c r="C2931" s="38" t="s">
        <v>3004</v>
      </c>
      <c r="D2931" s="39">
        <v>0.70179999999999998</v>
      </c>
      <c r="E2931" s="39">
        <v>0.68169999999999997</v>
      </c>
    </row>
    <row r="2932" spans="1:5" x14ac:dyDescent="0.2">
      <c r="A2932" s="39">
        <v>49</v>
      </c>
      <c r="B2932" s="39">
        <v>2040</v>
      </c>
      <c r="C2932" s="38" t="s">
        <v>3005</v>
      </c>
      <c r="D2932" s="39">
        <v>0.69230000000000003</v>
      </c>
      <c r="E2932" s="39">
        <v>0.67079999999999995</v>
      </c>
    </row>
    <row r="2933" spans="1:5" x14ac:dyDescent="0.2">
      <c r="A2933" s="39">
        <v>49</v>
      </c>
      <c r="B2933" s="39">
        <v>2041</v>
      </c>
      <c r="C2933" s="38" t="s">
        <v>3006</v>
      </c>
      <c r="D2933" s="39">
        <v>0.68320000000000003</v>
      </c>
      <c r="E2933" s="39">
        <v>0.66049999999999998</v>
      </c>
    </row>
    <row r="2934" spans="1:5" x14ac:dyDescent="0.2">
      <c r="A2934" s="39">
        <v>49</v>
      </c>
      <c r="B2934" s="39">
        <v>2042</v>
      </c>
      <c r="C2934" s="38" t="s">
        <v>3007</v>
      </c>
      <c r="D2934" s="39">
        <v>0.67459999999999998</v>
      </c>
      <c r="E2934" s="39">
        <v>0.65049999999999997</v>
      </c>
    </row>
    <row r="2935" spans="1:5" x14ac:dyDescent="0.2">
      <c r="A2935" s="39">
        <v>49</v>
      </c>
      <c r="B2935" s="39">
        <v>2043</v>
      </c>
      <c r="C2935" s="38" t="s">
        <v>3008</v>
      </c>
      <c r="D2935" s="39">
        <v>0.66620000000000001</v>
      </c>
      <c r="E2935" s="39">
        <v>0.64070000000000005</v>
      </c>
    </row>
    <row r="2936" spans="1:5" x14ac:dyDescent="0.2">
      <c r="A2936" s="39">
        <v>49</v>
      </c>
      <c r="B2936" s="39">
        <v>2044</v>
      </c>
      <c r="C2936" s="38" t="s">
        <v>3009</v>
      </c>
      <c r="D2936" s="39">
        <v>0.65790000000000004</v>
      </c>
      <c r="E2936" s="39">
        <v>0.63109999999999999</v>
      </c>
    </row>
    <row r="2937" spans="1:5" x14ac:dyDescent="0.2">
      <c r="A2937" s="39">
        <v>49</v>
      </c>
      <c r="B2937" s="39">
        <v>2045</v>
      </c>
      <c r="C2937" s="38" t="s">
        <v>3010</v>
      </c>
      <c r="D2937" s="39">
        <v>0.64970000000000006</v>
      </c>
      <c r="E2937" s="39">
        <v>0.62170000000000003</v>
      </c>
    </row>
    <row r="2938" spans="1:5" x14ac:dyDescent="0.2">
      <c r="A2938" s="39">
        <v>49</v>
      </c>
      <c r="B2938" s="39">
        <v>2046</v>
      </c>
      <c r="C2938" s="38" t="s">
        <v>3011</v>
      </c>
      <c r="D2938" s="39">
        <v>0.64149999999999996</v>
      </c>
      <c r="E2938" s="39">
        <v>0.61240000000000006</v>
      </c>
    </row>
    <row r="2939" spans="1:5" x14ac:dyDescent="0.2">
      <c r="A2939" s="39">
        <v>49</v>
      </c>
      <c r="B2939" s="39">
        <v>2047</v>
      </c>
      <c r="C2939" s="38" t="s">
        <v>3012</v>
      </c>
      <c r="D2939" s="39">
        <v>0.63360000000000005</v>
      </c>
      <c r="E2939" s="39">
        <v>0.60319999999999996</v>
      </c>
    </row>
    <row r="2940" spans="1:5" x14ac:dyDescent="0.2">
      <c r="A2940" s="39">
        <v>49</v>
      </c>
      <c r="B2940" s="39">
        <v>2048</v>
      </c>
      <c r="C2940" s="38" t="s">
        <v>3013</v>
      </c>
      <c r="D2940" s="39">
        <v>0.62560000000000004</v>
      </c>
      <c r="E2940" s="39">
        <v>0.59409999999999996</v>
      </c>
    </row>
    <row r="2941" spans="1:5" x14ac:dyDescent="0.2">
      <c r="A2941" s="39">
        <v>49</v>
      </c>
      <c r="B2941" s="39">
        <v>2049</v>
      </c>
      <c r="C2941" s="38" t="s">
        <v>3014</v>
      </c>
      <c r="D2941" s="39">
        <v>0.61780000000000002</v>
      </c>
      <c r="E2941" s="39">
        <v>0.58520000000000005</v>
      </c>
    </row>
    <row r="2942" spans="1:5" x14ac:dyDescent="0.2">
      <c r="A2942" s="39">
        <v>49</v>
      </c>
      <c r="B2942" s="39">
        <v>2050</v>
      </c>
      <c r="C2942" s="38" t="s">
        <v>3015</v>
      </c>
      <c r="D2942" s="39">
        <v>0.61019999999999996</v>
      </c>
      <c r="E2942" s="39">
        <v>0.57650000000000001</v>
      </c>
    </row>
    <row r="2943" spans="1:5" x14ac:dyDescent="0.2">
      <c r="A2943" s="39">
        <v>49</v>
      </c>
      <c r="B2943" s="39">
        <v>2051</v>
      </c>
      <c r="C2943" s="38" t="s">
        <v>3016</v>
      </c>
      <c r="D2943" s="39">
        <v>0.60250000000000004</v>
      </c>
      <c r="E2943" s="39">
        <v>0.56779999999999997</v>
      </c>
    </row>
    <row r="2944" spans="1:5" x14ac:dyDescent="0.2">
      <c r="A2944" s="39">
        <v>49</v>
      </c>
      <c r="B2944" s="39">
        <v>2052</v>
      </c>
      <c r="C2944" s="38" t="s">
        <v>3017</v>
      </c>
      <c r="D2944" s="39">
        <v>0.59499999999999997</v>
      </c>
      <c r="E2944" s="39">
        <v>0.55930000000000002</v>
      </c>
    </row>
    <row r="2945" spans="1:5" x14ac:dyDescent="0.2">
      <c r="A2945" s="39">
        <v>49</v>
      </c>
      <c r="B2945" s="39">
        <v>2053</v>
      </c>
      <c r="C2945" s="38" t="s">
        <v>3018</v>
      </c>
      <c r="D2945" s="39">
        <v>0.58760000000000001</v>
      </c>
      <c r="E2945" s="39">
        <v>0.55089999999999995</v>
      </c>
    </row>
    <row r="2946" spans="1:5" x14ac:dyDescent="0.2">
      <c r="A2946" s="39">
        <v>49</v>
      </c>
      <c r="B2946" s="39">
        <v>2054</v>
      </c>
      <c r="C2946" s="38" t="s">
        <v>3019</v>
      </c>
      <c r="D2946" s="39">
        <v>0.58020000000000005</v>
      </c>
      <c r="E2946" s="39">
        <v>0.54259999999999997</v>
      </c>
    </row>
    <row r="2947" spans="1:5" x14ac:dyDescent="0.2">
      <c r="A2947" s="39">
        <v>49</v>
      </c>
      <c r="B2947" s="39">
        <v>2055</v>
      </c>
      <c r="C2947" s="38" t="s">
        <v>3020</v>
      </c>
      <c r="D2947" s="39">
        <v>0.57299999999999995</v>
      </c>
      <c r="E2947" s="39">
        <v>0.53449999999999998</v>
      </c>
    </row>
    <row r="2948" spans="1:5" x14ac:dyDescent="0.2">
      <c r="A2948" s="39">
        <v>49</v>
      </c>
      <c r="B2948" s="39">
        <v>2056</v>
      </c>
      <c r="C2948" s="38" t="s">
        <v>3021</v>
      </c>
      <c r="D2948" s="39">
        <v>0.56589999999999996</v>
      </c>
      <c r="E2948" s="39">
        <v>0.52659999999999996</v>
      </c>
    </row>
    <row r="2949" spans="1:5" x14ac:dyDescent="0.2">
      <c r="A2949" s="39">
        <v>49</v>
      </c>
      <c r="B2949" s="39">
        <v>2057</v>
      </c>
      <c r="C2949" s="38" t="s">
        <v>3022</v>
      </c>
      <c r="D2949" s="39">
        <v>0.55879999999999996</v>
      </c>
      <c r="E2949" s="39">
        <v>0.51870000000000005</v>
      </c>
    </row>
    <row r="2950" spans="1:5" x14ac:dyDescent="0.2">
      <c r="A2950" s="39">
        <v>49</v>
      </c>
      <c r="B2950" s="39">
        <v>2058</v>
      </c>
      <c r="C2950" s="38" t="s">
        <v>3023</v>
      </c>
      <c r="D2950" s="39">
        <v>0.55179999999999996</v>
      </c>
      <c r="E2950" s="39">
        <v>0.51090000000000002</v>
      </c>
    </row>
    <row r="2951" spans="1:5" x14ac:dyDescent="0.2">
      <c r="A2951" s="39">
        <v>49</v>
      </c>
      <c r="B2951" s="39">
        <v>2059</v>
      </c>
      <c r="C2951" s="38" t="s">
        <v>3024</v>
      </c>
      <c r="D2951" s="39">
        <v>0.54490000000000005</v>
      </c>
      <c r="E2951" s="39">
        <v>0.50319999999999998</v>
      </c>
    </row>
    <row r="2952" spans="1:5" x14ac:dyDescent="0.2">
      <c r="A2952" s="39">
        <v>49</v>
      </c>
      <c r="B2952" s="39">
        <v>2060</v>
      </c>
      <c r="C2952" s="38" t="s">
        <v>3025</v>
      </c>
      <c r="D2952" s="39">
        <v>0.53810000000000002</v>
      </c>
      <c r="E2952" s="39">
        <v>0.49569999999999997</v>
      </c>
    </row>
    <row r="2953" spans="1:5" x14ac:dyDescent="0.2">
      <c r="A2953" s="39">
        <v>49</v>
      </c>
      <c r="B2953" s="39">
        <v>2061</v>
      </c>
      <c r="C2953" s="38" t="s">
        <v>3026</v>
      </c>
      <c r="D2953" s="39">
        <v>0.53139999999999998</v>
      </c>
      <c r="E2953" s="39">
        <v>0.48820000000000002</v>
      </c>
    </row>
    <row r="2954" spans="1:5" x14ac:dyDescent="0.2">
      <c r="A2954" s="39">
        <v>49</v>
      </c>
      <c r="B2954" s="39">
        <v>2062</v>
      </c>
      <c r="C2954" s="38" t="s">
        <v>3027</v>
      </c>
      <c r="D2954" s="39">
        <v>0.52480000000000004</v>
      </c>
      <c r="E2954" s="39">
        <v>0.48089999999999999</v>
      </c>
    </row>
    <row r="2955" spans="1:5" x14ac:dyDescent="0.2">
      <c r="A2955" s="39">
        <v>49</v>
      </c>
      <c r="B2955" s="39">
        <v>2063</v>
      </c>
      <c r="C2955" s="38" t="s">
        <v>3028</v>
      </c>
      <c r="D2955" s="39">
        <v>0.51819999999999999</v>
      </c>
      <c r="E2955" s="39">
        <v>0.47370000000000001</v>
      </c>
    </row>
    <row r="2956" spans="1:5" x14ac:dyDescent="0.2">
      <c r="A2956" s="39">
        <v>49</v>
      </c>
      <c r="B2956" s="39">
        <v>2064</v>
      </c>
      <c r="C2956" s="38" t="s">
        <v>3029</v>
      </c>
      <c r="D2956" s="39">
        <v>0.51180000000000003</v>
      </c>
      <c r="E2956" s="39">
        <v>0.46660000000000001</v>
      </c>
    </row>
    <row r="2957" spans="1:5" x14ac:dyDescent="0.2">
      <c r="A2957" s="39">
        <v>49</v>
      </c>
      <c r="B2957" s="39">
        <v>2065</v>
      </c>
      <c r="C2957" s="38" t="s">
        <v>3030</v>
      </c>
      <c r="D2957" s="39">
        <v>0.50529999999999997</v>
      </c>
      <c r="E2957" s="39">
        <v>0.45960000000000001</v>
      </c>
    </row>
    <row r="2958" spans="1:5" x14ac:dyDescent="0.2">
      <c r="A2958" s="39">
        <v>49</v>
      </c>
      <c r="B2958" s="39">
        <v>2066</v>
      </c>
      <c r="C2958" s="38" t="s">
        <v>3031</v>
      </c>
      <c r="D2958" s="39">
        <v>0.499</v>
      </c>
      <c r="E2958" s="39">
        <v>0.45269999999999999</v>
      </c>
    </row>
    <row r="2959" spans="1:5" x14ac:dyDescent="0.2">
      <c r="A2959" s="39">
        <v>49</v>
      </c>
      <c r="B2959" s="39">
        <v>2067</v>
      </c>
      <c r="C2959" s="38" t="s">
        <v>3032</v>
      </c>
      <c r="D2959" s="39">
        <v>0.49280000000000002</v>
      </c>
      <c r="E2959" s="39">
        <v>0.44590000000000002</v>
      </c>
    </row>
    <row r="2960" spans="1:5" x14ac:dyDescent="0.2">
      <c r="A2960" s="39">
        <v>49</v>
      </c>
      <c r="B2960" s="39">
        <v>2068</v>
      </c>
      <c r="C2960" s="38" t="s">
        <v>3033</v>
      </c>
      <c r="D2960" s="39">
        <v>0.48659999999999998</v>
      </c>
      <c r="E2960" s="39">
        <v>0.43930000000000002</v>
      </c>
    </row>
    <row r="2961" spans="1:5" x14ac:dyDescent="0.2">
      <c r="A2961" s="39">
        <v>49</v>
      </c>
      <c r="B2961" s="39">
        <v>2069</v>
      </c>
      <c r="C2961" s="38" t="s">
        <v>3034</v>
      </c>
      <c r="D2961" s="39">
        <v>0.48060000000000003</v>
      </c>
      <c r="E2961" s="39">
        <v>0.43259999999999998</v>
      </c>
    </row>
    <row r="2962" spans="1:5" x14ac:dyDescent="0.2">
      <c r="A2962" s="39">
        <v>49</v>
      </c>
      <c r="B2962" s="39">
        <v>2070</v>
      </c>
      <c r="C2962" s="38" t="s">
        <v>3035</v>
      </c>
      <c r="D2962" s="39">
        <v>0.47460000000000002</v>
      </c>
      <c r="E2962" s="39">
        <v>0.42620000000000002</v>
      </c>
    </row>
    <row r="2963" spans="1:5" x14ac:dyDescent="0.2">
      <c r="A2963" s="39">
        <v>49</v>
      </c>
      <c r="B2963" s="39">
        <v>2071</v>
      </c>
      <c r="C2963" s="38" t="s">
        <v>3036</v>
      </c>
      <c r="D2963" s="39">
        <v>0.46870000000000001</v>
      </c>
      <c r="E2963" s="39">
        <v>0.41970000000000002</v>
      </c>
    </row>
    <row r="2964" spans="1:5" x14ac:dyDescent="0.2">
      <c r="A2964" s="39">
        <v>49</v>
      </c>
      <c r="B2964" s="39">
        <v>2072</v>
      </c>
      <c r="C2964" s="38" t="s">
        <v>3037</v>
      </c>
      <c r="D2964" s="39">
        <v>0.46279999999999999</v>
      </c>
      <c r="E2964" s="39">
        <v>0.41349999999999998</v>
      </c>
    </row>
    <row r="2965" spans="1:5" x14ac:dyDescent="0.2">
      <c r="A2965" s="39">
        <v>49</v>
      </c>
      <c r="B2965" s="39">
        <v>2073</v>
      </c>
      <c r="C2965" s="38" t="s">
        <v>3038</v>
      </c>
      <c r="D2965" s="39">
        <v>0.45710000000000001</v>
      </c>
      <c r="E2965" s="39">
        <v>0.40720000000000001</v>
      </c>
    </row>
    <row r="2966" spans="1:5" x14ac:dyDescent="0.2">
      <c r="A2966" s="39">
        <v>49</v>
      </c>
      <c r="B2966" s="39">
        <v>2074</v>
      </c>
      <c r="C2966" s="38" t="s">
        <v>3039</v>
      </c>
      <c r="D2966" s="39">
        <v>0.45140000000000002</v>
      </c>
      <c r="E2966" s="39">
        <v>0.4012</v>
      </c>
    </row>
    <row r="2967" spans="1:5" x14ac:dyDescent="0.2">
      <c r="A2967" s="39">
        <v>49</v>
      </c>
      <c r="B2967" s="39">
        <v>2075</v>
      </c>
      <c r="C2967" s="38" t="s">
        <v>3040</v>
      </c>
      <c r="D2967" s="39">
        <v>0.44569999999999999</v>
      </c>
      <c r="E2967" s="39">
        <v>0.3952</v>
      </c>
    </row>
    <row r="2968" spans="1:5" x14ac:dyDescent="0.2">
      <c r="A2968" s="39">
        <v>49</v>
      </c>
      <c r="B2968" s="39">
        <v>2076</v>
      </c>
      <c r="C2968" s="38" t="s">
        <v>3041</v>
      </c>
      <c r="D2968" s="39">
        <v>0.44019999999999998</v>
      </c>
      <c r="E2968" s="39">
        <v>0.38919999999999999</v>
      </c>
    </row>
    <row r="2969" spans="1:5" x14ac:dyDescent="0.2">
      <c r="A2969" s="39">
        <v>49</v>
      </c>
      <c r="B2969" s="39">
        <v>2077</v>
      </c>
      <c r="C2969" s="38" t="s">
        <v>3042</v>
      </c>
      <c r="D2969" s="39">
        <v>0.43469999999999998</v>
      </c>
      <c r="E2969" s="39">
        <v>0.38340000000000002</v>
      </c>
    </row>
    <row r="2970" spans="1:5" x14ac:dyDescent="0.2">
      <c r="A2970" s="39">
        <v>49</v>
      </c>
      <c r="B2970" s="39">
        <v>2078</v>
      </c>
      <c r="C2970" s="38" t="s">
        <v>3043</v>
      </c>
      <c r="D2970" s="39">
        <v>0.42920000000000003</v>
      </c>
      <c r="E2970" s="39">
        <v>0.37769999999999998</v>
      </c>
    </row>
    <row r="2971" spans="1:5" x14ac:dyDescent="0.2">
      <c r="A2971" s="39">
        <v>49</v>
      </c>
      <c r="B2971" s="39">
        <v>2079</v>
      </c>
      <c r="C2971" s="38" t="s">
        <v>3044</v>
      </c>
      <c r="D2971" s="39">
        <v>0.4239</v>
      </c>
      <c r="E2971" s="39">
        <v>0.37190000000000001</v>
      </c>
    </row>
    <row r="2972" spans="1:5" x14ac:dyDescent="0.2">
      <c r="A2972" s="39">
        <v>49</v>
      </c>
      <c r="B2972" s="39">
        <v>2080</v>
      </c>
      <c r="C2972" s="38" t="s">
        <v>3045</v>
      </c>
      <c r="D2972" s="39">
        <v>0.41860000000000003</v>
      </c>
      <c r="E2972" s="39">
        <v>0.3664</v>
      </c>
    </row>
    <row r="2973" spans="1:5" x14ac:dyDescent="0.2">
      <c r="A2973" s="39">
        <v>49</v>
      </c>
      <c r="B2973" s="39">
        <v>2081</v>
      </c>
      <c r="C2973" s="38" t="s">
        <v>3046</v>
      </c>
      <c r="D2973" s="39">
        <v>0.4133</v>
      </c>
      <c r="E2973" s="39">
        <v>0.3609</v>
      </c>
    </row>
    <row r="2974" spans="1:5" x14ac:dyDescent="0.2">
      <c r="A2974" s="39">
        <v>49</v>
      </c>
      <c r="B2974" s="39">
        <v>2082</v>
      </c>
      <c r="C2974" s="38" t="s">
        <v>3047</v>
      </c>
      <c r="D2974" s="39">
        <v>0.40820000000000001</v>
      </c>
      <c r="E2974" s="39">
        <v>0.35549999999999998</v>
      </c>
    </row>
    <row r="2975" spans="1:5" x14ac:dyDescent="0.2">
      <c r="A2975" s="39">
        <v>49</v>
      </c>
      <c r="B2975" s="39">
        <v>2083</v>
      </c>
      <c r="C2975" s="38" t="s">
        <v>3048</v>
      </c>
      <c r="D2975" s="39">
        <v>0.40310000000000001</v>
      </c>
      <c r="E2975" s="39">
        <v>0.35010000000000002</v>
      </c>
    </row>
    <row r="2976" spans="1:5" x14ac:dyDescent="0.2">
      <c r="A2976" s="39">
        <v>49</v>
      </c>
      <c r="B2976" s="39">
        <v>2084</v>
      </c>
      <c r="C2976" s="38" t="s">
        <v>3049</v>
      </c>
      <c r="D2976" s="39">
        <v>0.39800000000000002</v>
      </c>
      <c r="E2976" s="39">
        <v>0.34489999999999998</v>
      </c>
    </row>
    <row r="2977" spans="1:5" x14ac:dyDescent="0.2">
      <c r="A2977" s="39">
        <v>49</v>
      </c>
      <c r="B2977" s="39">
        <v>2085</v>
      </c>
      <c r="C2977" s="38" t="s">
        <v>3050</v>
      </c>
      <c r="D2977" s="39">
        <v>0.3931</v>
      </c>
      <c r="E2977" s="39">
        <v>0.3397</v>
      </c>
    </row>
    <row r="2978" spans="1:5" x14ac:dyDescent="0.2">
      <c r="A2978" s="39">
        <v>49</v>
      </c>
      <c r="B2978" s="39">
        <v>2086</v>
      </c>
      <c r="C2978" s="38" t="s">
        <v>3051</v>
      </c>
      <c r="D2978" s="39">
        <v>0.3881</v>
      </c>
      <c r="E2978" s="39">
        <v>0.3347</v>
      </c>
    </row>
    <row r="2979" spans="1:5" x14ac:dyDescent="0.2">
      <c r="A2979" s="39">
        <v>49</v>
      </c>
      <c r="B2979" s="39">
        <v>2087</v>
      </c>
      <c r="C2979" s="38" t="s">
        <v>3052</v>
      </c>
      <c r="D2979" s="39">
        <v>0.38329999999999997</v>
      </c>
      <c r="E2979" s="39">
        <v>0.32969999999999999</v>
      </c>
    </row>
    <row r="2980" spans="1:5" x14ac:dyDescent="0.2">
      <c r="A2980" s="39">
        <v>49</v>
      </c>
      <c r="B2980" s="39">
        <v>2088</v>
      </c>
      <c r="C2980" s="38" t="s">
        <v>3053</v>
      </c>
      <c r="D2980" s="39">
        <v>0.3785</v>
      </c>
      <c r="E2980" s="39">
        <v>0.32469999999999999</v>
      </c>
    </row>
    <row r="2981" spans="1:5" x14ac:dyDescent="0.2">
      <c r="A2981" s="39">
        <v>49</v>
      </c>
      <c r="B2981" s="39">
        <v>2089</v>
      </c>
      <c r="C2981" s="38" t="s">
        <v>3054</v>
      </c>
      <c r="D2981" s="39">
        <v>0.37369999999999998</v>
      </c>
      <c r="E2981" s="39">
        <v>0.31990000000000002</v>
      </c>
    </row>
    <row r="2982" spans="1:5" x14ac:dyDescent="0.2">
      <c r="A2982" s="39">
        <v>49</v>
      </c>
      <c r="B2982" s="39">
        <v>2090</v>
      </c>
      <c r="C2982" s="38" t="s">
        <v>3055</v>
      </c>
      <c r="D2982" s="39">
        <v>0.36919999999999997</v>
      </c>
      <c r="E2982" s="39">
        <v>0.31509999999999999</v>
      </c>
    </row>
    <row r="2983" spans="1:5" x14ac:dyDescent="0.2">
      <c r="A2983" s="39">
        <v>49</v>
      </c>
      <c r="B2983" s="39">
        <v>2091</v>
      </c>
      <c r="C2983" s="38" t="s">
        <v>3056</v>
      </c>
      <c r="D2983" s="39">
        <v>0.36449999999999999</v>
      </c>
      <c r="E2983" s="39">
        <v>0.31030000000000002</v>
      </c>
    </row>
    <row r="2984" spans="1:5" x14ac:dyDescent="0.2">
      <c r="A2984" s="39">
        <v>49</v>
      </c>
      <c r="B2984" s="39">
        <v>2092</v>
      </c>
      <c r="C2984" s="38" t="s">
        <v>3057</v>
      </c>
      <c r="D2984" s="39">
        <v>0.36</v>
      </c>
      <c r="E2984" s="39">
        <v>0.30559999999999998</v>
      </c>
    </row>
    <row r="2985" spans="1:5" x14ac:dyDescent="0.2">
      <c r="A2985" s="39">
        <v>49</v>
      </c>
      <c r="B2985" s="39">
        <v>2093</v>
      </c>
      <c r="C2985" s="38" t="s">
        <v>3058</v>
      </c>
      <c r="D2985" s="39">
        <v>0.35539999999999999</v>
      </c>
      <c r="E2985" s="39">
        <v>0.30099999999999999</v>
      </c>
    </row>
    <row r="2986" spans="1:5" x14ac:dyDescent="0.2">
      <c r="A2986" s="39">
        <v>49</v>
      </c>
      <c r="B2986" s="39">
        <v>2094</v>
      </c>
      <c r="C2986" s="38" t="s">
        <v>3059</v>
      </c>
      <c r="D2986" s="39">
        <v>0.35099999999999998</v>
      </c>
      <c r="E2986" s="39">
        <v>0.29649999999999999</v>
      </c>
    </row>
    <row r="2987" spans="1:5" x14ac:dyDescent="0.2">
      <c r="A2987" s="39">
        <v>49</v>
      </c>
      <c r="B2987" s="39">
        <v>2095</v>
      </c>
      <c r="C2987" s="38" t="s">
        <v>3060</v>
      </c>
      <c r="D2987" s="39">
        <v>0.34660000000000002</v>
      </c>
      <c r="E2987" s="39">
        <v>0.29210000000000003</v>
      </c>
    </row>
    <row r="2988" spans="1:5" x14ac:dyDescent="0.2">
      <c r="A2988" s="39">
        <v>49</v>
      </c>
      <c r="B2988" s="39">
        <v>2096</v>
      </c>
      <c r="C2988" s="38" t="s">
        <v>3061</v>
      </c>
      <c r="D2988" s="39">
        <v>0.34229999999999999</v>
      </c>
      <c r="E2988" s="39">
        <v>0.28770000000000001</v>
      </c>
    </row>
    <row r="2989" spans="1:5" x14ac:dyDescent="0.2">
      <c r="A2989" s="39">
        <v>49</v>
      </c>
      <c r="B2989" s="39">
        <v>2097</v>
      </c>
      <c r="C2989" s="38" t="s">
        <v>3062</v>
      </c>
      <c r="D2989" s="39">
        <v>0.33800000000000002</v>
      </c>
      <c r="E2989" s="39">
        <v>0.28339999999999999</v>
      </c>
    </row>
    <row r="2990" spans="1:5" x14ac:dyDescent="0.2">
      <c r="A2990" s="39">
        <v>49</v>
      </c>
      <c r="B2990" s="39">
        <v>2098</v>
      </c>
      <c r="C2990" s="38" t="s">
        <v>3063</v>
      </c>
      <c r="D2990" s="39">
        <v>0.33379999999999999</v>
      </c>
      <c r="E2990" s="39">
        <v>0.27910000000000001</v>
      </c>
    </row>
    <row r="2991" spans="1:5" x14ac:dyDescent="0.2">
      <c r="A2991" s="39">
        <v>49</v>
      </c>
      <c r="B2991" s="39">
        <v>2099</v>
      </c>
      <c r="C2991" s="38" t="s">
        <v>3064</v>
      </c>
      <c r="D2991" s="39">
        <v>0.3296</v>
      </c>
      <c r="E2991" s="39">
        <v>0.27489999999999998</v>
      </c>
    </row>
    <row r="2992" spans="1:5" x14ac:dyDescent="0.2">
      <c r="A2992" s="39">
        <v>49</v>
      </c>
      <c r="B2992" s="39">
        <v>2100</v>
      </c>
      <c r="C2992" s="38" t="s">
        <v>3065</v>
      </c>
      <c r="D2992" s="39">
        <v>0.3256</v>
      </c>
      <c r="E2992" s="39">
        <v>0.27079999999999999</v>
      </c>
    </row>
    <row r="2993" spans="1:5" x14ac:dyDescent="0.2">
      <c r="A2993" s="39">
        <v>49</v>
      </c>
      <c r="B2993" s="39">
        <v>2101</v>
      </c>
      <c r="C2993" s="38" t="s">
        <v>3066</v>
      </c>
      <c r="D2993" s="39">
        <v>0.32150000000000001</v>
      </c>
      <c r="E2993" s="39">
        <v>0.26679999999999998</v>
      </c>
    </row>
    <row r="2994" spans="1:5" x14ac:dyDescent="0.2">
      <c r="A2994" s="39">
        <v>49</v>
      </c>
      <c r="B2994" s="39">
        <v>2102</v>
      </c>
      <c r="C2994" s="38" t="s">
        <v>3067</v>
      </c>
      <c r="D2994" s="39">
        <v>0.31740000000000002</v>
      </c>
      <c r="E2994" s="39">
        <v>0.26279999999999998</v>
      </c>
    </row>
    <row r="2995" spans="1:5" x14ac:dyDescent="0.2">
      <c r="A2995" s="39">
        <v>49</v>
      </c>
      <c r="B2995" s="39">
        <v>2103</v>
      </c>
      <c r="C2995" s="38" t="s">
        <v>3068</v>
      </c>
      <c r="D2995" s="39">
        <v>0.31340000000000001</v>
      </c>
      <c r="E2995" s="39">
        <v>0.25890000000000002</v>
      </c>
    </row>
    <row r="2996" spans="1:5" x14ac:dyDescent="0.2">
      <c r="A2996" s="39">
        <v>49</v>
      </c>
      <c r="B2996" s="39">
        <v>2104</v>
      </c>
      <c r="C2996" s="38" t="s">
        <v>3069</v>
      </c>
      <c r="D2996" s="39">
        <v>0.30959999999999999</v>
      </c>
      <c r="E2996" s="39">
        <v>0.255</v>
      </c>
    </row>
    <row r="2997" spans="1:5" x14ac:dyDescent="0.2">
      <c r="A2997" s="39">
        <v>49</v>
      </c>
      <c r="B2997" s="39">
        <v>2105</v>
      </c>
      <c r="C2997" s="38" t="s">
        <v>3070</v>
      </c>
      <c r="D2997" s="39">
        <v>0.30570000000000003</v>
      </c>
      <c r="E2997" s="39">
        <v>0.25119999999999998</v>
      </c>
    </row>
    <row r="2998" spans="1:5" x14ac:dyDescent="0.2">
      <c r="A2998" s="39">
        <v>49</v>
      </c>
      <c r="B2998" s="39">
        <v>2106</v>
      </c>
      <c r="C2998" s="38" t="s">
        <v>3071</v>
      </c>
      <c r="D2998" s="39">
        <v>0.30180000000000001</v>
      </c>
      <c r="E2998" s="39">
        <v>0.24740000000000001</v>
      </c>
    </row>
    <row r="2999" spans="1:5" x14ac:dyDescent="0.2">
      <c r="A2999" s="39">
        <v>49</v>
      </c>
      <c r="B2999" s="39">
        <v>2107</v>
      </c>
      <c r="C2999" s="38" t="s">
        <v>3072</v>
      </c>
      <c r="D2999" s="39">
        <v>0.29809999999999998</v>
      </c>
      <c r="E2999" s="39">
        <v>0.24360000000000001</v>
      </c>
    </row>
    <row r="3000" spans="1:5" x14ac:dyDescent="0.2">
      <c r="A3000" s="39">
        <v>49</v>
      </c>
      <c r="B3000" s="39">
        <v>2108</v>
      </c>
      <c r="C3000" s="38" t="s">
        <v>3073</v>
      </c>
      <c r="D3000" s="39">
        <v>0.2944</v>
      </c>
      <c r="E3000" s="39">
        <v>0.24</v>
      </c>
    </row>
    <row r="3001" spans="1:5" x14ac:dyDescent="0.2">
      <c r="A3001" s="39">
        <v>49</v>
      </c>
      <c r="B3001" s="39">
        <v>2109</v>
      </c>
      <c r="C3001" s="38" t="s">
        <v>3074</v>
      </c>
      <c r="D3001" s="39">
        <v>0.29070000000000001</v>
      </c>
      <c r="E3001" s="39">
        <v>0.23649999999999999</v>
      </c>
    </row>
    <row r="3002" spans="1:5" x14ac:dyDescent="0.2">
      <c r="A3002" s="39">
        <v>49</v>
      </c>
      <c r="B3002" s="39">
        <v>2110</v>
      </c>
      <c r="C3002" s="38" t="s">
        <v>3075</v>
      </c>
      <c r="D3002" s="39">
        <v>0.28710000000000002</v>
      </c>
      <c r="E3002" s="39">
        <v>0.2329</v>
      </c>
    </row>
    <row r="3003" spans="1:5" x14ac:dyDescent="0.2">
      <c r="A3003" s="39">
        <v>49</v>
      </c>
      <c r="B3003" s="39">
        <v>2111</v>
      </c>
      <c r="C3003" s="38" t="s">
        <v>3076</v>
      </c>
      <c r="D3003" s="39">
        <v>0.28349999999999997</v>
      </c>
      <c r="E3003" s="39">
        <v>0.22939999999999999</v>
      </c>
    </row>
    <row r="3004" spans="1:5" x14ac:dyDescent="0.2">
      <c r="A3004" s="39">
        <v>49</v>
      </c>
      <c r="B3004" s="39">
        <v>2112</v>
      </c>
      <c r="C3004" s="38" t="s">
        <v>3077</v>
      </c>
      <c r="D3004" s="39">
        <v>0.27989999999999998</v>
      </c>
      <c r="E3004" s="39">
        <v>0.22589999999999999</v>
      </c>
    </row>
    <row r="3005" spans="1:5" x14ac:dyDescent="0.2">
      <c r="A3005" s="39">
        <v>49</v>
      </c>
      <c r="B3005" s="39">
        <v>2113</v>
      </c>
      <c r="C3005" s="38" t="s">
        <v>3078</v>
      </c>
      <c r="D3005" s="39">
        <v>0.27650000000000002</v>
      </c>
      <c r="E3005" s="39">
        <v>0.22259999999999999</v>
      </c>
    </row>
    <row r="3006" spans="1:5" x14ac:dyDescent="0.2">
      <c r="A3006" s="39">
        <v>49</v>
      </c>
      <c r="B3006" s="39">
        <v>2114</v>
      </c>
      <c r="C3006" s="38" t="s">
        <v>3079</v>
      </c>
      <c r="D3006" s="39">
        <v>0.27300000000000002</v>
      </c>
      <c r="E3006" s="39">
        <v>0.21920000000000001</v>
      </c>
    </row>
    <row r="3007" spans="1:5" x14ac:dyDescent="0.2">
      <c r="A3007" s="39">
        <v>49</v>
      </c>
      <c r="B3007" s="39">
        <v>2115</v>
      </c>
      <c r="C3007" s="38" t="s">
        <v>3080</v>
      </c>
      <c r="D3007" s="39">
        <v>0.26950000000000002</v>
      </c>
      <c r="E3007" s="39">
        <v>0.21590000000000001</v>
      </c>
    </row>
    <row r="3008" spans="1:5" x14ac:dyDescent="0.2">
      <c r="A3008" s="39">
        <v>49</v>
      </c>
      <c r="B3008" s="39">
        <v>2116</v>
      </c>
      <c r="C3008" s="38" t="s">
        <v>3081</v>
      </c>
      <c r="D3008" s="39">
        <v>0.2660448717948718</v>
      </c>
      <c r="E3008" s="39">
        <v>0.21264968065693432</v>
      </c>
    </row>
    <row r="3009" spans="1:5" x14ac:dyDescent="0.2">
      <c r="A3009" s="39">
        <v>49</v>
      </c>
      <c r="B3009" s="39">
        <v>2117</v>
      </c>
      <c r="C3009" s="38" t="s">
        <v>3082</v>
      </c>
      <c r="D3009" s="39">
        <v>0.26263404010519392</v>
      </c>
      <c r="E3009" s="39">
        <v>0.20944829404120494</v>
      </c>
    </row>
    <row r="3010" spans="1:5" x14ac:dyDescent="0.2">
      <c r="A3010" s="39">
        <v>50</v>
      </c>
      <c r="B3010" s="39">
        <v>2024</v>
      </c>
      <c r="C3010" s="38" t="s">
        <v>3083</v>
      </c>
      <c r="D3010" s="39">
        <v>0.92849999999999999</v>
      </c>
      <c r="E3010" s="39">
        <v>0.92600000000000005</v>
      </c>
    </row>
    <row r="3011" spans="1:5" x14ac:dyDescent="0.2">
      <c r="A3011" s="39">
        <v>50</v>
      </c>
      <c r="B3011" s="39">
        <v>2025</v>
      </c>
      <c r="C3011" s="38" t="s">
        <v>3084</v>
      </c>
      <c r="D3011" s="39">
        <v>0.89459999999999995</v>
      </c>
      <c r="E3011" s="39">
        <v>0.89100000000000001</v>
      </c>
    </row>
    <row r="3012" spans="1:5" x14ac:dyDescent="0.2">
      <c r="A3012" s="39">
        <v>50</v>
      </c>
      <c r="B3012" s="39">
        <v>2026</v>
      </c>
      <c r="C3012" s="38" t="s">
        <v>3085</v>
      </c>
      <c r="D3012" s="39">
        <v>0.87929999999999997</v>
      </c>
      <c r="E3012" s="39">
        <v>0.87429999999999997</v>
      </c>
    </row>
    <row r="3013" spans="1:5" x14ac:dyDescent="0.2">
      <c r="A3013" s="39">
        <v>50</v>
      </c>
      <c r="B3013" s="39">
        <v>2027</v>
      </c>
      <c r="C3013" s="38" t="s">
        <v>3086</v>
      </c>
      <c r="D3013" s="39">
        <v>0.86419999999999997</v>
      </c>
      <c r="E3013" s="39">
        <v>0.85770000000000002</v>
      </c>
    </row>
    <row r="3014" spans="1:5" x14ac:dyDescent="0.2">
      <c r="A3014" s="39">
        <v>50</v>
      </c>
      <c r="B3014" s="39">
        <v>2028</v>
      </c>
      <c r="C3014" s="38" t="s">
        <v>3087</v>
      </c>
      <c r="D3014" s="39">
        <v>0.8488</v>
      </c>
      <c r="E3014" s="39">
        <v>0.84109999999999996</v>
      </c>
    </row>
    <row r="3015" spans="1:5" x14ac:dyDescent="0.2">
      <c r="A3015" s="39">
        <v>50</v>
      </c>
      <c r="B3015" s="39">
        <v>2029</v>
      </c>
      <c r="C3015" s="38" t="s">
        <v>3088</v>
      </c>
      <c r="D3015" s="39">
        <v>0.83340000000000003</v>
      </c>
      <c r="E3015" s="39">
        <v>0.82450000000000001</v>
      </c>
    </row>
    <row r="3016" spans="1:5" x14ac:dyDescent="0.2">
      <c r="A3016" s="39">
        <v>50</v>
      </c>
      <c r="B3016" s="39">
        <v>2030</v>
      </c>
      <c r="C3016" s="38" t="s">
        <v>3089</v>
      </c>
      <c r="D3016" s="39">
        <v>0.81840000000000002</v>
      </c>
      <c r="E3016" s="39">
        <v>0.80830000000000002</v>
      </c>
    </row>
    <row r="3017" spans="1:5" x14ac:dyDescent="0.2">
      <c r="A3017" s="39">
        <v>50</v>
      </c>
      <c r="B3017" s="39">
        <v>2031</v>
      </c>
      <c r="C3017" s="38" t="s">
        <v>3090</v>
      </c>
      <c r="D3017" s="39">
        <v>0.80359999999999998</v>
      </c>
      <c r="E3017" s="39">
        <v>0.79239999999999999</v>
      </c>
    </row>
    <row r="3018" spans="1:5" x14ac:dyDescent="0.2">
      <c r="A3018" s="39">
        <v>50</v>
      </c>
      <c r="B3018" s="39">
        <v>2032</v>
      </c>
      <c r="C3018" s="38" t="s">
        <v>3091</v>
      </c>
      <c r="D3018" s="39">
        <v>0.78910000000000002</v>
      </c>
      <c r="E3018" s="39">
        <v>0.77680000000000005</v>
      </c>
    </row>
    <row r="3019" spans="1:5" x14ac:dyDescent="0.2">
      <c r="A3019" s="39">
        <v>50</v>
      </c>
      <c r="B3019" s="39">
        <v>2033</v>
      </c>
      <c r="C3019" s="38" t="s">
        <v>3092</v>
      </c>
      <c r="D3019" s="39">
        <v>0.77480000000000004</v>
      </c>
      <c r="E3019" s="39">
        <v>0.76149999999999995</v>
      </c>
    </row>
    <row r="3020" spans="1:5" x14ac:dyDescent="0.2">
      <c r="A3020" s="39">
        <v>50</v>
      </c>
      <c r="B3020" s="39">
        <v>2034</v>
      </c>
      <c r="C3020" s="38" t="s">
        <v>3093</v>
      </c>
      <c r="D3020" s="39">
        <v>0.76090000000000002</v>
      </c>
      <c r="E3020" s="39">
        <v>0.74660000000000004</v>
      </c>
    </row>
    <row r="3021" spans="1:5" x14ac:dyDescent="0.2">
      <c r="A3021" s="39">
        <v>50</v>
      </c>
      <c r="B3021" s="39">
        <v>2035</v>
      </c>
      <c r="C3021" s="38" t="s">
        <v>3094</v>
      </c>
      <c r="D3021" s="39">
        <v>0.74760000000000004</v>
      </c>
      <c r="E3021" s="39">
        <v>0.73229999999999995</v>
      </c>
    </row>
    <row r="3022" spans="1:5" x14ac:dyDescent="0.2">
      <c r="A3022" s="39">
        <v>50</v>
      </c>
      <c r="B3022" s="39">
        <v>2036</v>
      </c>
      <c r="C3022" s="38" t="s">
        <v>3095</v>
      </c>
      <c r="D3022" s="39">
        <v>0.73499999999999999</v>
      </c>
      <c r="E3022" s="39">
        <v>0.71850000000000003</v>
      </c>
    </row>
    <row r="3023" spans="1:5" x14ac:dyDescent="0.2">
      <c r="A3023" s="39">
        <v>50</v>
      </c>
      <c r="B3023" s="39">
        <v>2037</v>
      </c>
      <c r="C3023" s="38" t="s">
        <v>3096</v>
      </c>
      <c r="D3023" s="39">
        <v>0.72309999999999997</v>
      </c>
      <c r="E3023" s="39">
        <v>0.7056</v>
      </c>
    </row>
    <row r="3024" spans="1:5" x14ac:dyDescent="0.2">
      <c r="A3024" s="39">
        <v>50</v>
      </c>
      <c r="B3024" s="39">
        <v>2038</v>
      </c>
      <c r="C3024" s="38" t="s">
        <v>3097</v>
      </c>
      <c r="D3024" s="39">
        <v>0.71199999999999997</v>
      </c>
      <c r="E3024" s="39">
        <v>0.69330000000000003</v>
      </c>
    </row>
    <row r="3025" spans="1:5" x14ac:dyDescent="0.2">
      <c r="A3025" s="39">
        <v>50</v>
      </c>
      <c r="B3025" s="39">
        <v>2039</v>
      </c>
      <c r="C3025" s="38" t="s">
        <v>3098</v>
      </c>
      <c r="D3025" s="39">
        <v>0.70179999999999998</v>
      </c>
      <c r="E3025" s="39">
        <v>0.68179999999999996</v>
      </c>
    </row>
    <row r="3026" spans="1:5" x14ac:dyDescent="0.2">
      <c r="A3026" s="39">
        <v>50</v>
      </c>
      <c r="B3026" s="39">
        <v>2040</v>
      </c>
      <c r="C3026" s="38" t="s">
        <v>3099</v>
      </c>
      <c r="D3026" s="39">
        <v>0.69220000000000004</v>
      </c>
      <c r="E3026" s="39">
        <v>0.67090000000000005</v>
      </c>
    </row>
    <row r="3027" spans="1:5" x14ac:dyDescent="0.2">
      <c r="A3027" s="39">
        <v>50</v>
      </c>
      <c r="B3027" s="39">
        <v>2041</v>
      </c>
      <c r="C3027" s="38" t="s">
        <v>3100</v>
      </c>
      <c r="D3027" s="39">
        <v>0.68320000000000003</v>
      </c>
      <c r="E3027" s="39">
        <v>0.66059999999999997</v>
      </c>
    </row>
    <row r="3028" spans="1:5" x14ac:dyDescent="0.2">
      <c r="A3028" s="39">
        <v>50</v>
      </c>
      <c r="B3028" s="39">
        <v>2042</v>
      </c>
      <c r="C3028" s="38" t="s">
        <v>3101</v>
      </c>
      <c r="D3028" s="39">
        <v>0.67459999999999998</v>
      </c>
      <c r="E3028" s="39">
        <v>0.65059999999999996</v>
      </c>
    </row>
    <row r="3029" spans="1:5" x14ac:dyDescent="0.2">
      <c r="A3029" s="39">
        <v>50</v>
      </c>
      <c r="B3029" s="39">
        <v>2043</v>
      </c>
      <c r="C3029" s="38" t="s">
        <v>3102</v>
      </c>
      <c r="D3029" s="39">
        <v>0.66610000000000003</v>
      </c>
      <c r="E3029" s="39">
        <v>0.64090000000000003</v>
      </c>
    </row>
    <row r="3030" spans="1:5" x14ac:dyDescent="0.2">
      <c r="A3030" s="39">
        <v>50</v>
      </c>
      <c r="B3030" s="39">
        <v>2044</v>
      </c>
      <c r="C3030" s="38" t="s">
        <v>3103</v>
      </c>
      <c r="D3030" s="39">
        <v>0.65780000000000005</v>
      </c>
      <c r="E3030" s="39">
        <v>0.63119999999999998</v>
      </c>
    </row>
    <row r="3031" spans="1:5" x14ac:dyDescent="0.2">
      <c r="A3031" s="39">
        <v>50</v>
      </c>
      <c r="B3031" s="39">
        <v>2045</v>
      </c>
      <c r="C3031" s="38" t="s">
        <v>3104</v>
      </c>
      <c r="D3031" s="39">
        <v>0.64959999999999996</v>
      </c>
      <c r="E3031" s="39">
        <v>0.62180000000000002</v>
      </c>
    </row>
    <row r="3032" spans="1:5" x14ac:dyDescent="0.2">
      <c r="A3032" s="39">
        <v>50</v>
      </c>
      <c r="B3032" s="39">
        <v>2046</v>
      </c>
      <c r="C3032" s="38" t="s">
        <v>3105</v>
      </c>
      <c r="D3032" s="39">
        <v>0.64149999999999996</v>
      </c>
      <c r="E3032" s="39">
        <v>0.61250000000000004</v>
      </c>
    </row>
    <row r="3033" spans="1:5" x14ac:dyDescent="0.2">
      <c r="A3033" s="39">
        <v>50</v>
      </c>
      <c r="B3033" s="39">
        <v>2047</v>
      </c>
      <c r="C3033" s="38" t="s">
        <v>3106</v>
      </c>
      <c r="D3033" s="39">
        <v>0.63349999999999995</v>
      </c>
      <c r="E3033" s="39">
        <v>0.60329999999999995</v>
      </c>
    </row>
    <row r="3034" spans="1:5" x14ac:dyDescent="0.2">
      <c r="A3034" s="39">
        <v>50</v>
      </c>
      <c r="B3034" s="39">
        <v>2048</v>
      </c>
      <c r="C3034" s="38" t="s">
        <v>3107</v>
      </c>
      <c r="D3034" s="39">
        <v>0.62560000000000004</v>
      </c>
      <c r="E3034" s="39">
        <v>0.59419999999999995</v>
      </c>
    </row>
    <row r="3035" spans="1:5" x14ac:dyDescent="0.2">
      <c r="A3035" s="39">
        <v>50</v>
      </c>
      <c r="B3035" s="39">
        <v>2049</v>
      </c>
      <c r="C3035" s="38" t="s">
        <v>3108</v>
      </c>
      <c r="D3035" s="39">
        <v>0.61780000000000002</v>
      </c>
      <c r="E3035" s="39">
        <v>0.58540000000000003</v>
      </c>
    </row>
    <row r="3036" spans="1:5" x14ac:dyDescent="0.2">
      <c r="A3036" s="39">
        <v>50</v>
      </c>
      <c r="B3036" s="39">
        <v>2050</v>
      </c>
      <c r="C3036" s="38" t="s">
        <v>3109</v>
      </c>
      <c r="D3036" s="39">
        <v>0.61009999999999998</v>
      </c>
      <c r="E3036" s="39">
        <v>0.5766</v>
      </c>
    </row>
    <row r="3037" spans="1:5" x14ac:dyDescent="0.2">
      <c r="A3037" s="39">
        <v>50</v>
      </c>
      <c r="B3037" s="39">
        <v>2051</v>
      </c>
      <c r="C3037" s="38" t="s">
        <v>3110</v>
      </c>
      <c r="D3037" s="39">
        <v>0.60250000000000004</v>
      </c>
      <c r="E3037" s="39">
        <v>0.56799999999999995</v>
      </c>
    </row>
    <row r="3038" spans="1:5" x14ac:dyDescent="0.2">
      <c r="A3038" s="39">
        <v>50</v>
      </c>
      <c r="B3038" s="39">
        <v>2052</v>
      </c>
      <c r="C3038" s="38" t="s">
        <v>3111</v>
      </c>
      <c r="D3038" s="39">
        <v>0.59489999999999998</v>
      </c>
      <c r="E3038" s="39">
        <v>0.55940000000000001</v>
      </c>
    </row>
    <row r="3039" spans="1:5" x14ac:dyDescent="0.2">
      <c r="A3039" s="39">
        <v>50</v>
      </c>
      <c r="B3039" s="39">
        <v>2053</v>
      </c>
      <c r="C3039" s="38" t="s">
        <v>3112</v>
      </c>
      <c r="D3039" s="39">
        <v>0.58760000000000001</v>
      </c>
      <c r="E3039" s="39">
        <v>0.55100000000000005</v>
      </c>
    </row>
    <row r="3040" spans="1:5" x14ac:dyDescent="0.2">
      <c r="A3040" s="39">
        <v>50</v>
      </c>
      <c r="B3040" s="39">
        <v>2054</v>
      </c>
      <c r="C3040" s="38" t="s">
        <v>3113</v>
      </c>
      <c r="D3040" s="39">
        <v>0.58020000000000005</v>
      </c>
      <c r="E3040" s="39">
        <v>0.54279999999999995</v>
      </c>
    </row>
    <row r="3041" spans="1:5" x14ac:dyDescent="0.2">
      <c r="A3041" s="39">
        <v>50</v>
      </c>
      <c r="B3041" s="39">
        <v>2055</v>
      </c>
      <c r="C3041" s="38" t="s">
        <v>3114</v>
      </c>
      <c r="D3041" s="39">
        <v>0.57299999999999995</v>
      </c>
      <c r="E3041" s="39">
        <v>0.53459999999999996</v>
      </c>
    </row>
    <row r="3042" spans="1:5" x14ac:dyDescent="0.2">
      <c r="A3042" s="39">
        <v>50</v>
      </c>
      <c r="B3042" s="39">
        <v>2056</v>
      </c>
      <c r="C3042" s="38" t="s">
        <v>3115</v>
      </c>
      <c r="D3042" s="39">
        <v>0.56579999999999997</v>
      </c>
      <c r="E3042" s="39">
        <v>0.52659999999999996</v>
      </c>
    </row>
    <row r="3043" spans="1:5" x14ac:dyDescent="0.2">
      <c r="A3043" s="39">
        <v>50</v>
      </c>
      <c r="B3043" s="39">
        <v>2057</v>
      </c>
      <c r="C3043" s="38" t="s">
        <v>3116</v>
      </c>
      <c r="D3043" s="39">
        <v>0.55879999999999996</v>
      </c>
      <c r="E3043" s="39">
        <v>0.51870000000000005</v>
      </c>
    </row>
    <row r="3044" spans="1:5" x14ac:dyDescent="0.2">
      <c r="A3044" s="39">
        <v>50</v>
      </c>
      <c r="B3044" s="39">
        <v>2058</v>
      </c>
      <c r="C3044" s="38" t="s">
        <v>3117</v>
      </c>
      <c r="D3044" s="39">
        <v>0.55169999999999997</v>
      </c>
      <c r="E3044" s="39">
        <v>0.51090000000000002</v>
      </c>
    </row>
    <row r="3045" spans="1:5" x14ac:dyDescent="0.2">
      <c r="A3045" s="39">
        <v>50</v>
      </c>
      <c r="B3045" s="39">
        <v>2059</v>
      </c>
      <c r="C3045" s="38" t="s">
        <v>3118</v>
      </c>
      <c r="D3045" s="39">
        <v>0.54490000000000005</v>
      </c>
      <c r="E3045" s="39">
        <v>0.50329999999999997</v>
      </c>
    </row>
    <row r="3046" spans="1:5" x14ac:dyDescent="0.2">
      <c r="A3046" s="39">
        <v>50</v>
      </c>
      <c r="B3046" s="39">
        <v>2060</v>
      </c>
      <c r="C3046" s="38" t="s">
        <v>3119</v>
      </c>
      <c r="D3046" s="39">
        <v>0.53800000000000003</v>
      </c>
      <c r="E3046" s="39">
        <v>0.49569999999999997</v>
      </c>
    </row>
    <row r="3047" spans="1:5" x14ac:dyDescent="0.2">
      <c r="A3047" s="39">
        <v>50</v>
      </c>
      <c r="B3047" s="39">
        <v>2061</v>
      </c>
      <c r="C3047" s="38" t="s">
        <v>3120</v>
      </c>
      <c r="D3047" s="39">
        <v>0.53139999999999998</v>
      </c>
      <c r="E3047" s="39">
        <v>0.4884</v>
      </c>
    </row>
    <row r="3048" spans="1:5" x14ac:dyDescent="0.2">
      <c r="A3048" s="39">
        <v>50</v>
      </c>
      <c r="B3048" s="39">
        <v>2062</v>
      </c>
      <c r="C3048" s="38" t="s">
        <v>3121</v>
      </c>
      <c r="D3048" s="39">
        <v>0.52480000000000004</v>
      </c>
      <c r="E3048" s="39">
        <v>0.48099999999999998</v>
      </c>
    </row>
    <row r="3049" spans="1:5" x14ac:dyDescent="0.2">
      <c r="A3049" s="39">
        <v>50</v>
      </c>
      <c r="B3049" s="39">
        <v>2063</v>
      </c>
      <c r="C3049" s="38" t="s">
        <v>3122</v>
      </c>
      <c r="D3049" s="39">
        <v>0.5181</v>
      </c>
      <c r="E3049" s="39">
        <v>0.4738</v>
      </c>
    </row>
    <row r="3050" spans="1:5" x14ac:dyDescent="0.2">
      <c r="A3050" s="39">
        <v>50</v>
      </c>
      <c r="B3050" s="39">
        <v>2064</v>
      </c>
      <c r="C3050" s="38" t="s">
        <v>3123</v>
      </c>
      <c r="D3050" s="39">
        <v>0.51170000000000004</v>
      </c>
      <c r="E3050" s="39">
        <v>0.4667</v>
      </c>
    </row>
    <row r="3051" spans="1:5" x14ac:dyDescent="0.2">
      <c r="A3051" s="39">
        <v>50</v>
      </c>
      <c r="B3051" s="39">
        <v>2065</v>
      </c>
      <c r="C3051" s="38" t="s">
        <v>3124</v>
      </c>
      <c r="D3051" s="39">
        <v>0.50539999999999996</v>
      </c>
      <c r="E3051" s="39">
        <v>0.4597</v>
      </c>
    </row>
    <row r="3052" spans="1:5" x14ac:dyDescent="0.2">
      <c r="A3052" s="39">
        <v>50</v>
      </c>
      <c r="B3052" s="39">
        <v>2066</v>
      </c>
      <c r="C3052" s="38" t="s">
        <v>3125</v>
      </c>
      <c r="D3052" s="39">
        <v>0.499</v>
      </c>
      <c r="E3052" s="39">
        <v>0.45279999999999998</v>
      </c>
    </row>
    <row r="3053" spans="1:5" x14ac:dyDescent="0.2">
      <c r="A3053" s="39">
        <v>50</v>
      </c>
      <c r="B3053" s="39">
        <v>2067</v>
      </c>
      <c r="C3053" s="38" t="s">
        <v>3126</v>
      </c>
      <c r="D3053" s="39">
        <v>0.49280000000000002</v>
      </c>
      <c r="E3053" s="39">
        <v>0.44600000000000001</v>
      </c>
    </row>
    <row r="3054" spans="1:5" x14ac:dyDescent="0.2">
      <c r="A3054" s="39">
        <v>50</v>
      </c>
      <c r="B3054" s="39">
        <v>2068</v>
      </c>
      <c r="C3054" s="38" t="s">
        <v>3127</v>
      </c>
      <c r="D3054" s="39">
        <v>0.48670000000000002</v>
      </c>
      <c r="E3054" s="39">
        <v>0.43930000000000002</v>
      </c>
    </row>
    <row r="3055" spans="1:5" x14ac:dyDescent="0.2">
      <c r="A3055" s="39">
        <v>50</v>
      </c>
      <c r="B3055" s="39">
        <v>2069</v>
      </c>
      <c r="C3055" s="38" t="s">
        <v>3128</v>
      </c>
      <c r="D3055" s="39">
        <v>0.48049999999999998</v>
      </c>
      <c r="E3055" s="39">
        <v>0.43280000000000002</v>
      </c>
    </row>
    <row r="3056" spans="1:5" x14ac:dyDescent="0.2">
      <c r="A3056" s="39">
        <v>50</v>
      </c>
      <c r="B3056" s="39">
        <v>2070</v>
      </c>
      <c r="C3056" s="38" t="s">
        <v>3129</v>
      </c>
      <c r="D3056" s="39">
        <v>0.47449999999999998</v>
      </c>
      <c r="E3056" s="39">
        <v>0.42630000000000001</v>
      </c>
    </row>
    <row r="3057" spans="1:5" x14ac:dyDescent="0.2">
      <c r="A3057" s="39">
        <v>50</v>
      </c>
      <c r="B3057" s="39">
        <v>2071</v>
      </c>
      <c r="C3057" s="38" t="s">
        <v>3130</v>
      </c>
      <c r="D3057" s="39">
        <v>0.46860000000000002</v>
      </c>
      <c r="E3057" s="39">
        <v>0.41980000000000001</v>
      </c>
    </row>
    <row r="3058" spans="1:5" x14ac:dyDescent="0.2">
      <c r="A3058" s="39">
        <v>50</v>
      </c>
      <c r="B3058" s="39">
        <v>2072</v>
      </c>
      <c r="C3058" s="38" t="s">
        <v>3131</v>
      </c>
      <c r="D3058" s="39">
        <v>0.46279999999999999</v>
      </c>
      <c r="E3058" s="39">
        <v>0.41360000000000002</v>
      </c>
    </row>
    <row r="3059" spans="1:5" x14ac:dyDescent="0.2">
      <c r="A3059" s="39">
        <v>50</v>
      </c>
      <c r="B3059" s="39">
        <v>2073</v>
      </c>
      <c r="C3059" s="38" t="s">
        <v>3132</v>
      </c>
      <c r="D3059" s="39">
        <v>0.45710000000000001</v>
      </c>
      <c r="E3059" s="39">
        <v>0.4073</v>
      </c>
    </row>
    <row r="3060" spans="1:5" x14ac:dyDescent="0.2">
      <c r="A3060" s="39">
        <v>50</v>
      </c>
      <c r="B3060" s="39">
        <v>2074</v>
      </c>
      <c r="C3060" s="38" t="s">
        <v>3133</v>
      </c>
      <c r="D3060" s="39">
        <v>0.45129999999999998</v>
      </c>
      <c r="E3060" s="39">
        <v>0.40129999999999999</v>
      </c>
    </row>
    <row r="3061" spans="1:5" x14ac:dyDescent="0.2">
      <c r="A3061" s="39">
        <v>50</v>
      </c>
      <c r="B3061" s="39">
        <v>2075</v>
      </c>
      <c r="C3061" s="38" t="s">
        <v>3134</v>
      </c>
      <c r="D3061" s="39">
        <v>0.4456</v>
      </c>
      <c r="E3061" s="39">
        <v>0.3952</v>
      </c>
    </row>
    <row r="3062" spans="1:5" x14ac:dyDescent="0.2">
      <c r="A3062" s="39">
        <v>50</v>
      </c>
      <c r="B3062" s="39">
        <v>2076</v>
      </c>
      <c r="C3062" s="38" t="s">
        <v>3135</v>
      </c>
      <c r="D3062" s="39">
        <v>0.44009999999999999</v>
      </c>
      <c r="E3062" s="39">
        <v>0.38940000000000002</v>
      </c>
    </row>
    <row r="3063" spans="1:5" x14ac:dyDescent="0.2">
      <c r="A3063" s="39">
        <v>50</v>
      </c>
      <c r="B3063" s="39">
        <v>2077</v>
      </c>
      <c r="C3063" s="38" t="s">
        <v>3136</v>
      </c>
      <c r="D3063" s="39">
        <v>0.43459999999999999</v>
      </c>
      <c r="E3063" s="39">
        <v>0.38350000000000001</v>
      </c>
    </row>
    <row r="3064" spans="1:5" x14ac:dyDescent="0.2">
      <c r="A3064" s="39">
        <v>50</v>
      </c>
      <c r="B3064" s="39">
        <v>2078</v>
      </c>
      <c r="C3064" s="38" t="s">
        <v>3137</v>
      </c>
      <c r="D3064" s="39">
        <v>0.42920000000000003</v>
      </c>
      <c r="E3064" s="39">
        <v>0.37780000000000002</v>
      </c>
    </row>
    <row r="3065" spans="1:5" x14ac:dyDescent="0.2">
      <c r="A3065" s="39">
        <v>50</v>
      </c>
      <c r="B3065" s="39">
        <v>2079</v>
      </c>
      <c r="C3065" s="38" t="s">
        <v>3138</v>
      </c>
      <c r="D3065" s="39">
        <v>0.4239</v>
      </c>
      <c r="E3065" s="39">
        <v>0.372</v>
      </c>
    </row>
    <row r="3066" spans="1:5" x14ac:dyDescent="0.2">
      <c r="A3066" s="39">
        <v>50</v>
      </c>
      <c r="B3066" s="39">
        <v>2080</v>
      </c>
      <c r="C3066" s="38" t="s">
        <v>3139</v>
      </c>
      <c r="D3066" s="39">
        <v>0.41849999999999998</v>
      </c>
      <c r="E3066" s="39">
        <v>0.36649999999999999</v>
      </c>
    </row>
    <row r="3067" spans="1:5" x14ac:dyDescent="0.2">
      <c r="A3067" s="39">
        <v>50</v>
      </c>
      <c r="B3067" s="39">
        <v>2081</v>
      </c>
      <c r="C3067" s="38" t="s">
        <v>3140</v>
      </c>
      <c r="D3067" s="39">
        <v>0.4133</v>
      </c>
      <c r="E3067" s="39">
        <v>0.36099999999999999</v>
      </c>
    </row>
    <row r="3068" spans="1:5" x14ac:dyDescent="0.2">
      <c r="A3068" s="39">
        <v>50</v>
      </c>
      <c r="B3068" s="39">
        <v>2082</v>
      </c>
      <c r="C3068" s="38" t="s">
        <v>3141</v>
      </c>
      <c r="D3068" s="39">
        <v>0.40810000000000002</v>
      </c>
      <c r="E3068" s="39">
        <v>0.35560000000000003</v>
      </c>
    </row>
    <row r="3069" spans="1:5" x14ac:dyDescent="0.2">
      <c r="A3069" s="39">
        <v>50</v>
      </c>
      <c r="B3069" s="39">
        <v>2083</v>
      </c>
      <c r="C3069" s="38" t="s">
        <v>3142</v>
      </c>
      <c r="D3069" s="39">
        <v>0.40300000000000002</v>
      </c>
      <c r="E3069" s="39">
        <v>0.3503</v>
      </c>
    </row>
    <row r="3070" spans="1:5" x14ac:dyDescent="0.2">
      <c r="A3070" s="39">
        <v>50</v>
      </c>
      <c r="B3070" s="39">
        <v>2084</v>
      </c>
      <c r="C3070" s="38" t="s">
        <v>3143</v>
      </c>
      <c r="D3070" s="39">
        <v>0.39800000000000002</v>
      </c>
      <c r="E3070" s="39">
        <v>0.34499999999999997</v>
      </c>
    </row>
    <row r="3071" spans="1:5" x14ac:dyDescent="0.2">
      <c r="A3071" s="39">
        <v>50</v>
      </c>
      <c r="B3071" s="39">
        <v>2085</v>
      </c>
      <c r="C3071" s="38" t="s">
        <v>3144</v>
      </c>
      <c r="D3071" s="39">
        <v>0.39300000000000002</v>
      </c>
      <c r="E3071" s="39">
        <v>0.33979999999999999</v>
      </c>
    </row>
    <row r="3072" spans="1:5" x14ac:dyDescent="0.2">
      <c r="A3072" s="39">
        <v>50</v>
      </c>
      <c r="B3072" s="39">
        <v>2086</v>
      </c>
      <c r="C3072" s="38" t="s">
        <v>3145</v>
      </c>
      <c r="D3072" s="39">
        <v>0.3881</v>
      </c>
      <c r="E3072" s="39">
        <v>0.3347</v>
      </c>
    </row>
    <row r="3073" spans="1:5" x14ac:dyDescent="0.2">
      <c r="A3073" s="39">
        <v>50</v>
      </c>
      <c r="B3073" s="39">
        <v>2087</v>
      </c>
      <c r="C3073" s="38" t="s">
        <v>3146</v>
      </c>
      <c r="D3073" s="39">
        <v>0.38329999999999997</v>
      </c>
      <c r="E3073" s="39">
        <v>0.32969999999999999</v>
      </c>
    </row>
    <row r="3074" spans="1:5" x14ac:dyDescent="0.2">
      <c r="A3074" s="39">
        <v>50</v>
      </c>
      <c r="B3074" s="39">
        <v>2088</v>
      </c>
      <c r="C3074" s="38" t="s">
        <v>3147</v>
      </c>
      <c r="D3074" s="39">
        <v>0.3785</v>
      </c>
      <c r="E3074" s="39">
        <v>0.32479999999999998</v>
      </c>
    </row>
    <row r="3075" spans="1:5" x14ac:dyDescent="0.2">
      <c r="A3075" s="39">
        <v>50</v>
      </c>
      <c r="B3075" s="39">
        <v>2089</v>
      </c>
      <c r="C3075" s="38" t="s">
        <v>3148</v>
      </c>
      <c r="D3075" s="39">
        <v>0.37380000000000002</v>
      </c>
      <c r="E3075" s="39">
        <v>0.31990000000000002</v>
      </c>
    </row>
    <row r="3076" spans="1:5" x14ac:dyDescent="0.2">
      <c r="A3076" s="39">
        <v>50</v>
      </c>
      <c r="B3076" s="39">
        <v>2090</v>
      </c>
      <c r="C3076" s="38" t="s">
        <v>3149</v>
      </c>
      <c r="D3076" s="39">
        <v>0.36909999999999998</v>
      </c>
      <c r="E3076" s="39">
        <v>0.31509999999999999</v>
      </c>
    </row>
    <row r="3077" spans="1:5" x14ac:dyDescent="0.2">
      <c r="A3077" s="39">
        <v>50</v>
      </c>
      <c r="B3077" s="39">
        <v>2091</v>
      </c>
      <c r="C3077" s="38" t="s">
        <v>3150</v>
      </c>
      <c r="D3077" s="39">
        <v>0.36449999999999999</v>
      </c>
      <c r="E3077" s="39">
        <v>0.31040000000000001</v>
      </c>
    </row>
    <row r="3078" spans="1:5" x14ac:dyDescent="0.2">
      <c r="A3078" s="39">
        <v>50</v>
      </c>
      <c r="B3078" s="39">
        <v>2092</v>
      </c>
      <c r="C3078" s="38" t="s">
        <v>3151</v>
      </c>
      <c r="D3078" s="39">
        <v>0.3599</v>
      </c>
      <c r="E3078" s="39">
        <v>0.30580000000000002</v>
      </c>
    </row>
    <row r="3079" spans="1:5" x14ac:dyDescent="0.2">
      <c r="A3079" s="39">
        <v>50</v>
      </c>
      <c r="B3079" s="39">
        <v>2093</v>
      </c>
      <c r="C3079" s="38" t="s">
        <v>3152</v>
      </c>
      <c r="D3079" s="39">
        <v>0.35539999999999999</v>
      </c>
      <c r="E3079" s="39">
        <v>0.30120000000000002</v>
      </c>
    </row>
    <row r="3080" spans="1:5" x14ac:dyDescent="0.2">
      <c r="A3080" s="39">
        <v>50</v>
      </c>
      <c r="B3080" s="39">
        <v>2094</v>
      </c>
      <c r="C3080" s="38" t="s">
        <v>3153</v>
      </c>
      <c r="D3080" s="39">
        <v>0.35099999999999998</v>
      </c>
      <c r="E3080" s="39">
        <v>0.29659999999999997</v>
      </c>
    </row>
    <row r="3081" spans="1:5" x14ac:dyDescent="0.2">
      <c r="A3081" s="39">
        <v>50</v>
      </c>
      <c r="B3081" s="39">
        <v>2095</v>
      </c>
      <c r="C3081" s="38" t="s">
        <v>3154</v>
      </c>
      <c r="D3081" s="39">
        <v>0.34660000000000002</v>
      </c>
      <c r="E3081" s="39">
        <v>0.29220000000000002</v>
      </c>
    </row>
    <row r="3082" spans="1:5" x14ac:dyDescent="0.2">
      <c r="A3082" s="39">
        <v>50</v>
      </c>
      <c r="B3082" s="39">
        <v>2096</v>
      </c>
      <c r="C3082" s="38" t="s">
        <v>3155</v>
      </c>
      <c r="D3082" s="39">
        <v>0.34229999999999999</v>
      </c>
      <c r="E3082" s="39">
        <v>0.2878</v>
      </c>
    </row>
    <row r="3083" spans="1:5" x14ac:dyDescent="0.2">
      <c r="A3083" s="39">
        <v>50</v>
      </c>
      <c r="B3083" s="39">
        <v>2097</v>
      </c>
      <c r="C3083" s="38" t="s">
        <v>3156</v>
      </c>
      <c r="D3083" s="39">
        <v>0.33810000000000001</v>
      </c>
      <c r="E3083" s="39">
        <v>0.28349999999999997</v>
      </c>
    </row>
    <row r="3084" spans="1:5" x14ac:dyDescent="0.2">
      <c r="A3084" s="39">
        <v>50</v>
      </c>
      <c r="B3084" s="39">
        <v>2098</v>
      </c>
      <c r="C3084" s="38" t="s">
        <v>3157</v>
      </c>
      <c r="D3084" s="39">
        <v>0.33379999999999999</v>
      </c>
      <c r="E3084" s="39">
        <v>0.2792</v>
      </c>
    </row>
    <row r="3085" spans="1:5" x14ac:dyDescent="0.2">
      <c r="A3085" s="39">
        <v>50</v>
      </c>
      <c r="B3085" s="39">
        <v>2099</v>
      </c>
      <c r="C3085" s="38" t="s">
        <v>3158</v>
      </c>
      <c r="D3085" s="39">
        <v>0.3296</v>
      </c>
      <c r="E3085" s="39">
        <v>0.27500000000000002</v>
      </c>
    </row>
    <row r="3086" spans="1:5" x14ac:dyDescent="0.2">
      <c r="A3086" s="39">
        <v>50</v>
      </c>
      <c r="B3086" s="39">
        <v>2100</v>
      </c>
      <c r="C3086" s="38" t="s">
        <v>3159</v>
      </c>
      <c r="D3086" s="39">
        <v>0.32550000000000001</v>
      </c>
      <c r="E3086" s="39">
        <v>0.27089999999999997</v>
      </c>
    </row>
    <row r="3087" spans="1:5" x14ac:dyDescent="0.2">
      <c r="A3087" s="39">
        <v>50</v>
      </c>
      <c r="B3087" s="39">
        <v>2101</v>
      </c>
      <c r="C3087" s="38" t="s">
        <v>3160</v>
      </c>
      <c r="D3087" s="39">
        <v>0.32140000000000002</v>
      </c>
      <c r="E3087" s="39">
        <v>0.26690000000000003</v>
      </c>
    </row>
    <row r="3088" spans="1:5" x14ac:dyDescent="0.2">
      <c r="A3088" s="39">
        <v>50</v>
      </c>
      <c r="B3088" s="39">
        <v>2102</v>
      </c>
      <c r="C3088" s="38" t="s">
        <v>3161</v>
      </c>
      <c r="D3088" s="39">
        <v>0.31740000000000002</v>
      </c>
      <c r="E3088" s="39">
        <v>0.26290000000000002</v>
      </c>
    </row>
    <row r="3089" spans="1:5" x14ac:dyDescent="0.2">
      <c r="A3089" s="39">
        <v>50</v>
      </c>
      <c r="B3089" s="39">
        <v>2103</v>
      </c>
      <c r="C3089" s="38" t="s">
        <v>3162</v>
      </c>
      <c r="D3089" s="39">
        <v>0.3135</v>
      </c>
      <c r="E3089" s="39">
        <v>0.25890000000000002</v>
      </c>
    </row>
    <row r="3090" spans="1:5" x14ac:dyDescent="0.2">
      <c r="A3090" s="39">
        <v>50</v>
      </c>
      <c r="B3090" s="39">
        <v>2104</v>
      </c>
      <c r="C3090" s="38" t="s">
        <v>3163</v>
      </c>
      <c r="D3090" s="39">
        <v>0.30959999999999999</v>
      </c>
      <c r="E3090" s="39">
        <v>0.255</v>
      </c>
    </row>
    <row r="3091" spans="1:5" x14ac:dyDescent="0.2">
      <c r="A3091" s="39">
        <v>50</v>
      </c>
      <c r="B3091" s="39">
        <v>2105</v>
      </c>
      <c r="C3091" s="38" t="s">
        <v>3164</v>
      </c>
      <c r="D3091" s="39">
        <v>0.30570000000000003</v>
      </c>
      <c r="E3091" s="39">
        <v>0.25119999999999998</v>
      </c>
    </row>
    <row r="3092" spans="1:5" x14ac:dyDescent="0.2">
      <c r="A3092" s="39">
        <v>50</v>
      </c>
      <c r="B3092" s="39">
        <v>2106</v>
      </c>
      <c r="C3092" s="38" t="s">
        <v>3165</v>
      </c>
      <c r="D3092" s="39">
        <v>0.3019</v>
      </c>
      <c r="E3092" s="39">
        <v>0.24740000000000001</v>
      </c>
    </row>
    <row r="3093" spans="1:5" x14ac:dyDescent="0.2">
      <c r="A3093" s="39">
        <v>50</v>
      </c>
      <c r="B3093" s="39">
        <v>2107</v>
      </c>
      <c r="C3093" s="38" t="s">
        <v>3166</v>
      </c>
      <c r="D3093" s="39">
        <v>0.29809999999999998</v>
      </c>
      <c r="E3093" s="39">
        <v>0.2437</v>
      </c>
    </row>
    <row r="3094" spans="1:5" x14ac:dyDescent="0.2">
      <c r="A3094" s="39">
        <v>50</v>
      </c>
      <c r="B3094" s="39">
        <v>2108</v>
      </c>
      <c r="C3094" s="38" t="s">
        <v>3167</v>
      </c>
      <c r="D3094" s="39">
        <v>0.2944</v>
      </c>
      <c r="E3094" s="39">
        <v>0.24010000000000001</v>
      </c>
    </row>
    <row r="3095" spans="1:5" x14ac:dyDescent="0.2">
      <c r="A3095" s="39">
        <v>50</v>
      </c>
      <c r="B3095" s="39">
        <v>2109</v>
      </c>
      <c r="C3095" s="38" t="s">
        <v>3168</v>
      </c>
      <c r="D3095" s="39">
        <v>0.29070000000000001</v>
      </c>
      <c r="E3095" s="39">
        <v>0.2364</v>
      </c>
    </row>
    <row r="3096" spans="1:5" x14ac:dyDescent="0.2">
      <c r="A3096" s="39">
        <v>50</v>
      </c>
      <c r="B3096" s="39">
        <v>2110</v>
      </c>
      <c r="C3096" s="38" t="s">
        <v>3169</v>
      </c>
      <c r="D3096" s="39">
        <v>0.28710000000000002</v>
      </c>
      <c r="E3096" s="39">
        <v>0.2329</v>
      </c>
    </row>
    <row r="3097" spans="1:5" x14ac:dyDescent="0.2">
      <c r="A3097" s="39">
        <v>50</v>
      </c>
      <c r="B3097" s="39">
        <v>2111</v>
      </c>
      <c r="C3097" s="38" t="s">
        <v>3170</v>
      </c>
      <c r="D3097" s="39">
        <v>0.28349999999999997</v>
      </c>
      <c r="E3097" s="39">
        <v>0.22950000000000001</v>
      </c>
    </row>
    <row r="3098" spans="1:5" x14ac:dyDescent="0.2">
      <c r="A3098" s="39">
        <v>50</v>
      </c>
      <c r="B3098" s="39">
        <v>2112</v>
      </c>
      <c r="C3098" s="38" t="s">
        <v>3171</v>
      </c>
      <c r="D3098" s="39">
        <v>0.28000000000000003</v>
      </c>
      <c r="E3098" s="39">
        <v>0.22600000000000001</v>
      </c>
    </row>
    <row r="3099" spans="1:5" x14ac:dyDescent="0.2">
      <c r="A3099" s="39">
        <v>50</v>
      </c>
      <c r="B3099" s="39">
        <v>2113</v>
      </c>
      <c r="C3099" s="38" t="s">
        <v>3172</v>
      </c>
      <c r="D3099" s="39">
        <v>0.27650000000000002</v>
      </c>
      <c r="E3099" s="39">
        <v>0.22259999999999999</v>
      </c>
    </row>
    <row r="3100" spans="1:5" x14ac:dyDescent="0.2">
      <c r="A3100" s="39">
        <v>50</v>
      </c>
      <c r="B3100" s="39">
        <v>2114</v>
      </c>
      <c r="C3100" s="38" t="s">
        <v>3173</v>
      </c>
      <c r="D3100" s="39">
        <v>0.27300000000000002</v>
      </c>
      <c r="E3100" s="39">
        <v>0.21929999999999999</v>
      </c>
    </row>
    <row r="3101" spans="1:5" x14ac:dyDescent="0.2">
      <c r="A3101" s="39">
        <v>50</v>
      </c>
      <c r="B3101" s="39">
        <v>2115</v>
      </c>
      <c r="C3101" s="38" t="s">
        <v>3174</v>
      </c>
      <c r="D3101" s="39">
        <v>0.26950000000000002</v>
      </c>
      <c r="E3101" s="39">
        <v>0.216</v>
      </c>
    </row>
    <row r="3102" spans="1:5" x14ac:dyDescent="0.2">
      <c r="A3102" s="39">
        <v>50</v>
      </c>
      <c r="B3102" s="39">
        <v>2116</v>
      </c>
      <c r="C3102" s="38" t="s">
        <v>3175</v>
      </c>
      <c r="D3102" s="39">
        <v>0.2660448717948718</v>
      </c>
      <c r="E3102" s="39">
        <v>0.21274965800273596</v>
      </c>
    </row>
    <row r="3103" spans="1:5" x14ac:dyDescent="0.2">
      <c r="A3103" s="39">
        <v>50</v>
      </c>
      <c r="B3103" s="39">
        <v>2117</v>
      </c>
      <c r="C3103" s="38" t="s">
        <v>3176</v>
      </c>
      <c r="D3103" s="39">
        <v>0.26263404010519392</v>
      </c>
      <c r="E3103" s="39">
        <v>0.2095482267605607</v>
      </c>
    </row>
    <row r="3104" spans="1:5" x14ac:dyDescent="0.2">
      <c r="A3104" s="39">
        <v>51</v>
      </c>
      <c r="B3104" s="39">
        <v>2024</v>
      </c>
      <c r="C3104" s="38" t="s">
        <v>3177</v>
      </c>
      <c r="D3104" s="39">
        <v>0.92759999999999998</v>
      </c>
      <c r="E3104" s="39">
        <v>0.92530000000000001</v>
      </c>
    </row>
    <row r="3105" spans="1:5" x14ac:dyDescent="0.2">
      <c r="A3105" s="39">
        <v>51</v>
      </c>
      <c r="B3105" s="39">
        <v>2025</v>
      </c>
      <c r="C3105" s="38" t="s">
        <v>3178</v>
      </c>
      <c r="D3105" s="39">
        <v>0.89349999999999996</v>
      </c>
      <c r="E3105" s="39">
        <v>0.89</v>
      </c>
    </row>
    <row r="3106" spans="1:5" x14ac:dyDescent="0.2">
      <c r="A3106" s="39">
        <v>51</v>
      </c>
      <c r="B3106" s="39">
        <v>2026</v>
      </c>
      <c r="C3106" s="38" t="s">
        <v>3179</v>
      </c>
      <c r="D3106" s="39">
        <v>0.878</v>
      </c>
      <c r="E3106" s="39">
        <v>0.87329999999999997</v>
      </c>
    </row>
    <row r="3107" spans="1:5" x14ac:dyDescent="0.2">
      <c r="A3107" s="39">
        <v>51</v>
      </c>
      <c r="B3107" s="39">
        <v>2027</v>
      </c>
      <c r="C3107" s="38" t="s">
        <v>3180</v>
      </c>
      <c r="D3107" s="39">
        <v>0.8629</v>
      </c>
      <c r="E3107" s="39">
        <v>0.8569</v>
      </c>
    </row>
    <row r="3108" spans="1:5" x14ac:dyDescent="0.2">
      <c r="A3108" s="39">
        <v>51</v>
      </c>
      <c r="B3108" s="39">
        <v>2028</v>
      </c>
      <c r="C3108" s="38" t="s">
        <v>3181</v>
      </c>
      <c r="D3108" s="39">
        <v>0.84799999999999998</v>
      </c>
      <c r="E3108" s="39">
        <v>0.84060000000000001</v>
      </c>
    </row>
    <row r="3109" spans="1:5" x14ac:dyDescent="0.2">
      <c r="A3109" s="39">
        <v>51</v>
      </c>
      <c r="B3109" s="39">
        <v>2029</v>
      </c>
      <c r="C3109" s="38" t="s">
        <v>3182</v>
      </c>
      <c r="D3109" s="39">
        <v>0.83289999999999997</v>
      </c>
      <c r="E3109" s="39">
        <v>0.82420000000000004</v>
      </c>
    </row>
    <row r="3110" spans="1:5" x14ac:dyDescent="0.2">
      <c r="A3110" s="39">
        <v>51</v>
      </c>
      <c r="B3110" s="39">
        <v>2030</v>
      </c>
      <c r="C3110" s="38" t="s">
        <v>3183</v>
      </c>
      <c r="D3110" s="39">
        <v>0.81779999999999997</v>
      </c>
      <c r="E3110" s="39">
        <v>0.80800000000000005</v>
      </c>
    </row>
    <row r="3111" spans="1:5" x14ac:dyDescent="0.2">
      <c r="A3111" s="39">
        <v>51</v>
      </c>
      <c r="B3111" s="39">
        <v>2031</v>
      </c>
      <c r="C3111" s="38" t="s">
        <v>3184</v>
      </c>
      <c r="D3111" s="39">
        <v>0.80300000000000005</v>
      </c>
      <c r="E3111" s="39">
        <v>0.79210000000000003</v>
      </c>
    </row>
    <row r="3112" spans="1:5" x14ac:dyDescent="0.2">
      <c r="A3112" s="39">
        <v>51</v>
      </c>
      <c r="B3112" s="39">
        <v>2032</v>
      </c>
      <c r="C3112" s="38" t="s">
        <v>3185</v>
      </c>
      <c r="D3112" s="39">
        <v>0.78849999999999998</v>
      </c>
      <c r="E3112" s="39">
        <v>0.77649999999999997</v>
      </c>
    </row>
    <row r="3113" spans="1:5" x14ac:dyDescent="0.2">
      <c r="A3113" s="39">
        <v>51</v>
      </c>
      <c r="B3113" s="39">
        <v>2033</v>
      </c>
      <c r="C3113" s="38" t="s">
        <v>3186</v>
      </c>
      <c r="D3113" s="39">
        <v>0.77429999999999999</v>
      </c>
      <c r="E3113" s="39">
        <v>0.76119999999999999</v>
      </c>
    </row>
    <row r="3114" spans="1:5" x14ac:dyDescent="0.2">
      <c r="A3114" s="39">
        <v>51</v>
      </c>
      <c r="B3114" s="39">
        <v>2034</v>
      </c>
      <c r="C3114" s="38" t="s">
        <v>3187</v>
      </c>
      <c r="D3114" s="39">
        <v>0.76029999999999998</v>
      </c>
      <c r="E3114" s="39">
        <v>0.74629999999999996</v>
      </c>
    </row>
    <row r="3115" spans="1:5" x14ac:dyDescent="0.2">
      <c r="A3115" s="39">
        <v>51</v>
      </c>
      <c r="B3115" s="39">
        <v>2035</v>
      </c>
      <c r="C3115" s="38" t="s">
        <v>3188</v>
      </c>
      <c r="D3115" s="39">
        <v>0.747</v>
      </c>
      <c r="E3115" s="39">
        <v>0.7319</v>
      </c>
    </row>
    <row r="3116" spans="1:5" x14ac:dyDescent="0.2">
      <c r="A3116" s="39">
        <v>51</v>
      </c>
      <c r="B3116" s="39">
        <v>2036</v>
      </c>
      <c r="C3116" s="38" t="s">
        <v>3189</v>
      </c>
      <c r="D3116" s="39">
        <v>0.73440000000000005</v>
      </c>
      <c r="E3116" s="39">
        <v>0.71830000000000005</v>
      </c>
    </row>
    <row r="3117" spans="1:5" x14ac:dyDescent="0.2">
      <c r="A3117" s="39">
        <v>51</v>
      </c>
      <c r="B3117" s="39">
        <v>2037</v>
      </c>
      <c r="C3117" s="38" t="s">
        <v>3190</v>
      </c>
      <c r="D3117" s="39">
        <v>0.72260000000000002</v>
      </c>
      <c r="E3117" s="39">
        <v>0.70530000000000004</v>
      </c>
    </row>
    <row r="3118" spans="1:5" x14ac:dyDescent="0.2">
      <c r="A3118" s="39">
        <v>51</v>
      </c>
      <c r="B3118" s="39">
        <v>2038</v>
      </c>
      <c r="C3118" s="38" t="s">
        <v>3191</v>
      </c>
      <c r="D3118" s="39">
        <v>0.71150000000000002</v>
      </c>
      <c r="E3118" s="39">
        <v>0.69310000000000005</v>
      </c>
    </row>
    <row r="3119" spans="1:5" x14ac:dyDescent="0.2">
      <c r="A3119" s="39">
        <v>51</v>
      </c>
      <c r="B3119" s="39">
        <v>2039</v>
      </c>
      <c r="C3119" s="38" t="s">
        <v>3192</v>
      </c>
      <c r="D3119" s="39">
        <v>0.70130000000000003</v>
      </c>
      <c r="E3119" s="39">
        <v>0.68159999999999998</v>
      </c>
    </row>
    <row r="3120" spans="1:5" x14ac:dyDescent="0.2">
      <c r="A3120" s="39">
        <v>51</v>
      </c>
      <c r="B3120" s="39">
        <v>2040</v>
      </c>
      <c r="C3120" s="38" t="s">
        <v>3193</v>
      </c>
      <c r="D3120" s="39">
        <v>0.69169999999999998</v>
      </c>
      <c r="E3120" s="39">
        <v>0.67069999999999996</v>
      </c>
    </row>
    <row r="3121" spans="1:5" x14ac:dyDescent="0.2">
      <c r="A3121" s="39">
        <v>51</v>
      </c>
      <c r="B3121" s="39">
        <v>2041</v>
      </c>
      <c r="C3121" s="38" t="s">
        <v>3194</v>
      </c>
      <c r="D3121" s="39">
        <v>0.68269999999999997</v>
      </c>
      <c r="E3121" s="39">
        <v>0.66039999999999999</v>
      </c>
    </row>
    <row r="3122" spans="1:5" x14ac:dyDescent="0.2">
      <c r="A3122" s="39">
        <v>51</v>
      </c>
      <c r="B3122" s="39">
        <v>2042</v>
      </c>
      <c r="C3122" s="38" t="s">
        <v>3195</v>
      </c>
      <c r="D3122" s="39">
        <v>0.67410000000000003</v>
      </c>
      <c r="E3122" s="39">
        <v>0.65039999999999998</v>
      </c>
    </row>
    <row r="3123" spans="1:5" x14ac:dyDescent="0.2">
      <c r="A3123" s="39">
        <v>51</v>
      </c>
      <c r="B3123" s="39">
        <v>2043</v>
      </c>
      <c r="C3123" s="38" t="s">
        <v>3196</v>
      </c>
      <c r="D3123" s="39">
        <v>0.66569999999999996</v>
      </c>
      <c r="E3123" s="39">
        <v>0.64070000000000005</v>
      </c>
    </row>
    <row r="3124" spans="1:5" x14ac:dyDescent="0.2">
      <c r="A3124" s="39">
        <v>51</v>
      </c>
      <c r="B3124" s="39">
        <v>2044</v>
      </c>
      <c r="C3124" s="38" t="s">
        <v>3197</v>
      </c>
      <c r="D3124" s="39">
        <v>0.65739999999999998</v>
      </c>
      <c r="E3124" s="39">
        <v>0.63100000000000001</v>
      </c>
    </row>
    <row r="3125" spans="1:5" x14ac:dyDescent="0.2">
      <c r="A3125" s="39">
        <v>51</v>
      </c>
      <c r="B3125" s="39">
        <v>2045</v>
      </c>
      <c r="C3125" s="38" t="s">
        <v>3198</v>
      </c>
      <c r="D3125" s="39">
        <v>0.6492</v>
      </c>
      <c r="E3125" s="39">
        <v>0.62150000000000005</v>
      </c>
    </row>
    <row r="3126" spans="1:5" x14ac:dyDescent="0.2">
      <c r="A3126" s="39">
        <v>51</v>
      </c>
      <c r="B3126" s="39">
        <v>2046</v>
      </c>
      <c r="C3126" s="38" t="s">
        <v>3199</v>
      </c>
      <c r="D3126" s="39">
        <v>0.6411</v>
      </c>
      <c r="E3126" s="39">
        <v>0.61229999999999996</v>
      </c>
    </row>
    <row r="3127" spans="1:5" x14ac:dyDescent="0.2">
      <c r="A3127" s="39">
        <v>51</v>
      </c>
      <c r="B3127" s="39">
        <v>2047</v>
      </c>
      <c r="C3127" s="38" t="s">
        <v>3200</v>
      </c>
      <c r="D3127" s="39">
        <v>0.6331</v>
      </c>
      <c r="E3127" s="39">
        <v>0.60299999999999998</v>
      </c>
    </row>
    <row r="3128" spans="1:5" x14ac:dyDescent="0.2">
      <c r="A3128" s="39">
        <v>51</v>
      </c>
      <c r="B3128" s="39">
        <v>2048</v>
      </c>
      <c r="C3128" s="38" t="s">
        <v>3201</v>
      </c>
      <c r="D3128" s="39">
        <v>0.62519999999999998</v>
      </c>
      <c r="E3128" s="39">
        <v>0.59409999999999996</v>
      </c>
    </row>
    <row r="3129" spans="1:5" x14ac:dyDescent="0.2">
      <c r="A3129" s="39">
        <v>51</v>
      </c>
      <c r="B3129" s="39">
        <v>2049</v>
      </c>
      <c r="C3129" s="38" t="s">
        <v>3202</v>
      </c>
      <c r="D3129" s="39">
        <v>0.61739999999999995</v>
      </c>
      <c r="E3129" s="39">
        <v>0.58520000000000005</v>
      </c>
    </row>
    <row r="3130" spans="1:5" x14ac:dyDescent="0.2">
      <c r="A3130" s="39">
        <v>51</v>
      </c>
      <c r="B3130" s="39">
        <v>2050</v>
      </c>
      <c r="C3130" s="38" t="s">
        <v>3203</v>
      </c>
      <c r="D3130" s="39">
        <v>0.60960000000000003</v>
      </c>
      <c r="E3130" s="39">
        <v>0.57640000000000002</v>
      </c>
    </row>
    <row r="3131" spans="1:5" x14ac:dyDescent="0.2">
      <c r="A3131" s="39">
        <v>51</v>
      </c>
      <c r="B3131" s="39">
        <v>2051</v>
      </c>
      <c r="C3131" s="38" t="s">
        <v>3204</v>
      </c>
      <c r="D3131" s="39">
        <v>0.60209999999999997</v>
      </c>
      <c r="E3131" s="39">
        <v>0.56779999999999997</v>
      </c>
    </row>
    <row r="3132" spans="1:5" x14ac:dyDescent="0.2">
      <c r="A3132" s="39">
        <v>51</v>
      </c>
      <c r="B3132" s="39">
        <v>2052</v>
      </c>
      <c r="C3132" s="38" t="s">
        <v>3205</v>
      </c>
      <c r="D3132" s="39">
        <v>0.59460000000000002</v>
      </c>
      <c r="E3132" s="39">
        <v>0.55930000000000002</v>
      </c>
    </row>
    <row r="3133" spans="1:5" x14ac:dyDescent="0.2">
      <c r="A3133" s="39">
        <v>51</v>
      </c>
      <c r="B3133" s="39">
        <v>2053</v>
      </c>
      <c r="C3133" s="38" t="s">
        <v>3206</v>
      </c>
      <c r="D3133" s="39">
        <v>0.58709999999999996</v>
      </c>
      <c r="E3133" s="39">
        <v>0.55079999999999996</v>
      </c>
    </row>
    <row r="3134" spans="1:5" x14ac:dyDescent="0.2">
      <c r="A3134" s="39">
        <v>51</v>
      </c>
      <c r="B3134" s="39">
        <v>2054</v>
      </c>
      <c r="C3134" s="38" t="s">
        <v>3207</v>
      </c>
      <c r="D3134" s="39">
        <v>0.57989999999999997</v>
      </c>
      <c r="E3134" s="39">
        <v>0.54259999999999997</v>
      </c>
    </row>
    <row r="3135" spans="1:5" x14ac:dyDescent="0.2">
      <c r="A3135" s="39">
        <v>51</v>
      </c>
      <c r="B3135" s="39">
        <v>2055</v>
      </c>
      <c r="C3135" s="38" t="s">
        <v>3208</v>
      </c>
      <c r="D3135" s="39">
        <v>0.5726</v>
      </c>
      <c r="E3135" s="39">
        <v>0.53449999999999998</v>
      </c>
    </row>
    <row r="3136" spans="1:5" x14ac:dyDescent="0.2">
      <c r="A3136" s="39">
        <v>51</v>
      </c>
      <c r="B3136" s="39">
        <v>2056</v>
      </c>
      <c r="C3136" s="38" t="s">
        <v>3209</v>
      </c>
      <c r="D3136" s="39">
        <v>0.56540000000000001</v>
      </c>
      <c r="E3136" s="39">
        <v>0.52649999999999997</v>
      </c>
    </row>
    <row r="3137" spans="1:5" x14ac:dyDescent="0.2">
      <c r="A3137" s="39">
        <v>51</v>
      </c>
      <c r="B3137" s="39">
        <v>2057</v>
      </c>
      <c r="C3137" s="38" t="s">
        <v>3210</v>
      </c>
      <c r="D3137" s="39">
        <v>0.55840000000000001</v>
      </c>
      <c r="E3137" s="39">
        <v>0.51859999999999995</v>
      </c>
    </row>
    <row r="3138" spans="1:5" x14ac:dyDescent="0.2">
      <c r="A3138" s="39">
        <v>51</v>
      </c>
      <c r="B3138" s="39">
        <v>2058</v>
      </c>
      <c r="C3138" s="38" t="s">
        <v>3211</v>
      </c>
      <c r="D3138" s="39">
        <v>0.5514</v>
      </c>
      <c r="E3138" s="39">
        <v>0.51080000000000003</v>
      </c>
    </row>
    <row r="3139" spans="1:5" x14ac:dyDescent="0.2">
      <c r="A3139" s="39">
        <v>51</v>
      </c>
      <c r="B3139" s="39">
        <v>2059</v>
      </c>
      <c r="C3139" s="38" t="s">
        <v>3212</v>
      </c>
      <c r="D3139" s="39">
        <v>0.54449999999999998</v>
      </c>
      <c r="E3139" s="39">
        <v>0.50309999999999999</v>
      </c>
    </row>
    <row r="3140" spans="1:5" x14ac:dyDescent="0.2">
      <c r="A3140" s="39">
        <v>51</v>
      </c>
      <c r="B3140" s="39">
        <v>2060</v>
      </c>
      <c r="C3140" s="38" t="s">
        <v>3213</v>
      </c>
      <c r="D3140" s="39">
        <v>0.53779999999999994</v>
      </c>
      <c r="E3140" s="39">
        <v>0.49559999999999998</v>
      </c>
    </row>
    <row r="3141" spans="1:5" x14ac:dyDescent="0.2">
      <c r="A3141" s="39">
        <v>51</v>
      </c>
      <c r="B3141" s="39">
        <v>2061</v>
      </c>
      <c r="C3141" s="38" t="s">
        <v>3214</v>
      </c>
      <c r="D3141" s="39">
        <v>0.53100000000000003</v>
      </c>
      <c r="E3141" s="39">
        <v>0.48809999999999998</v>
      </c>
    </row>
    <row r="3142" spans="1:5" x14ac:dyDescent="0.2">
      <c r="A3142" s="39">
        <v>51</v>
      </c>
      <c r="B3142" s="39">
        <v>2062</v>
      </c>
      <c r="C3142" s="38" t="s">
        <v>3215</v>
      </c>
      <c r="D3142" s="39">
        <v>0.52439999999999998</v>
      </c>
      <c r="E3142" s="39">
        <v>0.48080000000000001</v>
      </c>
    </row>
    <row r="3143" spans="1:5" x14ac:dyDescent="0.2">
      <c r="A3143" s="39">
        <v>51</v>
      </c>
      <c r="B3143" s="39">
        <v>2063</v>
      </c>
      <c r="C3143" s="38" t="s">
        <v>3216</v>
      </c>
      <c r="D3143" s="39">
        <v>0.51780000000000004</v>
      </c>
      <c r="E3143" s="39">
        <v>0.47360000000000002</v>
      </c>
    </row>
    <row r="3144" spans="1:5" x14ac:dyDescent="0.2">
      <c r="A3144" s="39">
        <v>51</v>
      </c>
      <c r="B3144" s="39">
        <v>2064</v>
      </c>
      <c r="C3144" s="38" t="s">
        <v>3217</v>
      </c>
      <c r="D3144" s="39">
        <v>0.51139999999999997</v>
      </c>
      <c r="E3144" s="39">
        <v>0.46650000000000003</v>
      </c>
    </row>
    <row r="3145" spans="1:5" x14ac:dyDescent="0.2">
      <c r="A3145" s="39">
        <v>51</v>
      </c>
      <c r="B3145" s="39">
        <v>2065</v>
      </c>
      <c r="C3145" s="38" t="s">
        <v>3218</v>
      </c>
      <c r="D3145" s="39">
        <v>0.505</v>
      </c>
      <c r="E3145" s="39">
        <v>0.45960000000000001</v>
      </c>
    </row>
    <row r="3146" spans="1:5" x14ac:dyDescent="0.2">
      <c r="A3146" s="39">
        <v>51</v>
      </c>
      <c r="B3146" s="39">
        <v>2066</v>
      </c>
      <c r="C3146" s="38" t="s">
        <v>3219</v>
      </c>
      <c r="D3146" s="39">
        <v>0.49869999999999998</v>
      </c>
      <c r="E3146" s="39">
        <v>0.45269999999999999</v>
      </c>
    </row>
    <row r="3147" spans="1:5" x14ac:dyDescent="0.2">
      <c r="A3147" s="39">
        <v>51</v>
      </c>
      <c r="B3147" s="39">
        <v>2067</v>
      </c>
      <c r="C3147" s="38" t="s">
        <v>3220</v>
      </c>
      <c r="D3147" s="39">
        <v>0.49249999999999999</v>
      </c>
      <c r="E3147" s="39">
        <v>0.44590000000000002</v>
      </c>
    </row>
    <row r="3148" spans="1:5" x14ac:dyDescent="0.2">
      <c r="A3148" s="39">
        <v>51</v>
      </c>
      <c r="B3148" s="39">
        <v>2068</v>
      </c>
      <c r="C3148" s="38" t="s">
        <v>3221</v>
      </c>
      <c r="D3148" s="39">
        <v>0.48630000000000001</v>
      </c>
      <c r="E3148" s="39">
        <v>0.43919999999999998</v>
      </c>
    </row>
    <row r="3149" spans="1:5" x14ac:dyDescent="0.2">
      <c r="A3149" s="39">
        <v>51</v>
      </c>
      <c r="B3149" s="39">
        <v>2069</v>
      </c>
      <c r="C3149" s="38" t="s">
        <v>3222</v>
      </c>
      <c r="D3149" s="39">
        <v>0.48020000000000002</v>
      </c>
      <c r="E3149" s="39">
        <v>0.43259999999999998</v>
      </c>
    </row>
    <row r="3150" spans="1:5" x14ac:dyDescent="0.2">
      <c r="A3150" s="39">
        <v>51</v>
      </c>
      <c r="B3150" s="39">
        <v>2070</v>
      </c>
      <c r="C3150" s="38" t="s">
        <v>3223</v>
      </c>
      <c r="D3150" s="39">
        <v>0.4743</v>
      </c>
      <c r="E3150" s="39">
        <v>0.42609999999999998</v>
      </c>
    </row>
    <row r="3151" spans="1:5" x14ac:dyDescent="0.2">
      <c r="A3151" s="39">
        <v>51</v>
      </c>
      <c r="B3151" s="39">
        <v>2071</v>
      </c>
      <c r="C3151" s="38" t="s">
        <v>3224</v>
      </c>
      <c r="D3151" s="39">
        <v>0.46839999999999998</v>
      </c>
      <c r="E3151" s="39">
        <v>0.41980000000000001</v>
      </c>
    </row>
    <row r="3152" spans="1:5" x14ac:dyDescent="0.2">
      <c r="A3152" s="39">
        <v>51</v>
      </c>
      <c r="B3152" s="39">
        <v>2072</v>
      </c>
      <c r="C3152" s="38" t="s">
        <v>3225</v>
      </c>
      <c r="D3152" s="39">
        <v>0.46250000000000002</v>
      </c>
      <c r="E3152" s="39">
        <v>0.41339999999999999</v>
      </c>
    </row>
    <row r="3153" spans="1:5" x14ac:dyDescent="0.2">
      <c r="A3153" s="39">
        <v>51</v>
      </c>
      <c r="B3153" s="39">
        <v>2073</v>
      </c>
      <c r="C3153" s="38" t="s">
        <v>3226</v>
      </c>
      <c r="D3153" s="39">
        <v>0.45669999999999999</v>
      </c>
      <c r="E3153" s="39">
        <v>0.40720000000000001</v>
      </c>
    </row>
    <row r="3154" spans="1:5" x14ac:dyDescent="0.2">
      <c r="A3154" s="39">
        <v>51</v>
      </c>
      <c r="B3154" s="39">
        <v>2074</v>
      </c>
      <c r="C3154" s="38" t="s">
        <v>3227</v>
      </c>
      <c r="D3154" s="39">
        <v>0.4511</v>
      </c>
      <c r="E3154" s="39">
        <v>0.4012</v>
      </c>
    </row>
    <row r="3155" spans="1:5" x14ac:dyDescent="0.2">
      <c r="A3155" s="39">
        <v>51</v>
      </c>
      <c r="B3155" s="39">
        <v>2075</v>
      </c>
      <c r="C3155" s="38" t="s">
        <v>3228</v>
      </c>
      <c r="D3155" s="39">
        <v>0.44540000000000002</v>
      </c>
      <c r="E3155" s="39">
        <v>0.39510000000000001</v>
      </c>
    </row>
    <row r="3156" spans="1:5" x14ac:dyDescent="0.2">
      <c r="A3156" s="39">
        <v>51</v>
      </c>
      <c r="B3156" s="39">
        <v>2076</v>
      </c>
      <c r="C3156" s="38" t="s">
        <v>3229</v>
      </c>
      <c r="D3156" s="39">
        <v>0.43980000000000002</v>
      </c>
      <c r="E3156" s="39">
        <v>0.38919999999999999</v>
      </c>
    </row>
    <row r="3157" spans="1:5" x14ac:dyDescent="0.2">
      <c r="A3157" s="39">
        <v>51</v>
      </c>
      <c r="B3157" s="39">
        <v>2077</v>
      </c>
      <c r="C3157" s="38" t="s">
        <v>3230</v>
      </c>
      <c r="D3157" s="39">
        <v>0.43440000000000001</v>
      </c>
      <c r="E3157" s="39">
        <v>0.38340000000000002</v>
      </c>
    </row>
    <row r="3158" spans="1:5" x14ac:dyDescent="0.2">
      <c r="A3158" s="39">
        <v>51</v>
      </c>
      <c r="B3158" s="39">
        <v>2078</v>
      </c>
      <c r="C3158" s="38" t="s">
        <v>3231</v>
      </c>
      <c r="D3158" s="39">
        <v>0.42899999999999999</v>
      </c>
      <c r="E3158" s="39">
        <v>0.37759999999999999</v>
      </c>
    </row>
    <row r="3159" spans="1:5" x14ac:dyDescent="0.2">
      <c r="A3159" s="39">
        <v>51</v>
      </c>
      <c r="B3159" s="39">
        <v>2079</v>
      </c>
      <c r="C3159" s="38" t="s">
        <v>3232</v>
      </c>
      <c r="D3159" s="39">
        <v>0.42349999999999999</v>
      </c>
      <c r="E3159" s="39">
        <v>0.372</v>
      </c>
    </row>
    <row r="3160" spans="1:5" x14ac:dyDescent="0.2">
      <c r="A3160" s="39">
        <v>51</v>
      </c>
      <c r="B3160" s="39">
        <v>2080</v>
      </c>
      <c r="C3160" s="38" t="s">
        <v>3233</v>
      </c>
      <c r="D3160" s="39">
        <v>0.41830000000000001</v>
      </c>
      <c r="E3160" s="39">
        <v>0.3664</v>
      </c>
    </row>
    <row r="3161" spans="1:5" x14ac:dyDescent="0.2">
      <c r="A3161" s="39">
        <v>51</v>
      </c>
      <c r="B3161" s="39">
        <v>2081</v>
      </c>
      <c r="C3161" s="38" t="s">
        <v>3234</v>
      </c>
      <c r="D3161" s="39">
        <v>0.41310000000000002</v>
      </c>
      <c r="E3161" s="39">
        <v>0.3609</v>
      </c>
    </row>
    <row r="3162" spans="1:5" x14ac:dyDescent="0.2">
      <c r="A3162" s="39">
        <v>51</v>
      </c>
      <c r="B3162" s="39">
        <v>2082</v>
      </c>
      <c r="C3162" s="38" t="s">
        <v>3235</v>
      </c>
      <c r="D3162" s="39">
        <v>0.40789999999999998</v>
      </c>
      <c r="E3162" s="39">
        <v>0.35549999999999998</v>
      </c>
    </row>
    <row r="3163" spans="1:5" x14ac:dyDescent="0.2">
      <c r="A3163" s="39">
        <v>51</v>
      </c>
      <c r="B3163" s="39">
        <v>2083</v>
      </c>
      <c r="C3163" s="38" t="s">
        <v>3236</v>
      </c>
      <c r="D3163" s="39">
        <v>0.40279999999999999</v>
      </c>
      <c r="E3163" s="39">
        <v>0.35020000000000001</v>
      </c>
    </row>
    <row r="3164" spans="1:5" x14ac:dyDescent="0.2">
      <c r="A3164" s="39">
        <v>51</v>
      </c>
      <c r="B3164" s="39">
        <v>2084</v>
      </c>
      <c r="C3164" s="38" t="s">
        <v>3237</v>
      </c>
      <c r="D3164" s="39">
        <v>0.3977</v>
      </c>
      <c r="E3164" s="39">
        <v>0.34489999999999998</v>
      </c>
    </row>
    <row r="3165" spans="1:5" x14ac:dyDescent="0.2">
      <c r="A3165" s="39">
        <v>51</v>
      </c>
      <c r="B3165" s="39">
        <v>2085</v>
      </c>
      <c r="C3165" s="38" t="s">
        <v>3238</v>
      </c>
      <c r="D3165" s="39">
        <v>0.39279999999999998</v>
      </c>
      <c r="E3165" s="39">
        <v>0.3397</v>
      </c>
    </row>
    <row r="3166" spans="1:5" x14ac:dyDescent="0.2">
      <c r="A3166" s="39">
        <v>51</v>
      </c>
      <c r="B3166" s="39">
        <v>2086</v>
      </c>
      <c r="C3166" s="38" t="s">
        <v>3239</v>
      </c>
      <c r="D3166" s="39">
        <v>0.38790000000000002</v>
      </c>
      <c r="E3166" s="39">
        <v>0.3347</v>
      </c>
    </row>
    <row r="3167" spans="1:5" x14ac:dyDescent="0.2">
      <c r="A3167" s="39">
        <v>51</v>
      </c>
      <c r="B3167" s="39">
        <v>2087</v>
      </c>
      <c r="C3167" s="38" t="s">
        <v>3240</v>
      </c>
      <c r="D3167" s="39">
        <v>0.3831</v>
      </c>
      <c r="E3167" s="39">
        <v>0.3296</v>
      </c>
    </row>
    <row r="3168" spans="1:5" x14ac:dyDescent="0.2">
      <c r="A3168" s="39">
        <v>51</v>
      </c>
      <c r="B3168" s="39">
        <v>2088</v>
      </c>
      <c r="C3168" s="38" t="s">
        <v>3241</v>
      </c>
      <c r="D3168" s="39">
        <v>0.37830000000000003</v>
      </c>
      <c r="E3168" s="39">
        <v>0.32469999999999999</v>
      </c>
    </row>
    <row r="3169" spans="1:5" x14ac:dyDescent="0.2">
      <c r="A3169" s="39">
        <v>51</v>
      </c>
      <c r="B3169" s="39">
        <v>2089</v>
      </c>
      <c r="C3169" s="38" t="s">
        <v>3242</v>
      </c>
      <c r="D3169" s="39">
        <v>0.37359999999999999</v>
      </c>
      <c r="E3169" s="39">
        <v>0.31979999999999997</v>
      </c>
    </row>
    <row r="3170" spans="1:5" x14ac:dyDescent="0.2">
      <c r="A3170" s="39">
        <v>51</v>
      </c>
      <c r="B3170" s="39">
        <v>2090</v>
      </c>
      <c r="C3170" s="38" t="s">
        <v>3243</v>
      </c>
      <c r="D3170" s="39">
        <v>0.36890000000000001</v>
      </c>
      <c r="E3170" s="39">
        <v>0.315</v>
      </c>
    </row>
    <row r="3171" spans="1:5" x14ac:dyDescent="0.2">
      <c r="A3171" s="39">
        <v>51</v>
      </c>
      <c r="B3171" s="39">
        <v>2091</v>
      </c>
      <c r="C3171" s="38" t="s">
        <v>3244</v>
      </c>
      <c r="D3171" s="39">
        <v>0.36430000000000001</v>
      </c>
      <c r="E3171" s="39">
        <v>0.31030000000000002</v>
      </c>
    </row>
    <row r="3172" spans="1:5" x14ac:dyDescent="0.2">
      <c r="A3172" s="39">
        <v>51</v>
      </c>
      <c r="B3172" s="39">
        <v>2092</v>
      </c>
      <c r="C3172" s="38" t="s">
        <v>3245</v>
      </c>
      <c r="D3172" s="39">
        <v>0.35970000000000002</v>
      </c>
      <c r="E3172" s="39">
        <v>0.30570000000000003</v>
      </c>
    </row>
    <row r="3173" spans="1:5" x14ac:dyDescent="0.2">
      <c r="A3173" s="39">
        <v>51</v>
      </c>
      <c r="B3173" s="39">
        <v>2093</v>
      </c>
      <c r="C3173" s="38" t="s">
        <v>3246</v>
      </c>
      <c r="D3173" s="39">
        <v>0.35520000000000002</v>
      </c>
      <c r="E3173" s="39">
        <v>0.30109999999999998</v>
      </c>
    </row>
    <row r="3174" spans="1:5" x14ac:dyDescent="0.2">
      <c r="A3174" s="39">
        <v>51</v>
      </c>
      <c r="B3174" s="39">
        <v>2094</v>
      </c>
      <c r="C3174" s="38" t="s">
        <v>3247</v>
      </c>
      <c r="D3174" s="39">
        <v>0.3508</v>
      </c>
      <c r="E3174" s="39">
        <v>0.29649999999999999</v>
      </c>
    </row>
    <row r="3175" spans="1:5" x14ac:dyDescent="0.2">
      <c r="A3175" s="39">
        <v>51</v>
      </c>
      <c r="B3175" s="39">
        <v>2095</v>
      </c>
      <c r="C3175" s="38" t="s">
        <v>3248</v>
      </c>
      <c r="D3175" s="39">
        <v>0.34639999999999999</v>
      </c>
      <c r="E3175" s="39">
        <v>0.29210000000000003</v>
      </c>
    </row>
    <row r="3176" spans="1:5" x14ac:dyDescent="0.2">
      <c r="A3176" s="39">
        <v>51</v>
      </c>
      <c r="B3176" s="39">
        <v>2096</v>
      </c>
      <c r="C3176" s="38" t="s">
        <v>3249</v>
      </c>
      <c r="D3176" s="39">
        <v>0.34210000000000002</v>
      </c>
      <c r="E3176" s="39">
        <v>0.28770000000000001</v>
      </c>
    </row>
    <row r="3177" spans="1:5" x14ac:dyDescent="0.2">
      <c r="A3177" s="39">
        <v>51</v>
      </c>
      <c r="B3177" s="39">
        <v>2097</v>
      </c>
      <c r="C3177" s="38" t="s">
        <v>3250</v>
      </c>
      <c r="D3177" s="39">
        <v>0.33779999999999999</v>
      </c>
      <c r="E3177" s="39">
        <v>0.28339999999999999</v>
      </c>
    </row>
    <row r="3178" spans="1:5" x14ac:dyDescent="0.2">
      <c r="A3178" s="39">
        <v>51</v>
      </c>
      <c r="B3178" s="39">
        <v>2098</v>
      </c>
      <c r="C3178" s="38" t="s">
        <v>3251</v>
      </c>
      <c r="D3178" s="39">
        <v>0.33360000000000001</v>
      </c>
      <c r="E3178" s="39">
        <v>0.2792</v>
      </c>
    </row>
    <row r="3179" spans="1:5" x14ac:dyDescent="0.2">
      <c r="A3179" s="39">
        <v>51</v>
      </c>
      <c r="B3179" s="39">
        <v>2099</v>
      </c>
      <c r="C3179" s="38" t="s">
        <v>3252</v>
      </c>
      <c r="D3179" s="39">
        <v>0.32940000000000003</v>
      </c>
      <c r="E3179" s="39">
        <v>0.27500000000000002</v>
      </c>
    </row>
    <row r="3180" spans="1:5" x14ac:dyDescent="0.2">
      <c r="A3180" s="39">
        <v>51</v>
      </c>
      <c r="B3180" s="39">
        <v>2100</v>
      </c>
      <c r="C3180" s="38" t="s">
        <v>3253</v>
      </c>
      <c r="D3180" s="39">
        <v>0.32529999999999998</v>
      </c>
      <c r="E3180" s="39">
        <v>0.27079999999999999</v>
      </c>
    </row>
    <row r="3181" spans="1:5" x14ac:dyDescent="0.2">
      <c r="A3181" s="39">
        <v>51</v>
      </c>
      <c r="B3181" s="39">
        <v>2101</v>
      </c>
      <c r="C3181" s="38" t="s">
        <v>3254</v>
      </c>
      <c r="D3181" s="39">
        <v>0.32129999999999997</v>
      </c>
      <c r="E3181" s="39">
        <v>0.26679999999999998</v>
      </c>
    </row>
    <row r="3182" spans="1:5" x14ac:dyDescent="0.2">
      <c r="A3182" s="39">
        <v>51</v>
      </c>
      <c r="B3182" s="39">
        <v>2102</v>
      </c>
      <c r="C3182" s="38" t="s">
        <v>3255</v>
      </c>
      <c r="D3182" s="39">
        <v>0.31730000000000003</v>
      </c>
      <c r="E3182" s="39">
        <v>0.26279999999999998</v>
      </c>
    </row>
    <row r="3183" spans="1:5" x14ac:dyDescent="0.2">
      <c r="A3183" s="39">
        <v>51</v>
      </c>
      <c r="B3183" s="39">
        <v>2103</v>
      </c>
      <c r="C3183" s="38" t="s">
        <v>3256</v>
      </c>
      <c r="D3183" s="39">
        <v>0.31330000000000002</v>
      </c>
      <c r="E3183" s="39">
        <v>0.25879999999999997</v>
      </c>
    </row>
    <row r="3184" spans="1:5" x14ac:dyDescent="0.2">
      <c r="A3184" s="39">
        <v>51</v>
      </c>
      <c r="B3184" s="39">
        <v>2104</v>
      </c>
      <c r="C3184" s="38" t="s">
        <v>3257</v>
      </c>
      <c r="D3184" s="39">
        <v>0.30940000000000001</v>
      </c>
      <c r="E3184" s="39">
        <v>0.255</v>
      </c>
    </row>
    <row r="3185" spans="1:5" x14ac:dyDescent="0.2">
      <c r="A3185" s="39">
        <v>51</v>
      </c>
      <c r="B3185" s="39">
        <v>2105</v>
      </c>
      <c r="C3185" s="38" t="s">
        <v>3258</v>
      </c>
      <c r="D3185" s="39">
        <v>0.30549999999999999</v>
      </c>
      <c r="E3185" s="39">
        <v>0.25109999999999999</v>
      </c>
    </row>
    <row r="3186" spans="1:5" x14ac:dyDescent="0.2">
      <c r="A3186" s="39">
        <v>51</v>
      </c>
      <c r="B3186" s="39">
        <v>2106</v>
      </c>
      <c r="C3186" s="38" t="s">
        <v>3259</v>
      </c>
      <c r="D3186" s="39">
        <v>0.30170000000000002</v>
      </c>
      <c r="E3186" s="39">
        <v>0.24740000000000001</v>
      </c>
    </row>
    <row r="3187" spans="1:5" x14ac:dyDescent="0.2">
      <c r="A3187" s="39">
        <v>51</v>
      </c>
      <c r="B3187" s="39">
        <v>2107</v>
      </c>
      <c r="C3187" s="38" t="s">
        <v>3260</v>
      </c>
      <c r="D3187" s="39">
        <v>0.2979</v>
      </c>
      <c r="E3187" s="39">
        <v>0.2437</v>
      </c>
    </row>
    <row r="3188" spans="1:5" x14ac:dyDescent="0.2">
      <c r="A3188" s="39">
        <v>51</v>
      </c>
      <c r="B3188" s="39">
        <v>2108</v>
      </c>
      <c r="C3188" s="38" t="s">
        <v>3261</v>
      </c>
      <c r="D3188" s="39">
        <v>0.29420000000000002</v>
      </c>
      <c r="E3188" s="39">
        <v>0.24</v>
      </c>
    </row>
    <row r="3189" spans="1:5" x14ac:dyDescent="0.2">
      <c r="A3189" s="39">
        <v>51</v>
      </c>
      <c r="B3189" s="39">
        <v>2109</v>
      </c>
      <c r="C3189" s="38" t="s">
        <v>3262</v>
      </c>
      <c r="D3189" s="39">
        <v>0.29049999999999998</v>
      </c>
      <c r="E3189" s="39">
        <v>0.2364</v>
      </c>
    </row>
    <row r="3190" spans="1:5" x14ac:dyDescent="0.2">
      <c r="A3190" s="39">
        <v>51</v>
      </c>
      <c r="B3190" s="39">
        <v>2110</v>
      </c>
      <c r="C3190" s="38" t="s">
        <v>3263</v>
      </c>
      <c r="D3190" s="39">
        <v>0.28699999999999998</v>
      </c>
      <c r="E3190" s="39">
        <v>0.2329</v>
      </c>
    </row>
    <row r="3191" spans="1:5" x14ac:dyDescent="0.2">
      <c r="A3191" s="39">
        <v>51</v>
      </c>
      <c r="B3191" s="39">
        <v>2111</v>
      </c>
      <c r="C3191" s="38" t="s">
        <v>3264</v>
      </c>
      <c r="D3191" s="39">
        <v>0.2833</v>
      </c>
      <c r="E3191" s="39">
        <v>0.22939999999999999</v>
      </c>
    </row>
    <row r="3192" spans="1:5" x14ac:dyDescent="0.2">
      <c r="A3192" s="39">
        <v>51</v>
      </c>
      <c r="B3192" s="39">
        <v>2112</v>
      </c>
      <c r="C3192" s="38" t="s">
        <v>3265</v>
      </c>
      <c r="D3192" s="39">
        <v>0.27979999999999999</v>
      </c>
      <c r="E3192" s="39">
        <v>0.22589999999999999</v>
      </c>
    </row>
    <row r="3193" spans="1:5" x14ac:dyDescent="0.2">
      <c r="A3193" s="39">
        <v>51</v>
      </c>
      <c r="B3193" s="39">
        <v>2113</v>
      </c>
      <c r="C3193" s="38" t="s">
        <v>3266</v>
      </c>
      <c r="D3193" s="39">
        <v>0.27629999999999999</v>
      </c>
      <c r="E3193" s="39">
        <v>0.2225</v>
      </c>
    </row>
    <row r="3194" spans="1:5" x14ac:dyDescent="0.2">
      <c r="A3194" s="39">
        <v>51</v>
      </c>
      <c r="B3194" s="39">
        <v>2114</v>
      </c>
      <c r="C3194" s="38" t="s">
        <v>3267</v>
      </c>
      <c r="D3194" s="39">
        <v>0.27279999999999999</v>
      </c>
      <c r="E3194" s="39">
        <v>0.21920000000000001</v>
      </c>
    </row>
    <row r="3195" spans="1:5" x14ac:dyDescent="0.2">
      <c r="A3195" s="39">
        <v>51</v>
      </c>
      <c r="B3195" s="39">
        <v>2115</v>
      </c>
      <c r="C3195" s="38" t="s">
        <v>3268</v>
      </c>
      <c r="D3195" s="39">
        <v>0.26950000000000002</v>
      </c>
      <c r="E3195" s="39">
        <v>0.216</v>
      </c>
    </row>
    <row r="3196" spans="1:5" x14ac:dyDescent="0.2">
      <c r="A3196" s="39">
        <v>51</v>
      </c>
      <c r="B3196" s="39">
        <v>2116</v>
      </c>
      <c r="C3196" s="38" t="s">
        <v>3269</v>
      </c>
      <c r="D3196" s="39">
        <v>0.26623991935483876</v>
      </c>
      <c r="E3196" s="39">
        <v>0.21284671532846713</v>
      </c>
    </row>
    <row r="3197" spans="1:5" x14ac:dyDescent="0.2">
      <c r="A3197" s="39">
        <v>51</v>
      </c>
      <c r="B3197" s="39">
        <v>2117</v>
      </c>
      <c r="C3197" s="38" t="s">
        <v>3270</v>
      </c>
      <c r="D3197" s="39">
        <v>0.26301927516909479</v>
      </c>
      <c r="E3197" s="39">
        <v>0.20973946400980337</v>
      </c>
    </row>
    <row r="3198" spans="1:5" x14ac:dyDescent="0.2">
      <c r="A3198" s="39">
        <v>52</v>
      </c>
      <c r="B3198" s="39">
        <v>2024</v>
      </c>
      <c r="C3198" s="38" t="s">
        <v>3271</v>
      </c>
      <c r="D3198" s="39">
        <v>0.92669999999999997</v>
      </c>
      <c r="E3198" s="39">
        <v>0.9244</v>
      </c>
    </row>
    <row r="3199" spans="1:5" x14ac:dyDescent="0.2">
      <c r="A3199" s="39">
        <v>52</v>
      </c>
      <c r="B3199" s="39">
        <v>2025</v>
      </c>
      <c r="C3199" s="38" t="s">
        <v>3272</v>
      </c>
      <c r="D3199" s="39">
        <v>0.89229999999999998</v>
      </c>
      <c r="E3199" s="39">
        <v>0.88890000000000002</v>
      </c>
    </row>
    <row r="3200" spans="1:5" x14ac:dyDescent="0.2">
      <c r="A3200" s="39">
        <v>52</v>
      </c>
      <c r="B3200" s="39">
        <v>2026</v>
      </c>
      <c r="C3200" s="38" t="s">
        <v>3273</v>
      </c>
      <c r="D3200" s="39">
        <v>0.87660000000000005</v>
      </c>
      <c r="E3200" s="39">
        <v>0.87209999999999999</v>
      </c>
    </row>
    <row r="3201" spans="1:5" x14ac:dyDescent="0.2">
      <c r="A3201" s="39">
        <v>52</v>
      </c>
      <c r="B3201" s="39">
        <v>2027</v>
      </c>
      <c r="C3201" s="38" t="s">
        <v>3274</v>
      </c>
      <c r="D3201" s="39">
        <v>0.86129999999999995</v>
      </c>
      <c r="E3201" s="39">
        <v>0.85570000000000002</v>
      </c>
    </row>
    <row r="3202" spans="1:5" x14ac:dyDescent="0.2">
      <c r="A3202" s="39">
        <v>52</v>
      </c>
      <c r="B3202" s="39">
        <v>2028</v>
      </c>
      <c r="C3202" s="38" t="s">
        <v>3275</v>
      </c>
      <c r="D3202" s="39">
        <v>0.84640000000000004</v>
      </c>
      <c r="E3202" s="39">
        <v>0.83950000000000002</v>
      </c>
    </row>
    <row r="3203" spans="1:5" x14ac:dyDescent="0.2">
      <c r="A3203" s="39">
        <v>52</v>
      </c>
      <c r="B3203" s="39">
        <v>2029</v>
      </c>
      <c r="C3203" s="38" t="s">
        <v>3276</v>
      </c>
      <c r="D3203" s="39">
        <v>0.83169999999999999</v>
      </c>
      <c r="E3203" s="39">
        <v>0.82350000000000001</v>
      </c>
    </row>
    <row r="3204" spans="1:5" x14ac:dyDescent="0.2">
      <c r="A3204" s="39">
        <v>52</v>
      </c>
      <c r="B3204" s="39">
        <v>2030</v>
      </c>
      <c r="C3204" s="38" t="s">
        <v>3277</v>
      </c>
      <c r="D3204" s="39">
        <v>0.81689999999999996</v>
      </c>
      <c r="E3204" s="39">
        <v>0.80740000000000001</v>
      </c>
    </row>
    <row r="3205" spans="1:5" x14ac:dyDescent="0.2">
      <c r="A3205" s="39">
        <v>52</v>
      </c>
      <c r="B3205" s="39">
        <v>2031</v>
      </c>
      <c r="C3205" s="38" t="s">
        <v>3278</v>
      </c>
      <c r="D3205" s="39">
        <v>0.80200000000000005</v>
      </c>
      <c r="E3205" s="39">
        <v>0.79139999999999999</v>
      </c>
    </row>
    <row r="3206" spans="1:5" x14ac:dyDescent="0.2">
      <c r="A3206" s="39">
        <v>52</v>
      </c>
      <c r="B3206" s="39">
        <v>2032</v>
      </c>
      <c r="C3206" s="38" t="s">
        <v>3279</v>
      </c>
      <c r="D3206" s="39">
        <v>0.78759999999999997</v>
      </c>
      <c r="E3206" s="39">
        <v>0.77590000000000003</v>
      </c>
    </row>
    <row r="3207" spans="1:5" x14ac:dyDescent="0.2">
      <c r="A3207" s="39">
        <v>52</v>
      </c>
      <c r="B3207" s="39">
        <v>2033</v>
      </c>
      <c r="C3207" s="38" t="s">
        <v>3280</v>
      </c>
      <c r="D3207" s="39">
        <v>0.77329999999999999</v>
      </c>
      <c r="E3207" s="39">
        <v>0.76070000000000004</v>
      </c>
    </row>
    <row r="3208" spans="1:5" x14ac:dyDescent="0.2">
      <c r="A3208" s="39">
        <v>52</v>
      </c>
      <c r="B3208" s="39">
        <v>2034</v>
      </c>
      <c r="C3208" s="38" t="s">
        <v>3281</v>
      </c>
      <c r="D3208" s="39">
        <v>0.75949999999999995</v>
      </c>
      <c r="E3208" s="39">
        <v>0.74570000000000003</v>
      </c>
    </row>
    <row r="3209" spans="1:5" x14ac:dyDescent="0.2">
      <c r="A3209" s="39">
        <v>52</v>
      </c>
      <c r="B3209" s="39">
        <v>2035</v>
      </c>
      <c r="C3209" s="38" t="s">
        <v>3282</v>
      </c>
      <c r="D3209" s="39">
        <v>0.74619999999999997</v>
      </c>
      <c r="E3209" s="39">
        <v>0.73140000000000005</v>
      </c>
    </row>
    <row r="3210" spans="1:5" x14ac:dyDescent="0.2">
      <c r="A3210" s="39">
        <v>52</v>
      </c>
      <c r="B3210" s="39">
        <v>2036</v>
      </c>
      <c r="C3210" s="38" t="s">
        <v>3283</v>
      </c>
      <c r="D3210" s="39">
        <v>0.73360000000000003</v>
      </c>
      <c r="E3210" s="39">
        <v>0.7177</v>
      </c>
    </row>
    <row r="3211" spans="1:5" x14ac:dyDescent="0.2">
      <c r="A3211" s="39">
        <v>52</v>
      </c>
      <c r="B3211" s="39">
        <v>2037</v>
      </c>
      <c r="C3211" s="38" t="s">
        <v>3284</v>
      </c>
      <c r="D3211" s="39">
        <v>0.72170000000000001</v>
      </c>
      <c r="E3211" s="39">
        <v>0.70479999999999998</v>
      </c>
    </row>
    <row r="3212" spans="1:5" x14ac:dyDescent="0.2">
      <c r="A3212" s="39">
        <v>52</v>
      </c>
      <c r="B3212" s="39">
        <v>2038</v>
      </c>
      <c r="C3212" s="38" t="s">
        <v>3285</v>
      </c>
      <c r="D3212" s="39">
        <v>0.7107</v>
      </c>
      <c r="E3212" s="39">
        <v>0.69259999999999999</v>
      </c>
    </row>
    <row r="3213" spans="1:5" x14ac:dyDescent="0.2">
      <c r="A3213" s="39">
        <v>52</v>
      </c>
      <c r="B3213" s="39">
        <v>2039</v>
      </c>
      <c r="C3213" s="38" t="s">
        <v>3286</v>
      </c>
      <c r="D3213" s="39">
        <v>0.70050000000000001</v>
      </c>
      <c r="E3213" s="39">
        <v>0.68110000000000004</v>
      </c>
    </row>
    <row r="3214" spans="1:5" x14ac:dyDescent="0.2">
      <c r="A3214" s="39">
        <v>52</v>
      </c>
      <c r="B3214" s="39">
        <v>2040</v>
      </c>
      <c r="C3214" s="38" t="s">
        <v>3287</v>
      </c>
      <c r="D3214" s="39">
        <v>0.69089999999999996</v>
      </c>
      <c r="E3214" s="39">
        <v>0.67020000000000002</v>
      </c>
    </row>
    <row r="3215" spans="1:5" x14ac:dyDescent="0.2">
      <c r="A3215" s="39">
        <v>52</v>
      </c>
      <c r="B3215" s="39">
        <v>2041</v>
      </c>
      <c r="C3215" s="38" t="s">
        <v>3288</v>
      </c>
      <c r="D3215" s="39">
        <v>0.68189999999999995</v>
      </c>
      <c r="E3215" s="39">
        <v>0.65990000000000004</v>
      </c>
    </row>
    <row r="3216" spans="1:5" x14ac:dyDescent="0.2">
      <c r="A3216" s="39">
        <v>52</v>
      </c>
      <c r="B3216" s="39">
        <v>2042</v>
      </c>
      <c r="C3216" s="38" t="s">
        <v>3289</v>
      </c>
      <c r="D3216" s="39">
        <v>0.67330000000000001</v>
      </c>
      <c r="E3216" s="39">
        <v>0.64990000000000003</v>
      </c>
    </row>
    <row r="3217" spans="1:5" x14ac:dyDescent="0.2">
      <c r="A3217" s="39">
        <v>52</v>
      </c>
      <c r="B3217" s="39">
        <v>2043</v>
      </c>
      <c r="C3217" s="38" t="s">
        <v>3290</v>
      </c>
      <c r="D3217" s="39">
        <v>0.66490000000000005</v>
      </c>
      <c r="E3217" s="39">
        <v>0.64019999999999999</v>
      </c>
    </row>
    <row r="3218" spans="1:5" x14ac:dyDescent="0.2">
      <c r="A3218" s="39">
        <v>52</v>
      </c>
      <c r="B3218" s="39">
        <v>2044</v>
      </c>
      <c r="C3218" s="38" t="s">
        <v>3291</v>
      </c>
      <c r="D3218" s="39">
        <v>0.65669999999999995</v>
      </c>
      <c r="E3218" s="39">
        <v>0.63049999999999995</v>
      </c>
    </row>
    <row r="3219" spans="1:5" x14ac:dyDescent="0.2">
      <c r="A3219" s="39">
        <v>52</v>
      </c>
      <c r="B3219" s="39">
        <v>2045</v>
      </c>
      <c r="C3219" s="38" t="s">
        <v>3292</v>
      </c>
      <c r="D3219" s="39">
        <v>0.64849999999999997</v>
      </c>
      <c r="E3219" s="39">
        <v>0.62119999999999997</v>
      </c>
    </row>
    <row r="3220" spans="1:5" x14ac:dyDescent="0.2">
      <c r="A3220" s="39">
        <v>52</v>
      </c>
      <c r="B3220" s="39">
        <v>2046</v>
      </c>
      <c r="C3220" s="38" t="s">
        <v>3293</v>
      </c>
      <c r="D3220" s="39">
        <v>0.64039999999999997</v>
      </c>
      <c r="E3220" s="39">
        <v>0.61180000000000001</v>
      </c>
    </row>
    <row r="3221" spans="1:5" x14ac:dyDescent="0.2">
      <c r="A3221" s="39">
        <v>52</v>
      </c>
      <c r="B3221" s="39">
        <v>2047</v>
      </c>
      <c r="C3221" s="38" t="s">
        <v>3294</v>
      </c>
      <c r="D3221" s="39">
        <v>0.63239999999999996</v>
      </c>
      <c r="E3221" s="39">
        <v>0.60260000000000002</v>
      </c>
    </row>
    <row r="3222" spans="1:5" x14ac:dyDescent="0.2">
      <c r="A3222" s="39">
        <v>52</v>
      </c>
      <c r="B3222" s="39">
        <v>2048</v>
      </c>
      <c r="C3222" s="38" t="s">
        <v>3295</v>
      </c>
      <c r="D3222" s="39">
        <v>0.62450000000000006</v>
      </c>
      <c r="E3222" s="39">
        <v>0.59360000000000002</v>
      </c>
    </row>
    <row r="3223" spans="1:5" x14ac:dyDescent="0.2">
      <c r="A3223" s="39">
        <v>52</v>
      </c>
      <c r="B3223" s="39">
        <v>2049</v>
      </c>
      <c r="C3223" s="38" t="s">
        <v>3296</v>
      </c>
      <c r="D3223" s="39">
        <v>0.61670000000000003</v>
      </c>
      <c r="E3223" s="39">
        <v>0.5847</v>
      </c>
    </row>
    <row r="3224" spans="1:5" x14ac:dyDescent="0.2">
      <c r="A3224" s="39">
        <v>52</v>
      </c>
      <c r="B3224" s="39">
        <v>2050</v>
      </c>
      <c r="C3224" s="38" t="s">
        <v>3297</v>
      </c>
      <c r="D3224" s="39">
        <v>0.60899999999999999</v>
      </c>
      <c r="E3224" s="39">
        <v>0.57599999999999996</v>
      </c>
    </row>
    <row r="3225" spans="1:5" x14ac:dyDescent="0.2">
      <c r="A3225" s="39">
        <v>52</v>
      </c>
      <c r="B3225" s="39">
        <v>2051</v>
      </c>
      <c r="C3225" s="38" t="s">
        <v>3298</v>
      </c>
      <c r="D3225" s="39">
        <v>0.60140000000000005</v>
      </c>
      <c r="E3225" s="39">
        <v>0.56730000000000003</v>
      </c>
    </row>
    <row r="3226" spans="1:5" x14ac:dyDescent="0.2">
      <c r="A3226" s="39">
        <v>52</v>
      </c>
      <c r="B3226" s="39">
        <v>2052</v>
      </c>
      <c r="C3226" s="38" t="s">
        <v>3299</v>
      </c>
      <c r="D3226" s="39">
        <v>0.59389999999999998</v>
      </c>
      <c r="E3226" s="39">
        <v>0.55879999999999996</v>
      </c>
    </row>
    <row r="3227" spans="1:5" x14ac:dyDescent="0.2">
      <c r="A3227" s="39">
        <v>52</v>
      </c>
      <c r="B3227" s="39">
        <v>2053</v>
      </c>
      <c r="C3227" s="38" t="s">
        <v>3300</v>
      </c>
      <c r="D3227" s="39">
        <v>0.58650000000000002</v>
      </c>
      <c r="E3227" s="39">
        <v>0.5504</v>
      </c>
    </row>
    <row r="3228" spans="1:5" x14ac:dyDescent="0.2">
      <c r="A3228" s="39">
        <v>52</v>
      </c>
      <c r="B3228" s="39">
        <v>2054</v>
      </c>
      <c r="C3228" s="38" t="s">
        <v>3301</v>
      </c>
      <c r="D3228" s="39">
        <v>0.57909999999999995</v>
      </c>
      <c r="E3228" s="39">
        <v>0.54220000000000002</v>
      </c>
    </row>
    <row r="3229" spans="1:5" x14ac:dyDescent="0.2">
      <c r="A3229" s="39">
        <v>52</v>
      </c>
      <c r="B3229" s="39">
        <v>2055</v>
      </c>
      <c r="C3229" s="38" t="s">
        <v>3302</v>
      </c>
      <c r="D3229" s="39">
        <v>0.57199999999999995</v>
      </c>
      <c r="E3229" s="39">
        <v>0.53410000000000002</v>
      </c>
    </row>
    <row r="3230" spans="1:5" x14ac:dyDescent="0.2">
      <c r="A3230" s="39">
        <v>52</v>
      </c>
      <c r="B3230" s="39">
        <v>2056</v>
      </c>
      <c r="C3230" s="38" t="s">
        <v>3303</v>
      </c>
      <c r="D3230" s="39">
        <v>0.56479999999999997</v>
      </c>
      <c r="E3230" s="39">
        <v>0.52600000000000002</v>
      </c>
    </row>
    <row r="3231" spans="1:5" x14ac:dyDescent="0.2">
      <c r="A3231" s="39">
        <v>52</v>
      </c>
      <c r="B3231" s="39">
        <v>2057</v>
      </c>
      <c r="C3231" s="38" t="s">
        <v>3304</v>
      </c>
      <c r="D3231" s="39">
        <v>0.55779999999999996</v>
      </c>
      <c r="E3231" s="39">
        <v>0.51819999999999999</v>
      </c>
    </row>
    <row r="3232" spans="1:5" x14ac:dyDescent="0.2">
      <c r="A3232" s="39">
        <v>52</v>
      </c>
      <c r="B3232" s="39">
        <v>2058</v>
      </c>
      <c r="C3232" s="38" t="s">
        <v>3305</v>
      </c>
      <c r="D3232" s="39">
        <v>0.55079999999999996</v>
      </c>
      <c r="E3232" s="39">
        <v>0.51039999999999996</v>
      </c>
    </row>
    <row r="3233" spans="1:5" x14ac:dyDescent="0.2">
      <c r="A3233" s="39">
        <v>52</v>
      </c>
      <c r="B3233" s="39">
        <v>2059</v>
      </c>
      <c r="C3233" s="38" t="s">
        <v>3306</v>
      </c>
      <c r="D3233" s="39">
        <v>0.54400000000000004</v>
      </c>
      <c r="E3233" s="39">
        <v>0.50280000000000002</v>
      </c>
    </row>
    <row r="3234" spans="1:5" x14ac:dyDescent="0.2">
      <c r="A3234" s="39">
        <v>52</v>
      </c>
      <c r="B3234" s="39">
        <v>2060</v>
      </c>
      <c r="C3234" s="38" t="s">
        <v>3307</v>
      </c>
      <c r="D3234" s="39">
        <v>0.53720000000000001</v>
      </c>
      <c r="E3234" s="39">
        <v>0.49530000000000002</v>
      </c>
    </row>
    <row r="3235" spans="1:5" x14ac:dyDescent="0.2">
      <c r="A3235" s="39">
        <v>52</v>
      </c>
      <c r="B3235" s="39">
        <v>2061</v>
      </c>
      <c r="C3235" s="38" t="s">
        <v>3308</v>
      </c>
      <c r="D3235" s="39">
        <v>0.53039999999999998</v>
      </c>
      <c r="E3235" s="39">
        <v>0.4879</v>
      </c>
    </row>
    <row r="3236" spans="1:5" x14ac:dyDescent="0.2">
      <c r="A3236" s="39">
        <v>52</v>
      </c>
      <c r="B3236" s="39">
        <v>2062</v>
      </c>
      <c r="C3236" s="38" t="s">
        <v>3309</v>
      </c>
      <c r="D3236" s="39">
        <v>0.52380000000000004</v>
      </c>
      <c r="E3236" s="39">
        <v>0.48049999999999998</v>
      </c>
    </row>
    <row r="3237" spans="1:5" x14ac:dyDescent="0.2">
      <c r="A3237" s="39">
        <v>52</v>
      </c>
      <c r="B3237" s="39">
        <v>2063</v>
      </c>
      <c r="C3237" s="38" t="s">
        <v>3310</v>
      </c>
      <c r="D3237" s="39">
        <v>0.51729999999999998</v>
      </c>
      <c r="E3237" s="39">
        <v>0.4733</v>
      </c>
    </row>
    <row r="3238" spans="1:5" x14ac:dyDescent="0.2">
      <c r="A3238" s="39">
        <v>52</v>
      </c>
      <c r="B3238" s="39">
        <v>2064</v>
      </c>
      <c r="C3238" s="38" t="s">
        <v>3311</v>
      </c>
      <c r="D3238" s="39">
        <v>0.51080000000000003</v>
      </c>
      <c r="E3238" s="39">
        <v>0.4662</v>
      </c>
    </row>
    <row r="3239" spans="1:5" x14ac:dyDescent="0.2">
      <c r="A3239" s="39">
        <v>52</v>
      </c>
      <c r="B3239" s="39">
        <v>2065</v>
      </c>
      <c r="C3239" s="38" t="s">
        <v>3312</v>
      </c>
      <c r="D3239" s="39">
        <v>0.50449999999999995</v>
      </c>
      <c r="E3239" s="39">
        <v>0.4592</v>
      </c>
    </row>
    <row r="3240" spans="1:5" x14ac:dyDescent="0.2">
      <c r="A3240" s="39">
        <v>52</v>
      </c>
      <c r="B3240" s="39">
        <v>2066</v>
      </c>
      <c r="C3240" s="38" t="s">
        <v>3313</v>
      </c>
      <c r="D3240" s="39">
        <v>0.49809999999999999</v>
      </c>
      <c r="E3240" s="39">
        <v>0.45229999999999998</v>
      </c>
    </row>
    <row r="3241" spans="1:5" x14ac:dyDescent="0.2">
      <c r="A3241" s="39">
        <v>52</v>
      </c>
      <c r="B3241" s="39">
        <v>2067</v>
      </c>
      <c r="C3241" s="38" t="s">
        <v>3314</v>
      </c>
      <c r="D3241" s="39">
        <v>0.4919</v>
      </c>
      <c r="E3241" s="39">
        <v>0.44550000000000001</v>
      </c>
    </row>
    <row r="3242" spans="1:5" x14ac:dyDescent="0.2">
      <c r="A3242" s="39">
        <v>52</v>
      </c>
      <c r="B3242" s="39">
        <v>2068</v>
      </c>
      <c r="C3242" s="38" t="s">
        <v>3315</v>
      </c>
      <c r="D3242" s="39">
        <v>0.48580000000000001</v>
      </c>
      <c r="E3242" s="39">
        <v>0.43890000000000001</v>
      </c>
    </row>
    <row r="3243" spans="1:5" x14ac:dyDescent="0.2">
      <c r="A3243" s="39">
        <v>52</v>
      </c>
      <c r="B3243" s="39">
        <v>2069</v>
      </c>
      <c r="C3243" s="38" t="s">
        <v>3316</v>
      </c>
      <c r="D3243" s="39">
        <v>0.47970000000000002</v>
      </c>
      <c r="E3243" s="39">
        <v>0.43230000000000002</v>
      </c>
    </row>
    <row r="3244" spans="1:5" x14ac:dyDescent="0.2">
      <c r="A3244" s="39">
        <v>52</v>
      </c>
      <c r="B3244" s="39">
        <v>2070</v>
      </c>
      <c r="C3244" s="38" t="s">
        <v>3317</v>
      </c>
      <c r="D3244" s="39">
        <v>0.4738</v>
      </c>
      <c r="E3244" s="39">
        <v>0.42580000000000001</v>
      </c>
    </row>
    <row r="3245" spans="1:5" x14ac:dyDescent="0.2">
      <c r="A3245" s="39">
        <v>52</v>
      </c>
      <c r="B3245" s="39">
        <v>2071</v>
      </c>
      <c r="C3245" s="38" t="s">
        <v>3318</v>
      </c>
      <c r="D3245" s="39">
        <v>0.46779999999999999</v>
      </c>
      <c r="E3245" s="39">
        <v>0.4194</v>
      </c>
    </row>
    <row r="3246" spans="1:5" x14ac:dyDescent="0.2">
      <c r="A3246" s="39">
        <v>52</v>
      </c>
      <c r="B3246" s="39">
        <v>2072</v>
      </c>
      <c r="C3246" s="38" t="s">
        <v>3319</v>
      </c>
      <c r="D3246" s="39">
        <v>0.46200000000000002</v>
      </c>
      <c r="E3246" s="39">
        <v>0.41310000000000002</v>
      </c>
    </row>
    <row r="3247" spans="1:5" x14ac:dyDescent="0.2">
      <c r="A3247" s="39">
        <v>52</v>
      </c>
      <c r="B3247" s="39">
        <v>2073</v>
      </c>
      <c r="C3247" s="38" t="s">
        <v>3320</v>
      </c>
      <c r="D3247" s="39">
        <v>0.45629999999999998</v>
      </c>
      <c r="E3247" s="39">
        <v>0.40689999999999998</v>
      </c>
    </row>
    <row r="3248" spans="1:5" x14ac:dyDescent="0.2">
      <c r="A3248" s="39">
        <v>52</v>
      </c>
      <c r="B3248" s="39">
        <v>2074</v>
      </c>
      <c r="C3248" s="38" t="s">
        <v>3321</v>
      </c>
      <c r="D3248" s="39">
        <v>0.45050000000000001</v>
      </c>
      <c r="E3248" s="39">
        <v>0.40089999999999998</v>
      </c>
    </row>
    <row r="3249" spans="1:5" x14ac:dyDescent="0.2">
      <c r="A3249" s="39">
        <v>52</v>
      </c>
      <c r="B3249" s="39">
        <v>2075</v>
      </c>
      <c r="C3249" s="38" t="s">
        <v>3322</v>
      </c>
      <c r="D3249" s="39">
        <v>0.44490000000000002</v>
      </c>
      <c r="E3249" s="39">
        <v>0.39489999999999997</v>
      </c>
    </row>
    <row r="3250" spans="1:5" x14ac:dyDescent="0.2">
      <c r="A3250" s="39">
        <v>52</v>
      </c>
      <c r="B3250" s="39">
        <v>2076</v>
      </c>
      <c r="C3250" s="38" t="s">
        <v>3323</v>
      </c>
      <c r="D3250" s="39">
        <v>0.43930000000000002</v>
      </c>
      <c r="E3250" s="39">
        <v>0.38890000000000002</v>
      </c>
    </row>
    <row r="3251" spans="1:5" x14ac:dyDescent="0.2">
      <c r="A3251" s="39">
        <v>52</v>
      </c>
      <c r="B3251" s="39">
        <v>2077</v>
      </c>
      <c r="C3251" s="38" t="s">
        <v>3324</v>
      </c>
      <c r="D3251" s="39">
        <v>0.43390000000000001</v>
      </c>
      <c r="E3251" s="39">
        <v>0.3831</v>
      </c>
    </row>
    <row r="3252" spans="1:5" x14ac:dyDescent="0.2">
      <c r="A3252" s="39">
        <v>52</v>
      </c>
      <c r="B3252" s="39">
        <v>2078</v>
      </c>
      <c r="C3252" s="38" t="s">
        <v>3325</v>
      </c>
      <c r="D3252" s="39">
        <v>0.42849999999999999</v>
      </c>
      <c r="E3252" s="39">
        <v>0.37740000000000001</v>
      </c>
    </row>
    <row r="3253" spans="1:5" x14ac:dyDescent="0.2">
      <c r="A3253" s="39">
        <v>52</v>
      </c>
      <c r="B3253" s="39">
        <v>2079</v>
      </c>
      <c r="C3253" s="38" t="s">
        <v>3326</v>
      </c>
      <c r="D3253" s="39">
        <v>0.42309999999999998</v>
      </c>
      <c r="E3253" s="39">
        <v>0.37169999999999997</v>
      </c>
    </row>
    <row r="3254" spans="1:5" x14ac:dyDescent="0.2">
      <c r="A3254" s="39">
        <v>52</v>
      </c>
      <c r="B3254" s="39">
        <v>2080</v>
      </c>
      <c r="C3254" s="38" t="s">
        <v>3327</v>
      </c>
      <c r="D3254" s="39">
        <v>0.4178</v>
      </c>
      <c r="E3254" s="39">
        <v>0.36620000000000003</v>
      </c>
    </row>
    <row r="3255" spans="1:5" x14ac:dyDescent="0.2">
      <c r="A3255" s="39">
        <v>52</v>
      </c>
      <c r="B3255" s="39">
        <v>2081</v>
      </c>
      <c r="C3255" s="38" t="s">
        <v>3328</v>
      </c>
      <c r="D3255" s="39">
        <v>0.41260000000000002</v>
      </c>
      <c r="E3255" s="39">
        <v>0.36059999999999998</v>
      </c>
    </row>
    <row r="3256" spans="1:5" x14ac:dyDescent="0.2">
      <c r="A3256" s="39">
        <v>52</v>
      </c>
      <c r="B3256" s="39">
        <v>2082</v>
      </c>
      <c r="C3256" s="38" t="s">
        <v>3329</v>
      </c>
      <c r="D3256" s="39">
        <v>0.40739999999999998</v>
      </c>
      <c r="E3256" s="39">
        <v>0.3553</v>
      </c>
    </row>
    <row r="3257" spans="1:5" x14ac:dyDescent="0.2">
      <c r="A3257" s="39">
        <v>52</v>
      </c>
      <c r="B3257" s="39">
        <v>2083</v>
      </c>
      <c r="C3257" s="38" t="s">
        <v>3330</v>
      </c>
      <c r="D3257" s="39">
        <v>0.40239999999999998</v>
      </c>
      <c r="E3257" s="39">
        <v>0.34989999999999999</v>
      </c>
    </row>
    <row r="3258" spans="1:5" x14ac:dyDescent="0.2">
      <c r="A3258" s="39">
        <v>52</v>
      </c>
      <c r="B3258" s="39">
        <v>2084</v>
      </c>
      <c r="C3258" s="38" t="s">
        <v>3331</v>
      </c>
      <c r="D3258" s="39">
        <v>0.39739999999999998</v>
      </c>
      <c r="E3258" s="39">
        <v>0.34470000000000001</v>
      </c>
    </row>
    <row r="3259" spans="1:5" x14ac:dyDescent="0.2">
      <c r="A3259" s="39">
        <v>52</v>
      </c>
      <c r="B3259" s="39">
        <v>2085</v>
      </c>
      <c r="C3259" s="38" t="s">
        <v>3332</v>
      </c>
      <c r="D3259" s="39">
        <v>0.39229999999999998</v>
      </c>
      <c r="E3259" s="39">
        <v>0.33950000000000002</v>
      </c>
    </row>
    <row r="3260" spans="1:5" x14ac:dyDescent="0.2">
      <c r="A3260" s="39">
        <v>52</v>
      </c>
      <c r="B3260" s="39">
        <v>2086</v>
      </c>
      <c r="C3260" s="38" t="s">
        <v>3333</v>
      </c>
      <c r="D3260" s="39">
        <v>0.38750000000000001</v>
      </c>
      <c r="E3260" s="39">
        <v>0.33439999999999998</v>
      </c>
    </row>
    <row r="3261" spans="1:5" x14ac:dyDescent="0.2">
      <c r="A3261" s="39">
        <v>52</v>
      </c>
      <c r="B3261" s="39">
        <v>2087</v>
      </c>
      <c r="C3261" s="38" t="s">
        <v>3334</v>
      </c>
      <c r="D3261" s="39">
        <v>0.3826</v>
      </c>
      <c r="E3261" s="39">
        <v>0.32940000000000003</v>
      </c>
    </row>
    <row r="3262" spans="1:5" x14ac:dyDescent="0.2">
      <c r="A3262" s="39">
        <v>52</v>
      </c>
      <c r="B3262" s="39">
        <v>2088</v>
      </c>
      <c r="C3262" s="38" t="s">
        <v>3335</v>
      </c>
      <c r="D3262" s="39">
        <v>0.37790000000000001</v>
      </c>
      <c r="E3262" s="39">
        <v>0.32450000000000001</v>
      </c>
    </row>
    <row r="3263" spans="1:5" x14ac:dyDescent="0.2">
      <c r="A3263" s="39">
        <v>52</v>
      </c>
      <c r="B3263" s="39">
        <v>2089</v>
      </c>
      <c r="C3263" s="38" t="s">
        <v>3336</v>
      </c>
      <c r="D3263" s="39">
        <v>0.37319999999999998</v>
      </c>
      <c r="E3263" s="39">
        <v>0.3196</v>
      </c>
    </row>
    <row r="3264" spans="1:5" x14ac:dyDescent="0.2">
      <c r="A3264" s="39">
        <v>52</v>
      </c>
      <c r="B3264" s="39">
        <v>2090</v>
      </c>
      <c r="C3264" s="38" t="s">
        <v>3337</v>
      </c>
      <c r="D3264" s="39">
        <v>0.36840000000000001</v>
      </c>
      <c r="E3264" s="39">
        <v>0.31480000000000002</v>
      </c>
    </row>
    <row r="3265" spans="1:5" x14ac:dyDescent="0.2">
      <c r="A3265" s="39">
        <v>52</v>
      </c>
      <c r="B3265" s="39">
        <v>2091</v>
      </c>
      <c r="C3265" s="38" t="s">
        <v>3338</v>
      </c>
      <c r="D3265" s="39">
        <v>0.3639</v>
      </c>
      <c r="E3265" s="39">
        <v>0.31009999999999999</v>
      </c>
    </row>
    <row r="3266" spans="1:5" x14ac:dyDescent="0.2">
      <c r="A3266" s="39">
        <v>52</v>
      </c>
      <c r="B3266" s="39">
        <v>2092</v>
      </c>
      <c r="C3266" s="38" t="s">
        <v>3339</v>
      </c>
      <c r="D3266" s="39">
        <v>0.35930000000000001</v>
      </c>
      <c r="E3266" s="39">
        <v>0.3054</v>
      </c>
    </row>
    <row r="3267" spans="1:5" x14ac:dyDescent="0.2">
      <c r="A3267" s="39">
        <v>52</v>
      </c>
      <c r="B3267" s="39">
        <v>2093</v>
      </c>
      <c r="C3267" s="38" t="s">
        <v>3340</v>
      </c>
      <c r="D3267" s="39">
        <v>0.35489999999999999</v>
      </c>
      <c r="E3267" s="39">
        <v>0.3009</v>
      </c>
    </row>
    <row r="3268" spans="1:5" x14ac:dyDescent="0.2">
      <c r="A3268" s="39">
        <v>52</v>
      </c>
      <c r="B3268" s="39">
        <v>2094</v>
      </c>
      <c r="C3268" s="38" t="s">
        <v>3341</v>
      </c>
      <c r="D3268" s="39">
        <v>0.35039999999999999</v>
      </c>
      <c r="E3268" s="39">
        <v>0.2964</v>
      </c>
    </row>
    <row r="3269" spans="1:5" x14ac:dyDescent="0.2">
      <c r="A3269" s="39">
        <v>52</v>
      </c>
      <c r="B3269" s="39">
        <v>2095</v>
      </c>
      <c r="C3269" s="38" t="s">
        <v>3342</v>
      </c>
      <c r="D3269" s="39">
        <v>0.34610000000000002</v>
      </c>
      <c r="E3269" s="39">
        <v>0.29189999999999999</v>
      </c>
    </row>
    <row r="3270" spans="1:5" x14ac:dyDescent="0.2">
      <c r="A3270" s="39">
        <v>52</v>
      </c>
      <c r="B3270" s="39">
        <v>2096</v>
      </c>
      <c r="C3270" s="38" t="s">
        <v>3343</v>
      </c>
      <c r="D3270" s="39">
        <v>0.34179999999999999</v>
      </c>
      <c r="E3270" s="39">
        <v>0.28749999999999998</v>
      </c>
    </row>
    <row r="3271" spans="1:5" x14ac:dyDescent="0.2">
      <c r="A3271" s="39">
        <v>52</v>
      </c>
      <c r="B3271" s="39">
        <v>2097</v>
      </c>
      <c r="C3271" s="38" t="s">
        <v>3344</v>
      </c>
      <c r="D3271" s="39">
        <v>0.33750000000000002</v>
      </c>
      <c r="E3271" s="39">
        <v>0.28320000000000001</v>
      </c>
    </row>
    <row r="3272" spans="1:5" x14ac:dyDescent="0.2">
      <c r="A3272" s="39">
        <v>52</v>
      </c>
      <c r="B3272" s="39">
        <v>2098</v>
      </c>
      <c r="C3272" s="38" t="s">
        <v>3345</v>
      </c>
      <c r="D3272" s="39">
        <v>0.33329999999999999</v>
      </c>
      <c r="E3272" s="39">
        <v>0.27900000000000003</v>
      </c>
    </row>
    <row r="3273" spans="1:5" x14ac:dyDescent="0.2">
      <c r="A3273" s="39">
        <v>52</v>
      </c>
      <c r="B3273" s="39">
        <v>2099</v>
      </c>
      <c r="C3273" s="38" t="s">
        <v>3346</v>
      </c>
      <c r="D3273" s="39">
        <v>0.3291</v>
      </c>
      <c r="E3273" s="39">
        <v>0.27479999999999999</v>
      </c>
    </row>
    <row r="3274" spans="1:5" x14ac:dyDescent="0.2">
      <c r="A3274" s="39">
        <v>52</v>
      </c>
      <c r="B3274" s="39">
        <v>2100</v>
      </c>
      <c r="C3274" s="38" t="s">
        <v>3347</v>
      </c>
      <c r="D3274" s="39">
        <v>0.32500000000000001</v>
      </c>
      <c r="E3274" s="39">
        <v>0.27060000000000001</v>
      </c>
    </row>
    <row r="3275" spans="1:5" x14ac:dyDescent="0.2">
      <c r="A3275" s="39">
        <v>52</v>
      </c>
      <c r="B3275" s="39">
        <v>2101</v>
      </c>
      <c r="C3275" s="38" t="s">
        <v>3348</v>
      </c>
      <c r="D3275" s="39">
        <v>0.32100000000000001</v>
      </c>
      <c r="E3275" s="39">
        <v>0.2666</v>
      </c>
    </row>
    <row r="3276" spans="1:5" x14ac:dyDescent="0.2">
      <c r="A3276" s="39">
        <v>52</v>
      </c>
      <c r="B3276" s="39">
        <v>2102</v>
      </c>
      <c r="C3276" s="38" t="s">
        <v>3349</v>
      </c>
      <c r="D3276" s="39">
        <v>0.317</v>
      </c>
      <c r="E3276" s="39">
        <v>0.2626</v>
      </c>
    </row>
    <row r="3277" spans="1:5" x14ac:dyDescent="0.2">
      <c r="A3277" s="39">
        <v>52</v>
      </c>
      <c r="B3277" s="39">
        <v>2103</v>
      </c>
      <c r="C3277" s="38" t="s">
        <v>3350</v>
      </c>
      <c r="D3277" s="39">
        <v>0.313</v>
      </c>
      <c r="E3277" s="39">
        <v>0.25869999999999999</v>
      </c>
    </row>
    <row r="3278" spans="1:5" x14ac:dyDescent="0.2">
      <c r="A3278" s="39">
        <v>52</v>
      </c>
      <c r="B3278" s="39">
        <v>2104</v>
      </c>
      <c r="C3278" s="38" t="s">
        <v>3351</v>
      </c>
      <c r="D3278" s="39">
        <v>0.30909999999999999</v>
      </c>
      <c r="E3278" s="39">
        <v>0.25480000000000003</v>
      </c>
    </row>
    <row r="3279" spans="1:5" x14ac:dyDescent="0.2">
      <c r="A3279" s="39">
        <v>52</v>
      </c>
      <c r="B3279" s="39">
        <v>2105</v>
      </c>
      <c r="C3279" s="38" t="s">
        <v>3352</v>
      </c>
      <c r="D3279" s="39">
        <v>0.30520000000000003</v>
      </c>
      <c r="E3279" s="39">
        <v>0.251</v>
      </c>
    </row>
    <row r="3280" spans="1:5" x14ac:dyDescent="0.2">
      <c r="A3280" s="39">
        <v>52</v>
      </c>
      <c r="B3280" s="39">
        <v>2106</v>
      </c>
      <c r="C3280" s="38" t="s">
        <v>3353</v>
      </c>
      <c r="D3280" s="39">
        <v>0.3014</v>
      </c>
      <c r="E3280" s="39">
        <v>0.2472</v>
      </c>
    </row>
    <row r="3281" spans="1:5" x14ac:dyDescent="0.2">
      <c r="A3281" s="39">
        <v>52</v>
      </c>
      <c r="B3281" s="39">
        <v>2107</v>
      </c>
      <c r="C3281" s="38" t="s">
        <v>3354</v>
      </c>
      <c r="D3281" s="39">
        <v>0.29759999999999998</v>
      </c>
      <c r="E3281" s="39">
        <v>0.24349999999999999</v>
      </c>
    </row>
    <row r="3282" spans="1:5" x14ac:dyDescent="0.2">
      <c r="A3282" s="39">
        <v>52</v>
      </c>
      <c r="B3282" s="39">
        <v>2108</v>
      </c>
      <c r="C3282" s="38" t="s">
        <v>3355</v>
      </c>
      <c r="D3282" s="39">
        <v>0.29389999999999999</v>
      </c>
      <c r="E3282" s="39">
        <v>0.2399</v>
      </c>
    </row>
    <row r="3283" spans="1:5" x14ac:dyDescent="0.2">
      <c r="A3283" s="39">
        <v>52</v>
      </c>
      <c r="B3283" s="39">
        <v>2109</v>
      </c>
      <c r="C3283" s="38" t="s">
        <v>3356</v>
      </c>
      <c r="D3283" s="39">
        <v>0.29020000000000001</v>
      </c>
      <c r="E3283" s="39">
        <v>0.23630000000000001</v>
      </c>
    </row>
    <row r="3284" spans="1:5" x14ac:dyDescent="0.2">
      <c r="A3284" s="39">
        <v>52</v>
      </c>
      <c r="B3284" s="39">
        <v>2110</v>
      </c>
      <c r="C3284" s="38" t="s">
        <v>3357</v>
      </c>
      <c r="D3284" s="39">
        <v>0.28660000000000002</v>
      </c>
      <c r="E3284" s="39">
        <v>0.23280000000000001</v>
      </c>
    </row>
    <row r="3285" spans="1:5" x14ac:dyDescent="0.2">
      <c r="A3285" s="39">
        <v>52</v>
      </c>
      <c r="B3285" s="39">
        <v>2111</v>
      </c>
      <c r="C3285" s="38" t="s">
        <v>3358</v>
      </c>
      <c r="D3285" s="39">
        <v>0.28299999999999997</v>
      </c>
      <c r="E3285" s="39">
        <v>0.2293</v>
      </c>
    </row>
    <row r="3286" spans="1:5" x14ac:dyDescent="0.2">
      <c r="A3286" s="39">
        <v>52</v>
      </c>
      <c r="B3286" s="39">
        <v>2112</v>
      </c>
      <c r="C3286" s="38" t="s">
        <v>3359</v>
      </c>
      <c r="D3286" s="39">
        <v>0.27950000000000003</v>
      </c>
      <c r="E3286" s="39">
        <v>0.2258</v>
      </c>
    </row>
    <row r="3287" spans="1:5" x14ac:dyDescent="0.2">
      <c r="A3287" s="39">
        <v>52</v>
      </c>
      <c r="B3287" s="39">
        <v>2113</v>
      </c>
      <c r="C3287" s="38" t="s">
        <v>3360</v>
      </c>
      <c r="D3287" s="39">
        <v>0.27600000000000002</v>
      </c>
      <c r="E3287" s="39">
        <v>0.22239999999999999</v>
      </c>
    </row>
    <row r="3288" spans="1:5" x14ac:dyDescent="0.2">
      <c r="A3288" s="39">
        <v>52</v>
      </c>
      <c r="B3288" s="39">
        <v>2114</v>
      </c>
      <c r="C3288" s="38" t="s">
        <v>3361</v>
      </c>
      <c r="D3288" s="39">
        <v>0.27250000000000002</v>
      </c>
      <c r="E3288" s="39">
        <v>0.21909999999999999</v>
      </c>
    </row>
    <row r="3289" spans="1:5" x14ac:dyDescent="0.2">
      <c r="A3289" s="39">
        <v>52</v>
      </c>
      <c r="B3289" s="39">
        <v>2115</v>
      </c>
      <c r="C3289" s="38" t="s">
        <v>3362</v>
      </c>
      <c r="D3289" s="39">
        <v>0.26919999999999999</v>
      </c>
      <c r="E3289" s="39">
        <v>0.21579999999999999</v>
      </c>
    </row>
    <row r="3290" spans="1:5" x14ac:dyDescent="0.2">
      <c r="A3290" s="39">
        <v>52</v>
      </c>
      <c r="B3290" s="39">
        <v>2116</v>
      </c>
      <c r="C3290" s="38" t="s">
        <v>3363</v>
      </c>
      <c r="D3290" s="39">
        <v>0.26593996330275227</v>
      </c>
      <c r="E3290" s="39">
        <v>0.21254970333181195</v>
      </c>
    </row>
    <row r="3291" spans="1:5" x14ac:dyDescent="0.2">
      <c r="A3291" s="39">
        <v>52</v>
      </c>
      <c r="B3291" s="39">
        <v>2117</v>
      </c>
      <c r="C3291" s="38" t="s">
        <v>3364</v>
      </c>
      <c r="D3291" s="39">
        <v>0.26271940594899412</v>
      </c>
      <c r="E3291" s="39">
        <v>0.20934836138295307</v>
      </c>
    </row>
    <row r="3292" spans="1:5" x14ac:dyDescent="0.2">
      <c r="A3292" s="39">
        <v>53</v>
      </c>
      <c r="B3292" s="39">
        <v>2024</v>
      </c>
      <c r="C3292" s="38" t="s">
        <v>3365</v>
      </c>
      <c r="D3292" s="39">
        <v>0.92559999999999998</v>
      </c>
      <c r="E3292" s="39">
        <v>0.9234</v>
      </c>
    </row>
    <row r="3293" spans="1:5" x14ac:dyDescent="0.2">
      <c r="A3293" s="39">
        <v>53</v>
      </c>
      <c r="B3293" s="39">
        <v>2025</v>
      </c>
      <c r="C3293" s="38" t="s">
        <v>3366</v>
      </c>
      <c r="D3293" s="39">
        <v>0.89090000000000003</v>
      </c>
      <c r="E3293" s="39">
        <v>0.88749999999999996</v>
      </c>
    </row>
    <row r="3294" spans="1:5" x14ac:dyDescent="0.2">
      <c r="A3294" s="39">
        <v>53</v>
      </c>
      <c r="B3294" s="39">
        <v>2026</v>
      </c>
      <c r="C3294" s="38" t="s">
        <v>3367</v>
      </c>
      <c r="D3294" s="39">
        <v>0.875</v>
      </c>
      <c r="E3294" s="39">
        <v>0.87050000000000005</v>
      </c>
    </row>
    <row r="3295" spans="1:5" x14ac:dyDescent="0.2">
      <c r="A3295" s="39">
        <v>53</v>
      </c>
      <c r="B3295" s="39">
        <v>2027</v>
      </c>
      <c r="C3295" s="38" t="s">
        <v>3368</v>
      </c>
      <c r="D3295" s="39">
        <v>0.85960000000000003</v>
      </c>
      <c r="E3295" s="39">
        <v>0.85409999999999997</v>
      </c>
    </row>
    <row r="3296" spans="1:5" x14ac:dyDescent="0.2">
      <c r="A3296" s="39">
        <v>53</v>
      </c>
      <c r="B3296" s="39">
        <v>2028</v>
      </c>
      <c r="C3296" s="38" t="s">
        <v>3369</v>
      </c>
      <c r="D3296" s="39">
        <v>0.84460000000000002</v>
      </c>
      <c r="E3296" s="39">
        <v>0.83789999999999998</v>
      </c>
    </row>
    <row r="3297" spans="1:5" x14ac:dyDescent="0.2">
      <c r="A3297" s="39">
        <v>53</v>
      </c>
      <c r="B3297" s="39">
        <v>2029</v>
      </c>
      <c r="C3297" s="38" t="s">
        <v>3370</v>
      </c>
      <c r="D3297" s="39">
        <v>0.82989999999999997</v>
      </c>
      <c r="E3297" s="39">
        <v>0.82189999999999996</v>
      </c>
    </row>
    <row r="3298" spans="1:5" x14ac:dyDescent="0.2">
      <c r="A3298" s="39">
        <v>53</v>
      </c>
      <c r="B3298" s="39">
        <v>2030</v>
      </c>
      <c r="C3298" s="38" t="s">
        <v>3371</v>
      </c>
      <c r="D3298" s="39">
        <v>0.81540000000000001</v>
      </c>
      <c r="E3298" s="39">
        <v>0.80610000000000004</v>
      </c>
    </row>
    <row r="3299" spans="1:5" x14ac:dyDescent="0.2">
      <c r="A3299" s="39">
        <v>53</v>
      </c>
      <c r="B3299" s="39">
        <v>2031</v>
      </c>
      <c r="C3299" s="38" t="s">
        <v>3372</v>
      </c>
      <c r="D3299" s="39">
        <v>0.80089999999999995</v>
      </c>
      <c r="E3299" s="39">
        <v>0.79039999999999999</v>
      </c>
    </row>
    <row r="3300" spans="1:5" x14ac:dyDescent="0.2">
      <c r="A3300" s="39">
        <v>53</v>
      </c>
      <c r="B3300" s="39">
        <v>2032</v>
      </c>
      <c r="C3300" s="38" t="s">
        <v>3373</v>
      </c>
      <c r="D3300" s="39">
        <v>0.78639999999999999</v>
      </c>
      <c r="E3300" s="39">
        <v>0.77490000000000003</v>
      </c>
    </row>
    <row r="3301" spans="1:5" x14ac:dyDescent="0.2">
      <c r="A3301" s="39">
        <v>53</v>
      </c>
      <c r="B3301" s="39">
        <v>2033</v>
      </c>
      <c r="C3301" s="38" t="s">
        <v>3374</v>
      </c>
      <c r="D3301" s="39">
        <v>0.77210000000000001</v>
      </c>
      <c r="E3301" s="39">
        <v>0.75960000000000005</v>
      </c>
    </row>
    <row r="3302" spans="1:5" x14ac:dyDescent="0.2">
      <c r="A3302" s="39">
        <v>53</v>
      </c>
      <c r="B3302" s="39">
        <v>2034</v>
      </c>
      <c r="C3302" s="38" t="s">
        <v>3375</v>
      </c>
      <c r="D3302" s="39">
        <v>0.75829999999999997</v>
      </c>
      <c r="E3302" s="39">
        <v>0.74470000000000003</v>
      </c>
    </row>
    <row r="3303" spans="1:5" x14ac:dyDescent="0.2">
      <c r="A3303" s="39">
        <v>53</v>
      </c>
      <c r="B3303" s="39">
        <v>2035</v>
      </c>
      <c r="C3303" s="38" t="s">
        <v>3376</v>
      </c>
      <c r="D3303" s="39">
        <v>0.745</v>
      </c>
      <c r="E3303" s="39">
        <v>0.73040000000000005</v>
      </c>
    </row>
    <row r="3304" spans="1:5" x14ac:dyDescent="0.2">
      <c r="A3304" s="39">
        <v>53</v>
      </c>
      <c r="B3304" s="39">
        <v>2036</v>
      </c>
      <c r="C3304" s="38" t="s">
        <v>3377</v>
      </c>
      <c r="D3304" s="39">
        <v>0.73250000000000004</v>
      </c>
      <c r="E3304" s="39">
        <v>0.71679999999999999</v>
      </c>
    </row>
    <row r="3305" spans="1:5" x14ac:dyDescent="0.2">
      <c r="A3305" s="39">
        <v>53</v>
      </c>
      <c r="B3305" s="39">
        <v>2037</v>
      </c>
      <c r="C3305" s="38" t="s">
        <v>3378</v>
      </c>
      <c r="D3305" s="39">
        <v>0.72070000000000001</v>
      </c>
      <c r="E3305" s="39">
        <v>0.70379999999999998</v>
      </c>
    </row>
    <row r="3306" spans="1:5" x14ac:dyDescent="0.2">
      <c r="A3306" s="39">
        <v>53</v>
      </c>
      <c r="B3306" s="39">
        <v>2038</v>
      </c>
      <c r="C3306" s="38" t="s">
        <v>3379</v>
      </c>
      <c r="D3306" s="39">
        <v>0.70960000000000001</v>
      </c>
      <c r="E3306" s="39">
        <v>0.69169999999999998</v>
      </c>
    </row>
    <row r="3307" spans="1:5" x14ac:dyDescent="0.2">
      <c r="A3307" s="39">
        <v>53</v>
      </c>
      <c r="B3307" s="39">
        <v>2039</v>
      </c>
      <c r="C3307" s="38" t="s">
        <v>3380</v>
      </c>
      <c r="D3307" s="39">
        <v>0.69940000000000002</v>
      </c>
      <c r="E3307" s="39">
        <v>0.68010000000000004</v>
      </c>
    </row>
    <row r="3308" spans="1:5" x14ac:dyDescent="0.2">
      <c r="A3308" s="39">
        <v>53</v>
      </c>
      <c r="B3308" s="39">
        <v>2040</v>
      </c>
      <c r="C3308" s="38" t="s">
        <v>3381</v>
      </c>
      <c r="D3308" s="39">
        <v>0.68979999999999997</v>
      </c>
      <c r="E3308" s="39">
        <v>0.66930000000000001</v>
      </c>
    </row>
    <row r="3309" spans="1:5" x14ac:dyDescent="0.2">
      <c r="A3309" s="39">
        <v>53</v>
      </c>
      <c r="B3309" s="39">
        <v>2041</v>
      </c>
      <c r="C3309" s="38" t="s">
        <v>3382</v>
      </c>
      <c r="D3309" s="39">
        <v>0.68089999999999995</v>
      </c>
      <c r="E3309" s="39">
        <v>0.65900000000000003</v>
      </c>
    </row>
    <row r="3310" spans="1:5" x14ac:dyDescent="0.2">
      <c r="A3310" s="39">
        <v>53</v>
      </c>
      <c r="B3310" s="39">
        <v>2042</v>
      </c>
      <c r="C3310" s="38" t="s">
        <v>3383</v>
      </c>
      <c r="D3310" s="39">
        <v>0.67230000000000001</v>
      </c>
      <c r="E3310" s="39">
        <v>0.64900000000000002</v>
      </c>
    </row>
    <row r="3311" spans="1:5" x14ac:dyDescent="0.2">
      <c r="A3311" s="39">
        <v>53</v>
      </c>
      <c r="B3311" s="39">
        <v>2043</v>
      </c>
      <c r="C3311" s="38" t="s">
        <v>3384</v>
      </c>
      <c r="D3311" s="39">
        <v>0.66400000000000003</v>
      </c>
      <c r="E3311" s="39">
        <v>0.63929999999999998</v>
      </c>
    </row>
    <row r="3312" spans="1:5" x14ac:dyDescent="0.2">
      <c r="A3312" s="39">
        <v>53</v>
      </c>
      <c r="B3312" s="39">
        <v>2044</v>
      </c>
      <c r="C3312" s="38" t="s">
        <v>3385</v>
      </c>
      <c r="D3312" s="39">
        <v>0.65559999999999996</v>
      </c>
      <c r="E3312" s="39">
        <v>0.62980000000000003</v>
      </c>
    </row>
    <row r="3313" spans="1:5" x14ac:dyDescent="0.2">
      <c r="A3313" s="39">
        <v>53</v>
      </c>
      <c r="B3313" s="39">
        <v>2045</v>
      </c>
      <c r="C3313" s="38" t="s">
        <v>3386</v>
      </c>
      <c r="D3313" s="39">
        <v>0.64739999999999998</v>
      </c>
      <c r="E3313" s="39">
        <v>0.62029999999999996</v>
      </c>
    </row>
    <row r="3314" spans="1:5" x14ac:dyDescent="0.2">
      <c r="A3314" s="39">
        <v>53</v>
      </c>
      <c r="B3314" s="39">
        <v>2046</v>
      </c>
      <c r="C3314" s="38" t="s">
        <v>3387</v>
      </c>
      <c r="D3314" s="39">
        <v>0.63939999999999997</v>
      </c>
      <c r="E3314" s="39">
        <v>0.61099999999999999</v>
      </c>
    </row>
    <row r="3315" spans="1:5" x14ac:dyDescent="0.2">
      <c r="A3315" s="39">
        <v>53</v>
      </c>
      <c r="B3315" s="39">
        <v>2047</v>
      </c>
      <c r="C3315" s="38" t="s">
        <v>3388</v>
      </c>
      <c r="D3315" s="39">
        <v>0.63139999999999996</v>
      </c>
      <c r="E3315" s="39">
        <v>0.60189999999999999</v>
      </c>
    </row>
    <row r="3316" spans="1:5" x14ac:dyDescent="0.2">
      <c r="A3316" s="39">
        <v>53</v>
      </c>
      <c r="B3316" s="39">
        <v>2048</v>
      </c>
      <c r="C3316" s="38" t="s">
        <v>3389</v>
      </c>
      <c r="D3316" s="39">
        <v>0.62350000000000005</v>
      </c>
      <c r="E3316" s="39">
        <v>0.59279999999999999</v>
      </c>
    </row>
    <row r="3317" spans="1:5" x14ac:dyDescent="0.2">
      <c r="A3317" s="39">
        <v>53</v>
      </c>
      <c r="B3317" s="39">
        <v>2049</v>
      </c>
      <c r="C3317" s="38" t="s">
        <v>3390</v>
      </c>
      <c r="D3317" s="39">
        <v>0.61580000000000001</v>
      </c>
      <c r="E3317" s="39">
        <v>0.58389999999999997</v>
      </c>
    </row>
    <row r="3318" spans="1:5" x14ac:dyDescent="0.2">
      <c r="A3318" s="39">
        <v>53</v>
      </c>
      <c r="B3318" s="39">
        <v>2050</v>
      </c>
      <c r="C3318" s="38" t="s">
        <v>3391</v>
      </c>
      <c r="D3318" s="39">
        <v>0.60809999999999997</v>
      </c>
      <c r="E3318" s="39">
        <v>0.57520000000000004</v>
      </c>
    </row>
    <row r="3319" spans="1:5" x14ac:dyDescent="0.2">
      <c r="A3319" s="39">
        <v>53</v>
      </c>
      <c r="B3319" s="39">
        <v>2051</v>
      </c>
      <c r="C3319" s="38" t="s">
        <v>3392</v>
      </c>
      <c r="D3319" s="39">
        <v>0.60050000000000003</v>
      </c>
      <c r="E3319" s="39">
        <v>0.5665</v>
      </c>
    </row>
    <row r="3320" spans="1:5" x14ac:dyDescent="0.2">
      <c r="A3320" s="39">
        <v>53</v>
      </c>
      <c r="B3320" s="39">
        <v>2052</v>
      </c>
      <c r="C3320" s="38" t="s">
        <v>3393</v>
      </c>
      <c r="D3320" s="39">
        <v>0.59299999999999997</v>
      </c>
      <c r="E3320" s="39">
        <v>0.55810000000000004</v>
      </c>
    </row>
    <row r="3321" spans="1:5" x14ac:dyDescent="0.2">
      <c r="A3321" s="39">
        <v>53</v>
      </c>
      <c r="B3321" s="39">
        <v>2053</v>
      </c>
      <c r="C3321" s="38" t="s">
        <v>3394</v>
      </c>
      <c r="D3321" s="39">
        <v>0.58560000000000001</v>
      </c>
      <c r="E3321" s="39">
        <v>0.54969999999999997</v>
      </c>
    </row>
    <row r="3322" spans="1:5" x14ac:dyDescent="0.2">
      <c r="A3322" s="39">
        <v>53</v>
      </c>
      <c r="B3322" s="39">
        <v>2054</v>
      </c>
      <c r="C3322" s="38" t="s">
        <v>3395</v>
      </c>
      <c r="D3322" s="39">
        <v>0.57830000000000004</v>
      </c>
      <c r="E3322" s="39">
        <v>0.54149999999999998</v>
      </c>
    </row>
    <row r="3323" spans="1:5" x14ac:dyDescent="0.2">
      <c r="A3323" s="39">
        <v>53</v>
      </c>
      <c r="B3323" s="39">
        <v>2055</v>
      </c>
      <c r="C3323" s="38" t="s">
        <v>3396</v>
      </c>
      <c r="D3323" s="39">
        <v>0.57110000000000005</v>
      </c>
      <c r="E3323" s="39">
        <v>0.53339999999999999</v>
      </c>
    </row>
    <row r="3324" spans="1:5" x14ac:dyDescent="0.2">
      <c r="A3324" s="39">
        <v>53</v>
      </c>
      <c r="B3324" s="39">
        <v>2056</v>
      </c>
      <c r="C3324" s="38" t="s">
        <v>3397</v>
      </c>
      <c r="D3324" s="39">
        <v>0.56389999999999996</v>
      </c>
      <c r="E3324" s="39">
        <v>0.52529999999999999</v>
      </c>
    </row>
    <row r="3325" spans="1:5" x14ac:dyDescent="0.2">
      <c r="A3325" s="39">
        <v>53</v>
      </c>
      <c r="B3325" s="39">
        <v>2057</v>
      </c>
      <c r="C3325" s="38" t="s">
        <v>3398</v>
      </c>
      <c r="D3325" s="39">
        <v>0.55689999999999995</v>
      </c>
      <c r="E3325" s="39">
        <v>0.51749999999999996</v>
      </c>
    </row>
    <row r="3326" spans="1:5" x14ac:dyDescent="0.2">
      <c r="A3326" s="39">
        <v>53</v>
      </c>
      <c r="B3326" s="39">
        <v>2058</v>
      </c>
      <c r="C3326" s="38" t="s">
        <v>3399</v>
      </c>
      <c r="D3326" s="39">
        <v>0.55000000000000004</v>
      </c>
      <c r="E3326" s="39">
        <v>0.50980000000000003</v>
      </c>
    </row>
    <row r="3327" spans="1:5" x14ac:dyDescent="0.2">
      <c r="A3327" s="39">
        <v>53</v>
      </c>
      <c r="B3327" s="39">
        <v>2059</v>
      </c>
      <c r="C3327" s="38" t="s">
        <v>3400</v>
      </c>
      <c r="D3327" s="39">
        <v>0.54310000000000003</v>
      </c>
      <c r="E3327" s="39">
        <v>0.50209999999999999</v>
      </c>
    </row>
    <row r="3328" spans="1:5" x14ac:dyDescent="0.2">
      <c r="A3328" s="39">
        <v>53</v>
      </c>
      <c r="B3328" s="39">
        <v>2060</v>
      </c>
      <c r="C3328" s="38" t="s">
        <v>3401</v>
      </c>
      <c r="D3328" s="39">
        <v>0.5363</v>
      </c>
      <c r="E3328" s="39">
        <v>0.4945</v>
      </c>
    </row>
    <row r="3329" spans="1:5" x14ac:dyDescent="0.2">
      <c r="A3329" s="39">
        <v>53</v>
      </c>
      <c r="B3329" s="39">
        <v>2061</v>
      </c>
      <c r="C3329" s="38" t="s">
        <v>3402</v>
      </c>
      <c r="D3329" s="39">
        <v>0.52959999999999996</v>
      </c>
      <c r="E3329" s="39">
        <v>0.48709999999999998</v>
      </c>
    </row>
    <row r="3330" spans="1:5" x14ac:dyDescent="0.2">
      <c r="A3330" s="39">
        <v>53</v>
      </c>
      <c r="B3330" s="39">
        <v>2062</v>
      </c>
      <c r="C3330" s="38" t="s">
        <v>3403</v>
      </c>
      <c r="D3330" s="39">
        <v>0.52310000000000001</v>
      </c>
      <c r="E3330" s="39">
        <v>0.4798</v>
      </c>
    </row>
    <row r="3331" spans="1:5" x14ac:dyDescent="0.2">
      <c r="A3331" s="39">
        <v>53</v>
      </c>
      <c r="B3331" s="39">
        <v>2063</v>
      </c>
      <c r="C3331" s="38" t="s">
        <v>3404</v>
      </c>
      <c r="D3331" s="39">
        <v>0.51649999999999996</v>
      </c>
      <c r="E3331" s="39">
        <v>0.47270000000000001</v>
      </c>
    </row>
    <row r="3332" spans="1:5" x14ac:dyDescent="0.2">
      <c r="A3332" s="39">
        <v>53</v>
      </c>
      <c r="B3332" s="39">
        <v>2064</v>
      </c>
      <c r="C3332" s="38" t="s">
        <v>3405</v>
      </c>
      <c r="D3332" s="39">
        <v>0.5101</v>
      </c>
      <c r="E3332" s="39">
        <v>0.46560000000000001</v>
      </c>
    </row>
    <row r="3333" spans="1:5" x14ac:dyDescent="0.2">
      <c r="A3333" s="39">
        <v>53</v>
      </c>
      <c r="B3333" s="39">
        <v>2065</v>
      </c>
      <c r="C3333" s="38" t="s">
        <v>3406</v>
      </c>
      <c r="D3333" s="39">
        <v>0.50370000000000004</v>
      </c>
      <c r="E3333" s="39">
        <v>0.45860000000000001</v>
      </c>
    </row>
    <row r="3334" spans="1:5" x14ac:dyDescent="0.2">
      <c r="A3334" s="39">
        <v>53</v>
      </c>
      <c r="B3334" s="39">
        <v>2066</v>
      </c>
      <c r="C3334" s="38" t="s">
        <v>3407</v>
      </c>
      <c r="D3334" s="39">
        <v>0.49740000000000001</v>
      </c>
      <c r="E3334" s="39">
        <v>0.45169999999999999</v>
      </c>
    </row>
    <row r="3335" spans="1:5" x14ac:dyDescent="0.2">
      <c r="A3335" s="39">
        <v>53</v>
      </c>
      <c r="B3335" s="39">
        <v>2067</v>
      </c>
      <c r="C3335" s="38" t="s">
        <v>3408</v>
      </c>
      <c r="D3335" s="39">
        <v>0.49120000000000003</v>
      </c>
      <c r="E3335" s="39">
        <v>0.44500000000000001</v>
      </c>
    </row>
    <row r="3336" spans="1:5" x14ac:dyDescent="0.2">
      <c r="A3336" s="39">
        <v>53</v>
      </c>
      <c r="B3336" s="39">
        <v>2068</v>
      </c>
      <c r="C3336" s="38" t="s">
        <v>3409</v>
      </c>
      <c r="D3336" s="39">
        <v>0.48509999999999998</v>
      </c>
      <c r="E3336" s="39">
        <v>0.43830000000000002</v>
      </c>
    </row>
    <row r="3337" spans="1:5" x14ac:dyDescent="0.2">
      <c r="A3337" s="39">
        <v>53</v>
      </c>
      <c r="B3337" s="39">
        <v>2069</v>
      </c>
      <c r="C3337" s="38" t="s">
        <v>3410</v>
      </c>
      <c r="D3337" s="39">
        <v>0.47899999999999998</v>
      </c>
      <c r="E3337" s="39">
        <v>0.43169999999999997</v>
      </c>
    </row>
    <row r="3338" spans="1:5" x14ac:dyDescent="0.2">
      <c r="A3338" s="39">
        <v>53</v>
      </c>
      <c r="B3338" s="39">
        <v>2070</v>
      </c>
      <c r="C3338" s="38" t="s">
        <v>3411</v>
      </c>
      <c r="D3338" s="39">
        <v>0.47299999999999998</v>
      </c>
      <c r="E3338" s="39">
        <v>0.42520000000000002</v>
      </c>
    </row>
    <row r="3339" spans="1:5" x14ac:dyDescent="0.2">
      <c r="A3339" s="39">
        <v>53</v>
      </c>
      <c r="B3339" s="39">
        <v>2071</v>
      </c>
      <c r="C3339" s="38" t="s">
        <v>3412</v>
      </c>
      <c r="D3339" s="39">
        <v>0.4672</v>
      </c>
      <c r="E3339" s="39">
        <v>0.41880000000000001</v>
      </c>
    </row>
    <row r="3340" spans="1:5" x14ac:dyDescent="0.2">
      <c r="A3340" s="39">
        <v>53</v>
      </c>
      <c r="B3340" s="39">
        <v>2072</v>
      </c>
      <c r="C3340" s="38" t="s">
        <v>3413</v>
      </c>
      <c r="D3340" s="39">
        <v>0.46129999999999999</v>
      </c>
      <c r="E3340" s="39">
        <v>0.41260000000000002</v>
      </c>
    </row>
    <row r="3341" spans="1:5" x14ac:dyDescent="0.2">
      <c r="A3341" s="39">
        <v>53</v>
      </c>
      <c r="B3341" s="39">
        <v>2073</v>
      </c>
      <c r="C3341" s="38" t="s">
        <v>3414</v>
      </c>
      <c r="D3341" s="39">
        <v>0.4556</v>
      </c>
      <c r="E3341" s="39">
        <v>0.40639999999999998</v>
      </c>
    </row>
    <row r="3342" spans="1:5" x14ac:dyDescent="0.2">
      <c r="A3342" s="39">
        <v>53</v>
      </c>
      <c r="B3342" s="39">
        <v>2074</v>
      </c>
      <c r="C3342" s="38" t="s">
        <v>3415</v>
      </c>
      <c r="D3342" s="39">
        <v>0.44990000000000002</v>
      </c>
      <c r="E3342" s="39">
        <v>0.40029999999999999</v>
      </c>
    </row>
    <row r="3343" spans="1:5" x14ac:dyDescent="0.2">
      <c r="A3343" s="39">
        <v>53</v>
      </c>
      <c r="B3343" s="39">
        <v>2075</v>
      </c>
      <c r="C3343" s="38" t="s">
        <v>3416</v>
      </c>
      <c r="D3343" s="39">
        <v>0.44429999999999997</v>
      </c>
      <c r="E3343" s="39">
        <v>0.39429999999999998</v>
      </c>
    </row>
    <row r="3344" spans="1:5" x14ac:dyDescent="0.2">
      <c r="A3344" s="39">
        <v>53</v>
      </c>
      <c r="B3344" s="39">
        <v>2076</v>
      </c>
      <c r="C3344" s="38" t="s">
        <v>3417</v>
      </c>
      <c r="D3344" s="39">
        <v>0.43869999999999998</v>
      </c>
      <c r="E3344" s="39">
        <v>0.38850000000000001</v>
      </c>
    </row>
    <row r="3345" spans="1:5" x14ac:dyDescent="0.2">
      <c r="A3345" s="39">
        <v>53</v>
      </c>
      <c r="B3345" s="39">
        <v>2077</v>
      </c>
      <c r="C3345" s="38" t="s">
        <v>3418</v>
      </c>
      <c r="D3345" s="39">
        <v>0.43330000000000002</v>
      </c>
      <c r="E3345" s="39">
        <v>0.3826</v>
      </c>
    </row>
    <row r="3346" spans="1:5" x14ac:dyDescent="0.2">
      <c r="A3346" s="39">
        <v>53</v>
      </c>
      <c r="B3346" s="39">
        <v>2078</v>
      </c>
      <c r="C3346" s="38" t="s">
        <v>3419</v>
      </c>
      <c r="D3346" s="39">
        <v>0.4279</v>
      </c>
      <c r="E3346" s="39">
        <v>0.37680000000000002</v>
      </c>
    </row>
    <row r="3347" spans="1:5" x14ac:dyDescent="0.2">
      <c r="A3347" s="39">
        <v>53</v>
      </c>
      <c r="B3347" s="39">
        <v>2079</v>
      </c>
      <c r="C3347" s="38" t="s">
        <v>3420</v>
      </c>
      <c r="D3347" s="39">
        <v>0.42249999999999999</v>
      </c>
      <c r="E3347" s="39">
        <v>0.37119999999999997</v>
      </c>
    </row>
    <row r="3348" spans="1:5" x14ac:dyDescent="0.2">
      <c r="A3348" s="39">
        <v>53</v>
      </c>
      <c r="B3348" s="39">
        <v>2080</v>
      </c>
      <c r="C3348" s="38" t="s">
        <v>3421</v>
      </c>
      <c r="D3348" s="39">
        <v>0.4173</v>
      </c>
      <c r="E3348" s="39">
        <v>0.36559999999999998</v>
      </c>
    </row>
    <row r="3349" spans="1:5" x14ac:dyDescent="0.2">
      <c r="A3349" s="39">
        <v>53</v>
      </c>
      <c r="B3349" s="39">
        <v>2081</v>
      </c>
      <c r="C3349" s="38" t="s">
        <v>3422</v>
      </c>
      <c r="D3349" s="39">
        <v>0.41199999999999998</v>
      </c>
      <c r="E3349" s="39">
        <v>0.36009999999999998</v>
      </c>
    </row>
    <row r="3350" spans="1:5" x14ac:dyDescent="0.2">
      <c r="A3350" s="39">
        <v>53</v>
      </c>
      <c r="B3350" s="39">
        <v>2082</v>
      </c>
      <c r="C3350" s="38" t="s">
        <v>3423</v>
      </c>
      <c r="D3350" s="39">
        <v>0.40689999999999998</v>
      </c>
      <c r="E3350" s="39">
        <v>0.3548</v>
      </c>
    </row>
    <row r="3351" spans="1:5" x14ac:dyDescent="0.2">
      <c r="A3351" s="39">
        <v>53</v>
      </c>
      <c r="B3351" s="39">
        <v>2083</v>
      </c>
      <c r="C3351" s="38" t="s">
        <v>3424</v>
      </c>
      <c r="D3351" s="39">
        <v>0.40179999999999999</v>
      </c>
      <c r="E3351" s="39">
        <v>0.34939999999999999</v>
      </c>
    </row>
    <row r="3352" spans="1:5" x14ac:dyDescent="0.2">
      <c r="A3352" s="39">
        <v>53</v>
      </c>
      <c r="B3352" s="39">
        <v>2084</v>
      </c>
      <c r="C3352" s="38" t="s">
        <v>3425</v>
      </c>
      <c r="D3352" s="39">
        <v>0.39679999999999999</v>
      </c>
      <c r="E3352" s="39">
        <v>0.34420000000000001</v>
      </c>
    </row>
    <row r="3353" spans="1:5" x14ac:dyDescent="0.2">
      <c r="A3353" s="39">
        <v>53</v>
      </c>
      <c r="B3353" s="39">
        <v>2085</v>
      </c>
      <c r="C3353" s="38" t="s">
        <v>3426</v>
      </c>
      <c r="D3353" s="39">
        <v>0.39179999999999998</v>
      </c>
      <c r="E3353" s="39">
        <v>0.33900000000000002</v>
      </c>
    </row>
    <row r="3354" spans="1:5" x14ac:dyDescent="0.2">
      <c r="A3354" s="39">
        <v>53</v>
      </c>
      <c r="B3354" s="39">
        <v>2086</v>
      </c>
      <c r="C3354" s="38" t="s">
        <v>3427</v>
      </c>
      <c r="D3354" s="39">
        <v>0.38700000000000001</v>
      </c>
      <c r="E3354" s="39">
        <v>0.33400000000000002</v>
      </c>
    </row>
    <row r="3355" spans="1:5" x14ac:dyDescent="0.2">
      <c r="A3355" s="39">
        <v>53</v>
      </c>
      <c r="B3355" s="39">
        <v>2087</v>
      </c>
      <c r="C3355" s="38" t="s">
        <v>3428</v>
      </c>
      <c r="D3355" s="39">
        <v>0.38219999999999998</v>
      </c>
      <c r="E3355" s="39">
        <v>0.32890000000000003</v>
      </c>
    </row>
    <row r="3356" spans="1:5" x14ac:dyDescent="0.2">
      <c r="A3356" s="39">
        <v>53</v>
      </c>
      <c r="B3356" s="39">
        <v>2088</v>
      </c>
      <c r="C3356" s="38" t="s">
        <v>3429</v>
      </c>
      <c r="D3356" s="39">
        <v>0.37730000000000002</v>
      </c>
      <c r="E3356" s="39">
        <v>0.32400000000000001</v>
      </c>
    </row>
    <row r="3357" spans="1:5" x14ac:dyDescent="0.2">
      <c r="A3357" s="39">
        <v>53</v>
      </c>
      <c r="B3357" s="39">
        <v>2089</v>
      </c>
      <c r="C3357" s="38" t="s">
        <v>3430</v>
      </c>
      <c r="D3357" s="39">
        <v>0.37259999999999999</v>
      </c>
      <c r="E3357" s="39">
        <v>0.31919999999999998</v>
      </c>
    </row>
    <row r="3358" spans="1:5" x14ac:dyDescent="0.2">
      <c r="A3358" s="39">
        <v>53</v>
      </c>
      <c r="B3358" s="39">
        <v>2090</v>
      </c>
      <c r="C3358" s="38" t="s">
        <v>3431</v>
      </c>
      <c r="D3358" s="39">
        <v>0.36799999999999999</v>
      </c>
      <c r="E3358" s="39">
        <v>0.31440000000000001</v>
      </c>
    </row>
    <row r="3359" spans="1:5" x14ac:dyDescent="0.2">
      <c r="A3359" s="39">
        <v>53</v>
      </c>
      <c r="B3359" s="39">
        <v>2091</v>
      </c>
      <c r="C3359" s="38" t="s">
        <v>3432</v>
      </c>
      <c r="D3359" s="39">
        <v>0.3634</v>
      </c>
      <c r="E3359" s="39">
        <v>0.30969999999999998</v>
      </c>
    </row>
    <row r="3360" spans="1:5" x14ac:dyDescent="0.2">
      <c r="A3360" s="39">
        <v>53</v>
      </c>
      <c r="B3360" s="39">
        <v>2092</v>
      </c>
      <c r="C3360" s="38" t="s">
        <v>3433</v>
      </c>
      <c r="D3360" s="39">
        <v>0.35880000000000001</v>
      </c>
      <c r="E3360" s="39">
        <v>0.30499999999999999</v>
      </c>
    </row>
    <row r="3361" spans="1:5" x14ac:dyDescent="0.2">
      <c r="A3361" s="39">
        <v>53</v>
      </c>
      <c r="B3361" s="39">
        <v>2093</v>
      </c>
      <c r="C3361" s="38" t="s">
        <v>3434</v>
      </c>
      <c r="D3361" s="39">
        <v>0.35439999999999999</v>
      </c>
      <c r="E3361" s="39">
        <v>0.3004</v>
      </c>
    </row>
    <row r="3362" spans="1:5" x14ac:dyDescent="0.2">
      <c r="A3362" s="39">
        <v>53</v>
      </c>
      <c r="B3362" s="39">
        <v>2094</v>
      </c>
      <c r="C3362" s="38" t="s">
        <v>3435</v>
      </c>
      <c r="D3362" s="39">
        <v>0.34989999999999999</v>
      </c>
      <c r="E3362" s="39">
        <v>0.29599999999999999</v>
      </c>
    </row>
    <row r="3363" spans="1:5" x14ac:dyDescent="0.2">
      <c r="A3363" s="39">
        <v>53</v>
      </c>
      <c r="B3363" s="39">
        <v>2095</v>
      </c>
      <c r="C3363" s="38" t="s">
        <v>3436</v>
      </c>
      <c r="D3363" s="39">
        <v>0.34560000000000002</v>
      </c>
      <c r="E3363" s="39">
        <v>0.29160000000000003</v>
      </c>
    </row>
    <row r="3364" spans="1:5" x14ac:dyDescent="0.2">
      <c r="A3364" s="39">
        <v>53</v>
      </c>
      <c r="B3364" s="39">
        <v>2096</v>
      </c>
      <c r="C3364" s="38" t="s">
        <v>3437</v>
      </c>
      <c r="D3364" s="39">
        <v>0.34129999999999999</v>
      </c>
      <c r="E3364" s="39">
        <v>0.28710000000000002</v>
      </c>
    </row>
    <row r="3365" spans="1:5" x14ac:dyDescent="0.2">
      <c r="A3365" s="39">
        <v>53</v>
      </c>
      <c r="B3365" s="39">
        <v>2097</v>
      </c>
      <c r="C3365" s="38" t="s">
        <v>3438</v>
      </c>
      <c r="D3365" s="39">
        <v>0.33700000000000002</v>
      </c>
      <c r="E3365" s="39">
        <v>0.2828</v>
      </c>
    </row>
    <row r="3366" spans="1:5" x14ac:dyDescent="0.2">
      <c r="A3366" s="39">
        <v>53</v>
      </c>
      <c r="B3366" s="39">
        <v>2098</v>
      </c>
      <c r="C3366" s="38" t="s">
        <v>3439</v>
      </c>
      <c r="D3366" s="39">
        <v>0.33279999999999998</v>
      </c>
      <c r="E3366" s="39">
        <v>0.27860000000000001</v>
      </c>
    </row>
    <row r="3367" spans="1:5" x14ac:dyDescent="0.2">
      <c r="A3367" s="39">
        <v>53</v>
      </c>
      <c r="B3367" s="39">
        <v>2099</v>
      </c>
      <c r="C3367" s="38" t="s">
        <v>3440</v>
      </c>
      <c r="D3367" s="39">
        <v>0.3286</v>
      </c>
      <c r="E3367" s="39">
        <v>0.27450000000000002</v>
      </c>
    </row>
    <row r="3368" spans="1:5" x14ac:dyDescent="0.2">
      <c r="A3368" s="39">
        <v>53</v>
      </c>
      <c r="B3368" s="39">
        <v>2100</v>
      </c>
      <c r="C3368" s="38" t="s">
        <v>3441</v>
      </c>
      <c r="D3368" s="39">
        <v>0.32450000000000001</v>
      </c>
      <c r="E3368" s="39">
        <v>0.27029999999999998</v>
      </c>
    </row>
    <row r="3369" spans="1:5" x14ac:dyDescent="0.2">
      <c r="A3369" s="39">
        <v>53</v>
      </c>
      <c r="B3369" s="39">
        <v>2101</v>
      </c>
      <c r="C3369" s="38" t="s">
        <v>3442</v>
      </c>
      <c r="D3369" s="39">
        <v>0.32050000000000001</v>
      </c>
      <c r="E3369" s="39">
        <v>0.26619999999999999</v>
      </c>
    </row>
    <row r="3370" spans="1:5" x14ac:dyDescent="0.2">
      <c r="A3370" s="39">
        <v>53</v>
      </c>
      <c r="B3370" s="39">
        <v>2102</v>
      </c>
      <c r="C3370" s="38" t="s">
        <v>3443</v>
      </c>
      <c r="D3370" s="39">
        <v>0.3165</v>
      </c>
      <c r="E3370" s="39">
        <v>0.26229999999999998</v>
      </c>
    </row>
    <row r="3371" spans="1:5" x14ac:dyDescent="0.2">
      <c r="A3371" s="39">
        <v>53</v>
      </c>
      <c r="B3371" s="39">
        <v>2103</v>
      </c>
      <c r="C3371" s="38" t="s">
        <v>3444</v>
      </c>
      <c r="D3371" s="39">
        <v>0.3125</v>
      </c>
      <c r="E3371" s="39">
        <v>0.25829999999999997</v>
      </c>
    </row>
    <row r="3372" spans="1:5" x14ac:dyDescent="0.2">
      <c r="A3372" s="39">
        <v>53</v>
      </c>
      <c r="B3372" s="39">
        <v>2104</v>
      </c>
      <c r="C3372" s="38" t="s">
        <v>3445</v>
      </c>
      <c r="D3372" s="39">
        <v>0.30859999999999999</v>
      </c>
      <c r="E3372" s="39">
        <v>0.2545</v>
      </c>
    </row>
    <row r="3373" spans="1:5" x14ac:dyDescent="0.2">
      <c r="A3373" s="39">
        <v>53</v>
      </c>
      <c r="B3373" s="39">
        <v>2105</v>
      </c>
      <c r="C3373" s="38" t="s">
        <v>3446</v>
      </c>
      <c r="D3373" s="39">
        <v>0.30480000000000002</v>
      </c>
      <c r="E3373" s="39">
        <v>0.25069999999999998</v>
      </c>
    </row>
    <row r="3374" spans="1:5" x14ac:dyDescent="0.2">
      <c r="A3374" s="39">
        <v>53</v>
      </c>
      <c r="B3374" s="39">
        <v>2106</v>
      </c>
      <c r="C3374" s="38" t="s">
        <v>3447</v>
      </c>
      <c r="D3374" s="39">
        <v>0.30099999999999999</v>
      </c>
      <c r="E3374" s="39">
        <v>0.24690000000000001</v>
      </c>
    </row>
    <row r="3375" spans="1:5" x14ac:dyDescent="0.2">
      <c r="A3375" s="39">
        <v>53</v>
      </c>
      <c r="B3375" s="39">
        <v>2107</v>
      </c>
      <c r="C3375" s="38" t="s">
        <v>3448</v>
      </c>
      <c r="D3375" s="39">
        <v>0.29720000000000002</v>
      </c>
      <c r="E3375" s="39">
        <v>0.2432</v>
      </c>
    </row>
    <row r="3376" spans="1:5" x14ac:dyDescent="0.2">
      <c r="A3376" s="39">
        <v>53</v>
      </c>
      <c r="B3376" s="39">
        <v>2108</v>
      </c>
      <c r="C3376" s="38" t="s">
        <v>3449</v>
      </c>
      <c r="D3376" s="39">
        <v>0.29349999999999998</v>
      </c>
      <c r="E3376" s="39">
        <v>0.23949999999999999</v>
      </c>
    </row>
    <row r="3377" spans="1:5" x14ac:dyDescent="0.2">
      <c r="A3377" s="39">
        <v>53</v>
      </c>
      <c r="B3377" s="39">
        <v>2109</v>
      </c>
      <c r="C3377" s="38" t="s">
        <v>3450</v>
      </c>
      <c r="D3377" s="39">
        <v>0.2898</v>
      </c>
      <c r="E3377" s="39">
        <v>0.2359</v>
      </c>
    </row>
    <row r="3378" spans="1:5" x14ac:dyDescent="0.2">
      <c r="A3378" s="39">
        <v>53</v>
      </c>
      <c r="B3378" s="39">
        <v>2110</v>
      </c>
      <c r="C3378" s="38" t="s">
        <v>3451</v>
      </c>
      <c r="D3378" s="39">
        <v>0.28620000000000001</v>
      </c>
      <c r="E3378" s="39">
        <v>0.2324</v>
      </c>
    </row>
    <row r="3379" spans="1:5" x14ac:dyDescent="0.2">
      <c r="A3379" s="39">
        <v>53</v>
      </c>
      <c r="B3379" s="39">
        <v>2111</v>
      </c>
      <c r="C3379" s="38" t="s">
        <v>3452</v>
      </c>
      <c r="D3379" s="39">
        <v>0.28260000000000002</v>
      </c>
      <c r="E3379" s="39">
        <v>0.22889999999999999</v>
      </c>
    </row>
    <row r="3380" spans="1:5" x14ac:dyDescent="0.2">
      <c r="A3380" s="39">
        <v>53</v>
      </c>
      <c r="B3380" s="39">
        <v>2112</v>
      </c>
      <c r="C3380" s="38" t="s">
        <v>3453</v>
      </c>
      <c r="D3380" s="39">
        <v>0.27910000000000001</v>
      </c>
      <c r="E3380" s="39">
        <v>0.22550000000000001</v>
      </c>
    </row>
    <row r="3381" spans="1:5" x14ac:dyDescent="0.2">
      <c r="A3381" s="39">
        <v>53</v>
      </c>
      <c r="B3381" s="39">
        <v>2113</v>
      </c>
      <c r="C3381" s="38" t="s">
        <v>3454</v>
      </c>
      <c r="D3381" s="39">
        <v>0.27560000000000001</v>
      </c>
      <c r="E3381" s="39">
        <v>0.22209999999999999</v>
      </c>
    </row>
    <row r="3382" spans="1:5" x14ac:dyDescent="0.2">
      <c r="A3382" s="39">
        <v>53</v>
      </c>
      <c r="B3382" s="39">
        <v>2114</v>
      </c>
      <c r="C3382" s="38" t="s">
        <v>3455</v>
      </c>
      <c r="D3382" s="39">
        <v>0.2722</v>
      </c>
      <c r="E3382" s="39">
        <v>0.21870000000000001</v>
      </c>
    </row>
    <row r="3383" spans="1:5" x14ac:dyDescent="0.2">
      <c r="A3383" s="39">
        <v>53</v>
      </c>
      <c r="B3383" s="39">
        <v>2115</v>
      </c>
      <c r="C3383" s="38" t="s">
        <v>3456</v>
      </c>
      <c r="D3383" s="39">
        <v>0.26879999999999998</v>
      </c>
      <c r="E3383" s="39">
        <v>0.21560000000000001</v>
      </c>
    </row>
    <row r="3384" spans="1:5" x14ac:dyDescent="0.2">
      <c r="A3384" s="39">
        <v>53</v>
      </c>
      <c r="B3384" s="39">
        <v>2116</v>
      </c>
      <c r="C3384" s="38" t="s">
        <v>3457</v>
      </c>
      <c r="D3384" s="39">
        <v>0.26544246877296102</v>
      </c>
      <c r="E3384" s="39">
        <v>0.21254394147233657</v>
      </c>
    </row>
    <row r="3385" spans="1:5" x14ac:dyDescent="0.2">
      <c r="A3385" s="39">
        <v>53</v>
      </c>
      <c r="B3385" s="39">
        <v>2117</v>
      </c>
      <c r="C3385" s="38" t="s">
        <v>3458</v>
      </c>
      <c r="D3385" s="39">
        <v>0.2621268758492723</v>
      </c>
      <c r="E3385" s="39">
        <v>0.20953120156120608</v>
      </c>
    </row>
    <row r="3386" spans="1:5" x14ac:dyDescent="0.2">
      <c r="A3386" s="39">
        <v>54</v>
      </c>
      <c r="B3386" s="39">
        <v>2024</v>
      </c>
      <c r="C3386" s="38" t="s">
        <v>3459</v>
      </c>
      <c r="D3386" s="39">
        <v>0.92459999999999998</v>
      </c>
      <c r="E3386" s="39">
        <v>0.92259999999999998</v>
      </c>
    </row>
    <row r="3387" spans="1:5" x14ac:dyDescent="0.2">
      <c r="A3387" s="39">
        <v>54</v>
      </c>
      <c r="B3387" s="39">
        <v>2025</v>
      </c>
      <c r="C3387" s="38" t="s">
        <v>3460</v>
      </c>
      <c r="D3387" s="39">
        <v>0.88949999999999996</v>
      </c>
      <c r="E3387" s="39">
        <v>0.88639999999999997</v>
      </c>
    </row>
    <row r="3388" spans="1:5" x14ac:dyDescent="0.2">
      <c r="A3388" s="39">
        <v>54</v>
      </c>
      <c r="B3388" s="39">
        <v>2026</v>
      </c>
      <c r="C3388" s="38" t="s">
        <v>3461</v>
      </c>
      <c r="D3388" s="39">
        <v>0.87329999999999997</v>
      </c>
      <c r="E3388" s="39">
        <v>0.86909999999999998</v>
      </c>
    </row>
    <row r="3389" spans="1:5" x14ac:dyDescent="0.2">
      <c r="A3389" s="39">
        <v>54</v>
      </c>
      <c r="B3389" s="39">
        <v>2027</v>
      </c>
      <c r="C3389" s="38" t="s">
        <v>3462</v>
      </c>
      <c r="D3389" s="39">
        <v>0.85770000000000002</v>
      </c>
      <c r="E3389" s="39">
        <v>0.85240000000000005</v>
      </c>
    </row>
    <row r="3390" spans="1:5" x14ac:dyDescent="0.2">
      <c r="A3390" s="39">
        <v>54</v>
      </c>
      <c r="B3390" s="39">
        <v>2028</v>
      </c>
      <c r="C3390" s="38" t="s">
        <v>3463</v>
      </c>
      <c r="D3390" s="39">
        <v>0.84260000000000002</v>
      </c>
      <c r="E3390" s="39">
        <v>0.83609999999999995</v>
      </c>
    </row>
    <row r="3391" spans="1:5" x14ac:dyDescent="0.2">
      <c r="A3391" s="39">
        <v>54</v>
      </c>
      <c r="B3391" s="39">
        <v>2029</v>
      </c>
      <c r="C3391" s="38" t="s">
        <v>3464</v>
      </c>
      <c r="D3391" s="39">
        <v>0.82789999999999997</v>
      </c>
      <c r="E3391" s="39">
        <v>0.82030000000000003</v>
      </c>
    </row>
    <row r="3392" spans="1:5" x14ac:dyDescent="0.2">
      <c r="A3392" s="39">
        <v>54</v>
      </c>
      <c r="B3392" s="39">
        <v>2030</v>
      </c>
      <c r="C3392" s="38" t="s">
        <v>3465</v>
      </c>
      <c r="D3392" s="39">
        <v>0.8135</v>
      </c>
      <c r="E3392" s="39">
        <v>0.80469999999999997</v>
      </c>
    </row>
    <row r="3393" spans="1:5" x14ac:dyDescent="0.2">
      <c r="A3393" s="39">
        <v>54</v>
      </c>
      <c r="B3393" s="39">
        <v>2031</v>
      </c>
      <c r="C3393" s="38" t="s">
        <v>3466</v>
      </c>
      <c r="D3393" s="39">
        <v>0.79910000000000003</v>
      </c>
      <c r="E3393" s="39">
        <v>0.78900000000000003</v>
      </c>
    </row>
    <row r="3394" spans="1:5" x14ac:dyDescent="0.2">
      <c r="A3394" s="39">
        <v>54</v>
      </c>
      <c r="B3394" s="39">
        <v>2032</v>
      </c>
      <c r="C3394" s="38" t="s">
        <v>3467</v>
      </c>
      <c r="D3394" s="39">
        <v>0.78469999999999995</v>
      </c>
      <c r="E3394" s="39">
        <v>0.77359999999999995</v>
      </c>
    </row>
    <row r="3395" spans="1:5" x14ac:dyDescent="0.2">
      <c r="A3395" s="39">
        <v>54</v>
      </c>
      <c r="B3395" s="39">
        <v>2033</v>
      </c>
      <c r="C3395" s="38" t="s">
        <v>3468</v>
      </c>
      <c r="D3395" s="39">
        <v>0.77049999999999996</v>
      </c>
      <c r="E3395" s="39">
        <v>0.75839999999999996</v>
      </c>
    </row>
    <row r="3396" spans="1:5" x14ac:dyDescent="0.2">
      <c r="A3396" s="39">
        <v>54</v>
      </c>
      <c r="B3396" s="39">
        <v>2034</v>
      </c>
      <c r="C3396" s="38" t="s">
        <v>3469</v>
      </c>
      <c r="D3396" s="39">
        <v>0.75680000000000003</v>
      </c>
      <c r="E3396" s="39">
        <v>0.74360000000000004</v>
      </c>
    </row>
    <row r="3397" spans="1:5" x14ac:dyDescent="0.2">
      <c r="A3397" s="39">
        <v>54</v>
      </c>
      <c r="B3397" s="39">
        <v>2035</v>
      </c>
      <c r="C3397" s="38" t="s">
        <v>3470</v>
      </c>
      <c r="D3397" s="39">
        <v>0.74350000000000005</v>
      </c>
      <c r="E3397" s="39">
        <v>0.72929999999999995</v>
      </c>
    </row>
    <row r="3398" spans="1:5" x14ac:dyDescent="0.2">
      <c r="A3398" s="39">
        <v>54</v>
      </c>
      <c r="B3398" s="39">
        <v>2036</v>
      </c>
      <c r="C3398" s="38" t="s">
        <v>3471</v>
      </c>
      <c r="D3398" s="39">
        <v>0.73099999999999998</v>
      </c>
      <c r="E3398" s="39">
        <v>0.71560000000000001</v>
      </c>
    </row>
    <row r="3399" spans="1:5" x14ac:dyDescent="0.2">
      <c r="A3399" s="39">
        <v>54</v>
      </c>
      <c r="B3399" s="39">
        <v>2037</v>
      </c>
      <c r="C3399" s="38" t="s">
        <v>3472</v>
      </c>
      <c r="D3399" s="39">
        <v>0.71919999999999995</v>
      </c>
      <c r="E3399" s="39">
        <v>0.70279999999999998</v>
      </c>
    </row>
    <row r="3400" spans="1:5" x14ac:dyDescent="0.2">
      <c r="A3400" s="39">
        <v>54</v>
      </c>
      <c r="B3400" s="39">
        <v>2038</v>
      </c>
      <c r="C3400" s="38" t="s">
        <v>3473</v>
      </c>
      <c r="D3400" s="39">
        <v>0.70820000000000005</v>
      </c>
      <c r="E3400" s="39">
        <v>0.6905</v>
      </c>
    </row>
    <row r="3401" spans="1:5" x14ac:dyDescent="0.2">
      <c r="A3401" s="39">
        <v>54</v>
      </c>
      <c r="B3401" s="39">
        <v>2039</v>
      </c>
      <c r="C3401" s="38" t="s">
        <v>3474</v>
      </c>
      <c r="D3401" s="39">
        <v>0.69799999999999995</v>
      </c>
      <c r="E3401" s="39">
        <v>0.67910000000000004</v>
      </c>
    </row>
    <row r="3402" spans="1:5" x14ac:dyDescent="0.2">
      <c r="A3402" s="39">
        <v>54</v>
      </c>
      <c r="B3402" s="39">
        <v>2040</v>
      </c>
      <c r="C3402" s="38" t="s">
        <v>3475</v>
      </c>
      <c r="D3402" s="39">
        <v>0.68840000000000001</v>
      </c>
      <c r="E3402" s="39">
        <v>0.66830000000000001</v>
      </c>
    </row>
    <row r="3403" spans="1:5" x14ac:dyDescent="0.2">
      <c r="A3403" s="39">
        <v>54</v>
      </c>
      <c r="B3403" s="39">
        <v>2041</v>
      </c>
      <c r="C3403" s="38" t="s">
        <v>3476</v>
      </c>
      <c r="D3403" s="39">
        <v>0.67949999999999999</v>
      </c>
      <c r="E3403" s="39">
        <v>0.65800000000000003</v>
      </c>
    </row>
    <row r="3404" spans="1:5" x14ac:dyDescent="0.2">
      <c r="A3404" s="39">
        <v>54</v>
      </c>
      <c r="B3404" s="39">
        <v>2042</v>
      </c>
      <c r="C3404" s="38" t="s">
        <v>3477</v>
      </c>
      <c r="D3404" s="39">
        <v>0.67100000000000004</v>
      </c>
      <c r="E3404" s="39">
        <v>0.64800000000000002</v>
      </c>
    </row>
    <row r="3405" spans="1:5" x14ac:dyDescent="0.2">
      <c r="A3405" s="39">
        <v>54</v>
      </c>
      <c r="B3405" s="39">
        <v>2043</v>
      </c>
      <c r="C3405" s="38" t="s">
        <v>3478</v>
      </c>
      <c r="D3405" s="39">
        <v>0.66259999999999997</v>
      </c>
      <c r="E3405" s="39">
        <v>0.63829999999999998</v>
      </c>
    </row>
    <row r="3406" spans="1:5" x14ac:dyDescent="0.2">
      <c r="A3406" s="39">
        <v>54</v>
      </c>
      <c r="B3406" s="39">
        <v>2044</v>
      </c>
      <c r="C3406" s="38" t="s">
        <v>3479</v>
      </c>
      <c r="D3406" s="39">
        <v>0.65429999999999999</v>
      </c>
      <c r="E3406" s="39">
        <v>0.62880000000000003</v>
      </c>
    </row>
    <row r="3407" spans="1:5" x14ac:dyDescent="0.2">
      <c r="A3407" s="39">
        <v>54</v>
      </c>
      <c r="B3407" s="39">
        <v>2045</v>
      </c>
      <c r="C3407" s="38" t="s">
        <v>3480</v>
      </c>
      <c r="D3407" s="39">
        <v>0.64610000000000001</v>
      </c>
      <c r="E3407" s="39">
        <v>0.61929999999999996</v>
      </c>
    </row>
    <row r="3408" spans="1:5" x14ac:dyDescent="0.2">
      <c r="A3408" s="39">
        <v>54</v>
      </c>
      <c r="B3408" s="39">
        <v>2046</v>
      </c>
      <c r="C3408" s="38" t="s">
        <v>3481</v>
      </c>
      <c r="D3408" s="39">
        <v>0.6381</v>
      </c>
      <c r="E3408" s="39">
        <v>0.61</v>
      </c>
    </row>
    <row r="3409" spans="1:5" x14ac:dyDescent="0.2">
      <c r="A3409" s="39">
        <v>54</v>
      </c>
      <c r="B3409" s="39">
        <v>2047</v>
      </c>
      <c r="C3409" s="38" t="s">
        <v>3482</v>
      </c>
      <c r="D3409" s="39">
        <v>0.63019999999999998</v>
      </c>
      <c r="E3409" s="39">
        <v>0.60089999999999999</v>
      </c>
    </row>
    <row r="3410" spans="1:5" x14ac:dyDescent="0.2">
      <c r="A3410" s="39">
        <v>54</v>
      </c>
      <c r="B3410" s="39">
        <v>2048</v>
      </c>
      <c r="C3410" s="38" t="s">
        <v>3483</v>
      </c>
      <c r="D3410" s="39">
        <v>0.62229999999999996</v>
      </c>
      <c r="E3410" s="39">
        <v>0.59189999999999998</v>
      </c>
    </row>
    <row r="3411" spans="1:5" x14ac:dyDescent="0.2">
      <c r="A3411" s="39">
        <v>54</v>
      </c>
      <c r="B3411" s="39">
        <v>2049</v>
      </c>
      <c r="C3411" s="38" t="s">
        <v>3484</v>
      </c>
      <c r="D3411" s="39">
        <v>0.61450000000000005</v>
      </c>
      <c r="E3411" s="39">
        <v>0.58309999999999995</v>
      </c>
    </row>
    <row r="3412" spans="1:5" x14ac:dyDescent="0.2">
      <c r="A3412" s="39">
        <v>54</v>
      </c>
      <c r="B3412" s="39">
        <v>2050</v>
      </c>
      <c r="C3412" s="38" t="s">
        <v>3485</v>
      </c>
      <c r="D3412" s="39">
        <v>0.6069</v>
      </c>
      <c r="E3412" s="39">
        <v>0.57430000000000003</v>
      </c>
    </row>
    <row r="3413" spans="1:5" x14ac:dyDescent="0.2">
      <c r="A3413" s="39">
        <v>54</v>
      </c>
      <c r="B3413" s="39">
        <v>2051</v>
      </c>
      <c r="C3413" s="38" t="s">
        <v>3486</v>
      </c>
      <c r="D3413" s="39">
        <v>0.59930000000000005</v>
      </c>
      <c r="E3413" s="39">
        <v>0.56569999999999998</v>
      </c>
    </row>
    <row r="3414" spans="1:5" x14ac:dyDescent="0.2">
      <c r="A3414" s="39">
        <v>54</v>
      </c>
      <c r="B3414" s="39">
        <v>2052</v>
      </c>
      <c r="C3414" s="38" t="s">
        <v>3487</v>
      </c>
      <c r="D3414" s="39">
        <v>0.59179999999999999</v>
      </c>
      <c r="E3414" s="39">
        <v>0.55720000000000003</v>
      </c>
    </row>
    <row r="3415" spans="1:5" x14ac:dyDescent="0.2">
      <c r="A3415" s="39">
        <v>54</v>
      </c>
      <c r="B3415" s="39">
        <v>2053</v>
      </c>
      <c r="C3415" s="38" t="s">
        <v>3488</v>
      </c>
      <c r="D3415" s="39">
        <v>0.58450000000000002</v>
      </c>
      <c r="E3415" s="39">
        <v>0.54890000000000005</v>
      </c>
    </row>
    <row r="3416" spans="1:5" x14ac:dyDescent="0.2">
      <c r="A3416" s="39">
        <v>54</v>
      </c>
      <c r="B3416" s="39">
        <v>2054</v>
      </c>
      <c r="C3416" s="38" t="s">
        <v>3489</v>
      </c>
      <c r="D3416" s="39">
        <v>0.57720000000000005</v>
      </c>
      <c r="E3416" s="39">
        <v>0.54069999999999996</v>
      </c>
    </row>
    <row r="3417" spans="1:5" x14ac:dyDescent="0.2">
      <c r="A3417" s="39">
        <v>54</v>
      </c>
      <c r="B3417" s="39">
        <v>2055</v>
      </c>
      <c r="C3417" s="38" t="s">
        <v>3490</v>
      </c>
      <c r="D3417" s="39">
        <v>0.56999999999999995</v>
      </c>
      <c r="E3417" s="39">
        <v>0.53249999999999997</v>
      </c>
    </row>
    <row r="3418" spans="1:5" x14ac:dyDescent="0.2">
      <c r="A3418" s="39">
        <v>54</v>
      </c>
      <c r="B3418" s="39">
        <v>2056</v>
      </c>
      <c r="C3418" s="38" t="s">
        <v>3491</v>
      </c>
      <c r="D3418" s="39">
        <v>0.56279999999999997</v>
      </c>
      <c r="E3418" s="39">
        <v>0.52459999999999996</v>
      </c>
    </row>
    <row r="3419" spans="1:5" x14ac:dyDescent="0.2">
      <c r="A3419" s="39">
        <v>54</v>
      </c>
      <c r="B3419" s="39">
        <v>2057</v>
      </c>
      <c r="C3419" s="38" t="s">
        <v>3492</v>
      </c>
      <c r="D3419" s="39">
        <v>0.55579999999999996</v>
      </c>
      <c r="E3419" s="39">
        <v>0.51670000000000005</v>
      </c>
    </row>
    <row r="3420" spans="1:5" x14ac:dyDescent="0.2">
      <c r="A3420" s="39">
        <v>54</v>
      </c>
      <c r="B3420" s="39">
        <v>2058</v>
      </c>
      <c r="C3420" s="38" t="s">
        <v>3493</v>
      </c>
      <c r="D3420" s="39">
        <v>0.54890000000000005</v>
      </c>
      <c r="E3420" s="39">
        <v>0.50900000000000001</v>
      </c>
    </row>
    <row r="3421" spans="1:5" x14ac:dyDescent="0.2">
      <c r="A3421" s="39">
        <v>54</v>
      </c>
      <c r="B3421" s="39">
        <v>2059</v>
      </c>
      <c r="C3421" s="38" t="s">
        <v>3494</v>
      </c>
      <c r="D3421" s="39">
        <v>0.54210000000000003</v>
      </c>
      <c r="E3421" s="39">
        <v>0.50129999999999997</v>
      </c>
    </row>
    <row r="3422" spans="1:5" x14ac:dyDescent="0.2">
      <c r="A3422" s="39">
        <v>54</v>
      </c>
      <c r="B3422" s="39">
        <v>2060</v>
      </c>
      <c r="C3422" s="38" t="s">
        <v>3495</v>
      </c>
      <c r="D3422" s="39">
        <v>0.5353</v>
      </c>
      <c r="E3422" s="39">
        <v>0.49380000000000002</v>
      </c>
    </row>
    <row r="3423" spans="1:5" x14ac:dyDescent="0.2">
      <c r="A3423" s="39">
        <v>54</v>
      </c>
      <c r="B3423" s="39">
        <v>2061</v>
      </c>
      <c r="C3423" s="38" t="s">
        <v>3496</v>
      </c>
      <c r="D3423" s="39">
        <v>0.52859999999999996</v>
      </c>
      <c r="E3423" s="39">
        <v>0.4864</v>
      </c>
    </row>
    <row r="3424" spans="1:5" x14ac:dyDescent="0.2">
      <c r="A3424" s="39">
        <v>54</v>
      </c>
      <c r="B3424" s="39">
        <v>2062</v>
      </c>
      <c r="C3424" s="38" t="s">
        <v>3497</v>
      </c>
      <c r="D3424" s="39">
        <v>0.52200000000000002</v>
      </c>
      <c r="E3424" s="39">
        <v>0.47910000000000003</v>
      </c>
    </row>
    <row r="3425" spans="1:5" x14ac:dyDescent="0.2">
      <c r="A3425" s="39">
        <v>54</v>
      </c>
      <c r="B3425" s="39">
        <v>2063</v>
      </c>
      <c r="C3425" s="38" t="s">
        <v>3498</v>
      </c>
      <c r="D3425" s="39">
        <v>0.51549999999999996</v>
      </c>
      <c r="E3425" s="39">
        <v>0.47199999999999998</v>
      </c>
    </row>
    <row r="3426" spans="1:5" x14ac:dyDescent="0.2">
      <c r="A3426" s="39">
        <v>54</v>
      </c>
      <c r="B3426" s="39">
        <v>2064</v>
      </c>
      <c r="C3426" s="38" t="s">
        <v>3499</v>
      </c>
      <c r="D3426" s="39">
        <v>0.5091</v>
      </c>
      <c r="E3426" s="39">
        <v>0.46489999999999998</v>
      </c>
    </row>
    <row r="3427" spans="1:5" x14ac:dyDescent="0.2">
      <c r="A3427" s="39">
        <v>54</v>
      </c>
      <c r="B3427" s="39">
        <v>2065</v>
      </c>
      <c r="C3427" s="38" t="s">
        <v>3500</v>
      </c>
      <c r="D3427" s="39">
        <v>0.50270000000000004</v>
      </c>
      <c r="E3427" s="39">
        <v>0.45789999999999997</v>
      </c>
    </row>
    <row r="3428" spans="1:5" x14ac:dyDescent="0.2">
      <c r="A3428" s="39">
        <v>54</v>
      </c>
      <c r="B3428" s="39">
        <v>2066</v>
      </c>
      <c r="C3428" s="38" t="s">
        <v>3501</v>
      </c>
      <c r="D3428" s="39">
        <v>0.4965</v>
      </c>
      <c r="E3428" s="39">
        <v>0.45100000000000001</v>
      </c>
    </row>
    <row r="3429" spans="1:5" x14ac:dyDescent="0.2">
      <c r="A3429" s="39">
        <v>54</v>
      </c>
      <c r="B3429" s="39">
        <v>2067</v>
      </c>
      <c r="C3429" s="38" t="s">
        <v>3502</v>
      </c>
      <c r="D3429" s="39">
        <v>0.49030000000000001</v>
      </c>
      <c r="E3429" s="39">
        <v>0.44429999999999997</v>
      </c>
    </row>
    <row r="3430" spans="1:5" x14ac:dyDescent="0.2">
      <c r="A3430" s="39">
        <v>54</v>
      </c>
      <c r="B3430" s="39">
        <v>2068</v>
      </c>
      <c r="C3430" s="38" t="s">
        <v>3503</v>
      </c>
      <c r="D3430" s="39">
        <v>0.48409999999999997</v>
      </c>
      <c r="E3430" s="39">
        <v>0.43759999999999999</v>
      </c>
    </row>
    <row r="3431" spans="1:5" x14ac:dyDescent="0.2">
      <c r="A3431" s="39">
        <v>54</v>
      </c>
      <c r="B3431" s="39">
        <v>2069</v>
      </c>
      <c r="C3431" s="38" t="s">
        <v>3504</v>
      </c>
      <c r="D3431" s="39">
        <v>0.47810000000000002</v>
      </c>
      <c r="E3431" s="39">
        <v>0.43099999999999999</v>
      </c>
    </row>
    <row r="3432" spans="1:5" x14ac:dyDescent="0.2">
      <c r="A3432" s="39">
        <v>54</v>
      </c>
      <c r="B3432" s="39">
        <v>2070</v>
      </c>
      <c r="C3432" s="38" t="s">
        <v>3505</v>
      </c>
      <c r="D3432" s="39">
        <v>0.47210000000000002</v>
      </c>
      <c r="E3432" s="39">
        <v>0.42470000000000002</v>
      </c>
    </row>
    <row r="3433" spans="1:5" x14ac:dyDescent="0.2">
      <c r="A3433" s="39">
        <v>54</v>
      </c>
      <c r="B3433" s="39">
        <v>2071</v>
      </c>
      <c r="C3433" s="38" t="s">
        <v>3506</v>
      </c>
      <c r="D3433" s="39">
        <v>0.46629999999999999</v>
      </c>
      <c r="E3433" s="39">
        <v>0.41830000000000001</v>
      </c>
    </row>
    <row r="3434" spans="1:5" x14ac:dyDescent="0.2">
      <c r="A3434" s="39">
        <v>54</v>
      </c>
      <c r="B3434" s="39">
        <v>2072</v>
      </c>
      <c r="C3434" s="38" t="s">
        <v>3507</v>
      </c>
      <c r="D3434" s="39">
        <v>0.46039999999999998</v>
      </c>
      <c r="E3434" s="39">
        <v>0.41199999999999998</v>
      </c>
    </row>
    <row r="3435" spans="1:5" x14ac:dyDescent="0.2">
      <c r="A3435" s="39">
        <v>54</v>
      </c>
      <c r="B3435" s="39">
        <v>2073</v>
      </c>
      <c r="C3435" s="38" t="s">
        <v>3508</v>
      </c>
      <c r="D3435" s="39">
        <v>0.4546</v>
      </c>
      <c r="E3435" s="39">
        <v>0.40579999999999999</v>
      </c>
    </row>
    <row r="3436" spans="1:5" x14ac:dyDescent="0.2">
      <c r="A3436" s="39">
        <v>54</v>
      </c>
      <c r="B3436" s="39">
        <v>2074</v>
      </c>
      <c r="C3436" s="38" t="s">
        <v>3509</v>
      </c>
      <c r="D3436" s="39">
        <v>0.44900000000000001</v>
      </c>
      <c r="E3436" s="39">
        <v>0.39979999999999999</v>
      </c>
    </row>
    <row r="3437" spans="1:5" x14ac:dyDescent="0.2">
      <c r="A3437" s="39">
        <v>54</v>
      </c>
      <c r="B3437" s="39">
        <v>2075</v>
      </c>
      <c r="C3437" s="38" t="s">
        <v>3510</v>
      </c>
      <c r="D3437" s="39">
        <v>0.44350000000000001</v>
      </c>
      <c r="E3437" s="39">
        <v>0.39379999999999998</v>
      </c>
    </row>
    <row r="3438" spans="1:5" x14ac:dyDescent="0.2">
      <c r="A3438" s="39">
        <v>54</v>
      </c>
      <c r="B3438" s="39">
        <v>2076</v>
      </c>
      <c r="C3438" s="38" t="s">
        <v>3511</v>
      </c>
      <c r="D3438" s="39">
        <v>0.43790000000000001</v>
      </c>
      <c r="E3438" s="39">
        <v>0.38779999999999998</v>
      </c>
    </row>
    <row r="3439" spans="1:5" x14ac:dyDescent="0.2">
      <c r="A3439" s="39">
        <v>54</v>
      </c>
      <c r="B3439" s="39">
        <v>2077</v>
      </c>
      <c r="C3439" s="38" t="s">
        <v>3512</v>
      </c>
      <c r="D3439" s="39">
        <v>0.4325</v>
      </c>
      <c r="E3439" s="39">
        <v>0.3821</v>
      </c>
    </row>
    <row r="3440" spans="1:5" x14ac:dyDescent="0.2">
      <c r="A3440" s="39">
        <v>54</v>
      </c>
      <c r="B3440" s="39">
        <v>2078</v>
      </c>
      <c r="C3440" s="38" t="s">
        <v>3513</v>
      </c>
      <c r="D3440" s="39">
        <v>0.42699999999999999</v>
      </c>
      <c r="E3440" s="39">
        <v>0.37630000000000002</v>
      </c>
    </row>
    <row r="3441" spans="1:5" x14ac:dyDescent="0.2">
      <c r="A3441" s="39">
        <v>54</v>
      </c>
      <c r="B3441" s="39">
        <v>2079</v>
      </c>
      <c r="C3441" s="38" t="s">
        <v>3514</v>
      </c>
      <c r="D3441" s="39">
        <v>0.42170000000000002</v>
      </c>
      <c r="E3441" s="39">
        <v>0.37059999999999998</v>
      </c>
    </row>
    <row r="3442" spans="1:5" x14ac:dyDescent="0.2">
      <c r="A3442" s="39">
        <v>54</v>
      </c>
      <c r="B3442" s="39">
        <v>2080</v>
      </c>
      <c r="C3442" s="38" t="s">
        <v>3515</v>
      </c>
      <c r="D3442" s="39">
        <v>0.41639999999999999</v>
      </c>
      <c r="E3442" s="39">
        <v>0.36509999999999998</v>
      </c>
    </row>
    <row r="3443" spans="1:5" x14ac:dyDescent="0.2">
      <c r="A3443" s="39">
        <v>54</v>
      </c>
      <c r="B3443" s="39">
        <v>2081</v>
      </c>
      <c r="C3443" s="38" t="s">
        <v>3516</v>
      </c>
      <c r="D3443" s="39">
        <v>0.41120000000000001</v>
      </c>
      <c r="E3443" s="39">
        <v>0.35959999999999998</v>
      </c>
    </row>
    <row r="3444" spans="1:5" x14ac:dyDescent="0.2">
      <c r="A3444" s="39">
        <v>54</v>
      </c>
      <c r="B3444" s="39">
        <v>2082</v>
      </c>
      <c r="C3444" s="38" t="s">
        <v>3517</v>
      </c>
      <c r="D3444" s="39">
        <v>0.40610000000000002</v>
      </c>
      <c r="E3444" s="39">
        <v>0.3543</v>
      </c>
    </row>
    <row r="3445" spans="1:5" x14ac:dyDescent="0.2">
      <c r="A3445" s="39">
        <v>54</v>
      </c>
      <c r="B3445" s="39">
        <v>2083</v>
      </c>
      <c r="C3445" s="38" t="s">
        <v>3518</v>
      </c>
      <c r="D3445" s="39">
        <v>0.40100000000000002</v>
      </c>
      <c r="E3445" s="39">
        <v>0.34889999999999999</v>
      </c>
    </row>
    <row r="3446" spans="1:5" x14ac:dyDescent="0.2">
      <c r="A3446" s="39">
        <v>54</v>
      </c>
      <c r="B3446" s="39">
        <v>2084</v>
      </c>
      <c r="C3446" s="38" t="s">
        <v>3519</v>
      </c>
      <c r="D3446" s="39">
        <v>0.39600000000000002</v>
      </c>
      <c r="E3446" s="39">
        <v>0.34370000000000001</v>
      </c>
    </row>
    <row r="3447" spans="1:5" x14ac:dyDescent="0.2">
      <c r="A3447" s="39">
        <v>54</v>
      </c>
      <c r="B3447" s="39">
        <v>2085</v>
      </c>
      <c r="C3447" s="38" t="s">
        <v>3520</v>
      </c>
      <c r="D3447" s="39">
        <v>0.3911</v>
      </c>
      <c r="E3447" s="39">
        <v>0.33850000000000002</v>
      </c>
    </row>
    <row r="3448" spans="1:5" x14ac:dyDescent="0.2">
      <c r="A3448" s="39">
        <v>54</v>
      </c>
      <c r="B3448" s="39">
        <v>2086</v>
      </c>
      <c r="C3448" s="38" t="s">
        <v>3521</v>
      </c>
      <c r="D3448" s="39">
        <v>0.38619999999999999</v>
      </c>
      <c r="E3448" s="39">
        <v>0.33350000000000002</v>
      </c>
    </row>
    <row r="3449" spans="1:5" x14ac:dyDescent="0.2">
      <c r="A3449" s="39">
        <v>54</v>
      </c>
      <c r="B3449" s="39">
        <v>2087</v>
      </c>
      <c r="C3449" s="38" t="s">
        <v>3522</v>
      </c>
      <c r="D3449" s="39">
        <v>0.38140000000000002</v>
      </c>
      <c r="E3449" s="39">
        <v>0.32840000000000003</v>
      </c>
    </row>
    <row r="3450" spans="1:5" x14ac:dyDescent="0.2">
      <c r="A3450" s="39">
        <v>54</v>
      </c>
      <c r="B3450" s="39">
        <v>2088</v>
      </c>
      <c r="C3450" s="38" t="s">
        <v>3523</v>
      </c>
      <c r="D3450" s="39">
        <v>0.37659999999999999</v>
      </c>
      <c r="E3450" s="39">
        <v>0.3236</v>
      </c>
    </row>
    <row r="3451" spans="1:5" x14ac:dyDescent="0.2">
      <c r="A3451" s="39">
        <v>54</v>
      </c>
      <c r="B3451" s="39">
        <v>2089</v>
      </c>
      <c r="C3451" s="38" t="s">
        <v>3524</v>
      </c>
      <c r="D3451" s="39">
        <v>0.372</v>
      </c>
      <c r="E3451" s="39">
        <v>0.31859999999999999</v>
      </c>
    </row>
    <row r="3452" spans="1:5" x14ac:dyDescent="0.2">
      <c r="A3452" s="39">
        <v>54</v>
      </c>
      <c r="B3452" s="39">
        <v>2090</v>
      </c>
      <c r="C3452" s="38" t="s">
        <v>3525</v>
      </c>
      <c r="D3452" s="39">
        <v>0.36720000000000003</v>
      </c>
      <c r="E3452" s="39">
        <v>0.31390000000000001</v>
      </c>
    </row>
    <row r="3453" spans="1:5" x14ac:dyDescent="0.2">
      <c r="A3453" s="39">
        <v>54</v>
      </c>
      <c r="B3453" s="39">
        <v>2091</v>
      </c>
      <c r="C3453" s="38" t="s">
        <v>3526</v>
      </c>
      <c r="D3453" s="39">
        <v>0.36270000000000002</v>
      </c>
      <c r="E3453" s="39">
        <v>0.30919999999999997</v>
      </c>
    </row>
    <row r="3454" spans="1:5" x14ac:dyDescent="0.2">
      <c r="A3454" s="39">
        <v>54</v>
      </c>
      <c r="B3454" s="39">
        <v>2092</v>
      </c>
      <c r="C3454" s="38" t="s">
        <v>3527</v>
      </c>
      <c r="D3454" s="39">
        <v>0.35820000000000002</v>
      </c>
      <c r="E3454" s="39">
        <v>0.30449999999999999</v>
      </c>
    </row>
    <row r="3455" spans="1:5" x14ac:dyDescent="0.2">
      <c r="A3455" s="39">
        <v>54</v>
      </c>
      <c r="B3455" s="39">
        <v>2093</v>
      </c>
      <c r="C3455" s="38" t="s">
        <v>3528</v>
      </c>
      <c r="D3455" s="39">
        <v>0.35370000000000001</v>
      </c>
      <c r="E3455" s="39">
        <v>0.3</v>
      </c>
    </row>
    <row r="3456" spans="1:5" x14ac:dyDescent="0.2">
      <c r="A3456" s="39">
        <v>54</v>
      </c>
      <c r="B3456" s="39">
        <v>2094</v>
      </c>
      <c r="C3456" s="38" t="s">
        <v>3529</v>
      </c>
      <c r="D3456" s="39">
        <v>0.3493</v>
      </c>
      <c r="E3456" s="39">
        <v>0.29549999999999998</v>
      </c>
    </row>
    <row r="3457" spans="1:5" x14ac:dyDescent="0.2">
      <c r="A3457" s="39">
        <v>54</v>
      </c>
      <c r="B3457" s="39">
        <v>2095</v>
      </c>
      <c r="C3457" s="38" t="s">
        <v>3530</v>
      </c>
      <c r="D3457" s="39">
        <v>0.34489999999999998</v>
      </c>
      <c r="E3457" s="39">
        <v>0.29110000000000003</v>
      </c>
    </row>
    <row r="3458" spans="1:5" x14ac:dyDescent="0.2">
      <c r="A3458" s="39">
        <v>54</v>
      </c>
      <c r="B3458" s="39">
        <v>2096</v>
      </c>
      <c r="C3458" s="38" t="s">
        <v>3531</v>
      </c>
      <c r="D3458" s="39">
        <v>0.34060000000000001</v>
      </c>
      <c r="E3458" s="39">
        <v>0.28670000000000001</v>
      </c>
    </row>
    <row r="3459" spans="1:5" x14ac:dyDescent="0.2">
      <c r="A3459" s="39">
        <v>54</v>
      </c>
      <c r="B3459" s="39">
        <v>2097</v>
      </c>
      <c r="C3459" s="38" t="s">
        <v>3532</v>
      </c>
      <c r="D3459" s="39">
        <v>0.33629999999999999</v>
      </c>
      <c r="E3459" s="39">
        <v>0.28239999999999998</v>
      </c>
    </row>
    <row r="3460" spans="1:5" x14ac:dyDescent="0.2">
      <c r="A3460" s="39">
        <v>54</v>
      </c>
      <c r="B3460" s="39">
        <v>2098</v>
      </c>
      <c r="C3460" s="38" t="s">
        <v>3533</v>
      </c>
      <c r="D3460" s="39">
        <v>0.3322</v>
      </c>
      <c r="E3460" s="39">
        <v>0.2782</v>
      </c>
    </row>
    <row r="3461" spans="1:5" x14ac:dyDescent="0.2">
      <c r="A3461" s="39">
        <v>54</v>
      </c>
      <c r="B3461" s="39">
        <v>2099</v>
      </c>
      <c r="C3461" s="38" t="s">
        <v>3534</v>
      </c>
      <c r="D3461" s="39">
        <v>0.32800000000000001</v>
      </c>
      <c r="E3461" s="39">
        <v>0.27400000000000002</v>
      </c>
    </row>
    <row r="3462" spans="1:5" x14ac:dyDescent="0.2">
      <c r="A3462" s="39">
        <v>54</v>
      </c>
      <c r="B3462" s="39">
        <v>2100</v>
      </c>
      <c r="C3462" s="38" t="s">
        <v>3535</v>
      </c>
      <c r="D3462" s="39">
        <v>0.32390000000000002</v>
      </c>
      <c r="E3462" s="39">
        <v>0.26989999999999997</v>
      </c>
    </row>
    <row r="3463" spans="1:5" x14ac:dyDescent="0.2">
      <c r="A3463" s="39">
        <v>54</v>
      </c>
      <c r="B3463" s="39">
        <v>2101</v>
      </c>
      <c r="C3463" s="38" t="s">
        <v>3536</v>
      </c>
      <c r="D3463" s="39">
        <v>0.31990000000000002</v>
      </c>
      <c r="E3463" s="39">
        <v>0.26590000000000003</v>
      </c>
    </row>
    <row r="3464" spans="1:5" x14ac:dyDescent="0.2">
      <c r="A3464" s="39">
        <v>54</v>
      </c>
      <c r="B3464" s="39">
        <v>2102</v>
      </c>
      <c r="C3464" s="38" t="s">
        <v>3537</v>
      </c>
      <c r="D3464" s="39">
        <v>0.31590000000000001</v>
      </c>
      <c r="E3464" s="39">
        <v>0.26179999999999998</v>
      </c>
    </row>
    <row r="3465" spans="1:5" x14ac:dyDescent="0.2">
      <c r="A3465" s="39">
        <v>54</v>
      </c>
      <c r="B3465" s="39">
        <v>2103</v>
      </c>
      <c r="C3465" s="38" t="s">
        <v>3538</v>
      </c>
      <c r="D3465" s="39">
        <v>0.312</v>
      </c>
      <c r="E3465" s="39">
        <v>0.25790000000000002</v>
      </c>
    </row>
    <row r="3466" spans="1:5" x14ac:dyDescent="0.2">
      <c r="A3466" s="39">
        <v>54</v>
      </c>
      <c r="B3466" s="39">
        <v>2104</v>
      </c>
      <c r="C3466" s="38" t="s">
        <v>3539</v>
      </c>
      <c r="D3466" s="39">
        <v>0.30809999999999998</v>
      </c>
      <c r="E3466" s="39">
        <v>0.25409999999999999</v>
      </c>
    </row>
    <row r="3467" spans="1:5" x14ac:dyDescent="0.2">
      <c r="A3467" s="39">
        <v>54</v>
      </c>
      <c r="B3467" s="39">
        <v>2105</v>
      </c>
      <c r="C3467" s="38" t="s">
        <v>3540</v>
      </c>
      <c r="D3467" s="39">
        <v>0.30420000000000003</v>
      </c>
      <c r="E3467" s="39">
        <v>0.25030000000000002</v>
      </c>
    </row>
    <row r="3468" spans="1:5" x14ac:dyDescent="0.2">
      <c r="A3468" s="39">
        <v>54</v>
      </c>
      <c r="B3468" s="39">
        <v>2106</v>
      </c>
      <c r="C3468" s="38" t="s">
        <v>3541</v>
      </c>
      <c r="D3468" s="39">
        <v>0.3004</v>
      </c>
      <c r="E3468" s="39">
        <v>0.2465</v>
      </c>
    </row>
    <row r="3469" spans="1:5" x14ac:dyDescent="0.2">
      <c r="A3469" s="39">
        <v>54</v>
      </c>
      <c r="B3469" s="39">
        <v>2107</v>
      </c>
      <c r="C3469" s="38" t="s">
        <v>3542</v>
      </c>
      <c r="D3469" s="39">
        <v>0.29670000000000002</v>
      </c>
      <c r="E3469" s="39">
        <v>0.24279999999999999</v>
      </c>
    </row>
    <row r="3470" spans="1:5" x14ac:dyDescent="0.2">
      <c r="A3470" s="39">
        <v>54</v>
      </c>
      <c r="B3470" s="39">
        <v>2108</v>
      </c>
      <c r="C3470" s="38" t="s">
        <v>3543</v>
      </c>
      <c r="D3470" s="39">
        <v>0.29299999999999998</v>
      </c>
      <c r="E3470" s="39">
        <v>0.2392</v>
      </c>
    </row>
    <row r="3471" spans="1:5" x14ac:dyDescent="0.2">
      <c r="A3471" s="39">
        <v>54</v>
      </c>
      <c r="B3471" s="39">
        <v>2109</v>
      </c>
      <c r="C3471" s="38" t="s">
        <v>3544</v>
      </c>
      <c r="D3471" s="39">
        <v>0.2893</v>
      </c>
      <c r="E3471" s="39">
        <v>0.2356</v>
      </c>
    </row>
    <row r="3472" spans="1:5" x14ac:dyDescent="0.2">
      <c r="A3472" s="39">
        <v>54</v>
      </c>
      <c r="B3472" s="39">
        <v>2110</v>
      </c>
      <c r="C3472" s="38" t="s">
        <v>3545</v>
      </c>
      <c r="D3472" s="39">
        <v>0.28570000000000001</v>
      </c>
      <c r="E3472" s="39">
        <v>0.2321</v>
      </c>
    </row>
    <row r="3473" spans="1:5" x14ac:dyDescent="0.2">
      <c r="A3473" s="39">
        <v>54</v>
      </c>
      <c r="B3473" s="39">
        <v>2111</v>
      </c>
      <c r="C3473" s="38" t="s">
        <v>3546</v>
      </c>
      <c r="D3473" s="39">
        <v>0.28210000000000002</v>
      </c>
      <c r="E3473" s="39">
        <v>0.2286</v>
      </c>
    </row>
    <row r="3474" spans="1:5" x14ac:dyDescent="0.2">
      <c r="A3474" s="39">
        <v>54</v>
      </c>
      <c r="B3474" s="39">
        <v>2112</v>
      </c>
      <c r="C3474" s="38" t="s">
        <v>3547</v>
      </c>
      <c r="D3474" s="39">
        <v>0.27860000000000001</v>
      </c>
      <c r="E3474" s="39">
        <v>0.22520000000000001</v>
      </c>
    </row>
    <row r="3475" spans="1:5" x14ac:dyDescent="0.2">
      <c r="A3475" s="39">
        <v>54</v>
      </c>
      <c r="B3475" s="39">
        <v>2113</v>
      </c>
      <c r="C3475" s="38" t="s">
        <v>3548</v>
      </c>
      <c r="D3475" s="39">
        <v>0.27510000000000001</v>
      </c>
      <c r="E3475" s="39">
        <v>0.2218</v>
      </c>
    </row>
    <row r="3476" spans="1:5" x14ac:dyDescent="0.2">
      <c r="A3476" s="39">
        <v>54</v>
      </c>
      <c r="B3476" s="39">
        <v>2114</v>
      </c>
      <c r="C3476" s="38" t="s">
        <v>3549</v>
      </c>
      <c r="D3476" s="39">
        <v>0.2717</v>
      </c>
      <c r="E3476" s="39">
        <v>0.2185</v>
      </c>
    </row>
    <row r="3477" spans="1:5" x14ac:dyDescent="0.2">
      <c r="A3477" s="39">
        <v>54</v>
      </c>
      <c r="B3477" s="39">
        <v>2115</v>
      </c>
      <c r="C3477" s="38" t="s">
        <v>3550</v>
      </c>
      <c r="D3477" s="39">
        <v>0.26829999999999998</v>
      </c>
      <c r="E3477" s="39">
        <v>0.2152</v>
      </c>
    </row>
    <row r="3478" spans="1:5" x14ac:dyDescent="0.2">
      <c r="A3478" s="39">
        <v>54</v>
      </c>
      <c r="B3478" s="39">
        <v>2116</v>
      </c>
      <c r="C3478" s="38" t="s">
        <v>3551</v>
      </c>
      <c r="D3478" s="39">
        <v>0.26494254692675745</v>
      </c>
      <c r="E3478" s="39">
        <v>0.21194983981693363</v>
      </c>
    </row>
    <row r="3479" spans="1:5" x14ac:dyDescent="0.2">
      <c r="A3479" s="39">
        <v>54</v>
      </c>
      <c r="B3479" s="39">
        <v>2117</v>
      </c>
      <c r="C3479" s="38" t="s">
        <v>3552</v>
      </c>
      <c r="D3479" s="39">
        <v>0.26162710835645575</v>
      </c>
      <c r="E3479" s="39">
        <v>0.2087487667213003</v>
      </c>
    </row>
    <row r="3480" spans="1:5" x14ac:dyDescent="0.2">
      <c r="A3480" s="39">
        <v>55</v>
      </c>
      <c r="B3480" s="39">
        <v>2024</v>
      </c>
      <c r="C3480" s="38" t="s">
        <v>3553</v>
      </c>
      <c r="D3480" s="39">
        <v>0.92379999999999995</v>
      </c>
      <c r="E3480" s="39">
        <v>0.92190000000000005</v>
      </c>
    </row>
    <row r="3481" spans="1:5" x14ac:dyDescent="0.2">
      <c r="A3481" s="39">
        <v>55</v>
      </c>
      <c r="B3481" s="39">
        <v>2025</v>
      </c>
      <c r="C3481" s="38" t="s">
        <v>3554</v>
      </c>
      <c r="D3481" s="39">
        <v>0.88819999999999999</v>
      </c>
      <c r="E3481" s="39">
        <v>0.88529999999999998</v>
      </c>
    </row>
    <row r="3482" spans="1:5" x14ac:dyDescent="0.2">
      <c r="A3482" s="39">
        <v>55</v>
      </c>
      <c r="B3482" s="39">
        <v>2026</v>
      </c>
      <c r="C3482" s="38" t="s">
        <v>3555</v>
      </c>
      <c r="D3482" s="39">
        <v>0.87170000000000003</v>
      </c>
      <c r="E3482" s="39">
        <v>0.86770000000000003</v>
      </c>
    </row>
    <row r="3483" spans="1:5" x14ac:dyDescent="0.2">
      <c r="A3483" s="39">
        <v>55</v>
      </c>
      <c r="B3483" s="39">
        <v>2027</v>
      </c>
      <c r="C3483" s="38" t="s">
        <v>3556</v>
      </c>
      <c r="D3483" s="39">
        <v>0.85589999999999999</v>
      </c>
      <c r="E3483" s="39">
        <v>0.8508</v>
      </c>
    </row>
    <row r="3484" spans="1:5" x14ac:dyDescent="0.2">
      <c r="A3484" s="39">
        <v>55</v>
      </c>
      <c r="B3484" s="39">
        <v>2028</v>
      </c>
      <c r="C3484" s="38" t="s">
        <v>3557</v>
      </c>
      <c r="D3484" s="39">
        <v>0.8407</v>
      </c>
      <c r="E3484" s="39">
        <v>0.83450000000000002</v>
      </c>
    </row>
    <row r="3485" spans="1:5" x14ac:dyDescent="0.2">
      <c r="A3485" s="39">
        <v>55</v>
      </c>
      <c r="B3485" s="39">
        <v>2029</v>
      </c>
      <c r="C3485" s="38" t="s">
        <v>3558</v>
      </c>
      <c r="D3485" s="39">
        <v>0.82579999999999998</v>
      </c>
      <c r="E3485" s="39">
        <v>0.81859999999999999</v>
      </c>
    </row>
    <row r="3486" spans="1:5" x14ac:dyDescent="0.2">
      <c r="A3486" s="39">
        <v>55</v>
      </c>
      <c r="B3486" s="39">
        <v>2030</v>
      </c>
      <c r="C3486" s="38" t="s">
        <v>3559</v>
      </c>
      <c r="D3486" s="39">
        <v>0.81140000000000001</v>
      </c>
      <c r="E3486" s="39">
        <v>0.80289999999999995</v>
      </c>
    </row>
    <row r="3487" spans="1:5" x14ac:dyDescent="0.2">
      <c r="A3487" s="39">
        <v>55</v>
      </c>
      <c r="B3487" s="39">
        <v>2031</v>
      </c>
      <c r="C3487" s="38" t="s">
        <v>3560</v>
      </c>
      <c r="D3487" s="39">
        <v>0.79710000000000003</v>
      </c>
      <c r="E3487" s="39">
        <v>0.78749999999999998</v>
      </c>
    </row>
    <row r="3488" spans="1:5" x14ac:dyDescent="0.2">
      <c r="A3488" s="39">
        <v>55</v>
      </c>
      <c r="B3488" s="39">
        <v>2032</v>
      </c>
      <c r="C3488" s="38" t="s">
        <v>3561</v>
      </c>
      <c r="D3488" s="39">
        <v>0.78290000000000004</v>
      </c>
      <c r="E3488" s="39">
        <v>0.7722</v>
      </c>
    </row>
    <row r="3489" spans="1:5" x14ac:dyDescent="0.2">
      <c r="A3489" s="39">
        <v>55</v>
      </c>
      <c r="B3489" s="39">
        <v>2033</v>
      </c>
      <c r="C3489" s="38" t="s">
        <v>3562</v>
      </c>
      <c r="D3489" s="39">
        <v>0.76890000000000003</v>
      </c>
      <c r="E3489" s="39">
        <v>0.75700000000000001</v>
      </c>
    </row>
    <row r="3490" spans="1:5" x14ac:dyDescent="0.2">
      <c r="A3490" s="39">
        <v>55</v>
      </c>
      <c r="B3490" s="39">
        <v>2034</v>
      </c>
      <c r="C3490" s="38" t="s">
        <v>3563</v>
      </c>
      <c r="D3490" s="39">
        <v>0.75509999999999999</v>
      </c>
      <c r="E3490" s="39">
        <v>0.74219999999999997</v>
      </c>
    </row>
    <row r="3491" spans="1:5" x14ac:dyDescent="0.2">
      <c r="A3491" s="39">
        <v>55</v>
      </c>
      <c r="B3491" s="39">
        <v>2035</v>
      </c>
      <c r="C3491" s="38" t="s">
        <v>3564</v>
      </c>
      <c r="D3491" s="39">
        <v>0.7419</v>
      </c>
      <c r="E3491" s="39">
        <v>0.72789999999999999</v>
      </c>
    </row>
    <row r="3492" spans="1:5" x14ac:dyDescent="0.2">
      <c r="A3492" s="39">
        <v>55</v>
      </c>
      <c r="B3492" s="39">
        <v>2036</v>
      </c>
      <c r="C3492" s="38" t="s">
        <v>3565</v>
      </c>
      <c r="D3492" s="39">
        <v>0.72929999999999995</v>
      </c>
      <c r="E3492" s="39">
        <v>0.71440000000000003</v>
      </c>
    </row>
    <row r="3493" spans="1:5" x14ac:dyDescent="0.2">
      <c r="A3493" s="39">
        <v>55</v>
      </c>
      <c r="B3493" s="39">
        <v>2037</v>
      </c>
      <c r="C3493" s="38" t="s">
        <v>3566</v>
      </c>
      <c r="D3493" s="39">
        <v>0.71750000000000003</v>
      </c>
      <c r="E3493" s="39">
        <v>0.70140000000000002</v>
      </c>
    </row>
    <row r="3494" spans="1:5" x14ac:dyDescent="0.2">
      <c r="A3494" s="39">
        <v>55</v>
      </c>
      <c r="B3494" s="39">
        <v>2038</v>
      </c>
      <c r="C3494" s="38" t="s">
        <v>3567</v>
      </c>
      <c r="D3494" s="39">
        <v>0.70669999999999999</v>
      </c>
      <c r="E3494" s="39">
        <v>0.68930000000000002</v>
      </c>
    </row>
    <row r="3495" spans="1:5" x14ac:dyDescent="0.2">
      <c r="A3495" s="39">
        <v>55</v>
      </c>
      <c r="B3495" s="39">
        <v>2039</v>
      </c>
      <c r="C3495" s="38" t="s">
        <v>3568</v>
      </c>
      <c r="D3495" s="39">
        <v>0.69640000000000002</v>
      </c>
      <c r="E3495" s="39">
        <v>0.67789999999999995</v>
      </c>
    </row>
    <row r="3496" spans="1:5" x14ac:dyDescent="0.2">
      <c r="A3496" s="39">
        <v>55</v>
      </c>
      <c r="B3496" s="39">
        <v>2040</v>
      </c>
      <c r="C3496" s="38" t="s">
        <v>3569</v>
      </c>
      <c r="D3496" s="39">
        <v>0.68700000000000006</v>
      </c>
      <c r="E3496" s="39">
        <v>0.66710000000000003</v>
      </c>
    </row>
    <row r="3497" spans="1:5" x14ac:dyDescent="0.2">
      <c r="A3497" s="39">
        <v>55</v>
      </c>
      <c r="B3497" s="39">
        <v>2041</v>
      </c>
      <c r="C3497" s="38" t="s">
        <v>3570</v>
      </c>
      <c r="D3497" s="39">
        <v>0.67800000000000005</v>
      </c>
      <c r="E3497" s="39">
        <v>0.65669999999999995</v>
      </c>
    </row>
    <row r="3498" spans="1:5" x14ac:dyDescent="0.2">
      <c r="A3498" s="39">
        <v>55</v>
      </c>
      <c r="B3498" s="39">
        <v>2042</v>
      </c>
      <c r="C3498" s="38" t="s">
        <v>3571</v>
      </c>
      <c r="D3498" s="39">
        <v>0.66949999999999998</v>
      </c>
      <c r="E3498" s="39">
        <v>0.64690000000000003</v>
      </c>
    </row>
    <row r="3499" spans="1:5" x14ac:dyDescent="0.2">
      <c r="A3499" s="39">
        <v>55</v>
      </c>
      <c r="B3499" s="39">
        <v>2043</v>
      </c>
      <c r="C3499" s="38" t="s">
        <v>3572</v>
      </c>
      <c r="D3499" s="39">
        <v>0.66120000000000001</v>
      </c>
      <c r="E3499" s="39">
        <v>0.63719999999999999</v>
      </c>
    </row>
    <row r="3500" spans="1:5" x14ac:dyDescent="0.2">
      <c r="A3500" s="39">
        <v>55</v>
      </c>
      <c r="B3500" s="39">
        <v>2044</v>
      </c>
      <c r="C3500" s="38" t="s">
        <v>3573</v>
      </c>
      <c r="D3500" s="39">
        <v>0.65290000000000004</v>
      </c>
      <c r="E3500" s="39">
        <v>0.62770000000000004</v>
      </c>
    </row>
    <row r="3501" spans="1:5" x14ac:dyDescent="0.2">
      <c r="A3501" s="39">
        <v>55</v>
      </c>
      <c r="B3501" s="39">
        <v>2045</v>
      </c>
      <c r="C3501" s="38" t="s">
        <v>3574</v>
      </c>
      <c r="D3501" s="39">
        <v>0.64480000000000004</v>
      </c>
      <c r="E3501" s="39">
        <v>0.61819999999999997</v>
      </c>
    </row>
    <row r="3502" spans="1:5" x14ac:dyDescent="0.2">
      <c r="A3502" s="39">
        <v>55</v>
      </c>
      <c r="B3502" s="39">
        <v>2046</v>
      </c>
      <c r="C3502" s="38" t="s">
        <v>3575</v>
      </c>
      <c r="D3502" s="39">
        <v>0.63680000000000003</v>
      </c>
      <c r="E3502" s="39">
        <v>0.60899999999999999</v>
      </c>
    </row>
    <row r="3503" spans="1:5" x14ac:dyDescent="0.2">
      <c r="A3503" s="39">
        <v>55</v>
      </c>
      <c r="B3503" s="39">
        <v>2047</v>
      </c>
      <c r="C3503" s="38" t="s">
        <v>3576</v>
      </c>
      <c r="D3503" s="39">
        <v>0.62880000000000003</v>
      </c>
      <c r="E3503" s="39">
        <v>0.5998</v>
      </c>
    </row>
    <row r="3504" spans="1:5" x14ac:dyDescent="0.2">
      <c r="A3504" s="39">
        <v>55</v>
      </c>
      <c r="B3504" s="39">
        <v>2048</v>
      </c>
      <c r="C3504" s="38" t="s">
        <v>3577</v>
      </c>
      <c r="D3504" s="39">
        <v>0.621</v>
      </c>
      <c r="E3504" s="39">
        <v>0.59089999999999998</v>
      </c>
    </row>
    <row r="3505" spans="1:5" x14ac:dyDescent="0.2">
      <c r="A3505" s="39">
        <v>55</v>
      </c>
      <c r="B3505" s="39">
        <v>2049</v>
      </c>
      <c r="C3505" s="38" t="s">
        <v>3578</v>
      </c>
      <c r="D3505" s="39">
        <v>0.61329999999999996</v>
      </c>
      <c r="E3505" s="39">
        <v>0.58199999999999996</v>
      </c>
    </row>
    <row r="3506" spans="1:5" x14ac:dyDescent="0.2">
      <c r="A3506" s="39">
        <v>55</v>
      </c>
      <c r="B3506" s="39">
        <v>2050</v>
      </c>
      <c r="C3506" s="38" t="s">
        <v>3579</v>
      </c>
      <c r="D3506" s="39">
        <v>0.60560000000000003</v>
      </c>
      <c r="E3506" s="39">
        <v>0.57330000000000003</v>
      </c>
    </row>
    <row r="3507" spans="1:5" x14ac:dyDescent="0.2">
      <c r="A3507" s="39">
        <v>55</v>
      </c>
      <c r="B3507" s="39">
        <v>2051</v>
      </c>
      <c r="C3507" s="38" t="s">
        <v>3580</v>
      </c>
      <c r="D3507" s="39">
        <v>0.59799999999999998</v>
      </c>
      <c r="E3507" s="39">
        <v>0.56469999999999998</v>
      </c>
    </row>
    <row r="3508" spans="1:5" x14ac:dyDescent="0.2">
      <c r="A3508" s="39">
        <v>55</v>
      </c>
      <c r="B3508" s="39">
        <v>2052</v>
      </c>
      <c r="C3508" s="38" t="s">
        <v>3581</v>
      </c>
      <c r="D3508" s="39">
        <v>0.59060000000000001</v>
      </c>
      <c r="E3508" s="39">
        <v>0.55630000000000002</v>
      </c>
    </row>
    <row r="3509" spans="1:5" x14ac:dyDescent="0.2">
      <c r="A3509" s="39">
        <v>55</v>
      </c>
      <c r="B3509" s="39">
        <v>2053</v>
      </c>
      <c r="C3509" s="38" t="s">
        <v>3582</v>
      </c>
      <c r="D3509" s="39">
        <v>0.58320000000000005</v>
      </c>
      <c r="E3509" s="39">
        <v>0.54790000000000005</v>
      </c>
    </row>
    <row r="3510" spans="1:5" x14ac:dyDescent="0.2">
      <c r="A3510" s="39">
        <v>55</v>
      </c>
      <c r="B3510" s="39">
        <v>2054</v>
      </c>
      <c r="C3510" s="38" t="s">
        <v>3583</v>
      </c>
      <c r="D3510" s="39">
        <v>0.57589999999999997</v>
      </c>
      <c r="E3510" s="39">
        <v>0.53969999999999996</v>
      </c>
    </row>
    <row r="3511" spans="1:5" x14ac:dyDescent="0.2">
      <c r="A3511" s="39">
        <v>55</v>
      </c>
      <c r="B3511" s="39">
        <v>2055</v>
      </c>
      <c r="C3511" s="38" t="s">
        <v>3584</v>
      </c>
      <c r="D3511" s="39">
        <v>0.56869999999999998</v>
      </c>
      <c r="E3511" s="39">
        <v>0.53159999999999996</v>
      </c>
    </row>
    <row r="3512" spans="1:5" x14ac:dyDescent="0.2">
      <c r="A3512" s="39">
        <v>55</v>
      </c>
      <c r="B3512" s="39">
        <v>2056</v>
      </c>
      <c r="C3512" s="38" t="s">
        <v>3585</v>
      </c>
      <c r="D3512" s="39">
        <v>0.56159999999999999</v>
      </c>
      <c r="E3512" s="39">
        <v>0.52370000000000005</v>
      </c>
    </row>
    <row r="3513" spans="1:5" x14ac:dyDescent="0.2">
      <c r="A3513" s="39">
        <v>55</v>
      </c>
      <c r="B3513" s="39">
        <v>2057</v>
      </c>
      <c r="C3513" s="38" t="s">
        <v>3586</v>
      </c>
      <c r="D3513" s="39">
        <v>0.55469999999999997</v>
      </c>
      <c r="E3513" s="39">
        <v>0.51580000000000004</v>
      </c>
    </row>
    <row r="3514" spans="1:5" x14ac:dyDescent="0.2">
      <c r="A3514" s="39">
        <v>55</v>
      </c>
      <c r="B3514" s="39">
        <v>2058</v>
      </c>
      <c r="C3514" s="38" t="s">
        <v>3587</v>
      </c>
      <c r="D3514" s="39">
        <v>0.54779999999999995</v>
      </c>
      <c r="E3514" s="39">
        <v>0.5081</v>
      </c>
    </row>
    <row r="3515" spans="1:5" x14ac:dyDescent="0.2">
      <c r="A3515" s="39">
        <v>55</v>
      </c>
      <c r="B3515" s="39">
        <v>2059</v>
      </c>
      <c r="C3515" s="38" t="s">
        <v>3588</v>
      </c>
      <c r="D3515" s="39">
        <v>0.54090000000000005</v>
      </c>
      <c r="E3515" s="39">
        <v>0.50049999999999994</v>
      </c>
    </row>
    <row r="3516" spans="1:5" x14ac:dyDescent="0.2">
      <c r="A3516" s="39">
        <v>55</v>
      </c>
      <c r="B3516" s="39">
        <v>2060</v>
      </c>
      <c r="C3516" s="38" t="s">
        <v>3589</v>
      </c>
      <c r="D3516" s="39">
        <v>0.53410000000000002</v>
      </c>
      <c r="E3516" s="39">
        <v>0.49299999999999999</v>
      </c>
    </row>
    <row r="3517" spans="1:5" x14ac:dyDescent="0.2">
      <c r="A3517" s="39">
        <v>55</v>
      </c>
      <c r="B3517" s="39">
        <v>2061</v>
      </c>
      <c r="C3517" s="38" t="s">
        <v>3590</v>
      </c>
      <c r="D3517" s="39">
        <v>0.52749999999999997</v>
      </c>
      <c r="E3517" s="39">
        <v>0.48559999999999998</v>
      </c>
    </row>
    <row r="3518" spans="1:5" x14ac:dyDescent="0.2">
      <c r="A3518" s="39">
        <v>55</v>
      </c>
      <c r="B3518" s="39">
        <v>2062</v>
      </c>
      <c r="C3518" s="38" t="s">
        <v>3591</v>
      </c>
      <c r="D3518" s="39">
        <v>0.52090000000000003</v>
      </c>
      <c r="E3518" s="39">
        <v>0.4783</v>
      </c>
    </row>
    <row r="3519" spans="1:5" x14ac:dyDescent="0.2">
      <c r="A3519" s="39">
        <v>55</v>
      </c>
      <c r="B3519" s="39">
        <v>2063</v>
      </c>
      <c r="C3519" s="38" t="s">
        <v>3592</v>
      </c>
      <c r="D3519" s="39">
        <v>0.51439999999999997</v>
      </c>
      <c r="E3519" s="39">
        <v>0.47120000000000001</v>
      </c>
    </row>
    <row r="3520" spans="1:5" x14ac:dyDescent="0.2">
      <c r="A3520" s="39">
        <v>55</v>
      </c>
      <c r="B3520" s="39">
        <v>2064</v>
      </c>
      <c r="C3520" s="38" t="s">
        <v>3593</v>
      </c>
      <c r="D3520" s="39">
        <v>0.50800000000000001</v>
      </c>
      <c r="E3520" s="39">
        <v>0.46410000000000001</v>
      </c>
    </row>
    <row r="3521" spans="1:5" x14ac:dyDescent="0.2">
      <c r="A3521" s="39">
        <v>55</v>
      </c>
      <c r="B3521" s="39">
        <v>2065</v>
      </c>
      <c r="C3521" s="38" t="s">
        <v>3594</v>
      </c>
      <c r="D3521" s="39">
        <v>0.50170000000000003</v>
      </c>
      <c r="E3521" s="39">
        <v>0.45710000000000001</v>
      </c>
    </row>
    <row r="3522" spans="1:5" x14ac:dyDescent="0.2">
      <c r="A3522" s="39">
        <v>55</v>
      </c>
      <c r="B3522" s="39">
        <v>2066</v>
      </c>
      <c r="C3522" s="38" t="s">
        <v>3595</v>
      </c>
      <c r="D3522" s="39">
        <v>0.49540000000000001</v>
      </c>
      <c r="E3522" s="39">
        <v>0.45029999999999998</v>
      </c>
    </row>
    <row r="3523" spans="1:5" x14ac:dyDescent="0.2">
      <c r="A3523" s="39">
        <v>55</v>
      </c>
      <c r="B3523" s="39">
        <v>2067</v>
      </c>
      <c r="C3523" s="38" t="s">
        <v>3596</v>
      </c>
      <c r="D3523" s="39">
        <v>0.48930000000000001</v>
      </c>
      <c r="E3523" s="39">
        <v>0.44350000000000001</v>
      </c>
    </row>
    <row r="3524" spans="1:5" x14ac:dyDescent="0.2">
      <c r="A3524" s="39">
        <v>55</v>
      </c>
      <c r="B3524" s="39">
        <v>2068</v>
      </c>
      <c r="C3524" s="38" t="s">
        <v>3597</v>
      </c>
      <c r="D3524" s="39">
        <v>0.48309999999999997</v>
      </c>
      <c r="E3524" s="39">
        <v>0.43690000000000001</v>
      </c>
    </row>
    <row r="3525" spans="1:5" x14ac:dyDescent="0.2">
      <c r="A3525" s="39">
        <v>55</v>
      </c>
      <c r="B3525" s="39">
        <v>2069</v>
      </c>
      <c r="C3525" s="38" t="s">
        <v>3598</v>
      </c>
      <c r="D3525" s="39">
        <v>0.47710000000000002</v>
      </c>
      <c r="E3525" s="39">
        <v>0.4304</v>
      </c>
    </row>
    <row r="3526" spans="1:5" x14ac:dyDescent="0.2">
      <c r="A3526" s="39">
        <v>55</v>
      </c>
      <c r="B3526" s="39">
        <v>2070</v>
      </c>
      <c r="C3526" s="38" t="s">
        <v>3599</v>
      </c>
      <c r="D3526" s="39">
        <v>0.47110000000000002</v>
      </c>
      <c r="E3526" s="39">
        <v>0.4239</v>
      </c>
    </row>
    <row r="3527" spans="1:5" x14ac:dyDescent="0.2">
      <c r="A3527" s="39">
        <v>55</v>
      </c>
      <c r="B3527" s="39">
        <v>2071</v>
      </c>
      <c r="C3527" s="38" t="s">
        <v>3600</v>
      </c>
      <c r="D3527" s="39">
        <v>0.46529999999999999</v>
      </c>
      <c r="E3527" s="39">
        <v>0.41749999999999998</v>
      </c>
    </row>
    <row r="3528" spans="1:5" x14ac:dyDescent="0.2">
      <c r="A3528" s="39">
        <v>55</v>
      </c>
      <c r="B3528" s="39">
        <v>2072</v>
      </c>
      <c r="C3528" s="38" t="s">
        <v>3601</v>
      </c>
      <c r="D3528" s="39">
        <v>0.45950000000000002</v>
      </c>
      <c r="E3528" s="39">
        <v>0.4113</v>
      </c>
    </row>
    <row r="3529" spans="1:5" x14ac:dyDescent="0.2">
      <c r="A3529" s="39">
        <v>55</v>
      </c>
      <c r="B3529" s="39">
        <v>2073</v>
      </c>
      <c r="C3529" s="38" t="s">
        <v>3602</v>
      </c>
      <c r="D3529" s="39">
        <v>0.45379999999999998</v>
      </c>
      <c r="E3529" s="39">
        <v>0.40510000000000002</v>
      </c>
    </row>
    <row r="3530" spans="1:5" x14ac:dyDescent="0.2">
      <c r="A3530" s="39">
        <v>55</v>
      </c>
      <c r="B3530" s="39">
        <v>2074</v>
      </c>
      <c r="C3530" s="38" t="s">
        <v>3603</v>
      </c>
      <c r="D3530" s="39">
        <v>0.4481</v>
      </c>
      <c r="E3530" s="39">
        <v>0.39910000000000001</v>
      </c>
    </row>
    <row r="3531" spans="1:5" x14ac:dyDescent="0.2">
      <c r="A3531" s="39">
        <v>55</v>
      </c>
      <c r="B3531" s="39">
        <v>2075</v>
      </c>
      <c r="C3531" s="38" t="s">
        <v>3604</v>
      </c>
      <c r="D3531" s="39">
        <v>0.4425</v>
      </c>
      <c r="E3531" s="39">
        <v>0.3931</v>
      </c>
    </row>
    <row r="3532" spans="1:5" x14ac:dyDescent="0.2">
      <c r="A3532" s="39">
        <v>55</v>
      </c>
      <c r="B3532" s="39">
        <v>2076</v>
      </c>
      <c r="C3532" s="38" t="s">
        <v>3605</v>
      </c>
      <c r="D3532" s="39">
        <v>0.43690000000000001</v>
      </c>
      <c r="E3532" s="39">
        <v>0.3871</v>
      </c>
    </row>
    <row r="3533" spans="1:5" x14ac:dyDescent="0.2">
      <c r="A3533" s="39">
        <v>55</v>
      </c>
      <c r="B3533" s="39">
        <v>2077</v>
      </c>
      <c r="C3533" s="38" t="s">
        <v>3606</v>
      </c>
      <c r="D3533" s="39">
        <v>0.43149999999999999</v>
      </c>
      <c r="E3533" s="39">
        <v>0.38140000000000002</v>
      </c>
    </row>
    <row r="3534" spans="1:5" x14ac:dyDescent="0.2">
      <c r="A3534" s="39">
        <v>55</v>
      </c>
      <c r="B3534" s="39">
        <v>2078</v>
      </c>
      <c r="C3534" s="38" t="s">
        <v>3607</v>
      </c>
      <c r="D3534" s="39">
        <v>0.42620000000000002</v>
      </c>
      <c r="E3534" s="39">
        <v>0.37559999999999999</v>
      </c>
    </row>
    <row r="3535" spans="1:5" x14ac:dyDescent="0.2">
      <c r="A3535" s="39">
        <v>55</v>
      </c>
      <c r="B3535" s="39">
        <v>2079</v>
      </c>
      <c r="C3535" s="38" t="s">
        <v>3608</v>
      </c>
      <c r="D3535" s="39">
        <v>0.42080000000000001</v>
      </c>
      <c r="E3535" s="39">
        <v>0.37009999999999998</v>
      </c>
    </row>
    <row r="3536" spans="1:5" x14ac:dyDescent="0.2">
      <c r="A3536" s="39">
        <v>55</v>
      </c>
      <c r="B3536" s="39">
        <v>2080</v>
      </c>
      <c r="C3536" s="38" t="s">
        <v>3609</v>
      </c>
      <c r="D3536" s="39">
        <v>0.41560000000000002</v>
      </c>
      <c r="E3536" s="39">
        <v>0.36449999999999999</v>
      </c>
    </row>
    <row r="3537" spans="1:5" x14ac:dyDescent="0.2">
      <c r="A3537" s="39">
        <v>55</v>
      </c>
      <c r="B3537" s="39">
        <v>2081</v>
      </c>
      <c r="C3537" s="38" t="s">
        <v>3610</v>
      </c>
      <c r="D3537" s="39">
        <v>0.4103</v>
      </c>
      <c r="E3537" s="39">
        <v>0.35899999999999999</v>
      </c>
    </row>
    <row r="3538" spans="1:5" x14ac:dyDescent="0.2">
      <c r="A3538" s="39">
        <v>55</v>
      </c>
      <c r="B3538" s="39">
        <v>2082</v>
      </c>
      <c r="C3538" s="38" t="s">
        <v>3611</v>
      </c>
      <c r="D3538" s="39">
        <v>0.4052</v>
      </c>
      <c r="E3538" s="39">
        <v>0.35360000000000003</v>
      </c>
    </row>
    <row r="3539" spans="1:5" x14ac:dyDescent="0.2">
      <c r="A3539" s="39">
        <v>55</v>
      </c>
      <c r="B3539" s="39">
        <v>2083</v>
      </c>
      <c r="C3539" s="38" t="s">
        <v>3612</v>
      </c>
      <c r="D3539" s="39">
        <v>0.4002</v>
      </c>
      <c r="E3539" s="39">
        <v>0.3483</v>
      </c>
    </row>
    <row r="3540" spans="1:5" x14ac:dyDescent="0.2">
      <c r="A3540" s="39">
        <v>55</v>
      </c>
      <c r="B3540" s="39">
        <v>2084</v>
      </c>
      <c r="C3540" s="38" t="s">
        <v>3613</v>
      </c>
      <c r="D3540" s="39">
        <v>0.39529999999999998</v>
      </c>
      <c r="E3540" s="39">
        <v>0.34320000000000001</v>
      </c>
    </row>
    <row r="3541" spans="1:5" x14ac:dyDescent="0.2">
      <c r="A3541" s="39">
        <v>55</v>
      </c>
      <c r="B3541" s="39">
        <v>2085</v>
      </c>
      <c r="C3541" s="38" t="s">
        <v>3614</v>
      </c>
      <c r="D3541" s="39">
        <v>0.39019999999999999</v>
      </c>
      <c r="E3541" s="39">
        <v>0.33800000000000002</v>
      </c>
    </row>
    <row r="3542" spans="1:5" x14ac:dyDescent="0.2">
      <c r="A3542" s="39">
        <v>55</v>
      </c>
      <c r="B3542" s="39">
        <v>2086</v>
      </c>
      <c r="C3542" s="38" t="s">
        <v>3615</v>
      </c>
      <c r="D3542" s="39">
        <v>0.38540000000000002</v>
      </c>
      <c r="E3542" s="39">
        <v>0.33289999999999997</v>
      </c>
    </row>
    <row r="3543" spans="1:5" x14ac:dyDescent="0.2">
      <c r="A3543" s="39">
        <v>55</v>
      </c>
      <c r="B3543" s="39">
        <v>2087</v>
      </c>
      <c r="C3543" s="38" t="s">
        <v>3616</v>
      </c>
      <c r="D3543" s="39">
        <v>0.38059999999999999</v>
      </c>
      <c r="E3543" s="39">
        <v>0.32800000000000001</v>
      </c>
    </row>
    <row r="3544" spans="1:5" x14ac:dyDescent="0.2">
      <c r="A3544" s="39">
        <v>55</v>
      </c>
      <c r="B3544" s="39">
        <v>2088</v>
      </c>
      <c r="C3544" s="38" t="s">
        <v>3617</v>
      </c>
      <c r="D3544" s="39">
        <v>0.37590000000000001</v>
      </c>
      <c r="E3544" s="39">
        <v>0.32300000000000001</v>
      </c>
    </row>
    <row r="3545" spans="1:5" x14ac:dyDescent="0.2">
      <c r="A3545" s="39">
        <v>55</v>
      </c>
      <c r="B3545" s="39">
        <v>2089</v>
      </c>
      <c r="C3545" s="38" t="s">
        <v>3618</v>
      </c>
      <c r="D3545" s="39">
        <v>0.37109999999999999</v>
      </c>
      <c r="E3545" s="39">
        <v>0.31819999999999998</v>
      </c>
    </row>
    <row r="3546" spans="1:5" x14ac:dyDescent="0.2">
      <c r="A3546" s="39">
        <v>55</v>
      </c>
      <c r="B3546" s="39">
        <v>2090</v>
      </c>
      <c r="C3546" s="38" t="s">
        <v>3619</v>
      </c>
      <c r="D3546" s="39">
        <v>0.36649999999999999</v>
      </c>
      <c r="E3546" s="39">
        <v>0.31340000000000001</v>
      </c>
    </row>
    <row r="3547" spans="1:5" x14ac:dyDescent="0.2">
      <c r="A3547" s="39">
        <v>55</v>
      </c>
      <c r="B3547" s="39">
        <v>2091</v>
      </c>
      <c r="C3547" s="38" t="s">
        <v>3620</v>
      </c>
      <c r="D3547" s="39">
        <v>0.3619</v>
      </c>
      <c r="E3547" s="39">
        <v>0.30869999999999997</v>
      </c>
    </row>
    <row r="3548" spans="1:5" x14ac:dyDescent="0.2">
      <c r="A3548" s="39">
        <v>55</v>
      </c>
      <c r="B3548" s="39">
        <v>2092</v>
      </c>
      <c r="C3548" s="38" t="s">
        <v>3621</v>
      </c>
      <c r="D3548" s="39">
        <v>0.3574</v>
      </c>
      <c r="E3548" s="39">
        <v>0.30409999999999998</v>
      </c>
    </row>
    <row r="3549" spans="1:5" x14ac:dyDescent="0.2">
      <c r="A3549" s="39">
        <v>55</v>
      </c>
      <c r="B3549" s="39">
        <v>2093</v>
      </c>
      <c r="C3549" s="38" t="s">
        <v>3622</v>
      </c>
      <c r="D3549" s="39">
        <v>0.35299999999999998</v>
      </c>
      <c r="E3549" s="39">
        <v>0.29949999999999999</v>
      </c>
    </row>
    <row r="3550" spans="1:5" x14ac:dyDescent="0.2">
      <c r="A3550" s="39">
        <v>55</v>
      </c>
      <c r="B3550" s="39">
        <v>2094</v>
      </c>
      <c r="C3550" s="38" t="s">
        <v>3623</v>
      </c>
      <c r="D3550" s="39">
        <v>0.34860000000000002</v>
      </c>
      <c r="E3550" s="39">
        <v>0.29499999999999998</v>
      </c>
    </row>
    <row r="3551" spans="1:5" x14ac:dyDescent="0.2">
      <c r="A3551" s="39">
        <v>55</v>
      </c>
      <c r="B3551" s="39">
        <v>2095</v>
      </c>
      <c r="C3551" s="38" t="s">
        <v>3624</v>
      </c>
      <c r="D3551" s="39">
        <v>0.34420000000000001</v>
      </c>
      <c r="E3551" s="39">
        <v>0.29060000000000002</v>
      </c>
    </row>
    <row r="3552" spans="1:5" x14ac:dyDescent="0.2">
      <c r="A3552" s="39">
        <v>55</v>
      </c>
      <c r="B3552" s="39">
        <v>2096</v>
      </c>
      <c r="C3552" s="38" t="s">
        <v>3625</v>
      </c>
      <c r="D3552" s="39">
        <v>0.33989999999999998</v>
      </c>
      <c r="E3552" s="39">
        <v>0.28620000000000001</v>
      </c>
    </row>
    <row r="3553" spans="1:5" x14ac:dyDescent="0.2">
      <c r="A3553" s="39">
        <v>55</v>
      </c>
      <c r="B3553" s="39">
        <v>2097</v>
      </c>
      <c r="C3553" s="38" t="s">
        <v>3626</v>
      </c>
      <c r="D3553" s="39">
        <v>0.3357</v>
      </c>
      <c r="E3553" s="39">
        <v>0.28189999999999998</v>
      </c>
    </row>
    <row r="3554" spans="1:5" x14ac:dyDescent="0.2">
      <c r="A3554" s="39">
        <v>55</v>
      </c>
      <c r="B3554" s="39">
        <v>2098</v>
      </c>
      <c r="C3554" s="38" t="s">
        <v>3627</v>
      </c>
      <c r="D3554" s="39">
        <v>0.33150000000000002</v>
      </c>
      <c r="E3554" s="39">
        <v>0.2777</v>
      </c>
    </row>
    <row r="3555" spans="1:5" x14ac:dyDescent="0.2">
      <c r="A3555" s="39">
        <v>55</v>
      </c>
      <c r="B3555" s="39">
        <v>2099</v>
      </c>
      <c r="C3555" s="38" t="s">
        <v>3628</v>
      </c>
      <c r="D3555" s="39">
        <v>0.32729999999999998</v>
      </c>
      <c r="E3555" s="39">
        <v>0.27360000000000001</v>
      </c>
    </row>
    <row r="3556" spans="1:5" x14ac:dyDescent="0.2">
      <c r="A3556" s="39">
        <v>55</v>
      </c>
      <c r="B3556" s="39">
        <v>2100</v>
      </c>
      <c r="C3556" s="38" t="s">
        <v>3629</v>
      </c>
      <c r="D3556" s="39">
        <v>0.32329999999999998</v>
      </c>
      <c r="E3556" s="39">
        <v>0.26950000000000002</v>
      </c>
    </row>
    <row r="3557" spans="1:5" x14ac:dyDescent="0.2">
      <c r="A3557" s="39">
        <v>55</v>
      </c>
      <c r="B3557" s="39">
        <v>2101</v>
      </c>
      <c r="C3557" s="38" t="s">
        <v>3630</v>
      </c>
      <c r="D3557" s="39">
        <v>0.31919999999999998</v>
      </c>
      <c r="E3557" s="39">
        <v>0.26540000000000002</v>
      </c>
    </row>
    <row r="3558" spans="1:5" x14ac:dyDescent="0.2">
      <c r="A3558" s="39">
        <v>55</v>
      </c>
      <c r="B3558" s="39">
        <v>2102</v>
      </c>
      <c r="C3558" s="38" t="s">
        <v>3631</v>
      </c>
      <c r="D3558" s="39">
        <v>0.31519999999999998</v>
      </c>
      <c r="E3558" s="39">
        <v>0.26150000000000001</v>
      </c>
    </row>
    <row r="3559" spans="1:5" x14ac:dyDescent="0.2">
      <c r="A3559" s="39">
        <v>55</v>
      </c>
      <c r="B3559" s="39">
        <v>2103</v>
      </c>
      <c r="C3559" s="38" t="s">
        <v>3632</v>
      </c>
      <c r="D3559" s="39">
        <v>0.31130000000000002</v>
      </c>
      <c r="E3559" s="39">
        <v>0.25750000000000001</v>
      </c>
    </row>
    <row r="3560" spans="1:5" x14ac:dyDescent="0.2">
      <c r="A3560" s="39">
        <v>55</v>
      </c>
      <c r="B3560" s="39">
        <v>2104</v>
      </c>
      <c r="C3560" s="38" t="s">
        <v>3633</v>
      </c>
      <c r="D3560" s="39">
        <v>0.30740000000000001</v>
      </c>
      <c r="E3560" s="39">
        <v>0.25369999999999998</v>
      </c>
    </row>
    <row r="3561" spans="1:5" x14ac:dyDescent="0.2">
      <c r="A3561" s="39">
        <v>55</v>
      </c>
      <c r="B3561" s="39">
        <v>2105</v>
      </c>
      <c r="C3561" s="38" t="s">
        <v>3634</v>
      </c>
      <c r="D3561" s="39">
        <v>0.30359999999999998</v>
      </c>
      <c r="E3561" s="39">
        <v>0.24990000000000001</v>
      </c>
    </row>
    <row r="3562" spans="1:5" x14ac:dyDescent="0.2">
      <c r="A3562" s="39">
        <v>55</v>
      </c>
      <c r="B3562" s="39">
        <v>2106</v>
      </c>
      <c r="C3562" s="38" t="s">
        <v>3635</v>
      </c>
      <c r="D3562" s="39">
        <v>0.29980000000000001</v>
      </c>
      <c r="E3562" s="39">
        <v>0.24610000000000001</v>
      </c>
    </row>
    <row r="3563" spans="1:5" x14ac:dyDescent="0.2">
      <c r="A3563" s="39">
        <v>55</v>
      </c>
      <c r="B3563" s="39">
        <v>2107</v>
      </c>
      <c r="C3563" s="38" t="s">
        <v>3636</v>
      </c>
      <c r="D3563" s="39">
        <v>0.29599999999999999</v>
      </c>
      <c r="E3563" s="39">
        <v>0.24249999999999999</v>
      </c>
    </row>
    <row r="3564" spans="1:5" x14ac:dyDescent="0.2">
      <c r="A3564" s="39">
        <v>55</v>
      </c>
      <c r="B3564" s="39">
        <v>2108</v>
      </c>
      <c r="C3564" s="38" t="s">
        <v>3637</v>
      </c>
      <c r="D3564" s="39">
        <v>0.2923</v>
      </c>
      <c r="E3564" s="39">
        <v>0.23880000000000001</v>
      </c>
    </row>
    <row r="3565" spans="1:5" x14ac:dyDescent="0.2">
      <c r="A3565" s="39">
        <v>55</v>
      </c>
      <c r="B3565" s="39">
        <v>2109</v>
      </c>
      <c r="C3565" s="38" t="s">
        <v>3638</v>
      </c>
      <c r="D3565" s="39">
        <v>0.28870000000000001</v>
      </c>
      <c r="E3565" s="39">
        <v>0.23519999999999999</v>
      </c>
    </row>
    <row r="3566" spans="1:5" x14ac:dyDescent="0.2">
      <c r="A3566" s="39">
        <v>55</v>
      </c>
      <c r="B3566" s="39">
        <v>2110</v>
      </c>
      <c r="C3566" s="38" t="s">
        <v>3639</v>
      </c>
      <c r="D3566" s="39">
        <v>0.28510000000000002</v>
      </c>
      <c r="E3566" s="39">
        <v>0.23169999999999999</v>
      </c>
    </row>
    <row r="3567" spans="1:5" x14ac:dyDescent="0.2">
      <c r="A3567" s="39">
        <v>55</v>
      </c>
      <c r="B3567" s="39">
        <v>2111</v>
      </c>
      <c r="C3567" s="38" t="s">
        <v>3640</v>
      </c>
      <c r="D3567" s="39">
        <v>0.28149999999999997</v>
      </c>
      <c r="E3567" s="39">
        <v>0.22819999999999999</v>
      </c>
    </row>
    <row r="3568" spans="1:5" x14ac:dyDescent="0.2">
      <c r="A3568" s="39">
        <v>55</v>
      </c>
      <c r="B3568" s="39">
        <v>2112</v>
      </c>
      <c r="C3568" s="38" t="s">
        <v>3641</v>
      </c>
      <c r="D3568" s="39">
        <v>0.27800000000000002</v>
      </c>
      <c r="E3568" s="39">
        <v>0.2248</v>
      </c>
    </row>
    <row r="3569" spans="1:5" x14ac:dyDescent="0.2">
      <c r="A3569" s="39">
        <v>55</v>
      </c>
      <c r="B3569" s="39">
        <v>2113</v>
      </c>
      <c r="C3569" s="38" t="s">
        <v>3642</v>
      </c>
      <c r="D3569" s="39">
        <v>0.27460000000000001</v>
      </c>
      <c r="E3569" s="39">
        <v>0.22140000000000001</v>
      </c>
    </row>
    <row r="3570" spans="1:5" x14ac:dyDescent="0.2">
      <c r="A3570" s="39">
        <v>55</v>
      </c>
      <c r="B3570" s="39">
        <v>2114</v>
      </c>
      <c r="C3570" s="38" t="s">
        <v>3643</v>
      </c>
      <c r="D3570" s="39">
        <v>0.2712</v>
      </c>
      <c r="E3570" s="39">
        <v>0.21809999999999999</v>
      </c>
    </row>
    <row r="3571" spans="1:5" x14ac:dyDescent="0.2">
      <c r="A3571" s="39">
        <v>55</v>
      </c>
      <c r="B3571" s="39">
        <v>2115</v>
      </c>
      <c r="C3571" s="38" t="s">
        <v>3644</v>
      </c>
      <c r="D3571" s="39">
        <v>0.26779999999999998</v>
      </c>
      <c r="E3571" s="39">
        <v>0.21479999999999999</v>
      </c>
    </row>
    <row r="3572" spans="1:5" x14ac:dyDescent="0.2">
      <c r="A3572" s="39">
        <v>55</v>
      </c>
      <c r="B3572" s="39">
        <v>2116</v>
      </c>
      <c r="C3572" s="38" t="s">
        <v>3645</v>
      </c>
      <c r="D3572" s="39">
        <v>0.26444262536873153</v>
      </c>
      <c r="E3572" s="39">
        <v>0.21154993122420909</v>
      </c>
    </row>
    <row r="3573" spans="1:5" x14ac:dyDescent="0.2">
      <c r="A3573" s="39">
        <v>55</v>
      </c>
      <c r="B3573" s="39">
        <v>2117</v>
      </c>
      <c r="C3573" s="38" t="s">
        <v>3646</v>
      </c>
      <c r="D3573" s="39">
        <v>0.26112734171735358</v>
      </c>
      <c r="E3573" s="39">
        <v>0.20834903817955122</v>
      </c>
    </row>
    <row r="3574" spans="1:5" x14ac:dyDescent="0.2">
      <c r="A3574" s="39">
        <v>56</v>
      </c>
      <c r="B3574" s="39">
        <v>2024</v>
      </c>
      <c r="C3574" s="38" t="s">
        <v>3647</v>
      </c>
      <c r="D3574" s="39">
        <v>0.92330000000000001</v>
      </c>
      <c r="E3574" s="39">
        <v>0.92159999999999997</v>
      </c>
    </row>
    <row r="3575" spans="1:5" x14ac:dyDescent="0.2">
      <c r="A3575" s="39">
        <v>56</v>
      </c>
      <c r="B3575" s="39">
        <v>2025</v>
      </c>
      <c r="C3575" s="38" t="s">
        <v>3648</v>
      </c>
      <c r="D3575" s="39">
        <v>0.88739999999999997</v>
      </c>
      <c r="E3575" s="39">
        <v>0.88470000000000004</v>
      </c>
    </row>
    <row r="3576" spans="1:5" x14ac:dyDescent="0.2">
      <c r="A3576" s="39">
        <v>56</v>
      </c>
      <c r="B3576" s="39">
        <v>2026</v>
      </c>
      <c r="C3576" s="38" t="s">
        <v>3649</v>
      </c>
      <c r="D3576" s="39">
        <v>0.87039999999999995</v>
      </c>
      <c r="E3576" s="39">
        <v>0.86670000000000003</v>
      </c>
    </row>
    <row r="3577" spans="1:5" x14ac:dyDescent="0.2">
      <c r="A3577" s="39">
        <v>56</v>
      </c>
      <c r="B3577" s="39">
        <v>2027</v>
      </c>
      <c r="C3577" s="38" t="s">
        <v>3650</v>
      </c>
      <c r="D3577" s="39">
        <v>0.85429999999999995</v>
      </c>
      <c r="E3577" s="39">
        <v>0.84960000000000002</v>
      </c>
    </row>
    <row r="3578" spans="1:5" x14ac:dyDescent="0.2">
      <c r="A3578" s="39">
        <v>56</v>
      </c>
      <c r="B3578" s="39">
        <v>2028</v>
      </c>
      <c r="C3578" s="38" t="s">
        <v>3651</v>
      </c>
      <c r="D3578" s="39">
        <v>0.83879999999999999</v>
      </c>
      <c r="E3578" s="39">
        <v>0.83299999999999996</v>
      </c>
    </row>
    <row r="3579" spans="1:5" x14ac:dyDescent="0.2">
      <c r="A3579" s="39">
        <v>56</v>
      </c>
      <c r="B3579" s="39">
        <v>2029</v>
      </c>
      <c r="C3579" s="38" t="s">
        <v>3652</v>
      </c>
      <c r="D3579" s="39">
        <v>0.82389999999999997</v>
      </c>
      <c r="E3579" s="39">
        <v>0.81699999999999995</v>
      </c>
    </row>
    <row r="3580" spans="1:5" x14ac:dyDescent="0.2">
      <c r="A3580" s="39">
        <v>56</v>
      </c>
      <c r="B3580" s="39">
        <v>2030</v>
      </c>
      <c r="C3580" s="38" t="s">
        <v>3653</v>
      </c>
      <c r="D3580" s="39">
        <v>0.80940000000000001</v>
      </c>
      <c r="E3580" s="39">
        <v>0.8014</v>
      </c>
    </row>
    <row r="3581" spans="1:5" x14ac:dyDescent="0.2">
      <c r="A3581" s="39">
        <v>56</v>
      </c>
      <c r="B3581" s="39">
        <v>2031</v>
      </c>
      <c r="C3581" s="38" t="s">
        <v>3654</v>
      </c>
      <c r="D3581" s="39">
        <v>0.79520000000000002</v>
      </c>
      <c r="E3581" s="39">
        <v>0.78600000000000003</v>
      </c>
    </row>
    <row r="3582" spans="1:5" x14ac:dyDescent="0.2">
      <c r="A3582" s="39">
        <v>56</v>
      </c>
      <c r="B3582" s="39">
        <v>2032</v>
      </c>
      <c r="C3582" s="38" t="s">
        <v>3655</v>
      </c>
      <c r="D3582" s="39">
        <v>0.78110000000000002</v>
      </c>
      <c r="E3582" s="39">
        <v>0.77090000000000003</v>
      </c>
    </row>
    <row r="3583" spans="1:5" x14ac:dyDescent="0.2">
      <c r="A3583" s="39">
        <v>56</v>
      </c>
      <c r="B3583" s="39">
        <v>2033</v>
      </c>
      <c r="C3583" s="38" t="s">
        <v>3656</v>
      </c>
      <c r="D3583" s="39">
        <v>0.7671</v>
      </c>
      <c r="E3583" s="39">
        <v>0.75580000000000003</v>
      </c>
    </row>
    <row r="3584" spans="1:5" x14ac:dyDescent="0.2">
      <c r="A3584" s="39">
        <v>56</v>
      </c>
      <c r="B3584" s="39">
        <v>2034</v>
      </c>
      <c r="C3584" s="38" t="s">
        <v>3657</v>
      </c>
      <c r="D3584" s="39">
        <v>0.75339999999999996</v>
      </c>
      <c r="E3584" s="39">
        <v>0.74099999999999999</v>
      </c>
    </row>
    <row r="3585" spans="1:5" x14ac:dyDescent="0.2">
      <c r="A3585" s="39">
        <v>56</v>
      </c>
      <c r="B3585" s="39">
        <v>2035</v>
      </c>
      <c r="C3585" s="38" t="s">
        <v>3658</v>
      </c>
      <c r="D3585" s="39">
        <v>0.74019999999999997</v>
      </c>
      <c r="E3585" s="39">
        <v>0.7268</v>
      </c>
    </row>
    <row r="3586" spans="1:5" x14ac:dyDescent="0.2">
      <c r="A3586" s="39">
        <v>56</v>
      </c>
      <c r="B3586" s="39">
        <v>2036</v>
      </c>
      <c r="C3586" s="38" t="s">
        <v>3659</v>
      </c>
      <c r="D3586" s="39">
        <v>0.72770000000000001</v>
      </c>
      <c r="E3586" s="39">
        <v>0.71319999999999995</v>
      </c>
    </row>
    <row r="3587" spans="1:5" x14ac:dyDescent="0.2">
      <c r="A3587" s="39">
        <v>56</v>
      </c>
      <c r="B3587" s="39">
        <v>2037</v>
      </c>
      <c r="C3587" s="38" t="s">
        <v>3660</v>
      </c>
      <c r="D3587" s="39">
        <v>0.71599999999999997</v>
      </c>
      <c r="E3587" s="39">
        <v>0.70030000000000003</v>
      </c>
    </row>
    <row r="3588" spans="1:5" x14ac:dyDescent="0.2">
      <c r="A3588" s="39">
        <v>56</v>
      </c>
      <c r="B3588" s="39">
        <v>2038</v>
      </c>
      <c r="C3588" s="38" t="s">
        <v>3661</v>
      </c>
      <c r="D3588" s="39">
        <v>0.70509999999999995</v>
      </c>
      <c r="E3588" s="39">
        <v>0.68820000000000003</v>
      </c>
    </row>
    <row r="3589" spans="1:5" x14ac:dyDescent="0.2">
      <c r="A3589" s="39">
        <v>56</v>
      </c>
      <c r="B3589" s="39">
        <v>2039</v>
      </c>
      <c r="C3589" s="38" t="s">
        <v>3662</v>
      </c>
      <c r="D3589" s="39">
        <v>0.69489999999999996</v>
      </c>
      <c r="E3589" s="39">
        <v>0.67679999999999996</v>
      </c>
    </row>
    <row r="3590" spans="1:5" x14ac:dyDescent="0.2">
      <c r="A3590" s="39">
        <v>56</v>
      </c>
      <c r="B3590" s="39">
        <v>2040</v>
      </c>
      <c r="C3590" s="38" t="s">
        <v>3663</v>
      </c>
      <c r="D3590" s="39">
        <v>0.6855</v>
      </c>
      <c r="E3590" s="39">
        <v>0.66600000000000004</v>
      </c>
    </row>
    <row r="3591" spans="1:5" x14ac:dyDescent="0.2">
      <c r="A3591" s="39">
        <v>56</v>
      </c>
      <c r="B3591" s="39">
        <v>2041</v>
      </c>
      <c r="C3591" s="38" t="s">
        <v>3664</v>
      </c>
      <c r="D3591" s="39">
        <v>0.67659999999999998</v>
      </c>
      <c r="E3591" s="39">
        <v>0.65569999999999995</v>
      </c>
    </row>
    <row r="3592" spans="1:5" x14ac:dyDescent="0.2">
      <c r="A3592" s="39">
        <v>56</v>
      </c>
      <c r="B3592" s="39">
        <v>2042</v>
      </c>
      <c r="C3592" s="38" t="s">
        <v>3665</v>
      </c>
      <c r="D3592" s="39">
        <v>0.66810000000000003</v>
      </c>
      <c r="E3592" s="39">
        <v>0.64580000000000004</v>
      </c>
    </row>
    <row r="3593" spans="1:5" x14ac:dyDescent="0.2">
      <c r="A3593" s="39">
        <v>56</v>
      </c>
      <c r="B3593" s="39">
        <v>2043</v>
      </c>
      <c r="C3593" s="38" t="s">
        <v>3666</v>
      </c>
      <c r="D3593" s="39">
        <v>0.65969999999999995</v>
      </c>
      <c r="E3593" s="39">
        <v>0.6361</v>
      </c>
    </row>
    <row r="3594" spans="1:5" x14ac:dyDescent="0.2">
      <c r="A3594" s="39">
        <v>56</v>
      </c>
      <c r="B3594" s="39">
        <v>2044</v>
      </c>
      <c r="C3594" s="38" t="s">
        <v>3667</v>
      </c>
      <c r="D3594" s="39">
        <v>0.65149999999999997</v>
      </c>
      <c r="E3594" s="39">
        <v>0.62660000000000005</v>
      </c>
    </row>
    <row r="3595" spans="1:5" x14ac:dyDescent="0.2">
      <c r="A3595" s="39">
        <v>56</v>
      </c>
      <c r="B3595" s="39">
        <v>2045</v>
      </c>
      <c r="C3595" s="38" t="s">
        <v>3668</v>
      </c>
      <c r="D3595" s="39">
        <v>0.64339999999999997</v>
      </c>
      <c r="E3595" s="39">
        <v>0.61719999999999997</v>
      </c>
    </row>
    <row r="3596" spans="1:5" x14ac:dyDescent="0.2">
      <c r="A3596" s="39">
        <v>56</v>
      </c>
      <c r="B3596" s="39">
        <v>2046</v>
      </c>
      <c r="C3596" s="38" t="s">
        <v>3669</v>
      </c>
      <c r="D3596" s="39">
        <v>0.63539999999999996</v>
      </c>
      <c r="E3596" s="39">
        <v>0.60799999999999998</v>
      </c>
    </row>
    <row r="3597" spans="1:5" x14ac:dyDescent="0.2">
      <c r="A3597" s="39">
        <v>56</v>
      </c>
      <c r="B3597" s="39">
        <v>2047</v>
      </c>
      <c r="C3597" s="38" t="s">
        <v>3670</v>
      </c>
      <c r="D3597" s="39">
        <v>0.62739999999999996</v>
      </c>
      <c r="E3597" s="39">
        <v>0.59889999999999999</v>
      </c>
    </row>
    <row r="3598" spans="1:5" x14ac:dyDescent="0.2">
      <c r="A3598" s="39">
        <v>56</v>
      </c>
      <c r="B3598" s="39">
        <v>2048</v>
      </c>
      <c r="C3598" s="38" t="s">
        <v>3671</v>
      </c>
      <c r="D3598" s="39">
        <v>0.61960000000000004</v>
      </c>
      <c r="E3598" s="39">
        <v>0.58989999999999998</v>
      </c>
    </row>
    <row r="3599" spans="1:5" x14ac:dyDescent="0.2">
      <c r="A3599" s="39">
        <v>56</v>
      </c>
      <c r="B3599" s="39">
        <v>2049</v>
      </c>
      <c r="C3599" s="38" t="s">
        <v>3672</v>
      </c>
      <c r="D3599" s="39">
        <v>0.6119</v>
      </c>
      <c r="E3599" s="39">
        <v>0.58109999999999995</v>
      </c>
    </row>
    <row r="3600" spans="1:5" x14ac:dyDescent="0.2">
      <c r="A3600" s="39">
        <v>56</v>
      </c>
      <c r="B3600" s="39">
        <v>2050</v>
      </c>
      <c r="C3600" s="38" t="s">
        <v>3673</v>
      </c>
      <c r="D3600" s="39">
        <v>0.60419999999999996</v>
      </c>
      <c r="E3600" s="39">
        <v>0.57240000000000002</v>
      </c>
    </row>
    <row r="3601" spans="1:5" x14ac:dyDescent="0.2">
      <c r="A3601" s="39">
        <v>56</v>
      </c>
      <c r="B3601" s="39">
        <v>2051</v>
      </c>
      <c r="C3601" s="38" t="s">
        <v>3674</v>
      </c>
      <c r="D3601" s="39">
        <v>0.5968</v>
      </c>
      <c r="E3601" s="39">
        <v>0.56379999999999997</v>
      </c>
    </row>
    <row r="3602" spans="1:5" x14ac:dyDescent="0.2">
      <c r="A3602" s="39">
        <v>56</v>
      </c>
      <c r="B3602" s="39">
        <v>2052</v>
      </c>
      <c r="C3602" s="38" t="s">
        <v>3675</v>
      </c>
      <c r="D3602" s="39">
        <v>0.58930000000000005</v>
      </c>
      <c r="E3602" s="39">
        <v>0.55530000000000002</v>
      </c>
    </row>
    <row r="3603" spans="1:5" x14ac:dyDescent="0.2">
      <c r="A3603" s="39">
        <v>56</v>
      </c>
      <c r="B3603" s="39">
        <v>2053</v>
      </c>
      <c r="C3603" s="38" t="s">
        <v>3676</v>
      </c>
      <c r="D3603" s="39">
        <v>0.58189999999999997</v>
      </c>
      <c r="E3603" s="39">
        <v>0.54700000000000004</v>
      </c>
    </row>
    <row r="3604" spans="1:5" x14ac:dyDescent="0.2">
      <c r="A3604" s="39">
        <v>56</v>
      </c>
      <c r="B3604" s="39">
        <v>2054</v>
      </c>
      <c r="C3604" s="38" t="s">
        <v>3677</v>
      </c>
      <c r="D3604" s="39">
        <v>0.57469999999999999</v>
      </c>
      <c r="E3604" s="39">
        <v>0.53879999999999995</v>
      </c>
    </row>
    <row r="3605" spans="1:5" x14ac:dyDescent="0.2">
      <c r="A3605" s="39">
        <v>56</v>
      </c>
      <c r="B3605" s="39">
        <v>2055</v>
      </c>
      <c r="C3605" s="38" t="s">
        <v>3678</v>
      </c>
      <c r="D3605" s="39">
        <v>0.56759999999999999</v>
      </c>
      <c r="E3605" s="39">
        <v>0.53069999999999995</v>
      </c>
    </row>
    <row r="3606" spans="1:5" x14ac:dyDescent="0.2">
      <c r="A3606" s="39">
        <v>56</v>
      </c>
      <c r="B3606" s="39">
        <v>2056</v>
      </c>
      <c r="C3606" s="38" t="s">
        <v>3679</v>
      </c>
      <c r="D3606" s="39">
        <v>0.5605</v>
      </c>
      <c r="E3606" s="39">
        <v>0.52290000000000003</v>
      </c>
    </row>
    <row r="3607" spans="1:5" x14ac:dyDescent="0.2">
      <c r="A3607" s="39">
        <v>56</v>
      </c>
      <c r="B3607" s="39">
        <v>2057</v>
      </c>
      <c r="C3607" s="38" t="s">
        <v>3680</v>
      </c>
      <c r="D3607" s="39">
        <v>0.5534</v>
      </c>
      <c r="E3607" s="39">
        <v>0.51500000000000001</v>
      </c>
    </row>
    <row r="3608" spans="1:5" x14ac:dyDescent="0.2">
      <c r="A3608" s="39">
        <v>56</v>
      </c>
      <c r="B3608" s="39">
        <v>2058</v>
      </c>
      <c r="C3608" s="38" t="s">
        <v>3681</v>
      </c>
      <c r="D3608" s="39">
        <v>0.54659999999999997</v>
      </c>
      <c r="E3608" s="39">
        <v>0.50729999999999997</v>
      </c>
    </row>
    <row r="3609" spans="1:5" x14ac:dyDescent="0.2">
      <c r="A3609" s="39">
        <v>56</v>
      </c>
      <c r="B3609" s="39">
        <v>2059</v>
      </c>
      <c r="C3609" s="38" t="s">
        <v>3682</v>
      </c>
      <c r="D3609" s="39">
        <v>0.53979999999999995</v>
      </c>
      <c r="E3609" s="39">
        <v>0.49969999999999998</v>
      </c>
    </row>
    <row r="3610" spans="1:5" x14ac:dyDescent="0.2">
      <c r="A3610" s="39">
        <v>56</v>
      </c>
      <c r="B3610" s="39">
        <v>2060</v>
      </c>
      <c r="C3610" s="38" t="s">
        <v>3683</v>
      </c>
      <c r="D3610" s="39">
        <v>0.53300000000000003</v>
      </c>
      <c r="E3610" s="39">
        <v>0.49220000000000003</v>
      </c>
    </row>
    <row r="3611" spans="1:5" x14ac:dyDescent="0.2">
      <c r="A3611" s="39">
        <v>56</v>
      </c>
      <c r="B3611" s="39">
        <v>2061</v>
      </c>
      <c r="C3611" s="38" t="s">
        <v>3684</v>
      </c>
      <c r="D3611" s="39">
        <v>0.52639999999999998</v>
      </c>
      <c r="E3611" s="39">
        <v>0.48480000000000001</v>
      </c>
    </row>
    <row r="3612" spans="1:5" x14ac:dyDescent="0.2">
      <c r="A3612" s="39">
        <v>56</v>
      </c>
      <c r="B3612" s="39">
        <v>2062</v>
      </c>
      <c r="C3612" s="38" t="s">
        <v>3685</v>
      </c>
      <c r="D3612" s="39">
        <v>0.51980000000000004</v>
      </c>
      <c r="E3612" s="39">
        <v>0.47760000000000002</v>
      </c>
    </row>
    <row r="3613" spans="1:5" x14ac:dyDescent="0.2">
      <c r="A3613" s="39">
        <v>56</v>
      </c>
      <c r="B3613" s="39">
        <v>2063</v>
      </c>
      <c r="C3613" s="38" t="s">
        <v>3686</v>
      </c>
      <c r="D3613" s="39">
        <v>0.51339999999999997</v>
      </c>
      <c r="E3613" s="39">
        <v>0.47039999999999998</v>
      </c>
    </row>
    <row r="3614" spans="1:5" x14ac:dyDescent="0.2">
      <c r="A3614" s="39">
        <v>56</v>
      </c>
      <c r="B3614" s="39">
        <v>2064</v>
      </c>
      <c r="C3614" s="38" t="s">
        <v>3687</v>
      </c>
      <c r="D3614" s="39">
        <v>0.50690000000000002</v>
      </c>
      <c r="E3614" s="39">
        <v>0.46329999999999999</v>
      </c>
    </row>
    <row r="3615" spans="1:5" x14ac:dyDescent="0.2">
      <c r="A3615" s="39">
        <v>56</v>
      </c>
      <c r="B3615" s="39">
        <v>2065</v>
      </c>
      <c r="C3615" s="38" t="s">
        <v>3688</v>
      </c>
      <c r="D3615" s="39">
        <v>0.50070000000000003</v>
      </c>
      <c r="E3615" s="39">
        <v>0.45639999999999997</v>
      </c>
    </row>
    <row r="3616" spans="1:5" x14ac:dyDescent="0.2">
      <c r="A3616" s="39">
        <v>56</v>
      </c>
      <c r="B3616" s="39">
        <v>2066</v>
      </c>
      <c r="C3616" s="38" t="s">
        <v>3689</v>
      </c>
      <c r="D3616" s="39">
        <v>0.49440000000000001</v>
      </c>
      <c r="E3616" s="39">
        <v>0.4496</v>
      </c>
    </row>
    <row r="3617" spans="1:5" x14ac:dyDescent="0.2">
      <c r="A3617" s="39">
        <v>56</v>
      </c>
      <c r="B3617" s="39">
        <v>2067</v>
      </c>
      <c r="C3617" s="38" t="s">
        <v>3690</v>
      </c>
      <c r="D3617" s="39">
        <v>0.48820000000000002</v>
      </c>
      <c r="E3617" s="39">
        <v>0.44280000000000003</v>
      </c>
    </row>
    <row r="3618" spans="1:5" x14ac:dyDescent="0.2">
      <c r="A3618" s="39">
        <v>56</v>
      </c>
      <c r="B3618" s="39">
        <v>2068</v>
      </c>
      <c r="C3618" s="38" t="s">
        <v>3691</v>
      </c>
      <c r="D3618" s="39">
        <v>0.48209999999999997</v>
      </c>
      <c r="E3618" s="39">
        <v>0.43619999999999998</v>
      </c>
    </row>
    <row r="3619" spans="1:5" x14ac:dyDescent="0.2">
      <c r="A3619" s="39">
        <v>56</v>
      </c>
      <c r="B3619" s="39">
        <v>2069</v>
      </c>
      <c r="C3619" s="38" t="s">
        <v>3692</v>
      </c>
      <c r="D3619" s="39">
        <v>0.47610000000000002</v>
      </c>
      <c r="E3619" s="39">
        <v>0.42970000000000003</v>
      </c>
    </row>
    <row r="3620" spans="1:5" x14ac:dyDescent="0.2">
      <c r="A3620" s="39">
        <v>56</v>
      </c>
      <c r="B3620" s="39">
        <v>2070</v>
      </c>
      <c r="C3620" s="38" t="s">
        <v>3693</v>
      </c>
      <c r="D3620" s="39">
        <v>0.47010000000000002</v>
      </c>
      <c r="E3620" s="39">
        <v>0.42320000000000002</v>
      </c>
    </row>
    <row r="3621" spans="1:5" x14ac:dyDescent="0.2">
      <c r="A3621" s="39">
        <v>56</v>
      </c>
      <c r="B3621" s="39">
        <v>2071</v>
      </c>
      <c r="C3621" s="38" t="s">
        <v>3694</v>
      </c>
      <c r="D3621" s="39">
        <v>0.46429999999999999</v>
      </c>
      <c r="E3621" s="39">
        <v>0.41689999999999999</v>
      </c>
    </row>
    <row r="3622" spans="1:5" x14ac:dyDescent="0.2">
      <c r="A3622" s="39">
        <v>56</v>
      </c>
      <c r="B3622" s="39">
        <v>2072</v>
      </c>
      <c r="C3622" s="38" t="s">
        <v>3695</v>
      </c>
      <c r="D3622" s="39">
        <v>0.45860000000000001</v>
      </c>
      <c r="E3622" s="39">
        <v>0.41060000000000002</v>
      </c>
    </row>
    <row r="3623" spans="1:5" x14ac:dyDescent="0.2">
      <c r="A3623" s="39">
        <v>56</v>
      </c>
      <c r="B3623" s="39">
        <v>2073</v>
      </c>
      <c r="C3623" s="38" t="s">
        <v>3696</v>
      </c>
      <c r="D3623" s="39">
        <v>0.45279999999999998</v>
      </c>
      <c r="E3623" s="39">
        <v>0.40450000000000003</v>
      </c>
    </row>
    <row r="3624" spans="1:5" x14ac:dyDescent="0.2">
      <c r="A3624" s="39">
        <v>56</v>
      </c>
      <c r="B3624" s="39">
        <v>2074</v>
      </c>
      <c r="C3624" s="38" t="s">
        <v>3697</v>
      </c>
      <c r="D3624" s="39">
        <v>0.44719999999999999</v>
      </c>
      <c r="E3624" s="39">
        <v>0.39839999999999998</v>
      </c>
    </row>
    <row r="3625" spans="1:5" x14ac:dyDescent="0.2">
      <c r="A3625" s="39">
        <v>56</v>
      </c>
      <c r="B3625" s="39">
        <v>2075</v>
      </c>
      <c r="C3625" s="38" t="s">
        <v>3698</v>
      </c>
      <c r="D3625" s="39">
        <v>0.44159999999999999</v>
      </c>
      <c r="E3625" s="39">
        <v>0.39250000000000002</v>
      </c>
    </row>
    <row r="3626" spans="1:5" x14ac:dyDescent="0.2">
      <c r="A3626" s="39">
        <v>56</v>
      </c>
      <c r="B3626" s="39">
        <v>2076</v>
      </c>
      <c r="C3626" s="38" t="s">
        <v>3699</v>
      </c>
      <c r="D3626" s="39">
        <v>0.436</v>
      </c>
      <c r="E3626" s="39">
        <v>0.3866</v>
      </c>
    </row>
    <row r="3627" spans="1:5" x14ac:dyDescent="0.2">
      <c r="A3627" s="39">
        <v>56</v>
      </c>
      <c r="B3627" s="39">
        <v>2077</v>
      </c>
      <c r="C3627" s="38" t="s">
        <v>3700</v>
      </c>
      <c r="D3627" s="39">
        <v>0.43059999999999998</v>
      </c>
      <c r="E3627" s="39">
        <v>0.38080000000000003</v>
      </c>
    </row>
    <row r="3628" spans="1:5" x14ac:dyDescent="0.2">
      <c r="A3628" s="39">
        <v>56</v>
      </c>
      <c r="B3628" s="39">
        <v>2078</v>
      </c>
      <c r="C3628" s="38" t="s">
        <v>3701</v>
      </c>
      <c r="D3628" s="39">
        <v>0.42530000000000001</v>
      </c>
      <c r="E3628" s="39">
        <v>0.37509999999999999</v>
      </c>
    </row>
    <row r="3629" spans="1:5" x14ac:dyDescent="0.2">
      <c r="A3629" s="39">
        <v>56</v>
      </c>
      <c r="B3629" s="39">
        <v>2079</v>
      </c>
      <c r="C3629" s="38" t="s">
        <v>3702</v>
      </c>
      <c r="D3629" s="39">
        <v>0.4199</v>
      </c>
      <c r="E3629" s="39">
        <v>0.36940000000000001</v>
      </c>
    </row>
    <row r="3630" spans="1:5" x14ac:dyDescent="0.2">
      <c r="A3630" s="39">
        <v>56</v>
      </c>
      <c r="B3630" s="39">
        <v>2080</v>
      </c>
      <c r="C3630" s="38" t="s">
        <v>3703</v>
      </c>
      <c r="D3630" s="39">
        <v>0.41470000000000001</v>
      </c>
      <c r="E3630" s="39">
        <v>0.3639</v>
      </c>
    </row>
    <row r="3631" spans="1:5" x14ac:dyDescent="0.2">
      <c r="A3631" s="39">
        <v>56</v>
      </c>
      <c r="B3631" s="39">
        <v>2081</v>
      </c>
      <c r="C3631" s="38" t="s">
        <v>3704</v>
      </c>
      <c r="D3631" s="39">
        <v>0.40949999999999998</v>
      </c>
      <c r="E3631" s="39">
        <v>0.35849999999999999</v>
      </c>
    </row>
    <row r="3632" spans="1:5" x14ac:dyDescent="0.2">
      <c r="A3632" s="39">
        <v>56</v>
      </c>
      <c r="B3632" s="39">
        <v>2082</v>
      </c>
      <c r="C3632" s="38" t="s">
        <v>3705</v>
      </c>
      <c r="D3632" s="39">
        <v>0.40450000000000003</v>
      </c>
      <c r="E3632" s="39">
        <v>0.35299999999999998</v>
      </c>
    </row>
    <row r="3633" spans="1:5" x14ac:dyDescent="0.2">
      <c r="A3633" s="39">
        <v>56</v>
      </c>
      <c r="B3633" s="39">
        <v>2083</v>
      </c>
      <c r="C3633" s="38" t="s">
        <v>3706</v>
      </c>
      <c r="D3633" s="39">
        <v>0.39929999999999999</v>
      </c>
      <c r="E3633" s="39">
        <v>0.3478</v>
      </c>
    </row>
    <row r="3634" spans="1:5" x14ac:dyDescent="0.2">
      <c r="A3634" s="39">
        <v>56</v>
      </c>
      <c r="B3634" s="39">
        <v>2084</v>
      </c>
      <c r="C3634" s="38" t="s">
        <v>3707</v>
      </c>
      <c r="D3634" s="39">
        <v>0.39439999999999997</v>
      </c>
      <c r="E3634" s="39">
        <v>0.34260000000000002</v>
      </c>
    </row>
    <row r="3635" spans="1:5" x14ac:dyDescent="0.2">
      <c r="A3635" s="39">
        <v>56</v>
      </c>
      <c r="B3635" s="39">
        <v>2085</v>
      </c>
      <c r="C3635" s="38" t="s">
        <v>3708</v>
      </c>
      <c r="D3635" s="39">
        <v>0.38950000000000001</v>
      </c>
      <c r="E3635" s="39">
        <v>0.33750000000000002</v>
      </c>
    </row>
    <row r="3636" spans="1:5" x14ac:dyDescent="0.2">
      <c r="A3636" s="39">
        <v>56</v>
      </c>
      <c r="B3636" s="39">
        <v>2086</v>
      </c>
      <c r="C3636" s="38" t="s">
        <v>3709</v>
      </c>
      <c r="D3636" s="39">
        <v>0.3846</v>
      </c>
      <c r="E3636" s="39">
        <v>0.33239999999999997</v>
      </c>
    </row>
    <row r="3637" spans="1:5" x14ac:dyDescent="0.2">
      <c r="A3637" s="39">
        <v>56</v>
      </c>
      <c r="B3637" s="39">
        <v>2087</v>
      </c>
      <c r="C3637" s="38" t="s">
        <v>3710</v>
      </c>
      <c r="D3637" s="39">
        <v>0.37980000000000003</v>
      </c>
      <c r="E3637" s="39">
        <v>0.32740000000000002</v>
      </c>
    </row>
    <row r="3638" spans="1:5" x14ac:dyDescent="0.2">
      <c r="A3638" s="39">
        <v>56</v>
      </c>
      <c r="B3638" s="39">
        <v>2088</v>
      </c>
      <c r="C3638" s="38" t="s">
        <v>3711</v>
      </c>
      <c r="D3638" s="39">
        <v>0.37509999999999999</v>
      </c>
      <c r="E3638" s="39">
        <v>0.32250000000000001</v>
      </c>
    </row>
    <row r="3639" spans="1:5" x14ac:dyDescent="0.2">
      <c r="A3639" s="39">
        <v>56</v>
      </c>
      <c r="B3639" s="39">
        <v>2089</v>
      </c>
      <c r="C3639" s="38" t="s">
        <v>3712</v>
      </c>
      <c r="D3639" s="39">
        <v>0.37040000000000001</v>
      </c>
      <c r="E3639" s="39">
        <v>0.31769999999999998</v>
      </c>
    </row>
    <row r="3640" spans="1:5" x14ac:dyDescent="0.2">
      <c r="A3640" s="39">
        <v>56</v>
      </c>
      <c r="B3640" s="39">
        <v>2090</v>
      </c>
      <c r="C3640" s="38" t="s">
        <v>3713</v>
      </c>
      <c r="D3640" s="39">
        <v>0.36570000000000003</v>
      </c>
      <c r="E3640" s="39">
        <v>0.31290000000000001</v>
      </c>
    </row>
    <row r="3641" spans="1:5" x14ac:dyDescent="0.2">
      <c r="A3641" s="39">
        <v>56</v>
      </c>
      <c r="B3641" s="39">
        <v>2091</v>
      </c>
      <c r="C3641" s="38" t="s">
        <v>3714</v>
      </c>
      <c r="D3641" s="39">
        <v>0.36120000000000002</v>
      </c>
      <c r="E3641" s="39">
        <v>0.30830000000000002</v>
      </c>
    </row>
    <row r="3642" spans="1:5" x14ac:dyDescent="0.2">
      <c r="A3642" s="39">
        <v>56</v>
      </c>
      <c r="B3642" s="39">
        <v>2092</v>
      </c>
      <c r="C3642" s="38" t="s">
        <v>3715</v>
      </c>
      <c r="D3642" s="39">
        <v>0.35670000000000002</v>
      </c>
      <c r="E3642" s="39">
        <v>0.30359999999999998</v>
      </c>
    </row>
    <row r="3643" spans="1:5" x14ac:dyDescent="0.2">
      <c r="A3643" s="39">
        <v>56</v>
      </c>
      <c r="B3643" s="39">
        <v>2093</v>
      </c>
      <c r="C3643" s="38" t="s">
        <v>3716</v>
      </c>
      <c r="D3643" s="39">
        <v>0.35220000000000001</v>
      </c>
      <c r="E3643" s="39">
        <v>0.29899999999999999</v>
      </c>
    </row>
    <row r="3644" spans="1:5" x14ac:dyDescent="0.2">
      <c r="A3644" s="39">
        <v>56</v>
      </c>
      <c r="B3644" s="39">
        <v>2094</v>
      </c>
      <c r="C3644" s="38" t="s">
        <v>3717</v>
      </c>
      <c r="D3644" s="39">
        <v>0.3478</v>
      </c>
      <c r="E3644" s="39">
        <v>0.29449999999999998</v>
      </c>
    </row>
    <row r="3645" spans="1:5" x14ac:dyDescent="0.2">
      <c r="A3645" s="39">
        <v>56</v>
      </c>
      <c r="B3645" s="39">
        <v>2095</v>
      </c>
      <c r="C3645" s="38" t="s">
        <v>3718</v>
      </c>
      <c r="D3645" s="39">
        <v>0.34350000000000003</v>
      </c>
      <c r="E3645" s="39">
        <v>0.29010000000000002</v>
      </c>
    </row>
    <row r="3646" spans="1:5" x14ac:dyDescent="0.2">
      <c r="A3646" s="39">
        <v>56</v>
      </c>
      <c r="B3646" s="39">
        <v>2096</v>
      </c>
      <c r="C3646" s="38" t="s">
        <v>3719</v>
      </c>
      <c r="D3646" s="39">
        <v>0.3392</v>
      </c>
      <c r="E3646" s="39">
        <v>0.2858</v>
      </c>
    </row>
    <row r="3647" spans="1:5" x14ac:dyDescent="0.2">
      <c r="A3647" s="39">
        <v>56</v>
      </c>
      <c r="B3647" s="39">
        <v>2097</v>
      </c>
      <c r="C3647" s="38" t="s">
        <v>3720</v>
      </c>
      <c r="D3647" s="39">
        <v>0.33500000000000002</v>
      </c>
      <c r="E3647" s="39">
        <v>0.28149999999999997</v>
      </c>
    </row>
    <row r="3648" spans="1:5" x14ac:dyDescent="0.2">
      <c r="A3648" s="39">
        <v>56</v>
      </c>
      <c r="B3648" s="39">
        <v>2098</v>
      </c>
      <c r="C3648" s="38" t="s">
        <v>3721</v>
      </c>
      <c r="D3648" s="39">
        <v>0.33079999999999998</v>
      </c>
      <c r="E3648" s="39">
        <v>0.27729999999999999</v>
      </c>
    </row>
    <row r="3649" spans="1:5" x14ac:dyDescent="0.2">
      <c r="A3649" s="39">
        <v>56</v>
      </c>
      <c r="B3649" s="39">
        <v>2099</v>
      </c>
      <c r="C3649" s="38" t="s">
        <v>3722</v>
      </c>
      <c r="D3649" s="39">
        <v>0.32669999999999999</v>
      </c>
      <c r="E3649" s="39">
        <v>0.27310000000000001</v>
      </c>
    </row>
    <row r="3650" spans="1:5" x14ac:dyDescent="0.2">
      <c r="A3650" s="39">
        <v>56</v>
      </c>
      <c r="B3650" s="39">
        <v>2100</v>
      </c>
      <c r="C3650" s="38" t="s">
        <v>3723</v>
      </c>
      <c r="D3650" s="39">
        <v>0.3226</v>
      </c>
      <c r="E3650" s="39">
        <v>0.26900000000000002</v>
      </c>
    </row>
    <row r="3651" spans="1:5" x14ac:dyDescent="0.2">
      <c r="A3651" s="39">
        <v>56</v>
      </c>
      <c r="B3651" s="39">
        <v>2101</v>
      </c>
      <c r="C3651" s="38" t="s">
        <v>3724</v>
      </c>
      <c r="D3651" s="39">
        <v>0.31859999999999999</v>
      </c>
      <c r="E3651" s="39">
        <v>0.26500000000000001</v>
      </c>
    </row>
    <row r="3652" spans="1:5" x14ac:dyDescent="0.2">
      <c r="A3652" s="39">
        <v>56</v>
      </c>
      <c r="B3652" s="39">
        <v>2102</v>
      </c>
      <c r="C3652" s="38" t="s">
        <v>3725</v>
      </c>
      <c r="D3652" s="39">
        <v>0.31459999999999999</v>
      </c>
      <c r="E3652" s="39">
        <v>0.26100000000000001</v>
      </c>
    </row>
    <row r="3653" spans="1:5" x14ac:dyDescent="0.2">
      <c r="A3653" s="39">
        <v>56</v>
      </c>
      <c r="B3653" s="39">
        <v>2103</v>
      </c>
      <c r="C3653" s="38" t="s">
        <v>3726</v>
      </c>
      <c r="D3653" s="39">
        <v>0.31069999999999998</v>
      </c>
      <c r="E3653" s="39">
        <v>0.2571</v>
      </c>
    </row>
    <row r="3654" spans="1:5" x14ac:dyDescent="0.2">
      <c r="A3654" s="39">
        <v>56</v>
      </c>
      <c r="B3654" s="39">
        <v>2104</v>
      </c>
      <c r="C3654" s="38" t="s">
        <v>3727</v>
      </c>
      <c r="D3654" s="39">
        <v>0.30680000000000002</v>
      </c>
      <c r="E3654" s="39">
        <v>0.25319999999999998</v>
      </c>
    </row>
    <row r="3655" spans="1:5" x14ac:dyDescent="0.2">
      <c r="A3655" s="39">
        <v>56</v>
      </c>
      <c r="B3655" s="39">
        <v>2105</v>
      </c>
      <c r="C3655" s="38" t="s">
        <v>3728</v>
      </c>
      <c r="D3655" s="39">
        <v>0.3029</v>
      </c>
      <c r="E3655" s="39">
        <v>0.24940000000000001</v>
      </c>
    </row>
    <row r="3656" spans="1:5" x14ac:dyDescent="0.2">
      <c r="A3656" s="39">
        <v>56</v>
      </c>
      <c r="B3656" s="39">
        <v>2106</v>
      </c>
      <c r="C3656" s="38" t="s">
        <v>3729</v>
      </c>
      <c r="D3656" s="39">
        <v>0.29909999999999998</v>
      </c>
      <c r="E3656" s="39">
        <v>0.2457</v>
      </c>
    </row>
    <row r="3657" spans="1:5" x14ac:dyDescent="0.2">
      <c r="A3657" s="39">
        <v>56</v>
      </c>
      <c r="B3657" s="39">
        <v>2107</v>
      </c>
      <c r="C3657" s="38" t="s">
        <v>3730</v>
      </c>
      <c r="D3657" s="39">
        <v>0.29549999999999998</v>
      </c>
      <c r="E3657" s="39">
        <v>0.24210000000000001</v>
      </c>
    </row>
    <row r="3658" spans="1:5" x14ac:dyDescent="0.2">
      <c r="A3658" s="39">
        <v>56</v>
      </c>
      <c r="B3658" s="39">
        <v>2108</v>
      </c>
      <c r="C3658" s="38" t="s">
        <v>3731</v>
      </c>
      <c r="D3658" s="39">
        <v>0.2918</v>
      </c>
      <c r="E3658" s="39">
        <v>0.23849999999999999</v>
      </c>
    </row>
    <row r="3659" spans="1:5" x14ac:dyDescent="0.2">
      <c r="A3659" s="39">
        <v>56</v>
      </c>
      <c r="B3659" s="39">
        <v>2109</v>
      </c>
      <c r="C3659" s="38" t="s">
        <v>3732</v>
      </c>
      <c r="D3659" s="39">
        <v>0.28810000000000002</v>
      </c>
      <c r="E3659" s="39">
        <v>0.2349</v>
      </c>
    </row>
    <row r="3660" spans="1:5" x14ac:dyDescent="0.2">
      <c r="A3660" s="39">
        <v>56</v>
      </c>
      <c r="B3660" s="39">
        <v>2110</v>
      </c>
      <c r="C3660" s="38" t="s">
        <v>3733</v>
      </c>
      <c r="D3660" s="39">
        <v>0.28449999999999998</v>
      </c>
      <c r="E3660" s="39">
        <v>0.23130000000000001</v>
      </c>
    </row>
    <row r="3661" spans="1:5" x14ac:dyDescent="0.2">
      <c r="A3661" s="39">
        <v>56</v>
      </c>
      <c r="B3661" s="39">
        <v>2111</v>
      </c>
      <c r="C3661" s="38" t="s">
        <v>3734</v>
      </c>
      <c r="D3661" s="39">
        <v>0.28100000000000003</v>
      </c>
      <c r="E3661" s="39">
        <v>0.22789999999999999</v>
      </c>
    </row>
    <row r="3662" spans="1:5" x14ac:dyDescent="0.2">
      <c r="A3662" s="39">
        <v>56</v>
      </c>
      <c r="B3662" s="39">
        <v>2112</v>
      </c>
      <c r="C3662" s="38" t="s">
        <v>3735</v>
      </c>
      <c r="D3662" s="39">
        <v>0.27739999999999998</v>
      </c>
      <c r="E3662" s="39">
        <v>0.22439999999999999</v>
      </c>
    </row>
    <row r="3663" spans="1:5" x14ac:dyDescent="0.2">
      <c r="A3663" s="39">
        <v>56</v>
      </c>
      <c r="B3663" s="39">
        <v>2113</v>
      </c>
      <c r="C3663" s="38" t="s">
        <v>3736</v>
      </c>
      <c r="D3663" s="39">
        <v>0.27400000000000002</v>
      </c>
      <c r="E3663" s="39">
        <v>0.221</v>
      </c>
    </row>
    <row r="3664" spans="1:5" x14ac:dyDescent="0.2">
      <c r="A3664" s="39">
        <v>56</v>
      </c>
      <c r="B3664" s="39">
        <v>2114</v>
      </c>
      <c r="C3664" s="38" t="s">
        <v>3737</v>
      </c>
      <c r="D3664" s="39">
        <v>0.27060000000000001</v>
      </c>
      <c r="E3664" s="39">
        <v>0.21779999999999999</v>
      </c>
    </row>
    <row r="3665" spans="1:5" x14ac:dyDescent="0.2">
      <c r="A3665" s="39">
        <v>56</v>
      </c>
      <c r="B3665" s="39">
        <v>2115</v>
      </c>
      <c r="C3665" s="38" t="s">
        <v>3738</v>
      </c>
      <c r="D3665" s="39">
        <v>0.26719999999999999</v>
      </c>
      <c r="E3665" s="39">
        <v>0.2145</v>
      </c>
    </row>
    <row r="3666" spans="1:5" x14ac:dyDescent="0.2">
      <c r="A3666" s="39">
        <v>56</v>
      </c>
      <c r="B3666" s="39">
        <v>2116</v>
      </c>
      <c r="C3666" s="38" t="s">
        <v>3739</v>
      </c>
      <c r="D3666" s="39">
        <v>0.26384271988174429</v>
      </c>
      <c r="E3666" s="39">
        <v>0.21124999999999999</v>
      </c>
    </row>
    <row r="3667" spans="1:5" x14ac:dyDescent="0.2">
      <c r="A3667" s="39">
        <v>56</v>
      </c>
      <c r="B3667" s="39">
        <v>2117</v>
      </c>
      <c r="C3667" s="38" t="s">
        <v>3740</v>
      </c>
      <c r="D3667" s="39">
        <v>0.2605276228839693</v>
      </c>
      <c r="E3667" s="39">
        <v>0.20804924242424241</v>
      </c>
    </row>
    <row r="3668" spans="1:5" x14ac:dyDescent="0.2">
      <c r="A3668" s="39">
        <v>57</v>
      </c>
      <c r="B3668" s="39">
        <v>2024</v>
      </c>
      <c r="C3668" s="38" t="s">
        <v>3741</v>
      </c>
      <c r="D3668" s="39">
        <v>0.92310000000000003</v>
      </c>
      <c r="E3668" s="39">
        <v>0.92169999999999996</v>
      </c>
    </row>
    <row r="3669" spans="1:5" x14ac:dyDescent="0.2">
      <c r="A3669" s="39">
        <v>57</v>
      </c>
      <c r="B3669" s="39">
        <v>2025</v>
      </c>
      <c r="C3669" s="38" t="s">
        <v>3742</v>
      </c>
      <c r="D3669" s="39">
        <v>0.88680000000000003</v>
      </c>
      <c r="E3669" s="39">
        <v>0.88460000000000005</v>
      </c>
    </row>
    <row r="3670" spans="1:5" x14ac:dyDescent="0.2">
      <c r="A3670" s="39">
        <v>57</v>
      </c>
      <c r="B3670" s="39">
        <v>2026</v>
      </c>
      <c r="C3670" s="38" t="s">
        <v>3743</v>
      </c>
      <c r="D3670" s="39">
        <v>0.86950000000000005</v>
      </c>
      <c r="E3670" s="39">
        <v>0.86619999999999997</v>
      </c>
    </row>
    <row r="3671" spans="1:5" x14ac:dyDescent="0.2">
      <c r="A3671" s="39">
        <v>57</v>
      </c>
      <c r="B3671" s="39">
        <v>2027</v>
      </c>
      <c r="C3671" s="38" t="s">
        <v>3744</v>
      </c>
      <c r="D3671" s="39">
        <v>0.85309999999999997</v>
      </c>
      <c r="E3671" s="39">
        <v>0.84870000000000001</v>
      </c>
    </row>
    <row r="3672" spans="1:5" x14ac:dyDescent="0.2">
      <c r="A3672" s="39">
        <v>57</v>
      </c>
      <c r="B3672" s="39">
        <v>2028</v>
      </c>
      <c r="C3672" s="38" t="s">
        <v>3745</v>
      </c>
      <c r="D3672" s="39">
        <v>0.83740000000000003</v>
      </c>
      <c r="E3672" s="39">
        <v>0.83199999999999996</v>
      </c>
    </row>
    <row r="3673" spans="1:5" x14ac:dyDescent="0.2">
      <c r="A3673" s="39">
        <v>57</v>
      </c>
      <c r="B3673" s="39">
        <v>2029</v>
      </c>
      <c r="C3673" s="38" t="s">
        <v>3746</v>
      </c>
      <c r="D3673" s="39">
        <v>0.82220000000000004</v>
      </c>
      <c r="E3673" s="39">
        <v>0.81579999999999997</v>
      </c>
    </row>
    <row r="3674" spans="1:5" x14ac:dyDescent="0.2">
      <c r="A3674" s="39">
        <v>57</v>
      </c>
      <c r="B3674" s="39">
        <v>2030</v>
      </c>
      <c r="C3674" s="38" t="s">
        <v>3747</v>
      </c>
      <c r="D3674" s="39">
        <v>0.80759999999999998</v>
      </c>
      <c r="E3674" s="39">
        <v>0.80010000000000003</v>
      </c>
    </row>
    <row r="3675" spans="1:5" x14ac:dyDescent="0.2">
      <c r="A3675" s="39">
        <v>57</v>
      </c>
      <c r="B3675" s="39">
        <v>2031</v>
      </c>
      <c r="C3675" s="38" t="s">
        <v>3748</v>
      </c>
      <c r="D3675" s="39">
        <v>0.79339999999999999</v>
      </c>
      <c r="E3675" s="39">
        <v>0.78480000000000005</v>
      </c>
    </row>
    <row r="3676" spans="1:5" x14ac:dyDescent="0.2">
      <c r="A3676" s="39">
        <v>57</v>
      </c>
      <c r="B3676" s="39">
        <v>2032</v>
      </c>
      <c r="C3676" s="38" t="s">
        <v>3749</v>
      </c>
      <c r="D3676" s="39">
        <v>0.77939999999999998</v>
      </c>
      <c r="E3676" s="39">
        <v>0.76970000000000005</v>
      </c>
    </row>
    <row r="3677" spans="1:5" x14ac:dyDescent="0.2">
      <c r="A3677" s="39">
        <v>57</v>
      </c>
      <c r="B3677" s="39">
        <v>2033</v>
      </c>
      <c r="C3677" s="38" t="s">
        <v>3750</v>
      </c>
      <c r="D3677" s="39">
        <v>0.76559999999999995</v>
      </c>
      <c r="E3677" s="39">
        <v>0.75470000000000004</v>
      </c>
    </row>
    <row r="3678" spans="1:5" x14ac:dyDescent="0.2">
      <c r="A3678" s="39">
        <v>57</v>
      </c>
      <c r="B3678" s="39">
        <v>2034</v>
      </c>
      <c r="C3678" s="38" t="s">
        <v>3751</v>
      </c>
      <c r="D3678" s="39">
        <v>0.75190000000000001</v>
      </c>
      <c r="E3678" s="39">
        <v>0.74</v>
      </c>
    </row>
    <row r="3679" spans="1:5" x14ac:dyDescent="0.2">
      <c r="A3679" s="39">
        <v>57</v>
      </c>
      <c r="B3679" s="39">
        <v>2035</v>
      </c>
      <c r="C3679" s="38" t="s">
        <v>3752</v>
      </c>
      <c r="D3679" s="39">
        <v>0.73870000000000002</v>
      </c>
      <c r="E3679" s="39">
        <v>0.72570000000000001</v>
      </c>
    </row>
    <row r="3680" spans="1:5" x14ac:dyDescent="0.2">
      <c r="A3680" s="39">
        <v>57</v>
      </c>
      <c r="B3680" s="39">
        <v>2036</v>
      </c>
      <c r="C3680" s="38" t="s">
        <v>3753</v>
      </c>
      <c r="D3680" s="39">
        <v>0.72619999999999996</v>
      </c>
      <c r="E3680" s="39">
        <v>0.71230000000000004</v>
      </c>
    </row>
    <row r="3681" spans="1:5" x14ac:dyDescent="0.2">
      <c r="A3681" s="39">
        <v>57</v>
      </c>
      <c r="B3681" s="39">
        <v>2037</v>
      </c>
      <c r="C3681" s="38" t="s">
        <v>3754</v>
      </c>
      <c r="D3681" s="39">
        <v>0.71450000000000002</v>
      </c>
      <c r="E3681" s="39">
        <v>0.69940000000000002</v>
      </c>
    </row>
    <row r="3682" spans="1:5" x14ac:dyDescent="0.2">
      <c r="A3682" s="39">
        <v>57</v>
      </c>
      <c r="B3682" s="39">
        <v>2038</v>
      </c>
      <c r="C3682" s="38" t="s">
        <v>3755</v>
      </c>
      <c r="D3682" s="39">
        <v>0.7036</v>
      </c>
      <c r="E3682" s="39">
        <v>0.68720000000000003</v>
      </c>
    </row>
    <row r="3683" spans="1:5" x14ac:dyDescent="0.2">
      <c r="A3683" s="39">
        <v>57</v>
      </c>
      <c r="B3683" s="39">
        <v>2039</v>
      </c>
      <c r="C3683" s="38" t="s">
        <v>3756</v>
      </c>
      <c r="D3683" s="39">
        <v>0.69350000000000001</v>
      </c>
      <c r="E3683" s="39">
        <v>0.67589999999999995</v>
      </c>
    </row>
    <row r="3684" spans="1:5" x14ac:dyDescent="0.2">
      <c r="A3684" s="39">
        <v>57</v>
      </c>
      <c r="B3684" s="39">
        <v>2040</v>
      </c>
      <c r="C3684" s="38" t="s">
        <v>3757</v>
      </c>
      <c r="D3684" s="39">
        <v>0.68400000000000005</v>
      </c>
      <c r="E3684" s="39">
        <v>0.66510000000000002</v>
      </c>
    </row>
    <row r="3685" spans="1:5" x14ac:dyDescent="0.2">
      <c r="A3685" s="39">
        <v>57</v>
      </c>
      <c r="B3685" s="39">
        <v>2041</v>
      </c>
      <c r="C3685" s="38" t="s">
        <v>3758</v>
      </c>
      <c r="D3685" s="39">
        <v>0.67510000000000003</v>
      </c>
      <c r="E3685" s="39">
        <v>0.65490000000000004</v>
      </c>
    </row>
    <row r="3686" spans="1:5" x14ac:dyDescent="0.2">
      <c r="A3686" s="39">
        <v>57</v>
      </c>
      <c r="B3686" s="39">
        <v>2042</v>
      </c>
      <c r="C3686" s="38" t="s">
        <v>3759</v>
      </c>
      <c r="D3686" s="39">
        <v>0.66669999999999996</v>
      </c>
      <c r="E3686" s="39">
        <v>0.64490000000000003</v>
      </c>
    </row>
    <row r="3687" spans="1:5" x14ac:dyDescent="0.2">
      <c r="A3687" s="39">
        <v>57</v>
      </c>
      <c r="B3687" s="39">
        <v>2043</v>
      </c>
      <c r="C3687" s="38" t="s">
        <v>3760</v>
      </c>
      <c r="D3687" s="39">
        <v>0.65839999999999999</v>
      </c>
      <c r="E3687" s="39">
        <v>0.63519999999999999</v>
      </c>
    </row>
    <row r="3688" spans="1:5" x14ac:dyDescent="0.2">
      <c r="A3688" s="39">
        <v>57</v>
      </c>
      <c r="B3688" s="39">
        <v>2044</v>
      </c>
      <c r="C3688" s="38" t="s">
        <v>3761</v>
      </c>
      <c r="D3688" s="39">
        <v>0.6502</v>
      </c>
      <c r="E3688" s="39">
        <v>0.62570000000000003</v>
      </c>
    </row>
    <row r="3689" spans="1:5" x14ac:dyDescent="0.2">
      <c r="A3689" s="39">
        <v>57</v>
      </c>
      <c r="B3689" s="39">
        <v>2045</v>
      </c>
      <c r="C3689" s="38" t="s">
        <v>3762</v>
      </c>
      <c r="D3689" s="39">
        <v>0.64200000000000002</v>
      </c>
      <c r="E3689" s="39">
        <v>0.61639999999999995</v>
      </c>
    </row>
    <row r="3690" spans="1:5" x14ac:dyDescent="0.2">
      <c r="A3690" s="39">
        <v>57</v>
      </c>
      <c r="B3690" s="39">
        <v>2046</v>
      </c>
      <c r="C3690" s="38" t="s">
        <v>3763</v>
      </c>
      <c r="D3690" s="39">
        <v>0.6341</v>
      </c>
      <c r="E3690" s="39">
        <v>0.60719999999999996</v>
      </c>
    </row>
    <row r="3691" spans="1:5" x14ac:dyDescent="0.2">
      <c r="A3691" s="39">
        <v>57</v>
      </c>
      <c r="B3691" s="39">
        <v>2047</v>
      </c>
      <c r="C3691" s="38" t="s">
        <v>3764</v>
      </c>
      <c r="D3691" s="39">
        <v>0.62619999999999998</v>
      </c>
      <c r="E3691" s="39">
        <v>0.59809999999999997</v>
      </c>
    </row>
    <row r="3692" spans="1:5" x14ac:dyDescent="0.2">
      <c r="A3692" s="39">
        <v>57</v>
      </c>
      <c r="B3692" s="39">
        <v>2048</v>
      </c>
      <c r="C3692" s="38" t="s">
        <v>3765</v>
      </c>
      <c r="D3692" s="39">
        <v>0.61829999999999996</v>
      </c>
      <c r="E3692" s="39">
        <v>0.58909999999999996</v>
      </c>
    </row>
    <row r="3693" spans="1:5" x14ac:dyDescent="0.2">
      <c r="A3693" s="39">
        <v>57</v>
      </c>
      <c r="B3693" s="39">
        <v>2049</v>
      </c>
      <c r="C3693" s="38" t="s">
        <v>3766</v>
      </c>
      <c r="D3693" s="39">
        <v>0.61070000000000002</v>
      </c>
      <c r="E3693" s="39">
        <v>0.58030000000000004</v>
      </c>
    </row>
    <row r="3694" spans="1:5" x14ac:dyDescent="0.2">
      <c r="A3694" s="39">
        <v>57</v>
      </c>
      <c r="B3694" s="39">
        <v>2050</v>
      </c>
      <c r="C3694" s="38" t="s">
        <v>3767</v>
      </c>
      <c r="D3694" s="39">
        <v>0.60299999999999998</v>
      </c>
      <c r="E3694" s="39">
        <v>0.5716</v>
      </c>
    </row>
    <row r="3695" spans="1:5" x14ac:dyDescent="0.2">
      <c r="A3695" s="39">
        <v>57</v>
      </c>
      <c r="B3695" s="39">
        <v>2051</v>
      </c>
      <c r="C3695" s="38" t="s">
        <v>3768</v>
      </c>
      <c r="D3695" s="39">
        <v>0.59560000000000002</v>
      </c>
      <c r="E3695" s="39">
        <v>0.56299999999999994</v>
      </c>
    </row>
    <row r="3696" spans="1:5" x14ac:dyDescent="0.2">
      <c r="A3696" s="39">
        <v>57</v>
      </c>
      <c r="B3696" s="39">
        <v>2052</v>
      </c>
      <c r="C3696" s="38" t="s">
        <v>3769</v>
      </c>
      <c r="D3696" s="39">
        <v>0.58809999999999996</v>
      </c>
      <c r="E3696" s="39">
        <v>0.55459999999999998</v>
      </c>
    </row>
    <row r="3697" spans="1:5" x14ac:dyDescent="0.2">
      <c r="A3697" s="39">
        <v>57</v>
      </c>
      <c r="B3697" s="39">
        <v>2053</v>
      </c>
      <c r="C3697" s="38" t="s">
        <v>3770</v>
      </c>
      <c r="D3697" s="39">
        <v>0.58079999999999998</v>
      </c>
      <c r="E3697" s="39">
        <v>0.54630000000000001</v>
      </c>
    </row>
    <row r="3698" spans="1:5" x14ac:dyDescent="0.2">
      <c r="A3698" s="39">
        <v>57</v>
      </c>
      <c r="B3698" s="39">
        <v>2054</v>
      </c>
      <c r="C3698" s="38" t="s">
        <v>3771</v>
      </c>
      <c r="D3698" s="39">
        <v>0.5736</v>
      </c>
      <c r="E3698" s="39">
        <v>0.53810000000000002</v>
      </c>
    </row>
    <row r="3699" spans="1:5" x14ac:dyDescent="0.2">
      <c r="A3699" s="39">
        <v>57</v>
      </c>
      <c r="B3699" s="39">
        <v>2055</v>
      </c>
      <c r="C3699" s="38" t="s">
        <v>3772</v>
      </c>
      <c r="D3699" s="39">
        <v>0.5665</v>
      </c>
      <c r="E3699" s="39">
        <v>0.53</v>
      </c>
    </row>
    <row r="3700" spans="1:5" x14ac:dyDescent="0.2">
      <c r="A3700" s="39">
        <v>57</v>
      </c>
      <c r="B3700" s="39">
        <v>2056</v>
      </c>
      <c r="C3700" s="38" t="s">
        <v>3773</v>
      </c>
      <c r="D3700" s="39">
        <v>0.55930000000000002</v>
      </c>
      <c r="E3700" s="39">
        <v>0.5222</v>
      </c>
    </row>
    <row r="3701" spans="1:5" x14ac:dyDescent="0.2">
      <c r="A3701" s="39">
        <v>57</v>
      </c>
      <c r="B3701" s="39">
        <v>2057</v>
      </c>
      <c r="C3701" s="38" t="s">
        <v>3774</v>
      </c>
      <c r="D3701" s="39">
        <v>0.5524</v>
      </c>
      <c r="E3701" s="39">
        <v>0.51429999999999998</v>
      </c>
    </row>
    <row r="3702" spans="1:5" x14ac:dyDescent="0.2">
      <c r="A3702" s="39">
        <v>57</v>
      </c>
      <c r="B3702" s="39">
        <v>2058</v>
      </c>
      <c r="C3702" s="38" t="s">
        <v>3775</v>
      </c>
      <c r="D3702" s="39">
        <v>0.54549999999999998</v>
      </c>
      <c r="E3702" s="39">
        <v>0.50660000000000005</v>
      </c>
    </row>
    <row r="3703" spans="1:5" x14ac:dyDescent="0.2">
      <c r="A3703" s="39">
        <v>57</v>
      </c>
      <c r="B3703" s="39">
        <v>2059</v>
      </c>
      <c r="C3703" s="38" t="s">
        <v>3776</v>
      </c>
      <c r="D3703" s="39">
        <v>0.53869999999999996</v>
      </c>
      <c r="E3703" s="39">
        <v>0.499</v>
      </c>
    </row>
    <row r="3704" spans="1:5" x14ac:dyDescent="0.2">
      <c r="A3704" s="39">
        <v>57</v>
      </c>
      <c r="B3704" s="39">
        <v>2060</v>
      </c>
      <c r="C3704" s="38" t="s">
        <v>3777</v>
      </c>
      <c r="D3704" s="39">
        <v>0.53200000000000003</v>
      </c>
      <c r="E3704" s="39">
        <v>0.49149999999999999</v>
      </c>
    </row>
    <row r="3705" spans="1:5" x14ac:dyDescent="0.2">
      <c r="A3705" s="39">
        <v>57</v>
      </c>
      <c r="B3705" s="39">
        <v>2061</v>
      </c>
      <c r="C3705" s="38" t="s">
        <v>3778</v>
      </c>
      <c r="D3705" s="39">
        <v>0.52539999999999998</v>
      </c>
      <c r="E3705" s="39">
        <v>0.48420000000000002</v>
      </c>
    </row>
    <row r="3706" spans="1:5" x14ac:dyDescent="0.2">
      <c r="A3706" s="39">
        <v>57</v>
      </c>
      <c r="B3706" s="39">
        <v>2062</v>
      </c>
      <c r="C3706" s="38" t="s">
        <v>3779</v>
      </c>
      <c r="D3706" s="39">
        <v>0.51880000000000004</v>
      </c>
      <c r="E3706" s="39">
        <v>0.47689999999999999</v>
      </c>
    </row>
    <row r="3707" spans="1:5" x14ac:dyDescent="0.2">
      <c r="A3707" s="39">
        <v>57</v>
      </c>
      <c r="B3707" s="39">
        <v>2063</v>
      </c>
      <c r="C3707" s="38" t="s">
        <v>3780</v>
      </c>
      <c r="D3707" s="39">
        <v>0.51229999999999998</v>
      </c>
      <c r="E3707" s="39">
        <v>0.4698</v>
      </c>
    </row>
    <row r="3708" spans="1:5" x14ac:dyDescent="0.2">
      <c r="A3708" s="39">
        <v>57</v>
      </c>
      <c r="B3708" s="39">
        <v>2064</v>
      </c>
      <c r="C3708" s="38" t="s">
        <v>3781</v>
      </c>
      <c r="D3708" s="39">
        <v>0.50600000000000001</v>
      </c>
      <c r="E3708" s="39">
        <v>0.4627</v>
      </c>
    </row>
    <row r="3709" spans="1:5" x14ac:dyDescent="0.2">
      <c r="A3709" s="39">
        <v>57</v>
      </c>
      <c r="B3709" s="39">
        <v>2065</v>
      </c>
      <c r="C3709" s="38" t="s">
        <v>3782</v>
      </c>
      <c r="D3709" s="39">
        <v>0.49959999999999999</v>
      </c>
      <c r="E3709" s="39">
        <v>0.45579999999999998</v>
      </c>
    </row>
    <row r="3710" spans="1:5" x14ac:dyDescent="0.2">
      <c r="A3710" s="39">
        <v>57</v>
      </c>
      <c r="B3710" s="39">
        <v>2066</v>
      </c>
      <c r="C3710" s="38" t="s">
        <v>3783</v>
      </c>
      <c r="D3710" s="39">
        <v>0.49340000000000001</v>
      </c>
      <c r="E3710" s="39">
        <v>0.44900000000000001</v>
      </c>
    </row>
    <row r="3711" spans="1:5" x14ac:dyDescent="0.2">
      <c r="A3711" s="39">
        <v>57</v>
      </c>
      <c r="B3711" s="39">
        <v>2067</v>
      </c>
      <c r="C3711" s="38" t="s">
        <v>3784</v>
      </c>
      <c r="D3711" s="39">
        <v>0.48730000000000001</v>
      </c>
      <c r="E3711" s="39">
        <v>0.44230000000000003</v>
      </c>
    </row>
    <row r="3712" spans="1:5" x14ac:dyDescent="0.2">
      <c r="A3712" s="39">
        <v>57</v>
      </c>
      <c r="B3712" s="39">
        <v>2068</v>
      </c>
      <c r="C3712" s="38" t="s">
        <v>3785</v>
      </c>
      <c r="D3712" s="39">
        <v>0.48120000000000002</v>
      </c>
      <c r="E3712" s="39">
        <v>0.43559999999999999</v>
      </c>
    </row>
    <row r="3713" spans="1:5" x14ac:dyDescent="0.2">
      <c r="A3713" s="39">
        <v>57</v>
      </c>
      <c r="B3713" s="39">
        <v>2069</v>
      </c>
      <c r="C3713" s="38" t="s">
        <v>3786</v>
      </c>
      <c r="D3713" s="39">
        <v>0.47520000000000001</v>
      </c>
      <c r="E3713" s="39">
        <v>0.42909999999999998</v>
      </c>
    </row>
    <row r="3714" spans="1:5" x14ac:dyDescent="0.2">
      <c r="A3714" s="39">
        <v>57</v>
      </c>
      <c r="B3714" s="39">
        <v>2070</v>
      </c>
      <c r="C3714" s="38" t="s">
        <v>3787</v>
      </c>
      <c r="D3714" s="39">
        <v>0.46929999999999999</v>
      </c>
      <c r="E3714" s="39">
        <v>0.42270000000000002</v>
      </c>
    </row>
    <row r="3715" spans="1:5" x14ac:dyDescent="0.2">
      <c r="A3715" s="39">
        <v>57</v>
      </c>
      <c r="B3715" s="39">
        <v>2071</v>
      </c>
      <c r="C3715" s="38" t="s">
        <v>3788</v>
      </c>
      <c r="D3715" s="39">
        <v>0.46339999999999998</v>
      </c>
      <c r="E3715" s="39">
        <v>0.4163</v>
      </c>
    </row>
    <row r="3716" spans="1:5" x14ac:dyDescent="0.2">
      <c r="A3716" s="39">
        <v>57</v>
      </c>
      <c r="B3716" s="39">
        <v>2072</v>
      </c>
      <c r="C3716" s="38" t="s">
        <v>3789</v>
      </c>
      <c r="D3716" s="39">
        <v>0.4577</v>
      </c>
      <c r="E3716" s="39">
        <v>0.41010000000000002</v>
      </c>
    </row>
    <row r="3717" spans="1:5" x14ac:dyDescent="0.2">
      <c r="A3717" s="39">
        <v>57</v>
      </c>
      <c r="B3717" s="39">
        <v>2073</v>
      </c>
      <c r="C3717" s="38" t="s">
        <v>3790</v>
      </c>
      <c r="D3717" s="39">
        <v>0.45190000000000002</v>
      </c>
      <c r="E3717" s="39">
        <v>0.40400000000000003</v>
      </c>
    </row>
    <row r="3718" spans="1:5" x14ac:dyDescent="0.2">
      <c r="A3718" s="39">
        <v>57</v>
      </c>
      <c r="B3718" s="39">
        <v>2074</v>
      </c>
      <c r="C3718" s="38" t="s">
        <v>3791</v>
      </c>
      <c r="D3718" s="39">
        <v>0.44629999999999997</v>
      </c>
      <c r="E3718" s="39">
        <v>0.39800000000000002</v>
      </c>
    </row>
    <row r="3719" spans="1:5" x14ac:dyDescent="0.2">
      <c r="A3719" s="39">
        <v>57</v>
      </c>
      <c r="B3719" s="39">
        <v>2075</v>
      </c>
      <c r="C3719" s="38" t="s">
        <v>3792</v>
      </c>
      <c r="D3719" s="39">
        <v>0.44069999999999998</v>
      </c>
      <c r="E3719" s="39">
        <v>0.39190000000000003</v>
      </c>
    </row>
    <row r="3720" spans="1:5" x14ac:dyDescent="0.2">
      <c r="A3720" s="39">
        <v>57</v>
      </c>
      <c r="B3720" s="39">
        <v>2076</v>
      </c>
      <c r="C3720" s="38" t="s">
        <v>3793</v>
      </c>
      <c r="D3720" s="39">
        <v>0.43519999999999998</v>
      </c>
      <c r="E3720" s="39">
        <v>0.3861</v>
      </c>
    </row>
    <row r="3721" spans="1:5" x14ac:dyDescent="0.2">
      <c r="A3721" s="39">
        <v>57</v>
      </c>
      <c r="B3721" s="39">
        <v>2077</v>
      </c>
      <c r="C3721" s="38" t="s">
        <v>3794</v>
      </c>
      <c r="D3721" s="39">
        <v>0.42980000000000002</v>
      </c>
      <c r="E3721" s="39">
        <v>0.38030000000000003</v>
      </c>
    </row>
    <row r="3722" spans="1:5" x14ac:dyDescent="0.2">
      <c r="A3722" s="39">
        <v>57</v>
      </c>
      <c r="B3722" s="39">
        <v>2078</v>
      </c>
      <c r="C3722" s="38" t="s">
        <v>3795</v>
      </c>
      <c r="D3722" s="39">
        <v>0.42449999999999999</v>
      </c>
      <c r="E3722" s="39">
        <v>0.37459999999999999</v>
      </c>
    </row>
    <row r="3723" spans="1:5" x14ac:dyDescent="0.2">
      <c r="A3723" s="39">
        <v>57</v>
      </c>
      <c r="B3723" s="39">
        <v>2079</v>
      </c>
      <c r="C3723" s="38" t="s">
        <v>3796</v>
      </c>
      <c r="D3723" s="39">
        <v>0.41909999999999997</v>
      </c>
      <c r="E3723" s="39">
        <v>0.36890000000000001</v>
      </c>
    </row>
    <row r="3724" spans="1:5" x14ac:dyDescent="0.2">
      <c r="A3724" s="39">
        <v>57</v>
      </c>
      <c r="B3724" s="39">
        <v>2080</v>
      </c>
      <c r="C3724" s="38" t="s">
        <v>3797</v>
      </c>
      <c r="D3724" s="39">
        <v>0.41389999999999999</v>
      </c>
      <c r="E3724" s="39">
        <v>0.3634</v>
      </c>
    </row>
    <row r="3725" spans="1:5" x14ac:dyDescent="0.2">
      <c r="A3725" s="39">
        <v>57</v>
      </c>
      <c r="B3725" s="39">
        <v>2081</v>
      </c>
      <c r="C3725" s="38" t="s">
        <v>3798</v>
      </c>
      <c r="D3725" s="39">
        <v>0.40870000000000001</v>
      </c>
      <c r="E3725" s="39">
        <v>0.35799999999999998</v>
      </c>
    </row>
    <row r="3726" spans="1:5" x14ac:dyDescent="0.2">
      <c r="A3726" s="39">
        <v>57</v>
      </c>
      <c r="B3726" s="39">
        <v>2082</v>
      </c>
      <c r="C3726" s="38" t="s">
        <v>3799</v>
      </c>
      <c r="D3726" s="39">
        <v>0.40360000000000001</v>
      </c>
      <c r="E3726" s="39">
        <v>0.35260000000000002</v>
      </c>
    </row>
    <row r="3727" spans="1:5" x14ac:dyDescent="0.2">
      <c r="A3727" s="39">
        <v>57</v>
      </c>
      <c r="B3727" s="39">
        <v>2083</v>
      </c>
      <c r="C3727" s="38" t="s">
        <v>3800</v>
      </c>
      <c r="D3727" s="39">
        <v>0.39860000000000001</v>
      </c>
      <c r="E3727" s="39">
        <v>0.34739999999999999</v>
      </c>
    </row>
    <row r="3728" spans="1:5" x14ac:dyDescent="0.2">
      <c r="A3728" s="39">
        <v>57</v>
      </c>
      <c r="B3728" s="39">
        <v>2084</v>
      </c>
      <c r="C3728" s="38" t="s">
        <v>3801</v>
      </c>
      <c r="D3728" s="39">
        <v>0.39360000000000001</v>
      </c>
      <c r="E3728" s="39">
        <v>0.3422</v>
      </c>
    </row>
    <row r="3729" spans="1:5" x14ac:dyDescent="0.2">
      <c r="A3729" s="39">
        <v>57</v>
      </c>
      <c r="B3729" s="39">
        <v>2085</v>
      </c>
      <c r="C3729" s="38" t="s">
        <v>3802</v>
      </c>
      <c r="D3729" s="39">
        <v>0.38869999999999999</v>
      </c>
      <c r="E3729" s="39">
        <v>0.33700000000000002</v>
      </c>
    </row>
    <row r="3730" spans="1:5" x14ac:dyDescent="0.2">
      <c r="A3730" s="39">
        <v>57</v>
      </c>
      <c r="B3730" s="39">
        <v>2086</v>
      </c>
      <c r="C3730" s="38" t="s">
        <v>3803</v>
      </c>
      <c r="D3730" s="39">
        <v>0.38390000000000002</v>
      </c>
      <c r="E3730" s="39">
        <v>0.33200000000000002</v>
      </c>
    </row>
    <row r="3731" spans="1:5" x14ac:dyDescent="0.2">
      <c r="A3731" s="39">
        <v>57</v>
      </c>
      <c r="B3731" s="39">
        <v>2087</v>
      </c>
      <c r="C3731" s="38" t="s">
        <v>3804</v>
      </c>
      <c r="D3731" s="39">
        <v>0.37909999999999999</v>
      </c>
      <c r="E3731" s="39">
        <v>0.32700000000000001</v>
      </c>
    </row>
    <row r="3732" spans="1:5" x14ac:dyDescent="0.2">
      <c r="A3732" s="39">
        <v>57</v>
      </c>
      <c r="B3732" s="39">
        <v>2088</v>
      </c>
      <c r="C3732" s="38" t="s">
        <v>3805</v>
      </c>
      <c r="D3732" s="39">
        <v>0.37440000000000001</v>
      </c>
      <c r="E3732" s="39">
        <v>0.3221</v>
      </c>
    </row>
    <row r="3733" spans="1:5" x14ac:dyDescent="0.2">
      <c r="A3733" s="39">
        <v>57</v>
      </c>
      <c r="B3733" s="39">
        <v>2089</v>
      </c>
      <c r="C3733" s="38" t="s">
        <v>3806</v>
      </c>
      <c r="D3733" s="39">
        <v>0.36969999999999997</v>
      </c>
      <c r="E3733" s="39">
        <v>0.31730000000000003</v>
      </c>
    </row>
    <row r="3734" spans="1:5" x14ac:dyDescent="0.2">
      <c r="A3734" s="39">
        <v>57</v>
      </c>
      <c r="B3734" s="39">
        <v>2090</v>
      </c>
      <c r="C3734" s="38" t="s">
        <v>3807</v>
      </c>
      <c r="D3734" s="39">
        <v>0.36509999999999998</v>
      </c>
      <c r="E3734" s="39">
        <v>0.31259999999999999</v>
      </c>
    </row>
    <row r="3735" spans="1:5" x14ac:dyDescent="0.2">
      <c r="A3735" s="39">
        <v>57</v>
      </c>
      <c r="B3735" s="39">
        <v>2091</v>
      </c>
      <c r="C3735" s="38" t="s">
        <v>3808</v>
      </c>
      <c r="D3735" s="39">
        <v>0.36049999999999999</v>
      </c>
      <c r="E3735" s="39">
        <v>0.30790000000000001</v>
      </c>
    </row>
    <row r="3736" spans="1:5" x14ac:dyDescent="0.2">
      <c r="A3736" s="39">
        <v>57</v>
      </c>
      <c r="B3736" s="39">
        <v>2092</v>
      </c>
      <c r="C3736" s="38" t="s">
        <v>3809</v>
      </c>
      <c r="D3736" s="39">
        <v>0.35599999999999998</v>
      </c>
      <c r="E3736" s="39">
        <v>0.30320000000000003</v>
      </c>
    </row>
    <row r="3737" spans="1:5" x14ac:dyDescent="0.2">
      <c r="A3737" s="39">
        <v>57</v>
      </c>
      <c r="B3737" s="39">
        <v>2093</v>
      </c>
      <c r="C3737" s="38" t="s">
        <v>3810</v>
      </c>
      <c r="D3737" s="39">
        <v>0.35160000000000002</v>
      </c>
      <c r="E3737" s="39">
        <v>0.29870000000000002</v>
      </c>
    </row>
    <row r="3738" spans="1:5" x14ac:dyDescent="0.2">
      <c r="A3738" s="39">
        <v>57</v>
      </c>
      <c r="B3738" s="39">
        <v>2094</v>
      </c>
      <c r="C3738" s="38" t="s">
        <v>3811</v>
      </c>
      <c r="D3738" s="39">
        <v>0.34720000000000001</v>
      </c>
      <c r="E3738" s="39">
        <v>0.29420000000000002</v>
      </c>
    </row>
    <row r="3739" spans="1:5" x14ac:dyDescent="0.2">
      <c r="A3739" s="39">
        <v>57</v>
      </c>
      <c r="B3739" s="39">
        <v>2095</v>
      </c>
      <c r="C3739" s="38" t="s">
        <v>3812</v>
      </c>
      <c r="D3739" s="39">
        <v>0.34279999999999999</v>
      </c>
      <c r="E3739" s="39">
        <v>0.2898</v>
      </c>
    </row>
    <row r="3740" spans="1:5" x14ac:dyDescent="0.2">
      <c r="A3740" s="39">
        <v>57</v>
      </c>
      <c r="B3740" s="39">
        <v>2096</v>
      </c>
      <c r="C3740" s="38" t="s">
        <v>3813</v>
      </c>
      <c r="D3740" s="39">
        <v>0.33850000000000002</v>
      </c>
      <c r="E3740" s="39">
        <v>0.28539999999999999</v>
      </c>
    </row>
    <row r="3741" spans="1:5" x14ac:dyDescent="0.2">
      <c r="A3741" s="39">
        <v>57</v>
      </c>
      <c r="B3741" s="39">
        <v>2097</v>
      </c>
      <c r="C3741" s="38" t="s">
        <v>3814</v>
      </c>
      <c r="D3741" s="39">
        <v>0.33439999999999998</v>
      </c>
      <c r="E3741" s="39">
        <v>0.28120000000000001</v>
      </c>
    </row>
    <row r="3742" spans="1:5" x14ac:dyDescent="0.2">
      <c r="A3742" s="39">
        <v>57</v>
      </c>
      <c r="B3742" s="39">
        <v>2098</v>
      </c>
      <c r="C3742" s="38" t="s">
        <v>3815</v>
      </c>
      <c r="D3742" s="39">
        <v>0.33019999999999999</v>
      </c>
      <c r="E3742" s="39">
        <v>0.27689999999999998</v>
      </c>
    </row>
    <row r="3743" spans="1:5" x14ac:dyDescent="0.2">
      <c r="A3743" s="39">
        <v>57</v>
      </c>
      <c r="B3743" s="39">
        <v>2099</v>
      </c>
      <c r="C3743" s="38" t="s">
        <v>3816</v>
      </c>
      <c r="D3743" s="39">
        <v>0.3261</v>
      </c>
      <c r="E3743" s="39">
        <v>0.27279999999999999</v>
      </c>
    </row>
    <row r="3744" spans="1:5" x14ac:dyDescent="0.2">
      <c r="A3744" s="39">
        <v>57</v>
      </c>
      <c r="B3744" s="39">
        <v>2100</v>
      </c>
      <c r="C3744" s="38" t="s">
        <v>3817</v>
      </c>
      <c r="D3744" s="39">
        <v>0.32200000000000001</v>
      </c>
      <c r="E3744" s="39">
        <v>0.26869999999999999</v>
      </c>
    </row>
    <row r="3745" spans="1:5" x14ac:dyDescent="0.2">
      <c r="A3745" s="39">
        <v>57</v>
      </c>
      <c r="B3745" s="39">
        <v>2101</v>
      </c>
      <c r="C3745" s="38" t="s">
        <v>3818</v>
      </c>
      <c r="D3745" s="39">
        <v>0.318</v>
      </c>
      <c r="E3745" s="39">
        <v>0.26469999999999999</v>
      </c>
    </row>
    <row r="3746" spans="1:5" x14ac:dyDescent="0.2">
      <c r="A3746" s="39">
        <v>57</v>
      </c>
      <c r="B3746" s="39">
        <v>2102</v>
      </c>
      <c r="C3746" s="38" t="s">
        <v>3819</v>
      </c>
      <c r="D3746" s="39">
        <v>0.314</v>
      </c>
      <c r="E3746" s="39">
        <v>0.26069999999999999</v>
      </c>
    </row>
    <row r="3747" spans="1:5" x14ac:dyDescent="0.2">
      <c r="A3747" s="39">
        <v>57</v>
      </c>
      <c r="B3747" s="39">
        <v>2103</v>
      </c>
      <c r="C3747" s="38" t="s">
        <v>3820</v>
      </c>
      <c r="D3747" s="39">
        <v>0.31009999999999999</v>
      </c>
      <c r="E3747" s="39">
        <v>0.25679999999999997</v>
      </c>
    </row>
    <row r="3748" spans="1:5" x14ac:dyDescent="0.2">
      <c r="A3748" s="39">
        <v>57</v>
      </c>
      <c r="B3748" s="39">
        <v>2104</v>
      </c>
      <c r="C3748" s="38" t="s">
        <v>3821</v>
      </c>
      <c r="D3748" s="39">
        <v>0.30630000000000002</v>
      </c>
      <c r="E3748" s="39">
        <v>0.25290000000000001</v>
      </c>
    </row>
    <row r="3749" spans="1:5" x14ac:dyDescent="0.2">
      <c r="A3749" s="39">
        <v>57</v>
      </c>
      <c r="B3749" s="39">
        <v>2105</v>
      </c>
      <c r="C3749" s="38" t="s">
        <v>3822</v>
      </c>
      <c r="D3749" s="39">
        <v>0.3024</v>
      </c>
      <c r="E3749" s="39">
        <v>0.24909999999999999</v>
      </c>
    </row>
    <row r="3750" spans="1:5" x14ac:dyDescent="0.2">
      <c r="A3750" s="39">
        <v>57</v>
      </c>
      <c r="B3750" s="39">
        <v>2106</v>
      </c>
      <c r="C3750" s="38" t="s">
        <v>3823</v>
      </c>
      <c r="D3750" s="39">
        <v>0.29859999999999998</v>
      </c>
      <c r="E3750" s="39">
        <v>0.2455</v>
      </c>
    </row>
    <row r="3751" spans="1:5" x14ac:dyDescent="0.2">
      <c r="A3751" s="39">
        <v>57</v>
      </c>
      <c r="B3751" s="39">
        <v>2107</v>
      </c>
      <c r="C3751" s="38" t="s">
        <v>3824</v>
      </c>
      <c r="D3751" s="39">
        <v>0.2949</v>
      </c>
      <c r="E3751" s="39">
        <v>0.24179999999999999</v>
      </c>
    </row>
    <row r="3752" spans="1:5" x14ac:dyDescent="0.2">
      <c r="A3752" s="39">
        <v>57</v>
      </c>
      <c r="B3752" s="39">
        <v>2108</v>
      </c>
      <c r="C3752" s="38" t="s">
        <v>3825</v>
      </c>
      <c r="D3752" s="39">
        <v>0.29120000000000001</v>
      </c>
      <c r="E3752" s="39">
        <v>0.23810000000000001</v>
      </c>
    </row>
    <row r="3753" spans="1:5" x14ac:dyDescent="0.2">
      <c r="A3753" s="39">
        <v>57</v>
      </c>
      <c r="B3753" s="39">
        <v>2109</v>
      </c>
      <c r="C3753" s="38" t="s">
        <v>3826</v>
      </c>
      <c r="D3753" s="39">
        <v>0.28760000000000002</v>
      </c>
      <c r="E3753" s="39">
        <v>0.23449999999999999</v>
      </c>
    </row>
    <row r="3754" spans="1:5" x14ac:dyDescent="0.2">
      <c r="A3754" s="39">
        <v>57</v>
      </c>
      <c r="B3754" s="39">
        <v>2110</v>
      </c>
      <c r="C3754" s="38" t="s">
        <v>3827</v>
      </c>
      <c r="D3754" s="39">
        <v>0.28399999999999997</v>
      </c>
      <c r="E3754" s="39">
        <v>0.2311</v>
      </c>
    </row>
    <row r="3755" spans="1:5" x14ac:dyDescent="0.2">
      <c r="A3755" s="39">
        <v>57</v>
      </c>
      <c r="B3755" s="39">
        <v>2111</v>
      </c>
      <c r="C3755" s="38" t="s">
        <v>3828</v>
      </c>
      <c r="D3755" s="39">
        <v>0.28039999999999998</v>
      </c>
      <c r="E3755" s="39">
        <v>0.2276</v>
      </c>
    </row>
    <row r="3756" spans="1:5" x14ac:dyDescent="0.2">
      <c r="A3756" s="39">
        <v>57</v>
      </c>
      <c r="B3756" s="39">
        <v>2112</v>
      </c>
      <c r="C3756" s="38" t="s">
        <v>3829</v>
      </c>
      <c r="D3756" s="39">
        <v>0.27689999999999998</v>
      </c>
      <c r="E3756" s="39">
        <v>0.22420000000000001</v>
      </c>
    </row>
    <row r="3757" spans="1:5" x14ac:dyDescent="0.2">
      <c r="A3757" s="39">
        <v>57</v>
      </c>
      <c r="B3757" s="39">
        <v>2113</v>
      </c>
      <c r="C3757" s="38" t="s">
        <v>3830</v>
      </c>
      <c r="D3757" s="39">
        <v>0.27350000000000002</v>
      </c>
      <c r="E3757" s="39">
        <v>0.2208</v>
      </c>
    </row>
    <row r="3758" spans="1:5" x14ac:dyDescent="0.2">
      <c r="A3758" s="39">
        <v>57</v>
      </c>
      <c r="B3758" s="39">
        <v>2114</v>
      </c>
      <c r="C3758" s="38" t="s">
        <v>3831</v>
      </c>
      <c r="D3758" s="39">
        <v>0.27010000000000001</v>
      </c>
      <c r="E3758" s="39">
        <v>0.2175</v>
      </c>
    </row>
    <row r="3759" spans="1:5" x14ac:dyDescent="0.2">
      <c r="A3759" s="39">
        <v>57</v>
      </c>
      <c r="B3759" s="39">
        <v>2115</v>
      </c>
      <c r="C3759" s="38" t="s">
        <v>3832</v>
      </c>
      <c r="D3759" s="39">
        <v>0.26669999999999999</v>
      </c>
      <c r="E3759" s="39">
        <v>0.2142</v>
      </c>
    </row>
    <row r="3760" spans="1:5" x14ac:dyDescent="0.2">
      <c r="A3760" s="39">
        <v>57</v>
      </c>
      <c r="B3760" s="39">
        <v>2116</v>
      </c>
      <c r="C3760" s="38" t="s">
        <v>3833</v>
      </c>
      <c r="D3760" s="39">
        <v>0.26334279896334689</v>
      </c>
      <c r="E3760" s="39">
        <v>0.21095006896551724</v>
      </c>
    </row>
    <row r="3761" spans="1:5" x14ac:dyDescent="0.2">
      <c r="A3761" s="39">
        <v>57</v>
      </c>
      <c r="B3761" s="39">
        <v>2117</v>
      </c>
      <c r="C3761" s="38" t="s">
        <v>3834</v>
      </c>
      <c r="D3761" s="39">
        <v>0.26002785813966905</v>
      </c>
      <c r="E3761" s="39">
        <v>0.20774944722948868</v>
      </c>
    </row>
    <row r="3762" spans="1:5" x14ac:dyDescent="0.2">
      <c r="A3762" s="39">
        <v>58</v>
      </c>
      <c r="B3762" s="39">
        <v>2024</v>
      </c>
      <c r="C3762" s="38" t="s">
        <v>3835</v>
      </c>
      <c r="D3762" s="39">
        <v>0.92320000000000002</v>
      </c>
      <c r="E3762" s="39">
        <v>0.92230000000000001</v>
      </c>
    </row>
    <row r="3763" spans="1:5" x14ac:dyDescent="0.2">
      <c r="A3763" s="39">
        <v>58</v>
      </c>
      <c r="B3763" s="39">
        <v>2025</v>
      </c>
      <c r="C3763" s="38" t="s">
        <v>3836</v>
      </c>
      <c r="D3763" s="39">
        <v>0.88670000000000004</v>
      </c>
      <c r="E3763" s="39">
        <v>0.8851</v>
      </c>
    </row>
    <row r="3764" spans="1:5" x14ac:dyDescent="0.2">
      <c r="A3764" s="39">
        <v>58</v>
      </c>
      <c r="B3764" s="39">
        <v>2026</v>
      </c>
      <c r="C3764" s="38" t="s">
        <v>3837</v>
      </c>
      <c r="D3764" s="39">
        <v>0.86909999999999998</v>
      </c>
      <c r="E3764" s="39">
        <v>0.86660000000000004</v>
      </c>
    </row>
    <row r="3765" spans="1:5" x14ac:dyDescent="0.2">
      <c r="A3765" s="39">
        <v>58</v>
      </c>
      <c r="B3765" s="39">
        <v>2027</v>
      </c>
      <c r="C3765" s="38" t="s">
        <v>3838</v>
      </c>
      <c r="D3765" s="39">
        <v>0.85229999999999995</v>
      </c>
      <c r="E3765" s="39">
        <v>0.8488</v>
      </c>
    </row>
    <row r="3766" spans="1:5" x14ac:dyDescent="0.2">
      <c r="A3766" s="39">
        <v>58</v>
      </c>
      <c r="B3766" s="39">
        <v>2028</v>
      </c>
      <c r="C3766" s="38" t="s">
        <v>3839</v>
      </c>
      <c r="D3766" s="39">
        <v>0.83640000000000003</v>
      </c>
      <c r="E3766" s="39">
        <v>0.83179999999999998</v>
      </c>
    </row>
    <row r="3767" spans="1:5" x14ac:dyDescent="0.2">
      <c r="A3767" s="39">
        <v>58</v>
      </c>
      <c r="B3767" s="39">
        <v>2029</v>
      </c>
      <c r="C3767" s="38" t="s">
        <v>3840</v>
      </c>
      <c r="D3767" s="39">
        <v>0.82110000000000005</v>
      </c>
      <c r="E3767" s="39">
        <v>0.81540000000000001</v>
      </c>
    </row>
    <row r="3768" spans="1:5" x14ac:dyDescent="0.2">
      <c r="A3768" s="39">
        <v>58</v>
      </c>
      <c r="B3768" s="39">
        <v>2030</v>
      </c>
      <c r="C3768" s="38" t="s">
        <v>3841</v>
      </c>
      <c r="D3768" s="39">
        <v>0.80630000000000002</v>
      </c>
      <c r="E3768" s="39">
        <v>0.79959999999999998</v>
      </c>
    </row>
    <row r="3769" spans="1:5" x14ac:dyDescent="0.2">
      <c r="A3769" s="39">
        <v>58</v>
      </c>
      <c r="B3769" s="39">
        <v>2031</v>
      </c>
      <c r="C3769" s="38" t="s">
        <v>3842</v>
      </c>
      <c r="D3769" s="39">
        <v>0.79200000000000004</v>
      </c>
      <c r="E3769" s="39">
        <v>0.78420000000000001</v>
      </c>
    </row>
    <row r="3770" spans="1:5" x14ac:dyDescent="0.2">
      <c r="A3770" s="39">
        <v>58</v>
      </c>
      <c r="B3770" s="39">
        <v>2032</v>
      </c>
      <c r="C3770" s="38" t="s">
        <v>3843</v>
      </c>
      <c r="D3770" s="39">
        <v>0.77800000000000002</v>
      </c>
      <c r="E3770" s="39">
        <v>0.76910000000000001</v>
      </c>
    </row>
    <row r="3771" spans="1:5" x14ac:dyDescent="0.2">
      <c r="A3771" s="39">
        <v>58</v>
      </c>
      <c r="B3771" s="39">
        <v>2033</v>
      </c>
      <c r="C3771" s="38" t="s">
        <v>3844</v>
      </c>
      <c r="D3771" s="39">
        <v>0.76429999999999998</v>
      </c>
      <c r="E3771" s="39">
        <v>0.75419999999999998</v>
      </c>
    </row>
    <row r="3772" spans="1:5" x14ac:dyDescent="0.2">
      <c r="A3772" s="39">
        <v>58</v>
      </c>
      <c r="B3772" s="39">
        <v>2034</v>
      </c>
      <c r="C3772" s="38" t="s">
        <v>3845</v>
      </c>
      <c r="D3772" s="39">
        <v>0.75060000000000004</v>
      </c>
      <c r="E3772" s="39">
        <v>0.73960000000000004</v>
      </c>
    </row>
    <row r="3773" spans="1:5" x14ac:dyDescent="0.2">
      <c r="A3773" s="39">
        <v>58</v>
      </c>
      <c r="B3773" s="39">
        <v>2035</v>
      </c>
      <c r="C3773" s="38" t="s">
        <v>3846</v>
      </c>
      <c r="D3773" s="39">
        <v>0.73740000000000006</v>
      </c>
      <c r="E3773" s="39">
        <v>0.72529999999999994</v>
      </c>
    </row>
    <row r="3774" spans="1:5" x14ac:dyDescent="0.2">
      <c r="A3774" s="39">
        <v>58</v>
      </c>
      <c r="B3774" s="39">
        <v>2036</v>
      </c>
      <c r="C3774" s="38" t="s">
        <v>3847</v>
      </c>
      <c r="D3774" s="39">
        <v>0.72499999999999998</v>
      </c>
      <c r="E3774" s="39">
        <v>0.71179999999999999</v>
      </c>
    </row>
    <row r="3775" spans="1:5" x14ac:dyDescent="0.2">
      <c r="A3775" s="39">
        <v>58</v>
      </c>
      <c r="B3775" s="39">
        <v>2037</v>
      </c>
      <c r="C3775" s="38" t="s">
        <v>3848</v>
      </c>
      <c r="D3775" s="39">
        <v>0.71330000000000005</v>
      </c>
      <c r="E3775" s="39">
        <v>0.69899999999999995</v>
      </c>
    </row>
    <row r="3776" spans="1:5" x14ac:dyDescent="0.2">
      <c r="A3776" s="39">
        <v>58</v>
      </c>
      <c r="B3776" s="39">
        <v>2038</v>
      </c>
      <c r="C3776" s="38" t="s">
        <v>3849</v>
      </c>
      <c r="D3776" s="39">
        <v>0.70240000000000002</v>
      </c>
      <c r="E3776" s="39">
        <v>0.68689999999999996</v>
      </c>
    </row>
    <row r="3777" spans="1:5" x14ac:dyDescent="0.2">
      <c r="A3777" s="39">
        <v>58</v>
      </c>
      <c r="B3777" s="39">
        <v>2039</v>
      </c>
      <c r="C3777" s="38" t="s">
        <v>3850</v>
      </c>
      <c r="D3777" s="39">
        <v>0.69230000000000003</v>
      </c>
      <c r="E3777" s="39">
        <v>0.67549999999999999</v>
      </c>
    </row>
    <row r="3778" spans="1:5" x14ac:dyDescent="0.2">
      <c r="A3778" s="39">
        <v>58</v>
      </c>
      <c r="B3778" s="39">
        <v>2040</v>
      </c>
      <c r="C3778" s="38" t="s">
        <v>3851</v>
      </c>
      <c r="D3778" s="39">
        <v>0.68300000000000005</v>
      </c>
      <c r="E3778" s="39">
        <v>0.66469999999999996</v>
      </c>
    </row>
    <row r="3779" spans="1:5" x14ac:dyDescent="0.2">
      <c r="A3779" s="39">
        <v>58</v>
      </c>
      <c r="B3779" s="39">
        <v>2041</v>
      </c>
      <c r="C3779" s="38" t="s">
        <v>3852</v>
      </c>
      <c r="D3779" s="39">
        <v>0.67400000000000004</v>
      </c>
      <c r="E3779" s="39">
        <v>0.65439999999999998</v>
      </c>
    </row>
    <row r="3780" spans="1:5" x14ac:dyDescent="0.2">
      <c r="A3780" s="39">
        <v>58</v>
      </c>
      <c r="B3780" s="39">
        <v>2042</v>
      </c>
      <c r="C3780" s="38" t="s">
        <v>3853</v>
      </c>
      <c r="D3780" s="39">
        <v>0.66559999999999997</v>
      </c>
      <c r="E3780" s="39">
        <v>0.64449999999999996</v>
      </c>
    </row>
    <row r="3781" spans="1:5" x14ac:dyDescent="0.2">
      <c r="A3781" s="39">
        <v>58</v>
      </c>
      <c r="B3781" s="39">
        <v>2043</v>
      </c>
      <c r="C3781" s="38" t="s">
        <v>3854</v>
      </c>
      <c r="D3781" s="39">
        <v>0.6573</v>
      </c>
      <c r="E3781" s="39">
        <v>0.63490000000000002</v>
      </c>
    </row>
    <row r="3782" spans="1:5" x14ac:dyDescent="0.2">
      <c r="A3782" s="39">
        <v>58</v>
      </c>
      <c r="B3782" s="39">
        <v>2044</v>
      </c>
      <c r="C3782" s="38" t="s">
        <v>3855</v>
      </c>
      <c r="D3782" s="39">
        <v>0.64910000000000001</v>
      </c>
      <c r="E3782" s="39">
        <v>0.62539999999999996</v>
      </c>
    </row>
    <row r="3783" spans="1:5" x14ac:dyDescent="0.2">
      <c r="A3783" s="39">
        <v>58</v>
      </c>
      <c r="B3783" s="39">
        <v>2045</v>
      </c>
      <c r="C3783" s="38" t="s">
        <v>3856</v>
      </c>
      <c r="D3783" s="39">
        <v>0.6411</v>
      </c>
      <c r="E3783" s="39">
        <v>0.61599999999999999</v>
      </c>
    </row>
    <row r="3784" spans="1:5" x14ac:dyDescent="0.2">
      <c r="A3784" s="39">
        <v>58</v>
      </c>
      <c r="B3784" s="39">
        <v>2046</v>
      </c>
      <c r="C3784" s="38" t="s">
        <v>3857</v>
      </c>
      <c r="D3784" s="39">
        <v>0.63300000000000001</v>
      </c>
      <c r="E3784" s="39">
        <v>0.6069</v>
      </c>
    </row>
    <row r="3785" spans="1:5" x14ac:dyDescent="0.2">
      <c r="A3785" s="39">
        <v>58</v>
      </c>
      <c r="B3785" s="39">
        <v>2047</v>
      </c>
      <c r="C3785" s="38" t="s">
        <v>3858</v>
      </c>
      <c r="D3785" s="39">
        <v>0.62519999999999998</v>
      </c>
      <c r="E3785" s="39">
        <v>0.59770000000000001</v>
      </c>
    </row>
    <row r="3786" spans="1:5" x14ac:dyDescent="0.2">
      <c r="A3786" s="39">
        <v>58</v>
      </c>
      <c r="B3786" s="39">
        <v>2048</v>
      </c>
      <c r="C3786" s="38" t="s">
        <v>3859</v>
      </c>
      <c r="D3786" s="39">
        <v>0.61729999999999996</v>
      </c>
      <c r="E3786" s="39">
        <v>0.5887</v>
      </c>
    </row>
    <row r="3787" spans="1:5" x14ac:dyDescent="0.2">
      <c r="A3787" s="39">
        <v>58</v>
      </c>
      <c r="B3787" s="39">
        <v>2049</v>
      </c>
      <c r="C3787" s="38" t="s">
        <v>3860</v>
      </c>
      <c r="D3787" s="39">
        <v>0.60970000000000002</v>
      </c>
      <c r="E3787" s="39">
        <v>0.57999999999999996</v>
      </c>
    </row>
    <row r="3788" spans="1:5" x14ac:dyDescent="0.2">
      <c r="A3788" s="39">
        <v>58</v>
      </c>
      <c r="B3788" s="39">
        <v>2050</v>
      </c>
      <c r="C3788" s="38" t="s">
        <v>3861</v>
      </c>
      <c r="D3788" s="39">
        <v>0.60209999999999997</v>
      </c>
      <c r="E3788" s="39">
        <v>0.57120000000000004</v>
      </c>
    </row>
    <row r="3789" spans="1:5" x14ac:dyDescent="0.2">
      <c r="A3789" s="39">
        <v>58</v>
      </c>
      <c r="B3789" s="39">
        <v>2051</v>
      </c>
      <c r="C3789" s="38" t="s">
        <v>3862</v>
      </c>
      <c r="D3789" s="39">
        <v>0.59450000000000003</v>
      </c>
      <c r="E3789" s="39">
        <v>0.56269999999999998</v>
      </c>
    </row>
    <row r="3790" spans="1:5" x14ac:dyDescent="0.2">
      <c r="A3790" s="39">
        <v>58</v>
      </c>
      <c r="B3790" s="39">
        <v>2052</v>
      </c>
      <c r="C3790" s="38" t="s">
        <v>3863</v>
      </c>
      <c r="D3790" s="39">
        <v>0.58720000000000006</v>
      </c>
      <c r="E3790" s="39">
        <v>0.55430000000000001</v>
      </c>
    </row>
    <row r="3791" spans="1:5" x14ac:dyDescent="0.2">
      <c r="A3791" s="39">
        <v>58</v>
      </c>
      <c r="B3791" s="39">
        <v>2053</v>
      </c>
      <c r="C3791" s="38" t="s">
        <v>3864</v>
      </c>
      <c r="D3791" s="39">
        <v>0.57989999999999997</v>
      </c>
      <c r="E3791" s="39">
        <v>0.54600000000000004</v>
      </c>
    </row>
    <row r="3792" spans="1:5" x14ac:dyDescent="0.2">
      <c r="A3792" s="39">
        <v>58</v>
      </c>
      <c r="B3792" s="39">
        <v>2054</v>
      </c>
      <c r="C3792" s="38" t="s">
        <v>3865</v>
      </c>
      <c r="D3792" s="39">
        <v>0.57269999999999999</v>
      </c>
      <c r="E3792" s="39">
        <v>0.53790000000000004</v>
      </c>
    </row>
    <row r="3793" spans="1:5" x14ac:dyDescent="0.2">
      <c r="A3793" s="39">
        <v>58</v>
      </c>
      <c r="B3793" s="39">
        <v>2055</v>
      </c>
      <c r="C3793" s="38" t="s">
        <v>3866</v>
      </c>
      <c r="D3793" s="39">
        <v>0.5655</v>
      </c>
      <c r="E3793" s="39">
        <v>0.52980000000000005</v>
      </c>
    </row>
    <row r="3794" spans="1:5" x14ac:dyDescent="0.2">
      <c r="A3794" s="39">
        <v>58</v>
      </c>
      <c r="B3794" s="39">
        <v>2056</v>
      </c>
      <c r="C3794" s="38" t="s">
        <v>3867</v>
      </c>
      <c r="D3794" s="39">
        <v>0.55840000000000001</v>
      </c>
      <c r="E3794" s="39">
        <v>0.52190000000000003</v>
      </c>
    </row>
    <row r="3795" spans="1:5" x14ac:dyDescent="0.2">
      <c r="A3795" s="39">
        <v>58</v>
      </c>
      <c r="B3795" s="39">
        <v>2057</v>
      </c>
      <c r="C3795" s="38" t="s">
        <v>3868</v>
      </c>
      <c r="D3795" s="39">
        <v>0.55149999999999999</v>
      </c>
      <c r="E3795" s="39">
        <v>0.51400000000000001</v>
      </c>
    </row>
    <row r="3796" spans="1:5" x14ac:dyDescent="0.2">
      <c r="A3796" s="39">
        <v>58</v>
      </c>
      <c r="B3796" s="39">
        <v>2058</v>
      </c>
      <c r="C3796" s="38" t="s">
        <v>3869</v>
      </c>
      <c r="D3796" s="39">
        <v>0.54469999999999996</v>
      </c>
      <c r="E3796" s="39">
        <v>0.50629999999999997</v>
      </c>
    </row>
    <row r="3797" spans="1:5" x14ac:dyDescent="0.2">
      <c r="A3797" s="39">
        <v>58</v>
      </c>
      <c r="B3797" s="39">
        <v>2059</v>
      </c>
      <c r="C3797" s="38" t="s">
        <v>3870</v>
      </c>
      <c r="D3797" s="39">
        <v>0.53790000000000004</v>
      </c>
      <c r="E3797" s="39">
        <v>0.49880000000000002</v>
      </c>
    </row>
    <row r="3798" spans="1:5" x14ac:dyDescent="0.2">
      <c r="A3798" s="39">
        <v>58</v>
      </c>
      <c r="B3798" s="39">
        <v>2060</v>
      </c>
      <c r="C3798" s="38" t="s">
        <v>3871</v>
      </c>
      <c r="D3798" s="39">
        <v>0.53110000000000002</v>
      </c>
      <c r="E3798" s="39">
        <v>0.49120000000000003</v>
      </c>
    </row>
    <row r="3799" spans="1:5" x14ac:dyDescent="0.2">
      <c r="A3799" s="39">
        <v>58</v>
      </c>
      <c r="B3799" s="39">
        <v>2061</v>
      </c>
      <c r="C3799" s="38" t="s">
        <v>3872</v>
      </c>
      <c r="D3799" s="39">
        <v>0.52449999999999997</v>
      </c>
      <c r="E3799" s="39">
        <v>0.4839</v>
      </c>
    </row>
    <row r="3800" spans="1:5" x14ac:dyDescent="0.2">
      <c r="A3800" s="39">
        <v>58</v>
      </c>
      <c r="B3800" s="39">
        <v>2062</v>
      </c>
      <c r="C3800" s="38" t="s">
        <v>3873</v>
      </c>
      <c r="D3800" s="39">
        <v>0.51800000000000002</v>
      </c>
      <c r="E3800" s="39">
        <v>0.47670000000000001</v>
      </c>
    </row>
    <row r="3801" spans="1:5" x14ac:dyDescent="0.2">
      <c r="A3801" s="39">
        <v>58</v>
      </c>
      <c r="B3801" s="39">
        <v>2063</v>
      </c>
      <c r="C3801" s="38" t="s">
        <v>3874</v>
      </c>
      <c r="D3801" s="39">
        <v>0.51149999999999995</v>
      </c>
      <c r="E3801" s="39">
        <v>0.46960000000000002</v>
      </c>
    </row>
    <row r="3802" spans="1:5" x14ac:dyDescent="0.2">
      <c r="A3802" s="39">
        <v>58</v>
      </c>
      <c r="B3802" s="39">
        <v>2064</v>
      </c>
      <c r="C3802" s="38" t="s">
        <v>3875</v>
      </c>
      <c r="D3802" s="39">
        <v>0.50519999999999998</v>
      </c>
      <c r="E3802" s="39">
        <v>0.46239999999999998</v>
      </c>
    </row>
    <row r="3803" spans="1:5" x14ac:dyDescent="0.2">
      <c r="A3803" s="39">
        <v>58</v>
      </c>
      <c r="B3803" s="39">
        <v>2065</v>
      </c>
      <c r="C3803" s="38" t="s">
        <v>3876</v>
      </c>
      <c r="D3803" s="39">
        <v>0.49890000000000001</v>
      </c>
      <c r="E3803" s="39">
        <v>0.45550000000000002</v>
      </c>
    </row>
    <row r="3804" spans="1:5" x14ac:dyDescent="0.2">
      <c r="A3804" s="39">
        <v>58</v>
      </c>
      <c r="B3804" s="39">
        <v>2066</v>
      </c>
      <c r="C3804" s="38" t="s">
        <v>3877</v>
      </c>
      <c r="D3804" s="39">
        <v>0.49270000000000003</v>
      </c>
      <c r="E3804" s="39">
        <v>0.44869999999999999</v>
      </c>
    </row>
    <row r="3805" spans="1:5" x14ac:dyDescent="0.2">
      <c r="A3805" s="39">
        <v>58</v>
      </c>
      <c r="B3805" s="39">
        <v>2067</v>
      </c>
      <c r="C3805" s="38" t="s">
        <v>3878</v>
      </c>
      <c r="D3805" s="39">
        <v>0.48649999999999999</v>
      </c>
      <c r="E3805" s="39">
        <v>0.442</v>
      </c>
    </row>
    <row r="3806" spans="1:5" x14ac:dyDescent="0.2">
      <c r="A3806" s="39">
        <v>58</v>
      </c>
      <c r="B3806" s="39">
        <v>2068</v>
      </c>
      <c r="C3806" s="38" t="s">
        <v>3879</v>
      </c>
      <c r="D3806" s="39">
        <v>0.48049999999999998</v>
      </c>
      <c r="E3806" s="39">
        <v>0.43540000000000001</v>
      </c>
    </row>
    <row r="3807" spans="1:5" x14ac:dyDescent="0.2">
      <c r="A3807" s="39">
        <v>58</v>
      </c>
      <c r="B3807" s="39">
        <v>2069</v>
      </c>
      <c r="C3807" s="38" t="s">
        <v>3880</v>
      </c>
      <c r="D3807" s="39">
        <v>0.47449999999999998</v>
      </c>
      <c r="E3807" s="39">
        <v>0.4289</v>
      </c>
    </row>
    <row r="3808" spans="1:5" x14ac:dyDescent="0.2">
      <c r="A3808" s="39">
        <v>58</v>
      </c>
      <c r="B3808" s="39">
        <v>2070</v>
      </c>
      <c r="C3808" s="38" t="s">
        <v>3881</v>
      </c>
      <c r="D3808" s="39">
        <v>0.46860000000000002</v>
      </c>
      <c r="E3808" s="39">
        <v>0.42249999999999999</v>
      </c>
    </row>
    <row r="3809" spans="1:5" x14ac:dyDescent="0.2">
      <c r="A3809" s="39">
        <v>58</v>
      </c>
      <c r="B3809" s="39">
        <v>2071</v>
      </c>
      <c r="C3809" s="38" t="s">
        <v>3882</v>
      </c>
      <c r="D3809" s="39">
        <v>0.4627</v>
      </c>
      <c r="E3809" s="39">
        <v>0.41610000000000003</v>
      </c>
    </row>
    <row r="3810" spans="1:5" x14ac:dyDescent="0.2">
      <c r="A3810" s="39">
        <v>58</v>
      </c>
      <c r="B3810" s="39">
        <v>2072</v>
      </c>
      <c r="C3810" s="38" t="s">
        <v>3883</v>
      </c>
      <c r="D3810" s="39">
        <v>0.45700000000000002</v>
      </c>
      <c r="E3810" s="39">
        <v>0.40989999999999999</v>
      </c>
    </row>
    <row r="3811" spans="1:5" x14ac:dyDescent="0.2">
      <c r="A3811" s="39">
        <v>58</v>
      </c>
      <c r="B3811" s="39">
        <v>2073</v>
      </c>
      <c r="C3811" s="38" t="s">
        <v>3884</v>
      </c>
      <c r="D3811" s="39">
        <v>0.45129999999999998</v>
      </c>
      <c r="E3811" s="39">
        <v>0.4037</v>
      </c>
    </row>
    <row r="3812" spans="1:5" x14ac:dyDescent="0.2">
      <c r="A3812" s="39">
        <v>58</v>
      </c>
      <c r="B3812" s="39">
        <v>2074</v>
      </c>
      <c r="C3812" s="38" t="s">
        <v>3885</v>
      </c>
      <c r="D3812" s="39">
        <v>0.4456</v>
      </c>
      <c r="E3812" s="39">
        <v>0.3977</v>
      </c>
    </row>
    <row r="3813" spans="1:5" x14ac:dyDescent="0.2">
      <c r="A3813" s="39">
        <v>58</v>
      </c>
      <c r="B3813" s="39">
        <v>2075</v>
      </c>
      <c r="C3813" s="38" t="s">
        <v>3886</v>
      </c>
      <c r="D3813" s="39">
        <v>0.44009999999999999</v>
      </c>
      <c r="E3813" s="39">
        <v>0.39169999999999999</v>
      </c>
    </row>
    <row r="3814" spans="1:5" x14ac:dyDescent="0.2">
      <c r="A3814" s="39">
        <v>58</v>
      </c>
      <c r="B3814" s="39">
        <v>2076</v>
      </c>
      <c r="C3814" s="38" t="s">
        <v>3887</v>
      </c>
      <c r="D3814" s="39">
        <v>0.43459999999999999</v>
      </c>
      <c r="E3814" s="39">
        <v>0.38590000000000002</v>
      </c>
    </row>
    <row r="3815" spans="1:5" x14ac:dyDescent="0.2">
      <c r="A3815" s="39">
        <v>58</v>
      </c>
      <c r="B3815" s="39">
        <v>2077</v>
      </c>
      <c r="C3815" s="38" t="s">
        <v>3888</v>
      </c>
      <c r="D3815" s="39">
        <v>0.42920000000000003</v>
      </c>
      <c r="E3815" s="39">
        <v>0.38009999999999999</v>
      </c>
    </row>
    <row r="3816" spans="1:5" x14ac:dyDescent="0.2">
      <c r="A3816" s="39">
        <v>58</v>
      </c>
      <c r="B3816" s="39">
        <v>2078</v>
      </c>
      <c r="C3816" s="38" t="s">
        <v>3889</v>
      </c>
      <c r="D3816" s="39">
        <v>0.42380000000000001</v>
      </c>
      <c r="E3816" s="39">
        <v>0.37440000000000001</v>
      </c>
    </row>
    <row r="3817" spans="1:5" x14ac:dyDescent="0.2">
      <c r="A3817" s="39">
        <v>58</v>
      </c>
      <c r="B3817" s="39">
        <v>2079</v>
      </c>
      <c r="C3817" s="38" t="s">
        <v>3890</v>
      </c>
      <c r="D3817" s="39">
        <v>0.41849999999999998</v>
      </c>
      <c r="E3817" s="39">
        <v>0.36880000000000002</v>
      </c>
    </row>
    <row r="3818" spans="1:5" x14ac:dyDescent="0.2">
      <c r="A3818" s="39">
        <v>58</v>
      </c>
      <c r="B3818" s="39">
        <v>2080</v>
      </c>
      <c r="C3818" s="38" t="s">
        <v>3891</v>
      </c>
      <c r="D3818" s="39">
        <v>0.4133</v>
      </c>
      <c r="E3818" s="39">
        <v>0.36320000000000002</v>
      </c>
    </row>
    <row r="3819" spans="1:5" x14ac:dyDescent="0.2">
      <c r="A3819" s="39">
        <v>58</v>
      </c>
      <c r="B3819" s="39">
        <v>2081</v>
      </c>
      <c r="C3819" s="38" t="s">
        <v>3892</v>
      </c>
      <c r="D3819" s="39">
        <v>0.40810000000000002</v>
      </c>
      <c r="E3819" s="39">
        <v>0.35780000000000001</v>
      </c>
    </row>
    <row r="3820" spans="1:5" x14ac:dyDescent="0.2">
      <c r="A3820" s="39">
        <v>58</v>
      </c>
      <c r="B3820" s="39">
        <v>2082</v>
      </c>
      <c r="C3820" s="38" t="s">
        <v>3893</v>
      </c>
      <c r="D3820" s="39">
        <v>0.40300000000000002</v>
      </c>
      <c r="E3820" s="39">
        <v>0.35239999999999999</v>
      </c>
    </row>
    <row r="3821" spans="1:5" x14ac:dyDescent="0.2">
      <c r="A3821" s="39">
        <v>58</v>
      </c>
      <c r="B3821" s="39">
        <v>2083</v>
      </c>
      <c r="C3821" s="38" t="s">
        <v>3894</v>
      </c>
      <c r="D3821" s="39">
        <v>0.39800000000000002</v>
      </c>
      <c r="E3821" s="39">
        <v>0.34710000000000002</v>
      </c>
    </row>
    <row r="3822" spans="1:5" x14ac:dyDescent="0.2">
      <c r="A3822" s="39">
        <v>58</v>
      </c>
      <c r="B3822" s="39">
        <v>2084</v>
      </c>
      <c r="C3822" s="38" t="s">
        <v>3895</v>
      </c>
      <c r="D3822" s="39">
        <v>0.39300000000000002</v>
      </c>
      <c r="E3822" s="39">
        <v>0.34189999999999998</v>
      </c>
    </row>
    <row r="3823" spans="1:5" x14ac:dyDescent="0.2">
      <c r="A3823" s="39">
        <v>58</v>
      </c>
      <c r="B3823" s="39">
        <v>2085</v>
      </c>
      <c r="C3823" s="38" t="s">
        <v>3896</v>
      </c>
      <c r="D3823" s="39">
        <v>0.38819999999999999</v>
      </c>
      <c r="E3823" s="39">
        <v>0.33689999999999998</v>
      </c>
    </row>
    <row r="3824" spans="1:5" x14ac:dyDescent="0.2">
      <c r="A3824" s="39">
        <v>58</v>
      </c>
      <c r="B3824" s="39">
        <v>2086</v>
      </c>
      <c r="C3824" s="38" t="s">
        <v>3897</v>
      </c>
      <c r="D3824" s="39">
        <v>0.38329999999999997</v>
      </c>
      <c r="E3824" s="39">
        <v>0.33179999999999998</v>
      </c>
    </row>
    <row r="3825" spans="1:5" x14ac:dyDescent="0.2">
      <c r="A3825" s="39">
        <v>58</v>
      </c>
      <c r="B3825" s="39">
        <v>2087</v>
      </c>
      <c r="C3825" s="38" t="s">
        <v>3898</v>
      </c>
      <c r="D3825" s="39">
        <v>0.3785</v>
      </c>
      <c r="E3825" s="39">
        <v>0.32690000000000002</v>
      </c>
    </row>
    <row r="3826" spans="1:5" x14ac:dyDescent="0.2">
      <c r="A3826" s="39">
        <v>58</v>
      </c>
      <c r="B3826" s="39">
        <v>2088</v>
      </c>
      <c r="C3826" s="38" t="s">
        <v>3899</v>
      </c>
      <c r="D3826" s="39">
        <v>0.37380000000000002</v>
      </c>
      <c r="E3826" s="39">
        <v>0.32190000000000002</v>
      </c>
    </row>
    <row r="3827" spans="1:5" x14ac:dyDescent="0.2">
      <c r="A3827" s="39">
        <v>58</v>
      </c>
      <c r="B3827" s="39">
        <v>2089</v>
      </c>
      <c r="C3827" s="38" t="s">
        <v>3900</v>
      </c>
      <c r="D3827" s="39">
        <v>0.36909999999999998</v>
      </c>
      <c r="E3827" s="39">
        <v>0.31709999999999999</v>
      </c>
    </row>
    <row r="3828" spans="1:5" x14ac:dyDescent="0.2">
      <c r="A3828" s="39">
        <v>58</v>
      </c>
      <c r="B3828" s="39">
        <v>2090</v>
      </c>
      <c r="C3828" s="38" t="s">
        <v>3901</v>
      </c>
      <c r="D3828" s="39">
        <v>0.36449999999999999</v>
      </c>
      <c r="E3828" s="39">
        <v>0.31230000000000002</v>
      </c>
    </row>
    <row r="3829" spans="1:5" x14ac:dyDescent="0.2">
      <c r="A3829" s="39">
        <v>58</v>
      </c>
      <c r="B3829" s="39">
        <v>2091</v>
      </c>
      <c r="C3829" s="38" t="s">
        <v>3902</v>
      </c>
      <c r="D3829" s="39">
        <v>0.36</v>
      </c>
      <c r="E3829" s="39">
        <v>0.30769999999999997</v>
      </c>
    </row>
    <row r="3830" spans="1:5" x14ac:dyDescent="0.2">
      <c r="A3830" s="39">
        <v>58</v>
      </c>
      <c r="B3830" s="39">
        <v>2092</v>
      </c>
      <c r="C3830" s="38" t="s">
        <v>3903</v>
      </c>
      <c r="D3830" s="39">
        <v>0.35549999999999998</v>
      </c>
      <c r="E3830" s="39">
        <v>0.30309999999999998</v>
      </c>
    </row>
    <row r="3831" spans="1:5" x14ac:dyDescent="0.2">
      <c r="A3831" s="39">
        <v>58</v>
      </c>
      <c r="B3831" s="39">
        <v>2093</v>
      </c>
      <c r="C3831" s="38" t="s">
        <v>3904</v>
      </c>
      <c r="D3831" s="39">
        <v>0.35110000000000002</v>
      </c>
      <c r="E3831" s="39">
        <v>0.29849999999999999</v>
      </c>
    </row>
    <row r="3832" spans="1:5" x14ac:dyDescent="0.2">
      <c r="A3832" s="39">
        <v>58</v>
      </c>
      <c r="B3832" s="39">
        <v>2094</v>
      </c>
      <c r="C3832" s="38" t="s">
        <v>3905</v>
      </c>
      <c r="D3832" s="39">
        <v>0.34670000000000001</v>
      </c>
      <c r="E3832" s="39">
        <v>0.29399999999999998</v>
      </c>
    </row>
    <row r="3833" spans="1:5" x14ac:dyDescent="0.2">
      <c r="A3833" s="39">
        <v>58</v>
      </c>
      <c r="B3833" s="39">
        <v>2095</v>
      </c>
      <c r="C3833" s="38" t="s">
        <v>3906</v>
      </c>
      <c r="D3833" s="39">
        <v>0.34239999999999998</v>
      </c>
      <c r="E3833" s="39">
        <v>0.28960000000000002</v>
      </c>
    </row>
    <row r="3834" spans="1:5" x14ac:dyDescent="0.2">
      <c r="A3834" s="39">
        <v>58</v>
      </c>
      <c r="B3834" s="39">
        <v>2096</v>
      </c>
      <c r="C3834" s="38" t="s">
        <v>3907</v>
      </c>
      <c r="D3834" s="39">
        <v>0.33810000000000001</v>
      </c>
      <c r="E3834" s="39">
        <v>0.2853</v>
      </c>
    </row>
    <row r="3835" spans="1:5" x14ac:dyDescent="0.2">
      <c r="A3835" s="39">
        <v>58</v>
      </c>
      <c r="B3835" s="39">
        <v>2097</v>
      </c>
      <c r="C3835" s="38" t="s">
        <v>3908</v>
      </c>
      <c r="D3835" s="39">
        <v>0.33389999999999997</v>
      </c>
      <c r="E3835" s="39">
        <v>0.28100000000000003</v>
      </c>
    </row>
    <row r="3836" spans="1:5" x14ac:dyDescent="0.2">
      <c r="A3836" s="39">
        <v>58</v>
      </c>
      <c r="B3836" s="39">
        <v>2098</v>
      </c>
      <c r="C3836" s="38" t="s">
        <v>3909</v>
      </c>
      <c r="D3836" s="39">
        <v>0.32969999999999999</v>
      </c>
      <c r="E3836" s="39">
        <v>0.27679999999999999</v>
      </c>
    </row>
    <row r="3837" spans="1:5" x14ac:dyDescent="0.2">
      <c r="A3837" s="39">
        <v>58</v>
      </c>
      <c r="B3837" s="39">
        <v>2099</v>
      </c>
      <c r="C3837" s="38" t="s">
        <v>3910</v>
      </c>
      <c r="D3837" s="39">
        <v>0.3256</v>
      </c>
      <c r="E3837" s="39">
        <v>0.27260000000000001</v>
      </c>
    </row>
    <row r="3838" spans="1:5" x14ac:dyDescent="0.2">
      <c r="A3838" s="39">
        <v>58</v>
      </c>
      <c r="B3838" s="39">
        <v>2100</v>
      </c>
      <c r="C3838" s="38" t="s">
        <v>3911</v>
      </c>
      <c r="D3838" s="39">
        <v>0.32150000000000001</v>
      </c>
      <c r="E3838" s="39">
        <v>0.26860000000000001</v>
      </c>
    </row>
    <row r="3839" spans="1:5" x14ac:dyDescent="0.2">
      <c r="A3839" s="39">
        <v>58</v>
      </c>
      <c r="B3839" s="39">
        <v>2101</v>
      </c>
      <c r="C3839" s="38" t="s">
        <v>3912</v>
      </c>
      <c r="D3839" s="39">
        <v>0.3175</v>
      </c>
      <c r="E3839" s="39">
        <v>0.2646</v>
      </c>
    </row>
    <row r="3840" spans="1:5" x14ac:dyDescent="0.2">
      <c r="A3840" s="39">
        <v>58</v>
      </c>
      <c r="B3840" s="39">
        <v>2102</v>
      </c>
      <c r="C3840" s="38" t="s">
        <v>3913</v>
      </c>
      <c r="D3840" s="39">
        <v>0.31359999999999999</v>
      </c>
      <c r="E3840" s="39">
        <v>0.2606</v>
      </c>
    </row>
    <row r="3841" spans="1:5" x14ac:dyDescent="0.2">
      <c r="A3841" s="39">
        <v>58</v>
      </c>
      <c r="B3841" s="39">
        <v>2103</v>
      </c>
      <c r="C3841" s="38" t="s">
        <v>3914</v>
      </c>
      <c r="D3841" s="39">
        <v>0.30969999999999998</v>
      </c>
      <c r="E3841" s="39">
        <v>0.25669999999999998</v>
      </c>
    </row>
    <row r="3842" spans="1:5" x14ac:dyDescent="0.2">
      <c r="A3842" s="39">
        <v>58</v>
      </c>
      <c r="B3842" s="39">
        <v>2104</v>
      </c>
      <c r="C3842" s="38" t="s">
        <v>3915</v>
      </c>
      <c r="D3842" s="39">
        <v>0.30580000000000002</v>
      </c>
      <c r="E3842" s="39">
        <v>0.25280000000000002</v>
      </c>
    </row>
    <row r="3843" spans="1:5" x14ac:dyDescent="0.2">
      <c r="A3843" s="39">
        <v>58</v>
      </c>
      <c r="B3843" s="39">
        <v>2105</v>
      </c>
      <c r="C3843" s="38" t="s">
        <v>3916</v>
      </c>
      <c r="D3843" s="39">
        <v>0.30199999999999999</v>
      </c>
      <c r="E3843" s="39">
        <v>0.249</v>
      </c>
    </row>
    <row r="3844" spans="1:5" x14ac:dyDescent="0.2">
      <c r="A3844" s="39">
        <v>58</v>
      </c>
      <c r="B3844" s="39">
        <v>2106</v>
      </c>
      <c r="C3844" s="38" t="s">
        <v>3917</v>
      </c>
      <c r="D3844" s="39">
        <v>0.29820000000000002</v>
      </c>
      <c r="E3844" s="39">
        <v>0.24540000000000001</v>
      </c>
    </row>
    <row r="3845" spans="1:5" x14ac:dyDescent="0.2">
      <c r="A3845" s="39">
        <v>58</v>
      </c>
      <c r="B3845" s="39">
        <v>2107</v>
      </c>
      <c r="C3845" s="38" t="s">
        <v>3918</v>
      </c>
      <c r="D3845" s="39">
        <v>0.29449999999999998</v>
      </c>
      <c r="E3845" s="39">
        <v>0.24160000000000001</v>
      </c>
    </row>
    <row r="3846" spans="1:5" x14ac:dyDescent="0.2">
      <c r="A3846" s="39">
        <v>58</v>
      </c>
      <c r="B3846" s="39">
        <v>2108</v>
      </c>
      <c r="C3846" s="38" t="s">
        <v>3919</v>
      </c>
      <c r="D3846" s="39">
        <v>0.2908</v>
      </c>
      <c r="E3846" s="39">
        <v>0.23799999999999999</v>
      </c>
    </row>
    <row r="3847" spans="1:5" x14ac:dyDescent="0.2">
      <c r="A3847" s="39">
        <v>58</v>
      </c>
      <c r="B3847" s="39">
        <v>2109</v>
      </c>
      <c r="C3847" s="38" t="s">
        <v>3920</v>
      </c>
      <c r="D3847" s="39">
        <v>0.28720000000000001</v>
      </c>
      <c r="E3847" s="39">
        <v>0.23449999999999999</v>
      </c>
    </row>
    <row r="3848" spans="1:5" x14ac:dyDescent="0.2">
      <c r="A3848" s="39">
        <v>58</v>
      </c>
      <c r="B3848" s="39">
        <v>2110</v>
      </c>
      <c r="C3848" s="38" t="s">
        <v>3921</v>
      </c>
      <c r="D3848" s="39">
        <v>0.28360000000000002</v>
      </c>
      <c r="E3848" s="39">
        <v>0.23089999999999999</v>
      </c>
    </row>
    <row r="3849" spans="1:5" x14ac:dyDescent="0.2">
      <c r="A3849" s="39">
        <v>58</v>
      </c>
      <c r="B3849" s="39">
        <v>2111</v>
      </c>
      <c r="C3849" s="38" t="s">
        <v>3922</v>
      </c>
      <c r="D3849" s="39">
        <v>0.28010000000000002</v>
      </c>
      <c r="E3849" s="39">
        <v>0.22750000000000001</v>
      </c>
    </row>
    <row r="3850" spans="1:5" x14ac:dyDescent="0.2">
      <c r="A3850" s="39">
        <v>58</v>
      </c>
      <c r="B3850" s="39">
        <v>2112</v>
      </c>
      <c r="C3850" s="38" t="s">
        <v>3923</v>
      </c>
      <c r="D3850" s="39">
        <v>0.27650000000000002</v>
      </c>
      <c r="E3850" s="39">
        <v>0.22409999999999999</v>
      </c>
    </row>
    <row r="3851" spans="1:5" x14ac:dyDescent="0.2">
      <c r="A3851" s="39">
        <v>58</v>
      </c>
      <c r="B3851" s="39">
        <v>2113</v>
      </c>
      <c r="C3851" s="38" t="s">
        <v>3924</v>
      </c>
      <c r="D3851" s="39">
        <v>0.2732</v>
      </c>
      <c r="E3851" s="39">
        <v>0.22070000000000001</v>
      </c>
    </row>
    <row r="3852" spans="1:5" x14ac:dyDescent="0.2">
      <c r="A3852" s="39">
        <v>58</v>
      </c>
      <c r="B3852" s="39">
        <v>2114</v>
      </c>
      <c r="C3852" s="38" t="s">
        <v>3925</v>
      </c>
      <c r="D3852" s="39">
        <v>0.2697</v>
      </c>
      <c r="E3852" s="39">
        <v>0.21740000000000001</v>
      </c>
    </row>
    <row r="3853" spans="1:5" x14ac:dyDescent="0.2">
      <c r="A3853" s="39">
        <v>58</v>
      </c>
      <c r="B3853" s="39">
        <v>2115</v>
      </c>
      <c r="C3853" s="38" t="s">
        <v>3926</v>
      </c>
      <c r="D3853" s="39">
        <v>0.26629999999999998</v>
      </c>
      <c r="E3853" s="39">
        <v>0.21410000000000001</v>
      </c>
    </row>
    <row r="3854" spans="1:5" x14ac:dyDescent="0.2">
      <c r="A3854" s="39">
        <v>58</v>
      </c>
      <c r="B3854" s="39">
        <v>2116</v>
      </c>
      <c r="C3854" s="38" t="s">
        <v>3927</v>
      </c>
      <c r="D3854" s="39">
        <v>0.26294286243974785</v>
      </c>
      <c r="E3854" s="39">
        <v>0.21085009199632018</v>
      </c>
    </row>
    <row r="3855" spans="1:5" x14ac:dyDescent="0.2">
      <c r="A3855" s="39">
        <v>58</v>
      </c>
      <c r="B3855" s="39">
        <v>2117</v>
      </c>
      <c r="C3855" s="38" t="s">
        <v>3928</v>
      </c>
      <c r="D3855" s="39">
        <v>0.25962804696961383</v>
      </c>
      <c r="E3855" s="39">
        <v>0.20764951562287101</v>
      </c>
    </row>
    <row r="3856" spans="1:5" x14ac:dyDescent="0.2">
      <c r="A3856" s="39">
        <v>59</v>
      </c>
      <c r="B3856" s="39">
        <v>2024</v>
      </c>
      <c r="C3856" s="38" t="s">
        <v>3929</v>
      </c>
      <c r="D3856" s="39">
        <v>0.92379999999999995</v>
      </c>
      <c r="E3856" s="39">
        <v>0.92330000000000001</v>
      </c>
    </row>
    <row r="3857" spans="1:5" x14ac:dyDescent="0.2">
      <c r="A3857" s="39">
        <v>59</v>
      </c>
      <c r="B3857" s="39">
        <v>2025</v>
      </c>
      <c r="C3857" s="38" t="s">
        <v>3930</v>
      </c>
      <c r="D3857" s="39">
        <v>0.88719999999999999</v>
      </c>
      <c r="E3857" s="39">
        <v>0.88619999999999999</v>
      </c>
    </row>
    <row r="3858" spans="1:5" x14ac:dyDescent="0.2">
      <c r="A3858" s="39">
        <v>59</v>
      </c>
      <c r="B3858" s="39">
        <v>2026</v>
      </c>
      <c r="C3858" s="38" t="s">
        <v>3931</v>
      </c>
      <c r="D3858" s="39">
        <v>0.86950000000000005</v>
      </c>
      <c r="E3858" s="39">
        <v>0.86750000000000005</v>
      </c>
    </row>
    <row r="3859" spans="1:5" x14ac:dyDescent="0.2">
      <c r="A3859" s="39">
        <v>59</v>
      </c>
      <c r="B3859" s="39">
        <v>2027</v>
      </c>
      <c r="C3859" s="38" t="s">
        <v>3932</v>
      </c>
      <c r="D3859" s="39">
        <v>0.85240000000000005</v>
      </c>
      <c r="E3859" s="39">
        <v>0.84950000000000003</v>
      </c>
    </row>
    <row r="3860" spans="1:5" x14ac:dyDescent="0.2">
      <c r="A3860" s="39">
        <v>59</v>
      </c>
      <c r="B3860" s="39">
        <v>2028</v>
      </c>
      <c r="C3860" s="38" t="s">
        <v>3933</v>
      </c>
      <c r="D3860" s="39">
        <v>0.83620000000000005</v>
      </c>
      <c r="E3860" s="39">
        <v>0.83230000000000004</v>
      </c>
    </row>
    <row r="3861" spans="1:5" x14ac:dyDescent="0.2">
      <c r="A3861" s="39">
        <v>59</v>
      </c>
      <c r="B3861" s="39">
        <v>2029</v>
      </c>
      <c r="C3861" s="38" t="s">
        <v>3934</v>
      </c>
      <c r="D3861" s="39">
        <v>0.8206</v>
      </c>
      <c r="E3861" s="39">
        <v>0.81559999999999999</v>
      </c>
    </row>
    <row r="3862" spans="1:5" x14ac:dyDescent="0.2">
      <c r="A3862" s="39">
        <v>59</v>
      </c>
      <c r="B3862" s="39">
        <v>2030</v>
      </c>
      <c r="C3862" s="38" t="s">
        <v>3935</v>
      </c>
      <c r="D3862" s="39">
        <v>0.80569999999999997</v>
      </c>
      <c r="E3862" s="39">
        <v>0.79959999999999998</v>
      </c>
    </row>
    <row r="3863" spans="1:5" x14ac:dyDescent="0.2">
      <c r="A3863" s="39">
        <v>59</v>
      </c>
      <c r="B3863" s="39">
        <v>2031</v>
      </c>
      <c r="C3863" s="38" t="s">
        <v>3936</v>
      </c>
      <c r="D3863" s="39">
        <v>0.7913</v>
      </c>
      <c r="E3863" s="39">
        <v>0.78410000000000002</v>
      </c>
    </row>
    <row r="3864" spans="1:5" x14ac:dyDescent="0.2">
      <c r="A3864" s="39">
        <v>59</v>
      </c>
      <c r="B3864" s="39">
        <v>2032</v>
      </c>
      <c r="C3864" s="38" t="s">
        <v>3937</v>
      </c>
      <c r="D3864" s="39">
        <v>0.7772</v>
      </c>
      <c r="E3864" s="39">
        <v>0.76900000000000002</v>
      </c>
    </row>
    <row r="3865" spans="1:5" x14ac:dyDescent="0.2">
      <c r="A3865" s="39">
        <v>59</v>
      </c>
      <c r="B3865" s="39">
        <v>2033</v>
      </c>
      <c r="C3865" s="38" t="s">
        <v>3938</v>
      </c>
      <c r="D3865" s="39">
        <v>0.76349999999999996</v>
      </c>
      <c r="E3865" s="39">
        <v>0.75419999999999998</v>
      </c>
    </row>
    <row r="3866" spans="1:5" x14ac:dyDescent="0.2">
      <c r="A3866" s="39">
        <v>59</v>
      </c>
      <c r="B3866" s="39">
        <v>2034</v>
      </c>
      <c r="C3866" s="38" t="s">
        <v>3939</v>
      </c>
      <c r="D3866" s="39">
        <v>0.74980000000000002</v>
      </c>
      <c r="E3866" s="39">
        <v>0.73950000000000005</v>
      </c>
    </row>
    <row r="3867" spans="1:5" x14ac:dyDescent="0.2">
      <c r="A3867" s="39">
        <v>59</v>
      </c>
      <c r="B3867" s="39">
        <v>2035</v>
      </c>
      <c r="C3867" s="38" t="s">
        <v>3940</v>
      </c>
      <c r="D3867" s="39">
        <v>0.73680000000000001</v>
      </c>
      <c r="E3867" s="39">
        <v>0.72529999999999994</v>
      </c>
    </row>
    <row r="3868" spans="1:5" x14ac:dyDescent="0.2">
      <c r="A3868" s="39">
        <v>59</v>
      </c>
      <c r="B3868" s="39">
        <v>2036</v>
      </c>
      <c r="C3868" s="38" t="s">
        <v>3941</v>
      </c>
      <c r="D3868" s="39">
        <v>0.72430000000000005</v>
      </c>
      <c r="E3868" s="39">
        <v>0.71179999999999999</v>
      </c>
    </row>
    <row r="3869" spans="1:5" x14ac:dyDescent="0.2">
      <c r="A3869" s="39">
        <v>59</v>
      </c>
      <c r="B3869" s="39">
        <v>2037</v>
      </c>
      <c r="C3869" s="38" t="s">
        <v>3942</v>
      </c>
      <c r="D3869" s="39">
        <v>0.7127</v>
      </c>
      <c r="E3869" s="39">
        <v>0.69889999999999997</v>
      </c>
    </row>
    <row r="3870" spans="1:5" x14ac:dyDescent="0.2">
      <c r="A3870" s="39">
        <v>59</v>
      </c>
      <c r="B3870" s="39">
        <v>2038</v>
      </c>
      <c r="C3870" s="38" t="s">
        <v>3943</v>
      </c>
      <c r="D3870" s="39">
        <v>0.70179999999999998</v>
      </c>
      <c r="E3870" s="39">
        <v>0.68679999999999997</v>
      </c>
    </row>
    <row r="3871" spans="1:5" x14ac:dyDescent="0.2">
      <c r="A3871" s="39">
        <v>59</v>
      </c>
      <c r="B3871" s="39">
        <v>2039</v>
      </c>
      <c r="C3871" s="38" t="s">
        <v>3944</v>
      </c>
      <c r="D3871" s="39">
        <v>0.69169999999999998</v>
      </c>
      <c r="E3871" s="39">
        <v>0.67549999999999999</v>
      </c>
    </row>
    <row r="3872" spans="1:5" x14ac:dyDescent="0.2">
      <c r="A3872" s="39">
        <v>59</v>
      </c>
      <c r="B3872" s="39">
        <v>2040</v>
      </c>
      <c r="C3872" s="38" t="s">
        <v>3945</v>
      </c>
      <c r="D3872" s="39">
        <v>0.68230000000000002</v>
      </c>
      <c r="E3872" s="39">
        <v>0.66459999999999997</v>
      </c>
    </row>
    <row r="3873" spans="1:5" x14ac:dyDescent="0.2">
      <c r="A3873" s="39">
        <v>59</v>
      </c>
      <c r="B3873" s="39">
        <v>2041</v>
      </c>
      <c r="C3873" s="38" t="s">
        <v>3946</v>
      </c>
      <c r="D3873" s="39">
        <v>0.67349999999999999</v>
      </c>
      <c r="E3873" s="39">
        <v>0.65439999999999998</v>
      </c>
    </row>
    <row r="3874" spans="1:5" x14ac:dyDescent="0.2">
      <c r="A3874" s="39">
        <v>59</v>
      </c>
      <c r="B3874" s="39">
        <v>2042</v>
      </c>
      <c r="C3874" s="38" t="s">
        <v>3947</v>
      </c>
      <c r="D3874" s="39">
        <v>0.66490000000000005</v>
      </c>
      <c r="E3874" s="39">
        <v>0.64459999999999995</v>
      </c>
    </row>
    <row r="3875" spans="1:5" x14ac:dyDescent="0.2">
      <c r="A3875" s="39">
        <v>59</v>
      </c>
      <c r="B3875" s="39">
        <v>2043</v>
      </c>
      <c r="C3875" s="38" t="s">
        <v>3948</v>
      </c>
      <c r="D3875" s="39">
        <v>0.65669999999999995</v>
      </c>
      <c r="E3875" s="39">
        <v>0.63490000000000002</v>
      </c>
    </row>
    <row r="3876" spans="1:5" x14ac:dyDescent="0.2">
      <c r="A3876" s="39">
        <v>59</v>
      </c>
      <c r="B3876" s="39">
        <v>2044</v>
      </c>
      <c r="C3876" s="38" t="s">
        <v>3949</v>
      </c>
      <c r="D3876" s="39">
        <v>0.64849999999999997</v>
      </c>
      <c r="E3876" s="39">
        <v>0.62539999999999996</v>
      </c>
    </row>
    <row r="3877" spans="1:5" x14ac:dyDescent="0.2">
      <c r="A3877" s="39">
        <v>59</v>
      </c>
      <c r="B3877" s="39">
        <v>2045</v>
      </c>
      <c r="C3877" s="38" t="s">
        <v>3950</v>
      </c>
      <c r="D3877" s="39">
        <v>0.64039999999999997</v>
      </c>
      <c r="E3877" s="39">
        <v>0.61609999999999998</v>
      </c>
    </row>
    <row r="3878" spans="1:5" x14ac:dyDescent="0.2">
      <c r="A3878" s="39">
        <v>59</v>
      </c>
      <c r="B3878" s="39">
        <v>2046</v>
      </c>
      <c r="C3878" s="38" t="s">
        <v>3951</v>
      </c>
      <c r="D3878" s="39">
        <v>0.63239999999999996</v>
      </c>
      <c r="E3878" s="39">
        <v>0.6069</v>
      </c>
    </row>
    <row r="3879" spans="1:5" x14ac:dyDescent="0.2">
      <c r="A3879" s="39">
        <v>59</v>
      </c>
      <c r="B3879" s="39">
        <v>2047</v>
      </c>
      <c r="C3879" s="38" t="s">
        <v>3952</v>
      </c>
      <c r="D3879" s="39">
        <v>0.62460000000000004</v>
      </c>
      <c r="E3879" s="39">
        <v>0.5978</v>
      </c>
    </row>
    <row r="3880" spans="1:5" x14ac:dyDescent="0.2">
      <c r="A3880" s="39">
        <v>59</v>
      </c>
      <c r="B3880" s="39">
        <v>2048</v>
      </c>
      <c r="C3880" s="38" t="s">
        <v>3953</v>
      </c>
      <c r="D3880" s="39">
        <v>0.61680000000000001</v>
      </c>
      <c r="E3880" s="39">
        <v>0.58879999999999999</v>
      </c>
    </row>
    <row r="3881" spans="1:5" x14ac:dyDescent="0.2">
      <c r="A3881" s="39">
        <v>59</v>
      </c>
      <c r="B3881" s="39">
        <v>2049</v>
      </c>
      <c r="C3881" s="38" t="s">
        <v>3954</v>
      </c>
      <c r="D3881" s="39">
        <v>0.60909999999999997</v>
      </c>
      <c r="E3881" s="39">
        <v>0.57999999999999996</v>
      </c>
    </row>
    <row r="3882" spans="1:5" x14ac:dyDescent="0.2">
      <c r="A3882" s="39">
        <v>59</v>
      </c>
      <c r="B3882" s="39">
        <v>2050</v>
      </c>
      <c r="C3882" s="38" t="s">
        <v>3955</v>
      </c>
      <c r="D3882" s="39">
        <v>0.60150000000000003</v>
      </c>
      <c r="E3882" s="39">
        <v>0.57130000000000003</v>
      </c>
    </row>
    <row r="3883" spans="1:5" x14ac:dyDescent="0.2">
      <c r="A3883" s="39">
        <v>59</v>
      </c>
      <c r="B3883" s="39">
        <v>2051</v>
      </c>
      <c r="C3883" s="38" t="s">
        <v>3956</v>
      </c>
      <c r="D3883" s="39">
        <v>0.59399999999999997</v>
      </c>
      <c r="E3883" s="39">
        <v>0.56279999999999997</v>
      </c>
    </row>
    <row r="3884" spans="1:5" x14ac:dyDescent="0.2">
      <c r="A3884" s="39">
        <v>59</v>
      </c>
      <c r="B3884" s="39">
        <v>2052</v>
      </c>
      <c r="C3884" s="38" t="s">
        <v>3957</v>
      </c>
      <c r="D3884" s="39">
        <v>0.58660000000000001</v>
      </c>
      <c r="E3884" s="39">
        <v>0.5544</v>
      </c>
    </row>
    <row r="3885" spans="1:5" x14ac:dyDescent="0.2">
      <c r="A3885" s="39">
        <v>59</v>
      </c>
      <c r="B3885" s="39">
        <v>2053</v>
      </c>
      <c r="C3885" s="38" t="s">
        <v>3958</v>
      </c>
      <c r="D3885" s="39">
        <v>0.57930000000000004</v>
      </c>
      <c r="E3885" s="39">
        <v>0.54610000000000003</v>
      </c>
    </row>
    <row r="3886" spans="1:5" x14ac:dyDescent="0.2">
      <c r="A3886" s="39">
        <v>59</v>
      </c>
      <c r="B3886" s="39">
        <v>2054</v>
      </c>
      <c r="C3886" s="38" t="s">
        <v>3959</v>
      </c>
      <c r="D3886" s="39">
        <v>0.57210000000000005</v>
      </c>
      <c r="E3886" s="39">
        <v>0.53790000000000004</v>
      </c>
    </row>
    <row r="3887" spans="1:5" x14ac:dyDescent="0.2">
      <c r="A3887" s="39">
        <v>59</v>
      </c>
      <c r="B3887" s="39">
        <v>2055</v>
      </c>
      <c r="C3887" s="38" t="s">
        <v>3960</v>
      </c>
      <c r="D3887" s="39">
        <v>0.56499999999999995</v>
      </c>
      <c r="E3887" s="39">
        <v>0.52980000000000005</v>
      </c>
    </row>
    <row r="3888" spans="1:5" x14ac:dyDescent="0.2">
      <c r="A3888" s="39">
        <v>59</v>
      </c>
      <c r="B3888" s="39">
        <v>2056</v>
      </c>
      <c r="C3888" s="38" t="s">
        <v>3961</v>
      </c>
      <c r="D3888" s="39">
        <v>0.55800000000000005</v>
      </c>
      <c r="E3888" s="39">
        <v>0.52180000000000004</v>
      </c>
    </row>
    <row r="3889" spans="1:5" x14ac:dyDescent="0.2">
      <c r="A3889" s="39">
        <v>59</v>
      </c>
      <c r="B3889" s="39">
        <v>2057</v>
      </c>
      <c r="C3889" s="38" t="s">
        <v>3962</v>
      </c>
      <c r="D3889" s="39">
        <v>0.55110000000000003</v>
      </c>
      <c r="E3889" s="39">
        <v>0.51400000000000001</v>
      </c>
    </row>
    <row r="3890" spans="1:5" x14ac:dyDescent="0.2">
      <c r="A3890" s="39">
        <v>59</v>
      </c>
      <c r="B3890" s="39">
        <v>2058</v>
      </c>
      <c r="C3890" s="38" t="s">
        <v>3963</v>
      </c>
      <c r="D3890" s="39">
        <v>0.54420000000000002</v>
      </c>
      <c r="E3890" s="39">
        <v>0.50629999999999997</v>
      </c>
    </row>
    <row r="3891" spans="1:5" x14ac:dyDescent="0.2">
      <c r="A3891" s="39">
        <v>59</v>
      </c>
      <c r="B3891" s="39">
        <v>2059</v>
      </c>
      <c r="C3891" s="38" t="s">
        <v>3964</v>
      </c>
      <c r="D3891" s="39">
        <v>0.53739999999999999</v>
      </c>
      <c r="E3891" s="39">
        <v>0.49869999999999998</v>
      </c>
    </row>
    <row r="3892" spans="1:5" x14ac:dyDescent="0.2">
      <c r="A3892" s="39">
        <v>59</v>
      </c>
      <c r="B3892" s="39">
        <v>2060</v>
      </c>
      <c r="C3892" s="38" t="s">
        <v>3965</v>
      </c>
      <c r="D3892" s="39">
        <v>0.53069999999999995</v>
      </c>
      <c r="E3892" s="39">
        <v>0.49130000000000001</v>
      </c>
    </row>
    <row r="3893" spans="1:5" x14ac:dyDescent="0.2">
      <c r="A3893" s="39">
        <v>59</v>
      </c>
      <c r="B3893" s="39">
        <v>2061</v>
      </c>
      <c r="C3893" s="38" t="s">
        <v>3966</v>
      </c>
      <c r="D3893" s="39">
        <v>0.52410000000000001</v>
      </c>
      <c r="E3893" s="39">
        <v>0.4839</v>
      </c>
    </row>
    <row r="3894" spans="1:5" x14ac:dyDescent="0.2">
      <c r="A3894" s="39">
        <v>59</v>
      </c>
      <c r="B3894" s="39">
        <v>2062</v>
      </c>
      <c r="C3894" s="38" t="s">
        <v>3967</v>
      </c>
      <c r="D3894" s="39">
        <v>0.51749999999999996</v>
      </c>
      <c r="E3894" s="39">
        <v>0.47670000000000001</v>
      </c>
    </row>
    <row r="3895" spans="1:5" x14ac:dyDescent="0.2">
      <c r="A3895" s="39">
        <v>59</v>
      </c>
      <c r="B3895" s="39">
        <v>2063</v>
      </c>
      <c r="C3895" s="38" t="s">
        <v>3968</v>
      </c>
      <c r="D3895" s="39">
        <v>0.5111</v>
      </c>
      <c r="E3895" s="39">
        <v>0.46949999999999997</v>
      </c>
    </row>
    <row r="3896" spans="1:5" x14ac:dyDescent="0.2">
      <c r="A3896" s="39">
        <v>59</v>
      </c>
      <c r="B3896" s="39">
        <v>2064</v>
      </c>
      <c r="C3896" s="38" t="s">
        <v>3969</v>
      </c>
      <c r="D3896" s="39">
        <v>0.50480000000000003</v>
      </c>
      <c r="E3896" s="39">
        <v>0.46260000000000001</v>
      </c>
    </row>
    <row r="3897" spans="1:5" x14ac:dyDescent="0.2">
      <c r="A3897" s="39">
        <v>59</v>
      </c>
      <c r="B3897" s="39">
        <v>2065</v>
      </c>
      <c r="C3897" s="38" t="s">
        <v>3970</v>
      </c>
      <c r="D3897" s="39">
        <v>0.4985</v>
      </c>
      <c r="E3897" s="39">
        <v>0.45569999999999999</v>
      </c>
    </row>
    <row r="3898" spans="1:5" x14ac:dyDescent="0.2">
      <c r="A3898" s="39">
        <v>59</v>
      </c>
      <c r="B3898" s="39">
        <v>2066</v>
      </c>
      <c r="C3898" s="38" t="s">
        <v>3971</v>
      </c>
      <c r="D3898" s="39">
        <v>0.49220000000000003</v>
      </c>
      <c r="E3898" s="39">
        <v>0.44879999999999998</v>
      </c>
    </row>
    <row r="3899" spans="1:5" x14ac:dyDescent="0.2">
      <c r="A3899" s="39">
        <v>59</v>
      </c>
      <c r="B3899" s="39">
        <v>2067</v>
      </c>
      <c r="C3899" s="38" t="s">
        <v>3972</v>
      </c>
      <c r="D3899" s="39">
        <v>0.48609999999999998</v>
      </c>
      <c r="E3899" s="39">
        <v>0.44209999999999999</v>
      </c>
    </row>
    <row r="3900" spans="1:5" x14ac:dyDescent="0.2">
      <c r="A3900" s="39">
        <v>59</v>
      </c>
      <c r="B3900" s="39">
        <v>2068</v>
      </c>
      <c r="C3900" s="38" t="s">
        <v>3973</v>
      </c>
      <c r="D3900" s="39">
        <v>0.48</v>
      </c>
      <c r="E3900" s="39">
        <v>0.4355</v>
      </c>
    </row>
    <row r="3901" spans="1:5" x14ac:dyDescent="0.2">
      <c r="A3901" s="39">
        <v>59</v>
      </c>
      <c r="B3901" s="39">
        <v>2069</v>
      </c>
      <c r="C3901" s="38" t="s">
        <v>3974</v>
      </c>
      <c r="D3901" s="39">
        <v>0.47410000000000002</v>
      </c>
      <c r="E3901" s="39">
        <v>0.4289</v>
      </c>
    </row>
    <row r="3902" spans="1:5" x14ac:dyDescent="0.2">
      <c r="A3902" s="39">
        <v>59</v>
      </c>
      <c r="B3902" s="39">
        <v>2070</v>
      </c>
      <c r="C3902" s="38" t="s">
        <v>3975</v>
      </c>
      <c r="D3902" s="39">
        <v>0.46820000000000001</v>
      </c>
      <c r="E3902" s="39">
        <v>0.42249999999999999</v>
      </c>
    </row>
    <row r="3903" spans="1:5" x14ac:dyDescent="0.2">
      <c r="A3903" s="39">
        <v>59</v>
      </c>
      <c r="B3903" s="39">
        <v>2071</v>
      </c>
      <c r="C3903" s="38" t="s">
        <v>3976</v>
      </c>
      <c r="D3903" s="39">
        <v>0.46229999999999999</v>
      </c>
      <c r="E3903" s="39">
        <v>0.41610000000000003</v>
      </c>
    </row>
    <row r="3904" spans="1:5" x14ac:dyDescent="0.2">
      <c r="A3904" s="39">
        <v>59</v>
      </c>
      <c r="B3904" s="39">
        <v>2072</v>
      </c>
      <c r="C3904" s="38" t="s">
        <v>3977</v>
      </c>
      <c r="D3904" s="39">
        <v>0.45650000000000002</v>
      </c>
      <c r="E3904" s="39">
        <v>0.41</v>
      </c>
    </row>
    <row r="3905" spans="1:5" x14ac:dyDescent="0.2">
      <c r="A3905" s="39">
        <v>59</v>
      </c>
      <c r="B3905" s="39">
        <v>2073</v>
      </c>
      <c r="C3905" s="38" t="s">
        <v>3978</v>
      </c>
      <c r="D3905" s="39">
        <v>0.45090000000000002</v>
      </c>
      <c r="E3905" s="39">
        <v>0.40379999999999999</v>
      </c>
    </row>
    <row r="3906" spans="1:5" x14ac:dyDescent="0.2">
      <c r="A3906" s="39">
        <v>59</v>
      </c>
      <c r="B3906" s="39">
        <v>2074</v>
      </c>
      <c r="C3906" s="38" t="s">
        <v>3979</v>
      </c>
      <c r="D3906" s="39">
        <v>0.44529999999999997</v>
      </c>
      <c r="E3906" s="39">
        <v>0.39779999999999999</v>
      </c>
    </row>
    <row r="3907" spans="1:5" x14ac:dyDescent="0.2">
      <c r="A3907" s="39">
        <v>59</v>
      </c>
      <c r="B3907" s="39">
        <v>2075</v>
      </c>
      <c r="C3907" s="38" t="s">
        <v>3980</v>
      </c>
      <c r="D3907" s="39">
        <v>0.43969999999999998</v>
      </c>
      <c r="E3907" s="39">
        <v>0.39179999999999998</v>
      </c>
    </row>
    <row r="3908" spans="1:5" x14ac:dyDescent="0.2">
      <c r="A3908" s="39">
        <v>59</v>
      </c>
      <c r="B3908" s="39">
        <v>2076</v>
      </c>
      <c r="C3908" s="38" t="s">
        <v>3981</v>
      </c>
      <c r="D3908" s="39">
        <v>0.43419999999999997</v>
      </c>
      <c r="E3908" s="39">
        <v>0.38590000000000002</v>
      </c>
    </row>
    <row r="3909" spans="1:5" x14ac:dyDescent="0.2">
      <c r="A3909" s="39">
        <v>59</v>
      </c>
      <c r="B3909" s="39">
        <v>2077</v>
      </c>
      <c r="C3909" s="38" t="s">
        <v>3982</v>
      </c>
      <c r="D3909" s="39">
        <v>0.42880000000000001</v>
      </c>
      <c r="E3909" s="39">
        <v>0.38019999999999998</v>
      </c>
    </row>
    <row r="3910" spans="1:5" x14ac:dyDescent="0.2">
      <c r="A3910" s="39">
        <v>59</v>
      </c>
      <c r="B3910" s="39">
        <v>2078</v>
      </c>
      <c r="C3910" s="38" t="s">
        <v>3983</v>
      </c>
      <c r="D3910" s="39">
        <v>0.42349999999999999</v>
      </c>
      <c r="E3910" s="39">
        <v>0.3745</v>
      </c>
    </row>
    <row r="3911" spans="1:5" x14ac:dyDescent="0.2">
      <c r="A3911" s="39">
        <v>59</v>
      </c>
      <c r="B3911" s="39">
        <v>2079</v>
      </c>
      <c r="C3911" s="38" t="s">
        <v>3984</v>
      </c>
      <c r="D3911" s="39">
        <v>0.41810000000000003</v>
      </c>
      <c r="E3911" s="39">
        <v>0.36880000000000002</v>
      </c>
    </row>
    <row r="3912" spans="1:5" x14ac:dyDescent="0.2">
      <c r="A3912" s="39">
        <v>59</v>
      </c>
      <c r="B3912" s="39">
        <v>2080</v>
      </c>
      <c r="C3912" s="38" t="s">
        <v>3985</v>
      </c>
      <c r="D3912" s="39">
        <v>0.41299999999999998</v>
      </c>
      <c r="E3912" s="39">
        <v>0.36330000000000001</v>
      </c>
    </row>
    <row r="3913" spans="1:5" x14ac:dyDescent="0.2">
      <c r="A3913" s="39">
        <v>59</v>
      </c>
      <c r="B3913" s="39">
        <v>2081</v>
      </c>
      <c r="C3913" s="38" t="s">
        <v>3986</v>
      </c>
      <c r="D3913" s="39">
        <v>0.4078</v>
      </c>
      <c r="E3913" s="39">
        <v>0.3579</v>
      </c>
    </row>
    <row r="3914" spans="1:5" x14ac:dyDescent="0.2">
      <c r="A3914" s="39">
        <v>59</v>
      </c>
      <c r="B3914" s="39">
        <v>2082</v>
      </c>
      <c r="C3914" s="38" t="s">
        <v>3987</v>
      </c>
      <c r="D3914" s="39">
        <v>0.4027</v>
      </c>
      <c r="E3914" s="39">
        <v>0.35249999999999998</v>
      </c>
    </row>
    <row r="3915" spans="1:5" x14ac:dyDescent="0.2">
      <c r="A3915" s="39">
        <v>59</v>
      </c>
      <c r="B3915" s="39">
        <v>2083</v>
      </c>
      <c r="C3915" s="38" t="s">
        <v>3988</v>
      </c>
      <c r="D3915" s="39">
        <v>0.3977</v>
      </c>
      <c r="E3915" s="39">
        <v>0.34720000000000001</v>
      </c>
    </row>
    <row r="3916" spans="1:5" x14ac:dyDescent="0.2">
      <c r="A3916" s="39">
        <v>59</v>
      </c>
      <c r="B3916" s="39">
        <v>2084</v>
      </c>
      <c r="C3916" s="38" t="s">
        <v>3989</v>
      </c>
      <c r="D3916" s="39">
        <v>0.39269999999999999</v>
      </c>
      <c r="E3916" s="39">
        <v>0.34200000000000003</v>
      </c>
    </row>
    <row r="3917" spans="1:5" x14ac:dyDescent="0.2">
      <c r="A3917" s="39">
        <v>59</v>
      </c>
      <c r="B3917" s="39">
        <v>2085</v>
      </c>
      <c r="C3917" s="38" t="s">
        <v>3990</v>
      </c>
      <c r="D3917" s="39">
        <v>0.38779999999999998</v>
      </c>
      <c r="E3917" s="39">
        <v>0.33689999999999998</v>
      </c>
    </row>
    <row r="3918" spans="1:5" x14ac:dyDescent="0.2">
      <c r="A3918" s="39">
        <v>59</v>
      </c>
      <c r="B3918" s="39">
        <v>2086</v>
      </c>
      <c r="C3918" s="38" t="s">
        <v>3991</v>
      </c>
      <c r="D3918" s="39">
        <v>0.38300000000000001</v>
      </c>
      <c r="E3918" s="39">
        <v>0.33179999999999998</v>
      </c>
    </row>
    <row r="3919" spans="1:5" x14ac:dyDescent="0.2">
      <c r="A3919" s="39">
        <v>59</v>
      </c>
      <c r="B3919" s="39">
        <v>2087</v>
      </c>
      <c r="C3919" s="38" t="s">
        <v>3992</v>
      </c>
      <c r="D3919" s="39">
        <v>0.37819999999999998</v>
      </c>
      <c r="E3919" s="39">
        <v>0.32679999999999998</v>
      </c>
    </row>
    <row r="3920" spans="1:5" x14ac:dyDescent="0.2">
      <c r="A3920" s="39">
        <v>59</v>
      </c>
      <c r="B3920" s="39">
        <v>2088</v>
      </c>
      <c r="C3920" s="38" t="s">
        <v>3993</v>
      </c>
      <c r="D3920" s="39">
        <v>0.37359999999999999</v>
      </c>
      <c r="E3920" s="39">
        <v>0.32200000000000001</v>
      </c>
    </row>
    <row r="3921" spans="1:5" x14ac:dyDescent="0.2">
      <c r="A3921" s="39">
        <v>59</v>
      </c>
      <c r="B3921" s="39">
        <v>2089</v>
      </c>
      <c r="C3921" s="38" t="s">
        <v>3994</v>
      </c>
      <c r="D3921" s="39">
        <v>0.36890000000000001</v>
      </c>
      <c r="E3921" s="39">
        <v>0.31709999999999999</v>
      </c>
    </row>
    <row r="3922" spans="1:5" x14ac:dyDescent="0.2">
      <c r="A3922" s="39">
        <v>59</v>
      </c>
      <c r="B3922" s="39">
        <v>2090</v>
      </c>
      <c r="C3922" s="38" t="s">
        <v>3995</v>
      </c>
      <c r="D3922" s="39">
        <v>0.36420000000000002</v>
      </c>
      <c r="E3922" s="39">
        <v>0.3125</v>
      </c>
    </row>
    <row r="3923" spans="1:5" x14ac:dyDescent="0.2">
      <c r="A3923" s="39">
        <v>59</v>
      </c>
      <c r="B3923" s="39">
        <v>2091</v>
      </c>
      <c r="C3923" s="38" t="s">
        <v>3996</v>
      </c>
      <c r="D3923" s="39">
        <v>0.35980000000000001</v>
      </c>
      <c r="E3923" s="39">
        <v>0.30769999999999997</v>
      </c>
    </row>
    <row r="3924" spans="1:5" x14ac:dyDescent="0.2">
      <c r="A3924" s="39">
        <v>59</v>
      </c>
      <c r="B3924" s="39">
        <v>2092</v>
      </c>
      <c r="C3924" s="38" t="s">
        <v>3997</v>
      </c>
      <c r="D3924" s="39">
        <v>0.35520000000000002</v>
      </c>
      <c r="E3924" s="39">
        <v>0.30309999999999998</v>
      </c>
    </row>
    <row r="3925" spans="1:5" x14ac:dyDescent="0.2">
      <c r="A3925" s="39">
        <v>59</v>
      </c>
      <c r="B3925" s="39">
        <v>2093</v>
      </c>
      <c r="C3925" s="38" t="s">
        <v>3998</v>
      </c>
      <c r="D3925" s="39">
        <v>0.35089999999999999</v>
      </c>
      <c r="E3925" s="39">
        <v>0.29859999999999998</v>
      </c>
    </row>
    <row r="3926" spans="1:5" x14ac:dyDescent="0.2">
      <c r="A3926" s="39">
        <v>59</v>
      </c>
      <c r="B3926" s="39">
        <v>2094</v>
      </c>
      <c r="C3926" s="38" t="s">
        <v>3999</v>
      </c>
      <c r="D3926" s="39">
        <v>0.34639999999999999</v>
      </c>
      <c r="E3926" s="39">
        <v>0.29409999999999997</v>
      </c>
    </row>
    <row r="3927" spans="1:5" x14ac:dyDescent="0.2">
      <c r="A3927" s="39">
        <v>59</v>
      </c>
      <c r="B3927" s="39">
        <v>2095</v>
      </c>
      <c r="C3927" s="38" t="s">
        <v>4000</v>
      </c>
      <c r="D3927" s="39">
        <v>0.34210000000000002</v>
      </c>
      <c r="E3927" s="39">
        <v>0.28970000000000001</v>
      </c>
    </row>
    <row r="3928" spans="1:5" x14ac:dyDescent="0.2">
      <c r="A3928" s="39">
        <v>59</v>
      </c>
      <c r="B3928" s="39">
        <v>2096</v>
      </c>
      <c r="C3928" s="38" t="s">
        <v>4001</v>
      </c>
      <c r="D3928" s="39">
        <v>0.33789999999999998</v>
      </c>
      <c r="E3928" s="39">
        <v>0.28539999999999999</v>
      </c>
    </row>
    <row r="3929" spans="1:5" x14ac:dyDescent="0.2">
      <c r="A3929" s="39">
        <v>59</v>
      </c>
      <c r="B3929" s="39">
        <v>2097</v>
      </c>
      <c r="C3929" s="38" t="s">
        <v>4002</v>
      </c>
      <c r="D3929" s="39">
        <v>0.33360000000000001</v>
      </c>
      <c r="E3929" s="39">
        <v>0.28100000000000003</v>
      </c>
    </row>
    <row r="3930" spans="1:5" x14ac:dyDescent="0.2">
      <c r="A3930" s="39">
        <v>59</v>
      </c>
      <c r="B3930" s="39">
        <v>2098</v>
      </c>
      <c r="C3930" s="38" t="s">
        <v>4003</v>
      </c>
      <c r="D3930" s="39">
        <v>0.32950000000000002</v>
      </c>
      <c r="E3930" s="39">
        <v>0.27689999999999998</v>
      </c>
    </row>
    <row r="3931" spans="1:5" x14ac:dyDescent="0.2">
      <c r="A3931" s="39">
        <v>59</v>
      </c>
      <c r="B3931" s="39">
        <v>2099</v>
      </c>
      <c r="C3931" s="38" t="s">
        <v>4004</v>
      </c>
      <c r="D3931" s="39">
        <v>0.32529999999999998</v>
      </c>
      <c r="E3931" s="39">
        <v>0.2727</v>
      </c>
    </row>
    <row r="3932" spans="1:5" x14ac:dyDescent="0.2">
      <c r="A3932" s="39">
        <v>59</v>
      </c>
      <c r="B3932" s="39">
        <v>2100</v>
      </c>
      <c r="C3932" s="38" t="s">
        <v>4005</v>
      </c>
      <c r="D3932" s="39">
        <v>0.32129999999999997</v>
      </c>
      <c r="E3932" s="39">
        <v>0.26869999999999999</v>
      </c>
    </row>
    <row r="3933" spans="1:5" x14ac:dyDescent="0.2">
      <c r="A3933" s="39">
        <v>59</v>
      </c>
      <c r="B3933" s="39">
        <v>2101</v>
      </c>
      <c r="C3933" s="38" t="s">
        <v>4006</v>
      </c>
      <c r="D3933" s="39">
        <v>0.31730000000000003</v>
      </c>
      <c r="E3933" s="39">
        <v>0.2646</v>
      </c>
    </row>
    <row r="3934" spans="1:5" x14ac:dyDescent="0.2">
      <c r="A3934" s="39">
        <v>59</v>
      </c>
      <c r="B3934" s="39">
        <v>2102</v>
      </c>
      <c r="C3934" s="38" t="s">
        <v>4007</v>
      </c>
      <c r="D3934" s="39">
        <v>0.31340000000000001</v>
      </c>
      <c r="E3934" s="39">
        <v>0.26069999999999999</v>
      </c>
    </row>
    <row r="3935" spans="1:5" x14ac:dyDescent="0.2">
      <c r="A3935" s="39">
        <v>59</v>
      </c>
      <c r="B3935" s="39">
        <v>2103</v>
      </c>
      <c r="C3935" s="38" t="s">
        <v>4008</v>
      </c>
      <c r="D3935" s="39">
        <v>0.30940000000000001</v>
      </c>
      <c r="E3935" s="39">
        <v>0.25669999999999998</v>
      </c>
    </row>
    <row r="3936" spans="1:5" x14ac:dyDescent="0.2">
      <c r="A3936" s="39">
        <v>59</v>
      </c>
      <c r="B3936" s="39">
        <v>2104</v>
      </c>
      <c r="C3936" s="38" t="s">
        <v>4009</v>
      </c>
      <c r="D3936" s="39">
        <v>0.30559999999999998</v>
      </c>
      <c r="E3936" s="39">
        <v>0.25290000000000001</v>
      </c>
    </row>
    <row r="3937" spans="1:5" x14ac:dyDescent="0.2">
      <c r="A3937" s="39">
        <v>59</v>
      </c>
      <c r="B3937" s="39">
        <v>2105</v>
      </c>
      <c r="C3937" s="38" t="s">
        <v>4010</v>
      </c>
      <c r="D3937" s="39">
        <v>0.30170000000000002</v>
      </c>
      <c r="E3937" s="39">
        <v>0.24909999999999999</v>
      </c>
    </row>
    <row r="3938" spans="1:5" x14ac:dyDescent="0.2">
      <c r="A3938" s="39">
        <v>59</v>
      </c>
      <c r="B3938" s="39">
        <v>2106</v>
      </c>
      <c r="C3938" s="38" t="s">
        <v>4011</v>
      </c>
      <c r="D3938" s="39">
        <v>0.29799999999999999</v>
      </c>
      <c r="E3938" s="39">
        <v>0.24540000000000001</v>
      </c>
    </row>
    <row r="3939" spans="1:5" x14ac:dyDescent="0.2">
      <c r="A3939" s="39">
        <v>59</v>
      </c>
      <c r="B3939" s="39">
        <v>2107</v>
      </c>
      <c r="C3939" s="38" t="s">
        <v>4012</v>
      </c>
      <c r="D3939" s="39">
        <v>0.29420000000000002</v>
      </c>
      <c r="E3939" s="39">
        <v>0.2417</v>
      </c>
    </row>
    <row r="3940" spans="1:5" x14ac:dyDescent="0.2">
      <c r="A3940" s="39">
        <v>59</v>
      </c>
      <c r="B3940" s="39">
        <v>2108</v>
      </c>
      <c r="C3940" s="38" t="s">
        <v>4013</v>
      </c>
      <c r="D3940" s="39">
        <v>0.29060000000000002</v>
      </c>
      <c r="E3940" s="39">
        <v>0.23810000000000001</v>
      </c>
    </row>
    <row r="3941" spans="1:5" x14ac:dyDescent="0.2">
      <c r="A3941" s="39">
        <v>59</v>
      </c>
      <c r="B3941" s="39">
        <v>2109</v>
      </c>
      <c r="C3941" s="38" t="s">
        <v>4014</v>
      </c>
      <c r="D3941" s="39">
        <v>0.28689999999999999</v>
      </c>
      <c r="E3941" s="39">
        <v>0.23449999999999999</v>
      </c>
    </row>
    <row r="3942" spans="1:5" x14ac:dyDescent="0.2">
      <c r="A3942" s="39">
        <v>59</v>
      </c>
      <c r="B3942" s="39">
        <v>2110</v>
      </c>
      <c r="C3942" s="38" t="s">
        <v>4015</v>
      </c>
      <c r="D3942" s="39">
        <v>0.28339999999999999</v>
      </c>
      <c r="E3942" s="39">
        <v>0.23100000000000001</v>
      </c>
    </row>
    <row r="3943" spans="1:5" x14ac:dyDescent="0.2">
      <c r="A3943" s="39">
        <v>59</v>
      </c>
      <c r="B3943" s="39">
        <v>2111</v>
      </c>
      <c r="C3943" s="38" t="s">
        <v>4016</v>
      </c>
      <c r="D3943" s="39">
        <v>0.27979999999999999</v>
      </c>
      <c r="E3943" s="39">
        <v>0.22750000000000001</v>
      </c>
    </row>
    <row r="3944" spans="1:5" x14ac:dyDescent="0.2">
      <c r="A3944" s="39">
        <v>59</v>
      </c>
      <c r="B3944" s="39">
        <v>2112</v>
      </c>
      <c r="C3944" s="38" t="s">
        <v>4017</v>
      </c>
      <c r="D3944" s="39">
        <v>0.27639999999999998</v>
      </c>
      <c r="E3944" s="39">
        <v>0.22409999999999999</v>
      </c>
    </row>
    <row r="3945" spans="1:5" x14ac:dyDescent="0.2">
      <c r="A3945" s="39">
        <v>59</v>
      </c>
      <c r="B3945" s="39">
        <v>2113</v>
      </c>
      <c r="C3945" s="38" t="s">
        <v>4018</v>
      </c>
      <c r="D3945" s="39">
        <v>0.27289999999999998</v>
      </c>
      <c r="E3945" s="39">
        <v>0.22070000000000001</v>
      </c>
    </row>
    <row r="3946" spans="1:5" x14ac:dyDescent="0.2">
      <c r="A3946" s="39">
        <v>59</v>
      </c>
      <c r="B3946" s="39">
        <v>2114</v>
      </c>
      <c r="C3946" s="38" t="s">
        <v>4019</v>
      </c>
      <c r="D3946" s="39">
        <v>0.26950000000000002</v>
      </c>
      <c r="E3946" s="39">
        <v>0.21740000000000001</v>
      </c>
    </row>
    <row r="3947" spans="1:5" x14ac:dyDescent="0.2">
      <c r="A3947" s="39">
        <v>59</v>
      </c>
      <c r="B3947" s="39">
        <v>2115</v>
      </c>
      <c r="C3947" s="38" t="s">
        <v>4020</v>
      </c>
      <c r="D3947" s="39">
        <v>0.26619999999999999</v>
      </c>
      <c r="E3947" s="39">
        <v>0.21410000000000001</v>
      </c>
    </row>
    <row r="3948" spans="1:5" x14ac:dyDescent="0.2">
      <c r="A3948" s="39">
        <v>59</v>
      </c>
      <c r="B3948" s="39">
        <v>2116</v>
      </c>
      <c r="C3948" s="38" t="s">
        <v>4021</v>
      </c>
      <c r="D3948" s="39">
        <v>0.2629404081632653</v>
      </c>
      <c r="E3948" s="39">
        <v>0.21085009199632018</v>
      </c>
    </row>
    <row r="3949" spans="1:5" x14ac:dyDescent="0.2">
      <c r="A3949" s="39">
        <v>59</v>
      </c>
      <c r="B3949" s="39">
        <v>2117</v>
      </c>
      <c r="C3949" s="38" t="s">
        <v>4022</v>
      </c>
      <c r="D3949" s="39">
        <v>0.25972072969596005</v>
      </c>
      <c r="E3949" s="39">
        <v>0.20764951562287101</v>
      </c>
    </row>
    <row r="3950" spans="1:5" x14ac:dyDescent="0.2">
      <c r="A3950" s="39">
        <v>60</v>
      </c>
      <c r="B3950" s="39">
        <v>2024</v>
      </c>
      <c r="C3950" s="38" t="s">
        <v>4023</v>
      </c>
      <c r="D3950" s="39">
        <v>0.92479999999999996</v>
      </c>
      <c r="E3950" s="39">
        <v>0.92449999999999999</v>
      </c>
    </row>
    <row r="3951" spans="1:5" x14ac:dyDescent="0.2">
      <c r="A3951" s="39">
        <v>60</v>
      </c>
      <c r="B3951" s="39">
        <v>2025</v>
      </c>
      <c r="C3951" s="38" t="s">
        <v>4024</v>
      </c>
      <c r="D3951" s="39">
        <v>0.88839999999999997</v>
      </c>
      <c r="E3951" s="39">
        <v>0.88759999999999994</v>
      </c>
    </row>
    <row r="3952" spans="1:5" x14ac:dyDescent="0.2">
      <c r="A3952" s="39">
        <v>60</v>
      </c>
      <c r="B3952" s="39">
        <v>2026</v>
      </c>
      <c r="C3952" s="38" t="s">
        <v>4025</v>
      </c>
      <c r="D3952" s="39">
        <v>0.87060000000000004</v>
      </c>
      <c r="E3952" s="39">
        <v>0.86909999999999998</v>
      </c>
    </row>
    <row r="3953" spans="1:5" x14ac:dyDescent="0.2">
      <c r="A3953" s="39">
        <v>60</v>
      </c>
      <c r="B3953" s="39">
        <v>2027</v>
      </c>
      <c r="C3953" s="38" t="s">
        <v>4026</v>
      </c>
      <c r="D3953" s="39">
        <v>0.85329999999999995</v>
      </c>
      <c r="E3953" s="39">
        <v>0.85089999999999999</v>
      </c>
    </row>
    <row r="3954" spans="1:5" x14ac:dyDescent="0.2">
      <c r="A3954" s="39">
        <v>60</v>
      </c>
      <c r="B3954" s="39">
        <v>2028</v>
      </c>
      <c r="C3954" s="38" t="s">
        <v>4027</v>
      </c>
      <c r="D3954" s="39">
        <v>0.8367</v>
      </c>
      <c r="E3954" s="39">
        <v>0.83340000000000003</v>
      </c>
    </row>
    <row r="3955" spans="1:5" x14ac:dyDescent="0.2">
      <c r="A3955" s="39">
        <v>60</v>
      </c>
      <c r="B3955" s="39">
        <v>2029</v>
      </c>
      <c r="C3955" s="38" t="s">
        <v>4028</v>
      </c>
      <c r="D3955" s="39">
        <v>0.82089999999999996</v>
      </c>
      <c r="E3955" s="39">
        <v>0.8165</v>
      </c>
    </row>
    <row r="3956" spans="1:5" x14ac:dyDescent="0.2">
      <c r="A3956" s="39">
        <v>60</v>
      </c>
      <c r="B3956" s="39">
        <v>2030</v>
      </c>
      <c r="C3956" s="38" t="s">
        <v>4029</v>
      </c>
      <c r="D3956" s="39">
        <v>0.80569999999999997</v>
      </c>
      <c r="E3956" s="39">
        <v>0.8004</v>
      </c>
    </row>
    <row r="3957" spans="1:5" x14ac:dyDescent="0.2">
      <c r="A3957" s="39">
        <v>60</v>
      </c>
      <c r="B3957" s="39">
        <v>2031</v>
      </c>
      <c r="C3957" s="38" t="s">
        <v>4030</v>
      </c>
      <c r="D3957" s="39">
        <v>0.79120000000000001</v>
      </c>
      <c r="E3957" s="39">
        <v>0.78469999999999995</v>
      </c>
    </row>
    <row r="3958" spans="1:5" x14ac:dyDescent="0.2">
      <c r="A3958" s="39">
        <v>60</v>
      </c>
      <c r="B3958" s="39">
        <v>2032</v>
      </c>
      <c r="C3958" s="38" t="s">
        <v>4031</v>
      </c>
      <c r="D3958" s="39">
        <v>0.77710000000000001</v>
      </c>
      <c r="E3958" s="39">
        <v>0.76959999999999995</v>
      </c>
    </row>
    <row r="3959" spans="1:5" x14ac:dyDescent="0.2">
      <c r="A3959" s="39">
        <v>60</v>
      </c>
      <c r="B3959" s="39">
        <v>2033</v>
      </c>
      <c r="C3959" s="38" t="s">
        <v>4032</v>
      </c>
      <c r="D3959" s="39">
        <v>0.76339999999999997</v>
      </c>
      <c r="E3959" s="39">
        <v>0.75480000000000003</v>
      </c>
    </row>
    <row r="3960" spans="1:5" x14ac:dyDescent="0.2">
      <c r="A3960" s="39">
        <v>60</v>
      </c>
      <c r="B3960" s="39">
        <v>2034</v>
      </c>
      <c r="C3960" s="38" t="s">
        <v>4033</v>
      </c>
      <c r="D3960" s="39">
        <v>0.74970000000000003</v>
      </c>
      <c r="E3960" s="39">
        <v>0.74</v>
      </c>
    </row>
    <row r="3961" spans="1:5" x14ac:dyDescent="0.2">
      <c r="A3961" s="39">
        <v>60</v>
      </c>
      <c r="B3961" s="39">
        <v>2035</v>
      </c>
      <c r="C3961" s="38" t="s">
        <v>4034</v>
      </c>
      <c r="D3961" s="39">
        <v>0.73660000000000003</v>
      </c>
      <c r="E3961" s="39">
        <v>0.7258</v>
      </c>
    </row>
    <row r="3962" spans="1:5" x14ac:dyDescent="0.2">
      <c r="A3962" s="39">
        <v>60</v>
      </c>
      <c r="B3962" s="39">
        <v>2036</v>
      </c>
      <c r="C3962" s="38" t="s">
        <v>4035</v>
      </c>
      <c r="D3962" s="39">
        <v>0.72419999999999995</v>
      </c>
      <c r="E3962" s="39">
        <v>0.71230000000000004</v>
      </c>
    </row>
    <row r="3963" spans="1:5" x14ac:dyDescent="0.2">
      <c r="A3963" s="39">
        <v>60</v>
      </c>
      <c r="B3963" s="39">
        <v>2037</v>
      </c>
      <c r="C3963" s="38" t="s">
        <v>4036</v>
      </c>
      <c r="D3963" s="39">
        <v>0.71260000000000001</v>
      </c>
      <c r="E3963" s="39">
        <v>0.69950000000000001</v>
      </c>
    </row>
    <row r="3964" spans="1:5" x14ac:dyDescent="0.2">
      <c r="A3964" s="39">
        <v>60</v>
      </c>
      <c r="B3964" s="39">
        <v>2038</v>
      </c>
      <c r="C3964" s="38" t="s">
        <v>4037</v>
      </c>
      <c r="D3964" s="39">
        <v>0.70169999999999999</v>
      </c>
      <c r="E3964" s="39">
        <v>0.68740000000000001</v>
      </c>
    </row>
    <row r="3965" spans="1:5" x14ac:dyDescent="0.2">
      <c r="A3965" s="39">
        <v>60</v>
      </c>
      <c r="B3965" s="39">
        <v>2039</v>
      </c>
      <c r="C3965" s="38" t="s">
        <v>4038</v>
      </c>
      <c r="D3965" s="39">
        <v>0.69159999999999999</v>
      </c>
      <c r="E3965" s="39">
        <v>0.67600000000000005</v>
      </c>
    </row>
    <row r="3966" spans="1:5" x14ac:dyDescent="0.2">
      <c r="A3966" s="39">
        <v>60</v>
      </c>
      <c r="B3966" s="39">
        <v>2040</v>
      </c>
      <c r="C3966" s="38" t="s">
        <v>4039</v>
      </c>
      <c r="D3966" s="39">
        <v>0.68230000000000002</v>
      </c>
      <c r="E3966" s="39">
        <v>0.66520000000000001</v>
      </c>
    </row>
    <row r="3967" spans="1:5" x14ac:dyDescent="0.2">
      <c r="A3967" s="39">
        <v>60</v>
      </c>
      <c r="B3967" s="39">
        <v>2041</v>
      </c>
      <c r="C3967" s="38" t="s">
        <v>4040</v>
      </c>
      <c r="D3967" s="39">
        <v>0.6734</v>
      </c>
      <c r="E3967" s="39">
        <v>0.65500000000000003</v>
      </c>
    </row>
    <row r="3968" spans="1:5" x14ac:dyDescent="0.2">
      <c r="A3968" s="39">
        <v>60</v>
      </c>
      <c r="B3968" s="39">
        <v>2042</v>
      </c>
      <c r="C3968" s="38" t="s">
        <v>4041</v>
      </c>
      <c r="D3968" s="39">
        <v>0.66490000000000005</v>
      </c>
      <c r="E3968" s="39">
        <v>0.64510000000000001</v>
      </c>
    </row>
    <row r="3969" spans="1:5" x14ac:dyDescent="0.2">
      <c r="A3969" s="39">
        <v>60</v>
      </c>
      <c r="B3969" s="39">
        <v>2043</v>
      </c>
      <c r="C3969" s="38" t="s">
        <v>4042</v>
      </c>
      <c r="D3969" s="39">
        <v>0.65669999999999995</v>
      </c>
      <c r="E3969" s="39">
        <v>0.63539999999999996</v>
      </c>
    </row>
    <row r="3970" spans="1:5" x14ac:dyDescent="0.2">
      <c r="A3970" s="39">
        <v>60</v>
      </c>
      <c r="B3970" s="39">
        <v>2044</v>
      </c>
      <c r="C3970" s="38" t="s">
        <v>4043</v>
      </c>
      <c r="D3970" s="39">
        <v>0.64849999999999997</v>
      </c>
      <c r="E3970" s="39">
        <v>0.62590000000000001</v>
      </c>
    </row>
    <row r="3971" spans="1:5" x14ac:dyDescent="0.2">
      <c r="A3971" s="39">
        <v>60</v>
      </c>
      <c r="B3971" s="39">
        <v>2045</v>
      </c>
      <c r="C3971" s="38" t="s">
        <v>4044</v>
      </c>
      <c r="D3971" s="39">
        <v>0.64039999999999997</v>
      </c>
      <c r="E3971" s="39">
        <v>0.61650000000000005</v>
      </c>
    </row>
    <row r="3972" spans="1:5" x14ac:dyDescent="0.2">
      <c r="A3972" s="39">
        <v>60</v>
      </c>
      <c r="B3972" s="39">
        <v>2046</v>
      </c>
      <c r="C3972" s="38" t="s">
        <v>4045</v>
      </c>
      <c r="D3972" s="39">
        <v>0.63239999999999996</v>
      </c>
      <c r="E3972" s="39">
        <v>0.60729999999999995</v>
      </c>
    </row>
    <row r="3973" spans="1:5" x14ac:dyDescent="0.2">
      <c r="A3973" s="39">
        <v>60</v>
      </c>
      <c r="B3973" s="39">
        <v>2047</v>
      </c>
      <c r="C3973" s="38" t="s">
        <v>4046</v>
      </c>
      <c r="D3973" s="39">
        <v>0.62450000000000006</v>
      </c>
      <c r="E3973" s="39">
        <v>0.59819999999999995</v>
      </c>
    </row>
    <row r="3974" spans="1:5" x14ac:dyDescent="0.2">
      <c r="A3974" s="39">
        <v>60</v>
      </c>
      <c r="B3974" s="39">
        <v>2048</v>
      </c>
      <c r="C3974" s="38" t="s">
        <v>4047</v>
      </c>
      <c r="D3974" s="39">
        <v>0.61670000000000003</v>
      </c>
      <c r="E3974" s="39">
        <v>0.58930000000000005</v>
      </c>
    </row>
    <row r="3975" spans="1:5" x14ac:dyDescent="0.2">
      <c r="A3975" s="39">
        <v>60</v>
      </c>
      <c r="B3975" s="39">
        <v>2049</v>
      </c>
      <c r="C3975" s="38" t="s">
        <v>4048</v>
      </c>
      <c r="D3975" s="39">
        <v>0.60909999999999997</v>
      </c>
      <c r="E3975" s="39">
        <v>0.58050000000000002</v>
      </c>
    </row>
    <row r="3976" spans="1:5" x14ac:dyDescent="0.2">
      <c r="A3976" s="39">
        <v>60</v>
      </c>
      <c r="B3976" s="39">
        <v>2050</v>
      </c>
      <c r="C3976" s="38" t="s">
        <v>4049</v>
      </c>
      <c r="D3976" s="39">
        <v>0.60150000000000003</v>
      </c>
      <c r="E3976" s="39">
        <v>0.57179999999999997</v>
      </c>
    </row>
    <row r="3977" spans="1:5" x14ac:dyDescent="0.2">
      <c r="A3977" s="39">
        <v>60</v>
      </c>
      <c r="B3977" s="39">
        <v>2051</v>
      </c>
      <c r="C3977" s="38" t="s">
        <v>4050</v>
      </c>
      <c r="D3977" s="39">
        <v>0.59409999999999996</v>
      </c>
      <c r="E3977" s="39">
        <v>0.56320000000000003</v>
      </c>
    </row>
    <row r="3978" spans="1:5" x14ac:dyDescent="0.2">
      <c r="A3978" s="39">
        <v>60</v>
      </c>
      <c r="B3978" s="39">
        <v>2052</v>
      </c>
      <c r="C3978" s="38" t="s">
        <v>4051</v>
      </c>
      <c r="D3978" s="39">
        <v>0.58660000000000001</v>
      </c>
      <c r="E3978" s="39">
        <v>0.55469999999999997</v>
      </c>
    </row>
    <row r="3979" spans="1:5" x14ac:dyDescent="0.2">
      <c r="A3979" s="39">
        <v>60</v>
      </c>
      <c r="B3979" s="39">
        <v>2053</v>
      </c>
      <c r="C3979" s="38" t="s">
        <v>4052</v>
      </c>
      <c r="D3979" s="39">
        <v>0.57940000000000003</v>
      </c>
      <c r="E3979" s="39">
        <v>0.54649999999999999</v>
      </c>
    </row>
    <row r="3980" spans="1:5" x14ac:dyDescent="0.2">
      <c r="A3980" s="39">
        <v>60</v>
      </c>
      <c r="B3980" s="39">
        <v>2054</v>
      </c>
      <c r="C3980" s="38" t="s">
        <v>4053</v>
      </c>
      <c r="D3980" s="39">
        <v>0.57210000000000005</v>
      </c>
      <c r="E3980" s="39">
        <v>0.5383</v>
      </c>
    </row>
    <row r="3981" spans="1:5" x14ac:dyDescent="0.2">
      <c r="A3981" s="39">
        <v>60</v>
      </c>
      <c r="B3981" s="39">
        <v>2055</v>
      </c>
      <c r="C3981" s="38" t="s">
        <v>4054</v>
      </c>
      <c r="D3981" s="39">
        <v>0.56499999999999995</v>
      </c>
      <c r="E3981" s="39">
        <v>0.5302</v>
      </c>
    </row>
    <row r="3982" spans="1:5" x14ac:dyDescent="0.2">
      <c r="A3982" s="39">
        <v>60</v>
      </c>
      <c r="B3982" s="39">
        <v>2056</v>
      </c>
      <c r="C3982" s="38" t="s">
        <v>4055</v>
      </c>
      <c r="D3982" s="39">
        <v>0.55800000000000005</v>
      </c>
      <c r="E3982" s="39">
        <v>0.52229999999999999</v>
      </c>
    </row>
    <row r="3983" spans="1:5" x14ac:dyDescent="0.2">
      <c r="A3983" s="39">
        <v>60</v>
      </c>
      <c r="B3983" s="39">
        <v>2057</v>
      </c>
      <c r="C3983" s="38" t="s">
        <v>4056</v>
      </c>
      <c r="D3983" s="39">
        <v>0.55100000000000005</v>
      </c>
      <c r="E3983" s="39">
        <v>0.51449999999999996</v>
      </c>
    </row>
    <row r="3984" spans="1:5" x14ac:dyDescent="0.2">
      <c r="A3984" s="39">
        <v>60</v>
      </c>
      <c r="B3984" s="39">
        <v>2058</v>
      </c>
      <c r="C3984" s="38" t="s">
        <v>4057</v>
      </c>
      <c r="D3984" s="39">
        <v>0.54420000000000002</v>
      </c>
      <c r="E3984" s="39">
        <v>0.50680000000000003</v>
      </c>
    </row>
    <row r="3985" spans="1:5" x14ac:dyDescent="0.2">
      <c r="A3985" s="39">
        <v>60</v>
      </c>
      <c r="B3985" s="39">
        <v>2059</v>
      </c>
      <c r="C3985" s="38" t="s">
        <v>4058</v>
      </c>
      <c r="D3985" s="39">
        <v>0.5373</v>
      </c>
      <c r="E3985" s="39">
        <v>0.49909999999999999</v>
      </c>
    </row>
    <row r="3986" spans="1:5" x14ac:dyDescent="0.2">
      <c r="A3986" s="39">
        <v>60</v>
      </c>
      <c r="B3986" s="39">
        <v>2060</v>
      </c>
      <c r="C3986" s="38" t="s">
        <v>4059</v>
      </c>
      <c r="D3986" s="39">
        <v>0.53069999999999995</v>
      </c>
      <c r="E3986" s="39">
        <v>0.49170000000000003</v>
      </c>
    </row>
    <row r="3987" spans="1:5" x14ac:dyDescent="0.2">
      <c r="A3987" s="39">
        <v>60</v>
      </c>
      <c r="B3987" s="39">
        <v>2061</v>
      </c>
      <c r="C3987" s="38" t="s">
        <v>4060</v>
      </c>
      <c r="D3987" s="39">
        <v>0.52400000000000002</v>
      </c>
      <c r="E3987" s="39">
        <v>0.48430000000000001</v>
      </c>
    </row>
    <row r="3988" spans="1:5" x14ac:dyDescent="0.2">
      <c r="A3988" s="39">
        <v>60</v>
      </c>
      <c r="B3988" s="39">
        <v>2062</v>
      </c>
      <c r="C3988" s="38" t="s">
        <v>4061</v>
      </c>
      <c r="D3988" s="39">
        <v>0.51759999999999995</v>
      </c>
      <c r="E3988" s="39">
        <v>0.47710000000000002</v>
      </c>
    </row>
    <row r="3989" spans="1:5" x14ac:dyDescent="0.2">
      <c r="A3989" s="39">
        <v>60</v>
      </c>
      <c r="B3989" s="39">
        <v>2063</v>
      </c>
      <c r="C3989" s="38" t="s">
        <v>4062</v>
      </c>
      <c r="D3989" s="39">
        <v>0.5111</v>
      </c>
      <c r="E3989" s="39">
        <v>0.47</v>
      </c>
    </row>
    <row r="3990" spans="1:5" x14ac:dyDescent="0.2">
      <c r="A3990" s="39">
        <v>60</v>
      </c>
      <c r="B3990" s="39">
        <v>2064</v>
      </c>
      <c r="C3990" s="38" t="s">
        <v>4063</v>
      </c>
      <c r="D3990" s="39">
        <v>0.50480000000000003</v>
      </c>
      <c r="E3990" s="39">
        <v>0.46289999999999998</v>
      </c>
    </row>
    <row r="3991" spans="1:5" x14ac:dyDescent="0.2">
      <c r="A3991" s="39">
        <v>60</v>
      </c>
      <c r="B3991" s="39">
        <v>2065</v>
      </c>
      <c r="C3991" s="38" t="s">
        <v>4064</v>
      </c>
      <c r="D3991" s="39">
        <v>0.49840000000000001</v>
      </c>
      <c r="E3991" s="39">
        <v>0.45590000000000003</v>
      </c>
    </row>
    <row r="3992" spans="1:5" x14ac:dyDescent="0.2">
      <c r="A3992" s="39">
        <v>60</v>
      </c>
      <c r="B3992" s="39">
        <v>2066</v>
      </c>
      <c r="C3992" s="38" t="s">
        <v>4065</v>
      </c>
      <c r="D3992" s="39">
        <v>0.49230000000000002</v>
      </c>
      <c r="E3992" s="39">
        <v>0.44919999999999999</v>
      </c>
    </row>
    <row r="3993" spans="1:5" x14ac:dyDescent="0.2">
      <c r="A3993" s="39">
        <v>60</v>
      </c>
      <c r="B3993" s="39">
        <v>2067</v>
      </c>
      <c r="C3993" s="38" t="s">
        <v>4066</v>
      </c>
      <c r="D3993" s="39">
        <v>0.48609999999999998</v>
      </c>
      <c r="E3993" s="39">
        <v>0.44240000000000002</v>
      </c>
    </row>
    <row r="3994" spans="1:5" x14ac:dyDescent="0.2">
      <c r="A3994" s="39">
        <v>60</v>
      </c>
      <c r="B3994" s="39">
        <v>2068</v>
      </c>
      <c r="C3994" s="38" t="s">
        <v>4067</v>
      </c>
      <c r="D3994" s="39">
        <v>0.48010000000000003</v>
      </c>
      <c r="E3994" s="39">
        <v>0.43580000000000002</v>
      </c>
    </row>
    <row r="3995" spans="1:5" x14ac:dyDescent="0.2">
      <c r="A3995" s="39">
        <v>60</v>
      </c>
      <c r="B3995" s="39">
        <v>2069</v>
      </c>
      <c r="C3995" s="38" t="s">
        <v>4068</v>
      </c>
      <c r="D3995" s="39">
        <v>0.47410000000000002</v>
      </c>
      <c r="E3995" s="39">
        <v>0.42930000000000001</v>
      </c>
    </row>
    <row r="3996" spans="1:5" x14ac:dyDescent="0.2">
      <c r="A3996" s="39">
        <v>60</v>
      </c>
      <c r="B3996" s="39">
        <v>2070</v>
      </c>
      <c r="C3996" s="38" t="s">
        <v>4069</v>
      </c>
      <c r="D3996" s="39">
        <v>0.46820000000000001</v>
      </c>
      <c r="E3996" s="39">
        <v>0.42280000000000001</v>
      </c>
    </row>
    <row r="3997" spans="1:5" x14ac:dyDescent="0.2">
      <c r="A3997" s="39">
        <v>60</v>
      </c>
      <c r="B3997" s="39">
        <v>2071</v>
      </c>
      <c r="C3997" s="38" t="s">
        <v>4070</v>
      </c>
      <c r="D3997" s="39">
        <v>0.46239999999999998</v>
      </c>
      <c r="E3997" s="39">
        <v>0.41649999999999998</v>
      </c>
    </row>
    <row r="3998" spans="1:5" x14ac:dyDescent="0.2">
      <c r="A3998" s="39">
        <v>60</v>
      </c>
      <c r="B3998" s="39">
        <v>2072</v>
      </c>
      <c r="C3998" s="38" t="s">
        <v>4071</v>
      </c>
      <c r="D3998" s="39">
        <v>0.45660000000000001</v>
      </c>
      <c r="E3998" s="39">
        <v>0.41020000000000001</v>
      </c>
    </row>
    <row r="3999" spans="1:5" x14ac:dyDescent="0.2">
      <c r="A3999" s="39">
        <v>60</v>
      </c>
      <c r="B3999" s="39">
        <v>2073</v>
      </c>
      <c r="C3999" s="38" t="s">
        <v>4072</v>
      </c>
      <c r="D3999" s="39">
        <v>0.45090000000000002</v>
      </c>
      <c r="E3999" s="39">
        <v>0.4042</v>
      </c>
    </row>
    <row r="4000" spans="1:5" x14ac:dyDescent="0.2">
      <c r="A4000" s="39">
        <v>60</v>
      </c>
      <c r="B4000" s="39">
        <v>2074</v>
      </c>
      <c r="C4000" s="38" t="s">
        <v>4073</v>
      </c>
      <c r="D4000" s="39">
        <v>0.44519999999999998</v>
      </c>
      <c r="E4000" s="39">
        <v>0.39810000000000001</v>
      </c>
    </row>
    <row r="4001" spans="1:5" x14ac:dyDescent="0.2">
      <c r="A4001" s="39">
        <v>60</v>
      </c>
      <c r="B4001" s="39">
        <v>2075</v>
      </c>
      <c r="C4001" s="38" t="s">
        <v>4074</v>
      </c>
      <c r="D4001" s="39">
        <v>0.43969999999999998</v>
      </c>
      <c r="E4001" s="39">
        <v>0.39219999999999999</v>
      </c>
    </row>
    <row r="4002" spans="1:5" x14ac:dyDescent="0.2">
      <c r="A4002" s="39">
        <v>60</v>
      </c>
      <c r="B4002" s="39">
        <v>2076</v>
      </c>
      <c r="C4002" s="38" t="s">
        <v>4075</v>
      </c>
      <c r="D4002" s="39">
        <v>0.43419999999999997</v>
      </c>
      <c r="E4002" s="39">
        <v>0.38619999999999999</v>
      </c>
    </row>
    <row r="4003" spans="1:5" x14ac:dyDescent="0.2">
      <c r="A4003" s="39">
        <v>60</v>
      </c>
      <c r="B4003" s="39">
        <v>2077</v>
      </c>
      <c r="C4003" s="38" t="s">
        <v>4076</v>
      </c>
      <c r="D4003" s="39">
        <v>0.42880000000000001</v>
      </c>
      <c r="E4003" s="39">
        <v>0.3805</v>
      </c>
    </row>
    <row r="4004" spans="1:5" x14ac:dyDescent="0.2">
      <c r="A4004" s="39">
        <v>60</v>
      </c>
      <c r="B4004" s="39">
        <v>2078</v>
      </c>
      <c r="C4004" s="38" t="s">
        <v>4077</v>
      </c>
      <c r="D4004" s="39">
        <v>0.42349999999999999</v>
      </c>
      <c r="E4004" s="39">
        <v>0.37480000000000002</v>
      </c>
    </row>
    <row r="4005" spans="1:5" x14ac:dyDescent="0.2">
      <c r="A4005" s="39">
        <v>60</v>
      </c>
      <c r="B4005" s="39">
        <v>2079</v>
      </c>
      <c r="C4005" s="38" t="s">
        <v>4078</v>
      </c>
      <c r="D4005" s="39">
        <v>0.41820000000000002</v>
      </c>
      <c r="E4005" s="39">
        <v>0.36919999999999997</v>
      </c>
    </row>
    <row r="4006" spans="1:5" x14ac:dyDescent="0.2">
      <c r="A4006" s="39">
        <v>60</v>
      </c>
      <c r="B4006" s="39">
        <v>2080</v>
      </c>
      <c r="C4006" s="38" t="s">
        <v>4079</v>
      </c>
      <c r="D4006" s="39">
        <v>0.41299999999999998</v>
      </c>
      <c r="E4006" s="39">
        <v>0.36359999999999998</v>
      </c>
    </row>
    <row r="4007" spans="1:5" x14ac:dyDescent="0.2">
      <c r="A4007" s="39">
        <v>60</v>
      </c>
      <c r="B4007" s="39">
        <v>2081</v>
      </c>
      <c r="C4007" s="38" t="s">
        <v>4080</v>
      </c>
      <c r="D4007" s="39">
        <v>0.4078</v>
      </c>
      <c r="E4007" s="39">
        <v>0.35820000000000002</v>
      </c>
    </row>
    <row r="4008" spans="1:5" x14ac:dyDescent="0.2">
      <c r="A4008" s="39">
        <v>60</v>
      </c>
      <c r="B4008" s="39">
        <v>2082</v>
      </c>
      <c r="C4008" s="38" t="s">
        <v>4081</v>
      </c>
      <c r="D4008" s="39">
        <v>0.40279999999999999</v>
      </c>
      <c r="E4008" s="39">
        <v>0.3528</v>
      </c>
    </row>
    <row r="4009" spans="1:5" x14ac:dyDescent="0.2">
      <c r="A4009" s="39">
        <v>60</v>
      </c>
      <c r="B4009" s="39">
        <v>2083</v>
      </c>
      <c r="C4009" s="38" t="s">
        <v>4082</v>
      </c>
      <c r="D4009" s="39">
        <v>0.39779999999999999</v>
      </c>
      <c r="E4009" s="39">
        <v>0.34760000000000002</v>
      </c>
    </row>
    <row r="4010" spans="1:5" x14ac:dyDescent="0.2">
      <c r="A4010" s="39">
        <v>60</v>
      </c>
      <c r="B4010" s="39">
        <v>2084</v>
      </c>
      <c r="C4010" s="38" t="s">
        <v>4083</v>
      </c>
      <c r="D4010" s="39">
        <v>0.39279999999999998</v>
      </c>
      <c r="E4010" s="39">
        <v>0.34229999999999999</v>
      </c>
    </row>
    <row r="4011" spans="1:5" x14ac:dyDescent="0.2">
      <c r="A4011" s="39">
        <v>60</v>
      </c>
      <c r="B4011" s="39">
        <v>2085</v>
      </c>
      <c r="C4011" s="38" t="s">
        <v>4084</v>
      </c>
      <c r="D4011" s="39">
        <v>0.38790000000000002</v>
      </c>
      <c r="E4011" s="39">
        <v>0.3372</v>
      </c>
    </row>
    <row r="4012" spans="1:5" x14ac:dyDescent="0.2">
      <c r="A4012" s="39">
        <v>60</v>
      </c>
      <c r="B4012" s="39">
        <v>2086</v>
      </c>
      <c r="C4012" s="38" t="s">
        <v>4085</v>
      </c>
      <c r="D4012" s="39">
        <v>0.38300000000000001</v>
      </c>
      <c r="E4012" s="39">
        <v>0.33210000000000001</v>
      </c>
    </row>
    <row r="4013" spans="1:5" x14ac:dyDescent="0.2">
      <c r="A4013" s="39">
        <v>60</v>
      </c>
      <c r="B4013" s="39">
        <v>2087</v>
      </c>
      <c r="C4013" s="38" t="s">
        <v>4086</v>
      </c>
      <c r="D4013" s="39">
        <v>0.37830000000000003</v>
      </c>
      <c r="E4013" s="39">
        <v>0.32719999999999999</v>
      </c>
    </row>
    <row r="4014" spans="1:5" x14ac:dyDescent="0.2">
      <c r="A4014" s="39">
        <v>60</v>
      </c>
      <c r="B4014" s="39">
        <v>2088</v>
      </c>
      <c r="C4014" s="38" t="s">
        <v>4087</v>
      </c>
      <c r="D4014" s="39">
        <v>0.37359999999999999</v>
      </c>
      <c r="E4014" s="39">
        <v>0.32219999999999999</v>
      </c>
    </row>
    <row r="4015" spans="1:5" x14ac:dyDescent="0.2">
      <c r="A4015" s="39">
        <v>60</v>
      </c>
      <c r="B4015" s="39">
        <v>2089</v>
      </c>
      <c r="C4015" s="38" t="s">
        <v>4088</v>
      </c>
      <c r="D4015" s="39">
        <v>0.36890000000000001</v>
      </c>
      <c r="E4015" s="39">
        <v>0.31740000000000002</v>
      </c>
    </row>
    <row r="4016" spans="1:5" x14ac:dyDescent="0.2">
      <c r="A4016" s="39">
        <v>60</v>
      </c>
      <c r="B4016" s="39">
        <v>2090</v>
      </c>
      <c r="C4016" s="38" t="s">
        <v>4089</v>
      </c>
      <c r="D4016" s="39">
        <v>0.36430000000000001</v>
      </c>
      <c r="E4016" s="39">
        <v>0.31259999999999999</v>
      </c>
    </row>
    <row r="4017" spans="1:5" x14ac:dyDescent="0.2">
      <c r="A4017" s="39">
        <v>60</v>
      </c>
      <c r="B4017" s="39">
        <v>2091</v>
      </c>
      <c r="C4017" s="38" t="s">
        <v>4090</v>
      </c>
      <c r="D4017" s="39">
        <v>0.35980000000000001</v>
      </c>
      <c r="E4017" s="39">
        <v>0.308</v>
      </c>
    </row>
    <row r="4018" spans="1:5" x14ac:dyDescent="0.2">
      <c r="A4018" s="39">
        <v>60</v>
      </c>
      <c r="B4018" s="39">
        <v>2092</v>
      </c>
      <c r="C4018" s="38" t="s">
        <v>4091</v>
      </c>
      <c r="D4018" s="39">
        <v>0.35520000000000002</v>
      </c>
      <c r="E4018" s="39">
        <v>0.3034</v>
      </c>
    </row>
    <row r="4019" spans="1:5" x14ac:dyDescent="0.2">
      <c r="A4019" s="39">
        <v>60</v>
      </c>
      <c r="B4019" s="39">
        <v>2093</v>
      </c>
      <c r="C4019" s="38" t="s">
        <v>4092</v>
      </c>
      <c r="D4019" s="39">
        <v>0.35089999999999999</v>
      </c>
      <c r="E4019" s="39">
        <v>0.29880000000000001</v>
      </c>
    </row>
    <row r="4020" spans="1:5" x14ac:dyDescent="0.2">
      <c r="A4020" s="39">
        <v>60</v>
      </c>
      <c r="B4020" s="39">
        <v>2094</v>
      </c>
      <c r="C4020" s="38" t="s">
        <v>4093</v>
      </c>
      <c r="D4020" s="39">
        <v>0.34649999999999997</v>
      </c>
      <c r="E4020" s="39">
        <v>0.2944</v>
      </c>
    </row>
    <row r="4021" spans="1:5" x14ac:dyDescent="0.2">
      <c r="A4021" s="39">
        <v>60</v>
      </c>
      <c r="B4021" s="39">
        <v>2095</v>
      </c>
      <c r="C4021" s="38" t="s">
        <v>4094</v>
      </c>
      <c r="D4021" s="39">
        <v>0.34210000000000002</v>
      </c>
      <c r="E4021" s="39">
        <v>0.28989999999999999</v>
      </c>
    </row>
    <row r="4022" spans="1:5" x14ac:dyDescent="0.2">
      <c r="A4022" s="39">
        <v>60</v>
      </c>
      <c r="B4022" s="39">
        <v>2096</v>
      </c>
      <c r="C4022" s="38" t="s">
        <v>4095</v>
      </c>
      <c r="D4022" s="39">
        <v>0.33789999999999998</v>
      </c>
      <c r="E4022" s="39">
        <v>0.28560000000000002</v>
      </c>
    </row>
    <row r="4023" spans="1:5" x14ac:dyDescent="0.2">
      <c r="A4023" s="39">
        <v>60</v>
      </c>
      <c r="B4023" s="39">
        <v>2097</v>
      </c>
      <c r="C4023" s="38" t="s">
        <v>4096</v>
      </c>
      <c r="D4023" s="39">
        <v>0.3337</v>
      </c>
      <c r="E4023" s="39">
        <v>0.28139999999999998</v>
      </c>
    </row>
    <row r="4024" spans="1:5" x14ac:dyDescent="0.2">
      <c r="A4024" s="39">
        <v>60</v>
      </c>
      <c r="B4024" s="39">
        <v>2098</v>
      </c>
      <c r="C4024" s="38" t="s">
        <v>4097</v>
      </c>
      <c r="D4024" s="39">
        <v>0.32950000000000002</v>
      </c>
      <c r="E4024" s="39">
        <v>0.27710000000000001</v>
      </c>
    </row>
    <row r="4025" spans="1:5" x14ac:dyDescent="0.2">
      <c r="A4025" s="39">
        <v>60</v>
      </c>
      <c r="B4025" s="39">
        <v>2099</v>
      </c>
      <c r="C4025" s="38" t="s">
        <v>4098</v>
      </c>
      <c r="D4025" s="39">
        <v>0.32540000000000002</v>
      </c>
      <c r="E4025" s="39">
        <v>0.27300000000000002</v>
      </c>
    </row>
    <row r="4026" spans="1:5" x14ac:dyDescent="0.2">
      <c r="A4026" s="39">
        <v>60</v>
      </c>
      <c r="B4026" s="39">
        <v>2100</v>
      </c>
      <c r="C4026" s="38" t="s">
        <v>4099</v>
      </c>
      <c r="D4026" s="39">
        <v>0.32140000000000002</v>
      </c>
      <c r="E4026" s="39">
        <v>0.26879999999999998</v>
      </c>
    </row>
    <row r="4027" spans="1:5" x14ac:dyDescent="0.2">
      <c r="A4027" s="39">
        <v>60</v>
      </c>
      <c r="B4027" s="39">
        <v>2101</v>
      </c>
      <c r="C4027" s="38" t="s">
        <v>4100</v>
      </c>
      <c r="D4027" s="39">
        <v>0.31730000000000003</v>
      </c>
      <c r="E4027" s="39">
        <v>0.26479999999999998</v>
      </c>
    </row>
    <row r="4028" spans="1:5" x14ac:dyDescent="0.2">
      <c r="A4028" s="39">
        <v>60</v>
      </c>
      <c r="B4028" s="39">
        <v>2102</v>
      </c>
      <c r="C4028" s="38" t="s">
        <v>4101</v>
      </c>
      <c r="D4028" s="39">
        <v>0.31340000000000001</v>
      </c>
      <c r="E4028" s="39">
        <v>0.26090000000000002</v>
      </c>
    </row>
    <row r="4029" spans="1:5" x14ac:dyDescent="0.2">
      <c r="A4029" s="39">
        <v>60</v>
      </c>
      <c r="B4029" s="39">
        <v>2103</v>
      </c>
      <c r="C4029" s="38" t="s">
        <v>4102</v>
      </c>
      <c r="D4029" s="39">
        <v>0.3095</v>
      </c>
      <c r="E4029" s="39">
        <v>0.25690000000000002</v>
      </c>
    </row>
    <row r="4030" spans="1:5" x14ac:dyDescent="0.2">
      <c r="A4030" s="39">
        <v>60</v>
      </c>
      <c r="B4030" s="39">
        <v>2104</v>
      </c>
      <c r="C4030" s="38" t="s">
        <v>4103</v>
      </c>
      <c r="D4030" s="39">
        <v>0.30570000000000003</v>
      </c>
      <c r="E4030" s="39">
        <v>0.25309999999999999</v>
      </c>
    </row>
    <row r="4031" spans="1:5" x14ac:dyDescent="0.2">
      <c r="A4031" s="39">
        <v>60</v>
      </c>
      <c r="B4031" s="39">
        <v>2105</v>
      </c>
      <c r="C4031" s="38" t="s">
        <v>4104</v>
      </c>
      <c r="D4031" s="39">
        <v>0.30180000000000001</v>
      </c>
      <c r="E4031" s="39">
        <v>0.24929999999999999</v>
      </c>
    </row>
    <row r="4032" spans="1:5" x14ac:dyDescent="0.2">
      <c r="A4032" s="39">
        <v>60</v>
      </c>
      <c r="B4032" s="39">
        <v>2106</v>
      </c>
      <c r="C4032" s="38" t="s">
        <v>4105</v>
      </c>
      <c r="D4032" s="39">
        <v>0.29799999999999999</v>
      </c>
      <c r="E4032" s="39">
        <v>0.2455</v>
      </c>
    </row>
    <row r="4033" spans="1:5" x14ac:dyDescent="0.2">
      <c r="A4033" s="39">
        <v>60</v>
      </c>
      <c r="B4033" s="39">
        <v>2107</v>
      </c>
      <c r="C4033" s="38" t="s">
        <v>4106</v>
      </c>
      <c r="D4033" s="39">
        <v>0.2944</v>
      </c>
      <c r="E4033" s="39">
        <v>0.2419</v>
      </c>
    </row>
    <row r="4034" spans="1:5" x14ac:dyDescent="0.2">
      <c r="A4034" s="39">
        <v>60</v>
      </c>
      <c r="B4034" s="39">
        <v>2108</v>
      </c>
      <c r="C4034" s="38" t="s">
        <v>4107</v>
      </c>
      <c r="D4034" s="39">
        <v>0.29060000000000002</v>
      </c>
      <c r="E4034" s="39">
        <v>0.23830000000000001</v>
      </c>
    </row>
    <row r="4035" spans="1:5" x14ac:dyDescent="0.2">
      <c r="A4035" s="39">
        <v>60</v>
      </c>
      <c r="B4035" s="39">
        <v>2109</v>
      </c>
      <c r="C4035" s="38" t="s">
        <v>4108</v>
      </c>
      <c r="D4035" s="39">
        <v>0.28699999999999998</v>
      </c>
      <c r="E4035" s="39">
        <v>0.23469999999999999</v>
      </c>
    </row>
    <row r="4036" spans="1:5" x14ac:dyDescent="0.2">
      <c r="A4036" s="39">
        <v>60</v>
      </c>
      <c r="B4036" s="39">
        <v>2110</v>
      </c>
      <c r="C4036" s="38" t="s">
        <v>4109</v>
      </c>
      <c r="D4036" s="39">
        <v>0.28349999999999997</v>
      </c>
      <c r="E4036" s="39">
        <v>0.23119999999999999</v>
      </c>
    </row>
    <row r="4037" spans="1:5" x14ac:dyDescent="0.2">
      <c r="A4037" s="39">
        <v>60</v>
      </c>
      <c r="B4037" s="39">
        <v>2111</v>
      </c>
      <c r="C4037" s="38" t="s">
        <v>4110</v>
      </c>
      <c r="D4037" s="39">
        <v>0.28000000000000003</v>
      </c>
      <c r="E4037" s="39">
        <v>0.22770000000000001</v>
      </c>
    </row>
    <row r="4038" spans="1:5" x14ac:dyDescent="0.2">
      <c r="A4038" s="39">
        <v>60</v>
      </c>
      <c r="B4038" s="39">
        <v>2112</v>
      </c>
      <c r="C4038" s="38" t="s">
        <v>4111</v>
      </c>
      <c r="D4038" s="39">
        <v>0.27639999999999998</v>
      </c>
      <c r="E4038" s="39">
        <v>0.2243</v>
      </c>
    </row>
    <row r="4039" spans="1:5" x14ac:dyDescent="0.2">
      <c r="A4039" s="39">
        <v>60</v>
      </c>
      <c r="B4039" s="39">
        <v>2113</v>
      </c>
      <c r="C4039" s="38" t="s">
        <v>4112</v>
      </c>
      <c r="D4039" s="39">
        <v>0.27300000000000002</v>
      </c>
      <c r="E4039" s="39">
        <v>0.22090000000000001</v>
      </c>
    </row>
    <row r="4040" spans="1:5" x14ac:dyDescent="0.2">
      <c r="A4040" s="39">
        <v>60</v>
      </c>
      <c r="B4040" s="39">
        <v>2114</v>
      </c>
      <c r="C4040" s="38" t="s">
        <v>4113</v>
      </c>
      <c r="D4040" s="39">
        <v>0.26960000000000001</v>
      </c>
      <c r="E4040" s="39">
        <v>0.2177</v>
      </c>
    </row>
    <row r="4041" spans="1:5" x14ac:dyDescent="0.2">
      <c r="A4041" s="39">
        <v>60</v>
      </c>
      <c r="B4041" s="39">
        <v>2115</v>
      </c>
      <c r="C4041" s="38" t="s">
        <v>4114</v>
      </c>
      <c r="D4041" s="39">
        <v>0.26629999999999998</v>
      </c>
      <c r="E4041" s="39">
        <v>0.21440000000000001</v>
      </c>
    </row>
    <row r="4042" spans="1:5" x14ac:dyDescent="0.2">
      <c r="A4042" s="39">
        <v>60</v>
      </c>
      <c r="B4042" s="39">
        <v>2116</v>
      </c>
      <c r="C4042" s="38" t="s">
        <v>4115</v>
      </c>
      <c r="D4042" s="39">
        <v>0.26304039317507416</v>
      </c>
      <c r="E4042" s="39">
        <v>0.21115002296738633</v>
      </c>
    </row>
    <row r="4043" spans="1:5" x14ac:dyDescent="0.2">
      <c r="A4043" s="39">
        <v>60</v>
      </c>
      <c r="B4043" s="39">
        <v>2117</v>
      </c>
      <c r="C4043" s="38" t="s">
        <v>4116</v>
      </c>
      <c r="D4043" s="39">
        <v>0.2598206850983763</v>
      </c>
      <c r="E4043" s="39">
        <v>0.20794931063026012</v>
      </c>
    </row>
    <row r="4044" spans="1:5" x14ac:dyDescent="0.2">
      <c r="A4044" s="39">
        <v>61</v>
      </c>
      <c r="B4044" s="39">
        <v>2024</v>
      </c>
      <c r="C4044" s="38" t="s">
        <v>4117</v>
      </c>
      <c r="D4044" s="39">
        <v>0.92620000000000002</v>
      </c>
      <c r="E4044" s="39">
        <v>0.92569999999999997</v>
      </c>
    </row>
    <row r="4045" spans="1:5" x14ac:dyDescent="0.2">
      <c r="A4045" s="39">
        <v>61</v>
      </c>
      <c r="B4045" s="39">
        <v>2025</v>
      </c>
      <c r="C4045" s="38" t="s">
        <v>4118</v>
      </c>
      <c r="D4045" s="39">
        <v>0.89</v>
      </c>
      <c r="E4045" s="39">
        <v>0.88929999999999998</v>
      </c>
    </row>
    <row r="4046" spans="1:5" x14ac:dyDescent="0.2">
      <c r="A4046" s="39">
        <v>61</v>
      </c>
      <c r="B4046" s="39">
        <v>2026</v>
      </c>
      <c r="C4046" s="38" t="s">
        <v>4119</v>
      </c>
      <c r="D4046" s="39">
        <v>0.87229999999999996</v>
      </c>
      <c r="E4046" s="39">
        <v>0.871</v>
      </c>
    </row>
    <row r="4047" spans="1:5" x14ac:dyDescent="0.2">
      <c r="A4047" s="39">
        <v>61</v>
      </c>
      <c r="B4047" s="39">
        <v>2027</v>
      </c>
      <c r="C4047" s="38" t="s">
        <v>4120</v>
      </c>
      <c r="D4047" s="39">
        <v>0.85489999999999999</v>
      </c>
      <c r="E4047" s="39">
        <v>0.85289999999999999</v>
      </c>
    </row>
    <row r="4048" spans="1:5" x14ac:dyDescent="0.2">
      <c r="A4048" s="39">
        <v>61</v>
      </c>
      <c r="B4048" s="39">
        <v>2028</v>
      </c>
      <c r="C4048" s="38" t="s">
        <v>4121</v>
      </c>
      <c r="D4048" s="39">
        <v>0.83809999999999996</v>
      </c>
      <c r="E4048" s="39">
        <v>0.83530000000000004</v>
      </c>
    </row>
    <row r="4049" spans="1:5" x14ac:dyDescent="0.2">
      <c r="A4049" s="39">
        <v>61</v>
      </c>
      <c r="B4049" s="39">
        <v>2029</v>
      </c>
      <c r="C4049" s="38" t="s">
        <v>4122</v>
      </c>
      <c r="D4049" s="39">
        <v>0.82199999999999995</v>
      </c>
      <c r="E4049" s="39">
        <v>0.81820000000000004</v>
      </c>
    </row>
    <row r="4050" spans="1:5" x14ac:dyDescent="0.2">
      <c r="A4050" s="39">
        <v>61</v>
      </c>
      <c r="B4050" s="39">
        <v>2030</v>
      </c>
      <c r="C4050" s="38" t="s">
        <v>4123</v>
      </c>
      <c r="D4050" s="39">
        <v>0.80659999999999998</v>
      </c>
      <c r="E4050" s="39">
        <v>0.80179999999999996</v>
      </c>
    </row>
    <row r="4051" spans="1:5" x14ac:dyDescent="0.2">
      <c r="A4051" s="39">
        <v>61</v>
      </c>
      <c r="B4051" s="39">
        <v>2031</v>
      </c>
      <c r="C4051" s="38" t="s">
        <v>4124</v>
      </c>
      <c r="D4051" s="39">
        <v>0.79190000000000005</v>
      </c>
      <c r="E4051" s="39">
        <v>0.78590000000000004</v>
      </c>
    </row>
    <row r="4052" spans="1:5" x14ac:dyDescent="0.2">
      <c r="A4052" s="39">
        <v>61</v>
      </c>
      <c r="B4052" s="39">
        <v>2032</v>
      </c>
      <c r="C4052" s="38" t="s">
        <v>4125</v>
      </c>
      <c r="D4052" s="39">
        <v>0.77769999999999995</v>
      </c>
      <c r="E4052" s="39">
        <v>0.77080000000000004</v>
      </c>
    </row>
    <row r="4053" spans="1:5" x14ac:dyDescent="0.2">
      <c r="A4053" s="39">
        <v>61</v>
      </c>
      <c r="B4053" s="39">
        <v>2033</v>
      </c>
      <c r="C4053" s="38" t="s">
        <v>4126</v>
      </c>
      <c r="D4053" s="39">
        <v>0.76380000000000003</v>
      </c>
      <c r="E4053" s="39">
        <v>0.75590000000000002</v>
      </c>
    </row>
    <row r="4054" spans="1:5" x14ac:dyDescent="0.2">
      <c r="A4054" s="39">
        <v>61</v>
      </c>
      <c r="B4054" s="39">
        <v>2034</v>
      </c>
      <c r="C4054" s="38" t="s">
        <v>4127</v>
      </c>
      <c r="D4054" s="39">
        <v>0.75019999999999998</v>
      </c>
      <c r="E4054" s="39">
        <v>0.74109999999999998</v>
      </c>
    </row>
    <row r="4055" spans="1:5" x14ac:dyDescent="0.2">
      <c r="A4055" s="39">
        <v>61</v>
      </c>
      <c r="B4055" s="39">
        <v>2035</v>
      </c>
      <c r="C4055" s="38" t="s">
        <v>4128</v>
      </c>
      <c r="D4055" s="39">
        <v>0.73709999999999998</v>
      </c>
      <c r="E4055" s="39">
        <v>0.7268</v>
      </c>
    </row>
    <row r="4056" spans="1:5" x14ac:dyDescent="0.2">
      <c r="A4056" s="39">
        <v>61</v>
      </c>
      <c r="B4056" s="39">
        <v>2036</v>
      </c>
      <c r="C4056" s="38" t="s">
        <v>4129</v>
      </c>
      <c r="D4056" s="39">
        <v>0.72460000000000002</v>
      </c>
      <c r="E4056" s="39">
        <v>0.71330000000000005</v>
      </c>
    </row>
    <row r="4057" spans="1:5" x14ac:dyDescent="0.2">
      <c r="A4057" s="39">
        <v>61</v>
      </c>
      <c r="B4057" s="39">
        <v>2037</v>
      </c>
      <c r="C4057" s="38" t="s">
        <v>4130</v>
      </c>
      <c r="D4057" s="39">
        <v>0.71299999999999997</v>
      </c>
      <c r="E4057" s="39">
        <v>0.70040000000000002</v>
      </c>
    </row>
    <row r="4058" spans="1:5" x14ac:dyDescent="0.2">
      <c r="A4058" s="39">
        <v>61</v>
      </c>
      <c r="B4058" s="39">
        <v>2038</v>
      </c>
      <c r="C4058" s="38" t="s">
        <v>4131</v>
      </c>
      <c r="D4058" s="39">
        <v>0.70220000000000005</v>
      </c>
      <c r="E4058" s="39">
        <v>0.68830000000000002</v>
      </c>
    </row>
    <row r="4059" spans="1:5" x14ac:dyDescent="0.2">
      <c r="A4059" s="39">
        <v>61</v>
      </c>
      <c r="B4059" s="39">
        <v>2039</v>
      </c>
      <c r="C4059" s="38" t="s">
        <v>4132</v>
      </c>
      <c r="D4059" s="39">
        <v>0.69210000000000005</v>
      </c>
      <c r="E4059" s="39">
        <v>0.67689999999999995</v>
      </c>
    </row>
    <row r="4060" spans="1:5" x14ac:dyDescent="0.2">
      <c r="A4060" s="39">
        <v>61</v>
      </c>
      <c r="B4060" s="39">
        <v>2040</v>
      </c>
      <c r="C4060" s="38" t="s">
        <v>4133</v>
      </c>
      <c r="D4060" s="39">
        <v>0.68269999999999997</v>
      </c>
      <c r="E4060" s="39">
        <v>0.66610000000000003</v>
      </c>
    </row>
    <row r="4061" spans="1:5" x14ac:dyDescent="0.2">
      <c r="A4061" s="39">
        <v>61</v>
      </c>
      <c r="B4061" s="39">
        <v>2041</v>
      </c>
      <c r="C4061" s="38" t="s">
        <v>4134</v>
      </c>
      <c r="D4061" s="39">
        <v>0.67379999999999995</v>
      </c>
      <c r="E4061" s="39">
        <v>0.65590000000000004</v>
      </c>
    </row>
    <row r="4062" spans="1:5" x14ac:dyDescent="0.2">
      <c r="A4062" s="39">
        <v>61</v>
      </c>
      <c r="B4062" s="39">
        <v>2042</v>
      </c>
      <c r="C4062" s="38" t="s">
        <v>4135</v>
      </c>
      <c r="D4062" s="39">
        <v>0.66539999999999999</v>
      </c>
      <c r="E4062" s="39">
        <v>0.64600000000000002</v>
      </c>
    </row>
    <row r="4063" spans="1:5" x14ac:dyDescent="0.2">
      <c r="A4063" s="39">
        <v>61</v>
      </c>
      <c r="B4063" s="39">
        <v>2043</v>
      </c>
      <c r="C4063" s="38" t="s">
        <v>4136</v>
      </c>
      <c r="D4063" s="39">
        <v>0.65710000000000002</v>
      </c>
      <c r="E4063" s="39">
        <v>0.63629999999999998</v>
      </c>
    </row>
    <row r="4064" spans="1:5" x14ac:dyDescent="0.2">
      <c r="A4064" s="39">
        <v>61</v>
      </c>
      <c r="B4064" s="39">
        <v>2044</v>
      </c>
      <c r="C4064" s="38" t="s">
        <v>4137</v>
      </c>
      <c r="D4064" s="39">
        <v>0.64900000000000002</v>
      </c>
      <c r="E4064" s="39">
        <v>0.62680000000000002</v>
      </c>
    </row>
    <row r="4065" spans="1:5" x14ac:dyDescent="0.2">
      <c r="A4065" s="39">
        <v>61</v>
      </c>
      <c r="B4065" s="39">
        <v>2045</v>
      </c>
      <c r="C4065" s="38" t="s">
        <v>4138</v>
      </c>
      <c r="D4065" s="39">
        <v>0.64080000000000004</v>
      </c>
      <c r="E4065" s="39">
        <v>0.61739999999999995</v>
      </c>
    </row>
    <row r="4066" spans="1:5" x14ac:dyDescent="0.2">
      <c r="A4066" s="39">
        <v>61</v>
      </c>
      <c r="B4066" s="39">
        <v>2046</v>
      </c>
      <c r="C4066" s="38" t="s">
        <v>4139</v>
      </c>
      <c r="D4066" s="39">
        <v>0.63290000000000002</v>
      </c>
      <c r="E4066" s="39">
        <v>0.60809999999999997</v>
      </c>
    </row>
    <row r="4067" spans="1:5" x14ac:dyDescent="0.2">
      <c r="A4067" s="39">
        <v>61</v>
      </c>
      <c r="B4067" s="39">
        <v>2047</v>
      </c>
      <c r="C4067" s="38" t="s">
        <v>4140</v>
      </c>
      <c r="D4067" s="39">
        <v>0.625</v>
      </c>
      <c r="E4067" s="39">
        <v>0.59909999999999997</v>
      </c>
    </row>
    <row r="4068" spans="1:5" x14ac:dyDescent="0.2">
      <c r="A4068" s="39">
        <v>61</v>
      </c>
      <c r="B4068" s="39">
        <v>2048</v>
      </c>
      <c r="C4068" s="38" t="s">
        <v>4141</v>
      </c>
      <c r="D4068" s="39">
        <v>0.61719999999999997</v>
      </c>
      <c r="E4068" s="39">
        <v>0.59019999999999995</v>
      </c>
    </row>
    <row r="4069" spans="1:5" x14ac:dyDescent="0.2">
      <c r="A4069" s="39">
        <v>61</v>
      </c>
      <c r="B4069" s="39">
        <v>2049</v>
      </c>
      <c r="C4069" s="38" t="s">
        <v>4142</v>
      </c>
      <c r="D4069" s="39">
        <v>0.60960000000000003</v>
      </c>
      <c r="E4069" s="39">
        <v>0.58130000000000004</v>
      </c>
    </row>
    <row r="4070" spans="1:5" x14ac:dyDescent="0.2">
      <c r="A4070" s="39">
        <v>61</v>
      </c>
      <c r="B4070" s="39">
        <v>2050</v>
      </c>
      <c r="C4070" s="38" t="s">
        <v>4143</v>
      </c>
      <c r="D4070" s="39">
        <v>0.60189999999999999</v>
      </c>
      <c r="E4070" s="39">
        <v>0.5726</v>
      </c>
    </row>
    <row r="4071" spans="1:5" x14ac:dyDescent="0.2">
      <c r="A4071" s="39">
        <v>61</v>
      </c>
      <c r="B4071" s="39">
        <v>2051</v>
      </c>
      <c r="C4071" s="38" t="s">
        <v>4144</v>
      </c>
      <c r="D4071" s="39">
        <v>0.59450000000000003</v>
      </c>
      <c r="E4071" s="39">
        <v>0.56399999999999995</v>
      </c>
    </row>
    <row r="4072" spans="1:5" x14ac:dyDescent="0.2">
      <c r="A4072" s="39">
        <v>61</v>
      </c>
      <c r="B4072" s="39">
        <v>2052</v>
      </c>
      <c r="C4072" s="38" t="s">
        <v>4145</v>
      </c>
      <c r="D4072" s="39">
        <v>0.58709999999999996</v>
      </c>
      <c r="E4072" s="39">
        <v>0.55559999999999998</v>
      </c>
    </row>
    <row r="4073" spans="1:5" x14ac:dyDescent="0.2">
      <c r="A4073" s="39">
        <v>61</v>
      </c>
      <c r="B4073" s="39">
        <v>2053</v>
      </c>
      <c r="C4073" s="38" t="s">
        <v>4146</v>
      </c>
      <c r="D4073" s="39">
        <v>0.57979999999999998</v>
      </c>
      <c r="E4073" s="39">
        <v>0.54720000000000002</v>
      </c>
    </row>
    <row r="4074" spans="1:5" x14ac:dyDescent="0.2">
      <c r="A4074" s="39">
        <v>61</v>
      </c>
      <c r="B4074" s="39">
        <v>2054</v>
      </c>
      <c r="C4074" s="38" t="s">
        <v>4147</v>
      </c>
      <c r="D4074" s="39">
        <v>0.5726</v>
      </c>
      <c r="E4074" s="39">
        <v>0.53910000000000002</v>
      </c>
    </row>
    <row r="4075" spans="1:5" x14ac:dyDescent="0.2">
      <c r="A4075" s="39">
        <v>61</v>
      </c>
      <c r="B4075" s="39">
        <v>2055</v>
      </c>
      <c r="C4075" s="38" t="s">
        <v>4148</v>
      </c>
      <c r="D4075" s="39">
        <v>0.5655</v>
      </c>
      <c r="E4075" s="39">
        <v>0.53110000000000002</v>
      </c>
    </row>
    <row r="4076" spans="1:5" x14ac:dyDescent="0.2">
      <c r="A4076" s="39">
        <v>61</v>
      </c>
      <c r="B4076" s="39">
        <v>2056</v>
      </c>
      <c r="C4076" s="38" t="s">
        <v>4149</v>
      </c>
      <c r="D4076" s="39">
        <v>0.55840000000000001</v>
      </c>
      <c r="E4076" s="39">
        <v>0.52310000000000001</v>
      </c>
    </row>
    <row r="4077" spans="1:5" x14ac:dyDescent="0.2">
      <c r="A4077" s="39">
        <v>61</v>
      </c>
      <c r="B4077" s="39">
        <v>2057</v>
      </c>
      <c r="C4077" s="38" t="s">
        <v>4150</v>
      </c>
      <c r="D4077" s="39">
        <v>0.5514</v>
      </c>
      <c r="E4077" s="39">
        <v>0.51529999999999998</v>
      </c>
    </row>
    <row r="4078" spans="1:5" x14ac:dyDescent="0.2">
      <c r="A4078" s="39">
        <v>61</v>
      </c>
      <c r="B4078" s="39">
        <v>2058</v>
      </c>
      <c r="C4078" s="38" t="s">
        <v>4151</v>
      </c>
      <c r="D4078" s="39">
        <v>0.54459999999999997</v>
      </c>
      <c r="E4078" s="39">
        <v>0.50749999999999995</v>
      </c>
    </row>
    <row r="4079" spans="1:5" x14ac:dyDescent="0.2">
      <c r="A4079" s="39">
        <v>61</v>
      </c>
      <c r="B4079" s="39">
        <v>2059</v>
      </c>
      <c r="C4079" s="38" t="s">
        <v>4152</v>
      </c>
      <c r="D4079" s="39">
        <v>0.53779999999999994</v>
      </c>
      <c r="E4079" s="39">
        <v>0.49990000000000001</v>
      </c>
    </row>
    <row r="4080" spans="1:5" x14ac:dyDescent="0.2">
      <c r="A4080" s="39">
        <v>61</v>
      </c>
      <c r="B4080" s="39">
        <v>2060</v>
      </c>
      <c r="C4080" s="38" t="s">
        <v>4153</v>
      </c>
      <c r="D4080" s="39">
        <v>0.53110000000000002</v>
      </c>
      <c r="E4080" s="39">
        <v>0.49249999999999999</v>
      </c>
    </row>
    <row r="4081" spans="1:5" x14ac:dyDescent="0.2">
      <c r="A4081" s="39">
        <v>61</v>
      </c>
      <c r="B4081" s="39">
        <v>2061</v>
      </c>
      <c r="C4081" s="38" t="s">
        <v>4154</v>
      </c>
      <c r="D4081" s="39">
        <v>0.52449999999999997</v>
      </c>
      <c r="E4081" s="39">
        <v>0.48509999999999998</v>
      </c>
    </row>
    <row r="4082" spans="1:5" x14ac:dyDescent="0.2">
      <c r="A4082" s="39">
        <v>61</v>
      </c>
      <c r="B4082" s="39">
        <v>2062</v>
      </c>
      <c r="C4082" s="38" t="s">
        <v>4155</v>
      </c>
      <c r="D4082" s="39">
        <v>0.51790000000000003</v>
      </c>
      <c r="E4082" s="39">
        <v>0.4778</v>
      </c>
    </row>
    <row r="4083" spans="1:5" x14ac:dyDescent="0.2">
      <c r="A4083" s="39">
        <v>61</v>
      </c>
      <c r="B4083" s="39">
        <v>2063</v>
      </c>
      <c r="C4083" s="38" t="s">
        <v>4156</v>
      </c>
      <c r="D4083" s="39">
        <v>0.51149999999999995</v>
      </c>
      <c r="E4083" s="39">
        <v>0.47070000000000001</v>
      </c>
    </row>
    <row r="4084" spans="1:5" x14ac:dyDescent="0.2">
      <c r="A4084" s="39">
        <v>61</v>
      </c>
      <c r="B4084" s="39">
        <v>2064</v>
      </c>
      <c r="C4084" s="38" t="s">
        <v>4157</v>
      </c>
      <c r="D4084" s="39">
        <v>0.50509999999999999</v>
      </c>
      <c r="E4084" s="39">
        <v>0.46360000000000001</v>
      </c>
    </row>
    <row r="4085" spans="1:5" x14ac:dyDescent="0.2">
      <c r="A4085" s="39">
        <v>61</v>
      </c>
      <c r="B4085" s="39">
        <v>2065</v>
      </c>
      <c r="C4085" s="38" t="s">
        <v>4158</v>
      </c>
      <c r="D4085" s="39">
        <v>0.49890000000000001</v>
      </c>
      <c r="E4085" s="39">
        <v>0.45669999999999999</v>
      </c>
    </row>
    <row r="4086" spans="1:5" x14ac:dyDescent="0.2">
      <c r="A4086" s="39">
        <v>61</v>
      </c>
      <c r="B4086" s="39">
        <v>2066</v>
      </c>
      <c r="C4086" s="38" t="s">
        <v>4159</v>
      </c>
      <c r="D4086" s="39">
        <v>0.49270000000000003</v>
      </c>
      <c r="E4086" s="39">
        <v>0.44979999999999998</v>
      </c>
    </row>
    <row r="4087" spans="1:5" x14ac:dyDescent="0.2">
      <c r="A4087" s="39">
        <v>61</v>
      </c>
      <c r="B4087" s="39">
        <v>2067</v>
      </c>
      <c r="C4087" s="38" t="s">
        <v>4160</v>
      </c>
      <c r="D4087" s="39">
        <v>0.48649999999999999</v>
      </c>
      <c r="E4087" s="39">
        <v>0.44309999999999999</v>
      </c>
    </row>
    <row r="4088" spans="1:5" x14ac:dyDescent="0.2">
      <c r="A4088" s="39">
        <v>61</v>
      </c>
      <c r="B4088" s="39">
        <v>2068</v>
      </c>
      <c r="C4088" s="38" t="s">
        <v>4161</v>
      </c>
      <c r="D4088" s="39">
        <v>0.48049999999999998</v>
      </c>
      <c r="E4088" s="39">
        <v>0.4365</v>
      </c>
    </row>
    <row r="4089" spans="1:5" x14ac:dyDescent="0.2">
      <c r="A4089" s="39">
        <v>61</v>
      </c>
      <c r="B4089" s="39">
        <v>2069</v>
      </c>
      <c r="C4089" s="38" t="s">
        <v>4162</v>
      </c>
      <c r="D4089" s="39">
        <v>0.47439999999999999</v>
      </c>
      <c r="E4089" s="39">
        <v>0.4299</v>
      </c>
    </row>
    <row r="4090" spans="1:5" x14ac:dyDescent="0.2">
      <c r="A4090" s="39">
        <v>61</v>
      </c>
      <c r="B4090" s="39">
        <v>2070</v>
      </c>
      <c r="C4090" s="38" t="s">
        <v>4163</v>
      </c>
      <c r="D4090" s="39">
        <v>0.46850000000000003</v>
      </c>
      <c r="E4090" s="39">
        <v>0.42349999999999999</v>
      </c>
    </row>
    <row r="4091" spans="1:5" x14ac:dyDescent="0.2">
      <c r="A4091" s="39">
        <v>61</v>
      </c>
      <c r="B4091" s="39">
        <v>2071</v>
      </c>
      <c r="C4091" s="38" t="s">
        <v>4164</v>
      </c>
      <c r="D4091" s="39">
        <v>0.4627</v>
      </c>
      <c r="E4091" s="39">
        <v>0.41720000000000002</v>
      </c>
    </row>
    <row r="4092" spans="1:5" x14ac:dyDescent="0.2">
      <c r="A4092" s="39">
        <v>61</v>
      </c>
      <c r="B4092" s="39">
        <v>2072</v>
      </c>
      <c r="C4092" s="38" t="s">
        <v>4165</v>
      </c>
      <c r="D4092" s="39">
        <v>0.45700000000000002</v>
      </c>
      <c r="E4092" s="39">
        <v>0.41099999999999998</v>
      </c>
    </row>
    <row r="4093" spans="1:5" x14ac:dyDescent="0.2">
      <c r="A4093" s="39">
        <v>61</v>
      </c>
      <c r="B4093" s="39">
        <v>2073</v>
      </c>
      <c r="C4093" s="38" t="s">
        <v>4166</v>
      </c>
      <c r="D4093" s="39">
        <v>0.45129999999999998</v>
      </c>
      <c r="E4093" s="39">
        <v>0.4047</v>
      </c>
    </row>
    <row r="4094" spans="1:5" x14ac:dyDescent="0.2">
      <c r="A4094" s="39">
        <v>61</v>
      </c>
      <c r="B4094" s="39">
        <v>2074</v>
      </c>
      <c r="C4094" s="38" t="s">
        <v>4167</v>
      </c>
      <c r="D4094" s="39">
        <v>0.44569999999999999</v>
      </c>
      <c r="E4094" s="39">
        <v>0.3987</v>
      </c>
    </row>
    <row r="4095" spans="1:5" x14ac:dyDescent="0.2">
      <c r="A4095" s="39">
        <v>61</v>
      </c>
      <c r="B4095" s="39">
        <v>2075</v>
      </c>
      <c r="C4095" s="38" t="s">
        <v>4168</v>
      </c>
      <c r="D4095" s="39">
        <v>0.44009999999999999</v>
      </c>
      <c r="E4095" s="39">
        <v>0.39279999999999998</v>
      </c>
    </row>
    <row r="4096" spans="1:5" x14ac:dyDescent="0.2">
      <c r="A4096" s="39">
        <v>61</v>
      </c>
      <c r="B4096" s="39">
        <v>2076</v>
      </c>
      <c r="C4096" s="38" t="s">
        <v>4169</v>
      </c>
      <c r="D4096" s="39">
        <v>0.43459999999999999</v>
      </c>
      <c r="E4096" s="39">
        <v>0.38679999999999998</v>
      </c>
    </row>
    <row r="4097" spans="1:5" x14ac:dyDescent="0.2">
      <c r="A4097" s="39">
        <v>61</v>
      </c>
      <c r="B4097" s="39">
        <v>2077</v>
      </c>
      <c r="C4097" s="38" t="s">
        <v>4170</v>
      </c>
      <c r="D4097" s="39">
        <v>0.42920000000000003</v>
      </c>
      <c r="E4097" s="39">
        <v>0.38100000000000001</v>
      </c>
    </row>
    <row r="4098" spans="1:5" x14ac:dyDescent="0.2">
      <c r="A4098" s="39">
        <v>61</v>
      </c>
      <c r="B4098" s="39">
        <v>2078</v>
      </c>
      <c r="C4098" s="38" t="s">
        <v>4171</v>
      </c>
      <c r="D4098" s="39">
        <v>0.42380000000000001</v>
      </c>
      <c r="E4098" s="39">
        <v>0.37540000000000001</v>
      </c>
    </row>
    <row r="4099" spans="1:5" x14ac:dyDescent="0.2">
      <c r="A4099" s="39">
        <v>61</v>
      </c>
      <c r="B4099" s="39">
        <v>2079</v>
      </c>
      <c r="C4099" s="38" t="s">
        <v>4172</v>
      </c>
      <c r="D4099" s="39">
        <v>0.41860000000000003</v>
      </c>
      <c r="E4099" s="39">
        <v>0.36969999999999997</v>
      </c>
    </row>
    <row r="4100" spans="1:5" x14ac:dyDescent="0.2">
      <c r="A4100" s="39">
        <v>61</v>
      </c>
      <c r="B4100" s="39">
        <v>2080</v>
      </c>
      <c r="C4100" s="38" t="s">
        <v>4173</v>
      </c>
      <c r="D4100" s="39">
        <v>0.41339999999999999</v>
      </c>
      <c r="E4100" s="39">
        <v>0.36420000000000002</v>
      </c>
    </row>
    <row r="4101" spans="1:5" x14ac:dyDescent="0.2">
      <c r="A4101" s="39">
        <v>61</v>
      </c>
      <c r="B4101" s="39">
        <v>2081</v>
      </c>
      <c r="C4101" s="38" t="s">
        <v>4174</v>
      </c>
      <c r="D4101" s="39">
        <v>0.40820000000000001</v>
      </c>
      <c r="E4101" s="39">
        <v>0.35870000000000002</v>
      </c>
    </row>
    <row r="4102" spans="1:5" x14ac:dyDescent="0.2">
      <c r="A4102" s="39">
        <v>61</v>
      </c>
      <c r="B4102" s="39">
        <v>2082</v>
      </c>
      <c r="C4102" s="38" t="s">
        <v>4175</v>
      </c>
      <c r="D4102" s="39">
        <v>0.4032</v>
      </c>
      <c r="E4102" s="39">
        <v>0.35339999999999999</v>
      </c>
    </row>
    <row r="4103" spans="1:5" x14ac:dyDescent="0.2">
      <c r="A4103" s="39">
        <v>61</v>
      </c>
      <c r="B4103" s="39">
        <v>2083</v>
      </c>
      <c r="C4103" s="38" t="s">
        <v>4176</v>
      </c>
      <c r="D4103" s="39">
        <v>0.39810000000000001</v>
      </c>
      <c r="E4103" s="39">
        <v>0.34799999999999998</v>
      </c>
    </row>
    <row r="4104" spans="1:5" x14ac:dyDescent="0.2">
      <c r="A4104" s="39">
        <v>61</v>
      </c>
      <c r="B4104" s="39">
        <v>2084</v>
      </c>
      <c r="C4104" s="38" t="s">
        <v>4177</v>
      </c>
      <c r="D4104" s="39">
        <v>0.3931</v>
      </c>
      <c r="E4104" s="39">
        <v>0.34279999999999999</v>
      </c>
    </row>
    <row r="4105" spans="1:5" x14ac:dyDescent="0.2">
      <c r="A4105" s="39">
        <v>61</v>
      </c>
      <c r="B4105" s="39">
        <v>2085</v>
      </c>
      <c r="C4105" s="38" t="s">
        <v>4178</v>
      </c>
      <c r="D4105" s="39">
        <v>0.38819999999999999</v>
      </c>
      <c r="E4105" s="39">
        <v>0.3377</v>
      </c>
    </row>
    <row r="4106" spans="1:5" x14ac:dyDescent="0.2">
      <c r="A4106" s="39">
        <v>61</v>
      </c>
      <c r="B4106" s="39">
        <v>2086</v>
      </c>
      <c r="C4106" s="38" t="s">
        <v>4179</v>
      </c>
      <c r="D4106" s="39">
        <v>0.38340000000000002</v>
      </c>
      <c r="E4106" s="39">
        <v>0.3327</v>
      </c>
    </row>
    <row r="4107" spans="1:5" x14ac:dyDescent="0.2">
      <c r="A4107" s="39">
        <v>61</v>
      </c>
      <c r="B4107" s="39">
        <v>2087</v>
      </c>
      <c r="C4107" s="38" t="s">
        <v>4180</v>
      </c>
      <c r="D4107" s="39">
        <v>0.37859999999999999</v>
      </c>
      <c r="E4107" s="39">
        <v>0.3276</v>
      </c>
    </row>
    <row r="4108" spans="1:5" x14ac:dyDescent="0.2">
      <c r="A4108" s="39">
        <v>61</v>
      </c>
      <c r="B4108" s="39">
        <v>2088</v>
      </c>
      <c r="C4108" s="38" t="s">
        <v>4181</v>
      </c>
      <c r="D4108" s="39">
        <v>0.37390000000000001</v>
      </c>
      <c r="E4108" s="39">
        <v>0.32279999999999998</v>
      </c>
    </row>
    <row r="4109" spans="1:5" x14ac:dyDescent="0.2">
      <c r="A4109" s="39">
        <v>61</v>
      </c>
      <c r="B4109" s="39">
        <v>2089</v>
      </c>
      <c r="C4109" s="38" t="s">
        <v>4182</v>
      </c>
      <c r="D4109" s="39">
        <v>0.36930000000000002</v>
      </c>
      <c r="E4109" s="39">
        <v>0.31790000000000002</v>
      </c>
    </row>
    <row r="4110" spans="1:5" x14ac:dyDescent="0.2">
      <c r="A4110" s="39">
        <v>61</v>
      </c>
      <c r="B4110" s="39">
        <v>2090</v>
      </c>
      <c r="C4110" s="38" t="s">
        <v>4183</v>
      </c>
      <c r="D4110" s="39">
        <v>0.36470000000000002</v>
      </c>
      <c r="E4110" s="39">
        <v>0.31319999999999998</v>
      </c>
    </row>
    <row r="4111" spans="1:5" x14ac:dyDescent="0.2">
      <c r="A4111" s="39">
        <v>61</v>
      </c>
      <c r="B4111" s="39">
        <v>2091</v>
      </c>
      <c r="C4111" s="38" t="s">
        <v>4184</v>
      </c>
      <c r="D4111" s="39">
        <v>0.36009999999999998</v>
      </c>
      <c r="E4111" s="39">
        <v>0.30840000000000001</v>
      </c>
    </row>
    <row r="4112" spans="1:5" x14ac:dyDescent="0.2">
      <c r="A4112" s="39">
        <v>61</v>
      </c>
      <c r="B4112" s="39">
        <v>2092</v>
      </c>
      <c r="C4112" s="38" t="s">
        <v>4185</v>
      </c>
      <c r="D4112" s="39">
        <v>0.35570000000000002</v>
      </c>
      <c r="E4112" s="39">
        <v>0.30380000000000001</v>
      </c>
    </row>
    <row r="4113" spans="1:5" x14ac:dyDescent="0.2">
      <c r="A4113" s="39">
        <v>61</v>
      </c>
      <c r="B4113" s="39">
        <v>2093</v>
      </c>
      <c r="C4113" s="38" t="s">
        <v>4186</v>
      </c>
      <c r="D4113" s="39">
        <v>0.35110000000000002</v>
      </c>
      <c r="E4113" s="39">
        <v>0.29930000000000001</v>
      </c>
    </row>
    <row r="4114" spans="1:5" x14ac:dyDescent="0.2">
      <c r="A4114" s="39">
        <v>61</v>
      </c>
      <c r="B4114" s="39">
        <v>2094</v>
      </c>
      <c r="C4114" s="38" t="s">
        <v>4187</v>
      </c>
      <c r="D4114" s="39">
        <v>0.3468</v>
      </c>
      <c r="E4114" s="39">
        <v>0.2949</v>
      </c>
    </row>
    <row r="4115" spans="1:5" x14ac:dyDescent="0.2">
      <c r="A4115" s="39">
        <v>61</v>
      </c>
      <c r="B4115" s="39">
        <v>2095</v>
      </c>
      <c r="C4115" s="38" t="s">
        <v>4188</v>
      </c>
      <c r="D4115" s="39">
        <v>0.34239999999999998</v>
      </c>
      <c r="E4115" s="39">
        <v>0.29049999999999998</v>
      </c>
    </row>
    <row r="4116" spans="1:5" x14ac:dyDescent="0.2">
      <c r="A4116" s="39">
        <v>61</v>
      </c>
      <c r="B4116" s="39">
        <v>2096</v>
      </c>
      <c r="C4116" s="38" t="s">
        <v>4189</v>
      </c>
      <c r="D4116" s="39">
        <v>0.3382</v>
      </c>
      <c r="E4116" s="39">
        <v>0.28599999999999998</v>
      </c>
    </row>
    <row r="4117" spans="1:5" x14ac:dyDescent="0.2">
      <c r="A4117" s="39">
        <v>61</v>
      </c>
      <c r="B4117" s="39">
        <v>2097</v>
      </c>
      <c r="C4117" s="38" t="s">
        <v>4190</v>
      </c>
      <c r="D4117" s="39">
        <v>0.33400000000000002</v>
      </c>
      <c r="E4117" s="39">
        <v>0.28179999999999999</v>
      </c>
    </row>
    <row r="4118" spans="1:5" x14ac:dyDescent="0.2">
      <c r="A4118" s="39">
        <v>61</v>
      </c>
      <c r="B4118" s="39">
        <v>2098</v>
      </c>
      <c r="C4118" s="38" t="s">
        <v>4191</v>
      </c>
      <c r="D4118" s="39">
        <v>0.32979999999999998</v>
      </c>
      <c r="E4118" s="39">
        <v>0.27760000000000001</v>
      </c>
    </row>
    <row r="4119" spans="1:5" x14ac:dyDescent="0.2">
      <c r="A4119" s="39">
        <v>61</v>
      </c>
      <c r="B4119" s="39">
        <v>2099</v>
      </c>
      <c r="C4119" s="38" t="s">
        <v>4192</v>
      </c>
      <c r="D4119" s="39">
        <v>0.32569999999999999</v>
      </c>
      <c r="E4119" s="39">
        <v>0.27339999999999998</v>
      </c>
    </row>
    <row r="4120" spans="1:5" x14ac:dyDescent="0.2">
      <c r="A4120" s="39">
        <v>61</v>
      </c>
      <c r="B4120" s="39">
        <v>2100</v>
      </c>
      <c r="C4120" s="38" t="s">
        <v>4193</v>
      </c>
      <c r="D4120" s="39">
        <v>0.32169999999999999</v>
      </c>
      <c r="E4120" s="39">
        <v>0.26919999999999999</v>
      </c>
    </row>
    <row r="4121" spans="1:5" x14ac:dyDescent="0.2">
      <c r="A4121" s="39">
        <v>61</v>
      </c>
      <c r="B4121" s="39">
        <v>2101</v>
      </c>
      <c r="C4121" s="38" t="s">
        <v>4194</v>
      </c>
      <c r="D4121" s="39">
        <v>0.31769999999999998</v>
      </c>
      <c r="E4121" s="39">
        <v>0.26519999999999999</v>
      </c>
    </row>
    <row r="4122" spans="1:5" x14ac:dyDescent="0.2">
      <c r="A4122" s="39">
        <v>61</v>
      </c>
      <c r="B4122" s="39">
        <v>2102</v>
      </c>
      <c r="C4122" s="38" t="s">
        <v>4195</v>
      </c>
      <c r="D4122" s="39">
        <v>0.31369999999999998</v>
      </c>
      <c r="E4122" s="39">
        <v>0.26129999999999998</v>
      </c>
    </row>
    <row r="4123" spans="1:5" x14ac:dyDescent="0.2">
      <c r="A4123" s="39">
        <v>61</v>
      </c>
      <c r="B4123" s="39">
        <v>2103</v>
      </c>
      <c r="C4123" s="38" t="s">
        <v>4196</v>
      </c>
      <c r="D4123" s="39">
        <v>0.30969999999999998</v>
      </c>
      <c r="E4123" s="39">
        <v>0.25740000000000002</v>
      </c>
    </row>
    <row r="4124" spans="1:5" x14ac:dyDescent="0.2">
      <c r="A4124" s="39">
        <v>61</v>
      </c>
      <c r="B4124" s="39">
        <v>2104</v>
      </c>
      <c r="C4124" s="38" t="s">
        <v>4197</v>
      </c>
      <c r="D4124" s="39">
        <v>0.30590000000000001</v>
      </c>
      <c r="E4124" s="39">
        <v>0.2535</v>
      </c>
    </row>
    <row r="4125" spans="1:5" x14ac:dyDescent="0.2">
      <c r="A4125" s="39">
        <v>61</v>
      </c>
      <c r="B4125" s="39">
        <v>2105</v>
      </c>
      <c r="C4125" s="38" t="s">
        <v>4198</v>
      </c>
      <c r="D4125" s="39">
        <v>0.30209999999999998</v>
      </c>
      <c r="E4125" s="39">
        <v>0.24970000000000001</v>
      </c>
    </row>
    <row r="4126" spans="1:5" x14ac:dyDescent="0.2">
      <c r="A4126" s="39">
        <v>61</v>
      </c>
      <c r="B4126" s="39">
        <v>2106</v>
      </c>
      <c r="C4126" s="38" t="s">
        <v>4199</v>
      </c>
      <c r="D4126" s="39">
        <v>0.29830000000000001</v>
      </c>
      <c r="E4126" s="39">
        <v>0.24590000000000001</v>
      </c>
    </row>
    <row r="4127" spans="1:5" x14ac:dyDescent="0.2">
      <c r="A4127" s="39">
        <v>61</v>
      </c>
      <c r="B4127" s="39">
        <v>2107</v>
      </c>
      <c r="C4127" s="38" t="s">
        <v>4200</v>
      </c>
      <c r="D4127" s="39">
        <v>0.29459999999999997</v>
      </c>
      <c r="E4127" s="39">
        <v>0.24229999999999999</v>
      </c>
    </row>
    <row r="4128" spans="1:5" x14ac:dyDescent="0.2">
      <c r="A4128" s="39">
        <v>61</v>
      </c>
      <c r="B4128" s="39">
        <v>2108</v>
      </c>
      <c r="C4128" s="38" t="s">
        <v>4201</v>
      </c>
      <c r="D4128" s="39">
        <v>0.29089999999999999</v>
      </c>
      <c r="E4128" s="39">
        <v>0.2387</v>
      </c>
    </row>
    <row r="4129" spans="1:5" x14ac:dyDescent="0.2">
      <c r="A4129" s="39">
        <v>61</v>
      </c>
      <c r="B4129" s="39">
        <v>2109</v>
      </c>
      <c r="C4129" s="38" t="s">
        <v>4202</v>
      </c>
      <c r="D4129" s="39">
        <v>0.2873</v>
      </c>
      <c r="E4129" s="39">
        <v>0.2351</v>
      </c>
    </row>
    <row r="4130" spans="1:5" x14ac:dyDescent="0.2">
      <c r="A4130" s="39">
        <v>61</v>
      </c>
      <c r="B4130" s="39">
        <v>2110</v>
      </c>
      <c r="C4130" s="38" t="s">
        <v>4203</v>
      </c>
      <c r="D4130" s="39">
        <v>0.28370000000000001</v>
      </c>
      <c r="E4130" s="39">
        <v>0.2316</v>
      </c>
    </row>
    <row r="4131" spans="1:5" x14ac:dyDescent="0.2">
      <c r="A4131" s="39">
        <v>61</v>
      </c>
      <c r="B4131" s="39">
        <v>2111</v>
      </c>
      <c r="C4131" s="38" t="s">
        <v>4204</v>
      </c>
      <c r="D4131" s="39">
        <v>0.2802</v>
      </c>
      <c r="E4131" s="39">
        <v>0.22800000000000001</v>
      </c>
    </row>
    <row r="4132" spans="1:5" x14ac:dyDescent="0.2">
      <c r="A4132" s="39">
        <v>61</v>
      </c>
      <c r="B4132" s="39">
        <v>2112</v>
      </c>
      <c r="C4132" s="38" t="s">
        <v>4205</v>
      </c>
      <c r="D4132" s="39">
        <v>0.2767</v>
      </c>
      <c r="E4132" s="39">
        <v>0.22459999999999999</v>
      </c>
    </row>
    <row r="4133" spans="1:5" x14ac:dyDescent="0.2">
      <c r="A4133" s="39">
        <v>61</v>
      </c>
      <c r="B4133" s="39">
        <v>2113</v>
      </c>
      <c r="C4133" s="38" t="s">
        <v>4206</v>
      </c>
      <c r="D4133" s="39">
        <v>0.27329999999999999</v>
      </c>
      <c r="E4133" s="39">
        <v>0.2213</v>
      </c>
    </row>
    <row r="4134" spans="1:5" x14ac:dyDescent="0.2">
      <c r="A4134" s="39">
        <v>61</v>
      </c>
      <c r="B4134" s="39">
        <v>2114</v>
      </c>
      <c r="C4134" s="38" t="s">
        <v>4207</v>
      </c>
      <c r="D4134" s="39">
        <v>0.26979999999999998</v>
      </c>
      <c r="E4134" s="39">
        <v>0.218</v>
      </c>
    </row>
    <row r="4135" spans="1:5" x14ac:dyDescent="0.2">
      <c r="A4135" s="39">
        <v>61</v>
      </c>
      <c r="B4135" s="39">
        <v>2115</v>
      </c>
      <c r="C4135" s="38" t="s">
        <v>4208</v>
      </c>
      <c r="D4135" s="39">
        <v>0.26640000000000003</v>
      </c>
      <c r="E4135" s="39">
        <v>0.2147</v>
      </c>
    </row>
    <row r="4136" spans="1:5" x14ac:dyDescent="0.2">
      <c r="A4136" s="39">
        <v>61</v>
      </c>
      <c r="B4136" s="39">
        <v>2116</v>
      </c>
      <c r="C4136" s="38" t="s">
        <v>4209</v>
      </c>
      <c r="D4136" s="39">
        <v>0.26304284655300231</v>
      </c>
      <c r="E4136" s="39">
        <v>0.21144995412844036</v>
      </c>
    </row>
    <row r="4137" spans="1:5" x14ac:dyDescent="0.2">
      <c r="A4137" s="39">
        <v>61</v>
      </c>
      <c r="B4137" s="39">
        <v>2117</v>
      </c>
      <c r="C4137" s="38" t="s">
        <v>4210</v>
      </c>
      <c r="D4137" s="39">
        <v>0.25972799970985849</v>
      </c>
      <c r="E4137" s="39">
        <v>0.20824910619897316</v>
      </c>
    </row>
    <row r="4138" spans="1:5" x14ac:dyDescent="0.2">
      <c r="A4138" s="39">
        <v>62</v>
      </c>
      <c r="B4138" s="39">
        <v>2024</v>
      </c>
      <c r="C4138" s="38" t="s">
        <v>4211</v>
      </c>
      <c r="D4138" s="39">
        <v>0.92779999999999996</v>
      </c>
      <c r="E4138" s="39">
        <v>0.92730000000000001</v>
      </c>
    </row>
    <row r="4139" spans="1:5" x14ac:dyDescent="0.2">
      <c r="A4139" s="39">
        <v>62</v>
      </c>
      <c r="B4139" s="39">
        <v>2025</v>
      </c>
      <c r="C4139" s="38" t="s">
        <v>4212</v>
      </c>
      <c r="D4139" s="39">
        <v>0.8921</v>
      </c>
      <c r="E4139" s="39">
        <v>0.89129999999999998</v>
      </c>
    </row>
    <row r="4140" spans="1:5" x14ac:dyDescent="0.2">
      <c r="A4140" s="39">
        <v>62</v>
      </c>
      <c r="B4140" s="39">
        <v>2026</v>
      </c>
      <c r="C4140" s="38" t="s">
        <v>4213</v>
      </c>
      <c r="D4140" s="39">
        <v>0.87450000000000006</v>
      </c>
      <c r="E4140" s="39">
        <v>0.87329999999999997</v>
      </c>
    </row>
    <row r="4141" spans="1:5" x14ac:dyDescent="0.2">
      <c r="A4141" s="39">
        <v>62</v>
      </c>
      <c r="B4141" s="39">
        <v>2027</v>
      </c>
      <c r="C4141" s="38" t="s">
        <v>4214</v>
      </c>
      <c r="D4141" s="39">
        <v>0.85719999999999996</v>
      </c>
      <c r="E4141" s="39">
        <v>0.85540000000000005</v>
      </c>
    </row>
    <row r="4142" spans="1:5" x14ac:dyDescent="0.2">
      <c r="A4142" s="39">
        <v>62</v>
      </c>
      <c r="B4142" s="39">
        <v>2028</v>
      </c>
      <c r="C4142" s="38" t="s">
        <v>4215</v>
      </c>
      <c r="D4142" s="39">
        <v>0.84019999999999995</v>
      </c>
      <c r="E4142" s="39">
        <v>0.8377</v>
      </c>
    </row>
    <row r="4143" spans="1:5" x14ac:dyDescent="0.2">
      <c r="A4143" s="39">
        <v>62</v>
      </c>
      <c r="B4143" s="39">
        <v>2029</v>
      </c>
      <c r="C4143" s="38" t="s">
        <v>4216</v>
      </c>
      <c r="D4143" s="39">
        <v>0.82399999999999995</v>
      </c>
      <c r="E4143" s="39">
        <v>0.8206</v>
      </c>
    </row>
    <row r="4144" spans="1:5" x14ac:dyDescent="0.2">
      <c r="A4144" s="39">
        <v>62</v>
      </c>
      <c r="B4144" s="39">
        <v>2030</v>
      </c>
      <c r="C4144" s="38" t="s">
        <v>4217</v>
      </c>
      <c r="D4144" s="39">
        <v>0.80830000000000002</v>
      </c>
      <c r="E4144" s="39">
        <v>0.80389999999999995</v>
      </c>
    </row>
    <row r="4145" spans="1:5" x14ac:dyDescent="0.2">
      <c r="A4145" s="39">
        <v>62</v>
      </c>
      <c r="B4145" s="39">
        <v>2031</v>
      </c>
      <c r="C4145" s="38" t="s">
        <v>4218</v>
      </c>
      <c r="D4145" s="39">
        <v>0.79339999999999999</v>
      </c>
      <c r="E4145" s="39">
        <v>0.78790000000000004</v>
      </c>
    </row>
    <row r="4146" spans="1:5" x14ac:dyDescent="0.2">
      <c r="A4146" s="39">
        <v>62</v>
      </c>
      <c r="B4146" s="39">
        <v>2032</v>
      </c>
      <c r="C4146" s="38" t="s">
        <v>4219</v>
      </c>
      <c r="D4146" s="39">
        <v>0.77900000000000003</v>
      </c>
      <c r="E4146" s="39">
        <v>0.77249999999999996</v>
      </c>
    </row>
    <row r="4147" spans="1:5" x14ac:dyDescent="0.2">
      <c r="A4147" s="39">
        <v>62</v>
      </c>
      <c r="B4147" s="39">
        <v>2033</v>
      </c>
      <c r="C4147" s="38" t="s">
        <v>4220</v>
      </c>
      <c r="D4147" s="39">
        <v>0.76500000000000001</v>
      </c>
      <c r="E4147" s="39">
        <v>0.75749999999999995</v>
      </c>
    </row>
    <row r="4148" spans="1:5" x14ac:dyDescent="0.2">
      <c r="A4148" s="39">
        <v>62</v>
      </c>
      <c r="B4148" s="39">
        <v>2034</v>
      </c>
      <c r="C4148" s="38" t="s">
        <v>4221</v>
      </c>
      <c r="D4148" s="39">
        <v>0.75139999999999996</v>
      </c>
      <c r="E4148" s="39">
        <v>0.74280000000000002</v>
      </c>
    </row>
    <row r="4149" spans="1:5" x14ac:dyDescent="0.2">
      <c r="A4149" s="39">
        <v>62</v>
      </c>
      <c r="B4149" s="39">
        <v>2035</v>
      </c>
      <c r="C4149" s="38" t="s">
        <v>4222</v>
      </c>
      <c r="D4149" s="39">
        <v>0.73829999999999996</v>
      </c>
      <c r="E4149" s="39">
        <v>0.72840000000000005</v>
      </c>
    </row>
    <row r="4150" spans="1:5" x14ac:dyDescent="0.2">
      <c r="A4150" s="39">
        <v>62</v>
      </c>
      <c r="B4150" s="39">
        <v>2036</v>
      </c>
      <c r="C4150" s="38" t="s">
        <v>4223</v>
      </c>
      <c r="D4150" s="39">
        <v>0.7258</v>
      </c>
      <c r="E4150" s="39">
        <v>0.71489999999999998</v>
      </c>
    </row>
    <row r="4151" spans="1:5" x14ac:dyDescent="0.2">
      <c r="A4151" s="39">
        <v>62</v>
      </c>
      <c r="B4151" s="39">
        <v>2037</v>
      </c>
      <c r="C4151" s="38" t="s">
        <v>4224</v>
      </c>
      <c r="D4151" s="39">
        <v>0.71419999999999995</v>
      </c>
      <c r="E4151" s="39">
        <v>0.70199999999999996</v>
      </c>
    </row>
    <row r="4152" spans="1:5" x14ac:dyDescent="0.2">
      <c r="A4152" s="39">
        <v>62</v>
      </c>
      <c r="B4152" s="39">
        <v>2038</v>
      </c>
      <c r="C4152" s="38" t="s">
        <v>4225</v>
      </c>
      <c r="D4152" s="39">
        <v>0.70330000000000004</v>
      </c>
      <c r="E4152" s="39">
        <v>0.68989999999999996</v>
      </c>
    </row>
    <row r="4153" spans="1:5" x14ac:dyDescent="0.2">
      <c r="A4153" s="39">
        <v>62</v>
      </c>
      <c r="B4153" s="39">
        <v>2039</v>
      </c>
      <c r="C4153" s="38" t="s">
        <v>4226</v>
      </c>
      <c r="D4153" s="39">
        <v>0.69320000000000004</v>
      </c>
      <c r="E4153" s="39">
        <v>0.6784</v>
      </c>
    </row>
    <row r="4154" spans="1:5" x14ac:dyDescent="0.2">
      <c r="A4154" s="39">
        <v>62</v>
      </c>
      <c r="B4154" s="39">
        <v>2040</v>
      </c>
      <c r="C4154" s="38" t="s">
        <v>4227</v>
      </c>
      <c r="D4154" s="39">
        <v>0.68389999999999995</v>
      </c>
      <c r="E4154" s="39">
        <v>0.66769999999999996</v>
      </c>
    </row>
    <row r="4155" spans="1:5" x14ac:dyDescent="0.2">
      <c r="A4155" s="39">
        <v>62</v>
      </c>
      <c r="B4155" s="39">
        <v>2041</v>
      </c>
      <c r="C4155" s="38" t="s">
        <v>4228</v>
      </c>
      <c r="D4155" s="39">
        <v>0.67500000000000004</v>
      </c>
      <c r="E4155" s="39">
        <v>0.65739999999999998</v>
      </c>
    </row>
    <row r="4156" spans="1:5" x14ac:dyDescent="0.2">
      <c r="A4156" s="39">
        <v>62</v>
      </c>
      <c r="B4156" s="39">
        <v>2042</v>
      </c>
      <c r="C4156" s="38" t="s">
        <v>4229</v>
      </c>
      <c r="D4156" s="39">
        <v>0.66649999999999998</v>
      </c>
      <c r="E4156" s="39">
        <v>0.64739999999999998</v>
      </c>
    </row>
    <row r="4157" spans="1:5" x14ac:dyDescent="0.2">
      <c r="A4157" s="39">
        <v>62</v>
      </c>
      <c r="B4157" s="39">
        <v>2043</v>
      </c>
      <c r="C4157" s="38" t="s">
        <v>4230</v>
      </c>
      <c r="D4157" s="39">
        <v>0.65820000000000001</v>
      </c>
      <c r="E4157" s="39">
        <v>0.63770000000000004</v>
      </c>
    </row>
    <row r="4158" spans="1:5" x14ac:dyDescent="0.2">
      <c r="A4158" s="39">
        <v>62</v>
      </c>
      <c r="B4158" s="39">
        <v>2044</v>
      </c>
      <c r="C4158" s="38" t="s">
        <v>4231</v>
      </c>
      <c r="D4158" s="39">
        <v>0.65</v>
      </c>
      <c r="E4158" s="39">
        <v>0.62819999999999998</v>
      </c>
    </row>
    <row r="4159" spans="1:5" x14ac:dyDescent="0.2">
      <c r="A4159" s="39">
        <v>62</v>
      </c>
      <c r="B4159" s="39">
        <v>2045</v>
      </c>
      <c r="C4159" s="38" t="s">
        <v>4232</v>
      </c>
      <c r="D4159" s="39">
        <v>0.64200000000000002</v>
      </c>
      <c r="E4159" s="39">
        <v>0.61880000000000002</v>
      </c>
    </row>
    <row r="4160" spans="1:5" x14ac:dyDescent="0.2">
      <c r="A4160" s="39">
        <v>62</v>
      </c>
      <c r="B4160" s="39">
        <v>2046</v>
      </c>
      <c r="C4160" s="38" t="s">
        <v>4233</v>
      </c>
      <c r="D4160" s="39">
        <v>0.63400000000000001</v>
      </c>
      <c r="E4160" s="39">
        <v>0.60960000000000003</v>
      </c>
    </row>
    <row r="4161" spans="1:5" x14ac:dyDescent="0.2">
      <c r="A4161" s="39">
        <v>62</v>
      </c>
      <c r="B4161" s="39">
        <v>2047</v>
      </c>
      <c r="C4161" s="38" t="s">
        <v>4234</v>
      </c>
      <c r="D4161" s="39">
        <v>0.626</v>
      </c>
      <c r="E4161" s="39">
        <v>0.60050000000000003</v>
      </c>
    </row>
    <row r="4162" spans="1:5" x14ac:dyDescent="0.2">
      <c r="A4162" s="39">
        <v>62</v>
      </c>
      <c r="B4162" s="39">
        <v>2048</v>
      </c>
      <c r="C4162" s="38" t="s">
        <v>4235</v>
      </c>
      <c r="D4162" s="39">
        <v>0.61819999999999997</v>
      </c>
      <c r="E4162" s="39">
        <v>0.59150000000000003</v>
      </c>
    </row>
    <row r="4163" spans="1:5" x14ac:dyDescent="0.2">
      <c r="A4163" s="39">
        <v>62</v>
      </c>
      <c r="B4163" s="39">
        <v>2049</v>
      </c>
      <c r="C4163" s="38" t="s">
        <v>4236</v>
      </c>
      <c r="D4163" s="39">
        <v>0.61060000000000003</v>
      </c>
      <c r="E4163" s="39">
        <v>0.5827</v>
      </c>
    </row>
    <row r="4164" spans="1:5" x14ac:dyDescent="0.2">
      <c r="A4164" s="39">
        <v>62</v>
      </c>
      <c r="B4164" s="39">
        <v>2050</v>
      </c>
      <c r="C4164" s="38" t="s">
        <v>4237</v>
      </c>
      <c r="D4164" s="39">
        <v>0.60299999999999998</v>
      </c>
      <c r="E4164" s="39">
        <v>0.57389999999999997</v>
      </c>
    </row>
    <row r="4165" spans="1:5" x14ac:dyDescent="0.2">
      <c r="A4165" s="39">
        <v>62</v>
      </c>
      <c r="B4165" s="39">
        <v>2051</v>
      </c>
      <c r="C4165" s="38" t="s">
        <v>4238</v>
      </c>
      <c r="D4165" s="39">
        <v>0.59550000000000003</v>
      </c>
      <c r="E4165" s="39">
        <v>0.56530000000000002</v>
      </c>
    </row>
    <row r="4166" spans="1:5" x14ac:dyDescent="0.2">
      <c r="A4166" s="39">
        <v>62</v>
      </c>
      <c r="B4166" s="39">
        <v>2052</v>
      </c>
      <c r="C4166" s="38" t="s">
        <v>4239</v>
      </c>
      <c r="D4166" s="39">
        <v>0.58809999999999996</v>
      </c>
      <c r="E4166" s="39">
        <v>0.55679999999999996</v>
      </c>
    </row>
    <row r="4167" spans="1:5" x14ac:dyDescent="0.2">
      <c r="A4167" s="39">
        <v>62</v>
      </c>
      <c r="B4167" s="39">
        <v>2053</v>
      </c>
      <c r="C4167" s="38" t="s">
        <v>4240</v>
      </c>
      <c r="D4167" s="39">
        <v>0.58069999999999999</v>
      </c>
      <c r="E4167" s="39">
        <v>0.54849999999999999</v>
      </c>
    </row>
    <row r="4168" spans="1:5" x14ac:dyDescent="0.2">
      <c r="A4168" s="39">
        <v>62</v>
      </c>
      <c r="B4168" s="39">
        <v>2054</v>
      </c>
      <c r="C4168" s="38" t="s">
        <v>4241</v>
      </c>
      <c r="D4168" s="39">
        <v>0.5736</v>
      </c>
      <c r="E4168" s="39">
        <v>0.5403</v>
      </c>
    </row>
    <row r="4169" spans="1:5" x14ac:dyDescent="0.2">
      <c r="A4169" s="39">
        <v>62</v>
      </c>
      <c r="B4169" s="39">
        <v>2055</v>
      </c>
      <c r="C4169" s="38" t="s">
        <v>4242</v>
      </c>
      <c r="D4169" s="39">
        <v>0.56640000000000001</v>
      </c>
      <c r="E4169" s="39">
        <v>0.53220000000000001</v>
      </c>
    </row>
    <row r="4170" spans="1:5" x14ac:dyDescent="0.2">
      <c r="A4170" s="39">
        <v>62</v>
      </c>
      <c r="B4170" s="39">
        <v>2056</v>
      </c>
      <c r="C4170" s="38" t="s">
        <v>4243</v>
      </c>
      <c r="D4170" s="39">
        <v>0.55940000000000001</v>
      </c>
      <c r="E4170" s="39">
        <v>0.52429999999999999</v>
      </c>
    </row>
    <row r="4171" spans="1:5" x14ac:dyDescent="0.2">
      <c r="A4171" s="39">
        <v>62</v>
      </c>
      <c r="B4171" s="39">
        <v>2057</v>
      </c>
      <c r="C4171" s="38" t="s">
        <v>4244</v>
      </c>
      <c r="D4171" s="39">
        <v>0.5524</v>
      </c>
      <c r="E4171" s="39">
        <v>0.51649999999999996</v>
      </c>
    </row>
    <row r="4172" spans="1:5" x14ac:dyDescent="0.2">
      <c r="A4172" s="39">
        <v>62</v>
      </c>
      <c r="B4172" s="39">
        <v>2058</v>
      </c>
      <c r="C4172" s="38" t="s">
        <v>4245</v>
      </c>
      <c r="D4172" s="39">
        <v>0.54549999999999998</v>
      </c>
      <c r="E4172" s="39">
        <v>0.50870000000000004</v>
      </c>
    </row>
    <row r="4173" spans="1:5" x14ac:dyDescent="0.2">
      <c r="A4173" s="39">
        <v>62</v>
      </c>
      <c r="B4173" s="39">
        <v>2059</v>
      </c>
      <c r="C4173" s="38" t="s">
        <v>4246</v>
      </c>
      <c r="D4173" s="39">
        <v>0.53869999999999996</v>
      </c>
      <c r="E4173" s="39">
        <v>0.50109999999999999</v>
      </c>
    </row>
    <row r="4174" spans="1:5" x14ac:dyDescent="0.2">
      <c r="A4174" s="39">
        <v>62</v>
      </c>
      <c r="B4174" s="39">
        <v>2060</v>
      </c>
      <c r="C4174" s="38" t="s">
        <v>4247</v>
      </c>
      <c r="D4174" s="39">
        <v>0.53210000000000002</v>
      </c>
      <c r="E4174" s="39">
        <v>0.49349999999999999</v>
      </c>
    </row>
    <row r="4175" spans="1:5" x14ac:dyDescent="0.2">
      <c r="A4175" s="39">
        <v>62</v>
      </c>
      <c r="B4175" s="39">
        <v>2061</v>
      </c>
      <c r="C4175" s="38" t="s">
        <v>4248</v>
      </c>
      <c r="D4175" s="39">
        <v>0.52539999999999998</v>
      </c>
      <c r="E4175" s="39">
        <v>0.48620000000000002</v>
      </c>
    </row>
    <row r="4176" spans="1:5" x14ac:dyDescent="0.2">
      <c r="A4176" s="39">
        <v>62</v>
      </c>
      <c r="B4176" s="39">
        <v>2062</v>
      </c>
      <c r="C4176" s="38" t="s">
        <v>4249</v>
      </c>
      <c r="D4176" s="39">
        <v>0.51890000000000003</v>
      </c>
      <c r="E4176" s="39">
        <v>0.47889999999999999</v>
      </c>
    </row>
    <row r="4177" spans="1:5" x14ac:dyDescent="0.2">
      <c r="A4177" s="39">
        <v>62</v>
      </c>
      <c r="B4177" s="39">
        <v>2063</v>
      </c>
      <c r="C4177" s="38" t="s">
        <v>4250</v>
      </c>
      <c r="D4177" s="39">
        <v>0.51239999999999997</v>
      </c>
      <c r="E4177" s="39">
        <v>0.47170000000000001</v>
      </c>
    </row>
    <row r="4178" spans="1:5" x14ac:dyDescent="0.2">
      <c r="A4178" s="39">
        <v>62</v>
      </c>
      <c r="B4178" s="39">
        <v>2064</v>
      </c>
      <c r="C4178" s="38" t="s">
        <v>4251</v>
      </c>
      <c r="D4178" s="39">
        <v>0.50600000000000001</v>
      </c>
      <c r="E4178" s="39">
        <v>0.4647</v>
      </c>
    </row>
    <row r="4179" spans="1:5" x14ac:dyDescent="0.2">
      <c r="A4179" s="39">
        <v>62</v>
      </c>
      <c r="B4179" s="39">
        <v>2065</v>
      </c>
      <c r="C4179" s="38" t="s">
        <v>4252</v>
      </c>
      <c r="D4179" s="39">
        <v>0.49980000000000002</v>
      </c>
      <c r="E4179" s="39">
        <v>0.4577</v>
      </c>
    </row>
    <row r="4180" spans="1:5" x14ac:dyDescent="0.2">
      <c r="A4180" s="39">
        <v>62</v>
      </c>
      <c r="B4180" s="39">
        <v>2066</v>
      </c>
      <c r="C4180" s="38" t="s">
        <v>4253</v>
      </c>
      <c r="D4180" s="39">
        <v>0.49359999999999998</v>
      </c>
      <c r="E4180" s="39">
        <v>0.45090000000000002</v>
      </c>
    </row>
    <row r="4181" spans="1:5" x14ac:dyDescent="0.2">
      <c r="A4181" s="39">
        <v>62</v>
      </c>
      <c r="B4181" s="39">
        <v>2067</v>
      </c>
      <c r="C4181" s="38" t="s">
        <v>4254</v>
      </c>
      <c r="D4181" s="39">
        <v>0.4874</v>
      </c>
      <c r="E4181" s="39">
        <v>0.44419999999999998</v>
      </c>
    </row>
    <row r="4182" spans="1:5" x14ac:dyDescent="0.2">
      <c r="A4182" s="39">
        <v>62</v>
      </c>
      <c r="B4182" s="39">
        <v>2068</v>
      </c>
      <c r="C4182" s="38" t="s">
        <v>4255</v>
      </c>
      <c r="D4182" s="39">
        <v>0.48130000000000001</v>
      </c>
      <c r="E4182" s="39">
        <v>0.4375</v>
      </c>
    </row>
    <row r="4183" spans="1:5" x14ac:dyDescent="0.2">
      <c r="A4183" s="39">
        <v>62</v>
      </c>
      <c r="B4183" s="39">
        <v>2069</v>
      </c>
      <c r="C4183" s="38" t="s">
        <v>4256</v>
      </c>
      <c r="D4183" s="39">
        <v>0.4753</v>
      </c>
      <c r="E4183" s="39">
        <v>0.43099999999999999</v>
      </c>
    </row>
    <row r="4184" spans="1:5" x14ac:dyDescent="0.2">
      <c r="A4184" s="39">
        <v>62</v>
      </c>
      <c r="B4184" s="39">
        <v>2070</v>
      </c>
      <c r="C4184" s="38" t="s">
        <v>4257</v>
      </c>
      <c r="D4184" s="39">
        <v>0.46939999999999998</v>
      </c>
      <c r="E4184" s="39">
        <v>0.42449999999999999</v>
      </c>
    </row>
    <row r="4185" spans="1:5" x14ac:dyDescent="0.2">
      <c r="A4185" s="39">
        <v>62</v>
      </c>
      <c r="B4185" s="39">
        <v>2071</v>
      </c>
      <c r="C4185" s="38" t="s">
        <v>4258</v>
      </c>
      <c r="D4185" s="39">
        <v>0.46350000000000002</v>
      </c>
      <c r="E4185" s="39">
        <v>0.41810000000000003</v>
      </c>
    </row>
    <row r="4186" spans="1:5" x14ac:dyDescent="0.2">
      <c r="A4186" s="39">
        <v>62</v>
      </c>
      <c r="B4186" s="39">
        <v>2072</v>
      </c>
      <c r="C4186" s="38" t="s">
        <v>4259</v>
      </c>
      <c r="D4186" s="39">
        <v>0.45779999999999998</v>
      </c>
      <c r="E4186" s="39">
        <v>0.4118</v>
      </c>
    </row>
    <row r="4187" spans="1:5" x14ac:dyDescent="0.2">
      <c r="A4187" s="39">
        <v>62</v>
      </c>
      <c r="B4187" s="39">
        <v>2073</v>
      </c>
      <c r="C4187" s="38" t="s">
        <v>4260</v>
      </c>
      <c r="D4187" s="39">
        <v>0.4521</v>
      </c>
      <c r="E4187" s="39">
        <v>0.40570000000000001</v>
      </c>
    </row>
    <row r="4188" spans="1:5" x14ac:dyDescent="0.2">
      <c r="A4188" s="39">
        <v>62</v>
      </c>
      <c r="B4188" s="39">
        <v>2074</v>
      </c>
      <c r="C4188" s="38" t="s">
        <v>4261</v>
      </c>
      <c r="D4188" s="39">
        <v>0.44650000000000001</v>
      </c>
      <c r="E4188" s="39">
        <v>0.39960000000000001</v>
      </c>
    </row>
    <row r="4189" spans="1:5" x14ac:dyDescent="0.2">
      <c r="A4189" s="39">
        <v>62</v>
      </c>
      <c r="B4189" s="39">
        <v>2075</v>
      </c>
      <c r="C4189" s="38" t="s">
        <v>4262</v>
      </c>
      <c r="D4189" s="39">
        <v>0.44090000000000001</v>
      </c>
      <c r="E4189" s="39">
        <v>0.39360000000000001</v>
      </c>
    </row>
    <row r="4190" spans="1:5" x14ac:dyDescent="0.2">
      <c r="A4190" s="39">
        <v>62</v>
      </c>
      <c r="B4190" s="39">
        <v>2076</v>
      </c>
      <c r="C4190" s="38" t="s">
        <v>4263</v>
      </c>
      <c r="D4190" s="39">
        <v>0.43540000000000001</v>
      </c>
      <c r="E4190" s="39">
        <v>0.38779999999999998</v>
      </c>
    </row>
    <row r="4191" spans="1:5" x14ac:dyDescent="0.2">
      <c r="A4191" s="39">
        <v>62</v>
      </c>
      <c r="B4191" s="39">
        <v>2077</v>
      </c>
      <c r="C4191" s="38" t="s">
        <v>4264</v>
      </c>
      <c r="D4191" s="39">
        <v>0.43</v>
      </c>
      <c r="E4191" s="39">
        <v>0.38200000000000001</v>
      </c>
    </row>
    <row r="4192" spans="1:5" x14ac:dyDescent="0.2">
      <c r="A4192" s="39">
        <v>62</v>
      </c>
      <c r="B4192" s="39">
        <v>2078</v>
      </c>
      <c r="C4192" s="38" t="s">
        <v>4265</v>
      </c>
      <c r="D4192" s="39">
        <v>0.42470000000000002</v>
      </c>
      <c r="E4192" s="39">
        <v>0.37619999999999998</v>
      </c>
    </row>
    <row r="4193" spans="1:5" x14ac:dyDescent="0.2">
      <c r="A4193" s="39">
        <v>62</v>
      </c>
      <c r="B4193" s="39">
        <v>2079</v>
      </c>
      <c r="C4193" s="38" t="s">
        <v>4266</v>
      </c>
      <c r="D4193" s="39">
        <v>0.4194</v>
      </c>
      <c r="E4193" s="39">
        <v>0.37059999999999998</v>
      </c>
    </row>
    <row r="4194" spans="1:5" x14ac:dyDescent="0.2">
      <c r="A4194" s="39">
        <v>62</v>
      </c>
      <c r="B4194" s="39">
        <v>2080</v>
      </c>
      <c r="C4194" s="38" t="s">
        <v>4267</v>
      </c>
      <c r="D4194" s="39">
        <v>0.41410000000000002</v>
      </c>
      <c r="E4194" s="39">
        <v>0.36509999999999998</v>
      </c>
    </row>
    <row r="4195" spans="1:5" x14ac:dyDescent="0.2">
      <c r="A4195" s="39">
        <v>62</v>
      </c>
      <c r="B4195" s="39">
        <v>2081</v>
      </c>
      <c r="C4195" s="38" t="s">
        <v>4268</v>
      </c>
      <c r="D4195" s="39">
        <v>0.40899999999999997</v>
      </c>
      <c r="E4195" s="39">
        <v>0.35959999999999998</v>
      </c>
    </row>
    <row r="4196" spans="1:5" x14ac:dyDescent="0.2">
      <c r="A4196" s="39">
        <v>62</v>
      </c>
      <c r="B4196" s="39">
        <v>2082</v>
      </c>
      <c r="C4196" s="38" t="s">
        <v>4269</v>
      </c>
      <c r="D4196" s="39">
        <v>0.40389999999999998</v>
      </c>
      <c r="E4196" s="39">
        <v>0.35420000000000001</v>
      </c>
    </row>
    <row r="4197" spans="1:5" x14ac:dyDescent="0.2">
      <c r="A4197" s="39">
        <v>62</v>
      </c>
      <c r="B4197" s="39">
        <v>2083</v>
      </c>
      <c r="C4197" s="38" t="s">
        <v>4270</v>
      </c>
      <c r="D4197" s="39">
        <v>0.39879999999999999</v>
      </c>
      <c r="E4197" s="39">
        <v>0.34889999999999999</v>
      </c>
    </row>
    <row r="4198" spans="1:5" x14ac:dyDescent="0.2">
      <c r="A4198" s="39">
        <v>62</v>
      </c>
      <c r="B4198" s="39">
        <v>2084</v>
      </c>
      <c r="C4198" s="38" t="s">
        <v>4271</v>
      </c>
      <c r="D4198" s="39">
        <v>0.39379999999999998</v>
      </c>
      <c r="E4198" s="39">
        <v>0.34360000000000002</v>
      </c>
    </row>
    <row r="4199" spans="1:5" x14ac:dyDescent="0.2">
      <c r="A4199" s="39">
        <v>62</v>
      </c>
      <c r="B4199" s="39">
        <v>2085</v>
      </c>
      <c r="C4199" s="38" t="s">
        <v>4272</v>
      </c>
      <c r="D4199" s="39">
        <v>0.38890000000000002</v>
      </c>
      <c r="E4199" s="39">
        <v>0.33850000000000002</v>
      </c>
    </row>
    <row r="4200" spans="1:5" x14ac:dyDescent="0.2">
      <c r="A4200" s="39">
        <v>62</v>
      </c>
      <c r="B4200" s="39">
        <v>2086</v>
      </c>
      <c r="C4200" s="38" t="s">
        <v>4273</v>
      </c>
      <c r="D4200" s="39">
        <v>0.38419999999999999</v>
      </c>
      <c r="E4200" s="39">
        <v>0.33339999999999997</v>
      </c>
    </row>
    <row r="4201" spans="1:5" x14ac:dyDescent="0.2">
      <c r="A4201" s="39">
        <v>62</v>
      </c>
      <c r="B4201" s="39">
        <v>2087</v>
      </c>
      <c r="C4201" s="38" t="s">
        <v>4274</v>
      </c>
      <c r="D4201" s="39">
        <v>0.37940000000000002</v>
      </c>
      <c r="E4201" s="39">
        <v>0.32840000000000003</v>
      </c>
    </row>
    <row r="4202" spans="1:5" x14ac:dyDescent="0.2">
      <c r="A4202" s="39">
        <v>62</v>
      </c>
      <c r="B4202" s="39">
        <v>2088</v>
      </c>
      <c r="C4202" s="38" t="s">
        <v>4275</v>
      </c>
      <c r="D4202" s="39">
        <v>0.37459999999999999</v>
      </c>
      <c r="E4202" s="39">
        <v>0.32350000000000001</v>
      </c>
    </row>
    <row r="4203" spans="1:5" x14ac:dyDescent="0.2">
      <c r="A4203" s="39">
        <v>62</v>
      </c>
      <c r="B4203" s="39">
        <v>2089</v>
      </c>
      <c r="C4203" s="38" t="s">
        <v>4276</v>
      </c>
      <c r="D4203" s="39">
        <v>0.36990000000000001</v>
      </c>
      <c r="E4203" s="39">
        <v>0.31869999999999998</v>
      </c>
    </row>
    <row r="4204" spans="1:5" x14ac:dyDescent="0.2">
      <c r="A4204" s="39">
        <v>62</v>
      </c>
      <c r="B4204" s="39">
        <v>2090</v>
      </c>
      <c r="C4204" s="38" t="s">
        <v>4277</v>
      </c>
      <c r="D4204" s="39">
        <v>0.36530000000000001</v>
      </c>
      <c r="E4204" s="39">
        <v>0.31390000000000001</v>
      </c>
    </row>
    <row r="4205" spans="1:5" x14ac:dyDescent="0.2">
      <c r="A4205" s="39">
        <v>62</v>
      </c>
      <c r="B4205" s="39">
        <v>2091</v>
      </c>
      <c r="C4205" s="38" t="s">
        <v>4278</v>
      </c>
      <c r="D4205" s="39">
        <v>0.36080000000000001</v>
      </c>
      <c r="E4205" s="39">
        <v>0.30919999999999997</v>
      </c>
    </row>
    <row r="4206" spans="1:5" x14ac:dyDescent="0.2">
      <c r="A4206" s="39">
        <v>62</v>
      </c>
      <c r="B4206" s="39">
        <v>2092</v>
      </c>
      <c r="C4206" s="38" t="s">
        <v>4279</v>
      </c>
      <c r="D4206" s="39">
        <v>0.35620000000000002</v>
      </c>
      <c r="E4206" s="39">
        <v>0.30459999999999998</v>
      </c>
    </row>
    <row r="4207" spans="1:5" x14ac:dyDescent="0.2">
      <c r="A4207" s="39">
        <v>62</v>
      </c>
      <c r="B4207" s="39">
        <v>2093</v>
      </c>
      <c r="C4207" s="38" t="s">
        <v>4280</v>
      </c>
      <c r="D4207" s="39">
        <v>0.35189999999999999</v>
      </c>
      <c r="E4207" s="39">
        <v>0.3</v>
      </c>
    </row>
    <row r="4208" spans="1:5" x14ac:dyDescent="0.2">
      <c r="A4208" s="39">
        <v>62</v>
      </c>
      <c r="B4208" s="39">
        <v>2094</v>
      </c>
      <c r="C4208" s="38" t="s">
        <v>4281</v>
      </c>
      <c r="D4208" s="39">
        <v>0.34749999999999998</v>
      </c>
      <c r="E4208" s="39">
        <v>0.29549999999999998</v>
      </c>
    </row>
    <row r="4209" spans="1:5" x14ac:dyDescent="0.2">
      <c r="A4209" s="39">
        <v>62</v>
      </c>
      <c r="B4209" s="39">
        <v>2095</v>
      </c>
      <c r="C4209" s="38" t="s">
        <v>4282</v>
      </c>
      <c r="D4209" s="39">
        <v>0.34320000000000001</v>
      </c>
      <c r="E4209" s="39">
        <v>0.29110000000000003</v>
      </c>
    </row>
    <row r="4210" spans="1:5" x14ac:dyDescent="0.2">
      <c r="A4210" s="39">
        <v>62</v>
      </c>
      <c r="B4210" s="39">
        <v>2096</v>
      </c>
      <c r="C4210" s="38" t="s">
        <v>4283</v>
      </c>
      <c r="D4210" s="39">
        <v>0.33889999999999998</v>
      </c>
      <c r="E4210" s="39">
        <v>0.2868</v>
      </c>
    </row>
    <row r="4211" spans="1:5" x14ac:dyDescent="0.2">
      <c r="A4211" s="39">
        <v>62</v>
      </c>
      <c r="B4211" s="39">
        <v>2097</v>
      </c>
      <c r="C4211" s="38" t="s">
        <v>4284</v>
      </c>
      <c r="D4211" s="39">
        <v>0.33460000000000001</v>
      </c>
      <c r="E4211" s="39">
        <v>0.28249999999999997</v>
      </c>
    </row>
    <row r="4212" spans="1:5" x14ac:dyDescent="0.2">
      <c r="A4212" s="39">
        <v>62</v>
      </c>
      <c r="B4212" s="39">
        <v>2098</v>
      </c>
      <c r="C4212" s="38" t="s">
        <v>4285</v>
      </c>
      <c r="D4212" s="39">
        <v>0.33040000000000003</v>
      </c>
      <c r="E4212" s="39">
        <v>0.27829999999999999</v>
      </c>
    </row>
    <row r="4213" spans="1:5" x14ac:dyDescent="0.2">
      <c r="A4213" s="39">
        <v>62</v>
      </c>
      <c r="B4213" s="39">
        <v>2099</v>
      </c>
      <c r="C4213" s="38" t="s">
        <v>4286</v>
      </c>
      <c r="D4213" s="39">
        <v>0.32629999999999998</v>
      </c>
      <c r="E4213" s="39">
        <v>0.27410000000000001</v>
      </c>
    </row>
    <row r="4214" spans="1:5" x14ac:dyDescent="0.2">
      <c r="A4214" s="39">
        <v>62</v>
      </c>
      <c r="B4214" s="39">
        <v>2100</v>
      </c>
      <c r="C4214" s="38" t="s">
        <v>4287</v>
      </c>
      <c r="D4214" s="39">
        <v>0.32219999999999999</v>
      </c>
      <c r="E4214" s="39">
        <v>0.27</v>
      </c>
    </row>
    <row r="4215" spans="1:5" x14ac:dyDescent="0.2">
      <c r="A4215" s="39">
        <v>62</v>
      </c>
      <c r="B4215" s="39">
        <v>2101</v>
      </c>
      <c r="C4215" s="38" t="s">
        <v>4288</v>
      </c>
      <c r="D4215" s="39">
        <v>0.31819999999999998</v>
      </c>
      <c r="E4215" s="39">
        <v>0.26579999999999998</v>
      </c>
    </row>
    <row r="4216" spans="1:5" x14ac:dyDescent="0.2">
      <c r="A4216" s="39">
        <v>62</v>
      </c>
      <c r="B4216" s="39">
        <v>2102</v>
      </c>
      <c r="C4216" s="38" t="s">
        <v>4289</v>
      </c>
      <c r="D4216" s="39">
        <v>0.31430000000000002</v>
      </c>
      <c r="E4216" s="39">
        <v>0.26190000000000002</v>
      </c>
    </row>
    <row r="4217" spans="1:5" x14ac:dyDescent="0.2">
      <c r="A4217" s="39">
        <v>62</v>
      </c>
      <c r="B4217" s="39">
        <v>2103</v>
      </c>
      <c r="C4217" s="38" t="s">
        <v>4290</v>
      </c>
      <c r="D4217" s="39">
        <v>0.31040000000000001</v>
      </c>
      <c r="E4217" s="39">
        <v>0.25800000000000001</v>
      </c>
    </row>
    <row r="4218" spans="1:5" x14ac:dyDescent="0.2">
      <c r="A4218" s="39">
        <v>62</v>
      </c>
      <c r="B4218" s="39">
        <v>2104</v>
      </c>
      <c r="C4218" s="38" t="s">
        <v>4291</v>
      </c>
      <c r="D4218" s="39">
        <v>0.30649999999999999</v>
      </c>
      <c r="E4218" s="39">
        <v>0.25409999999999999</v>
      </c>
    </row>
    <row r="4219" spans="1:5" x14ac:dyDescent="0.2">
      <c r="A4219" s="39">
        <v>62</v>
      </c>
      <c r="B4219" s="39">
        <v>2105</v>
      </c>
      <c r="C4219" s="38" t="s">
        <v>4292</v>
      </c>
      <c r="D4219" s="39">
        <v>0.30270000000000002</v>
      </c>
      <c r="E4219" s="39">
        <v>0.25030000000000002</v>
      </c>
    </row>
    <row r="4220" spans="1:5" x14ac:dyDescent="0.2">
      <c r="A4220" s="39">
        <v>62</v>
      </c>
      <c r="B4220" s="39">
        <v>2106</v>
      </c>
      <c r="C4220" s="38" t="s">
        <v>4293</v>
      </c>
      <c r="D4220" s="39">
        <v>0.2989</v>
      </c>
      <c r="E4220" s="39">
        <v>0.2465</v>
      </c>
    </row>
    <row r="4221" spans="1:5" x14ac:dyDescent="0.2">
      <c r="A4221" s="39">
        <v>62</v>
      </c>
      <c r="B4221" s="39">
        <v>2107</v>
      </c>
      <c r="C4221" s="38" t="s">
        <v>4294</v>
      </c>
      <c r="D4221" s="39">
        <v>0.29520000000000002</v>
      </c>
      <c r="E4221" s="39">
        <v>0.2429</v>
      </c>
    </row>
    <row r="4222" spans="1:5" x14ac:dyDescent="0.2">
      <c r="A4222" s="39">
        <v>62</v>
      </c>
      <c r="B4222" s="39">
        <v>2108</v>
      </c>
      <c r="C4222" s="38" t="s">
        <v>4295</v>
      </c>
      <c r="D4222" s="39">
        <v>0.29149999999999998</v>
      </c>
      <c r="E4222" s="39">
        <v>0.2392</v>
      </c>
    </row>
    <row r="4223" spans="1:5" x14ac:dyDescent="0.2">
      <c r="A4223" s="39">
        <v>62</v>
      </c>
      <c r="B4223" s="39">
        <v>2109</v>
      </c>
      <c r="C4223" s="38" t="s">
        <v>4296</v>
      </c>
      <c r="D4223" s="39">
        <v>0.2878</v>
      </c>
      <c r="E4223" s="39">
        <v>0.2356</v>
      </c>
    </row>
    <row r="4224" spans="1:5" x14ac:dyDescent="0.2">
      <c r="A4224" s="39">
        <v>62</v>
      </c>
      <c r="B4224" s="39">
        <v>2110</v>
      </c>
      <c r="C4224" s="38" t="s">
        <v>4297</v>
      </c>
      <c r="D4224" s="39">
        <v>0.28420000000000001</v>
      </c>
      <c r="E4224" s="39">
        <v>0.2321</v>
      </c>
    </row>
    <row r="4225" spans="1:5" x14ac:dyDescent="0.2">
      <c r="A4225" s="39">
        <v>62</v>
      </c>
      <c r="B4225" s="39">
        <v>2111</v>
      </c>
      <c r="C4225" s="38" t="s">
        <v>4298</v>
      </c>
      <c r="D4225" s="39">
        <v>0.28070000000000001</v>
      </c>
      <c r="E4225" s="39">
        <v>0.2286</v>
      </c>
    </row>
    <row r="4226" spans="1:5" x14ac:dyDescent="0.2">
      <c r="A4226" s="39">
        <v>62</v>
      </c>
      <c r="B4226" s="39">
        <v>2112</v>
      </c>
      <c r="C4226" s="38" t="s">
        <v>4299</v>
      </c>
      <c r="D4226" s="39">
        <v>0.27729999999999999</v>
      </c>
      <c r="E4226" s="39">
        <v>0.22520000000000001</v>
      </c>
    </row>
    <row r="4227" spans="1:5" x14ac:dyDescent="0.2">
      <c r="A4227" s="39">
        <v>62</v>
      </c>
      <c r="B4227" s="39">
        <v>2113</v>
      </c>
      <c r="C4227" s="38" t="s">
        <v>4300</v>
      </c>
      <c r="D4227" s="39">
        <v>0.27379999999999999</v>
      </c>
      <c r="E4227" s="39">
        <v>0.2218</v>
      </c>
    </row>
    <row r="4228" spans="1:5" x14ac:dyDescent="0.2">
      <c r="A4228" s="39">
        <v>62</v>
      </c>
      <c r="B4228" s="39">
        <v>2114</v>
      </c>
      <c r="C4228" s="38" t="s">
        <v>4301</v>
      </c>
      <c r="D4228" s="39">
        <v>0.27039999999999997</v>
      </c>
      <c r="E4228" s="39">
        <v>0.2185</v>
      </c>
    </row>
    <row r="4229" spans="1:5" x14ac:dyDescent="0.2">
      <c r="A4229" s="39">
        <v>62</v>
      </c>
      <c r="B4229" s="39">
        <v>2115</v>
      </c>
      <c r="C4229" s="38" t="s">
        <v>4302</v>
      </c>
      <c r="D4229" s="39">
        <v>0.26700000000000002</v>
      </c>
      <c r="E4229" s="39">
        <v>0.21529999999999999</v>
      </c>
    </row>
    <row r="4230" spans="1:5" x14ac:dyDescent="0.2">
      <c r="A4230" s="39">
        <v>62</v>
      </c>
      <c r="B4230" s="39">
        <v>2116</v>
      </c>
      <c r="C4230" s="38" t="s">
        <v>4303</v>
      </c>
      <c r="D4230" s="39">
        <v>0.26364275147929001</v>
      </c>
      <c r="E4230" s="39">
        <v>0.21214686498855834</v>
      </c>
    </row>
    <row r="4231" spans="1:5" x14ac:dyDescent="0.2">
      <c r="A4231" s="39">
        <v>62</v>
      </c>
      <c r="B4231" s="39">
        <v>2117</v>
      </c>
      <c r="C4231" s="38" t="s">
        <v>4304</v>
      </c>
      <c r="D4231" s="39">
        <v>0.26032771688228712</v>
      </c>
      <c r="E4231" s="39">
        <v>0.20903990861343985</v>
      </c>
    </row>
    <row r="4232" spans="1:5" x14ac:dyDescent="0.2">
      <c r="A4232" s="39">
        <v>63</v>
      </c>
      <c r="B4232" s="39">
        <v>2024</v>
      </c>
      <c r="C4232" s="38" t="s">
        <v>4305</v>
      </c>
      <c r="D4232" s="39">
        <v>0.92969999999999997</v>
      </c>
      <c r="E4232" s="39">
        <v>0.92910000000000004</v>
      </c>
    </row>
    <row r="4233" spans="1:5" x14ac:dyDescent="0.2">
      <c r="A4233" s="39">
        <v>63</v>
      </c>
      <c r="B4233" s="39">
        <v>2025</v>
      </c>
      <c r="C4233" s="38" t="s">
        <v>4306</v>
      </c>
      <c r="D4233" s="39">
        <v>0.89449999999999996</v>
      </c>
      <c r="E4233" s="39">
        <v>0.89359999999999995</v>
      </c>
    </row>
    <row r="4234" spans="1:5" x14ac:dyDescent="0.2">
      <c r="A4234" s="39">
        <v>63</v>
      </c>
      <c r="B4234" s="39">
        <v>2026</v>
      </c>
      <c r="C4234" s="38" t="s">
        <v>4307</v>
      </c>
      <c r="D4234" s="39">
        <v>0.87729999999999997</v>
      </c>
      <c r="E4234" s="39">
        <v>0.876</v>
      </c>
    </row>
    <row r="4235" spans="1:5" x14ac:dyDescent="0.2">
      <c r="A4235" s="39">
        <v>63</v>
      </c>
      <c r="B4235" s="39">
        <v>2027</v>
      </c>
      <c r="C4235" s="38" t="s">
        <v>4308</v>
      </c>
      <c r="D4235" s="39">
        <v>0.86009999999999998</v>
      </c>
      <c r="E4235" s="39">
        <v>0.85840000000000005</v>
      </c>
    </row>
    <row r="4236" spans="1:5" x14ac:dyDescent="0.2">
      <c r="A4236" s="39">
        <v>63</v>
      </c>
      <c r="B4236" s="39">
        <v>2028</v>
      </c>
      <c r="C4236" s="38" t="s">
        <v>4309</v>
      </c>
      <c r="D4236" s="39">
        <v>0.84319999999999995</v>
      </c>
      <c r="E4236" s="39">
        <v>0.84089999999999998</v>
      </c>
    </row>
    <row r="4237" spans="1:5" x14ac:dyDescent="0.2">
      <c r="A4237" s="39">
        <v>63</v>
      </c>
      <c r="B4237" s="39">
        <v>2029</v>
      </c>
      <c r="C4237" s="38" t="s">
        <v>4310</v>
      </c>
      <c r="D4237" s="39">
        <v>0.82679999999999998</v>
      </c>
      <c r="E4237" s="39">
        <v>0.8236</v>
      </c>
    </row>
    <row r="4238" spans="1:5" x14ac:dyDescent="0.2">
      <c r="A4238" s="39">
        <v>63</v>
      </c>
      <c r="B4238" s="39">
        <v>2030</v>
      </c>
      <c r="C4238" s="38" t="s">
        <v>4311</v>
      </c>
      <c r="D4238" s="39">
        <v>0.81089999999999995</v>
      </c>
      <c r="E4238" s="39">
        <v>0.80679999999999996</v>
      </c>
    </row>
    <row r="4239" spans="1:5" x14ac:dyDescent="0.2">
      <c r="A4239" s="39">
        <v>63</v>
      </c>
      <c r="B4239" s="39">
        <v>2031</v>
      </c>
      <c r="C4239" s="38" t="s">
        <v>4312</v>
      </c>
      <c r="D4239" s="39">
        <v>0.79569999999999996</v>
      </c>
      <c r="E4239" s="39">
        <v>0.79059999999999997</v>
      </c>
    </row>
    <row r="4240" spans="1:5" x14ac:dyDescent="0.2">
      <c r="A4240" s="39">
        <v>63</v>
      </c>
      <c r="B4240" s="39">
        <v>2032</v>
      </c>
      <c r="C4240" s="38" t="s">
        <v>4313</v>
      </c>
      <c r="D4240" s="39">
        <v>0.78110000000000002</v>
      </c>
      <c r="E4240" s="39">
        <v>0.77500000000000002</v>
      </c>
    </row>
    <row r="4241" spans="1:5" x14ac:dyDescent="0.2">
      <c r="A4241" s="39">
        <v>63</v>
      </c>
      <c r="B4241" s="39">
        <v>2033</v>
      </c>
      <c r="C4241" s="38" t="s">
        <v>4314</v>
      </c>
      <c r="D4241" s="39">
        <v>0.76700000000000002</v>
      </c>
      <c r="E4241" s="39">
        <v>0.75990000000000002</v>
      </c>
    </row>
    <row r="4242" spans="1:5" x14ac:dyDescent="0.2">
      <c r="A4242" s="39">
        <v>63</v>
      </c>
      <c r="B4242" s="39">
        <v>2034</v>
      </c>
      <c r="C4242" s="38" t="s">
        <v>4315</v>
      </c>
      <c r="D4242" s="39">
        <v>0.75329999999999997</v>
      </c>
      <c r="E4242" s="39">
        <v>0.74509999999999998</v>
      </c>
    </row>
    <row r="4243" spans="1:5" x14ac:dyDescent="0.2">
      <c r="A4243" s="39">
        <v>63</v>
      </c>
      <c r="B4243" s="39">
        <v>2035</v>
      </c>
      <c r="C4243" s="38" t="s">
        <v>4316</v>
      </c>
      <c r="D4243" s="39">
        <v>0.74019999999999997</v>
      </c>
      <c r="E4243" s="39">
        <v>0.73080000000000001</v>
      </c>
    </row>
    <row r="4244" spans="1:5" x14ac:dyDescent="0.2">
      <c r="A4244" s="39">
        <v>63</v>
      </c>
      <c r="B4244" s="39">
        <v>2036</v>
      </c>
      <c r="C4244" s="38" t="s">
        <v>4317</v>
      </c>
      <c r="D4244" s="39">
        <v>0.7278</v>
      </c>
      <c r="E4244" s="39">
        <v>0.71719999999999995</v>
      </c>
    </row>
    <row r="4245" spans="1:5" x14ac:dyDescent="0.2">
      <c r="A4245" s="39">
        <v>63</v>
      </c>
      <c r="B4245" s="39">
        <v>2037</v>
      </c>
      <c r="C4245" s="38" t="s">
        <v>4318</v>
      </c>
      <c r="D4245" s="39">
        <v>0.71609999999999996</v>
      </c>
      <c r="E4245" s="39">
        <v>0.70420000000000005</v>
      </c>
    </row>
    <row r="4246" spans="1:5" x14ac:dyDescent="0.2">
      <c r="A4246" s="39">
        <v>63</v>
      </c>
      <c r="B4246" s="39">
        <v>2038</v>
      </c>
      <c r="C4246" s="38" t="s">
        <v>4319</v>
      </c>
      <c r="D4246" s="39">
        <v>0.70520000000000005</v>
      </c>
      <c r="E4246" s="39">
        <v>0.69210000000000005</v>
      </c>
    </row>
    <row r="4247" spans="1:5" x14ac:dyDescent="0.2">
      <c r="A4247" s="39">
        <v>63</v>
      </c>
      <c r="B4247" s="39">
        <v>2039</v>
      </c>
      <c r="C4247" s="38" t="s">
        <v>4320</v>
      </c>
      <c r="D4247" s="39">
        <v>0.69499999999999995</v>
      </c>
      <c r="E4247" s="39">
        <v>0.68059999999999998</v>
      </c>
    </row>
    <row r="4248" spans="1:5" x14ac:dyDescent="0.2">
      <c r="A4248" s="39">
        <v>63</v>
      </c>
      <c r="B4248" s="39">
        <v>2040</v>
      </c>
      <c r="C4248" s="38" t="s">
        <v>4321</v>
      </c>
      <c r="D4248" s="39">
        <v>0.68559999999999999</v>
      </c>
      <c r="E4248" s="39">
        <v>0.66979999999999995</v>
      </c>
    </row>
    <row r="4249" spans="1:5" x14ac:dyDescent="0.2">
      <c r="A4249" s="39">
        <v>63</v>
      </c>
      <c r="B4249" s="39">
        <v>2041</v>
      </c>
      <c r="C4249" s="38" t="s">
        <v>4322</v>
      </c>
      <c r="D4249" s="39">
        <v>0.67679999999999996</v>
      </c>
      <c r="E4249" s="39">
        <v>0.65949999999999998</v>
      </c>
    </row>
    <row r="4250" spans="1:5" x14ac:dyDescent="0.2">
      <c r="A4250" s="39">
        <v>63</v>
      </c>
      <c r="B4250" s="39">
        <v>2042</v>
      </c>
      <c r="C4250" s="38" t="s">
        <v>4323</v>
      </c>
      <c r="D4250" s="39">
        <v>0.66820000000000002</v>
      </c>
      <c r="E4250" s="39">
        <v>0.64949999999999997</v>
      </c>
    </row>
    <row r="4251" spans="1:5" x14ac:dyDescent="0.2">
      <c r="A4251" s="39">
        <v>63</v>
      </c>
      <c r="B4251" s="39">
        <v>2043</v>
      </c>
      <c r="C4251" s="38" t="s">
        <v>4324</v>
      </c>
      <c r="D4251" s="39">
        <v>0.66</v>
      </c>
      <c r="E4251" s="39">
        <v>0.63980000000000004</v>
      </c>
    </row>
    <row r="4252" spans="1:5" x14ac:dyDescent="0.2">
      <c r="A4252" s="39">
        <v>63</v>
      </c>
      <c r="B4252" s="39">
        <v>2044</v>
      </c>
      <c r="C4252" s="38" t="s">
        <v>4325</v>
      </c>
      <c r="D4252" s="39">
        <v>0.65169999999999995</v>
      </c>
      <c r="E4252" s="39">
        <v>0.63029999999999997</v>
      </c>
    </row>
    <row r="4253" spans="1:5" x14ac:dyDescent="0.2">
      <c r="A4253" s="39">
        <v>63</v>
      </c>
      <c r="B4253" s="39">
        <v>2045</v>
      </c>
      <c r="C4253" s="38" t="s">
        <v>4326</v>
      </c>
      <c r="D4253" s="39">
        <v>0.64359999999999995</v>
      </c>
      <c r="E4253" s="39">
        <v>0.62090000000000001</v>
      </c>
    </row>
    <row r="4254" spans="1:5" x14ac:dyDescent="0.2">
      <c r="A4254" s="39">
        <v>63</v>
      </c>
      <c r="B4254" s="39">
        <v>2046</v>
      </c>
      <c r="C4254" s="38" t="s">
        <v>4327</v>
      </c>
      <c r="D4254" s="39">
        <v>0.63570000000000004</v>
      </c>
      <c r="E4254" s="39">
        <v>0.61160000000000003</v>
      </c>
    </row>
    <row r="4255" spans="1:5" x14ac:dyDescent="0.2">
      <c r="A4255" s="39">
        <v>63</v>
      </c>
      <c r="B4255" s="39">
        <v>2047</v>
      </c>
      <c r="C4255" s="38" t="s">
        <v>4328</v>
      </c>
      <c r="D4255" s="39">
        <v>0.62770000000000004</v>
      </c>
      <c r="E4255" s="39">
        <v>0.60240000000000005</v>
      </c>
    </row>
    <row r="4256" spans="1:5" x14ac:dyDescent="0.2">
      <c r="A4256" s="39">
        <v>63</v>
      </c>
      <c r="B4256" s="39">
        <v>2048</v>
      </c>
      <c r="C4256" s="38" t="s">
        <v>4329</v>
      </c>
      <c r="D4256" s="39">
        <v>0.62</v>
      </c>
      <c r="E4256" s="39">
        <v>0.59340000000000004</v>
      </c>
    </row>
    <row r="4257" spans="1:5" x14ac:dyDescent="0.2">
      <c r="A4257" s="39">
        <v>63</v>
      </c>
      <c r="B4257" s="39">
        <v>2049</v>
      </c>
      <c r="C4257" s="38" t="s">
        <v>4330</v>
      </c>
      <c r="D4257" s="39">
        <v>0.61219999999999997</v>
      </c>
      <c r="E4257" s="39">
        <v>0.58450000000000002</v>
      </c>
    </row>
    <row r="4258" spans="1:5" x14ac:dyDescent="0.2">
      <c r="A4258" s="39">
        <v>63</v>
      </c>
      <c r="B4258" s="39">
        <v>2050</v>
      </c>
      <c r="C4258" s="38" t="s">
        <v>4331</v>
      </c>
      <c r="D4258" s="39">
        <v>0.60460000000000003</v>
      </c>
      <c r="E4258" s="39">
        <v>0.57579999999999998</v>
      </c>
    </row>
    <row r="4259" spans="1:5" x14ac:dyDescent="0.2">
      <c r="A4259" s="39">
        <v>63</v>
      </c>
      <c r="B4259" s="39">
        <v>2051</v>
      </c>
      <c r="C4259" s="38" t="s">
        <v>4332</v>
      </c>
      <c r="D4259" s="39">
        <v>0.59709999999999996</v>
      </c>
      <c r="E4259" s="39">
        <v>0.56720000000000004</v>
      </c>
    </row>
    <row r="4260" spans="1:5" x14ac:dyDescent="0.2">
      <c r="A4260" s="39">
        <v>63</v>
      </c>
      <c r="B4260" s="39">
        <v>2052</v>
      </c>
      <c r="C4260" s="38" t="s">
        <v>4333</v>
      </c>
      <c r="D4260" s="39">
        <v>0.5897</v>
      </c>
      <c r="E4260" s="39">
        <v>0.55869999999999997</v>
      </c>
    </row>
    <row r="4261" spans="1:5" x14ac:dyDescent="0.2">
      <c r="A4261" s="39">
        <v>63</v>
      </c>
      <c r="B4261" s="39">
        <v>2053</v>
      </c>
      <c r="C4261" s="38" t="s">
        <v>4334</v>
      </c>
      <c r="D4261" s="39">
        <v>0.58230000000000004</v>
      </c>
      <c r="E4261" s="39">
        <v>0.55030000000000001</v>
      </c>
    </row>
    <row r="4262" spans="1:5" x14ac:dyDescent="0.2">
      <c r="A4262" s="39">
        <v>63</v>
      </c>
      <c r="B4262" s="39">
        <v>2054</v>
      </c>
      <c r="C4262" s="38" t="s">
        <v>4335</v>
      </c>
      <c r="D4262" s="39">
        <v>0.57509999999999994</v>
      </c>
      <c r="E4262" s="39">
        <v>0.54210000000000003</v>
      </c>
    </row>
    <row r="4263" spans="1:5" x14ac:dyDescent="0.2">
      <c r="A4263" s="39">
        <v>63</v>
      </c>
      <c r="B4263" s="39">
        <v>2055</v>
      </c>
      <c r="C4263" s="38" t="s">
        <v>4336</v>
      </c>
      <c r="D4263" s="39">
        <v>0.56799999999999995</v>
      </c>
      <c r="E4263" s="39">
        <v>0.53400000000000003</v>
      </c>
    </row>
    <row r="4264" spans="1:5" x14ac:dyDescent="0.2">
      <c r="A4264" s="39">
        <v>63</v>
      </c>
      <c r="B4264" s="39">
        <v>2056</v>
      </c>
      <c r="C4264" s="38" t="s">
        <v>4337</v>
      </c>
      <c r="D4264" s="39">
        <v>0.56089999999999995</v>
      </c>
      <c r="E4264" s="39">
        <v>0.52610000000000001</v>
      </c>
    </row>
    <row r="4265" spans="1:5" x14ac:dyDescent="0.2">
      <c r="A4265" s="39">
        <v>63</v>
      </c>
      <c r="B4265" s="39">
        <v>2057</v>
      </c>
      <c r="C4265" s="38" t="s">
        <v>4338</v>
      </c>
      <c r="D4265" s="39">
        <v>0.55400000000000005</v>
      </c>
      <c r="E4265" s="39">
        <v>0.51819999999999999</v>
      </c>
    </row>
    <row r="4266" spans="1:5" x14ac:dyDescent="0.2">
      <c r="A4266" s="39">
        <v>63</v>
      </c>
      <c r="B4266" s="39">
        <v>2058</v>
      </c>
      <c r="C4266" s="38" t="s">
        <v>4339</v>
      </c>
      <c r="D4266" s="39">
        <v>0.54700000000000004</v>
      </c>
      <c r="E4266" s="39">
        <v>0.51039999999999996</v>
      </c>
    </row>
    <row r="4267" spans="1:5" x14ac:dyDescent="0.2">
      <c r="A4267" s="39">
        <v>63</v>
      </c>
      <c r="B4267" s="39">
        <v>2059</v>
      </c>
      <c r="C4267" s="38" t="s">
        <v>4340</v>
      </c>
      <c r="D4267" s="39">
        <v>0.5403</v>
      </c>
      <c r="E4267" s="39">
        <v>0.50280000000000002</v>
      </c>
    </row>
    <row r="4268" spans="1:5" x14ac:dyDescent="0.2">
      <c r="A4268" s="39">
        <v>63</v>
      </c>
      <c r="B4268" s="39">
        <v>2060</v>
      </c>
      <c r="C4268" s="38" t="s">
        <v>4341</v>
      </c>
      <c r="D4268" s="39">
        <v>0.53349999999999997</v>
      </c>
      <c r="E4268" s="39">
        <v>0.49519999999999997</v>
      </c>
    </row>
    <row r="4269" spans="1:5" x14ac:dyDescent="0.2">
      <c r="A4269" s="39">
        <v>63</v>
      </c>
      <c r="B4269" s="39">
        <v>2061</v>
      </c>
      <c r="C4269" s="38" t="s">
        <v>4342</v>
      </c>
      <c r="D4269" s="39">
        <v>0.52690000000000003</v>
      </c>
      <c r="E4269" s="39">
        <v>0.48780000000000001</v>
      </c>
    </row>
    <row r="4270" spans="1:5" x14ac:dyDescent="0.2">
      <c r="A4270" s="39">
        <v>63</v>
      </c>
      <c r="B4270" s="39">
        <v>2062</v>
      </c>
      <c r="C4270" s="38" t="s">
        <v>4343</v>
      </c>
      <c r="D4270" s="39">
        <v>0.52029999999999998</v>
      </c>
      <c r="E4270" s="39">
        <v>0.48049999999999998</v>
      </c>
    </row>
    <row r="4271" spans="1:5" x14ac:dyDescent="0.2">
      <c r="A4271" s="39">
        <v>63</v>
      </c>
      <c r="B4271" s="39">
        <v>2063</v>
      </c>
      <c r="C4271" s="38" t="s">
        <v>4344</v>
      </c>
      <c r="D4271" s="39">
        <v>0.51380000000000003</v>
      </c>
      <c r="E4271" s="39">
        <v>0.4733</v>
      </c>
    </row>
    <row r="4272" spans="1:5" x14ac:dyDescent="0.2">
      <c r="A4272" s="39">
        <v>63</v>
      </c>
      <c r="B4272" s="39">
        <v>2064</v>
      </c>
      <c r="C4272" s="38" t="s">
        <v>4345</v>
      </c>
      <c r="D4272" s="39">
        <v>0.50749999999999995</v>
      </c>
      <c r="E4272" s="39">
        <v>0.46629999999999999</v>
      </c>
    </row>
    <row r="4273" spans="1:5" x14ac:dyDescent="0.2">
      <c r="A4273" s="39">
        <v>63</v>
      </c>
      <c r="B4273" s="39">
        <v>2065</v>
      </c>
      <c r="C4273" s="38" t="s">
        <v>4346</v>
      </c>
      <c r="D4273" s="39">
        <v>0.50109999999999999</v>
      </c>
      <c r="E4273" s="39">
        <v>0.45929999999999999</v>
      </c>
    </row>
    <row r="4274" spans="1:5" x14ac:dyDescent="0.2">
      <c r="A4274" s="39">
        <v>63</v>
      </c>
      <c r="B4274" s="39">
        <v>2066</v>
      </c>
      <c r="C4274" s="38" t="s">
        <v>4347</v>
      </c>
      <c r="D4274" s="39">
        <v>0.49490000000000001</v>
      </c>
      <c r="E4274" s="39">
        <v>0.45240000000000002</v>
      </c>
    </row>
    <row r="4275" spans="1:5" x14ac:dyDescent="0.2">
      <c r="A4275" s="39">
        <v>63</v>
      </c>
      <c r="B4275" s="39">
        <v>2067</v>
      </c>
      <c r="C4275" s="38" t="s">
        <v>4348</v>
      </c>
      <c r="D4275" s="39">
        <v>0.48870000000000002</v>
      </c>
      <c r="E4275" s="39">
        <v>0.4456</v>
      </c>
    </row>
    <row r="4276" spans="1:5" x14ac:dyDescent="0.2">
      <c r="A4276" s="39">
        <v>63</v>
      </c>
      <c r="B4276" s="39">
        <v>2068</v>
      </c>
      <c r="C4276" s="38" t="s">
        <v>4349</v>
      </c>
      <c r="D4276" s="39">
        <v>0.48270000000000002</v>
      </c>
      <c r="E4276" s="39">
        <v>0.439</v>
      </c>
    </row>
    <row r="4277" spans="1:5" x14ac:dyDescent="0.2">
      <c r="A4277" s="39">
        <v>63</v>
      </c>
      <c r="B4277" s="39">
        <v>2069</v>
      </c>
      <c r="C4277" s="38" t="s">
        <v>4350</v>
      </c>
      <c r="D4277" s="39">
        <v>0.47660000000000002</v>
      </c>
      <c r="E4277" s="39">
        <v>0.43240000000000001</v>
      </c>
    </row>
    <row r="4278" spans="1:5" x14ac:dyDescent="0.2">
      <c r="A4278" s="39">
        <v>63</v>
      </c>
      <c r="B4278" s="39">
        <v>2070</v>
      </c>
      <c r="C4278" s="38" t="s">
        <v>4351</v>
      </c>
      <c r="D4278" s="39">
        <v>0.4708</v>
      </c>
      <c r="E4278" s="39">
        <v>0.4259</v>
      </c>
    </row>
    <row r="4279" spans="1:5" x14ac:dyDescent="0.2">
      <c r="A4279" s="39">
        <v>63</v>
      </c>
      <c r="B4279" s="39">
        <v>2071</v>
      </c>
      <c r="C4279" s="38" t="s">
        <v>4352</v>
      </c>
      <c r="D4279" s="39">
        <v>0.46489999999999998</v>
      </c>
      <c r="E4279" s="39">
        <v>0.41949999999999998</v>
      </c>
    </row>
    <row r="4280" spans="1:5" x14ac:dyDescent="0.2">
      <c r="A4280" s="39">
        <v>63</v>
      </c>
      <c r="B4280" s="39">
        <v>2072</v>
      </c>
      <c r="C4280" s="38" t="s">
        <v>4353</v>
      </c>
      <c r="D4280" s="39">
        <v>0.45900000000000002</v>
      </c>
      <c r="E4280" s="39">
        <v>0.4133</v>
      </c>
    </row>
    <row r="4281" spans="1:5" x14ac:dyDescent="0.2">
      <c r="A4281" s="39">
        <v>63</v>
      </c>
      <c r="B4281" s="39">
        <v>2073</v>
      </c>
      <c r="C4281" s="38" t="s">
        <v>4354</v>
      </c>
      <c r="D4281" s="39">
        <v>0.45340000000000003</v>
      </c>
      <c r="E4281" s="39">
        <v>0.40710000000000002</v>
      </c>
    </row>
    <row r="4282" spans="1:5" x14ac:dyDescent="0.2">
      <c r="A4282" s="39">
        <v>63</v>
      </c>
      <c r="B4282" s="39">
        <v>2074</v>
      </c>
      <c r="C4282" s="38" t="s">
        <v>4355</v>
      </c>
      <c r="D4282" s="39">
        <v>0.44769999999999999</v>
      </c>
      <c r="E4282" s="39">
        <v>0.40100000000000002</v>
      </c>
    </row>
    <row r="4283" spans="1:5" x14ac:dyDescent="0.2">
      <c r="A4283" s="39">
        <v>63</v>
      </c>
      <c r="B4283" s="39">
        <v>2075</v>
      </c>
      <c r="C4283" s="38" t="s">
        <v>4356</v>
      </c>
      <c r="D4283" s="39">
        <v>0.44219999999999998</v>
      </c>
      <c r="E4283" s="39">
        <v>0.39500000000000002</v>
      </c>
    </row>
    <row r="4284" spans="1:5" x14ac:dyDescent="0.2">
      <c r="A4284" s="39">
        <v>63</v>
      </c>
      <c r="B4284" s="39">
        <v>2076</v>
      </c>
      <c r="C4284" s="38" t="s">
        <v>4357</v>
      </c>
      <c r="D4284" s="39">
        <v>0.43659999999999999</v>
      </c>
      <c r="E4284" s="39">
        <v>0.3891</v>
      </c>
    </row>
    <row r="4285" spans="1:5" x14ac:dyDescent="0.2">
      <c r="A4285" s="39">
        <v>63</v>
      </c>
      <c r="B4285" s="39">
        <v>2077</v>
      </c>
      <c r="C4285" s="38" t="s">
        <v>4358</v>
      </c>
      <c r="D4285" s="39">
        <v>0.43130000000000002</v>
      </c>
      <c r="E4285" s="39">
        <v>0.38319999999999999</v>
      </c>
    </row>
    <row r="4286" spans="1:5" x14ac:dyDescent="0.2">
      <c r="A4286" s="39">
        <v>63</v>
      </c>
      <c r="B4286" s="39">
        <v>2078</v>
      </c>
      <c r="C4286" s="38" t="s">
        <v>4359</v>
      </c>
      <c r="D4286" s="39">
        <v>0.4259</v>
      </c>
      <c r="E4286" s="39">
        <v>0.3775</v>
      </c>
    </row>
    <row r="4287" spans="1:5" x14ac:dyDescent="0.2">
      <c r="A4287" s="39">
        <v>63</v>
      </c>
      <c r="B4287" s="39">
        <v>2079</v>
      </c>
      <c r="C4287" s="38" t="s">
        <v>4360</v>
      </c>
      <c r="D4287" s="39">
        <v>0.42049999999999998</v>
      </c>
      <c r="E4287" s="39">
        <v>0.37180000000000002</v>
      </c>
    </row>
    <row r="4288" spans="1:5" x14ac:dyDescent="0.2">
      <c r="A4288" s="39">
        <v>63</v>
      </c>
      <c r="B4288" s="39">
        <v>2080</v>
      </c>
      <c r="C4288" s="38" t="s">
        <v>4361</v>
      </c>
      <c r="D4288" s="39">
        <v>0.4153</v>
      </c>
      <c r="E4288" s="39">
        <v>0.36630000000000001</v>
      </c>
    </row>
    <row r="4289" spans="1:5" x14ac:dyDescent="0.2">
      <c r="A4289" s="39">
        <v>63</v>
      </c>
      <c r="B4289" s="39">
        <v>2081</v>
      </c>
      <c r="C4289" s="38" t="s">
        <v>4362</v>
      </c>
      <c r="D4289" s="39">
        <v>0.41010000000000002</v>
      </c>
      <c r="E4289" s="39">
        <v>0.3609</v>
      </c>
    </row>
    <row r="4290" spans="1:5" x14ac:dyDescent="0.2">
      <c r="A4290" s="39">
        <v>63</v>
      </c>
      <c r="B4290" s="39">
        <v>2082</v>
      </c>
      <c r="C4290" s="38" t="s">
        <v>4363</v>
      </c>
      <c r="D4290" s="39">
        <v>0.40500000000000003</v>
      </c>
      <c r="E4290" s="39">
        <v>0.35549999999999998</v>
      </c>
    </row>
    <row r="4291" spans="1:5" x14ac:dyDescent="0.2">
      <c r="A4291" s="39">
        <v>63</v>
      </c>
      <c r="B4291" s="39">
        <v>2083</v>
      </c>
      <c r="C4291" s="38" t="s">
        <v>4364</v>
      </c>
      <c r="D4291" s="39">
        <v>0.4</v>
      </c>
      <c r="E4291" s="39">
        <v>0.35010000000000002</v>
      </c>
    </row>
    <row r="4292" spans="1:5" x14ac:dyDescent="0.2">
      <c r="A4292" s="39">
        <v>63</v>
      </c>
      <c r="B4292" s="39">
        <v>2084</v>
      </c>
      <c r="C4292" s="38" t="s">
        <v>4365</v>
      </c>
      <c r="D4292" s="39">
        <v>0.39500000000000002</v>
      </c>
      <c r="E4292" s="39">
        <v>0.34489999999999998</v>
      </c>
    </row>
    <row r="4293" spans="1:5" x14ac:dyDescent="0.2">
      <c r="A4293" s="39">
        <v>63</v>
      </c>
      <c r="B4293" s="39">
        <v>2085</v>
      </c>
      <c r="C4293" s="38" t="s">
        <v>4366</v>
      </c>
      <c r="D4293" s="39">
        <v>0.3901</v>
      </c>
      <c r="E4293" s="39">
        <v>0.3397</v>
      </c>
    </row>
    <row r="4294" spans="1:5" x14ac:dyDescent="0.2">
      <c r="A4294" s="39">
        <v>63</v>
      </c>
      <c r="B4294" s="39">
        <v>2086</v>
      </c>
      <c r="C4294" s="38" t="s">
        <v>4367</v>
      </c>
      <c r="D4294" s="39">
        <v>0.38519999999999999</v>
      </c>
      <c r="E4294" s="39">
        <v>0.33460000000000001</v>
      </c>
    </row>
    <row r="4295" spans="1:5" x14ac:dyDescent="0.2">
      <c r="A4295" s="39">
        <v>63</v>
      </c>
      <c r="B4295" s="39">
        <v>2087</v>
      </c>
      <c r="C4295" s="38" t="s">
        <v>4368</v>
      </c>
      <c r="D4295" s="39">
        <v>0.38040000000000002</v>
      </c>
      <c r="E4295" s="39">
        <v>0.3296</v>
      </c>
    </row>
    <row r="4296" spans="1:5" x14ac:dyDescent="0.2">
      <c r="A4296" s="39">
        <v>63</v>
      </c>
      <c r="B4296" s="39">
        <v>2088</v>
      </c>
      <c r="C4296" s="38" t="s">
        <v>4369</v>
      </c>
      <c r="D4296" s="39">
        <v>0.37569999999999998</v>
      </c>
      <c r="E4296" s="39">
        <v>0.3246</v>
      </c>
    </row>
    <row r="4297" spans="1:5" x14ac:dyDescent="0.2">
      <c r="A4297" s="39">
        <v>63</v>
      </c>
      <c r="B4297" s="39">
        <v>2089</v>
      </c>
      <c r="C4297" s="38" t="s">
        <v>4370</v>
      </c>
      <c r="D4297" s="39">
        <v>0.371</v>
      </c>
      <c r="E4297" s="39">
        <v>0.31979999999999997</v>
      </c>
    </row>
    <row r="4298" spans="1:5" x14ac:dyDescent="0.2">
      <c r="A4298" s="39">
        <v>63</v>
      </c>
      <c r="B4298" s="39">
        <v>2090</v>
      </c>
      <c r="C4298" s="38" t="s">
        <v>4371</v>
      </c>
      <c r="D4298" s="39">
        <v>0.3664</v>
      </c>
      <c r="E4298" s="39">
        <v>0.315</v>
      </c>
    </row>
    <row r="4299" spans="1:5" x14ac:dyDescent="0.2">
      <c r="A4299" s="39">
        <v>63</v>
      </c>
      <c r="B4299" s="39">
        <v>2091</v>
      </c>
      <c r="C4299" s="38" t="s">
        <v>4372</v>
      </c>
      <c r="D4299" s="39">
        <v>0.3619</v>
      </c>
      <c r="E4299" s="39">
        <v>0.31019999999999998</v>
      </c>
    </row>
    <row r="4300" spans="1:5" x14ac:dyDescent="0.2">
      <c r="A4300" s="39">
        <v>63</v>
      </c>
      <c r="B4300" s="39">
        <v>2092</v>
      </c>
      <c r="C4300" s="38" t="s">
        <v>4373</v>
      </c>
      <c r="D4300" s="39">
        <v>0.35730000000000001</v>
      </c>
      <c r="E4300" s="39">
        <v>0.30559999999999998</v>
      </c>
    </row>
    <row r="4301" spans="1:5" x14ac:dyDescent="0.2">
      <c r="A4301" s="39">
        <v>63</v>
      </c>
      <c r="B4301" s="39">
        <v>2093</v>
      </c>
      <c r="C4301" s="38" t="s">
        <v>4374</v>
      </c>
      <c r="D4301" s="39">
        <v>0.3528</v>
      </c>
      <c r="E4301" s="39">
        <v>0.30109999999999998</v>
      </c>
    </row>
    <row r="4302" spans="1:5" x14ac:dyDescent="0.2">
      <c r="A4302" s="39">
        <v>63</v>
      </c>
      <c r="B4302" s="39">
        <v>2094</v>
      </c>
      <c r="C4302" s="38" t="s">
        <v>4375</v>
      </c>
      <c r="D4302" s="39">
        <v>0.34849999999999998</v>
      </c>
      <c r="E4302" s="39">
        <v>0.29659999999999997</v>
      </c>
    </row>
    <row r="4303" spans="1:5" x14ac:dyDescent="0.2">
      <c r="A4303" s="39">
        <v>63</v>
      </c>
      <c r="B4303" s="39">
        <v>2095</v>
      </c>
      <c r="C4303" s="38" t="s">
        <v>4376</v>
      </c>
      <c r="D4303" s="39">
        <v>0.34410000000000002</v>
      </c>
      <c r="E4303" s="39">
        <v>0.29210000000000003</v>
      </c>
    </row>
    <row r="4304" spans="1:5" x14ac:dyDescent="0.2">
      <c r="A4304" s="39">
        <v>63</v>
      </c>
      <c r="B4304" s="39">
        <v>2096</v>
      </c>
      <c r="C4304" s="38" t="s">
        <v>4377</v>
      </c>
      <c r="D4304" s="39">
        <v>0.33979999999999999</v>
      </c>
      <c r="E4304" s="39">
        <v>0.2878</v>
      </c>
    </row>
    <row r="4305" spans="1:5" x14ac:dyDescent="0.2">
      <c r="A4305" s="39">
        <v>63</v>
      </c>
      <c r="B4305" s="39">
        <v>2097</v>
      </c>
      <c r="C4305" s="38" t="s">
        <v>4378</v>
      </c>
      <c r="D4305" s="39">
        <v>0.33560000000000001</v>
      </c>
      <c r="E4305" s="39">
        <v>0.28339999999999999</v>
      </c>
    </row>
    <row r="4306" spans="1:5" x14ac:dyDescent="0.2">
      <c r="A4306" s="39">
        <v>63</v>
      </c>
      <c r="B4306" s="39">
        <v>2098</v>
      </c>
      <c r="C4306" s="38" t="s">
        <v>4379</v>
      </c>
      <c r="D4306" s="39">
        <v>0.33139999999999997</v>
      </c>
      <c r="E4306" s="39">
        <v>0.2792</v>
      </c>
    </row>
    <row r="4307" spans="1:5" x14ac:dyDescent="0.2">
      <c r="A4307" s="39">
        <v>63</v>
      </c>
      <c r="B4307" s="39">
        <v>2099</v>
      </c>
      <c r="C4307" s="38" t="s">
        <v>4380</v>
      </c>
      <c r="D4307" s="39">
        <v>0.32729999999999998</v>
      </c>
      <c r="E4307" s="39">
        <v>0.27500000000000002</v>
      </c>
    </row>
    <row r="4308" spans="1:5" x14ac:dyDescent="0.2">
      <c r="A4308" s="39">
        <v>63</v>
      </c>
      <c r="B4308" s="39">
        <v>2100</v>
      </c>
      <c r="C4308" s="38" t="s">
        <v>4381</v>
      </c>
      <c r="D4308" s="39">
        <v>0.32319999999999999</v>
      </c>
      <c r="E4308" s="39">
        <v>0.27089999999999997</v>
      </c>
    </row>
    <row r="4309" spans="1:5" x14ac:dyDescent="0.2">
      <c r="A4309" s="39">
        <v>63</v>
      </c>
      <c r="B4309" s="39">
        <v>2101</v>
      </c>
      <c r="C4309" s="38" t="s">
        <v>4382</v>
      </c>
      <c r="D4309" s="39">
        <v>0.31919999999999998</v>
      </c>
      <c r="E4309" s="39">
        <v>0.26679999999999998</v>
      </c>
    </row>
    <row r="4310" spans="1:5" x14ac:dyDescent="0.2">
      <c r="A4310" s="39">
        <v>63</v>
      </c>
      <c r="B4310" s="39">
        <v>2102</v>
      </c>
      <c r="C4310" s="38" t="s">
        <v>4383</v>
      </c>
      <c r="D4310" s="39">
        <v>0.31519999999999998</v>
      </c>
      <c r="E4310" s="39">
        <v>0.26279999999999998</v>
      </c>
    </row>
    <row r="4311" spans="1:5" x14ac:dyDescent="0.2">
      <c r="A4311" s="39">
        <v>63</v>
      </c>
      <c r="B4311" s="39">
        <v>2103</v>
      </c>
      <c r="C4311" s="38" t="s">
        <v>4384</v>
      </c>
      <c r="D4311" s="39">
        <v>0.31130000000000002</v>
      </c>
      <c r="E4311" s="39">
        <v>0.25890000000000002</v>
      </c>
    </row>
    <row r="4312" spans="1:5" x14ac:dyDescent="0.2">
      <c r="A4312" s="39">
        <v>63</v>
      </c>
      <c r="B4312" s="39">
        <v>2104</v>
      </c>
      <c r="C4312" s="38" t="s">
        <v>4385</v>
      </c>
      <c r="D4312" s="39">
        <v>0.30740000000000001</v>
      </c>
      <c r="E4312" s="39">
        <v>0.255</v>
      </c>
    </row>
    <row r="4313" spans="1:5" x14ac:dyDescent="0.2">
      <c r="A4313" s="39">
        <v>63</v>
      </c>
      <c r="B4313" s="39">
        <v>2105</v>
      </c>
      <c r="C4313" s="38" t="s">
        <v>4386</v>
      </c>
      <c r="D4313" s="39">
        <v>0.30359999999999998</v>
      </c>
      <c r="E4313" s="39">
        <v>0.25109999999999999</v>
      </c>
    </row>
    <row r="4314" spans="1:5" x14ac:dyDescent="0.2">
      <c r="A4314" s="39">
        <v>63</v>
      </c>
      <c r="B4314" s="39">
        <v>2106</v>
      </c>
      <c r="C4314" s="38" t="s">
        <v>4387</v>
      </c>
      <c r="D4314" s="39">
        <v>0.29980000000000001</v>
      </c>
      <c r="E4314" s="39">
        <v>0.2475</v>
      </c>
    </row>
    <row r="4315" spans="1:5" x14ac:dyDescent="0.2">
      <c r="A4315" s="39">
        <v>63</v>
      </c>
      <c r="B4315" s="39">
        <v>2107</v>
      </c>
      <c r="C4315" s="38" t="s">
        <v>4388</v>
      </c>
      <c r="D4315" s="39">
        <v>0.29599999999999999</v>
      </c>
      <c r="E4315" s="39">
        <v>0.24379999999999999</v>
      </c>
    </row>
    <row r="4316" spans="1:5" x14ac:dyDescent="0.2">
      <c r="A4316" s="39">
        <v>63</v>
      </c>
      <c r="B4316" s="39">
        <v>2108</v>
      </c>
      <c r="C4316" s="38" t="s">
        <v>4389</v>
      </c>
      <c r="D4316" s="39">
        <v>0.29239999999999999</v>
      </c>
      <c r="E4316" s="39">
        <v>0.24010000000000001</v>
      </c>
    </row>
    <row r="4317" spans="1:5" x14ac:dyDescent="0.2">
      <c r="A4317" s="39">
        <v>63</v>
      </c>
      <c r="B4317" s="39">
        <v>2109</v>
      </c>
      <c r="C4317" s="38" t="s">
        <v>4390</v>
      </c>
      <c r="D4317" s="39">
        <v>0.28870000000000001</v>
      </c>
      <c r="E4317" s="39">
        <v>0.23649999999999999</v>
      </c>
    </row>
    <row r="4318" spans="1:5" x14ac:dyDescent="0.2">
      <c r="A4318" s="39">
        <v>63</v>
      </c>
      <c r="B4318" s="39">
        <v>2110</v>
      </c>
      <c r="C4318" s="38" t="s">
        <v>4391</v>
      </c>
      <c r="D4318" s="39">
        <v>0.28510000000000002</v>
      </c>
      <c r="E4318" s="39">
        <v>0.23300000000000001</v>
      </c>
    </row>
    <row r="4319" spans="1:5" x14ac:dyDescent="0.2">
      <c r="A4319" s="39">
        <v>63</v>
      </c>
      <c r="B4319" s="39">
        <v>2111</v>
      </c>
      <c r="C4319" s="38" t="s">
        <v>4392</v>
      </c>
      <c r="D4319" s="39">
        <v>0.28149999999999997</v>
      </c>
      <c r="E4319" s="39">
        <v>0.22950000000000001</v>
      </c>
    </row>
    <row r="4320" spans="1:5" x14ac:dyDescent="0.2">
      <c r="A4320" s="39">
        <v>63</v>
      </c>
      <c r="B4320" s="39">
        <v>2112</v>
      </c>
      <c r="C4320" s="38" t="s">
        <v>4393</v>
      </c>
      <c r="D4320" s="39">
        <v>0.27810000000000001</v>
      </c>
      <c r="E4320" s="39">
        <v>0.22600000000000001</v>
      </c>
    </row>
    <row r="4321" spans="1:5" x14ac:dyDescent="0.2">
      <c r="A4321" s="39">
        <v>63</v>
      </c>
      <c r="B4321" s="39">
        <v>2113</v>
      </c>
      <c r="C4321" s="38" t="s">
        <v>4394</v>
      </c>
      <c r="D4321" s="39">
        <v>0.27460000000000001</v>
      </c>
      <c r="E4321" s="39">
        <v>0.22259999999999999</v>
      </c>
    </row>
    <row r="4322" spans="1:5" x14ac:dyDescent="0.2">
      <c r="A4322" s="39">
        <v>63</v>
      </c>
      <c r="B4322" s="39">
        <v>2114</v>
      </c>
      <c r="C4322" s="38" t="s">
        <v>4395</v>
      </c>
      <c r="D4322" s="39">
        <v>0.27110000000000001</v>
      </c>
      <c r="E4322" s="39">
        <v>0.21929999999999999</v>
      </c>
    </row>
    <row r="4323" spans="1:5" x14ac:dyDescent="0.2">
      <c r="A4323" s="39">
        <v>63</v>
      </c>
      <c r="B4323" s="39">
        <v>2115</v>
      </c>
      <c r="C4323" s="38" t="s">
        <v>4396</v>
      </c>
      <c r="D4323" s="39">
        <v>0.26769999999999999</v>
      </c>
      <c r="E4323" s="39">
        <v>0.216</v>
      </c>
    </row>
    <row r="4324" spans="1:5" x14ac:dyDescent="0.2">
      <c r="A4324" s="39">
        <v>63</v>
      </c>
      <c r="B4324" s="39">
        <v>2116</v>
      </c>
      <c r="C4324" s="38" t="s">
        <v>4397</v>
      </c>
      <c r="D4324" s="39">
        <v>0.26434264109184796</v>
      </c>
      <c r="E4324" s="39">
        <v>0.21274965800273596</v>
      </c>
    </row>
    <row r="4325" spans="1:5" x14ac:dyDescent="0.2">
      <c r="A4325" s="39">
        <v>63</v>
      </c>
      <c r="B4325" s="39">
        <v>2117</v>
      </c>
      <c r="C4325" s="38" t="s">
        <v>4398</v>
      </c>
      <c r="D4325" s="39">
        <v>0.26102738849239282</v>
      </c>
      <c r="E4325" s="39">
        <v>0.2095482267605607</v>
      </c>
    </row>
    <row r="4326" spans="1:5" x14ac:dyDescent="0.2">
      <c r="A4326" s="39">
        <v>64</v>
      </c>
      <c r="B4326" s="39">
        <v>2024</v>
      </c>
      <c r="C4326" s="38" t="s">
        <v>4399</v>
      </c>
      <c r="D4326" s="39">
        <v>0.93200000000000005</v>
      </c>
      <c r="E4326" s="39">
        <v>0.93069999999999997</v>
      </c>
    </row>
    <row r="4327" spans="1:5" x14ac:dyDescent="0.2">
      <c r="A4327" s="39">
        <v>64</v>
      </c>
      <c r="B4327" s="39">
        <v>2025</v>
      </c>
      <c r="C4327" s="38" t="s">
        <v>4400</v>
      </c>
      <c r="D4327" s="39">
        <v>0.89749999999999996</v>
      </c>
      <c r="E4327" s="39">
        <v>0.89590000000000003</v>
      </c>
    </row>
    <row r="4328" spans="1:5" x14ac:dyDescent="0.2">
      <c r="A4328" s="39">
        <v>64</v>
      </c>
      <c r="B4328" s="39">
        <v>2026</v>
      </c>
      <c r="C4328" s="38" t="s">
        <v>4401</v>
      </c>
      <c r="D4328" s="39">
        <v>0.88070000000000004</v>
      </c>
      <c r="E4328" s="39">
        <v>0.87870000000000004</v>
      </c>
    </row>
    <row r="4329" spans="1:5" x14ac:dyDescent="0.2">
      <c r="A4329" s="39">
        <v>64</v>
      </c>
      <c r="B4329" s="39">
        <v>2027</v>
      </c>
      <c r="C4329" s="38" t="s">
        <v>4402</v>
      </c>
      <c r="D4329" s="39">
        <v>0.86380000000000001</v>
      </c>
      <c r="E4329" s="39">
        <v>0.86140000000000005</v>
      </c>
    </row>
    <row r="4330" spans="1:5" x14ac:dyDescent="0.2">
      <c r="A4330" s="39">
        <v>64</v>
      </c>
      <c r="B4330" s="39">
        <v>2028</v>
      </c>
      <c r="C4330" s="38" t="s">
        <v>4403</v>
      </c>
      <c r="D4330" s="39">
        <v>0.84699999999999998</v>
      </c>
      <c r="E4330" s="39">
        <v>0.84409999999999996</v>
      </c>
    </row>
    <row r="4331" spans="1:5" x14ac:dyDescent="0.2">
      <c r="A4331" s="39">
        <v>64</v>
      </c>
      <c r="B4331" s="39">
        <v>2029</v>
      </c>
      <c r="C4331" s="38" t="s">
        <v>4404</v>
      </c>
      <c r="D4331" s="39">
        <v>0.83050000000000002</v>
      </c>
      <c r="E4331" s="39">
        <v>0.82689999999999997</v>
      </c>
    </row>
    <row r="4332" spans="1:5" x14ac:dyDescent="0.2">
      <c r="A4332" s="39">
        <v>64</v>
      </c>
      <c r="B4332" s="39">
        <v>2030</v>
      </c>
      <c r="C4332" s="38" t="s">
        <v>4405</v>
      </c>
      <c r="D4332" s="39">
        <v>0.81440000000000001</v>
      </c>
      <c r="E4332" s="39">
        <v>0.81010000000000004</v>
      </c>
    </row>
    <row r="4333" spans="1:5" x14ac:dyDescent="0.2">
      <c r="A4333" s="39">
        <v>64</v>
      </c>
      <c r="B4333" s="39">
        <v>2031</v>
      </c>
      <c r="C4333" s="38" t="s">
        <v>4406</v>
      </c>
      <c r="D4333" s="39">
        <v>0.79900000000000004</v>
      </c>
      <c r="E4333" s="39">
        <v>0.79369999999999996</v>
      </c>
    </row>
    <row r="4334" spans="1:5" x14ac:dyDescent="0.2">
      <c r="A4334" s="39">
        <v>64</v>
      </c>
      <c r="B4334" s="39">
        <v>2032</v>
      </c>
      <c r="C4334" s="38" t="s">
        <v>4407</v>
      </c>
      <c r="D4334" s="39">
        <v>0.78420000000000001</v>
      </c>
      <c r="E4334" s="39">
        <v>0.77790000000000004</v>
      </c>
    </row>
    <row r="4335" spans="1:5" x14ac:dyDescent="0.2">
      <c r="A4335" s="39">
        <v>64</v>
      </c>
      <c r="B4335" s="39">
        <v>2033</v>
      </c>
      <c r="C4335" s="38" t="s">
        <v>4408</v>
      </c>
      <c r="D4335" s="39">
        <v>0.76990000000000003</v>
      </c>
      <c r="E4335" s="39">
        <v>0.76270000000000004</v>
      </c>
    </row>
    <row r="4336" spans="1:5" x14ac:dyDescent="0.2">
      <c r="A4336" s="39">
        <v>64</v>
      </c>
      <c r="B4336" s="39">
        <v>2034</v>
      </c>
      <c r="C4336" s="38" t="s">
        <v>4409</v>
      </c>
      <c r="D4336" s="39">
        <v>0.75629999999999997</v>
      </c>
      <c r="E4336" s="39">
        <v>0.74770000000000003</v>
      </c>
    </row>
    <row r="4337" spans="1:5" x14ac:dyDescent="0.2">
      <c r="A4337" s="39">
        <v>64</v>
      </c>
      <c r="B4337" s="39">
        <v>2035</v>
      </c>
      <c r="C4337" s="38" t="s">
        <v>4410</v>
      </c>
      <c r="D4337" s="39">
        <v>0.74299999999999999</v>
      </c>
      <c r="E4337" s="39">
        <v>0.73340000000000005</v>
      </c>
    </row>
    <row r="4338" spans="1:5" x14ac:dyDescent="0.2">
      <c r="A4338" s="39">
        <v>64</v>
      </c>
      <c r="B4338" s="39">
        <v>2036</v>
      </c>
      <c r="C4338" s="38" t="s">
        <v>4411</v>
      </c>
      <c r="D4338" s="39">
        <v>0.73060000000000003</v>
      </c>
      <c r="E4338" s="39">
        <v>0.7198</v>
      </c>
    </row>
    <row r="4339" spans="1:5" x14ac:dyDescent="0.2">
      <c r="A4339" s="39">
        <v>64</v>
      </c>
      <c r="B4339" s="39">
        <v>2037</v>
      </c>
      <c r="C4339" s="38" t="s">
        <v>4412</v>
      </c>
      <c r="D4339" s="39">
        <v>0.71879999999999999</v>
      </c>
      <c r="E4339" s="39">
        <v>0.70679999999999998</v>
      </c>
    </row>
    <row r="4340" spans="1:5" x14ac:dyDescent="0.2">
      <c r="A4340" s="39">
        <v>64</v>
      </c>
      <c r="B4340" s="39">
        <v>2038</v>
      </c>
      <c r="C4340" s="38" t="s">
        <v>4413</v>
      </c>
      <c r="D4340" s="39">
        <v>0.70789999999999997</v>
      </c>
      <c r="E4340" s="39">
        <v>0.6946</v>
      </c>
    </row>
    <row r="4341" spans="1:5" x14ac:dyDescent="0.2">
      <c r="A4341" s="39">
        <v>64</v>
      </c>
      <c r="B4341" s="39">
        <v>2039</v>
      </c>
      <c r="C4341" s="38" t="s">
        <v>4414</v>
      </c>
      <c r="D4341" s="39">
        <v>0.69769999999999999</v>
      </c>
      <c r="E4341" s="39">
        <v>0.68300000000000005</v>
      </c>
    </row>
    <row r="4342" spans="1:5" x14ac:dyDescent="0.2">
      <c r="A4342" s="39">
        <v>64</v>
      </c>
      <c r="B4342" s="39">
        <v>2040</v>
      </c>
      <c r="C4342" s="38" t="s">
        <v>4415</v>
      </c>
      <c r="D4342" s="39">
        <v>0.68830000000000002</v>
      </c>
      <c r="E4342" s="39">
        <v>0.67220000000000002</v>
      </c>
    </row>
    <row r="4343" spans="1:5" x14ac:dyDescent="0.2">
      <c r="A4343" s="39">
        <v>64</v>
      </c>
      <c r="B4343" s="39">
        <v>2041</v>
      </c>
      <c r="C4343" s="38" t="s">
        <v>4416</v>
      </c>
      <c r="D4343" s="39">
        <v>0.6794</v>
      </c>
      <c r="E4343" s="39">
        <v>0.66180000000000005</v>
      </c>
    </row>
    <row r="4344" spans="1:5" x14ac:dyDescent="0.2">
      <c r="A4344" s="39">
        <v>64</v>
      </c>
      <c r="B4344" s="39">
        <v>2042</v>
      </c>
      <c r="C4344" s="38" t="s">
        <v>4417</v>
      </c>
      <c r="D4344" s="39">
        <v>0.67079999999999995</v>
      </c>
      <c r="E4344" s="39">
        <v>0.65190000000000003</v>
      </c>
    </row>
    <row r="4345" spans="1:5" x14ac:dyDescent="0.2">
      <c r="A4345" s="39">
        <v>64</v>
      </c>
      <c r="B4345" s="39">
        <v>2043</v>
      </c>
      <c r="C4345" s="38" t="s">
        <v>4418</v>
      </c>
      <c r="D4345" s="39">
        <v>0.66249999999999998</v>
      </c>
      <c r="E4345" s="39">
        <v>0.6421</v>
      </c>
    </row>
    <row r="4346" spans="1:5" x14ac:dyDescent="0.2">
      <c r="A4346" s="39">
        <v>64</v>
      </c>
      <c r="B4346" s="39">
        <v>2044</v>
      </c>
      <c r="C4346" s="38" t="s">
        <v>4419</v>
      </c>
      <c r="D4346" s="39">
        <v>0.65429999999999999</v>
      </c>
      <c r="E4346" s="39">
        <v>0.63260000000000005</v>
      </c>
    </row>
    <row r="4347" spans="1:5" x14ac:dyDescent="0.2">
      <c r="A4347" s="39">
        <v>64</v>
      </c>
      <c r="B4347" s="39">
        <v>2045</v>
      </c>
      <c r="C4347" s="38" t="s">
        <v>4420</v>
      </c>
      <c r="D4347" s="39">
        <v>0.6462</v>
      </c>
      <c r="E4347" s="39">
        <v>0.62309999999999999</v>
      </c>
    </row>
    <row r="4348" spans="1:5" x14ac:dyDescent="0.2">
      <c r="A4348" s="39">
        <v>64</v>
      </c>
      <c r="B4348" s="39">
        <v>2046</v>
      </c>
      <c r="C4348" s="38" t="s">
        <v>4421</v>
      </c>
      <c r="D4348" s="39">
        <v>0.63819999999999999</v>
      </c>
      <c r="E4348" s="39">
        <v>0.61370000000000002</v>
      </c>
    </row>
    <row r="4349" spans="1:5" x14ac:dyDescent="0.2">
      <c r="A4349" s="39">
        <v>64</v>
      </c>
      <c r="B4349" s="39">
        <v>2047</v>
      </c>
      <c r="C4349" s="38" t="s">
        <v>4422</v>
      </c>
      <c r="D4349" s="39">
        <v>0.63029999999999997</v>
      </c>
      <c r="E4349" s="39">
        <v>0.60460000000000003</v>
      </c>
    </row>
    <row r="4350" spans="1:5" x14ac:dyDescent="0.2">
      <c r="A4350" s="39">
        <v>64</v>
      </c>
      <c r="B4350" s="39">
        <v>2048</v>
      </c>
      <c r="C4350" s="38" t="s">
        <v>4423</v>
      </c>
      <c r="D4350" s="39">
        <v>0.62239999999999995</v>
      </c>
      <c r="E4350" s="39">
        <v>0.59550000000000003</v>
      </c>
    </row>
    <row r="4351" spans="1:5" x14ac:dyDescent="0.2">
      <c r="A4351" s="39">
        <v>64</v>
      </c>
      <c r="B4351" s="39">
        <v>2049</v>
      </c>
      <c r="C4351" s="38" t="s">
        <v>4424</v>
      </c>
      <c r="D4351" s="39">
        <v>0.61460000000000004</v>
      </c>
      <c r="E4351" s="39">
        <v>0.5867</v>
      </c>
    </row>
    <row r="4352" spans="1:5" x14ac:dyDescent="0.2">
      <c r="A4352" s="39">
        <v>64</v>
      </c>
      <c r="B4352" s="39">
        <v>2050</v>
      </c>
      <c r="C4352" s="38" t="s">
        <v>4425</v>
      </c>
      <c r="D4352" s="39">
        <v>0.60699999999999998</v>
      </c>
      <c r="E4352" s="39">
        <v>0.57789999999999997</v>
      </c>
    </row>
    <row r="4353" spans="1:5" x14ac:dyDescent="0.2">
      <c r="A4353" s="39">
        <v>64</v>
      </c>
      <c r="B4353" s="39">
        <v>2051</v>
      </c>
      <c r="C4353" s="38" t="s">
        <v>4426</v>
      </c>
      <c r="D4353" s="39">
        <v>0.59950000000000003</v>
      </c>
      <c r="E4353" s="39">
        <v>0.56920000000000004</v>
      </c>
    </row>
    <row r="4354" spans="1:5" x14ac:dyDescent="0.2">
      <c r="A4354" s="39">
        <v>64</v>
      </c>
      <c r="B4354" s="39">
        <v>2052</v>
      </c>
      <c r="C4354" s="38" t="s">
        <v>4427</v>
      </c>
      <c r="D4354" s="39">
        <v>0.59209999999999996</v>
      </c>
      <c r="E4354" s="39">
        <v>0.56079999999999997</v>
      </c>
    </row>
    <row r="4355" spans="1:5" x14ac:dyDescent="0.2">
      <c r="A4355" s="39">
        <v>64</v>
      </c>
      <c r="B4355" s="39">
        <v>2053</v>
      </c>
      <c r="C4355" s="38" t="s">
        <v>4428</v>
      </c>
      <c r="D4355" s="39">
        <v>0.5847</v>
      </c>
      <c r="E4355" s="39">
        <v>0.55230000000000001</v>
      </c>
    </row>
    <row r="4356" spans="1:5" x14ac:dyDescent="0.2">
      <c r="A4356" s="39">
        <v>64</v>
      </c>
      <c r="B4356" s="39">
        <v>2054</v>
      </c>
      <c r="C4356" s="38" t="s">
        <v>4429</v>
      </c>
      <c r="D4356" s="39">
        <v>0.57740000000000002</v>
      </c>
      <c r="E4356" s="39">
        <v>0.54410000000000003</v>
      </c>
    </row>
    <row r="4357" spans="1:5" x14ac:dyDescent="0.2">
      <c r="A4357" s="39">
        <v>64</v>
      </c>
      <c r="B4357" s="39">
        <v>2055</v>
      </c>
      <c r="C4357" s="38" t="s">
        <v>4430</v>
      </c>
      <c r="D4357" s="39">
        <v>0.57020000000000004</v>
      </c>
      <c r="E4357" s="39">
        <v>0.53600000000000003</v>
      </c>
    </row>
    <row r="4358" spans="1:5" x14ac:dyDescent="0.2">
      <c r="A4358" s="39">
        <v>64</v>
      </c>
      <c r="B4358" s="39">
        <v>2056</v>
      </c>
      <c r="C4358" s="38" t="s">
        <v>4431</v>
      </c>
      <c r="D4358" s="39">
        <v>0.56320000000000003</v>
      </c>
      <c r="E4358" s="39">
        <v>0.52790000000000004</v>
      </c>
    </row>
    <row r="4359" spans="1:5" x14ac:dyDescent="0.2">
      <c r="A4359" s="39">
        <v>64</v>
      </c>
      <c r="B4359" s="39">
        <v>2057</v>
      </c>
      <c r="C4359" s="38" t="s">
        <v>4432</v>
      </c>
      <c r="D4359" s="39">
        <v>0.55620000000000003</v>
      </c>
      <c r="E4359" s="39">
        <v>0.52010000000000001</v>
      </c>
    </row>
    <row r="4360" spans="1:5" x14ac:dyDescent="0.2">
      <c r="A4360" s="39">
        <v>64</v>
      </c>
      <c r="B4360" s="39">
        <v>2058</v>
      </c>
      <c r="C4360" s="38" t="s">
        <v>4433</v>
      </c>
      <c r="D4360" s="39">
        <v>0.54930000000000001</v>
      </c>
      <c r="E4360" s="39">
        <v>0.51229999999999998</v>
      </c>
    </row>
    <row r="4361" spans="1:5" x14ac:dyDescent="0.2">
      <c r="A4361" s="39">
        <v>64</v>
      </c>
      <c r="B4361" s="39">
        <v>2059</v>
      </c>
      <c r="C4361" s="38" t="s">
        <v>4434</v>
      </c>
      <c r="D4361" s="39">
        <v>0.54239999999999999</v>
      </c>
      <c r="E4361" s="39">
        <v>0.50460000000000005</v>
      </c>
    </row>
    <row r="4362" spans="1:5" x14ac:dyDescent="0.2">
      <c r="A4362" s="39">
        <v>64</v>
      </c>
      <c r="B4362" s="39">
        <v>2060</v>
      </c>
      <c r="C4362" s="38" t="s">
        <v>4435</v>
      </c>
      <c r="D4362" s="39">
        <v>0.53569999999999995</v>
      </c>
      <c r="E4362" s="39">
        <v>0.49709999999999999</v>
      </c>
    </row>
    <row r="4363" spans="1:5" x14ac:dyDescent="0.2">
      <c r="A4363" s="39">
        <v>64</v>
      </c>
      <c r="B4363" s="39">
        <v>2061</v>
      </c>
      <c r="C4363" s="38" t="s">
        <v>4436</v>
      </c>
      <c r="D4363" s="39">
        <v>0.52900000000000003</v>
      </c>
      <c r="E4363" s="39">
        <v>0.48959999999999998</v>
      </c>
    </row>
    <row r="4364" spans="1:5" x14ac:dyDescent="0.2">
      <c r="A4364" s="39">
        <v>64</v>
      </c>
      <c r="B4364" s="39">
        <v>2062</v>
      </c>
      <c r="C4364" s="38" t="s">
        <v>4437</v>
      </c>
      <c r="D4364" s="39">
        <v>0.52249999999999996</v>
      </c>
      <c r="E4364" s="39">
        <v>0.48230000000000001</v>
      </c>
    </row>
    <row r="4365" spans="1:5" x14ac:dyDescent="0.2">
      <c r="A4365" s="39">
        <v>64</v>
      </c>
      <c r="B4365" s="39">
        <v>2063</v>
      </c>
      <c r="C4365" s="38" t="s">
        <v>4438</v>
      </c>
      <c r="D4365" s="39">
        <v>0.51590000000000003</v>
      </c>
      <c r="E4365" s="39">
        <v>0.47510000000000002</v>
      </c>
    </row>
    <row r="4366" spans="1:5" x14ac:dyDescent="0.2">
      <c r="A4366" s="39">
        <v>64</v>
      </c>
      <c r="B4366" s="39">
        <v>2064</v>
      </c>
      <c r="C4366" s="38" t="s">
        <v>4439</v>
      </c>
      <c r="D4366" s="39">
        <v>0.50949999999999995</v>
      </c>
      <c r="E4366" s="39">
        <v>0.46800000000000003</v>
      </c>
    </row>
    <row r="4367" spans="1:5" x14ac:dyDescent="0.2">
      <c r="A4367" s="39">
        <v>64</v>
      </c>
      <c r="B4367" s="39">
        <v>2065</v>
      </c>
      <c r="C4367" s="38" t="s">
        <v>4440</v>
      </c>
      <c r="D4367" s="39">
        <v>0.50319999999999998</v>
      </c>
      <c r="E4367" s="39">
        <v>0.46100000000000002</v>
      </c>
    </row>
    <row r="4368" spans="1:5" x14ac:dyDescent="0.2">
      <c r="A4368" s="39">
        <v>64</v>
      </c>
      <c r="B4368" s="39">
        <v>2066</v>
      </c>
      <c r="C4368" s="38" t="s">
        <v>4441</v>
      </c>
      <c r="D4368" s="39">
        <v>0.49690000000000001</v>
      </c>
      <c r="E4368" s="39">
        <v>0.4541</v>
      </c>
    </row>
    <row r="4369" spans="1:5" x14ac:dyDescent="0.2">
      <c r="A4369" s="39">
        <v>64</v>
      </c>
      <c r="B4369" s="39">
        <v>2067</v>
      </c>
      <c r="C4369" s="38" t="s">
        <v>4442</v>
      </c>
      <c r="D4369" s="39">
        <v>0.49080000000000001</v>
      </c>
      <c r="E4369" s="39">
        <v>0.44729999999999998</v>
      </c>
    </row>
    <row r="4370" spans="1:5" x14ac:dyDescent="0.2">
      <c r="A4370" s="39">
        <v>64</v>
      </c>
      <c r="B4370" s="39">
        <v>2068</v>
      </c>
      <c r="C4370" s="38" t="s">
        <v>4443</v>
      </c>
      <c r="D4370" s="39">
        <v>0.48470000000000002</v>
      </c>
      <c r="E4370" s="39">
        <v>0.44059999999999999</v>
      </c>
    </row>
    <row r="4371" spans="1:5" x14ac:dyDescent="0.2">
      <c r="A4371" s="39">
        <v>64</v>
      </c>
      <c r="B4371" s="39">
        <v>2069</v>
      </c>
      <c r="C4371" s="38" t="s">
        <v>4444</v>
      </c>
      <c r="D4371" s="39">
        <v>0.47860000000000003</v>
      </c>
      <c r="E4371" s="39">
        <v>0.434</v>
      </c>
    </row>
    <row r="4372" spans="1:5" x14ac:dyDescent="0.2">
      <c r="A4372" s="39">
        <v>64</v>
      </c>
      <c r="B4372" s="39">
        <v>2070</v>
      </c>
      <c r="C4372" s="38" t="s">
        <v>4445</v>
      </c>
      <c r="D4372" s="39">
        <v>0.47270000000000001</v>
      </c>
      <c r="E4372" s="39">
        <v>0.42749999999999999</v>
      </c>
    </row>
    <row r="4373" spans="1:5" x14ac:dyDescent="0.2">
      <c r="A4373" s="39">
        <v>64</v>
      </c>
      <c r="B4373" s="39">
        <v>2071</v>
      </c>
      <c r="C4373" s="38" t="s">
        <v>4446</v>
      </c>
      <c r="D4373" s="39">
        <v>0.46679999999999999</v>
      </c>
      <c r="E4373" s="39">
        <v>0.42109999999999997</v>
      </c>
    </row>
    <row r="4374" spans="1:5" x14ac:dyDescent="0.2">
      <c r="A4374" s="39">
        <v>64</v>
      </c>
      <c r="B4374" s="39">
        <v>2072</v>
      </c>
      <c r="C4374" s="38" t="s">
        <v>4447</v>
      </c>
      <c r="D4374" s="39">
        <v>0.46100000000000002</v>
      </c>
      <c r="E4374" s="39">
        <v>0.4148</v>
      </c>
    </row>
    <row r="4375" spans="1:5" x14ac:dyDescent="0.2">
      <c r="A4375" s="39">
        <v>64</v>
      </c>
      <c r="B4375" s="39">
        <v>2073</v>
      </c>
      <c r="C4375" s="38" t="s">
        <v>4448</v>
      </c>
      <c r="D4375" s="39">
        <v>0.45529999999999998</v>
      </c>
      <c r="E4375" s="39">
        <v>0.40860000000000002</v>
      </c>
    </row>
    <row r="4376" spans="1:5" x14ac:dyDescent="0.2">
      <c r="A4376" s="39">
        <v>64</v>
      </c>
      <c r="B4376" s="39">
        <v>2074</v>
      </c>
      <c r="C4376" s="38" t="s">
        <v>4449</v>
      </c>
      <c r="D4376" s="39">
        <v>0.4496</v>
      </c>
      <c r="E4376" s="39">
        <v>0.40250000000000002</v>
      </c>
    </row>
    <row r="4377" spans="1:5" x14ac:dyDescent="0.2">
      <c r="A4377" s="39">
        <v>64</v>
      </c>
      <c r="B4377" s="39">
        <v>2075</v>
      </c>
      <c r="C4377" s="38" t="s">
        <v>4450</v>
      </c>
      <c r="D4377" s="39">
        <v>0.44400000000000001</v>
      </c>
      <c r="E4377" s="39">
        <v>0.39650000000000002</v>
      </c>
    </row>
    <row r="4378" spans="1:5" x14ac:dyDescent="0.2">
      <c r="A4378" s="39">
        <v>64</v>
      </c>
      <c r="B4378" s="39">
        <v>2076</v>
      </c>
      <c r="C4378" s="38" t="s">
        <v>4451</v>
      </c>
      <c r="D4378" s="39">
        <v>0.4385</v>
      </c>
      <c r="E4378" s="39">
        <v>0.39050000000000001</v>
      </c>
    </row>
    <row r="4379" spans="1:5" x14ac:dyDescent="0.2">
      <c r="A4379" s="39">
        <v>64</v>
      </c>
      <c r="B4379" s="39">
        <v>2077</v>
      </c>
      <c r="C4379" s="38" t="s">
        <v>4452</v>
      </c>
      <c r="D4379" s="39">
        <v>0.433</v>
      </c>
      <c r="E4379" s="39">
        <v>0.38469999999999999</v>
      </c>
    </row>
    <row r="4380" spans="1:5" x14ac:dyDescent="0.2">
      <c r="A4380" s="39">
        <v>64</v>
      </c>
      <c r="B4380" s="39">
        <v>2078</v>
      </c>
      <c r="C4380" s="38" t="s">
        <v>4453</v>
      </c>
      <c r="D4380" s="39">
        <v>0.42759999999999998</v>
      </c>
      <c r="E4380" s="39">
        <v>0.37890000000000001</v>
      </c>
    </row>
    <row r="4381" spans="1:5" x14ac:dyDescent="0.2">
      <c r="A4381" s="39">
        <v>64</v>
      </c>
      <c r="B4381" s="39">
        <v>2079</v>
      </c>
      <c r="C4381" s="38" t="s">
        <v>4454</v>
      </c>
      <c r="D4381" s="39">
        <v>0.42230000000000001</v>
      </c>
      <c r="E4381" s="39">
        <v>0.37319999999999998</v>
      </c>
    </row>
    <row r="4382" spans="1:5" x14ac:dyDescent="0.2">
      <c r="A4382" s="39">
        <v>64</v>
      </c>
      <c r="B4382" s="39">
        <v>2080</v>
      </c>
      <c r="C4382" s="38" t="s">
        <v>4455</v>
      </c>
      <c r="D4382" s="39">
        <v>0.41699999999999998</v>
      </c>
      <c r="E4382" s="39">
        <v>0.36759999999999998</v>
      </c>
    </row>
    <row r="4383" spans="1:5" x14ac:dyDescent="0.2">
      <c r="A4383" s="39">
        <v>64</v>
      </c>
      <c r="B4383" s="39">
        <v>2081</v>
      </c>
      <c r="C4383" s="38" t="s">
        <v>4456</v>
      </c>
      <c r="D4383" s="39">
        <v>0.41189999999999999</v>
      </c>
      <c r="E4383" s="39">
        <v>0.36220000000000002</v>
      </c>
    </row>
    <row r="4384" spans="1:5" x14ac:dyDescent="0.2">
      <c r="A4384" s="39">
        <v>64</v>
      </c>
      <c r="B4384" s="39">
        <v>2082</v>
      </c>
      <c r="C4384" s="38" t="s">
        <v>4457</v>
      </c>
      <c r="D4384" s="39">
        <v>0.40670000000000001</v>
      </c>
      <c r="E4384" s="39">
        <v>0.35680000000000001</v>
      </c>
    </row>
    <row r="4385" spans="1:5" x14ac:dyDescent="0.2">
      <c r="A4385" s="39">
        <v>64</v>
      </c>
      <c r="B4385" s="39">
        <v>2083</v>
      </c>
      <c r="C4385" s="38" t="s">
        <v>4458</v>
      </c>
      <c r="D4385" s="39">
        <v>0.4017</v>
      </c>
      <c r="E4385" s="39">
        <v>0.35139999999999999</v>
      </c>
    </row>
    <row r="4386" spans="1:5" x14ac:dyDescent="0.2">
      <c r="A4386" s="39">
        <v>64</v>
      </c>
      <c r="B4386" s="39">
        <v>2084</v>
      </c>
      <c r="C4386" s="38" t="s">
        <v>4459</v>
      </c>
      <c r="D4386" s="39">
        <v>0.39660000000000001</v>
      </c>
      <c r="E4386" s="39">
        <v>0.34610000000000002</v>
      </c>
    </row>
    <row r="4387" spans="1:5" x14ac:dyDescent="0.2">
      <c r="A4387" s="39">
        <v>64</v>
      </c>
      <c r="B4387" s="39">
        <v>2085</v>
      </c>
      <c r="C4387" s="38" t="s">
        <v>4460</v>
      </c>
      <c r="D4387" s="39">
        <v>0.39169999999999999</v>
      </c>
      <c r="E4387" s="39">
        <v>0.34100000000000003</v>
      </c>
    </row>
    <row r="4388" spans="1:5" x14ac:dyDescent="0.2">
      <c r="A4388" s="39">
        <v>64</v>
      </c>
      <c r="B4388" s="39">
        <v>2086</v>
      </c>
      <c r="C4388" s="38" t="s">
        <v>4461</v>
      </c>
      <c r="D4388" s="39">
        <v>0.38679999999999998</v>
      </c>
      <c r="E4388" s="39">
        <v>0.33589999999999998</v>
      </c>
    </row>
    <row r="4389" spans="1:5" x14ac:dyDescent="0.2">
      <c r="A4389" s="39">
        <v>64</v>
      </c>
      <c r="B4389" s="39">
        <v>2087</v>
      </c>
      <c r="C4389" s="38" t="s">
        <v>4462</v>
      </c>
      <c r="D4389" s="39">
        <v>0.38200000000000001</v>
      </c>
      <c r="E4389" s="39">
        <v>0.33079999999999998</v>
      </c>
    </row>
    <row r="4390" spans="1:5" x14ac:dyDescent="0.2">
      <c r="A4390" s="39">
        <v>64</v>
      </c>
      <c r="B4390" s="39">
        <v>2088</v>
      </c>
      <c r="C4390" s="38" t="s">
        <v>4463</v>
      </c>
      <c r="D4390" s="39">
        <v>0.37730000000000002</v>
      </c>
      <c r="E4390" s="39">
        <v>0.32579999999999998</v>
      </c>
    </row>
    <row r="4391" spans="1:5" x14ac:dyDescent="0.2">
      <c r="A4391" s="39">
        <v>64</v>
      </c>
      <c r="B4391" s="39">
        <v>2089</v>
      </c>
      <c r="C4391" s="38" t="s">
        <v>4464</v>
      </c>
      <c r="D4391" s="39">
        <v>0.37259999999999999</v>
      </c>
      <c r="E4391" s="39">
        <v>0.32100000000000001</v>
      </c>
    </row>
    <row r="4392" spans="1:5" x14ac:dyDescent="0.2">
      <c r="A4392" s="39">
        <v>64</v>
      </c>
      <c r="B4392" s="39">
        <v>2090</v>
      </c>
      <c r="C4392" s="38" t="s">
        <v>4465</v>
      </c>
      <c r="D4392" s="39">
        <v>0.36799999999999999</v>
      </c>
      <c r="E4392" s="39">
        <v>0.31619999999999998</v>
      </c>
    </row>
    <row r="4393" spans="1:5" x14ac:dyDescent="0.2">
      <c r="A4393" s="39">
        <v>64</v>
      </c>
      <c r="B4393" s="39">
        <v>2091</v>
      </c>
      <c r="C4393" s="38" t="s">
        <v>4466</v>
      </c>
      <c r="D4393" s="39">
        <v>0.36330000000000001</v>
      </c>
      <c r="E4393" s="39">
        <v>0.3115</v>
      </c>
    </row>
    <row r="4394" spans="1:5" x14ac:dyDescent="0.2">
      <c r="A4394" s="39">
        <v>64</v>
      </c>
      <c r="B4394" s="39">
        <v>2092</v>
      </c>
      <c r="C4394" s="38" t="s">
        <v>4467</v>
      </c>
      <c r="D4394" s="39">
        <v>0.3589</v>
      </c>
      <c r="E4394" s="39">
        <v>0.30680000000000002</v>
      </c>
    </row>
    <row r="4395" spans="1:5" x14ac:dyDescent="0.2">
      <c r="A4395" s="39">
        <v>64</v>
      </c>
      <c r="B4395" s="39">
        <v>2093</v>
      </c>
      <c r="C4395" s="38" t="s">
        <v>4468</v>
      </c>
      <c r="D4395" s="39">
        <v>0.35439999999999999</v>
      </c>
      <c r="E4395" s="39">
        <v>0.30220000000000002</v>
      </c>
    </row>
    <row r="4396" spans="1:5" x14ac:dyDescent="0.2">
      <c r="A4396" s="39">
        <v>64</v>
      </c>
      <c r="B4396" s="39">
        <v>2094</v>
      </c>
      <c r="C4396" s="38" t="s">
        <v>4469</v>
      </c>
      <c r="D4396" s="39">
        <v>0.35</v>
      </c>
      <c r="E4396" s="39">
        <v>0.29770000000000002</v>
      </c>
    </row>
    <row r="4397" spans="1:5" x14ac:dyDescent="0.2">
      <c r="A4397" s="39">
        <v>64</v>
      </c>
      <c r="B4397" s="39">
        <v>2095</v>
      </c>
      <c r="C4397" s="38" t="s">
        <v>4470</v>
      </c>
      <c r="D4397" s="39">
        <v>0.34560000000000002</v>
      </c>
      <c r="E4397" s="39">
        <v>0.29320000000000002</v>
      </c>
    </row>
    <row r="4398" spans="1:5" x14ac:dyDescent="0.2">
      <c r="A4398" s="39">
        <v>64</v>
      </c>
      <c r="B4398" s="39">
        <v>2096</v>
      </c>
      <c r="C4398" s="38" t="s">
        <v>4471</v>
      </c>
      <c r="D4398" s="39">
        <v>0.3412</v>
      </c>
      <c r="E4398" s="39">
        <v>0.2888</v>
      </c>
    </row>
    <row r="4399" spans="1:5" x14ac:dyDescent="0.2">
      <c r="A4399" s="39">
        <v>64</v>
      </c>
      <c r="B4399" s="39">
        <v>2097</v>
      </c>
      <c r="C4399" s="38" t="s">
        <v>4472</v>
      </c>
      <c r="D4399" s="39">
        <v>0.33700000000000002</v>
      </c>
      <c r="E4399" s="39">
        <v>0.28449999999999998</v>
      </c>
    </row>
    <row r="4400" spans="1:5" x14ac:dyDescent="0.2">
      <c r="A4400" s="39">
        <v>64</v>
      </c>
      <c r="B4400" s="39">
        <v>2098</v>
      </c>
      <c r="C4400" s="38" t="s">
        <v>4473</v>
      </c>
      <c r="D4400" s="39">
        <v>0.33279999999999998</v>
      </c>
      <c r="E4400" s="39">
        <v>0.2802</v>
      </c>
    </row>
    <row r="4401" spans="1:5" x14ac:dyDescent="0.2">
      <c r="A4401" s="39">
        <v>64</v>
      </c>
      <c r="B4401" s="39">
        <v>2099</v>
      </c>
      <c r="C4401" s="38" t="s">
        <v>4474</v>
      </c>
      <c r="D4401" s="39">
        <v>0.32869999999999999</v>
      </c>
      <c r="E4401" s="39">
        <v>0.27610000000000001</v>
      </c>
    </row>
    <row r="4402" spans="1:5" x14ac:dyDescent="0.2">
      <c r="A4402" s="39">
        <v>64</v>
      </c>
      <c r="B4402" s="39">
        <v>2100</v>
      </c>
      <c r="C4402" s="38" t="s">
        <v>4475</v>
      </c>
      <c r="D4402" s="39">
        <v>0.3246</v>
      </c>
      <c r="E4402" s="39">
        <v>0.27189999999999998</v>
      </c>
    </row>
    <row r="4403" spans="1:5" x14ac:dyDescent="0.2">
      <c r="A4403" s="39">
        <v>64</v>
      </c>
      <c r="B4403" s="39">
        <v>2101</v>
      </c>
      <c r="C4403" s="38" t="s">
        <v>4476</v>
      </c>
      <c r="D4403" s="39">
        <v>0.3206</v>
      </c>
      <c r="E4403" s="39">
        <v>0.26779999999999998</v>
      </c>
    </row>
    <row r="4404" spans="1:5" x14ac:dyDescent="0.2">
      <c r="A4404" s="39">
        <v>64</v>
      </c>
      <c r="B4404" s="39">
        <v>2102</v>
      </c>
      <c r="C4404" s="38" t="s">
        <v>4477</v>
      </c>
      <c r="D4404" s="39">
        <v>0.3165</v>
      </c>
      <c r="E4404" s="39">
        <v>0.26379999999999998</v>
      </c>
    </row>
    <row r="4405" spans="1:5" x14ac:dyDescent="0.2">
      <c r="A4405" s="39">
        <v>64</v>
      </c>
      <c r="B4405" s="39">
        <v>2103</v>
      </c>
      <c r="C4405" s="38" t="s">
        <v>4478</v>
      </c>
      <c r="D4405" s="39">
        <v>0.31259999999999999</v>
      </c>
      <c r="E4405" s="39">
        <v>0.25979999999999998</v>
      </c>
    </row>
    <row r="4406" spans="1:5" x14ac:dyDescent="0.2">
      <c r="A4406" s="39">
        <v>64</v>
      </c>
      <c r="B4406" s="39">
        <v>2104</v>
      </c>
      <c r="C4406" s="38" t="s">
        <v>4479</v>
      </c>
      <c r="D4406" s="39">
        <v>0.30869999999999997</v>
      </c>
      <c r="E4406" s="39">
        <v>0.25590000000000002</v>
      </c>
    </row>
    <row r="4407" spans="1:5" x14ac:dyDescent="0.2">
      <c r="A4407" s="39">
        <v>64</v>
      </c>
      <c r="B4407" s="39">
        <v>2105</v>
      </c>
      <c r="C4407" s="38" t="s">
        <v>4480</v>
      </c>
      <c r="D4407" s="39">
        <v>0.30480000000000002</v>
      </c>
      <c r="E4407" s="39">
        <v>0.25219999999999998</v>
      </c>
    </row>
    <row r="4408" spans="1:5" x14ac:dyDescent="0.2">
      <c r="A4408" s="39">
        <v>64</v>
      </c>
      <c r="B4408" s="39">
        <v>2106</v>
      </c>
      <c r="C4408" s="38" t="s">
        <v>4481</v>
      </c>
      <c r="D4408" s="39">
        <v>0.30109999999999998</v>
      </c>
      <c r="E4408" s="39">
        <v>0.24840000000000001</v>
      </c>
    </row>
    <row r="4409" spans="1:5" x14ac:dyDescent="0.2">
      <c r="A4409" s="39">
        <v>64</v>
      </c>
      <c r="B4409" s="39">
        <v>2107</v>
      </c>
      <c r="C4409" s="38" t="s">
        <v>4482</v>
      </c>
      <c r="D4409" s="39">
        <v>0.29730000000000001</v>
      </c>
      <c r="E4409" s="39">
        <v>0.2447</v>
      </c>
    </row>
    <row r="4410" spans="1:5" x14ac:dyDescent="0.2">
      <c r="A4410" s="39">
        <v>64</v>
      </c>
      <c r="B4410" s="39">
        <v>2108</v>
      </c>
      <c r="C4410" s="38" t="s">
        <v>4483</v>
      </c>
      <c r="D4410" s="39">
        <v>0.29360000000000003</v>
      </c>
      <c r="E4410" s="39">
        <v>0.24099999999999999</v>
      </c>
    </row>
    <row r="4411" spans="1:5" x14ac:dyDescent="0.2">
      <c r="A4411" s="39">
        <v>64</v>
      </c>
      <c r="B4411" s="39">
        <v>2109</v>
      </c>
      <c r="C4411" s="38" t="s">
        <v>4484</v>
      </c>
      <c r="D4411" s="39">
        <v>0.28989999999999999</v>
      </c>
      <c r="E4411" s="39">
        <v>0.23730000000000001</v>
      </c>
    </row>
    <row r="4412" spans="1:5" x14ac:dyDescent="0.2">
      <c r="A4412" s="39">
        <v>64</v>
      </c>
      <c r="B4412" s="39">
        <v>2110</v>
      </c>
      <c r="C4412" s="38" t="s">
        <v>4485</v>
      </c>
      <c r="D4412" s="39">
        <v>0.28639999999999999</v>
      </c>
      <c r="E4412" s="39">
        <v>0.23380000000000001</v>
      </c>
    </row>
    <row r="4413" spans="1:5" x14ac:dyDescent="0.2">
      <c r="A4413" s="39">
        <v>64</v>
      </c>
      <c r="B4413" s="39">
        <v>2111</v>
      </c>
      <c r="C4413" s="38" t="s">
        <v>4486</v>
      </c>
      <c r="D4413" s="39">
        <v>0.2828</v>
      </c>
      <c r="E4413" s="39">
        <v>0.23039999999999999</v>
      </c>
    </row>
    <row r="4414" spans="1:5" x14ac:dyDescent="0.2">
      <c r="A4414" s="39">
        <v>64</v>
      </c>
      <c r="B4414" s="39">
        <v>2112</v>
      </c>
      <c r="C4414" s="38" t="s">
        <v>4487</v>
      </c>
      <c r="D4414" s="39">
        <v>0.2792</v>
      </c>
      <c r="E4414" s="39">
        <v>0.22689999999999999</v>
      </c>
    </row>
    <row r="4415" spans="1:5" x14ac:dyDescent="0.2">
      <c r="A4415" s="39">
        <v>64</v>
      </c>
      <c r="B4415" s="39">
        <v>2113</v>
      </c>
      <c r="C4415" s="38" t="s">
        <v>4488</v>
      </c>
      <c r="D4415" s="39">
        <v>0.27579999999999999</v>
      </c>
      <c r="E4415" s="39">
        <v>0.2235</v>
      </c>
    </row>
    <row r="4416" spans="1:5" x14ac:dyDescent="0.2">
      <c r="A4416" s="39">
        <v>64</v>
      </c>
      <c r="B4416" s="39">
        <v>2114</v>
      </c>
      <c r="C4416" s="38" t="s">
        <v>4489</v>
      </c>
      <c r="D4416" s="39">
        <v>0.27229999999999999</v>
      </c>
      <c r="E4416" s="39">
        <v>0.22009999999999999</v>
      </c>
    </row>
    <row r="4417" spans="1:5" x14ac:dyDescent="0.2">
      <c r="A4417" s="39">
        <v>64</v>
      </c>
      <c r="B4417" s="39">
        <v>2115</v>
      </c>
      <c r="C4417" s="38" t="s">
        <v>4490</v>
      </c>
      <c r="D4417" s="39">
        <v>0.26889999999999997</v>
      </c>
      <c r="E4417" s="39">
        <v>0.21679999999999999</v>
      </c>
    </row>
    <row r="4418" spans="1:5" x14ac:dyDescent="0.2">
      <c r="A4418" s="39">
        <v>64</v>
      </c>
      <c r="B4418" s="39">
        <v>2116</v>
      </c>
      <c r="C4418" s="38" t="s">
        <v>4491</v>
      </c>
      <c r="D4418" s="39">
        <v>0.26554245317664338</v>
      </c>
      <c r="E4418" s="39">
        <v>0.2135494775102226</v>
      </c>
    </row>
    <row r="4419" spans="1:5" x14ac:dyDescent="0.2">
      <c r="A4419" s="39">
        <v>64</v>
      </c>
      <c r="B4419" s="39">
        <v>2117</v>
      </c>
      <c r="C4419" s="38" t="s">
        <v>4492</v>
      </c>
      <c r="D4419" s="39">
        <v>0.26222682944986925</v>
      </c>
      <c r="E4419" s="39">
        <v>0.2103476907052079</v>
      </c>
    </row>
    <row r="4420" spans="1:5" x14ac:dyDescent="0.2">
      <c r="A4420" s="39">
        <v>65</v>
      </c>
      <c r="B4420" s="39">
        <v>2024</v>
      </c>
      <c r="C4420" s="38" t="s">
        <v>4493</v>
      </c>
      <c r="D4420" s="39">
        <v>0.93410000000000004</v>
      </c>
      <c r="E4420" s="39">
        <v>0.93220000000000003</v>
      </c>
    </row>
    <row r="4421" spans="1:5" x14ac:dyDescent="0.2">
      <c r="A4421" s="39">
        <v>65</v>
      </c>
      <c r="B4421" s="39">
        <v>2025</v>
      </c>
      <c r="C4421" s="38" t="s">
        <v>4494</v>
      </c>
      <c r="D4421" s="39">
        <v>0.90039999999999998</v>
      </c>
      <c r="E4421" s="39">
        <v>0.89810000000000001</v>
      </c>
    </row>
    <row r="4422" spans="1:5" x14ac:dyDescent="0.2">
      <c r="A4422" s="39">
        <v>65</v>
      </c>
      <c r="B4422" s="39">
        <v>2026</v>
      </c>
      <c r="C4422" s="38" t="s">
        <v>4495</v>
      </c>
      <c r="D4422" s="39">
        <v>0.88419999999999999</v>
      </c>
      <c r="E4422" s="39">
        <v>0.88160000000000005</v>
      </c>
    </row>
    <row r="4423" spans="1:5" x14ac:dyDescent="0.2">
      <c r="A4423" s="39">
        <v>65</v>
      </c>
      <c r="B4423" s="39">
        <v>2027</v>
      </c>
      <c r="C4423" s="38" t="s">
        <v>4496</v>
      </c>
      <c r="D4423" s="39">
        <v>0.86780000000000002</v>
      </c>
      <c r="E4423" s="39">
        <v>0.86470000000000002</v>
      </c>
    </row>
    <row r="4424" spans="1:5" x14ac:dyDescent="0.2">
      <c r="A4424" s="39">
        <v>65</v>
      </c>
      <c r="B4424" s="39">
        <v>2028</v>
      </c>
      <c r="C4424" s="38" t="s">
        <v>4497</v>
      </c>
      <c r="D4424" s="39">
        <v>0.85109999999999997</v>
      </c>
      <c r="E4424" s="39">
        <v>0.84760000000000002</v>
      </c>
    </row>
    <row r="4425" spans="1:5" x14ac:dyDescent="0.2">
      <c r="A4425" s="39">
        <v>65</v>
      </c>
      <c r="B4425" s="39">
        <v>2029</v>
      </c>
      <c r="C4425" s="38" t="s">
        <v>4498</v>
      </c>
      <c r="D4425" s="39">
        <v>0.83460000000000001</v>
      </c>
      <c r="E4425" s="39">
        <v>0.83050000000000002</v>
      </c>
    </row>
    <row r="4426" spans="1:5" x14ac:dyDescent="0.2">
      <c r="A4426" s="39">
        <v>65</v>
      </c>
      <c r="B4426" s="39">
        <v>2030</v>
      </c>
      <c r="C4426" s="38" t="s">
        <v>4499</v>
      </c>
      <c r="D4426" s="39">
        <v>0.81850000000000001</v>
      </c>
      <c r="E4426" s="39">
        <v>0.81369999999999998</v>
      </c>
    </row>
    <row r="4427" spans="1:5" x14ac:dyDescent="0.2">
      <c r="A4427" s="39">
        <v>65</v>
      </c>
      <c r="B4427" s="39">
        <v>2031</v>
      </c>
      <c r="C4427" s="38" t="s">
        <v>4500</v>
      </c>
      <c r="D4427" s="39">
        <v>0.80289999999999995</v>
      </c>
      <c r="E4427" s="39">
        <v>0.79720000000000002</v>
      </c>
    </row>
    <row r="4428" spans="1:5" x14ac:dyDescent="0.2">
      <c r="A4428" s="39">
        <v>65</v>
      </c>
      <c r="B4428" s="39">
        <v>2032</v>
      </c>
      <c r="C4428" s="38" t="s">
        <v>4501</v>
      </c>
      <c r="D4428" s="39">
        <v>0.78779999999999994</v>
      </c>
      <c r="E4428" s="39">
        <v>0.78120000000000001</v>
      </c>
    </row>
    <row r="4429" spans="1:5" x14ac:dyDescent="0.2">
      <c r="A4429" s="39">
        <v>65</v>
      </c>
      <c r="B4429" s="39">
        <v>2033</v>
      </c>
      <c r="C4429" s="38" t="s">
        <v>4502</v>
      </c>
      <c r="D4429" s="39">
        <v>0.77339999999999998</v>
      </c>
      <c r="E4429" s="39">
        <v>0.76570000000000005</v>
      </c>
    </row>
    <row r="4430" spans="1:5" x14ac:dyDescent="0.2">
      <c r="A4430" s="39">
        <v>65</v>
      </c>
      <c r="B4430" s="39">
        <v>2034</v>
      </c>
      <c r="C4430" s="38" t="s">
        <v>4503</v>
      </c>
      <c r="D4430" s="39">
        <v>0.75960000000000005</v>
      </c>
      <c r="E4430" s="39">
        <v>0.75080000000000002</v>
      </c>
    </row>
    <row r="4431" spans="1:5" x14ac:dyDescent="0.2">
      <c r="A4431" s="39">
        <v>65</v>
      </c>
      <c r="B4431" s="39">
        <v>2035</v>
      </c>
      <c r="C4431" s="38" t="s">
        <v>4504</v>
      </c>
      <c r="D4431" s="39">
        <v>0.74639999999999995</v>
      </c>
      <c r="E4431" s="39">
        <v>0.73640000000000005</v>
      </c>
    </row>
    <row r="4432" spans="1:5" x14ac:dyDescent="0.2">
      <c r="A4432" s="39">
        <v>65</v>
      </c>
      <c r="B4432" s="39">
        <v>2036</v>
      </c>
      <c r="C4432" s="38" t="s">
        <v>4505</v>
      </c>
      <c r="D4432" s="39">
        <v>0.7339</v>
      </c>
      <c r="E4432" s="39">
        <v>0.72270000000000001</v>
      </c>
    </row>
    <row r="4433" spans="1:5" x14ac:dyDescent="0.2">
      <c r="A4433" s="39">
        <v>65</v>
      </c>
      <c r="B4433" s="39">
        <v>2037</v>
      </c>
      <c r="C4433" s="38" t="s">
        <v>4506</v>
      </c>
      <c r="D4433" s="39">
        <v>0.72199999999999998</v>
      </c>
      <c r="E4433" s="39">
        <v>0.7097</v>
      </c>
    </row>
    <row r="4434" spans="1:5" x14ac:dyDescent="0.2">
      <c r="A4434" s="39">
        <v>65</v>
      </c>
      <c r="B4434" s="39">
        <v>2038</v>
      </c>
      <c r="C4434" s="38" t="s">
        <v>4507</v>
      </c>
      <c r="D4434" s="39">
        <v>0.71109999999999995</v>
      </c>
      <c r="E4434" s="39">
        <v>0.69750000000000001</v>
      </c>
    </row>
    <row r="4435" spans="1:5" x14ac:dyDescent="0.2">
      <c r="A4435" s="39">
        <v>65</v>
      </c>
      <c r="B4435" s="39">
        <v>2039</v>
      </c>
      <c r="C4435" s="38" t="s">
        <v>4508</v>
      </c>
      <c r="D4435" s="39">
        <v>0.70089999999999997</v>
      </c>
      <c r="E4435" s="39">
        <v>0.68600000000000005</v>
      </c>
    </row>
    <row r="4436" spans="1:5" x14ac:dyDescent="0.2">
      <c r="A4436" s="39">
        <v>65</v>
      </c>
      <c r="B4436" s="39">
        <v>2040</v>
      </c>
      <c r="C4436" s="38" t="s">
        <v>4509</v>
      </c>
      <c r="D4436" s="39">
        <v>0.69140000000000001</v>
      </c>
      <c r="E4436" s="39">
        <v>0.67500000000000004</v>
      </c>
    </row>
    <row r="4437" spans="1:5" x14ac:dyDescent="0.2">
      <c r="A4437" s="39">
        <v>65</v>
      </c>
      <c r="B4437" s="39">
        <v>2041</v>
      </c>
      <c r="C4437" s="38" t="s">
        <v>4510</v>
      </c>
      <c r="D4437" s="39">
        <v>0.6825</v>
      </c>
      <c r="E4437" s="39">
        <v>0.66459999999999997</v>
      </c>
    </row>
    <row r="4438" spans="1:5" x14ac:dyDescent="0.2">
      <c r="A4438" s="39">
        <v>65</v>
      </c>
      <c r="B4438" s="39">
        <v>2042</v>
      </c>
      <c r="C4438" s="38" t="s">
        <v>4511</v>
      </c>
      <c r="D4438" s="39">
        <v>0.67390000000000005</v>
      </c>
      <c r="E4438" s="39">
        <v>0.65469999999999995</v>
      </c>
    </row>
    <row r="4439" spans="1:5" x14ac:dyDescent="0.2">
      <c r="A4439" s="39">
        <v>65</v>
      </c>
      <c r="B4439" s="39">
        <v>2043</v>
      </c>
      <c r="C4439" s="38" t="s">
        <v>4512</v>
      </c>
      <c r="D4439" s="39">
        <v>0.66549999999999998</v>
      </c>
      <c r="E4439" s="39">
        <v>0.64480000000000004</v>
      </c>
    </row>
    <row r="4440" spans="1:5" x14ac:dyDescent="0.2">
      <c r="A4440" s="39">
        <v>65</v>
      </c>
      <c r="B4440" s="39">
        <v>2044</v>
      </c>
      <c r="C4440" s="38" t="s">
        <v>4513</v>
      </c>
      <c r="D4440" s="39">
        <v>0.6573</v>
      </c>
      <c r="E4440" s="39">
        <v>0.63519999999999999</v>
      </c>
    </row>
    <row r="4441" spans="1:5" x14ac:dyDescent="0.2">
      <c r="A4441" s="39">
        <v>65</v>
      </c>
      <c r="B4441" s="39">
        <v>2045</v>
      </c>
      <c r="C4441" s="38" t="s">
        <v>4514</v>
      </c>
      <c r="D4441" s="39">
        <v>0.6492</v>
      </c>
      <c r="E4441" s="39">
        <v>0.62580000000000002</v>
      </c>
    </row>
    <row r="4442" spans="1:5" x14ac:dyDescent="0.2">
      <c r="A4442" s="39">
        <v>65</v>
      </c>
      <c r="B4442" s="39">
        <v>2046</v>
      </c>
      <c r="C4442" s="38" t="s">
        <v>4515</v>
      </c>
      <c r="D4442" s="39">
        <v>0.6411</v>
      </c>
      <c r="E4442" s="39">
        <v>0.61629999999999996</v>
      </c>
    </row>
    <row r="4443" spans="1:5" x14ac:dyDescent="0.2">
      <c r="A4443" s="39">
        <v>65</v>
      </c>
      <c r="B4443" s="39">
        <v>2047</v>
      </c>
      <c r="C4443" s="38" t="s">
        <v>4516</v>
      </c>
      <c r="D4443" s="39">
        <v>0.6331</v>
      </c>
      <c r="E4443" s="39">
        <v>0.60719999999999996</v>
      </c>
    </row>
    <row r="4444" spans="1:5" x14ac:dyDescent="0.2">
      <c r="A4444" s="39">
        <v>65</v>
      </c>
      <c r="B4444" s="39">
        <v>2048</v>
      </c>
      <c r="C4444" s="38" t="s">
        <v>4517</v>
      </c>
      <c r="D4444" s="39">
        <v>0.62529999999999997</v>
      </c>
      <c r="E4444" s="39">
        <v>0.59809999999999997</v>
      </c>
    </row>
    <row r="4445" spans="1:5" x14ac:dyDescent="0.2">
      <c r="A4445" s="39">
        <v>65</v>
      </c>
      <c r="B4445" s="39">
        <v>2049</v>
      </c>
      <c r="C4445" s="38" t="s">
        <v>4518</v>
      </c>
      <c r="D4445" s="39">
        <v>0.61750000000000005</v>
      </c>
      <c r="E4445" s="39">
        <v>0.58909999999999996</v>
      </c>
    </row>
    <row r="4446" spans="1:5" x14ac:dyDescent="0.2">
      <c r="A4446" s="39">
        <v>65</v>
      </c>
      <c r="B4446" s="39">
        <v>2050</v>
      </c>
      <c r="C4446" s="38" t="s">
        <v>4519</v>
      </c>
      <c r="D4446" s="39">
        <v>0.60980000000000001</v>
      </c>
      <c r="E4446" s="39">
        <v>0.58040000000000003</v>
      </c>
    </row>
    <row r="4447" spans="1:5" x14ac:dyDescent="0.2">
      <c r="A4447" s="39">
        <v>65</v>
      </c>
      <c r="B4447" s="39">
        <v>2051</v>
      </c>
      <c r="C4447" s="38" t="s">
        <v>4520</v>
      </c>
      <c r="D4447" s="39">
        <v>0.60219999999999996</v>
      </c>
      <c r="E4447" s="39">
        <v>0.57169999999999999</v>
      </c>
    </row>
    <row r="4448" spans="1:5" x14ac:dyDescent="0.2">
      <c r="A4448" s="39">
        <v>65</v>
      </c>
      <c r="B4448" s="39">
        <v>2052</v>
      </c>
      <c r="C4448" s="38" t="s">
        <v>4521</v>
      </c>
      <c r="D4448" s="39">
        <v>0.5948</v>
      </c>
      <c r="E4448" s="39">
        <v>0.56320000000000003</v>
      </c>
    </row>
    <row r="4449" spans="1:5" x14ac:dyDescent="0.2">
      <c r="A4449" s="39">
        <v>65</v>
      </c>
      <c r="B4449" s="39">
        <v>2053</v>
      </c>
      <c r="C4449" s="38" t="s">
        <v>4522</v>
      </c>
      <c r="D4449" s="39">
        <v>0.58750000000000002</v>
      </c>
      <c r="E4449" s="39">
        <v>0.55469999999999997</v>
      </c>
    </row>
    <row r="4450" spans="1:5" x14ac:dyDescent="0.2">
      <c r="A4450" s="39">
        <v>65</v>
      </c>
      <c r="B4450" s="39">
        <v>2054</v>
      </c>
      <c r="C4450" s="38" t="s">
        <v>4523</v>
      </c>
      <c r="D4450" s="39">
        <v>0.58020000000000005</v>
      </c>
      <c r="E4450" s="39">
        <v>0.5464</v>
      </c>
    </row>
    <row r="4451" spans="1:5" x14ac:dyDescent="0.2">
      <c r="A4451" s="39">
        <v>65</v>
      </c>
      <c r="B4451" s="39">
        <v>2055</v>
      </c>
      <c r="C4451" s="38" t="s">
        <v>4524</v>
      </c>
      <c r="D4451" s="39">
        <v>0.57289999999999996</v>
      </c>
      <c r="E4451" s="39">
        <v>0.53820000000000001</v>
      </c>
    </row>
    <row r="4452" spans="1:5" x14ac:dyDescent="0.2">
      <c r="A4452" s="39">
        <v>65</v>
      </c>
      <c r="B4452" s="39">
        <v>2056</v>
      </c>
      <c r="C4452" s="38" t="s">
        <v>4525</v>
      </c>
      <c r="D4452" s="39">
        <v>0.56579999999999997</v>
      </c>
      <c r="E4452" s="39">
        <v>0.5302</v>
      </c>
    </row>
    <row r="4453" spans="1:5" x14ac:dyDescent="0.2">
      <c r="A4453" s="39">
        <v>65</v>
      </c>
      <c r="B4453" s="39">
        <v>2057</v>
      </c>
      <c r="C4453" s="38" t="s">
        <v>4526</v>
      </c>
      <c r="D4453" s="39">
        <v>0.55879999999999996</v>
      </c>
      <c r="E4453" s="39">
        <v>0.52229999999999999</v>
      </c>
    </row>
    <row r="4454" spans="1:5" x14ac:dyDescent="0.2">
      <c r="A4454" s="39">
        <v>65</v>
      </c>
      <c r="B4454" s="39">
        <v>2058</v>
      </c>
      <c r="C4454" s="38" t="s">
        <v>4527</v>
      </c>
      <c r="D4454" s="39">
        <v>0.55189999999999995</v>
      </c>
      <c r="E4454" s="39">
        <v>0.51449999999999996</v>
      </c>
    </row>
    <row r="4455" spans="1:5" x14ac:dyDescent="0.2">
      <c r="A4455" s="39">
        <v>65</v>
      </c>
      <c r="B4455" s="39">
        <v>2059</v>
      </c>
      <c r="C4455" s="38" t="s">
        <v>4528</v>
      </c>
      <c r="D4455" s="39">
        <v>0.54500000000000004</v>
      </c>
      <c r="E4455" s="39">
        <v>0.50680000000000003</v>
      </c>
    </row>
    <row r="4456" spans="1:5" x14ac:dyDescent="0.2">
      <c r="A4456" s="39">
        <v>65</v>
      </c>
      <c r="B4456" s="39">
        <v>2060</v>
      </c>
      <c r="C4456" s="38" t="s">
        <v>4529</v>
      </c>
      <c r="D4456" s="39">
        <v>0.53820000000000001</v>
      </c>
      <c r="E4456" s="39">
        <v>0.49919999999999998</v>
      </c>
    </row>
    <row r="4457" spans="1:5" x14ac:dyDescent="0.2">
      <c r="A4457" s="39">
        <v>65</v>
      </c>
      <c r="B4457" s="39">
        <v>2061</v>
      </c>
      <c r="C4457" s="38" t="s">
        <v>4530</v>
      </c>
      <c r="D4457" s="39">
        <v>0.53159999999999996</v>
      </c>
      <c r="E4457" s="39">
        <v>0.49180000000000001</v>
      </c>
    </row>
    <row r="4458" spans="1:5" x14ac:dyDescent="0.2">
      <c r="A4458" s="39">
        <v>65</v>
      </c>
      <c r="B4458" s="39">
        <v>2062</v>
      </c>
      <c r="C4458" s="38" t="s">
        <v>4531</v>
      </c>
      <c r="D4458" s="39">
        <v>0.52490000000000003</v>
      </c>
      <c r="E4458" s="39">
        <v>0.4844</v>
      </c>
    </row>
    <row r="4459" spans="1:5" x14ac:dyDescent="0.2">
      <c r="A4459" s="39">
        <v>65</v>
      </c>
      <c r="B4459" s="39">
        <v>2063</v>
      </c>
      <c r="C4459" s="38" t="s">
        <v>4532</v>
      </c>
      <c r="D4459" s="39">
        <v>0.51839999999999997</v>
      </c>
      <c r="E4459" s="39">
        <v>0.47720000000000001</v>
      </c>
    </row>
    <row r="4460" spans="1:5" x14ac:dyDescent="0.2">
      <c r="A4460" s="39">
        <v>65</v>
      </c>
      <c r="B4460" s="39">
        <v>2064</v>
      </c>
      <c r="C4460" s="38" t="s">
        <v>4533</v>
      </c>
      <c r="D4460" s="39">
        <v>0.51190000000000002</v>
      </c>
      <c r="E4460" s="39">
        <v>0.47</v>
      </c>
    </row>
    <row r="4461" spans="1:5" x14ac:dyDescent="0.2">
      <c r="A4461" s="39">
        <v>65</v>
      </c>
      <c r="B4461" s="39">
        <v>2065</v>
      </c>
      <c r="C4461" s="38" t="s">
        <v>4534</v>
      </c>
      <c r="D4461" s="39">
        <v>0.50560000000000005</v>
      </c>
      <c r="E4461" s="39">
        <v>0.46289999999999998</v>
      </c>
    </row>
    <row r="4462" spans="1:5" x14ac:dyDescent="0.2">
      <c r="A4462" s="39">
        <v>65</v>
      </c>
      <c r="B4462" s="39">
        <v>2066</v>
      </c>
      <c r="C4462" s="38" t="s">
        <v>4535</v>
      </c>
      <c r="D4462" s="39">
        <v>0.49930000000000002</v>
      </c>
      <c r="E4462" s="39">
        <v>0.45610000000000001</v>
      </c>
    </row>
    <row r="4463" spans="1:5" x14ac:dyDescent="0.2">
      <c r="A4463" s="39">
        <v>65</v>
      </c>
      <c r="B4463" s="39">
        <v>2067</v>
      </c>
      <c r="C4463" s="38" t="s">
        <v>4536</v>
      </c>
      <c r="D4463" s="39">
        <v>0.49309999999999998</v>
      </c>
      <c r="E4463" s="39">
        <v>0.44919999999999999</v>
      </c>
    </row>
    <row r="4464" spans="1:5" x14ac:dyDescent="0.2">
      <c r="A4464" s="39">
        <v>65</v>
      </c>
      <c r="B4464" s="39">
        <v>2068</v>
      </c>
      <c r="C4464" s="38" t="s">
        <v>4537</v>
      </c>
      <c r="D4464" s="39">
        <v>0.48699999999999999</v>
      </c>
      <c r="E4464" s="39">
        <v>0.4425</v>
      </c>
    </row>
    <row r="4465" spans="1:5" x14ac:dyDescent="0.2">
      <c r="A4465" s="39">
        <v>65</v>
      </c>
      <c r="B4465" s="39">
        <v>2069</v>
      </c>
      <c r="C4465" s="38" t="s">
        <v>4538</v>
      </c>
      <c r="D4465" s="39">
        <v>0.48089999999999999</v>
      </c>
      <c r="E4465" s="39">
        <v>0.43590000000000001</v>
      </c>
    </row>
    <row r="4466" spans="1:5" x14ac:dyDescent="0.2">
      <c r="A4466" s="39">
        <v>65</v>
      </c>
      <c r="B4466" s="39">
        <v>2070</v>
      </c>
      <c r="C4466" s="38" t="s">
        <v>4539</v>
      </c>
      <c r="D4466" s="39">
        <v>0.47499999999999998</v>
      </c>
      <c r="E4466" s="39">
        <v>0.4294</v>
      </c>
    </row>
    <row r="4467" spans="1:5" x14ac:dyDescent="0.2">
      <c r="A4467" s="39">
        <v>65</v>
      </c>
      <c r="B4467" s="39">
        <v>2071</v>
      </c>
      <c r="C4467" s="38" t="s">
        <v>4540</v>
      </c>
      <c r="D4467" s="39">
        <v>0.46899999999999997</v>
      </c>
      <c r="E4467" s="39">
        <v>0.4229</v>
      </c>
    </row>
    <row r="4468" spans="1:5" x14ac:dyDescent="0.2">
      <c r="A4468" s="39">
        <v>65</v>
      </c>
      <c r="B4468" s="39">
        <v>2072</v>
      </c>
      <c r="C4468" s="38" t="s">
        <v>4541</v>
      </c>
      <c r="D4468" s="39">
        <v>0.4632</v>
      </c>
      <c r="E4468" s="39">
        <v>0.41670000000000001</v>
      </c>
    </row>
    <row r="4469" spans="1:5" x14ac:dyDescent="0.2">
      <c r="A4469" s="39">
        <v>65</v>
      </c>
      <c r="B4469" s="39">
        <v>2073</v>
      </c>
      <c r="C4469" s="38" t="s">
        <v>4542</v>
      </c>
      <c r="D4469" s="39">
        <v>0.45739999999999997</v>
      </c>
      <c r="E4469" s="39">
        <v>0.41039999999999999</v>
      </c>
    </row>
    <row r="4470" spans="1:5" x14ac:dyDescent="0.2">
      <c r="A4470" s="39">
        <v>65</v>
      </c>
      <c r="B4470" s="39">
        <v>2074</v>
      </c>
      <c r="C4470" s="38" t="s">
        <v>4543</v>
      </c>
      <c r="D4470" s="39">
        <v>0.45179999999999998</v>
      </c>
      <c r="E4470" s="39">
        <v>0.4042</v>
      </c>
    </row>
    <row r="4471" spans="1:5" x14ac:dyDescent="0.2">
      <c r="A4471" s="39">
        <v>65</v>
      </c>
      <c r="B4471" s="39">
        <v>2075</v>
      </c>
      <c r="C4471" s="38" t="s">
        <v>4544</v>
      </c>
      <c r="D4471" s="39">
        <v>0.44619999999999999</v>
      </c>
      <c r="E4471" s="39">
        <v>0.3982</v>
      </c>
    </row>
    <row r="4472" spans="1:5" x14ac:dyDescent="0.2">
      <c r="A4472" s="39">
        <v>65</v>
      </c>
      <c r="B4472" s="39">
        <v>2076</v>
      </c>
      <c r="C4472" s="38" t="s">
        <v>4545</v>
      </c>
      <c r="D4472" s="39">
        <v>0.4405</v>
      </c>
      <c r="E4472" s="39">
        <v>0.39219999999999999</v>
      </c>
    </row>
    <row r="4473" spans="1:5" x14ac:dyDescent="0.2">
      <c r="A4473" s="39">
        <v>65</v>
      </c>
      <c r="B4473" s="39">
        <v>2077</v>
      </c>
      <c r="C4473" s="38" t="s">
        <v>4546</v>
      </c>
      <c r="D4473" s="39">
        <v>0.43509999999999999</v>
      </c>
      <c r="E4473" s="39">
        <v>0.38640000000000002</v>
      </c>
    </row>
    <row r="4474" spans="1:5" x14ac:dyDescent="0.2">
      <c r="A4474" s="39">
        <v>65</v>
      </c>
      <c r="B4474" s="39">
        <v>2078</v>
      </c>
      <c r="C4474" s="38" t="s">
        <v>4547</v>
      </c>
      <c r="D4474" s="39">
        <v>0.42970000000000003</v>
      </c>
      <c r="E4474" s="39">
        <v>0.38059999999999999</v>
      </c>
    </row>
    <row r="4475" spans="1:5" x14ac:dyDescent="0.2">
      <c r="A4475" s="39">
        <v>65</v>
      </c>
      <c r="B4475" s="39">
        <v>2079</v>
      </c>
      <c r="C4475" s="38" t="s">
        <v>4548</v>
      </c>
      <c r="D4475" s="39">
        <v>0.4244</v>
      </c>
      <c r="E4475" s="39">
        <v>0.37490000000000001</v>
      </c>
    </row>
    <row r="4476" spans="1:5" x14ac:dyDescent="0.2">
      <c r="A4476" s="39">
        <v>65</v>
      </c>
      <c r="B4476" s="39">
        <v>2080</v>
      </c>
      <c r="C4476" s="38" t="s">
        <v>4549</v>
      </c>
      <c r="D4476" s="39">
        <v>0.41899999999999998</v>
      </c>
      <c r="E4476" s="39">
        <v>0.36930000000000002</v>
      </c>
    </row>
    <row r="4477" spans="1:5" x14ac:dyDescent="0.2">
      <c r="A4477" s="39">
        <v>65</v>
      </c>
      <c r="B4477" s="39">
        <v>2081</v>
      </c>
      <c r="C4477" s="38" t="s">
        <v>4550</v>
      </c>
      <c r="D4477" s="39">
        <v>0.4138</v>
      </c>
      <c r="E4477" s="39">
        <v>0.36380000000000001</v>
      </c>
    </row>
    <row r="4478" spans="1:5" x14ac:dyDescent="0.2">
      <c r="A4478" s="39">
        <v>65</v>
      </c>
      <c r="B4478" s="39">
        <v>2082</v>
      </c>
      <c r="C4478" s="38" t="s">
        <v>4551</v>
      </c>
      <c r="D4478" s="39">
        <v>0.40870000000000001</v>
      </c>
      <c r="E4478" s="39">
        <v>0.35830000000000001</v>
      </c>
    </row>
    <row r="4479" spans="1:5" x14ac:dyDescent="0.2">
      <c r="A4479" s="39">
        <v>65</v>
      </c>
      <c r="B4479" s="39">
        <v>2083</v>
      </c>
      <c r="C4479" s="38" t="s">
        <v>4552</v>
      </c>
      <c r="D4479" s="39">
        <v>0.40360000000000001</v>
      </c>
      <c r="E4479" s="39">
        <v>0.35299999999999998</v>
      </c>
    </row>
    <row r="4480" spans="1:5" x14ac:dyDescent="0.2">
      <c r="A4480" s="39">
        <v>65</v>
      </c>
      <c r="B4480" s="39">
        <v>2084</v>
      </c>
      <c r="C4480" s="38" t="s">
        <v>4553</v>
      </c>
      <c r="D4480" s="39">
        <v>0.39860000000000001</v>
      </c>
      <c r="E4480" s="39">
        <v>0.34770000000000001</v>
      </c>
    </row>
    <row r="4481" spans="1:5" x14ac:dyDescent="0.2">
      <c r="A4481" s="39">
        <v>65</v>
      </c>
      <c r="B4481" s="39">
        <v>2085</v>
      </c>
      <c r="C4481" s="38" t="s">
        <v>4554</v>
      </c>
      <c r="D4481" s="39">
        <v>0.39360000000000001</v>
      </c>
      <c r="E4481" s="39">
        <v>0.34239999999999998</v>
      </c>
    </row>
    <row r="4482" spans="1:5" x14ac:dyDescent="0.2">
      <c r="A4482" s="39">
        <v>65</v>
      </c>
      <c r="B4482" s="39">
        <v>2086</v>
      </c>
      <c r="C4482" s="38" t="s">
        <v>4555</v>
      </c>
      <c r="D4482" s="39">
        <v>0.38879999999999998</v>
      </c>
      <c r="E4482" s="39">
        <v>0.33739999999999998</v>
      </c>
    </row>
    <row r="4483" spans="1:5" x14ac:dyDescent="0.2">
      <c r="A4483" s="39">
        <v>65</v>
      </c>
      <c r="B4483" s="39">
        <v>2087</v>
      </c>
      <c r="C4483" s="38" t="s">
        <v>4556</v>
      </c>
      <c r="D4483" s="39">
        <v>0.38379999999999997</v>
      </c>
      <c r="E4483" s="39">
        <v>0.33229999999999998</v>
      </c>
    </row>
    <row r="4484" spans="1:5" x14ac:dyDescent="0.2">
      <c r="A4484" s="39">
        <v>65</v>
      </c>
      <c r="B4484" s="39">
        <v>2088</v>
      </c>
      <c r="C4484" s="38" t="s">
        <v>4557</v>
      </c>
      <c r="D4484" s="39">
        <v>0.37909999999999999</v>
      </c>
      <c r="E4484" s="39">
        <v>0.32729999999999998</v>
      </c>
    </row>
    <row r="4485" spans="1:5" x14ac:dyDescent="0.2">
      <c r="A4485" s="39">
        <v>65</v>
      </c>
      <c r="B4485" s="39">
        <v>2089</v>
      </c>
      <c r="C4485" s="38" t="s">
        <v>4558</v>
      </c>
      <c r="D4485" s="39">
        <v>0.37440000000000001</v>
      </c>
      <c r="E4485" s="39">
        <v>0.32240000000000002</v>
      </c>
    </row>
    <row r="4486" spans="1:5" x14ac:dyDescent="0.2">
      <c r="A4486" s="39">
        <v>65</v>
      </c>
      <c r="B4486" s="39">
        <v>2090</v>
      </c>
      <c r="C4486" s="38" t="s">
        <v>4559</v>
      </c>
      <c r="D4486" s="39">
        <v>0.36969999999999997</v>
      </c>
      <c r="E4486" s="39">
        <v>0.31759999999999999</v>
      </c>
    </row>
    <row r="4487" spans="1:5" x14ac:dyDescent="0.2">
      <c r="A4487" s="39">
        <v>65</v>
      </c>
      <c r="B4487" s="39">
        <v>2091</v>
      </c>
      <c r="C4487" s="38" t="s">
        <v>4560</v>
      </c>
      <c r="D4487" s="39">
        <v>0.36509999999999998</v>
      </c>
      <c r="E4487" s="39">
        <v>0.31280000000000002</v>
      </c>
    </row>
    <row r="4488" spans="1:5" x14ac:dyDescent="0.2">
      <c r="A4488" s="39">
        <v>65</v>
      </c>
      <c r="B4488" s="39">
        <v>2092</v>
      </c>
      <c r="C4488" s="38" t="s">
        <v>4561</v>
      </c>
      <c r="D4488" s="39">
        <v>0.36059999999999998</v>
      </c>
      <c r="E4488" s="39">
        <v>0.30819999999999997</v>
      </c>
    </row>
    <row r="4489" spans="1:5" x14ac:dyDescent="0.2">
      <c r="A4489" s="39">
        <v>65</v>
      </c>
      <c r="B4489" s="39">
        <v>2093</v>
      </c>
      <c r="C4489" s="38" t="s">
        <v>4562</v>
      </c>
      <c r="D4489" s="39">
        <v>0.35610000000000003</v>
      </c>
      <c r="E4489" s="39">
        <v>0.30349999999999999</v>
      </c>
    </row>
    <row r="4490" spans="1:5" x14ac:dyDescent="0.2">
      <c r="A4490" s="39">
        <v>65</v>
      </c>
      <c r="B4490" s="39">
        <v>2094</v>
      </c>
      <c r="C4490" s="38" t="s">
        <v>4563</v>
      </c>
      <c r="D4490" s="39">
        <v>0.35170000000000001</v>
      </c>
      <c r="E4490" s="39">
        <v>0.29899999999999999</v>
      </c>
    </row>
    <row r="4491" spans="1:5" x14ac:dyDescent="0.2">
      <c r="A4491" s="39">
        <v>65</v>
      </c>
      <c r="B4491" s="39">
        <v>2095</v>
      </c>
      <c r="C4491" s="38" t="s">
        <v>4564</v>
      </c>
      <c r="D4491" s="39">
        <v>0.3473</v>
      </c>
      <c r="E4491" s="39">
        <v>0.29459999999999997</v>
      </c>
    </row>
    <row r="4492" spans="1:5" x14ac:dyDescent="0.2">
      <c r="A4492" s="39">
        <v>65</v>
      </c>
      <c r="B4492" s="39">
        <v>2096</v>
      </c>
      <c r="C4492" s="38" t="s">
        <v>4565</v>
      </c>
      <c r="D4492" s="39">
        <v>0.34289999999999998</v>
      </c>
      <c r="E4492" s="39">
        <v>0.29010000000000002</v>
      </c>
    </row>
    <row r="4493" spans="1:5" x14ac:dyDescent="0.2">
      <c r="A4493" s="39">
        <v>65</v>
      </c>
      <c r="B4493" s="39">
        <v>2097</v>
      </c>
      <c r="C4493" s="38" t="s">
        <v>4566</v>
      </c>
      <c r="D4493" s="39">
        <v>0.3387</v>
      </c>
      <c r="E4493" s="39">
        <v>0.2858</v>
      </c>
    </row>
    <row r="4494" spans="1:5" x14ac:dyDescent="0.2">
      <c r="A4494" s="39">
        <v>65</v>
      </c>
      <c r="B4494" s="39">
        <v>2098</v>
      </c>
      <c r="C4494" s="38" t="s">
        <v>4567</v>
      </c>
      <c r="D4494" s="39">
        <v>0.33450000000000002</v>
      </c>
      <c r="E4494" s="39">
        <v>0.28139999999999998</v>
      </c>
    </row>
    <row r="4495" spans="1:5" x14ac:dyDescent="0.2">
      <c r="A4495" s="39">
        <v>65</v>
      </c>
      <c r="B4495" s="39">
        <v>2099</v>
      </c>
      <c r="C4495" s="38" t="s">
        <v>4568</v>
      </c>
      <c r="D4495" s="39">
        <v>0.33029999999999998</v>
      </c>
      <c r="E4495" s="39">
        <v>0.27729999999999999</v>
      </c>
    </row>
    <row r="4496" spans="1:5" x14ac:dyDescent="0.2">
      <c r="A4496" s="39">
        <v>65</v>
      </c>
      <c r="B4496" s="39">
        <v>2100</v>
      </c>
      <c r="C4496" s="38" t="s">
        <v>4569</v>
      </c>
      <c r="D4496" s="39">
        <v>0.32619999999999999</v>
      </c>
      <c r="E4496" s="39">
        <v>0.27310000000000001</v>
      </c>
    </row>
    <row r="4497" spans="1:5" x14ac:dyDescent="0.2">
      <c r="A4497" s="39">
        <v>65</v>
      </c>
      <c r="B4497" s="39">
        <v>2101</v>
      </c>
      <c r="C4497" s="38" t="s">
        <v>4570</v>
      </c>
      <c r="D4497" s="39">
        <v>0.3221</v>
      </c>
      <c r="E4497" s="39">
        <v>0.26900000000000002</v>
      </c>
    </row>
    <row r="4498" spans="1:5" x14ac:dyDescent="0.2">
      <c r="A4498" s="39">
        <v>65</v>
      </c>
      <c r="B4498" s="39">
        <v>2102</v>
      </c>
      <c r="C4498" s="38" t="s">
        <v>4571</v>
      </c>
      <c r="D4498" s="39">
        <v>0.31809999999999999</v>
      </c>
      <c r="E4498" s="39">
        <v>0.2651</v>
      </c>
    </row>
    <row r="4499" spans="1:5" x14ac:dyDescent="0.2">
      <c r="A4499" s="39">
        <v>65</v>
      </c>
      <c r="B4499" s="39">
        <v>2103</v>
      </c>
      <c r="C4499" s="38" t="s">
        <v>4572</v>
      </c>
      <c r="D4499" s="39">
        <v>0.31409999999999999</v>
      </c>
      <c r="E4499" s="39">
        <v>0.2611</v>
      </c>
    </row>
    <row r="4500" spans="1:5" x14ac:dyDescent="0.2">
      <c r="A4500" s="39">
        <v>65</v>
      </c>
      <c r="B4500" s="39">
        <v>2104</v>
      </c>
      <c r="C4500" s="38" t="s">
        <v>4573</v>
      </c>
      <c r="D4500" s="39">
        <v>0.31030000000000002</v>
      </c>
      <c r="E4500" s="39">
        <v>0.2571</v>
      </c>
    </row>
    <row r="4501" spans="1:5" x14ac:dyDescent="0.2">
      <c r="A4501" s="39">
        <v>65</v>
      </c>
      <c r="B4501" s="39">
        <v>2105</v>
      </c>
      <c r="C4501" s="38" t="s">
        <v>4574</v>
      </c>
      <c r="D4501" s="39">
        <v>0.30630000000000002</v>
      </c>
      <c r="E4501" s="39">
        <v>0.25319999999999998</v>
      </c>
    </row>
    <row r="4502" spans="1:5" x14ac:dyDescent="0.2">
      <c r="A4502" s="39">
        <v>65</v>
      </c>
      <c r="B4502" s="39">
        <v>2106</v>
      </c>
      <c r="C4502" s="38" t="s">
        <v>4575</v>
      </c>
      <c r="D4502" s="39">
        <v>0.30259999999999998</v>
      </c>
      <c r="E4502" s="39">
        <v>0.2495</v>
      </c>
    </row>
    <row r="4503" spans="1:5" x14ac:dyDescent="0.2">
      <c r="A4503" s="39">
        <v>65</v>
      </c>
      <c r="B4503" s="39">
        <v>2107</v>
      </c>
      <c r="C4503" s="38" t="s">
        <v>4576</v>
      </c>
      <c r="D4503" s="39">
        <v>0.29880000000000001</v>
      </c>
      <c r="E4503" s="39">
        <v>0.24579999999999999</v>
      </c>
    </row>
    <row r="4504" spans="1:5" x14ac:dyDescent="0.2">
      <c r="A4504" s="39">
        <v>65</v>
      </c>
      <c r="B4504" s="39">
        <v>2108</v>
      </c>
      <c r="C4504" s="38" t="s">
        <v>4577</v>
      </c>
      <c r="D4504" s="39">
        <v>0.29509999999999997</v>
      </c>
      <c r="E4504" s="39">
        <v>0.24210000000000001</v>
      </c>
    </row>
    <row r="4505" spans="1:5" x14ac:dyDescent="0.2">
      <c r="A4505" s="39">
        <v>65</v>
      </c>
      <c r="B4505" s="39">
        <v>2109</v>
      </c>
      <c r="C4505" s="38" t="s">
        <v>4578</v>
      </c>
      <c r="D4505" s="39">
        <v>0.29139999999999999</v>
      </c>
      <c r="E4505" s="39">
        <v>0.2384</v>
      </c>
    </row>
    <row r="4506" spans="1:5" x14ac:dyDescent="0.2">
      <c r="A4506" s="39">
        <v>65</v>
      </c>
      <c r="B4506" s="39">
        <v>2110</v>
      </c>
      <c r="C4506" s="38" t="s">
        <v>4579</v>
      </c>
      <c r="D4506" s="39">
        <v>0.2878</v>
      </c>
      <c r="E4506" s="39">
        <v>0.23480000000000001</v>
      </c>
    </row>
    <row r="4507" spans="1:5" x14ac:dyDescent="0.2">
      <c r="A4507" s="39">
        <v>65</v>
      </c>
      <c r="B4507" s="39">
        <v>2111</v>
      </c>
      <c r="C4507" s="38" t="s">
        <v>4580</v>
      </c>
      <c r="D4507" s="39">
        <v>0.28420000000000001</v>
      </c>
      <c r="E4507" s="39">
        <v>0.23139999999999999</v>
      </c>
    </row>
    <row r="4508" spans="1:5" x14ac:dyDescent="0.2">
      <c r="A4508" s="39">
        <v>65</v>
      </c>
      <c r="B4508" s="39">
        <v>2112</v>
      </c>
      <c r="C4508" s="38" t="s">
        <v>4581</v>
      </c>
      <c r="D4508" s="39">
        <v>0.28060000000000002</v>
      </c>
      <c r="E4508" s="39">
        <v>0.22789999999999999</v>
      </c>
    </row>
    <row r="4509" spans="1:5" x14ac:dyDescent="0.2">
      <c r="A4509" s="39">
        <v>65</v>
      </c>
      <c r="B4509" s="39">
        <v>2113</v>
      </c>
      <c r="C4509" s="38" t="s">
        <v>4582</v>
      </c>
      <c r="D4509" s="39">
        <v>0.2772</v>
      </c>
      <c r="E4509" s="39">
        <v>0.22450000000000001</v>
      </c>
    </row>
    <row r="4510" spans="1:5" x14ac:dyDescent="0.2">
      <c r="A4510" s="39">
        <v>65</v>
      </c>
      <c r="B4510" s="39">
        <v>2114</v>
      </c>
      <c r="C4510" s="38" t="s">
        <v>4583</v>
      </c>
      <c r="D4510" s="39">
        <v>0.2737</v>
      </c>
      <c r="E4510" s="39">
        <v>0.22109999999999999</v>
      </c>
    </row>
    <row r="4511" spans="1:5" x14ac:dyDescent="0.2">
      <c r="A4511" s="39">
        <v>65</v>
      </c>
      <c r="B4511" s="39">
        <v>2115</v>
      </c>
      <c r="C4511" s="38" t="s">
        <v>4584</v>
      </c>
      <c r="D4511" s="39">
        <v>0.27029999999999998</v>
      </c>
      <c r="E4511" s="39">
        <v>0.21779999999999999</v>
      </c>
    </row>
    <row r="4512" spans="1:5" x14ac:dyDescent="0.2">
      <c r="A4512" s="39">
        <v>65</v>
      </c>
      <c r="B4512" s="39">
        <v>2116</v>
      </c>
      <c r="C4512" s="38" t="s">
        <v>4585</v>
      </c>
      <c r="D4512" s="39">
        <v>0.26694223602484468</v>
      </c>
      <c r="E4512" s="39">
        <v>0.21454925373134326</v>
      </c>
    </row>
    <row r="4513" spans="1:5" x14ac:dyDescent="0.2">
      <c r="A4513" s="39">
        <v>65</v>
      </c>
      <c r="B4513" s="39">
        <v>2117</v>
      </c>
      <c r="C4513" s="38" t="s">
        <v>4586</v>
      </c>
      <c r="D4513" s="39">
        <v>0.26362618340341804</v>
      </c>
      <c r="E4513" s="39">
        <v>0.21134702606371125</v>
      </c>
    </row>
    <row r="4514" spans="1:5" x14ac:dyDescent="0.2">
      <c r="A4514" s="39">
        <v>66</v>
      </c>
      <c r="B4514" s="39">
        <v>2024</v>
      </c>
      <c r="C4514" s="38" t="s">
        <v>4587</v>
      </c>
      <c r="D4514" s="39">
        <v>0.93589999999999995</v>
      </c>
      <c r="E4514" s="39">
        <v>0.93340000000000001</v>
      </c>
    </row>
    <row r="4515" spans="1:5" x14ac:dyDescent="0.2">
      <c r="A4515" s="39">
        <v>66</v>
      </c>
      <c r="B4515" s="39">
        <v>2025</v>
      </c>
      <c r="C4515" s="38" t="s">
        <v>4588</v>
      </c>
      <c r="D4515" s="39">
        <v>0.90310000000000001</v>
      </c>
      <c r="E4515" s="39">
        <v>0.9</v>
      </c>
    </row>
    <row r="4516" spans="1:5" x14ac:dyDescent="0.2">
      <c r="A4516" s="39">
        <v>66</v>
      </c>
      <c r="B4516" s="39">
        <v>2026</v>
      </c>
      <c r="C4516" s="38" t="s">
        <v>4589</v>
      </c>
      <c r="D4516" s="39">
        <v>0.88770000000000004</v>
      </c>
      <c r="E4516" s="39">
        <v>0.8841</v>
      </c>
    </row>
    <row r="4517" spans="1:5" x14ac:dyDescent="0.2">
      <c r="A4517" s="39">
        <v>66</v>
      </c>
      <c r="B4517" s="39">
        <v>2027</v>
      </c>
      <c r="C4517" s="38" t="s">
        <v>4590</v>
      </c>
      <c r="D4517" s="39">
        <v>0.87170000000000003</v>
      </c>
      <c r="E4517" s="39">
        <v>0.86780000000000002</v>
      </c>
    </row>
    <row r="4518" spans="1:5" x14ac:dyDescent="0.2">
      <c r="A4518" s="39">
        <v>66</v>
      </c>
      <c r="B4518" s="39">
        <v>2028</v>
      </c>
      <c r="C4518" s="38" t="s">
        <v>4591</v>
      </c>
      <c r="D4518" s="39">
        <v>0.85529999999999995</v>
      </c>
      <c r="E4518" s="39">
        <v>0.85099999999999998</v>
      </c>
    </row>
    <row r="4519" spans="1:5" x14ac:dyDescent="0.2">
      <c r="A4519" s="39">
        <v>66</v>
      </c>
      <c r="B4519" s="39">
        <v>2029</v>
      </c>
      <c r="C4519" s="38" t="s">
        <v>4592</v>
      </c>
      <c r="D4519" s="39">
        <v>0.83899999999999997</v>
      </c>
      <c r="E4519" s="39">
        <v>0.83420000000000005</v>
      </c>
    </row>
    <row r="4520" spans="1:5" x14ac:dyDescent="0.2">
      <c r="A4520" s="39">
        <v>66</v>
      </c>
      <c r="B4520" s="39">
        <v>2030</v>
      </c>
      <c r="C4520" s="38" t="s">
        <v>4593</v>
      </c>
      <c r="D4520" s="39">
        <v>0.82289999999999996</v>
      </c>
      <c r="E4520" s="39">
        <v>0.81740000000000002</v>
      </c>
    </row>
    <row r="4521" spans="1:5" x14ac:dyDescent="0.2">
      <c r="A4521" s="39">
        <v>66</v>
      </c>
      <c r="B4521" s="39">
        <v>2031</v>
      </c>
      <c r="C4521" s="38" t="s">
        <v>4594</v>
      </c>
      <c r="D4521" s="39">
        <v>0.80710000000000004</v>
      </c>
      <c r="E4521" s="39">
        <v>0.80089999999999995</v>
      </c>
    </row>
    <row r="4522" spans="1:5" x14ac:dyDescent="0.2">
      <c r="A4522" s="39">
        <v>66</v>
      </c>
      <c r="B4522" s="39">
        <v>2032</v>
      </c>
      <c r="C4522" s="38" t="s">
        <v>4595</v>
      </c>
      <c r="D4522" s="39">
        <v>0.79190000000000005</v>
      </c>
      <c r="E4522" s="39">
        <v>0.78480000000000005</v>
      </c>
    </row>
    <row r="4523" spans="1:5" x14ac:dyDescent="0.2">
      <c r="A4523" s="39">
        <v>66</v>
      </c>
      <c r="B4523" s="39">
        <v>2033</v>
      </c>
      <c r="C4523" s="38" t="s">
        <v>4596</v>
      </c>
      <c r="D4523" s="39">
        <v>0.77710000000000001</v>
      </c>
      <c r="E4523" s="39">
        <v>0.76919999999999999</v>
      </c>
    </row>
    <row r="4524" spans="1:5" x14ac:dyDescent="0.2">
      <c r="A4524" s="39">
        <v>66</v>
      </c>
      <c r="B4524" s="39">
        <v>2034</v>
      </c>
      <c r="C4524" s="38" t="s">
        <v>4597</v>
      </c>
      <c r="D4524" s="39">
        <v>0.76339999999999997</v>
      </c>
      <c r="E4524" s="39">
        <v>0.75419999999999998</v>
      </c>
    </row>
    <row r="4525" spans="1:5" x14ac:dyDescent="0.2">
      <c r="A4525" s="39">
        <v>66</v>
      </c>
      <c r="B4525" s="39">
        <v>2035</v>
      </c>
      <c r="C4525" s="38" t="s">
        <v>4598</v>
      </c>
      <c r="D4525" s="39">
        <v>0.75009999999999999</v>
      </c>
      <c r="E4525" s="39">
        <v>0.73970000000000002</v>
      </c>
    </row>
    <row r="4526" spans="1:5" x14ac:dyDescent="0.2">
      <c r="A4526" s="39">
        <v>66</v>
      </c>
      <c r="B4526" s="39">
        <v>2036</v>
      </c>
      <c r="C4526" s="38" t="s">
        <v>4599</v>
      </c>
      <c r="D4526" s="39">
        <v>0.73750000000000004</v>
      </c>
      <c r="E4526" s="39">
        <v>0.72589999999999999</v>
      </c>
    </row>
    <row r="4527" spans="1:5" x14ac:dyDescent="0.2">
      <c r="A4527" s="39">
        <v>66</v>
      </c>
      <c r="B4527" s="39">
        <v>2037</v>
      </c>
      <c r="C4527" s="38" t="s">
        <v>4600</v>
      </c>
      <c r="D4527" s="39">
        <v>0.72560000000000002</v>
      </c>
      <c r="E4527" s="39">
        <v>0.71289999999999998</v>
      </c>
    </row>
    <row r="4528" spans="1:5" x14ac:dyDescent="0.2">
      <c r="A4528" s="39">
        <v>66</v>
      </c>
      <c r="B4528" s="39">
        <v>2038</v>
      </c>
      <c r="C4528" s="38" t="s">
        <v>4601</v>
      </c>
      <c r="D4528" s="39">
        <v>0.71460000000000001</v>
      </c>
      <c r="E4528" s="39">
        <v>0.7006</v>
      </c>
    </row>
    <row r="4529" spans="1:5" x14ac:dyDescent="0.2">
      <c r="A4529" s="39">
        <v>66</v>
      </c>
      <c r="B4529" s="39">
        <v>2039</v>
      </c>
      <c r="C4529" s="38" t="s">
        <v>4602</v>
      </c>
      <c r="D4529" s="39">
        <v>0.70440000000000003</v>
      </c>
      <c r="E4529" s="39">
        <v>0.68899999999999995</v>
      </c>
    </row>
    <row r="4530" spans="1:5" x14ac:dyDescent="0.2">
      <c r="A4530" s="39">
        <v>66</v>
      </c>
      <c r="B4530" s="39">
        <v>2040</v>
      </c>
      <c r="C4530" s="38" t="s">
        <v>4603</v>
      </c>
      <c r="D4530" s="39">
        <v>0.69479999999999997</v>
      </c>
      <c r="E4530" s="39">
        <v>0.67800000000000005</v>
      </c>
    </row>
    <row r="4531" spans="1:5" x14ac:dyDescent="0.2">
      <c r="A4531" s="39">
        <v>66</v>
      </c>
      <c r="B4531" s="39">
        <v>2041</v>
      </c>
      <c r="C4531" s="38" t="s">
        <v>4604</v>
      </c>
      <c r="D4531" s="39">
        <v>0.68589999999999995</v>
      </c>
      <c r="E4531" s="39">
        <v>0.66759999999999997</v>
      </c>
    </row>
    <row r="4532" spans="1:5" x14ac:dyDescent="0.2">
      <c r="A4532" s="39">
        <v>66</v>
      </c>
      <c r="B4532" s="39">
        <v>2042</v>
      </c>
      <c r="C4532" s="38" t="s">
        <v>4605</v>
      </c>
      <c r="D4532" s="39">
        <v>0.67730000000000001</v>
      </c>
      <c r="E4532" s="39">
        <v>0.65749999999999997</v>
      </c>
    </row>
    <row r="4533" spans="1:5" x14ac:dyDescent="0.2">
      <c r="A4533" s="39">
        <v>66</v>
      </c>
      <c r="B4533" s="39">
        <v>2043</v>
      </c>
      <c r="C4533" s="38" t="s">
        <v>4606</v>
      </c>
      <c r="D4533" s="39">
        <v>0.66890000000000005</v>
      </c>
      <c r="E4533" s="39">
        <v>0.64770000000000005</v>
      </c>
    </row>
    <row r="4534" spans="1:5" x14ac:dyDescent="0.2">
      <c r="A4534" s="39">
        <v>66</v>
      </c>
      <c r="B4534" s="39">
        <v>2044</v>
      </c>
      <c r="C4534" s="38" t="s">
        <v>4607</v>
      </c>
      <c r="D4534" s="39">
        <v>0.66059999999999997</v>
      </c>
      <c r="E4534" s="39">
        <v>0.6381</v>
      </c>
    </row>
    <row r="4535" spans="1:5" x14ac:dyDescent="0.2">
      <c r="A4535" s="39">
        <v>66</v>
      </c>
      <c r="B4535" s="39">
        <v>2045</v>
      </c>
      <c r="C4535" s="38" t="s">
        <v>4608</v>
      </c>
      <c r="D4535" s="39">
        <v>0.65239999999999998</v>
      </c>
      <c r="E4535" s="39">
        <v>0.62849999999999995</v>
      </c>
    </row>
    <row r="4536" spans="1:5" x14ac:dyDescent="0.2">
      <c r="A4536" s="39">
        <v>66</v>
      </c>
      <c r="B4536" s="39">
        <v>2046</v>
      </c>
      <c r="C4536" s="38" t="s">
        <v>4609</v>
      </c>
      <c r="D4536" s="39">
        <v>0.64429999999999998</v>
      </c>
      <c r="E4536" s="39">
        <v>0.61909999999999998</v>
      </c>
    </row>
    <row r="4537" spans="1:5" x14ac:dyDescent="0.2">
      <c r="A4537" s="39">
        <v>66</v>
      </c>
      <c r="B4537" s="39">
        <v>2047</v>
      </c>
      <c r="C4537" s="38" t="s">
        <v>4610</v>
      </c>
      <c r="D4537" s="39">
        <v>0.63629999999999998</v>
      </c>
      <c r="E4537" s="39">
        <v>0.6099</v>
      </c>
    </row>
    <row r="4538" spans="1:5" x14ac:dyDescent="0.2">
      <c r="A4538" s="39">
        <v>66</v>
      </c>
      <c r="B4538" s="39">
        <v>2048</v>
      </c>
      <c r="C4538" s="38" t="s">
        <v>4611</v>
      </c>
      <c r="D4538" s="39">
        <v>0.62839999999999996</v>
      </c>
      <c r="E4538" s="39">
        <v>0.6008</v>
      </c>
    </row>
    <row r="4539" spans="1:5" x14ac:dyDescent="0.2">
      <c r="A4539" s="39">
        <v>66</v>
      </c>
      <c r="B4539" s="39">
        <v>2049</v>
      </c>
      <c r="C4539" s="38" t="s">
        <v>4612</v>
      </c>
      <c r="D4539" s="39">
        <v>0.62070000000000003</v>
      </c>
      <c r="E4539" s="39">
        <v>0.59179999999999999</v>
      </c>
    </row>
    <row r="4540" spans="1:5" x14ac:dyDescent="0.2">
      <c r="A4540" s="39">
        <v>66</v>
      </c>
      <c r="B4540" s="39">
        <v>2050</v>
      </c>
      <c r="C4540" s="38" t="s">
        <v>4613</v>
      </c>
      <c r="D4540" s="39">
        <v>0.6129</v>
      </c>
      <c r="E4540" s="39">
        <v>0.58299999999999996</v>
      </c>
    </row>
    <row r="4541" spans="1:5" x14ac:dyDescent="0.2">
      <c r="A4541" s="39">
        <v>66</v>
      </c>
      <c r="B4541" s="39">
        <v>2051</v>
      </c>
      <c r="C4541" s="38" t="s">
        <v>4614</v>
      </c>
      <c r="D4541" s="39">
        <v>0.60529999999999995</v>
      </c>
      <c r="E4541" s="39">
        <v>0.57430000000000003</v>
      </c>
    </row>
    <row r="4542" spans="1:5" x14ac:dyDescent="0.2">
      <c r="A4542" s="39">
        <v>66</v>
      </c>
      <c r="B4542" s="39">
        <v>2052</v>
      </c>
      <c r="C4542" s="38" t="s">
        <v>4615</v>
      </c>
      <c r="D4542" s="39">
        <v>0.59789999999999999</v>
      </c>
      <c r="E4542" s="39">
        <v>0.56569999999999998</v>
      </c>
    </row>
    <row r="4543" spans="1:5" x14ac:dyDescent="0.2">
      <c r="A4543" s="39">
        <v>66</v>
      </c>
      <c r="B4543" s="39">
        <v>2053</v>
      </c>
      <c r="C4543" s="38" t="s">
        <v>4616</v>
      </c>
      <c r="D4543" s="39">
        <v>0.59040000000000004</v>
      </c>
      <c r="E4543" s="39">
        <v>0.55720000000000003</v>
      </c>
    </row>
    <row r="4544" spans="1:5" x14ac:dyDescent="0.2">
      <c r="A4544" s="39">
        <v>66</v>
      </c>
      <c r="B4544" s="39">
        <v>2054</v>
      </c>
      <c r="C4544" s="38" t="s">
        <v>4617</v>
      </c>
      <c r="D4544" s="39">
        <v>0.58309999999999995</v>
      </c>
      <c r="E4544" s="39">
        <v>0.54890000000000005</v>
      </c>
    </row>
    <row r="4545" spans="1:5" x14ac:dyDescent="0.2">
      <c r="A4545" s="39">
        <v>66</v>
      </c>
      <c r="B4545" s="39">
        <v>2055</v>
      </c>
      <c r="C4545" s="38" t="s">
        <v>4618</v>
      </c>
      <c r="D4545" s="39">
        <v>0.57579999999999998</v>
      </c>
      <c r="E4545" s="39">
        <v>0.54069999999999996</v>
      </c>
    </row>
    <row r="4546" spans="1:5" x14ac:dyDescent="0.2">
      <c r="A4546" s="39">
        <v>66</v>
      </c>
      <c r="B4546" s="39">
        <v>2056</v>
      </c>
      <c r="C4546" s="38" t="s">
        <v>4619</v>
      </c>
      <c r="D4546" s="39">
        <v>0.56869999999999998</v>
      </c>
      <c r="E4546" s="39">
        <v>0.53259999999999996</v>
      </c>
    </row>
    <row r="4547" spans="1:5" x14ac:dyDescent="0.2">
      <c r="A4547" s="39">
        <v>66</v>
      </c>
      <c r="B4547" s="39">
        <v>2057</v>
      </c>
      <c r="C4547" s="38" t="s">
        <v>4620</v>
      </c>
      <c r="D4547" s="39">
        <v>0.56169999999999998</v>
      </c>
      <c r="E4547" s="39">
        <v>0.52470000000000006</v>
      </c>
    </row>
    <row r="4548" spans="1:5" x14ac:dyDescent="0.2">
      <c r="A4548" s="39">
        <v>66</v>
      </c>
      <c r="B4548" s="39">
        <v>2058</v>
      </c>
      <c r="C4548" s="38" t="s">
        <v>4621</v>
      </c>
      <c r="D4548" s="39">
        <v>0.55469999999999997</v>
      </c>
      <c r="E4548" s="39">
        <v>0.51690000000000003</v>
      </c>
    </row>
    <row r="4549" spans="1:5" x14ac:dyDescent="0.2">
      <c r="A4549" s="39">
        <v>66</v>
      </c>
      <c r="B4549" s="39">
        <v>2059</v>
      </c>
      <c r="C4549" s="38" t="s">
        <v>4622</v>
      </c>
      <c r="D4549" s="39">
        <v>0.54779999999999995</v>
      </c>
      <c r="E4549" s="39">
        <v>0.5091</v>
      </c>
    </row>
    <row r="4550" spans="1:5" x14ac:dyDescent="0.2">
      <c r="A4550" s="39">
        <v>66</v>
      </c>
      <c r="B4550" s="39">
        <v>2060</v>
      </c>
      <c r="C4550" s="38" t="s">
        <v>4623</v>
      </c>
      <c r="D4550" s="39">
        <v>0.54100000000000004</v>
      </c>
      <c r="E4550" s="39">
        <v>0.50149999999999995</v>
      </c>
    </row>
    <row r="4551" spans="1:5" x14ac:dyDescent="0.2">
      <c r="A4551" s="39">
        <v>66</v>
      </c>
      <c r="B4551" s="39">
        <v>2061</v>
      </c>
      <c r="C4551" s="38" t="s">
        <v>4624</v>
      </c>
      <c r="D4551" s="39">
        <v>0.53420000000000001</v>
      </c>
      <c r="E4551" s="39">
        <v>0.49390000000000001</v>
      </c>
    </row>
    <row r="4552" spans="1:5" x14ac:dyDescent="0.2">
      <c r="A4552" s="39">
        <v>66</v>
      </c>
      <c r="B4552" s="39">
        <v>2062</v>
      </c>
      <c r="C4552" s="38" t="s">
        <v>4625</v>
      </c>
      <c r="D4552" s="39">
        <v>0.52759999999999996</v>
      </c>
      <c r="E4552" s="39">
        <v>0.48659999999999998</v>
      </c>
    </row>
    <row r="4553" spans="1:5" x14ac:dyDescent="0.2">
      <c r="A4553" s="39">
        <v>66</v>
      </c>
      <c r="B4553" s="39">
        <v>2063</v>
      </c>
      <c r="C4553" s="38" t="s">
        <v>4626</v>
      </c>
      <c r="D4553" s="39">
        <v>0.52100000000000002</v>
      </c>
      <c r="E4553" s="39">
        <v>0.47939999999999999</v>
      </c>
    </row>
    <row r="4554" spans="1:5" x14ac:dyDescent="0.2">
      <c r="A4554" s="39">
        <v>66</v>
      </c>
      <c r="B4554" s="39">
        <v>2064</v>
      </c>
      <c r="C4554" s="38" t="s">
        <v>4627</v>
      </c>
      <c r="D4554" s="39">
        <v>0.51459999999999995</v>
      </c>
      <c r="E4554" s="39">
        <v>0.47210000000000002</v>
      </c>
    </row>
    <row r="4555" spans="1:5" x14ac:dyDescent="0.2">
      <c r="A4555" s="39">
        <v>66</v>
      </c>
      <c r="B4555" s="39">
        <v>2065</v>
      </c>
      <c r="C4555" s="38" t="s">
        <v>4628</v>
      </c>
      <c r="D4555" s="39">
        <v>0.50819999999999999</v>
      </c>
      <c r="E4555" s="39">
        <v>0.46510000000000001</v>
      </c>
    </row>
    <row r="4556" spans="1:5" x14ac:dyDescent="0.2">
      <c r="A4556" s="39">
        <v>66</v>
      </c>
      <c r="B4556" s="39">
        <v>2066</v>
      </c>
      <c r="C4556" s="38" t="s">
        <v>4629</v>
      </c>
      <c r="D4556" s="39">
        <v>0.50190000000000001</v>
      </c>
      <c r="E4556" s="39">
        <v>0.45810000000000001</v>
      </c>
    </row>
    <row r="4557" spans="1:5" x14ac:dyDescent="0.2">
      <c r="A4557" s="39">
        <v>66</v>
      </c>
      <c r="B4557" s="39">
        <v>2067</v>
      </c>
      <c r="C4557" s="38" t="s">
        <v>4630</v>
      </c>
      <c r="D4557" s="39">
        <v>0.49569999999999997</v>
      </c>
      <c r="E4557" s="39">
        <v>0.45129999999999998</v>
      </c>
    </row>
    <row r="4558" spans="1:5" x14ac:dyDescent="0.2">
      <c r="A4558" s="39">
        <v>66</v>
      </c>
      <c r="B4558" s="39">
        <v>2068</v>
      </c>
      <c r="C4558" s="38" t="s">
        <v>4631</v>
      </c>
      <c r="D4558" s="39">
        <v>0.48949999999999999</v>
      </c>
      <c r="E4558" s="39">
        <v>0.4446</v>
      </c>
    </row>
    <row r="4559" spans="1:5" x14ac:dyDescent="0.2">
      <c r="A4559" s="39">
        <v>66</v>
      </c>
      <c r="B4559" s="39">
        <v>2069</v>
      </c>
      <c r="C4559" s="38" t="s">
        <v>4632</v>
      </c>
      <c r="D4559" s="39">
        <v>0.4834</v>
      </c>
      <c r="E4559" s="39">
        <v>0.43790000000000001</v>
      </c>
    </row>
    <row r="4560" spans="1:5" x14ac:dyDescent="0.2">
      <c r="A4560" s="39">
        <v>66</v>
      </c>
      <c r="B4560" s="39">
        <v>2070</v>
      </c>
      <c r="C4560" s="38" t="s">
        <v>4633</v>
      </c>
      <c r="D4560" s="39">
        <v>0.47739999999999999</v>
      </c>
      <c r="E4560" s="39">
        <v>0.43140000000000001</v>
      </c>
    </row>
    <row r="4561" spans="1:5" x14ac:dyDescent="0.2">
      <c r="A4561" s="39">
        <v>66</v>
      </c>
      <c r="B4561" s="39">
        <v>2071</v>
      </c>
      <c r="C4561" s="38" t="s">
        <v>4634</v>
      </c>
      <c r="D4561" s="39">
        <v>0.47149999999999997</v>
      </c>
      <c r="E4561" s="39">
        <v>0.4249</v>
      </c>
    </row>
    <row r="4562" spans="1:5" x14ac:dyDescent="0.2">
      <c r="A4562" s="39">
        <v>66</v>
      </c>
      <c r="B4562" s="39">
        <v>2072</v>
      </c>
      <c r="C4562" s="38" t="s">
        <v>4635</v>
      </c>
      <c r="D4562" s="39">
        <v>0.46560000000000001</v>
      </c>
      <c r="E4562" s="39">
        <v>0.41860000000000003</v>
      </c>
    </row>
    <row r="4563" spans="1:5" x14ac:dyDescent="0.2">
      <c r="A4563" s="39">
        <v>66</v>
      </c>
      <c r="B4563" s="39">
        <v>2073</v>
      </c>
      <c r="C4563" s="38" t="s">
        <v>4636</v>
      </c>
      <c r="D4563" s="39">
        <v>0.45989999999999998</v>
      </c>
      <c r="E4563" s="39">
        <v>0.4123</v>
      </c>
    </row>
    <row r="4564" spans="1:5" x14ac:dyDescent="0.2">
      <c r="A4564" s="39">
        <v>66</v>
      </c>
      <c r="B4564" s="39">
        <v>2074</v>
      </c>
      <c r="C4564" s="38" t="s">
        <v>4637</v>
      </c>
      <c r="D4564" s="39">
        <v>0.4541</v>
      </c>
      <c r="E4564" s="39">
        <v>0.40620000000000001</v>
      </c>
    </row>
    <row r="4565" spans="1:5" x14ac:dyDescent="0.2">
      <c r="A4565" s="39">
        <v>66</v>
      </c>
      <c r="B4565" s="39">
        <v>2075</v>
      </c>
      <c r="C4565" s="38" t="s">
        <v>4638</v>
      </c>
      <c r="D4565" s="39">
        <v>0.44850000000000001</v>
      </c>
      <c r="E4565" s="39">
        <v>0.4</v>
      </c>
    </row>
    <row r="4566" spans="1:5" x14ac:dyDescent="0.2">
      <c r="A4566" s="39">
        <v>66</v>
      </c>
      <c r="B4566" s="39">
        <v>2076</v>
      </c>
      <c r="C4566" s="38" t="s">
        <v>4639</v>
      </c>
      <c r="D4566" s="39">
        <v>0.44290000000000002</v>
      </c>
      <c r="E4566" s="39">
        <v>0.39410000000000001</v>
      </c>
    </row>
    <row r="4567" spans="1:5" x14ac:dyDescent="0.2">
      <c r="A4567" s="39">
        <v>66</v>
      </c>
      <c r="B4567" s="39">
        <v>2077</v>
      </c>
      <c r="C4567" s="38" t="s">
        <v>4640</v>
      </c>
      <c r="D4567" s="39">
        <v>0.43740000000000001</v>
      </c>
      <c r="E4567" s="39">
        <v>0.38819999999999999</v>
      </c>
    </row>
    <row r="4568" spans="1:5" x14ac:dyDescent="0.2">
      <c r="A4568" s="39">
        <v>66</v>
      </c>
      <c r="B4568" s="39">
        <v>2078</v>
      </c>
      <c r="C4568" s="38" t="s">
        <v>4641</v>
      </c>
      <c r="D4568" s="39">
        <v>0.43190000000000001</v>
      </c>
      <c r="E4568" s="39">
        <v>0.38240000000000002</v>
      </c>
    </row>
    <row r="4569" spans="1:5" x14ac:dyDescent="0.2">
      <c r="A4569" s="39">
        <v>66</v>
      </c>
      <c r="B4569" s="39">
        <v>2079</v>
      </c>
      <c r="C4569" s="38" t="s">
        <v>4642</v>
      </c>
      <c r="D4569" s="39">
        <v>0.42649999999999999</v>
      </c>
      <c r="E4569" s="39">
        <v>0.37659999999999999</v>
      </c>
    </row>
    <row r="4570" spans="1:5" x14ac:dyDescent="0.2">
      <c r="A4570" s="39">
        <v>66</v>
      </c>
      <c r="B4570" s="39">
        <v>2080</v>
      </c>
      <c r="C4570" s="38" t="s">
        <v>4643</v>
      </c>
      <c r="D4570" s="39">
        <v>0.42130000000000001</v>
      </c>
      <c r="E4570" s="39">
        <v>0.371</v>
      </c>
    </row>
    <row r="4571" spans="1:5" x14ac:dyDescent="0.2">
      <c r="A4571" s="39">
        <v>66</v>
      </c>
      <c r="B4571" s="39">
        <v>2081</v>
      </c>
      <c r="C4571" s="38" t="s">
        <v>4644</v>
      </c>
      <c r="D4571" s="39">
        <v>0.41599999999999998</v>
      </c>
      <c r="E4571" s="39">
        <v>0.36549999999999999</v>
      </c>
    </row>
    <row r="4572" spans="1:5" x14ac:dyDescent="0.2">
      <c r="A4572" s="39">
        <v>66</v>
      </c>
      <c r="B4572" s="39">
        <v>2082</v>
      </c>
      <c r="C4572" s="38" t="s">
        <v>4645</v>
      </c>
      <c r="D4572" s="39">
        <v>0.41089999999999999</v>
      </c>
      <c r="E4572" s="39">
        <v>0.3599</v>
      </c>
    </row>
    <row r="4573" spans="1:5" x14ac:dyDescent="0.2">
      <c r="A4573" s="39">
        <v>66</v>
      </c>
      <c r="B4573" s="39">
        <v>2083</v>
      </c>
      <c r="C4573" s="38" t="s">
        <v>4646</v>
      </c>
      <c r="D4573" s="39">
        <v>0.40579999999999999</v>
      </c>
      <c r="E4573" s="39">
        <v>0.35460000000000003</v>
      </c>
    </row>
    <row r="4574" spans="1:5" x14ac:dyDescent="0.2">
      <c r="A4574" s="39">
        <v>66</v>
      </c>
      <c r="B4574" s="39">
        <v>2084</v>
      </c>
      <c r="C4574" s="38" t="s">
        <v>4647</v>
      </c>
      <c r="D4574" s="39">
        <v>0.4007</v>
      </c>
      <c r="E4574" s="39">
        <v>0.3493</v>
      </c>
    </row>
    <row r="4575" spans="1:5" x14ac:dyDescent="0.2">
      <c r="A4575" s="39">
        <v>66</v>
      </c>
      <c r="B4575" s="39">
        <v>2085</v>
      </c>
      <c r="C4575" s="38" t="s">
        <v>4648</v>
      </c>
      <c r="D4575" s="39">
        <v>0.39579999999999999</v>
      </c>
      <c r="E4575" s="39">
        <v>0.34410000000000002</v>
      </c>
    </row>
    <row r="4576" spans="1:5" x14ac:dyDescent="0.2">
      <c r="A4576" s="39">
        <v>66</v>
      </c>
      <c r="B4576" s="39">
        <v>2086</v>
      </c>
      <c r="C4576" s="38" t="s">
        <v>4649</v>
      </c>
      <c r="D4576" s="39">
        <v>0.39079999999999998</v>
      </c>
      <c r="E4576" s="39">
        <v>0.33889999999999998</v>
      </c>
    </row>
    <row r="4577" spans="1:5" x14ac:dyDescent="0.2">
      <c r="A4577" s="39">
        <v>66</v>
      </c>
      <c r="B4577" s="39">
        <v>2087</v>
      </c>
      <c r="C4577" s="38" t="s">
        <v>4650</v>
      </c>
      <c r="D4577" s="39">
        <v>0.38590000000000002</v>
      </c>
      <c r="E4577" s="39">
        <v>0.33389999999999997</v>
      </c>
    </row>
    <row r="4578" spans="1:5" x14ac:dyDescent="0.2">
      <c r="A4578" s="39">
        <v>66</v>
      </c>
      <c r="B4578" s="39">
        <v>2088</v>
      </c>
      <c r="C4578" s="38" t="s">
        <v>4651</v>
      </c>
      <c r="D4578" s="39">
        <v>0.38109999999999999</v>
      </c>
      <c r="E4578" s="39">
        <v>0.32879999999999998</v>
      </c>
    </row>
    <row r="4579" spans="1:5" x14ac:dyDescent="0.2">
      <c r="A4579" s="39">
        <v>66</v>
      </c>
      <c r="B4579" s="39">
        <v>2089</v>
      </c>
      <c r="C4579" s="38" t="s">
        <v>4652</v>
      </c>
      <c r="D4579" s="39">
        <v>0.37640000000000001</v>
      </c>
      <c r="E4579" s="39">
        <v>0.32390000000000002</v>
      </c>
    </row>
    <row r="4580" spans="1:5" x14ac:dyDescent="0.2">
      <c r="A4580" s="39">
        <v>66</v>
      </c>
      <c r="B4580" s="39">
        <v>2090</v>
      </c>
      <c r="C4580" s="38" t="s">
        <v>4653</v>
      </c>
      <c r="D4580" s="39">
        <v>0.37180000000000002</v>
      </c>
      <c r="E4580" s="39">
        <v>0.31909999999999999</v>
      </c>
    </row>
    <row r="4581" spans="1:5" x14ac:dyDescent="0.2">
      <c r="A4581" s="39">
        <v>66</v>
      </c>
      <c r="B4581" s="39">
        <v>2091</v>
      </c>
      <c r="C4581" s="38" t="s">
        <v>4654</v>
      </c>
      <c r="D4581" s="39">
        <v>0.36709999999999998</v>
      </c>
      <c r="E4581" s="39">
        <v>0.31430000000000002</v>
      </c>
    </row>
    <row r="4582" spans="1:5" x14ac:dyDescent="0.2">
      <c r="A4582" s="39">
        <v>66</v>
      </c>
      <c r="B4582" s="39">
        <v>2092</v>
      </c>
      <c r="C4582" s="38" t="s">
        <v>4655</v>
      </c>
      <c r="D4582" s="39">
        <v>0.36249999999999999</v>
      </c>
      <c r="E4582" s="39">
        <v>0.30959999999999999</v>
      </c>
    </row>
    <row r="4583" spans="1:5" x14ac:dyDescent="0.2">
      <c r="A4583" s="39">
        <v>66</v>
      </c>
      <c r="B4583" s="39">
        <v>2093</v>
      </c>
      <c r="C4583" s="38" t="s">
        <v>4656</v>
      </c>
      <c r="D4583" s="39">
        <v>0.35799999999999998</v>
      </c>
      <c r="E4583" s="39">
        <v>0.30499999999999999</v>
      </c>
    </row>
    <row r="4584" spans="1:5" x14ac:dyDescent="0.2">
      <c r="A4584" s="39">
        <v>66</v>
      </c>
      <c r="B4584" s="39">
        <v>2094</v>
      </c>
      <c r="C4584" s="38" t="s">
        <v>4657</v>
      </c>
      <c r="D4584" s="39">
        <v>0.35360000000000003</v>
      </c>
      <c r="E4584" s="39">
        <v>0.3004</v>
      </c>
    </row>
    <row r="4585" spans="1:5" x14ac:dyDescent="0.2">
      <c r="A4585" s="39">
        <v>66</v>
      </c>
      <c r="B4585" s="39">
        <v>2095</v>
      </c>
      <c r="C4585" s="38" t="s">
        <v>4658</v>
      </c>
      <c r="D4585" s="39">
        <v>0.34910000000000002</v>
      </c>
      <c r="E4585" s="39">
        <v>0.2959</v>
      </c>
    </row>
    <row r="4586" spans="1:5" x14ac:dyDescent="0.2">
      <c r="A4586" s="39">
        <v>66</v>
      </c>
      <c r="B4586" s="39">
        <v>2096</v>
      </c>
      <c r="C4586" s="38" t="s">
        <v>4659</v>
      </c>
      <c r="D4586" s="39">
        <v>0.3448</v>
      </c>
      <c r="E4586" s="39">
        <v>0.29149999999999998</v>
      </c>
    </row>
    <row r="4587" spans="1:5" x14ac:dyDescent="0.2">
      <c r="A4587" s="39">
        <v>66</v>
      </c>
      <c r="B4587" s="39">
        <v>2097</v>
      </c>
      <c r="C4587" s="38" t="s">
        <v>4660</v>
      </c>
      <c r="D4587" s="39">
        <v>0.34050000000000002</v>
      </c>
      <c r="E4587" s="39">
        <v>0.28710000000000002</v>
      </c>
    </row>
    <row r="4588" spans="1:5" x14ac:dyDescent="0.2">
      <c r="A4588" s="39">
        <v>66</v>
      </c>
      <c r="B4588" s="39">
        <v>2098</v>
      </c>
      <c r="C4588" s="38" t="s">
        <v>4661</v>
      </c>
      <c r="D4588" s="39">
        <v>0.33629999999999999</v>
      </c>
      <c r="E4588" s="39">
        <v>0.2828</v>
      </c>
    </row>
    <row r="4589" spans="1:5" x14ac:dyDescent="0.2">
      <c r="A4589" s="39">
        <v>66</v>
      </c>
      <c r="B4589" s="39">
        <v>2099</v>
      </c>
      <c r="C4589" s="38" t="s">
        <v>4662</v>
      </c>
      <c r="D4589" s="39">
        <v>0.33210000000000001</v>
      </c>
      <c r="E4589" s="39">
        <v>0.27860000000000001</v>
      </c>
    </row>
    <row r="4590" spans="1:5" x14ac:dyDescent="0.2">
      <c r="A4590" s="39">
        <v>66</v>
      </c>
      <c r="B4590" s="39">
        <v>2100</v>
      </c>
      <c r="C4590" s="38" t="s">
        <v>4663</v>
      </c>
      <c r="D4590" s="39">
        <v>0.32800000000000001</v>
      </c>
      <c r="E4590" s="39">
        <v>0.27439999999999998</v>
      </c>
    </row>
    <row r="4591" spans="1:5" x14ac:dyDescent="0.2">
      <c r="A4591" s="39">
        <v>66</v>
      </c>
      <c r="B4591" s="39">
        <v>2101</v>
      </c>
      <c r="C4591" s="38" t="s">
        <v>4664</v>
      </c>
      <c r="D4591" s="39">
        <v>0.32390000000000002</v>
      </c>
      <c r="E4591" s="39">
        <v>0.27029999999999998</v>
      </c>
    </row>
    <row r="4592" spans="1:5" x14ac:dyDescent="0.2">
      <c r="A4592" s="39">
        <v>66</v>
      </c>
      <c r="B4592" s="39">
        <v>2102</v>
      </c>
      <c r="C4592" s="38" t="s">
        <v>4665</v>
      </c>
      <c r="D4592" s="39">
        <v>0.31979999999999997</v>
      </c>
      <c r="E4592" s="39">
        <v>0.26619999999999999</v>
      </c>
    </row>
    <row r="4593" spans="1:5" x14ac:dyDescent="0.2">
      <c r="A4593" s="39">
        <v>66</v>
      </c>
      <c r="B4593" s="39">
        <v>2103</v>
      </c>
      <c r="C4593" s="38" t="s">
        <v>4666</v>
      </c>
      <c r="D4593" s="39">
        <v>0.31590000000000001</v>
      </c>
      <c r="E4593" s="39">
        <v>0.26219999999999999</v>
      </c>
    </row>
    <row r="4594" spans="1:5" x14ac:dyDescent="0.2">
      <c r="A4594" s="39">
        <v>66</v>
      </c>
      <c r="B4594" s="39">
        <v>2104</v>
      </c>
      <c r="C4594" s="38" t="s">
        <v>4667</v>
      </c>
      <c r="D4594" s="39">
        <v>0.312</v>
      </c>
      <c r="E4594" s="39">
        <v>0.25840000000000002</v>
      </c>
    </row>
    <row r="4595" spans="1:5" x14ac:dyDescent="0.2">
      <c r="A4595" s="39">
        <v>66</v>
      </c>
      <c r="B4595" s="39">
        <v>2105</v>
      </c>
      <c r="C4595" s="38" t="s">
        <v>4668</v>
      </c>
      <c r="D4595" s="39">
        <v>0.308</v>
      </c>
      <c r="E4595" s="39">
        <v>0.2545</v>
      </c>
    </row>
    <row r="4596" spans="1:5" x14ac:dyDescent="0.2">
      <c r="A4596" s="39">
        <v>66</v>
      </c>
      <c r="B4596" s="39">
        <v>2106</v>
      </c>
      <c r="C4596" s="38" t="s">
        <v>4669</v>
      </c>
      <c r="D4596" s="39">
        <v>0.30420000000000003</v>
      </c>
      <c r="E4596" s="39">
        <v>0.25059999999999999</v>
      </c>
    </row>
    <row r="4597" spans="1:5" x14ac:dyDescent="0.2">
      <c r="A4597" s="39">
        <v>66</v>
      </c>
      <c r="B4597" s="39">
        <v>2107</v>
      </c>
      <c r="C4597" s="38" t="s">
        <v>4670</v>
      </c>
      <c r="D4597" s="39">
        <v>0.30049999999999999</v>
      </c>
      <c r="E4597" s="39">
        <v>0.24690000000000001</v>
      </c>
    </row>
    <row r="4598" spans="1:5" x14ac:dyDescent="0.2">
      <c r="A4598" s="39">
        <v>66</v>
      </c>
      <c r="B4598" s="39">
        <v>2108</v>
      </c>
      <c r="C4598" s="38" t="s">
        <v>4671</v>
      </c>
      <c r="D4598" s="39">
        <v>0.29670000000000002</v>
      </c>
      <c r="E4598" s="39">
        <v>0.2432</v>
      </c>
    </row>
    <row r="4599" spans="1:5" x14ac:dyDescent="0.2">
      <c r="A4599" s="39">
        <v>66</v>
      </c>
      <c r="B4599" s="39">
        <v>2109</v>
      </c>
      <c r="C4599" s="38" t="s">
        <v>4672</v>
      </c>
      <c r="D4599" s="39">
        <v>0.29299999999999998</v>
      </c>
      <c r="E4599" s="39">
        <v>0.23949999999999999</v>
      </c>
    </row>
    <row r="4600" spans="1:5" x14ac:dyDescent="0.2">
      <c r="A4600" s="39">
        <v>66</v>
      </c>
      <c r="B4600" s="39">
        <v>2110</v>
      </c>
      <c r="C4600" s="38" t="s">
        <v>4673</v>
      </c>
      <c r="D4600" s="39">
        <v>0.2893</v>
      </c>
      <c r="E4600" s="39">
        <v>0.23599999999999999</v>
      </c>
    </row>
    <row r="4601" spans="1:5" x14ac:dyDescent="0.2">
      <c r="A4601" s="39">
        <v>66</v>
      </c>
      <c r="B4601" s="39">
        <v>2111</v>
      </c>
      <c r="C4601" s="38" t="s">
        <v>4674</v>
      </c>
      <c r="D4601" s="39">
        <v>0.28570000000000001</v>
      </c>
      <c r="E4601" s="39">
        <v>0.23250000000000001</v>
      </c>
    </row>
    <row r="4602" spans="1:5" x14ac:dyDescent="0.2">
      <c r="A4602" s="39">
        <v>66</v>
      </c>
      <c r="B4602" s="39">
        <v>2112</v>
      </c>
      <c r="C4602" s="38" t="s">
        <v>4675</v>
      </c>
      <c r="D4602" s="39">
        <v>0.28220000000000001</v>
      </c>
      <c r="E4602" s="39">
        <v>0.22889999999999999</v>
      </c>
    </row>
    <row r="4603" spans="1:5" x14ac:dyDescent="0.2">
      <c r="A4603" s="39">
        <v>66</v>
      </c>
      <c r="B4603" s="39">
        <v>2113</v>
      </c>
      <c r="C4603" s="38" t="s">
        <v>4676</v>
      </c>
      <c r="D4603" s="39">
        <v>0.27860000000000001</v>
      </c>
      <c r="E4603" s="39">
        <v>0.22559999999999999</v>
      </c>
    </row>
    <row r="4604" spans="1:5" x14ac:dyDescent="0.2">
      <c r="A4604" s="39">
        <v>66</v>
      </c>
      <c r="B4604" s="39">
        <v>2114</v>
      </c>
      <c r="C4604" s="38" t="s">
        <v>4677</v>
      </c>
      <c r="D4604" s="39">
        <v>0.2752</v>
      </c>
      <c r="E4604" s="39">
        <v>0.22220000000000001</v>
      </c>
    </row>
    <row r="4605" spans="1:5" x14ac:dyDescent="0.2">
      <c r="A4605" s="39">
        <v>66</v>
      </c>
      <c r="B4605" s="39">
        <v>2115</v>
      </c>
      <c r="C4605" s="38" t="s">
        <v>4678</v>
      </c>
      <c r="D4605" s="39">
        <v>0.2717</v>
      </c>
      <c r="E4605" s="39">
        <v>0.21879999999999999</v>
      </c>
    </row>
    <row r="4606" spans="1:5" x14ac:dyDescent="0.2">
      <c r="A4606" s="39">
        <v>66</v>
      </c>
      <c r="B4606" s="39">
        <v>2116</v>
      </c>
      <c r="C4606" s="38" t="s">
        <v>4679</v>
      </c>
      <c r="D4606" s="39">
        <v>0.26824451308139535</v>
      </c>
      <c r="E4606" s="39">
        <v>0.21545202520252021</v>
      </c>
    </row>
    <row r="4607" spans="1:5" x14ac:dyDescent="0.2">
      <c r="A4607" s="39">
        <v>66</v>
      </c>
      <c r="B4607" s="39">
        <v>2117</v>
      </c>
      <c r="C4607" s="38" t="s">
        <v>4680</v>
      </c>
      <c r="D4607" s="39">
        <v>0.26483297312578169</v>
      </c>
      <c r="E4607" s="39">
        <v>0.21215527954235561</v>
      </c>
    </row>
    <row r="4608" spans="1:5" x14ac:dyDescent="0.2">
      <c r="A4608" s="39">
        <v>67</v>
      </c>
      <c r="B4608" s="39">
        <v>2024</v>
      </c>
      <c r="C4608" s="38" t="s">
        <v>4681</v>
      </c>
      <c r="D4608" s="39">
        <v>0.93740000000000001</v>
      </c>
      <c r="E4608" s="39">
        <v>0.93459999999999999</v>
      </c>
    </row>
    <row r="4609" spans="1:5" x14ac:dyDescent="0.2">
      <c r="A4609" s="39">
        <v>67</v>
      </c>
      <c r="B4609" s="39">
        <v>2025</v>
      </c>
      <c r="C4609" s="38" t="s">
        <v>4682</v>
      </c>
      <c r="D4609" s="39">
        <v>0.90539999999999998</v>
      </c>
      <c r="E4609" s="39">
        <v>0.90169999999999995</v>
      </c>
    </row>
    <row r="4610" spans="1:5" x14ac:dyDescent="0.2">
      <c r="A4610" s="39">
        <v>67</v>
      </c>
      <c r="B4610" s="39">
        <v>2026</v>
      </c>
      <c r="C4610" s="38" t="s">
        <v>4683</v>
      </c>
      <c r="D4610" s="39">
        <v>0.89090000000000003</v>
      </c>
      <c r="E4610" s="39">
        <v>0.88639999999999997</v>
      </c>
    </row>
    <row r="4611" spans="1:5" x14ac:dyDescent="0.2">
      <c r="A4611" s="39">
        <v>67</v>
      </c>
      <c r="B4611" s="39">
        <v>2027</v>
      </c>
      <c r="C4611" s="38" t="s">
        <v>4684</v>
      </c>
      <c r="D4611" s="39">
        <v>0.87549999999999994</v>
      </c>
      <c r="E4611" s="39">
        <v>0.87070000000000003</v>
      </c>
    </row>
    <row r="4612" spans="1:5" x14ac:dyDescent="0.2">
      <c r="A4612" s="39">
        <v>67</v>
      </c>
      <c r="B4612" s="39">
        <v>2028</v>
      </c>
      <c r="C4612" s="38" t="s">
        <v>4685</v>
      </c>
      <c r="D4612" s="39">
        <v>0.85970000000000002</v>
      </c>
      <c r="E4612" s="39">
        <v>0.85429999999999995</v>
      </c>
    </row>
    <row r="4613" spans="1:5" x14ac:dyDescent="0.2">
      <c r="A4613" s="39">
        <v>67</v>
      </c>
      <c r="B4613" s="39">
        <v>2029</v>
      </c>
      <c r="C4613" s="38" t="s">
        <v>4686</v>
      </c>
      <c r="D4613" s="39">
        <v>0.84350000000000003</v>
      </c>
      <c r="E4613" s="39">
        <v>0.83779999999999999</v>
      </c>
    </row>
    <row r="4614" spans="1:5" x14ac:dyDescent="0.2">
      <c r="A4614" s="39">
        <v>67</v>
      </c>
      <c r="B4614" s="39">
        <v>2030</v>
      </c>
      <c r="C4614" s="38" t="s">
        <v>4687</v>
      </c>
      <c r="D4614" s="39">
        <v>0.82750000000000001</v>
      </c>
      <c r="E4614" s="39">
        <v>0.82110000000000005</v>
      </c>
    </row>
    <row r="4615" spans="1:5" x14ac:dyDescent="0.2">
      <c r="A4615" s="39">
        <v>67</v>
      </c>
      <c r="B4615" s="39">
        <v>2031</v>
      </c>
      <c r="C4615" s="38" t="s">
        <v>4688</v>
      </c>
      <c r="D4615" s="39">
        <v>0.81159999999999999</v>
      </c>
      <c r="E4615" s="39">
        <v>0.80469999999999997</v>
      </c>
    </row>
    <row r="4616" spans="1:5" x14ac:dyDescent="0.2">
      <c r="A4616" s="39">
        <v>67</v>
      </c>
      <c r="B4616" s="39">
        <v>2032</v>
      </c>
      <c r="C4616" s="38" t="s">
        <v>4689</v>
      </c>
      <c r="D4616" s="39">
        <v>0.79620000000000002</v>
      </c>
      <c r="E4616" s="39">
        <v>0.78839999999999999</v>
      </c>
    </row>
    <row r="4617" spans="1:5" x14ac:dyDescent="0.2">
      <c r="A4617" s="39">
        <v>67</v>
      </c>
      <c r="B4617" s="39">
        <v>2033</v>
      </c>
      <c r="C4617" s="38" t="s">
        <v>4690</v>
      </c>
      <c r="D4617" s="39">
        <v>0.78139999999999998</v>
      </c>
      <c r="E4617" s="39">
        <v>0.77270000000000005</v>
      </c>
    </row>
    <row r="4618" spans="1:5" x14ac:dyDescent="0.2">
      <c r="A4618" s="39">
        <v>67</v>
      </c>
      <c r="B4618" s="39">
        <v>2034</v>
      </c>
      <c r="C4618" s="38" t="s">
        <v>4691</v>
      </c>
      <c r="D4618" s="39">
        <v>0.76739999999999997</v>
      </c>
      <c r="E4618" s="39">
        <v>0.75760000000000005</v>
      </c>
    </row>
    <row r="4619" spans="1:5" x14ac:dyDescent="0.2">
      <c r="A4619" s="39">
        <v>67</v>
      </c>
      <c r="B4619" s="39">
        <v>2035</v>
      </c>
      <c r="C4619" s="38" t="s">
        <v>4692</v>
      </c>
      <c r="D4619" s="39">
        <v>0.75409999999999999</v>
      </c>
      <c r="E4619" s="39">
        <v>0.74319999999999997</v>
      </c>
    </row>
    <row r="4620" spans="1:5" x14ac:dyDescent="0.2">
      <c r="A4620" s="39">
        <v>67</v>
      </c>
      <c r="B4620" s="39">
        <v>2036</v>
      </c>
      <c r="C4620" s="38" t="s">
        <v>4693</v>
      </c>
      <c r="D4620" s="39">
        <v>0.74139999999999995</v>
      </c>
      <c r="E4620" s="39">
        <v>0.72929999999999995</v>
      </c>
    </row>
    <row r="4621" spans="1:5" x14ac:dyDescent="0.2">
      <c r="A4621" s="39">
        <v>67</v>
      </c>
      <c r="B4621" s="39">
        <v>2037</v>
      </c>
      <c r="C4621" s="38" t="s">
        <v>4694</v>
      </c>
      <c r="D4621" s="39">
        <v>0.72960000000000003</v>
      </c>
      <c r="E4621" s="39">
        <v>0.71619999999999995</v>
      </c>
    </row>
    <row r="4622" spans="1:5" x14ac:dyDescent="0.2">
      <c r="A4622" s="39">
        <v>67</v>
      </c>
      <c r="B4622" s="39">
        <v>2038</v>
      </c>
      <c r="C4622" s="38" t="s">
        <v>4695</v>
      </c>
      <c r="D4622" s="39">
        <v>0.71860000000000002</v>
      </c>
      <c r="E4622" s="39">
        <v>0.70379999999999998</v>
      </c>
    </row>
    <row r="4623" spans="1:5" x14ac:dyDescent="0.2">
      <c r="A4623" s="39">
        <v>67</v>
      </c>
      <c r="B4623" s="39">
        <v>2039</v>
      </c>
      <c r="C4623" s="38" t="s">
        <v>4696</v>
      </c>
      <c r="D4623" s="39">
        <v>0.70830000000000004</v>
      </c>
      <c r="E4623" s="39">
        <v>0.69210000000000005</v>
      </c>
    </row>
    <row r="4624" spans="1:5" x14ac:dyDescent="0.2">
      <c r="A4624" s="39">
        <v>67</v>
      </c>
      <c r="B4624" s="39">
        <v>2040</v>
      </c>
      <c r="C4624" s="38" t="s">
        <v>4697</v>
      </c>
      <c r="D4624" s="39">
        <v>0.6986</v>
      </c>
      <c r="E4624" s="39">
        <v>0.68120000000000003</v>
      </c>
    </row>
    <row r="4625" spans="1:5" x14ac:dyDescent="0.2">
      <c r="A4625" s="39">
        <v>67</v>
      </c>
      <c r="B4625" s="39">
        <v>2041</v>
      </c>
      <c r="C4625" s="38" t="s">
        <v>4698</v>
      </c>
      <c r="D4625" s="39">
        <v>0.68959999999999999</v>
      </c>
      <c r="E4625" s="39">
        <v>0.67069999999999996</v>
      </c>
    </row>
    <row r="4626" spans="1:5" x14ac:dyDescent="0.2">
      <c r="A4626" s="39">
        <v>67</v>
      </c>
      <c r="B4626" s="39">
        <v>2042</v>
      </c>
      <c r="C4626" s="38" t="s">
        <v>4699</v>
      </c>
      <c r="D4626" s="39">
        <v>0.68110000000000004</v>
      </c>
      <c r="E4626" s="39">
        <v>0.66059999999999997</v>
      </c>
    </row>
    <row r="4627" spans="1:5" x14ac:dyDescent="0.2">
      <c r="A4627" s="39">
        <v>67</v>
      </c>
      <c r="B4627" s="39">
        <v>2043</v>
      </c>
      <c r="C4627" s="38" t="s">
        <v>4700</v>
      </c>
      <c r="D4627" s="39">
        <v>0.67259999999999998</v>
      </c>
      <c r="E4627" s="39">
        <v>0.65080000000000005</v>
      </c>
    </row>
    <row r="4628" spans="1:5" x14ac:dyDescent="0.2">
      <c r="A4628" s="39">
        <v>67</v>
      </c>
      <c r="B4628" s="39">
        <v>2044</v>
      </c>
      <c r="C4628" s="38" t="s">
        <v>4701</v>
      </c>
      <c r="D4628" s="39">
        <v>0.6643</v>
      </c>
      <c r="E4628" s="39">
        <v>0.6411</v>
      </c>
    </row>
    <row r="4629" spans="1:5" x14ac:dyDescent="0.2">
      <c r="A4629" s="39">
        <v>67</v>
      </c>
      <c r="B4629" s="39">
        <v>2045</v>
      </c>
      <c r="C4629" s="38" t="s">
        <v>4702</v>
      </c>
      <c r="D4629" s="39">
        <v>0.65600000000000003</v>
      </c>
      <c r="E4629" s="39">
        <v>0.63149999999999995</v>
      </c>
    </row>
    <row r="4630" spans="1:5" x14ac:dyDescent="0.2">
      <c r="A4630" s="39">
        <v>67</v>
      </c>
      <c r="B4630" s="39">
        <v>2046</v>
      </c>
      <c r="C4630" s="38" t="s">
        <v>4703</v>
      </c>
      <c r="D4630" s="39">
        <v>0.64790000000000003</v>
      </c>
      <c r="E4630" s="39">
        <v>0.62209999999999999</v>
      </c>
    </row>
    <row r="4631" spans="1:5" x14ac:dyDescent="0.2">
      <c r="A4631" s="39">
        <v>67</v>
      </c>
      <c r="B4631" s="39">
        <v>2047</v>
      </c>
      <c r="C4631" s="38" t="s">
        <v>4704</v>
      </c>
      <c r="D4631" s="39">
        <v>0.63980000000000004</v>
      </c>
      <c r="E4631" s="39">
        <v>0.61280000000000001</v>
      </c>
    </row>
    <row r="4632" spans="1:5" x14ac:dyDescent="0.2">
      <c r="A4632" s="39">
        <v>67</v>
      </c>
      <c r="B4632" s="39">
        <v>2048</v>
      </c>
      <c r="C4632" s="38" t="s">
        <v>4705</v>
      </c>
      <c r="D4632" s="39">
        <v>0.63200000000000001</v>
      </c>
      <c r="E4632" s="39">
        <v>0.60360000000000003</v>
      </c>
    </row>
    <row r="4633" spans="1:5" x14ac:dyDescent="0.2">
      <c r="A4633" s="39">
        <v>67</v>
      </c>
      <c r="B4633" s="39">
        <v>2049</v>
      </c>
      <c r="C4633" s="38" t="s">
        <v>4706</v>
      </c>
      <c r="D4633" s="39">
        <v>0.62409999999999999</v>
      </c>
      <c r="E4633" s="39">
        <v>0.59460000000000002</v>
      </c>
    </row>
    <row r="4634" spans="1:5" x14ac:dyDescent="0.2">
      <c r="A4634" s="39">
        <v>67</v>
      </c>
      <c r="B4634" s="39">
        <v>2050</v>
      </c>
      <c r="C4634" s="38" t="s">
        <v>4707</v>
      </c>
      <c r="D4634" s="39">
        <v>0.61639999999999995</v>
      </c>
      <c r="E4634" s="39">
        <v>0.5857</v>
      </c>
    </row>
    <row r="4635" spans="1:5" x14ac:dyDescent="0.2">
      <c r="A4635" s="39">
        <v>67</v>
      </c>
      <c r="B4635" s="39">
        <v>2051</v>
      </c>
      <c r="C4635" s="38" t="s">
        <v>4708</v>
      </c>
      <c r="D4635" s="39">
        <v>0.60870000000000002</v>
      </c>
      <c r="E4635" s="39">
        <v>0.57699999999999996</v>
      </c>
    </row>
    <row r="4636" spans="1:5" x14ac:dyDescent="0.2">
      <c r="A4636" s="39">
        <v>67</v>
      </c>
      <c r="B4636" s="39">
        <v>2052</v>
      </c>
      <c r="C4636" s="38" t="s">
        <v>4709</v>
      </c>
      <c r="D4636" s="39">
        <v>0.60119999999999996</v>
      </c>
      <c r="E4636" s="39">
        <v>0.56840000000000002</v>
      </c>
    </row>
    <row r="4637" spans="1:5" x14ac:dyDescent="0.2">
      <c r="A4637" s="39">
        <v>67</v>
      </c>
      <c r="B4637" s="39">
        <v>2053</v>
      </c>
      <c r="C4637" s="38" t="s">
        <v>4710</v>
      </c>
      <c r="D4637" s="39">
        <v>0.59370000000000001</v>
      </c>
      <c r="E4637" s="39">
        <v>0.55979999999999996</v>
      </c>
    </row>
    <row r="4638" spans="1:5" x14ac:dyDescent="0.2">
      <c r="A4638" s="39">
        <v>67</v>
      </c>
      <c r="B4638" s="39">
        <v>2054</v>
      </c>
      <c r="C4638" s="38" t="s">
        <v>4711</v>
      </c>
      <c r="D4638" s="39">
        <v>0.58630000000000004</v>
      </c>
      <c r="E4638" s="39">
        <v>0.55149999999999999</v>
      </c>
    </row>
    <row r="4639" spans="1:5" x14ac:dyDescent="0.2">
      <c r="A4639" s="39">
        <v>67</v>
      </c>
      <c r="B4639" s="39">
        <v>2055</v>
      </c>
      <c r="C4639" s="38" t="s">
        <v>4712</v>
      </c>
      <c r="D4639" s="39">
        <v>0.57909999999999995</v>
      </c>
      <c r="E4639" s="39">
        <v>0.54330000000000001</v>
      </c>
    </row>
    <row r="4640" spans="1:5" x14ac:dyDescent="0.2">
      <c r="A4640" s="39">
        <v>67</v>
      </c>
      <c r="B4640" s="39">
        <v>2056</v>
      </c>
      <c r="C4640" s="38" t="s">
        <v>4713</v>
      </c>
      <c r="D4640" s="39">
        <v>0.57189999999999996</v>
      </c>
      <c r="E4640" s="39">
        <v>0.53520000000000001</v>
      </c>
    </row>
    <row r="4641" spans="1:5" x14ac:dyDescent="0.2">
      <c r="A4641" s="39">
        <v>67</v>
      </c>
      <c r="B4641" s="39">
        <v>2057</v>
      </c>
      <c r="C4641" s="38" t="s">
        <v>4714</v>
      </c>
      <c r="D4641" s="39">
        <v>0.56479999999999997</v>
      </c>
      <c r="E4641" s="39">
        <v>0.5272</v>
      </c>
    </row>
    <row r="4642" spans="1:5" x14ac:dyDescent="0.2">
      <c r="A4642" s="39">
        <v>67</v>
      </c>
      <c r="B4642" s="39">
        <v>2058</v>
      </c>
      <c r="C4642" s="38" t="s">
        <v>4715</v>
      </c>
      <c r="D4642" s="39">
        <v>0.55779999999999996</v>
      </c>
      <c r="E4642" s="39">
        <v>0.51929999999999998</v>
      </c>
    </row>
    <row r="4643" spans="1:5" x14ac:dyDescent="0.2">
      <c r="A4643" s="39">
        <v>67</v>
      </c>
      <c r="B4643" s="39">
        <v>2059</v>
      </c>
      <c r="C4643" s="38" t="s">
        <v>4716</v>
      </c>
      <c r="D4643" s="39">
        <v>0.55089999999999995</v>
      </c>
      <c r="E4643" s="39">
        <v>0.51149999999999995</v>
      </c>
    </row>
    <row r="4644" spans="1:5" x14ac:dyDescent="0.2">
      <c r="A4644" s="39">
        <v>67</v>
      </c>
      <c r="B4644" s="39">
        <v>2060</v>
      </c>
      <c r="C4644" s="38" t="s">
        <v>4717</v>
      </c>
      <c r="D4644" s="39">
        <v>0.54400000000000004</v>
      </c>
      <c r="E4644" s="39">
        <v>0.50390000000000001</v>
      </c>
    </row>
    <row r="4645" spans="1:5" x14ac:dyDescent="0.2">
      <c r="A4645" s="39">
        <v>67</v>
      </c>
      <c r="B4645" s="39">
        <v>2061</v>
      </c>
      <c r="C4645" s="38" t="s">
        <v>4718</v>
      </c>
      <c r="D4645" s="39">
        <v>0.5373</v>
      </c>
      <c r="E4645" s="39">
        <v>0.49630000000000002</v>
      </c>
    </row>
    <row r="4646" spans="1:5" x14ac:dyDescent="0.2">
      <c r="A4646" s="39">
        <v>67</v>
      </c>
      <c r="B4646" s="39">
        <v>2062</v>
      </c>
      <c r="C4646" s="38" t="s">
        <v>4719</v>
      </c>
      <c r="D4646" s="39">
        <v>0.53069999999999995</v>
      </c>
      <c r="E4646" s="39">
        <v>0.4889</v>
      </c>
    </row>
    <row r="4647" spans="1:5" x14ac:dyDescent="0.2">
      <c r="A4647" s="39">
        <v>67</v>
      </c>
      <c r="B4647" s="39">
        <v>2063</v>
      </c>
      <c r="C4647" s="38" t="s">
        <v>4720</v>
      </c>
      <c r="D4647" s="39">
        <v>0.52400000000000002</v>
      </c>
      <c r="E4647" s="39">
        <v>0.48170000000000002</v>
      </c>
    </row>
    <row r="4648" spans="1:5" x14ac:dyDescent="0.2">
      <c r="A4648" s="39">
        <v>67</v>
      </c>
      <c r="B4648" s="39">
        <v>2064</v>
      </c>
      <c r="C4648" s="38" t="s">
        <v>4721</v>
      </c>
      <c r="D4648" s="39">
        <v>0.51749999999999996</v>
      </c>
      <c r="E4648" s="39">
        <v>0.47439999999999999</v>
      </c>
    </row>
    <row r="4649" spans="1:5" x14ac:dyDescent="0.2">
      <c r="A4649" s="39">
        <v>67</v>
      </c>
      <c r="B4649" s="39">
        <v>2065</v>
      </c>
      <c r="C4649" s="38" t="s">
        <v>4722</v>
      </c>
      <c r="D4649" s="39">
        <v>0.5111</v>
      </c>
      <c r="E4649" s="39">
        <v>0.46729999999999999</v>
      </c>
    </row>
    <row r="4650" spans="1:5" x14ac:dyDescent="0.2">
      <c r="A4650" s="39">
        <v>67</v>
      </c>
      <c r="B4650" s="39">
        <v>2066</v>
      </c>
      <c r="C4650" s="38" t="s">
        <v>4723</v>
      </c>
      <c r="D4650" s="39">
        <v>0.50480000000000003</v>
      </c>
      <c r="E4650" s="39">
        <v>0.46039999999999998</v>
      </c>
    </row>
    <row r="4651" spans="1:5" x14ac:dyDescent="0.2">
      <c r="A4651" s="39">
        <v>67</v>
      </c>
      <c r="B4651" s="39">
        <v>2067</v>
      </c>
      <c r="C4651" s="38" t="s">
        <v>4724</v>
      </c>
      <c r="D4651" s="39">
        <v>0.4985</v>
      </c>
      <c r="E4651" s="39">
        <v>0.45350000000000001</v>
      </c>
    </row>
    <row r="4652" spans="1:5" x14ac:dyDescent="0.2">
      <c r="A4652" s="39">
        <v>67</v>
      </c>
      <c r="B4652" s="39">
        <v>2068</v>
      </c>
      <c r="C4652" s="38" t="s">
        <v>4725</v>
      </c>
      <c r="D4652" s="39">
        <v>0.49230000000000002</v>
      </c>
      <c r="E4652" s="39">
        <v>0.44669999999999999</v>
      </c>
    </row>
    <row r="4653" spans="1:5" x14ac:dyDescent="0.2">
      <c r="A4653" s="39">
        <v>67</v>
      </c>
      <c r="B4653" s="39">
        <v>2069</v>
      </c>
      <c r="C4653" s="38" t="s">
        <v>4726</v>
      </c>
      <c r="D4653" s="39">
        <v>0.48620000000000002</v>
      </c>
      <c r="E4653" s="39">
        <v>0.44009999999999999</v>
      </c>
    </row>
    <row r="4654" spans="1:5" x14ac:dyDescent="0.2">
      <c r="A4654" s="39">
        <v>67</v>
      </c>
      <c r="B4654" s="39">
        <v>2070</v>
      </c>
      <c r="C4654" s="38" t="s">
        <v>4727</v>
      </c>
      <c r="D4654" s="39">
        <v>0.48010000000000003</v>
      </c>
      <c r="E4654" s="39">
        <v>0.43340000000000001</v>
      </c>
    </row>
    <row r="4655" spans="1:5" x14ac:dyDescent="0.2">
      <c r="A4655" s="39">
        <v>67</v>
      </c>
      <c r="B4655" s="39">
        <v>2071</v>
      </c>
      <c r="C4655" s="38" t="s">
        <v>4728</v>
      </c>
      <c r="D4655" s="39">
        <v>0.47420000000000001</v>
      </c>
      <c r="E4655" s="39">
        <v>0.42699999999999999</v>
      </c>
    </row>
    <row r="4656" spans="1:5" x14ac:dyDescent="0.2">
      <c r="A4656" s="39">
        <v>67</v>
      </c>
      <c r="B4656" s="39">
        <v>2072</v>
      </c>
      <c r="C4656" s="38" t="s">
        <v>4729</v>
      </c>
      <c r="D4656" s="39">
        <v>0.46829999999999999</v>
      </c>
      <c r="E4656" s="39">
        <v>0.42059999999999997</v>
      </c>
    </row>
    <row r="4657" spans="1:5" x14ac:dyDescent="0.2">
      <c r="A4657" s="39">
        <v>67</v>
      </c>
      <c r="B4657" s="39">
        <v>2073</v>
      </c>
      <c r="C4657" s="38" t="s">
        <v>4730</v>
      </c>
      <c r="D4657" s="39">
        <v>0.46250000000000002</v>
      </c>
      <c r="E4657" s="39">
        <v>0.4143</v>
      </c>
    </row>
    <row r="4658" spans="1:5" x14ac:dyDescent="0.2">
      <c r="A4658" s="39">
        <v>67</v>
      </c>
      <c r="B4658" s="39">
        <v>2074</v>
      </c>
      <c r="C4658" s="38" t="s">
        <v>4731</v>
      </c>
      <c r="D4658" s="39">
        <v>0.45679999999999998</v>
      </c>
      <c r="E4658" s="39">
        <v>0.40810000000000002</v>
      </c>
    </row>
    <row r="4659" spans="1:5" x14ac:dyDescent="0.2">
      <c r="A4659" s="39">
        <v>67</v>
      </c>
      <c r="B4659" s="39">
        <v>2075</v>
      </c>
      <c r="C4659" s="38" t="s">
        <v>4732</v>
      </c>
      <c r="D4659" s="39">
        <v>0.4511</v>
      </c>
      <c r="E4659" s="39">
        <v>0.40200000000000002</v>
      </c>
    </row>
    <row r="4660" spans="1:5" x14ac:dyDescent="0.2">
      <c r="A4660" s="39">
        <v>67</v>
      </c>
      <c r="B4660" s="39">
        <v>2076</v>
      </c>
      <c r="C4660" s="38" t="s">
        <v>4733</v>
      </c>
      <c r="D4660" s="39">
        <v>0.44550000000000001</v>
      </c>
      <c r="E4660" s="39">
        <v>0.39600000000000002</v>
      </c>
    </row>
    <row r="4661" spans="1:5" x14ac:dyDescent="0.2">
      <c r="A4661" s="39">
        <v>67</v>
      </c>
      <c r="B4661" s="39">
        <v>2077</v>
      </c>
      <c r="C4661" s="38" t="s">
        <v>4734</v>
      </c>
      <c r="D4661" s="39">
        <v>0.44</v>
      </c>
      <c r="E4661" s="39">
        <v>0.39</v>
      </c>
    </row>
    <row r="4662" spans="1:5" x14ac:dyDescent="0.2">
      <c r="A4662" s="39">
        <v>67</v>
      </c>
      <c r="B4662" s="39">
        <v>2078</v>
      </c>
      <c r="C4662" s="38" t="s">
        <v>4735</v>
      </c>
      <c r="D4662" s="39">
        <v>0.4345</v>
      </c>
      <c r="E4662" s="39">
        <v>0.38429999999999997</v>
      </c>
    </row>
    <row r="4663" spans="1:5" x14ac:dyDescent="0.2">
      <c r="A4663" s="39">
        <v>67</v>
      </c>
      <c r="B4663" s="39">
        <v>2079</v>
      </c>
      <c r="C4663" s="38" t="s">
        <v>4736</v>
      </c>
      <c r="D4663" s="39">
        <v>0.42909999999999998</v>
      </c>
      <c r="E4663" s="39">
        <v>0.3785</v>
      </c>
    </row>
    <row r="4664" spans="1:5" x14ac:dyDescent="0.2">
      <c r="A4664" s="39">
        <v>67</v>
      </c>
      <c r="B4664" s="39">
        <v>2080</v>
      </c>
      <c r="C4664" s="38" t="s">
        <v>4737</v>
      </c>
      <c r="D4664" s="39">
        <v>0.42380000000000001</v>
      </c>
      <c r="E4664" s="39">
        <v>0.37290000000000001</v>
      </c>
    </row>
    <row r="4665" spans="1:5" x14ac:dyDescent="0.2">
      <c r="A4665" s="39">
        <v>67</v>
      </c>
      <c r="B4665" s="39">
        <v>2081</v>
      </c>
      <c r="C4665" s="38" t="s">
        <v>4738</v>
      </c>
      <c r="D4665" s="39">
        <v>0.41849999999999998</v>
      </c>
      <c r="E4665" s="39">
        <v>0.36720000000000003</v>
      </c>
    </row>
    <row r="4666" spans="1:5" x14ac:dyDescent="0.2">
      <c r="A4666" s="39">
        <v>67</v>
      </c>
      <c r="B4666" s="39">
        <v>2082</v>
      </c>
      <c r="C4666" s="38" t="s">
        <v>4739</v>
      </c>
      <c r="D4666" s="39">
        <v>0.4133</v>
      </c>
      <c r="E4666" s="39">
        <v>0.36180000000000001</v>
      </c>
    </row>
    <row r="4667" spans="1:5" x14ac:dyDescent="0.2">
      <c r="A4667" s="39">
        <v>67</v>
      </c>
      <c r="B4667" s="39">
        <v>2083</v>
      </c>
      <c r="C4667" s="38" t="s">
        <v>4740</v>
      </c>
      <c r="D4667" s="39">
        <v>0.40820000000000001</v>
      </c>
      <c r="E4667" s="39">
        <v>0.35630000000000001</v>
      </c>
    </row>
    <row r="4668" spans="1:5" x14ac:dyDescent="0.2">
      <c r="A4668" s="39">
        <v>67</v>
      </c>
      <c r="B4668" s="39">
        <v>2084</v>
      </c>
      <c r="C4668" s="38" t="s">
        <v>4741</v>
      </c>
      <c r="D4668" s="39">
        <v>0.40310000000000001</v>
      </c>
      <c r="E4668" s="39">
        <v>0.35099999999999998</v>
      </c>
    </row>
    <row r="4669" spans="1:5" x14ac:dyDescent="0.2">
      <c r="A4669" s="39">
        <v>67</v>
      </c>
      <c r="B4669" s="39">
        <v>2085</v>
      </c>
      <c r="C4669" s="38" t="s">
        <v>4742</v>
      </c>
      <c r="D4669" s="39">
        <v>0.39810000000000001</v>
      </c>
      <c r="E4669" s="39">
        <v>0.34570000000000001</v>
      </c>
    </row>
    <row r="4670" spans="1:5" x14ac:dyDescent="0.2">
      <c r="A4670" s="39">
        <v>67</v>
      </c>
      <c r="B4670" s="39">
        <v>2086</v>
      </c>
      <c r="C4670" s="38" t="s">
        <v>4743</v>
      </c>
      <c r="D4670" s="39">
        <v>0.39300000000000002</v>
      </c>
      <c r="E4670" s="39">
        <v>0.34060000000000001</v>
      </c>
    </row>
    <row r="4671" spans="1:5" x14ac:dyDescent="0.2">
      <c r="A4671" s="39">
        <v>67</v>
      </c>
      <c r="B4671" s="39">
        <v>2087</v>
      </c>
      <c r="C4671" s="38" t="s">
        <v>4744</v>
      </c>
      <c r="D4671" s="39">
        <v>0.38819999999999999</v>
      </c>
      <c r="E4671" s="39">
        <v>0.33550000000000002</v>
      </c>
    </row>
    <row r="4672" spans="1:5" x14ac:dyDescent="0.2">
      <c r="A4672" s="39">
        <v>67</v>
      </c>
      <c r="B4672" s="39">
        <v>2088</v>
      </c>
      <c r="C4672" s="38" t="s">
        <v>4745</v>
      </c>
      <c r="D4672" s="39">
        <v>0.38340000000000002</v>
      </c>
      <c r="E4672" s="39">
        <v>0.33050000000000002</v>
      </c>
    </row>
    <row r="4673" spans="1:5" x14ac:dyDescent="0.2">
      <c r="A4673" s="39">
        <v>67</v>
      </c>
      <c r="B4673" s="39">
        <v>2089</v>
      </c>
      <c r="C4673" s="38" t="s">
        <v>4746</v>
      </c>
      <c r="D4673" s="39">
        <v>0.37859999999999999</v>
      </c>
      <c r="E4673" s="39">
        <v>0.32550000000000001</v>
      </c>
    </row>
    <row r="4674" spans="1:5" x14ac:dyDescent="0.2">
      <c r="A4674" s="39">
        <v>67</v>
      </c>
      <c r="B4674" s="39">
        <v>2090</v>
      </c>
      <c r="C4674" s="38" t="s">
        <v>4747</v>
      </c>
      <c r="D4674" s="39">
        <v>0.37390000000000001</v>
      </c>
      <c r="E4674" s="39">
        <v>0.32069999999999999</v>
      </c>
    </row>
    <row r="4675" spans="1:5" x14ac:dyDescent="0.2">
      <c r="A4675" s="39">
        <v>67</v>
      </c>
      <c r="B4675" s="39">
        <v>2091</v>
      </c>
      <c r="C4675" s="38" t="s">
        <v>4748</v>
      </c>
      <c r="D4675" s="39">
        <v>0.36930000000000002</v>
      </c>
      <c r="E4675" s="39">
        <v>0.31590000000000001</v>
      </c>
    </row>
    <row r="4676" spans="1:5" x14ac:dyDescent="0.2">
      <c r="A4676" s="39">
        <v>67</v>
      </c>
      <c r="B4676" s="39">
        <v>2092</v>
      </c>
      <c r="C4676" s="38" t="s">
        <v>4749</v>
      </c>
      <c r="D4676" s="39">
        <v>0.36470000000000002</v>
      </c>
      <c r="E4676" s="39">
        <v>0.31109999999999999</v>
      </c>
    </row>
    <row r="4677" spans="1:5" x14ac:dyDescent="0.2">
      <c r="A4677" s="39">
        <v>67</v>
      </c>
      <c r="B4677" s="39">
        <v>2093</v>
      </c>
      <c r="C4677" s="38" t="s">
        <v>4750</v>
      </c>
      <c r="D4677" s="39">
        <v>0.36020000000000002</v>
      </c>
      <c r="E4677" s="39">
        <v>0.30649999999999999</v>
      </c>
    </row>
    <row r="4678" spans="1:5" x14ac:dyDescent="0.2">
      <c r="A4678" s="39">
        <v>67</v>
      </c>
      <c r="B4678" s="39">
        <v>2094</v>
      </c>
      <c r="C4678" s="38" t="s">
        <v>4751</v>
      </c>
      <c r="D4678" s="39">
        <v>0.35560000000000003</v>
      </c>
      <c r="E4678" s="39">
        <v>0.3019</v>
      </c>
    </row>
    <row r="4679" spans="1:5" x14ac:dyDescent="0.2">
      <c r="A4679" s="39">
        <v>67</v>
      </c>
      <c r="B4679" s="39">
        <v>2095</v>
      </c>
      <c r="C4679" s="38" t="s">
        <v>4752</v>
      </c>
      <c r="D4679" s="39">
        <v>0.35120000000000001</v>
      </c>
      <c r="E4679" s="39">
        <v>0.2974</v>
      </c>
    </row>
    <row r="4680" spans="1:5" x14ac:dyDescent="0.2">
      <c r="A4680" s="39">
        <v>67</v>
      </c>
      <c r="B4680" s="39">
        <v>2096</v>
      </c>
      <c r="C4680" s="38" t="s">
        <v>4753</v>
      </c>
      <c r="D4680" s="39">
        <v>0.3468</v>
      </c>
      <c r="E4680" s="39">
        <v>0.29289999999999999</v>
      </c>
    </row>
    <row r="4681" spans="1:5" x14ac:dyDescent="0.2">
      <c r="A4681" s="39">
        <v>67</v>
      </c>
      <c r="B4681" s="39">
        <v>2097</v>
      </c>
      <c r="C4681" s="38" t="s">
        <v>4754</v>
      </c>
      <c r="D4681" s="39">
        <v>0.34250000000000003</v>
      </c>
      <c r="E4681" s="39">
        <v>0.28849999999999998</v>
      </c>
    </row>
    <row r="4682" spans="1:5" x14ac:dyDescent="0.2">
      <c r="A4682" s="39">
        <v>67</v>
      </c>
      <c r="B4682" s="39">
        <v>2098</v>
      </c>
      <c r="C4682" s="38" t="s">
        <v>4755</v>
      </c>
      <c r="D4682" s="39">
        <v>0.33829999999999999</v>
      </c>
      <c r="E4682" s="39">
        <v>0.28420000000000001</v>
      </c>
    </row>
    <row r="4683" spans="1:5" x14ac:dyDescent="0.2">
      <c r="A4683" s="39">
        <v>67</v>
      </c>
      <c r="B4683" s="39">
        <v>2099</v>
      </c>
      <c r="C4683" s="38" t="s">
        <v>4756</v>
      </c>
      <c r="D4683" s="39">
        <v>0.33410000000000001</v>
      </c>
      <c r="E4683" s="39">
        <v>0.27989999999999998</v>
      </c>
    </row>
    <row r="4684" spans="1:5" x14ac:dyDescent="0.2">
      <c r="A4684" s="39">
        <v>67</v>
      </c>
      <c r="B4684" s="39">
        <v>2100</v>
      </c>
      <c r="C4684" s="38" t="s">
        <v>4757</v>
      </c>
      <c r="D4684" s="39">
        <v>0.32990000000000003</v>
      </c>
      <c r="E4684" s="39">
        <v>0.27579999999999999</v>
      </c>
    </row>
    <row r="4685" spans="1:5" x14ac:dyDescent="0.2">
      <c r="A4685" s="39">
        <v>67</v>
      </c>
      <c r="B4685" s="39">
        <v>2101</v>
      </c>
      <c r="C4685" s="38" t="s">
        <v>4758</v>
      </c>
      <c r="D4685" s="39">
        <v>0.32579999999999998</v>
      </c>
      <c r="E4685" s="39">
        <v>0.27160000000000001</v>
      </c>
    </row>
    <row r="4686" spans="1:5" x14ac:dyDescent="0.2">
      <c r="A4686" s="39">
        <v>67</v>
      </c>
      <c r="B4686" s="39">
        <v>2102</v>
      </c>
      <c r="C4686" s="38" t="s">
        <v>4759</v>
      </c>
      <c r="D4686" s="39">
        <v>0.32179999999999997</v>
      </c>
      <c r="E4686" s="39">
        <v>0.26750000000000002</v>
      </c>
    </row>
    <row r="4687" spans="1:5" x14ac:dyDescent="0.2">
      <c r="A4687" s="39">
        <v>67</v>
      </c>
      <c r="B4687" s="39">
        <v>2103</v>
      </c>
      <c r="C4687" s="38" t="s">
        <v>4760</v>
      </c>
      <c r="D4687" s="39">
        <v>0.31780000000000003</v>
      </c>
      <c r="E4687" s="39">
        <v>0.2636</v>
      </c>
    </row>
    <row r="4688" spans="1:5" x14ac:dyDescent="0.2">
      <c r="A4688" s="39">
        <v>67</v>
      </c>
      <c r="B4688" s="39">
        <v>2104</v>
      </c>
      <c r="C4688" s="38" t="s">
        <v>4761</v>
      </c>
      <c r="D4688" s="39">
        <v>0.31380000000000002</v>
      </c>
      <c r="E4688" s="39">
        <v>0.2596</v>
      </c>
    </row>
    <row r="4689" spans="1:5" x14ac:dyDescent="0.2">
      <c r="A4689" s="39">
        <v>67</v>
      </c>
      <c r="B4689" s="39">
        <v>2105</v>
      </c>
      <c r="C4689" s="38" t="s">
        <v>4762</v>
      </c>
      <c r="D4689" s="39">
        <v>0.30990000000000001</v>
      </c>
      <c r="E4689" s="39">
        <v>0.25569999999999998</v>
      </c>
    </row>
    <row r="4690" spans="1:5" x14ac:dyDescent="0.2">
      <c r="A4690" s="39">
        <v>67</v>
      </c>
      <c r="B4690" s="39">
        <v>2106</v>
      </c>
      <c r="C4690" s="38" t="s">
        <v>4763</v>
      </c>
      <c r="D4690" s="39">
        <v>0.30599999999999999</v>
      </c>
      <c r="E4690" s="39">
        <v>0.25190000000000001</v>
      </c>
    </row>
    <row r="4691" spans="1:5" x14ac:dyDescent="0.2">
      <c r="A4691" s="39">
        <v>67</v>
      </c>
      <c r="B4691" s="39">
        <v>2107</v>
      </c>
      <c r="C4691" s="38" t="s">
        <v>4764</v>
      </c>
      <c r="D4691" s="39">
        <v>0.30220000000000002</v>
      </c>
      <c r="E4691" s="39">
        <v>0.24809999999999999</v>
      </c>
    </row>
    <row r="4692" spans="1:5" x14ac:dyDescent="0.2">
      <c r="A4692" s="39">
        <v>67</v>
      </c>
      <c r="B4692" s="39">
        <v>2108</v>
      </c>
      <c r="C4692" s="38" t="s">
        <v>4765</v>
      </c>
      <c r="D4692" s="39">
        <v>0.2984</v>
      </c>
      <c r="E4692" s="39">
        <v>0.2445</v>
      </c>
    </row>
    <row r="4693" spans="1:5" x14ac:dyDescent="0.2">
      <c r="A4693" s="39">
        <v>67</v>
      </c>
      <c r="B4693" s="39">
        <v>2109</v>
      </c>
      <c r="C4693" s="38" t="s">
        <v>4766</v>
      </c>
      <c r="D4693" s="39">
        <v>0.29480000000000001</v>
      </c>
      <c r="E4693" s="39">
        <v>0.24079999999999999</v>
      </c>
    </row>
    <row r="4694" spans="1:5" x14ac:dyDescent="0.2">
      <c r="A4694" s="39">
        <v>67</v>
      </c>
      <c r="B4694" s="39">
        <v>2110</v>
      </c>
      <c r="C4694" s="38" t="s">
        <v>4767</v>
      </c>
      <c r="D4694" s="39">
        <v>0.29110000000000003</v>
      </c>
      <c r="E4694" s="39">
        <v>0.23710000000000001</v>
      </c>
    </row>
    <row r="4695" spans="1:5" x14ac:dyDescent="0.2">
      <c r="A4695" s="39">
        <v>67</v>
      </c>
      <c r="B4695" s="39">
        <v>2111</v>
      </c>
      <c r="C4695" s="38" t="s">
        <v>4768</v>
      </c>
      <c r="D4695" s="39">
        <v>0.28739999999999999</v>
      </c>
      <c r="E4695" s="39">
        <v>0.23369999999999999</v>
      </c>
    </row>
    <row r="4696" spans="1:5" x14ac:dyDescent="0.2">
      <c r="A4696" s="39">
        <v>67</v>
      </c>
      <c r="B4696" s="39">
        <v>2112</v>
      </c>
      <c r="C4696" s="38" t="s">
        <v>4769</v>
      </c>
      <c r="D4696" s="39">
        <v>0.28389999999999999</v>
      </c>
      <c r="E4696" s="39">
        <v>0.2301</v>
      </c>
    </row>
    <row r="4697" spans="1:5" x14ac:dyDescent="0.2">
      <c r="A4697" s="39">
        <v>67</v>
      </c>
      <c r="B4697" s="39">
        <v>2113</v>
      </c>
      <c r="C4697" s="38" t="s">
        <v>4770</v>
      </c>
      <c r="D4697" s="39">
        <v>0.28039999999999998</v>
      </c>
      <c r="E4697" s="39">
        <v>0.22670000000000001</v>
      </c>
    </row>
    <row r="4698" spans="1:5" x14ac:dyDescent="0.2">
      <c r="A4698" s="39">
        <v>67</v>
      </c>
      <c r="B4698" s="39">
        <v>2114</v>
      </c>
      <c r="C4698" s="38" t="s">
        <v>4771</v>
      </c>
      <c r="D4698" s="39">
        <v>0.27679999999999999</v>
      </c>
      <c r="E4698" s="39">
        <v>0.22320000000000001</v>
      </c>
    </row>
    <row r="4699" spans="1:5" x14ac:dyDescent="0.2">
      <c r="A4699" s="39">
        <v>67</v>
      </c>
      <c r="B4699" s="39">
        <v>2115</v>
      </c>
      <c r="C4699" s="38" t="s">
        <v>4772</v>
      </c>
      <c r="D4699" s="39">
        <v>0.27339999999999998</v>
      </c>
      <c r="E4699" s="39">
        <v>0.22</v>
      </c>
    </row>
    <row r="4700" spans="1:5" x14ac:dyDescent="0.2">
      <c r="A4700" s="39">
        <v>67</v>
      </c>
      <c r="B4700" s="39">
        <v>2116</v>
      </c>
      <c r="C4700" s="38" t="s">
        <v>4773</v>
      </c>
      <c r="D4700" s="39">
        <v>0.27004176300578031</v>
      </c>
      <c r="E4700" s="39">
        <v>0.21684587813620071</v>
      </c>
    </row>
    <row r="4701" spans="1:5" x14ac:dyDescent="0.2">
      <c r="A4701" s="39">
        <v>67</v>
      </c>
      <c r="B4701" s="39">
        <v>2117</v>
      </c>
      <c r="C4701" s="38" t="s">
        <v>4774</v>
      </c>
      <c r="D4701" s="39">
        <v>0.26672477603244343</v>
      </c>
      <c r="E4701" s="39">
        <v>0.21373697665754551</v>
      </c>
    </row>
    <row r="4702" spans="1:5" x14ac:dyDescent="0.2">
      <c r="A4702" s="39">
        <v>68</v>
      </c>
      <c r="B4702" s="39">
        <v>2024</v>
      </c>
      <c r="C4702" s="38" t="s">
        <v>4775</v>
      </c>
      <c r="D4702" s="39">
        <v>0.93879999999999997</v>
      </c>
      <c r="E4702" s="39">
        <v>0.93559999999999999</v>
      </c>
    </row>
    <row r="4703" spans="1:5" x14ac:dyDescent="0.2">
      <c r="A4703" s="39">
        <v>68</v>
      </c>
      <c r="B4703" s="39">
        <v>2025</v>
      </c>
      <c r="C4703" s="38" t="s">
        <v>4776</v>
      </c>
      <c r="D4703" s="39">
        <v>0.90739999999999998</v>
      </c>
      <c r="E4703" s="39">
        <v>0.9032</v>
      </c>
    </row>
    <row r="4704" spans="1:5" x14ac:dyDescent="0.2">
      <c r="A4704" s="39">
        <v>68</v>
      </c>
      <c r="B4704" s="39">
        <v>2026</v>
      </c>
      <c r="C4704" s="38" t="s">
        <v>4777</v>
      </c>
      <c r="D4704" s="39">
        <v>0.89370000000000005</v>
      </c>
      <c r="E4704" s="39">
        <v>0.88849999999999996</v>
      </c>
    </row>
    <row r="4705" spans="1:5" x14ac:dyDescent="0.2">
      <c r="A4705" s="39">
        <v>68</v>
      </c>
      <c r="B4705" s="39">
        <v>2027</v>
      </c>
      <c r="C4705" s="38" t="s">
        <v>4778</v>
      </c>
      <c r="D4705" s="39">
        <v>0.87919999999999998</v>
      </c>
      <c r="E4705" s="39">
        <v>0.87319999999999998</v>
      </c>
    </row>
    <row r="4706" spans="1:5" x14ac:dyDescent="0.2">
      <c r="A4706" s="39">
        <v>68</v>
      </c>
      <c r="B4706" s="39">
        <v>2028</v>
      </c>
      <c r="C4706" s="38" t="s">
        <v>4779</v>
      </c>
      <c r="D4706" s="39">
        <v>0.86380000000000001</v>
      </c>
      <c r="E4706" s="39">
        <v>0.85750000000000004</v>
      </c>
    </row>
    <row r="4707" spans="1:5" x14ac:dyDescent="0.2">
      <c r="A4707" s="39">
        <v>68</v>
      </c>
      <c r="B4707" s="39">
        <v>2029</v>
      </c>
      <c r="C4707" s="38" t="s">
        <v>4780</v>
      </c>
      <c r="D4707" s="39">
        <v>0.84799999999999998</v>
      </c>
      <c r="E4707" s="39">
        <v>0.84119999999999995</v>
      </c>
    </row>
    <row r="4708" spans="1:5" x14ac:dyDescent="0.2">
      <c r="A4708" s="39">
        <v>68</v>
      </c>
      <c r="B4708" s="39">
        <v>2030</v>
      </c>
      <c r="C4708" s="38" t="s">
        <v>4781</v>
      </c>
      <c r="D4708" s="39">
        <v>0.83209999999999995</v>
      </c>
      <c r="E4708" s="39">
        <v>0.82479999999999998</v>
      </c>
    </row>
    <row r="4709" spans="1:5" x14ac:dyDescent="0.2">
      <c r="A4709" s="39">
        <v>68</v>
      </c>
      <c r="B4709" s="39">
        <v>2031</v>
      </c>
      <c r="C4709" s="38" t="s">
        <v>4782</v>
      </c>
      <c r="D4709" s="39">
        <v>0.81630000000000003</v>
      </c>
      <c r="E4709" s="39">
        <v>0.80830000000000002</v>
      </c>
    </row>
    <row r="4710" spans="1:5" x14ac:dyDescent="0.2">
      <c r="A4710" s="39">
        <v>68</v>
      </c>
      <c r="B4710" s="39">
        <v>2032</v>
      </c>
      <c r="C4710" s="38" t="s">
        <v>4783</v>
      </c>
      <c r="D4710" s="39">
        <v>0.80079999999999996</v>
      </c>
      <c r="E4710" s="39">
        <v>0.79220000000000002</v>
      </c>
    </row>
    <row r="4711" spans="1:5" x14ac:dyDescent="0.2">
      <c r="A4711" s="39">
        <v>68</v>
      </c>
      <c r="B4711" s="39">
        <v>2033</v>
      </c>
      <c r="C4711" s="38" t="s">
        <v>4784</v>
      </c>
      <c r="D4711" s="39">
        <v>0.78569999999999995</v>
      </c>
      <c r="E4711" s="39">
        <v>0.7762</v>
      </c>
    </row>
    <row r="4712" spans="1:5" x14ac:dyDescent="0.2">
      <c r="A4712" s="39">
        <v>68</v>
      </c>
      <c r="B4712" s="39">
        <v>2034</v>
      </c>
      <c r="C4712" s="38" t="s">
        <v>4785</v>
      </c>
      <c r="D4712" s="39">
        <v>0.77170000000000005</v>
      </c>
      <c r="E4712" s="39">
        <v>0.76119999999999999</v>
      </c>
    </row>
    <row r="4713" spans="1:5" x14ac:dyDescent="0.2">
      <c r="A4713" s="39">
        <v>68</v>
      </c>
      <c r="B4713" s="39">
        <v>2035</v>
      </c>
      <c r="C4713" s="38" t="s">
        <v>4786</v>
      </c>
      <c r="D4713" s="39">
        <v>0.75829999999999997</v>
      </c>
      <c r="E4713" s="39">
        <v>0.74660000000000004</v>
      </c>
    </row>
    <row r="4714" spans="1:5" x14ac:dyDescent="0.2">
      <c r="A4714" s="39">
        <v>68</v>
      </c>
      <c r="B4714" s="39">
        <v>2036</v>
      </c>
      <c r="C4714" s="38" t="s">
        <v>4787</v>
      </c>
      <c r="D4714" s="39">
        <v>0.74560000000000004</v>
      </c>
      <c r="E4714" s="39">
        <v>0.73280000000000001</v>
      </c>
    </row>
    <row r="4715" spans="1:5" x14ac:dyDescent="0.2">
      <c r="A4715" s="39">
        <v>68</v>
      </c>
      <c r="B4715" s="39">
        <v>2037</v>
      </c>
      <c r="C4715" s="38" t="s">
        <v>4788</v>
      </c>
      <c r="D4715" s="39">
        <v>0.73370000000000002</v>
      </c>
      <c r="E4715" s="39">
        <v>0.71960000000000002</v>
      </c>
    </row>
    <row r="4716" spans="1:5" x14ac:dyDescent="0.2">
      <c r="A4716" s="39">
        <v>68</v>
      </c>
      <c r="B4716" s="39">
        <v>2038</v>
      </c>
      <c r="C4716" s="38" t="s">
        <v>4789</v>
      </c>
      <c r="D4716" s="39">
        <v>0.72250000000000003</v>
      </c>
      <c r="E4716" s="39">
        <v>0.70709999999999995</v>
      </c>
    </row>
    <row r="4717" spans="1:5" x14ac:dyDescent="0.2">
      <c r="A4717" s="39">
        <v>68</v>
      </c>
      <c r="B4717" s="39">
        <v>2039</v>
      </c>
      <c r="C4717" s="38" t="s">
        <v>4790</v>
      </c>
      <c r="D4717" s="39">
        <v>0.71220000000000006</v>
      </c>
      <c r="E4717" s="39">
        <v>0.69540000000000002</v>
      </c>
    </row>
    <row r="4718" spans="1:5" x14ac:dyDescent="0.2">
      <c r="A4718" s="39">
        <v>68</v>
      </c>
      <c r="B4718" s="39">
        <v>2040</v>
      </c>
      <c r="C4718" s="38" t="s">
        <v>4791</v>
      </c>
      <c r="D4718" s="39">
        <v>0.7026</v>
      </c>
      <c r="E4718" s="39">
        <v>0.68440000000000001</v>
      </c>
    </row>
    <row r="4719" spans="1:5" x14ac:dyDescent="0.2">
      <c r="A4719" s="39">
        <v>68</v>
      </c>
      <c r="B4719" s="39">
        <v>2041</v>
      </c>
      <c r="C4719" s="38" t="s">
        <v>4792</v>
      </c>
      <c r="D4719" s="39">
        <v>0.69359999999999999</v>
      </c>
      <c r="E4719" s="39">
        <v>0.67390000000000005</v>
      </c>
    </row>
    <row r="4720" spans="1:5" x14ac:dyDescent="0.2">
      <c r="A4720" s="39">
        <v>68</v>
      </c>
      <c r="B4720" s="39">
        <v>2042</v>
      </c>
      <c r="C4720" s="38" t="s">
        <v>4793</v>
      </c>
      <c r="D4720" s="39">
        <v>0.68489999999999995</v>
      </c>
      <c r="E4720" s="39">
        <v>0.66369999999999996</v>
      </c>
    </row>
    <row r="4721" spans="1:5" x14ac:dyDescent="0.2">
      <c r="A4721" s="39">
        <v>68</v>
      </c>
      <c r="B4721" s="39">
        <v>2043</v>
      </c>
      <c r="C4721" s="38" t="s">
        <v>4794</v>
      </c>
      <c r="D4721" s="39">
        <v>0.6764</v>
      </c>
      <c r="E4721" s="39">
        <v>0.65390000000000004</v>
      </c>
    </row>
    <row r="4722" spans="1:5" x14ac:dyDescent="0.2">
      <c r="A4722" s="39">
        <v>68</v>
      </c>
      <c r="B4722" s="39">
        <v>2044</v>
      </c>
      <c r="C4722" s="38" t="s">
        <v>4795</v>
      </c>
      <c r="D4722" s="39">
        <v>0.66800000000000004</v>
      </c>
      <c r="E4722" s="39">
        <v>0.64410000000000001</v>
      </c>
    </row>
    <row r="4723" spans="1:5" x14ac:dyDescent="0.2">
      <c r="A4723" s="39">
        <v>68</v>
      </c>
      <c r="B4723" s="39">
        <v>2045</v>
      </c>
      <c r="C4723" s="38" t="s">
        <v>4796</v>
      </c>
      <c r="D4723" s="39">
        <v>0.65980000000000005</v>
      </c>
      <c r="E4723" s="39">
        <v>0.63449999999999995</v>
      </c>
    </row>
    <row r="4724" spans="1:5" x14ac:dyDescent="0.2">
      <c r="A4724" s="39">
        <v>68</v>
      </c>
      <c r="B4724" s="39">
        <v>2046</v>
      </c>
      <c r="C4724" s="38" t="s">
        <v>4797</v>
      </c>
      <c r="D4724" s="39">
        <v>0.65159999999999996</v>
      </c>
      <c r="E4724" s="39">
        <v>0.625</v>
      </c>
    </row>
    <row r="4725" spans="1:5" x14ac:dyDescent="0.2">
      <c r="A4725" s="39">
        <v>68</v>
      </c>
      <c r="B4725" s="39">
        <v>2047</v>
      </c>
      <c r="C4725" s="38" t="s">
        <v>4798</v>
      </c>
      <c r="D4725" s="39">
        <v>0.64349999999999996</v>
      </c>
      <c r="E4725" s="39">
        <v>0.61570000000000003</v>
      </c>
    </row>
    <row r="4726" spans="1:5" x14ac:dyDescent="0.2">
      <c r="A4726" s="39">
        <v>68</v>
      </c>
      <c r="B4726" s="39">
        <v>2048</v>
      </c>
      <c r="C4726" s="38" t="s">
        <v>4799</v>
      </c>
      <c r="D4726" s="39">
        <v>0.63560000000000005</v>
      </c>
      <c r="E4726" s="39">
        <v>0.60660000000000003</v>
      </c>
    </row>
    <row r="4727" spans="1:5" x14ac:dyDescent="0.2">
      <c r="A4727" s="39">
        <v>68</v>
      </c>
      <c r="B4727" s="39">
        <v>2049</v>
      </c>
      <c r="C4727" s="38" t="s">
        <v>4800</v>
      </c>
      <c r="D4727" s="39">
        <v>0.62770000000000004</v>
      </c>
      <c r="E4727" s="39">
        <v>0.59750000000000003</v>
      </c>
    </row>
    <row r="4728" spans="1:5" x14ac:dyDescent="0.2">
      <c r="A4728" s="39">
        <v>68</v>
      </c>
      <c r="B4728" s="39">
        <v>2050</v>
      </c>
      <c r="C4728" s="38" t="s">
        <v>4801</v>
      </c>
      <c r="D4728" s="39">
        <v>0.61990000000000001</v>
      </c>
      <c r="E4728" s="39">
        <v>0.58850000000000002</v>
      </c>
    </row>
    <row r="4729" spans="1:5" x14ac:dyDescent="0.2">
      <c r="A4729" s="39">
        <v>68</v>
      </c>
      <c r="B4729" s="39">
        <v>2051</v>
      </c>
      <c r="C4729" s="38" t="s">
        <v>4802</v>
      </c>
      <c r="D4729" s="39">
        <v>0.61219999999999997</v>
      </c>
      <c r="E4729" s="39">
        <v>0.57969999999999999</v>
      </c>
    </row>
    <row r="4730" spans="1:5" x14ac:dyDescent="0.2">
      <c r="A4730" s="39">
        <v>68</v>
      </c>
      <c r="B4730" s="39">
        <v>2052</v>
      </c>
      <c r="C4730" s="38" t="s">
        <v>4803</v>
      </c>
      <c r="D4730" s="39">
        <v>0.60470000000000002</v>
      </c>
      <c r="E4730" s="39">
        <v>0.57110000000000005</v>
      </c>
    </row>
    <row r="4731" spans="1:5" x14ac:dyDescent="0.2">
      <c r="A4731" s="39">
        <v>68</v>
      </c>
      <c r="B4731" s="39">
        <v>2053</v>
      </c>
      <c r="C4731" s="38" t="s">
        <v>4804</v>
      </c>
      <c r="D4731" s="39">
        <v>0.59709999999999996</v>
      </c>
      <c r="E4731" s="39">
        <v>0.56259999999999999</v>
      </c>
    </row>
    <row r="4732" spans="1:5" x14ac:dyDescent="0.2">
      <c r="A4732" s="39">
        <v>68</v>
      </c>
      <c r="B4732" s="39">
        <v>2054</v>
      </c>
      <c r="C4732" s="38" t="s">
        <v>4805</v>
      </c>
      <c r="D4732" s="39">
        <v>0.58979999999999999</v>
      </c>
      <c r="E4732" s="39">
        <v>0.55420000000000003</v>
      </c>
    </row>
    <row r="4733" spans="1:5" x14ac:dyDescent="0.2">
      <c r="A4733" s="39">
        <v>68</v>
      </c>
      <c r="B4733" s="39">
        <v>2055</v>
      </c>
      <c r="C4733" s="38" t="s">
        <v>4806</v>
      </c>
      <c r="D4733" s="39">
        <v>0.58240000000000003</v>
      </c>
      <c r="E4733" s="39">
        <v>0.54600000000000004</v>
      </c>
    </row>
    <row r="4734" spans="1:5" x14ac:dyDescent="0.2">
      <c r="A4734" s="39">
        <v>68</v>
      </c>
      <c r="B4734" s="39">
        <v>2056</v>
      </c>
      <c r="C4734" s="38" t="s">
        <v>4807</v>
      </c>
      <c r="D4734" s="39">
        <v>0.57530000000000003</v>
      </c>
      <c r="E4734" s="39">
        <v>0.53769999999999996</v>
      </c>
    </row>
    <row r="4735" spans="1:5" x14ac:dyDescent="0.2">
      <c r="A4735" s="39">
        <v>68</v>
      </c>
      <c r="B4735" s="39">
        <v>2057</v>
      </c>
      <c r="C4735" s="38" t="s">
        <v>4808</v>
      </c>
      <c r="D4735" s="39">
        <v>0.56810000000000005</v>
      </c>
      <c r="E4735" s="39">
        <v>0.52969999999999995</v>
      </c>
    </row>
    <row r="4736" spans="1:5" x14ac:dyDescent="0.2">
      <c r="A4736" s="39">
        <v>68</v>
      </c>
      <c r="B4736" s="39">
        <v>2058</v>
      </c>
      <c r="C4736" s="38" t="s">
        <v>4809</v>
      </c>
      <c r="D4736" s="39">
        <v>0.56100000000000005</v>
      </c>
      <c r="E4736" s="39">
        <v>0.52180000000000004</v>
      </c>
    </row>
    <row r="4737" spans="1:5" x14ac:dyDescent="0.2">
      <c r="A4737" s="39">
        <v>68</v>
      </c>
      <c r="B4737" s="39">
        <v>2059</v>
      </c>
      <c r="C4737" s="38" t="s">
        <v>4810</v>
      </c>
      <c r="D4737" s="39">
        <v>0.55410000000000004</v>
      </c>
      <c r="E4737" s="39">
        <v>0.5141</v>
      </c>
    </row>
    <row r="4738" spans="1:5" x14ac:dyDescent="0.2">
      <c r="A4738" s="39">
        <v>68</v>
      </c>
      <c r="B4738" s="39">
        <v>2060</v>
      </c>
      <c r="C4738" s="38" t="s">
        <v>4811</v>
      </c>
      <c r="D4738" s="39">
        <v>0.54720000000000002</v>
      </c>
      <c r="E4738" s="39">
        <v>0.50629999999999997</v>
      </c>
    </row>
    <row r="4739" spans="1:5" x14ac:dyDescent="0.2">
      <c r="A4739" s="39">
        <v>68</v>
      </c>
      <c r="B4739" s="39">
        <v>2061</v>
      </c>
      <c r="C4739" s="38" t="s">
        <v>4812</v>
      </c>
      <c r="D4739" s="39">
        <v>0.54039999999999999</v>
      </c>
      <c r="E4739" s="39">
        <v>0.49880000000000002</v>
      </c>
    </row>
    <row r="4740" spans="1:5" x14ac:dyDescent="0.2">
      <c r="A4740" s="39">
        <v>68</v>
      </c>
      <c r="B4740" s="39">
        <v>2062</v>
      </c>
      <c r="C4740" s="38" t="s">
        <v>4813</v>
      </c>
      <c r="D4740" s="39">
        <v>0.53380000000000005</v>
      </c>
      <c r="E4740" s="39">
        <v>0.4914</v>
      </c>
    </row>
    <row r="4741" spans="1:5" x14ac:dyDescent="0.2">
      <c r="A4741" s="39">
        <v>68</v>
      </c>
      <c r="B4741" s="39">
        <v>2063</v>
      </c>
      <c r="C4741" s="38" t="s">
        <v>4814</v>
      </c>
      <c r="D4741" s="39">
        <v>0.52710000000000001</v>
      </c>
      <c r="E4741" s="39">
        <v>0.48409999999999997</v>
      </c>
    </row>
    <row r="4742" spans="1:5" x14ac:dyDescent="0.2">
      <c r="A4742" s="39">
        <v>68</v>
      </c>
      <c r="B4742" s="39">
        <v>2064</v>
      </c>
      <c r="C4742" s="38" t="s">
        <v>4815</v>
      </c>
      <c r="D4742" s="39">
        <v>0.52049999999999996</v>
      </c>
      <c r="E4742" s="39">
        <v>0.4768</v>
      </c>
    </row>
    <row r="4743" spans="1:5" x14ac:dyDescent="0.2">
      <c r="A4743" s="39">
        <v>68</v>
      </c>
      <c r="B4743" s="39">
        <v>2065</v>
      </c>
      <c r="C4743" s="38" t="s">
        <v>4816</v>
      </c>
      <c r="D4743" s="39">
        <v>0.51419999999999999</v>
      </c>
      <c r="E4743" s="39">
        <v>0.46970000000000001</v>
      </c>
    </row>
    <row r="4744" spans="1:5" x14ac:dyDescent="0.2">
      <c r="A4744" s="39">
        <v>68</v>
      </c>
      <c r="B4744" s="39">
        <v>2066</v>
      </c>
      <c r="C4744" s="38" t="s">
        <v>4817</v>
      </c>
      <c r="D4744" s="39">
        <v>0.50780000000000003</v>
      </c>
      <c r="E4744" s="39">
        <v>0.4627</v>
      </c>
    </row>
    <row r="4745" spans="1:5" x14ac:dyDescent="0.2">
      <c r="A4745" s="39">
        <v>68</v>
      </c>
      <c r="B4745" s="39">
        <v>2067</v>
      </c>
      <c r="C4745" s="38" t="s">
        <v>4818</v>
      </c>
      <c r="D4745" s="39">
        <v>0.50139999999999996</v>
      </c>
      <c r="E4745" s="39">
        <v>0.45569999999999999</v>
      </c>
    </row>
    <row r="4746" spans="1:5" x14ac:dyDescent="0.2">
      <c r="A4746" s="39">
        <v>68</v>
      </c>
      <c r="B4746" s="39">
        <v>2068</v>
      </c>
      <c r="C4746" s="38" t="s">
        <v>4819</v>
      </c>
      <c r="D4746" s="39">
        <v>0.49519999999999997</v>
      </c>
      <c r="E4746" s="39">
        <v>0.44890000000000002</v>
      </c>
    </row>
    <row r="4747" spans="1:5" x14ac:dyDescent="0.2">
      <c r="A4747" s="39">
        <v>68</v>
      </c>
      <c r="B4747" s="39">
        <v>2069</v>
      </c>
      <c r="C4747" s="38" t="s">
        <v>4820</v>
      </c>
      <c r="D4747" s="39">
        <v>0.48909999999999998</v>
      </c>
      <c r="E4747" s="39">
        <v>0.44230000000000003</v>
      </c>
    </row>
    <row r="4748" spans="1:5" x14ac:dyDescent="0.2">
      <c r="A4748" s="39">
        <v>68</v>
      </c>
      <c r="B4748" s="39">
        <v>2070</v>
      </c>
      <c r="C4748" s="38" t="s">
        <v>4821</v>
      </c>
      <c r="D4748" s="39">
        <v>0.48299999999999998</v>
      </c>
      <c r="E4748" s="39">
        <v>0.43559999999999999</v>
      </c>
    </row>
    <row r="4749" spans="1:5" x14ac:dyDescent="0.2">
      <c r="A4749" s="39">
        <v>68</v>
      </c>
      <c r="B4749" s="39">
        <v>2071</v>
      </c>
      <c r="C4749" s="38" t="s">
        <v>4822</v>
      </c>
      <c r="D4749" s="39">
        <v>0.47699999999999998</v>
      </c>
      <c r="E4749" s="39">
        <v>0.42909999999999998</v>
      </c>
    </row>
    <row r="4750" spans="1:5" x14ac:dyDescent="0.2">
      <c r="A4750" s="39">
        <v>68</v>
      </c>
      <c r="B4750" s="39">
        <v>2072</v>
      </c>
      <c r="C4750" s="38" t="s">
        <v>4823</v>
      </c>
      <c r="D4750" s="39">
        <v>0.47110000000000002</v>
      </c>
      <c r="E4750" s="39">
        <v>0.42259999999999998</v>
      </c>
    </row>
    <row r="4751" spans="1:5" x14ac:dyDescent="0.2">
      <c r="A4751" s="39">
        <v>68</v>
      </c>
      <c r="B4751" s="39">
        <v>2073</v>
      </c>
      <c r="C4751" s="38" t="s">
        <v>4824</v>
      </c>
      <c r="D4751" s="39">
        <v>0.4652</v>
      </c>
      <c r="E4751" s="39">
        <v>0.41639999999999999</v>
      </c>
    </row>
    <row r="4752" spans="1:5" x14ac:dyDescent="0.2">
      <c r="A4752" s="39">
        <v>68</v>
      </c>
      <c r="B4752" s="39">
        <v>2074</v>
      </c>
      <c r="C4752" s="38" t="s">
        <v>4825</v>
      </c>
      <c r="D4752" s="39">
        <v>0.45950000000000002</v>
      </c>
      <c r="E4752" s="39">
        <v>0.41020000000000001</v>
      </c>
    </row>
    <row r="4753" spans="1:5" x14ac:dyDescent="0.2">
      <c r="A4753" s="39">
        <v>68</v>
      </c>
      <c r="B4753" s="39">
        <v>2075</v>
      </c>
      <c r="C4753" s="38" t="s">
        <v>4826</v>
      </c>
      <c r="D4753" s="39">
        <v>0.45379999999999998</v>
      </c>
      <c r="E4753" s="39">
        <v>0.40400000000000003</v>
      </c>
    </row>
    <row r="4754" spans="1:5" x14ac:dyDescent="0.2">
      <c r="A4754" s="39">
        <v>68</v>
      </c>
      <c r="B4754" s="39">
        <v>2076</v>
      </c>
      <c r="C4754" s="38" t="s">
        <v>4827</v>
      </c>
      <c r="D4754" s="39">
        <v>0.4481</v>
      </c>
      <c r="E4754" s="39">
        <v>0.39800000000000002</v>
      </c>
    </row>
    <row r="4755" spans="1:5" x14ac:dyDescent="0.2">
      <c r="A4755" s="39">
        <v>68</v>
      </c>
      <c r="B4755" s="39">
        <v>2077</v>
      </c>
      <c r="C4755" s="38" t="s">
        <v>4828</v>
      </c>
      <c r="D4755" s="39">
        <v>0.44259999999999999</v>
      </c>
      <c r="E4755" s="39">
        <v>0.39200000000000002</v>
      </c>
    </row>
    <row r="4756" spans="1:5" x14ac:dyDescent="0.2">
      <c r="A4756" s="39">
        <v>68</v>
      </c>
      <c r="B4756" s="39">
        <v>2078</v>
      </c>
      <c r="C4756" s="38" t="s">
        <v>4829</v>
      </c>
      <c r="D4756" s="39">
        <v>0.43709999999999999</v>
      </c>
      <c r="E4756" s="39">
        <v>0.38619999999999999</v>
      </c>
    </row>
    <row r="4757" spans="1:5" x14ac:dyDescent="0.2">
      <c r="A4757" s="39">
        <v>68</v>
      </c>
      <c r="B4757" s="39">
        <v>2079</v>
      </c>
      <c r="C4757" s="38" t="s">
        <v>4830</v>
      </c>
      <c r="D4757" s="39">
        <v>0.43159999999999998</v>
      </c>
      <c r="E4757" s="39">
        <v>0.38030000000000003</v>
      </c>
    </row>
    <row r="4758" spans="1:5" x14ac:dyDescent="0.2">
      <c r="A4758" s="39">
        <v>68</v>
      </c>
      <c r="B4758" s="39">
        <v>2080</v>
      </c>
      <c r="C4758" s="38" t="s">
        <v>4831</v>
      </c>
      <c r="D4758" s="39">
        <v>0.42630000000000001</v>
      </c>
      <c r="E4758" s="39">
        <v>0.37469999999999998</v>
      </c>
    </row>
    <row r="4759" spans="1:5" x14ac:dyDescent="0.2">
      <c r="A4759" s="39">
        <v>68</v>
      </c>
      <c r="B4759" s="39">
        <v>2081</v>
      </c>
      <c r="C4759" s="38" t="s">
        <v>4832</v>
      </c>
      <c r="D4759" s="39">
        <v>0.42099999999999999</v>
      </c>
      <c r="E4759" s="39">
        <v>0.36909999999999998</v>
      </c>
    </row>
    <row r="4760" spans="1:5" x14ac:dyDescent="0.2">
      <c r="A4760" s="39">
        <v>68</v>
      </c>
      <c r="B4760" s="39">
        <v>2082</v>
      </c>
      <c r="C4760" s="38" t="s">
        <v>4833</v>
      </c>
      <c r="D4760" s="39">
        <v>0.41570000000000001</v>
      </c>
      <c r="E4760" s="39">
        <v>0.36359999999999998</v>
      </c>
    </row>
    <row r="4761" spans="1:5" x14ac:dyDescent="0.2">
      <c r="A4761" s="39">
        <v>68</v>
      </c>
      <c r="B4761" s="39">
        <v>2083</v>
      </c>
      <c r="C4761" s="38" t="s">
        <v>4834</v>
      </c>
      <c r="D4761" s="39">
        <v>0.41060000000000002</v>
      </c>
      <c r="E4761" s="39">
        <v>0.35820000000000002</v>
      </c>
    </row>
    <row r="4762" spans="1:5" x14ac:dyDescent="0.2">
      <c r="A4762" s="39">
        <v>68</v>
      </c>
      <c r="B4762" s="39">
        <v>2084</v>
      </c>
      <c r="C4762" s="38" t="s">
        <v>4835</v>
      </c>
      <c r="D4762" s="39">
        <v>0.40550000000000003</v>
      </c>
      <c r="E4762" s="39">
        <v>0.3528</v>
      </c>
    </row>
    <row r="4763" spans="1:5" x14ac:dyDescent="0.2">
      <c r="A4763" s="39">
        <v>68</v>
      </c>
      <c r="B4763" s="39">
        <v>2085</v>
      </c>
      <c r="C4763" s="38" t="s">
        <v>4836</v>
      </c>
      <c r="D4763" s="39">
        <v>0.40039999999999998</v>
      </c>
      <c r="E4763" s="39">
        <v>0.34749999999999998</v>
      </c>
    </row>
    <row r="4764" spans="1:5" x14ac:dyDescent="0.2">
      <c r="A4764" s="39">
        <v>68</v>
      </c>
      <c r="B4764" s="39">
        <v>2086</v>
      </c>
      <c r="C4764" s="38" t="s">
        <v>4837</v>
      </c>
      <c r="D4764" s="39">
        <v>0.39539999999999997</v>
      </c>
      <c r="E4764" s="39">
        <v>0.34229999999999999</v>
      </c>
    </row>
    <row r="4765" spans="1:5" x14ac:dyDescent="0.2">
      <c r="A4765" s="39">
        <v>68</v>
      </c>
      <c r="B4765" s="39">
        <v>2087</v>
      </c>
      <c r="C4765" s="38" t="s">
        <v>4838</v>
      </c>
      <c r="D4765" s="39">
        <v>0.39050000000000001</v>
      </c>
      <c r="E4765" s="39">
        <v>0.3372</v>
      </c>
    </row>
    <row r="4766" spans="1:5" x14ac:dyDescent="0.2">
      <c r="A4766" s="39">
        <v>68</v>
      </c>
      <c r="B4766" s="39">
        <v>2088</v>
      </c>
      <c r="C4766" s="38" t="s">
        <v>4839</v>
      </c>
      <c r="D4766" s="39">
        <v>0.38569999999999999</v>
      </c>
      <c r="E4766" s="39">
        <v>0.33210000000000001</v>
      </c>
    </row>
    <row r="4767" spans="1:5" x14ac:dyDescent="0.2">
      <c r="A4767" s="39">
        <v>68</v>
      </c>
      <c r="B4767" s="39">
        <v>2089</v>
      </c>
      <c r="C4767" s="38" t="s">
        <v>4840</v>
      </c>
      <c r="D4767" s="39">
        <v>0.38090000000000002</v>
      </c>
      <c r="E4767" s="39">
        <v>0.32719999999999999</v>
      </c>
    </row>
    <row r="4768" spans="1:5" x14ac:dyDescent="0.2">
      <c r="A4768" s="39">
        <v>68</v>
      </c>
      <c r="B4768" s="39">
        <v>2090</v>
      </c>
      <c r="C4768" s="38" t="s">
        <v>4841</v>
      </c>
      <c r="D4768" s="39">
        <v>0.37619999999999998</v>
      </c>
      <c r="E4768" s="39">
        <v>0.32229999999999998</v>
      </c>
    </row>
    <row r="4769" spans="1:5" x14ac:dyDescent="0.2">
      <c r="A4769" s="39">
        <v>68</v>
      </c>
      <c r="B4769" s="39">
        <v>2091</v>
      </c>
      <c r="C4769" s="38" t="s">
        <v>4842</v>
      </c>
      <c r="D4769" s="39">
        <v>0.3715</v>
      </c>
      <c r="E4769" s="39">
        <v>0.3175</v>
      </c>
    </row>
    <row r="4770" spans="1:5" x14ac:dyDescent="0.2">
      <c r="A4770" s="39">
        <v>68</v>
      </c>
      <c r="B4770" s="39">
        <v>2092</v>
      </c>
      <c r="C4770" s="38" t="s">
        <v>4843</v>
      </c>
      <c r="D4770" s="39">
        <v>0.3669</v>
      </c>
      <c r="E4770" s="39">
        <v>0.31269999999999998</v>
      </c>
    </row>
    <row r="4771" spans="1:5" x14ac:dyDescent="0.2">
      <c r="A4771" s="39">
        <v>68</v>
      </c>
      <c r="B4771" s="39">
        <v>2093</v>
      </c>
      <c r="C4771" s="38" t="s">
        <v>4844</v>
      </c>
      <c r="D4771" s="39">
        <v>0.36230000000000001</v>
      </c>
      <c r="E4771" s="39">
        <v>0.308</v>
      </c>
    </row>
    <row r="4772" spans="1:5" x14ac:dyDescent="0.2">
      <c r="A4772" s="39">
        <v>68</v>
      </c>
      <c r="B4772" s="39">
        <v>2094</v>
      </c>
      <c r="C4772" s="38" t="s">
        <v>4845</v>
      </c>
      <c r="D4772" s="39">
        <v>0.35780000000000001</v>
      </c>
      <c r="E4772" s="39">
        <v>0.3034</v>
      </c>
    </row>
    <row r="4773" spans="1:5" x14ac:dyDescent="0.2">
      <c r="A4773" s="39">
        <v>68</v>
      </c>
      <c r="B4773" s="39">
        <v>2095</v>
      </c>
      <c r="C4773" s="38" t="s">
        <v>4846</v>
      </c>
      <c r="D4773" s="39">
        <v>0.35339999999999999</v>
      </c>
      <c r="E4773" s="39">
        <v>0.2989</v>
      </c>
    </row>
    <row r="4774" spans="1:5" x14ac:dyDescent="0.2">
      <c r="A4774" s="39">
        <v>68</v>
      </c>
      <c r="B4774" s="39">
        <v>2096</v>
      </c>
      <c r="C4774" s="38" t="s">
        <v>4847</v>
      </c>
      <c r="D4774" s="39">
        <v>0.34899999999999998</v>
      </c>
      <c r="E4774" s="39">
        <v>0.2944</v>
      </c>
    </row>
    <row r="4775" spans="1:5" x14ac:dyDescent="0.2">
      <c r="A4775" s="39">
        <v>68</v>
      </c>
      <c r="B4775" s="39">
        <v>2097</v>
      </c>
      <c r="C4775" s="38" t="s">
        <v>4848</v>
      </c>
      <c r="D4775" s="39">
        <v>0.34460000000000002</v>
      </c>
      <c r="E4775" s="39">
        <v>0.28999999999999998</v>
      </c>
    </row>
    <row r="4776" spans="1:5" x14ac:dyDescent="0.2">
      <c r="A4776" s="39">
        <v>68</v>
      </c>
      <c r="B4776" s="39">
        <v>2098</v>
      </c>
      <c r="C4776" s="38" t="s">
        <v>4849</v>
      </c>
      <c r="D4776" s="39">
        <v>0.34029999999999999</v>
      </c>
      <c r="E4776" s="39">
        <v>0.28570000000000001</v>
      </c>
    </row>
    <row r="4777" spans="1:5" x14ac:dyDescent="0.2">
      <c r="A4777" s="39">
        <v>68</v>
      </c>
      <c r="B4777" s="39">
        <v>2099</v>
      </c>
      <c r="C4777" s="38" t="s">
        <v>4850</v>
      </c>
      <c r="D4777" s="39">
        <v>0.33610000000000001</v>
      </c>
      <c r="E4777" s="39">
        <v>0.28139999999999998</v>
      </c>
    </row>
    <row r="4778" spans="1:5" x14ac:dyDescent="0.2">
      <c r="A4778" s="39">
        <v>68</v>
      </c>
      <c r="B4778" s="39">
        <v>2100</v>
      </c>
      <c r="C4778" s="38" t="s">
        <v>4851</v>
      </c>
      <c r="D4778" s="39">
        <v>0.33189999999999997</v>
      </c>
      <c r="E4778" s="39">
        <v>0.27710000000000001</v>
      </c>
    </row>
    <row r="4779" spans="1:5" x14ac:dyDescent="0.2">
      <c r="A4779" s="39">
        <v>68</v>
      </c>
      <c r="B4779" s="39">
        <v>2101</v>
      </c>
      <c r="C4779" s="38" t="s">
        <v>4852</v>
      </c>
      <c r="D4779" s="39">
        <v>0.32779999999999998</v>
      </c>
      <c r="E4779" s="39">
        <v>0.27310000000000001</v>
      </c>
    </row>
    <row r="4780" spans="1:5" x14ac:dyDescent="0.2">
      <c r="A4780" s="39">
        <v>68</v>
      </c>
      <c r="B4780" s="39">
        <v>2102</v>
      </c>
      <c r="C4780" s="38" t="s">
        <v>4853</v>
      </c>
      <c r="D4780" s="39">
        <v>0.32379999999999998</v>
      </c>
      <c r="E4780" s="39">
        <v>0.26889999999999997</v>
      </c>
    </row>
    <row r="4781" spans="1:5" x14ac:dyDescent="0.2">
      <c r="A4781" s="39">
        <v>68</v>
      </c>
      <c r="B4781" s="39">
        <v>2103</v>
      </c>
      <c r="C4781" s="38" t="s">
        <v>4854</v>
      </c>
      <c r="D4781" s="39">
        <v>0.31969999999999998</v>
      </c>
      <c r="E4781" s="39">
        <v>0.26500000000000001</v>
      </c>
    </row>
    <row r="4782" spans="1:5" x14ac:dyDescent="0.2">
      <c r="A4782" s="39">
        <v>68</v>
      </c>
      <c r="B4782" s="39">
        <v>2104</v>
      </c>
      <c r="C4782" s="38" t="s">
        <v>4855</v>
      </c>
      <c r="D4782" s="39">
        <v>0.31569999999999998</v>
      </c>
      <c r="E4782" s="39">
        <v>0.26100000000000001</v>
      </c>
    </row>
    <row r="4783" spans="1:5" x14ac:dyDescent="0.2">
      <c r="A4783" s="39">
        <v>68</v>
      </c>
      <c r="B4783" s="39">
        <v>2105</v>
      </c>
      <c r="C4783" s="38" t="s">
        <v>4856</v>
      </c>
      <c r="D4783" s="39">
        <v>0.31180000000000002</v>
      </c>
      <c r="E4783" s="39">
        <v>0.25700000000000001</v>
      </c>
    </row>
    <row r="4784" spans="1:5" x14ac:dyDescent="0.2">
      <c r="A4784" s="39">
        <v>68</v>
      </c>
      <c r="B4784" s="39">
        <v>2106</v>
      </c>
      <c r="C4784" s="38" t="s">
        <v>4857</v>
      </c>
      <c r="D4784" s="39">
        <v>0.30790000000000001</v>
      </c>
      <c r="E4784" s="39">
        <v>0.25319999999999998</v>
      </c>
    </row>
    <row r="4785" spans="1:5" x14ac:dyDescent="0.2">
      <c r="A4785" s="39">
        <v>68</v>
      </c>
      <c r="B4785" s="39">
        <v>2107</v>
      </c>
      <c r="C4785" s="38" t="s">
        <v>4858</v>
      </c>
      <c r="D4785" s="39">
        <v>0.30399999999999999</v>
      </c>
      <c r="E4785" s="39">
        <v>0.24940000000000001</v>
      </c>
    </row>
    <row r="4786" spans="1:5" x14ac:dyDescent="0.2">
      <c r="A4786" s="39">
        <v>68</v>
      </c>
      <c r="B4786" s="39">
        <v>2108</v>
      </c>
      <c r="C4786" s="38" t="s">
        <v>4859</v>
      </c>
      <c r="D4786" s="39">
        <v>0.30030000000000001</v>
      </c>
      <c r="E4786" s="39">
        <v>0.24560000000000001</v>
      </c>
    </row>
    <row r="4787" spans="1:5" x14ac:dyDescent="0.2">
      <c r="A4787" s="39">
        <v>68</v>
      </c>
      <c r="B4787" s="39">
        <v>2109</v>
      </c>
      <c r="C4787" s="38" t="s">
        <v>4860</v>
      </c>
      <c r="D4787" s="39">
        <v>0.29659999999999997</v>
      </c>
      <c r="E4787" s="39">
        <v>0.24199999999999999</v>
      </c>
    </row>
    <row r="4788" spans="1:5" x14ac:dyDescent="0.2">
      <c r="A4788" s="39">
        <v>68</v>
      </c>
      <c r="B4788" s="39">
        <v>2110</v>
      </c>
      <c r="C4788" s="38" t="s">
        <v>4861</v>
      </c>
      <c r="D4788" s="39">
        <v>0.29289999999999999</v>
      </c>
      <c r="E4788" s="39">
        <v>0.2384</v>
      </c>
    </row>
    <row r="4789" spans="1:5" x14ac:dyDescent="0.2">
      <c r="A4789" s="39">
        <v>68</v>
      </c>
      <c r="B4789" s="39">
        <v>2111</v>
      </c>
      <c r="C4789" s="38" t="s">
        <v>4862</v>
      </c>
      <c r="D4789" s="39">
        <v>0.28920000000000001</v>
      </c>
      <c r="E4789" s="39">
        <v>0.23480000000000001</v>
      </c>
    </row>
    <row r="4790" spans="1:5" x14ac:dyDescent="0.2">
      <c r="A4790" s="39">
        <v>68</v>
      </c>
      <c r="B4790" s="39">
        <v>2112</v>
      </c>
      <c r="C4790" s="38" t="s">
        <v>4863</v>
      </c>
      <c r="D4790" s="39">
        <v>0.28560000000000002</v>
      </c>
      <c r="E4790" s="39">
        <v>0.23130000000000001</v>
      </c>
    </row>
    <row r="4791" spans="1:5" x14ac:dyDescent="0.2">
      <c r="A4791" s="39">
        <v>68</v>
      </c>
      <c r="B4791" s="39">
        <v>2113</v>
      </c>
      <c r="C4791" s="38" t="s">
        <v>4864</v>
      </c>
      <c r="D4791" s="39">
        <v>0.28210000000000002</v>
      </c>
      <c r="E4791" s="39">
        <v>0.2278</v>
      </c>
    </row>
    <row r="4792" spans="1:5" x14ac:dyDescent="0.2">
      <c r="A4792" s="39">
        <v>68</v>
      </c>
      <c r="B4792" s="39">
        <v>2114</v>
      </c>
      <c r="C4792" s="38" t="s">
        <v>4865</v>
      </c>
      <c r="D4792" s="39">
        <v>0.27860000000000001</v>
      </c>
      <c r="E4792" s="39">
        <v>0.22439999999999999</v>
      </c>
    </row>
    <row r="4793" spans="1:5" x14ac:dyDescent="0.2">
      <c r="A4793" s="39">
        <v>68</v>
      </c>
      <c r="B4793" s="39">
        <v>2115</v>
      </c>
      <c r="C4793" s="38" t="s">
        <v>4866</v>
      </c>
      <c r="D4793" s="39">
        <v>0.27510000000000001</v>
      </c>
      <c r="E4793" s="39">
        <v>0.22109999999999999</v>
      </c>
    </row>
    <row r="4794" spans="1:5" x14ac:dyDescent="0.2">
      <c r="A4794" s="39">
        <v>68</v>
      </c>
      <c r="B4794" s="39">
        <v>2116</v>
      </c>
      <c r="C4794" s="38" t="s">
        <v>4867</v>
      </c>
      <c r="D4794" s="39">
        <v>0.27164396984924621</v>
      </c>
      <c r="E4794" s="39">
        <v>0.21784852941176472</v>
      </c>
    </row>
    <row r="4795" spans="1:5" x14ac:dyDescent="0.2">
      <c r="A4795" s="39">
        <v>68</v>
      </c>
      <c r="B4795" s="39">
        <v>2117</v>
      </c>
      <c r="C4795" s="38" t="s">
        <v>4868</v>
      </c>
      <c r="D4795" s="39">
        <v>0.26823135716269786</v>
      </c>
      <c r="E4795" s="39">
        <v>0.21464487456747408</v>
      </c>
    </row>
    <row r="4796" spans="1:5" x14ac:dyDescent="0.2">
      <c r="A4796" s="39">
        <v>69</v>
      </c>
      <c r="B4796" s="39">
        <v>2024</v>
      </c>
      <c r="C4796" s="38" t="s">
        <v>4869</v>
      </c>
      <c r="D4796" s="39">
        <v>0.93989999999999996</v>
      </c>
      <c r="E4796" s="39">
        <v>0.93630000000000002</v>
      </c>
    </row>
    <row r="4797" spans="1:5" x14ac:dyDescent="0.2">
      <c r="A4797" s="39">
        <v>69</v>
      </c>
      <c r="B4797" s="39">
        <v>2025</v>
      </c>
      <c r="C4797" s="38" t="s">
        <v>4870</v>
      </c>
      <c r="D4797" s="39">
        <v>0.9093</v>
      </c>
      <c r="E4797" s="39">
        <v>0.90439999999999998</v>
      </c>
    </row>
    <row r="4798" spans="1:5" x14ac:dyDescent="0.2">
      <c r="A4798" s="39">
        <v>69</v>
      </c>
      <c r="B4798" s="39">
        <v>2026</v>
      </c>
      <c r="C4798" s="38" t="s">
        <v>4871</v>
      </c>
      <c r="D4798" s="39">
        <v>0.89610000000000001</v>
      </c>
      <c r="E4798" s="39">
        <v>0.89019999999999999</v>
      </c>
    </row>
    <row r="4799" spans="1:5" x14ac:dyDescent="0.2">
      <c r="A4799" s="39">
        <v>69</v>
      </c>
      <c r="B4799" s="39">
        <v>2027</v>
      </c>
      <c r="C4799" s="38" t="s">
        <v>4872</v>
      </c>
      <c r="D4799" s="39">
        <v>0.88219999999999998</v>
      </c>
      <c r="E4799" s="39">
        <v>0.87549999999999994</v>
      </c>
    </row>
    <row r="4800" spans="1:5" x14ac:dyDescent="0.2">
      <c r="A4800" s="39">
        <v>69</v>
      </c>
      <c r="B4800" s="39">
        <v>2028</v>
      </c>
      <c r="C4800" s="38" t="s">
        <v>4873</v>
      </c>
      <c r="D4800" s="39">
        <v>0.86760000000000004</v>
      </c>
      <c r="E4800" s="39">
        <v>0.86009999999999998</v>
      </c>
    </row>
    <row r="4801" spans="1:5" x14ac:dyDescent="0.2">
      <c r="A4801" s="39">
        <v>69</v>
      </c>
      <c r="B4801" s="39">
        <v>2029</v>
      </c>
      <c r="C4801" s="38" t="s">
        <v>4874</v>
      </c>
      <c r="D4801" s="39">
        <v>0.85219999999999996</v>
      </c>
      <c r="E4801" s="39">
        <v>0.84440000000000004</v>
      </c>
    </row>
    <row r="4802" spans="1:5" x14ac:dyDescent="0.2">
      <c r="A4802" s="39">
        <v>69</v>
      </c>
      <c r="B4802" s="39">
        <v>2030</v>
      </c>
      <c r="C4802" s="38" t="s">
        <v>4875</v>
      </c>
      <c r="D4802" s="39">
        <v>0.83650000000000002</v>
      </c>
      <c r="E4802" s="39">
        <v>0.82820000000000005</v>
      </c>
    </row>
    <row r="4803" spans="1:5" x14ac:dyDescent="0.2">
      <c r="A4803" s="39">
        <v>69</v>
      </c>
      <c r="B4803" s="39">
        <v>2031</v>
      </c>
      <c r="C4803" s="38" t="s">
        <v>4876</v>
      </c>
      <c r="D4803" s="39">
        <v>0.82089999999999996</v>
      </c>
      <c r="E4803" s="39">
        <v>0.81200000000000006</v>
      </c>
    </row>
    <row r="4804" spans="1:5" x14ac:dyDescent="0.2">
      <c r="A4804" s="39">
        <v>69</v>
      </c>
      <c r="B4804" s="39">
        <v>2032</v>
      </c>
      <c r="C4804" s="38" t="s">
        <v>4877</v>
      </c>
      <c r="D4804" s="39">
        <v>0.80530000000000002</v>
      </c>
      <c r="E4804" s="39">
        <v>0.79579999999999995</v>
      </c>
    </row>
    <row r="4805" spans="1:5" x14ac:dyDescent="0.2">
      <c r="A4805" s="39">
        <v>69</v>
      </c>
      <c r="B4805" s="39">
        <v>2033</v>
      </c>
      <c r="C4805" s="38" t="s">
        <v>4878</v>
      </c>
      <c r="D4805" s="39">
        <v>0.79010000000000002</v>
      </c>
      <c r="E4805" s="39">
        <v>0.77990000000000004</v>
      </c>
    </row>
    <row r="4806" spans="1:5" x14ac:dyDescent="0.2">
      <c r="A4806" s="39">
        <v>69</v>
      </c>
      <c r="B4806" s="39">
        <v>2034</v>
      </c>
      <c r="C4806" s="38" t="s">
        <v>4879</v>
      </c>
      <c r="D4806" s="39">
        <v>0.77610000000000001</v>
      </c>
      <c r="E4806" s="39">
        <v>0.76470000000000005</v>
      </c>
    </row>
    <row r="4807" spans="1:5" x14ac:dyDescent="0.2">
      <c r="A4807" s="39">
        <v>69</v>
      </c>
      <c r="B4807" s="39">
        <v>2035</v>
      </c>
      <c r="C4807" s="38" t="s">
        <v>4880</v>
      </c>
      <c r="D4807" s="39">
        <v>0.76249999999999996</v>
      </c>
      <c r="E4807" s="39">
        <v>0.75</v>
      </c>
    </row>
    <row r="4808" spans="1:5" x14ac:dyDescent="0.2">
      <c r="A4808" s="39">
        <v>69</v>
      </c>
      <c r="B4808" s="39">
        <v>2036</v>
      </c>
      <c r="C4808" s="38" t="s">
        <v>4881</v>
      </c>
      <c r="D4808" s="39">
        <v>0.74980000000000002</v>
      </c>
      <c r="E4808" s="39">
        <v>0.73609999999999998</v>
      </c>
    </row>
    <row r="4809" spans="1:5" x14ac:dyDescent="0.2">
      <c r="A4809" s="39">
        <v>69</v>
      </c>
      <c r="B4809" s="39">
        <v>2037</v>
      </c>
      <c r="C4809" s="38" t="s">
        <v>4882</v>
      </c>
      <c r="D4809" s="39">
        <v>0.73780000000000001</v>
      </c>
      <c r="E4809" s="39">
        <v>0.72289999999999999</v>
      </c>
    </row>
    <row r="4810" spans="1:5" x14ac:dyDescent="0.2">
      <c r="A4810" s="39">
        <v>69</v>
      </c>
      <c r="B4810" s="39">
        <v>2038</v>
      </c>
      <c r="C4810" s="38" t="s">
        <v>4883</v>
      </c>
      <c r="D4810" s="39">
        <v>0.72670000000000001</v>
      </c>
      <c r="E4810" s="39">
        <v>0.71040000000000003</v>
      </c>
    </row>
    <row r="4811" spans="1:5" x14ac:dyDescent="0.2">
      <c r="A4811" s="39">
        <v>69</v>
      </c>
      <c r="B4811" s="39">
        <v>2039</v>
      </c>
      <c r="C4811" s="38" t="s">
        <v>4884</v>
      </c>
      <c r="D4811" s="39">
        <v>0.71630000000000005</v>
      </c>
      <c r="E4811" s="39">
        <v>0.69869999999999999</v>
      </c>
    </row>
    <row r="4812" spans="1:5" x14ac:dyDescent="0.2">
      <c r="A4812" s="39">
        <v>69</v>
      </c>
      <c r="B4812" s="39">
        <v>2040</v>
      </c>
      <c r="C4812" s="38" t="s">
        <v>4885</v>
      </c>
      <c r="D4812" s="39">
        <v>0.70660000000000001</v>
      </c>
      <c r="E4812" s="39">
        <v>0.68759999999999999</v>
      </c>
    </row>
    <row r="4813" spans="1:5" x14ac:dyDescent="0.2">
      <c r="A4813" s="39">
        <v>69</v>
      </c>
      <c r="B4813" s="39">
        <v>2041</v>
      </c>
      <c r="C4813" s="38" t="s">
        <v>4886</v>
      </c>
      <c r="D4813" s="39">
        <v>0.69750000000000001</v>
      </c>
      <c r="E4813" s="39">
        <v>0.67700000000000005</v>
      </c>
    </row>
    <row r="4814" spans="1:5" x14ac:dyDescent="0.2">
      <c r="A4814" s="39">
        <v>69</v>
      </c>
      <c r="B4814" s="39">
        <v>2042</v>
      </c>
      <c r="C4814" s="38" t="s">
        <v>4887</v>
      </c>
      <c r="D4814" s="39">
        <v>0.68869999999999998</v>
      </c>
      <c r="E4814" s="39">
        <v>0.66690000000000005</v>
      </c>
    </row>
    <row r="4815" spans="1:5" x14ac:dyDescent="0.2">
      <c r="A4815" s="39">
        <v>69</v>
      </c>
      <c r="B4815" s="39">
        <v>2043</v>
      </c>
      <c r="C4815" s="38" t="s">
        <v>4888</v>
      </c>
      <c r="D4815" s="39">
        <v>0.68020000000000003</v>
      </c>
      <c r="E4815" s="39">
        <v>0.65690000000000004</v>
      </c>
    </row>
    <row r="4816" spans="1:5" x14ac:dyDescent="0.2">
      <c r="A4816" s="39">
        <v>69</v>
      </c>
      <c r="B4816" s="39">
        <v>2044</v>
      </c>
      <c r="C4816" s="38" t="s">
        <v>4889</v>
      </c>
      <c r="D4816" s="39">
        <v>0.67190000000000005</v>
      </c>
      <c r="E4816" s="39">
        <v>0.64710000000000001</v>
      </c>
    </row>
    <row r="4817" spans="1:5" x14ac:dyDescent="0.2">
      <c r="A4817" s="39">
        <v>69</v>
      </c>
      <c r="B4817" s="39">
        <v>2045</v>
      </c>
      <c r="C4817" s="38" t="s">
        <v>4890</v>
      </c>
      <c r="D4817" s="39">
        <v>0.66359999999999997</v>
      </c>
      <c r="E4817" s="39">
        <v>0.63749999999999996</v>
      </c>
    </row>
    <row r="4818" spans="1:5" x14ac:dyDescent="0.2">
      <c r="A4818" s="39">
        <v>69</v>
      </c>
      <c r="B4818" s="39">
        <v>2046</v>
      </c>
      <c r="C4818" s="38" t="s">
        <v>4891</v>
      </c>
      <c r="D4818" s="39">
        <v>0.65529999999999999</v>
      </c>
      <c r="E4818" s="39">
        <v>0.628</v>
      </c>
    </row>
    <row r="4819" spans="1:5" x14ac:dyDescent="0.2">
      <c r="A4819" s="39">
        <v>69</v>
      </c>
      <c r="B4819" s="39">
        <v>2047</v>
      </c>
      <c r="C4819" s="38" t="s">
        <v>4892</v>
      </c>
      <c r="D4819" s="39">
        <v>0.6472</v>
      </c>
      <c r="E4819" s="39">
        <v>0.61870000000000003</v>
      </c>
    </row>
    <row r="4820" spans="1:5" x14ac:dyDescent="0.2">
      <c r="A4820" s="39">
        <v>69</v>
      </c>
      <c r="B4820" s="39">
        <v>2048</v>
      </c>
      <c r="C4820" s="38" t="s">
        <v>4893</v>
      </c>
      <c r="D4820" s="39">
        <v>0.63929999999999998</v>
      </c>
      <c r="E4820" s="39">
        <v>0.60940000000000005</v>
      </c>
    </row>
    <row r="4821" spans="1:5" x14ac:dyDescent="0.2">
      <c r="A4821" s="39">
        <v>69</v>
      </c>
      <c r="B4821" s="39">
        <v>2049</v>
      </c>
      <c r="C4821" s="38" t="s">
        <v>4894</v>
      </c>
      <c r="D4821" s="39">
        <v>0.63129999999999997</v>
      </c>
      <c r="E4821" s="39">
        <v>0.60040000000000004</v>
      </c>
    </row>
    <row r="4822" spans="1:5" x14ac:dyDescent="0.2">
      <c r="A4822" s="39">
        <v>69</v>
      </c>
      <c r="B4822" s="39">
        <v>2050</v>
      </c>
      <c r="C4822" s="38" t="s">
        <v>4895</v>
      </c>
      <c r="D4822" s="39">
        <v>0.62350000000000005</v>
      </c>
      <c r="E4822" s="39">
        <v>0.59130000000000005</v>
      </c>
    </row>
    <row r="4823" spans="1:5" x14ac:dyDescent="0.2">
      <c r="A4823" s="39">
        <v>69</v>
      </c>
      <c r="B4823" s="39">
        <v>2051</v>
      </c>
      <c r="C4823" s="38" t="s">
        <v>4896</v>
      </c>
      <c r="D4823" s="39">
        <v>0.61570000000000003</v>
      </c>
      <c r="E4823" s="39">
        <v>0.58250000000000002</v>
      </c>
    </row>
    <row r="4824" spans="1:5" x14ac:dyDescent="0.2">
      <c r="A4824" s="39">
        <v>69</v>
      </c>
      <c r="B4824" s="39">
        <v>2052</v>
      </c>
      <c r="C4824" s="38" t="s">
        <v>4897</v>
      </c>
      <c r="D4824" s="39">
        <v>0.60819999999999996</v>
      </c>
      <c r="E4824" s="39">
        <v>0.57389999999999997</v>
      </c>
    </row>
    <row r="4825" spans="1:5" x14ac:dyDescent="0.2">
      <c r="A4825" s="39">
        <v>69</v>
      </c>
      <c r="B4825" s="39">
        <v>2053</v>
      </c>
      <c r="C4825" s="38" t="s">
        <v>4898</v>
      </c>
      <c r="D4825" s="39">
        <v>0.60060000000000002</v>
      </c>
      <c r="E4825" s="39">
        <v>0.56530000000000002</v>
      </c>
    </row>
    <row r="4826" spans="1:5" x14ac:dyDescent="0.2">
      <c r="A4826" s="39">
        <v>69</v>
      </c>
      <c r="B4826" s="39">
        <v>2054</v>
      </c>
      <c r="C4826" s="38" t="s">
        <v>4899</v>
      </c>
      <c r="D4826" s="39">
        <v>0.59319999999999995</v>
      </c>
      <c r="E4826" s="39">
        <v>0.55689999999999995</v>
      </c>
    </row>
    <row r="4827" spans="1:5" x14ac:dyDescent="0.2">
      <c r="A4827" s="39">
        <v>69</v>
      </c>
      <c r="B4827" s="39">
        <v>2055</v>
      </c>
      <c r="C4827" s="38" t="s">
        <v>4900</v>
      </c>
      <c r="D4827" s="39">
        <v>0.58579999999999999</v>
      </c>
      <c r="E4827" s="39">
        <v>0.54849999999999999</v>
      </c>
    </row>
    <row r="4828" spans="1:5" x14ac:dyDescent="0.2">
      <c r="A4828" s="39">
        <v>69</v>
      </c>
      <c r="B4828" s="39">
        <v>2056</v>
      </c>
      <c r="C4828" s="38" t="s">
        <v>4901</v>
      </c>
      <c r="D4828" s="39">
        <v>0.5786</v>
      </c>
      <c r="E4828" s="39">
        <v>0.5403</v>
      </c>
    </row>
    <row r="4829" spans="1:5" x14ac:dyDescent="0.2">
      <c r="A4829" s="39">
        <v>69</v>
      </c>
      <c r="B4829" s="39">
        <v>2057</v>
      </c>
      <c r="C4829" s="38" t="s">
        <v>4902</v>
      </c>
      <c r="D4829" s="39">
        <v>0.57140000000000002</v>
      </c>
      <c r="E4829" s="39">
        <v>0.5323</v>
      </c>
    </row>
    <row r="4830" spans="1:5" x14ac:dyDescent="0.2">
      <c r="A4830" s="39">
        <v>69</v>
      </c>
      <c r="B4830" s="39">
        <v>2058</v>
      </c>
      <c r="C4830" s="38" t="s">
        <v>4903</v>
      </c>
      <c r="D4830" s="39">
        <v>0.56440000000000001</v>
      </c>
      <c r="E4830" s="39">
        <v>0.52439999999999998</v>
      </c>
    </row>
    <row r="4831" spans="1:5" x14ac:dyDescent="0.2">
      <c r="A4831" s="39">
        <v>69</v>
      </c>
      <c r="B4831" s="39">
        <v>2059</v>
      </c>
      <c r="C4831" s="38" t="s">
        <v>4904</v>
      </c>
      <c r="D4831" s="39">
        <v>0.55730000000000002</v>
      </c>
      <c r="E4831" s="39">
        <v>0.51649999999999996</v>
      </c>
    </row>
    <row r="4832" spans="1:5" x14ac:dyDescent="0.2">
      <c r="A4832" s="39">
        <v>69</v>
      </c>
      <c r="B4832" s="39">
        <v>2060</v>
      </c>
      <c r="C4832" s="38" t="s">
        <v>4905</v>
      </c>
      <c r="D4832" s="39">
        <v>0.55049999999999999</v>
      </c>
      <c r="E4832" s="39">
        <v>0.50880000000000003</v>
      </c>
    </row>
    <row r="4833" spans="1:5" x14ac:dyDescent="0.2">
      <c r="A4833" s="39">
        <v>69</v>
      </c>
      <c r="B4833" s="39">
        <v>2061</v>
      </c>
      <c r="C4833" s="38" t="s">
        <v>4906</v>
      </c>
      <c r="D4833" s="39">
        <v>0.54359999999999997</v>
      </c>
      <c r="E4833" s="39">
        <v>0.50119999999999998</v>
      </c>
    </row>
    <row r="4834" spans="1:5" x14ac:dyDescent="0.2">
      <c r="A4834" s="39">
        <v>69</v>
      </c>
      <c r="B4834" s="39">
        <v>2062</v>
      </c>
      <c r="C4834" s="38" t="s">
        <v>4907</v>
      </c>
      <c r="D4834" s="39">
        <v>0.53690000000000004</v>
      </c>
      <c r="E4834" s="39">
        <v>0.49380000000000002</v>
      </c>
    </row>
    <row r="4835" spans="1:5" x14ac:dyDescent="0.2">
      <c r="A4835" s="39">
        <v>69</v>
      </c>
      <c r="B4835" s="39">
        <v>2063</v>
      </c>
      <c r="C4835" s="38" t="s">
        <v>4908</v>
      </c>
      <c r="D4835" s="39">
        <v>0.53029999999999999</v>
      </c>
      <c r="E4835" s="39">
        <v>0.48630000000000001</v>
      </c>
    </row>
    <row r="4836" spans="1:5" x14ac:dyDescent="0.2">
      <c r="A4836" s="39">
        <v>69</v>
      </c>
      <c r="B4836" s="39">
        <v>2064</v>
      </c>
      <c r="C4836" s="38" t="s">
        <v>4909</v>
      </c>
      <c r="D4836" s="39">
        <v>0.52370000000000005</v>
      </c>
      <c r="E4836" s="39">
        <v>0.47910000000000003</v>
      </c>
    </row>
    <row r="4837" spans="1:5" x14ac:dyDescent="0.2">
      <c r="A4837" s="39">
        <v>69</v>
      </c>
      <c r="B4837" s="39">
        <v>2065</v>
      </c>
      <c r="C4837" s="38" t="s">
        <v>4910</v>
      </c>
      <c r="D4837" s="39">
        <v>0.51719999999999999</v>
      </c>
      <c r="E4837" s="39">
        <v>0.47199999999999998</v>
      </c>
    </row>
    <row r="4838" spans="1:5" x14ac:dyDescent="0.2">
      <c r="A4838" s="39">
        <v>69</v>
      </c>
      <c r="B4838" s="39">
        <v>2066</v>
      </c>
      <c r="C4838" s="38" t="s">
        <v>4911</v>
      </c>
      <c r="D4838" s="39">
        <v>0.51080000000000003</v>
      </c>
      <c r="E4838" s="39">
        <v>0.46489999999999998</v>
      </c>
    </row>
    <row r="4839" spans="1:5" x14ac:dyDescent="0.2">
      <c r="A4839" s="39">
        <v>69</v>
      </c>
      <c r="B4839" s="39">
        <v>2067</v>
      </c>
      <c r="C4839" s="38" t="s">
        <v>4912</v>
      </c>
      <c r="D4839" s="39">
        <v>0.50439999999999996</v>
      </c>
      <c r="E4839" s="39">
        <v>0.45800000000000002</v>
      </c>
    </row>
    <row r="4840" spans="1:5" x14ac:dyDescent="0.2">
      <c r="A4840" s="39">
        <v>69</v>
      </c>
      <c r="B4840" s="39">
        <v>2068</v>
      </c>
      <c r="C4840" s="38" t="s">
        <v>4913</v>
      </c>
      <c r="D4840" s="39">
        <v>0.49809999999999999</v>
      </c>
      <c r="E4840" s="39">
        <v>0.45119999999999999</v>
      </c>
    </row>
    <row r="4841" spans="1:5" x14ac:dyDescent="0.2">
      <c r="A4841" s="39">
        <v>69</v>
      </c>
      <c r="B4841" s="39">
        <v>2069</v>
      </c>
      <c r="C4841" s="38" t="s">
        <v>4914</v>
      </c>
      <c r="D4841" s="39">
        <v>0.49199999999999999</v>
      </c>
      <c r="E4841" s="39">
        <v>0.44440000000000002</v>
      </c>
    </row>
    <row r="4842" spans="1:5" x14ac:dyDescent="0.2">
      <c r="A4842" s="39">
        <v>69</v>
      </c>
      <c r="B4842" s="39">
        <v>2070</v>
      </c>
      <c r="C4842" s="38" t="s">
        <v>4915</v>
      </c>
      <c r="D4842" s="39">
        <v>0.4859</v>
      </c>
      <c r="E4842" s="39">
        <v>0.43780000000000002</v>
      </c>
    </row>
    <row r="4843" spans="1:5" x14ac:dyDescent="0.2">
      <c r="A4843" s="39">
        <v>69</v>
      </c>
      <c r="B4843" s="39">
        <v>2071</v>
      </c>
      <c r="C4843" s="38" t="s">
        <v>4916</v>
      </c>
      <c r="D4843" s="39">
        <v>0.47989999999999999</v>
      </c>
      <c r="E4843" s="39">
        <v>0.43120000000000003</v>
      </c>
    </row>
    <row r="4844" spans="1:5" x14ac:dyDescent="0.2">
      <c r="A4844" s="39">
        <v>69</v>
      </c>
      <c r="B4844" s="39">
        <v>2072</v>
      </c>
      <c r="C4844" s="38" t="s">
        <v>4917</v>
      </c>
      <c r="D4844" s="39">
        <v>0.47389999999999999</v>
      </c>
      <c r="E4844" s="39">
        <v>0.42480000000000001</v>
      </c>
    </row>
    <row r="4845" spans="1:5" x14ac:dyDescent="0.2">
      <c r="A4845" s="39">
        <v>69</v>
      </c>
      <c r="B4845" s="39">
        <v>2073</v>
      </c>
      <c r="C4845" s="38" t="s">
        <v>4918</v>
      </c>
      <c r="D4845" s="39">
        <v>0.46810000000000002</v>
      </c>
      <c r="E4845" s="39">
        <v>0.41849999999999998</v>
      </c>
    </row>
    <row r="4846" spans="1:5" x14ac:dyDescent="0.2">
      <c r="A4846" s="39">
        <v>69</v>
      </c>
      <c r="B4846" s="39">
        <v>2074</v>
      </c>
      <c r="C4846" s="38" t="s">
        <v>4919</v>
      </c>
      <c r="D4846" s="39">
        <v>0.46229999999999999</v>
      </c>
      <c r="E4846" s="39">
        <v>0.41210000000000002</v>
      </c>
    </row>
    <row r="4847" spans="1:5" x14ac:dyDescent="0.2">
      <c r="A4847" s="39">
        <v>69</v>
      </c>
      <c r="B4847" s="39">
        <v>2075</v>
      </c>
      <c r="C4847" s="38" t="s">
        <v>4920</v>
      </c>
      <c r="D4847" s="39">
        <v>0.45650000000000002</v>
      </c>
      <c r="E4847" s="39">
        <v>0.40600000000000003</v>
      </c>
    </row>
    <row r="4848" spans="1:5" x14ac:dyDescent="0.2">
      <c r="A4848" s="39">
        <v>69</v>
      </c>
      <c r="B4848" s="39">
        <v>2076</v>
      </c>
      <c r="C4848" s="38" t="s">
        <v>4921</v>
      </c>
      <c r="D4848" s="39">
        <v>0.45079999999999998</v>
      </c>
      <c r="E4848" s="39">
        <v>0.39989999999999998</v>
      </c>
    </row>
    <row r="4849" spans="1:5" x14ac:dyDescent="0.2">
      <c r="A4849" s="39">
        <v>69</v>
      </c>
      <c r="B4849" s="39">
        <v>2077</v>
      </c>
      <c r="C4849" s="38" t="s">
        <v>4922</v>
      </c>
      <c r="D4849" s="39">
        <v>0.44519999999999998</v>
      </c>
      <c r="E4849" s="39">
        <v>0.39400000000000002</v>
      </c>
    </row>
    <row r="4850" spans="1:5" x14ac:dyDescent="0.2">
      <c r="A4850" s="39">
        <v>69</v>
      </c>
      <c r="B4850" s="39">
        <v>2078</v>
      </c>
      <c r="C4850" s="38" t="s">
        <v>4923</v>
      </c>
      <c r="D4850" s="39">
        <v>0.43969999999999998</v>
      </c>
      <c r="E4850" s="39">
        <v>0.3881</v>
      </c>
    </row>
    <row r="4851" spans="1:5" x14ac:dyDescent="0.2">
      <c r="A4851" s="39">
        <v>69</v>
      </c>
      <c r="B4851" s="39">
        <v>2079</v>
      </c>
      <c r="C4851" s="38" t="s">
        <v>4924</v>
      </c>
      <c r="D4851" s="39">
        <v>0.43419999999999997</v>
      </c>
      <c r="E4851" s="39">
        <v>0.38229999999999997</v>
      </c>
    </row>
    <row r="4852" spans="1:5" x14ac:dyDescent="0.2">
      <c r="A4852" s="39">
        <v>69</v>
      </c>
      <c r="B4852" s="39">
        <v>2080</v>
      </c>
      <c r="C4852" s="38" t="s">
        <v>4925</v>
      </c>
      <c r="D4852" s="39">
        <v>0.4289</v>
      </c>
      <c r="E4852" s="39">
        <v>0.37659999999999999</v>
      </c>
    </row>
    <row r="4853" spans="1:5" x14ac:dyDescent="0.2">
      <c r="A4853" s="39">
        <v>69</v>
      </c>
      <c r="B4853" s="39">
        <v>2081</v>
      </c>
      <c r="C4853" s="38" t="s">
        <v>4926</v>
      </c>
      <c r="D4853" s="39">
        <v>0.42359999999999998</v>
      </c>
      <c r="E4853" s="39">
        <v>0.37090000000000001</v>
      </c>
    </row>
    <row r="4854" spans="1:5" x14ac:dyDescent="0.2">
      <c r="A4854" s="39">
        <v>69</v>
      </c>
      <c r="B4854" s="39">
        <v>2082</v>
      </c>
      <c r="C4854" s="38" t="s">
        <v>4927</v>
      </c>
      <c r="D4854" s="39">
        <v>0.41830000000000001</v>
      </c>
      <c r="E4854" s="39">
        <v>0.3654</v>
      </c>
    </row>
    <row r="4855" spans="1:5" x14ac:dyDescent="0.2">
      <c r="A4855" s="39">
        <v>69</v>
      </c>
      <c r="B4855" s="39">
        <v>2083</v>
      </c>
      <c r="C4855" s="38" t="s">
        <v>4928</v>
      </c>
      <c r="D4855" s="39">
        <v>0.41310000000000002</v>
      </c>
      <c r="E4855" s="39">
        <v>0.3599</v>
      </c>
    </row>
    <row r="4856" spans="1:5" x14ac:dyDescent="0.2">
      <c r="A4856" s="39">
        <v>69</v>
      </c>
      <c r="B4856" s="39">
        <v>2084</v>
      </c>
      <c r="C4856" s="38" t="s">
        <v>4929</v>
      </c>
      <c r="D4856" s="39">
        <v>0.40799999999999997</v>
      </c>
      <c r="E4856" s="39">
        <v>0.35460000000000003</v>
      </c>
    </row>
    <row r="4857" spans="1:5" x14ac:dyDescent="0.2">
      <c r="A4857" s="39">
        <v>69</v>
      </c>
      <c r="B4857" s="39">
        <v>2085</v>
      </c>
      <c r="C4857" s="38" t="s">
        <v>4930</v>
      </c>
      <c r="D4857" s="39">
        <v>0.40289999999999998</v>
      </c>
      <c r="E4857" s="39">
        <v>0.34920000000000001</v>
      </c>
    </row>
    <row r="4858" spans="1:5" x14ac:dyDescent="0.2">
      <c r="A4858" s="39">
        <v>69</v>
      </c>
      <c r="B4858" s="39">
        <v>2086</v>
      </c>
      <c r="C4858" s="38" t="s">
        <v>4931</v>
      </c>
      <c r="D4858" s="39">
        <v>0.39789999999999998</v>
      </c>
      <c r="E4858" s="39">
        <v>0.34410000000000002</v>
      </c>
    </row>
    <row r="4859" spans="1:5" x14ac:dyDescent="0.2">
      <c r="A4859" s="39">
        <v>69</v>
      </c>
      <c r="B4859" s="39">
        <v>2087</v>
      </c>
      <c r="C4859" s="38" t="s">
        <v>4932</v>
      </c>
      <c r="D4859" s="39">
        <v>0.39300000000000002</v>
      </c>
      <c r="E4859" s="39">
        <v>0.33889999999999998</v>
      </c>
    </row>
    <row r="4860" spans="1:5" x14ac:dyDescent="0.2">
      <c r="A4860" s="39">
        <v>69</v>
      </c>
      <c r="B4860" s="39">
        <v>2088</v>
      </c>
      <c r="C4860" s="38" t="s">
        <v>4933</v>
      </c>
      <c r="D4860" s="39">
        <v>0.3881</v>
      </c>
      <c r="E4860" s="39">
        <v>0.33389999999999997</v>
      </c>
    </row>
    <row r="4861" spans="1:5" x14ac:dyDescent="0.2">
      <c r="A4861" s="39">
        <v>69</v>
      </c>
      <c r="B4861" s="39">
        <v>2089</v>
      </c>
      <c r="C4861" s="38" t="s">
        <v>4934</v>
      </c>
      <c r="D4861" s="39">
        <v>0.38329999999999997</v>
      </c>
      <c r="E4861" s="39">
        <v>0.32879999999999998</v>
      </c>
    </row>
    <row r="4862" spans="1:5" x14ac:dyDescent="0.2">
      <c r="A4862" s="39">
        <v>69</v>
      </c>
      <c r="B4862" s="39">
        <v>2090</v>
      </c>
      <c r="C4862" s="38" t="s">
        <v>4935</v>
      </c>
      <c r="D4862" s="39">
        <v>0.3785</v>
      </c>
      <c r="E4862" s="39">
        <v>0.32400000000000001</v>
      </c>
    </row>
    <row r="4863" spans="1:5" x14ac:dyDescent="0.2">
      <c r="A4863" s="39">
        <v>69</v>
      </c>
      <c r="B4863" s="39">
        <v>2091</v>
      </c>
      <c r="C4863" s="38" t="s">
        <v>4936</v>
      </c>
      <c r="D4863" s="39">
        <v>0.37380000000000002</v>
      </c>
      <c r="E4863" s="39">
        <v>0.31909999999999999</v>
      </c>
    </row>
    <row r="4864" spans="1:5" x14ac:dyDescent="0.2">
      <c r="A4864" s="39">
        <v>69</v>
      </c>
      <c r="B4864" s="39">
        <v>2092</v>
      </c>
      <c r="C4864" s="38" t="s">
        <v>4937</v>
      </c>
      <c r="D4864" s="39">
        <v>0.36919999999999997</v>
      </c>
      <c r="E4864" s="39">
        <v>0.31419999999999998</v>
      </c>
    </row>
    <row r="4865" spans="1:5" x14ac:dyDescent="0.2">
      <c r="A4865" s="39">
        <v>69</v>
      </c>
      <c r="B4865" s="39">
        <v>2093</v>
      </c>
      <c r="C4865" s="38" t="s">
        <v>4938</v>
      </c>
      <c r="D4865" s="39">
        <v>0.36459999999999998</v>
      </c>
      <c r="E4865" s="39">
        <v>0.30959999999999999</v>
      </c>
    </row>
    <row r="4866" spans="1:5" x14ac:dyDescent="0.2">
      <c r="A4866" s="39">
        <v>69</v>
      </c>
      <c r="B4866" s="39">
        <v>2094</v>
      </c>
      <c r="C4866" s="38" t="s">
        <v>4939</v>
      </c>
      <c r="D4866" s="39">
        <v>0.36009999999999998</v>
      </c>
      <c r="E4866" s="39">
        <v>0.3049</v>
      </c>
    </row>
    <row r="4867" spans="1:5" x14ac:dyDescent="0.2">
      <c r="A4867" s="39">
        <v>69</v>
      </c>
      <c r="B4867" s="39">
        <v>2095</v>
      </c>
      <c r="C4867" s="38" t="s">
        <v>4940</v>
      </c>
      <c r="D4867" s="39">
        <v>0.35549999999999998</v>
      </c>
      <c r="E4867" s="39">
        <v>0.3004</v>
      </c>
    </row>
    <row r="4868" spans="1:5" x14ac:dyDescent="0.2">
      <c r="A4868" s="39">
        <v>69</v>
      </c>
      <c r="B4868" s="39">
        <v>2096</v>
      </c>
      <c r="C4868" s="38" t="s">
        <v>4941</v>
      </c>
      <c r="D4868" s="39">
        <v>0.35110000000000002</v>
      </c>
      <c r="E4868" s="39">
        <v>0.2959</v>
      </c>
    </row>
    <row r="4869" spans="1:5" x14ac:dyDescent="0.2">
      <c r="A4869" s="39">
        <v>69</v>
      </c>
      <c r="B4869" s="39">
        <v>2097</v>
      </c>
      <c r="C4869" s="38" t="s">
        <v>4942</v>
      </c>
      <c r="D4869" s="39">
        <v>0.34670000000000001</v>
      </c>
      <c r="E4869" s="39">
        <v>0.29149999999999998</v>
      </c>
    </row>
    <row r="4870" spans="1:5" x14ac:dyDescent="0.2">
      <c r="A4870" s="39">
        <v>69</v>
      </c>
      <c r="B4870" s="39">
        <v>2098</v>
      </c>
      <c r="C4870" s="38" t="s">
        <v>4943</v>
      </c>
      <c r="D4870" s="39">
        <v>0.34239999999999998</v>
      </c>
      <c r="E4870" s="39">
        <v>0.28710000000000002</v>
      </c>
    </row>
    <row r="4871" spans="1:5" x14ac:dyDescent="0.2">
      <c r="A4871" s="39">
        <v>69</v>
      </c>
      <c r="B4871" s="39">
        <v>2099</v>
      </c>
      <c r="C4871" s="38" t="s">
        <v>4944</v>
      </c>
      <c r="D4871" s="39">
        <v>0.3382</v>
      </c>
      <c r="E4871" s="39">
        <v>0.2828</v>
      </c>
    </row>
    <row r="4872" spans="1:5" x14ac:dyDescent="0.2">
      <c r="A4872" s="39">
        <v>69</v>
      </c>
      <c r="B4872" s="39">
        <v>2100</v>
      </c>
      <c r="C4872" s="38" t="s">
        <v>4945</v>
      </c>
      <c r="D4872" s="39">
        <v>0.33400000000000002</v>
      </c>
      <c r="E4872" s="39">
        <v>0.27860000000000001</v>
      </c>
    </row>
    <row r="4873" spans="1:5" x14ac:dyDescent="0.2">
      <c r="A4873" s="39">
        <v>69</v>
      </c>
      <c r="B4873" s="39">
        <v>2101</v>
      </c>
      <c r="C4873" s="38" t="s">
        <v>4946</v>
      </c>
      <c r="D4873" s="39">
        <v>0.32990000000000003</v>
      </c>
      <c r="E4873" s="39">
        <v>0.27439999999999998</v>
      </c>
    </row>
    <row r="4874" spans="1:5" x14ac:dyDescent="0.2">
      <c r="A4874" s="39">
        <v>69</v>
      </c>
      <c r="B4874" s="39">
        <v>2102</v>
      </c>
      <c r="C4874" s="38" t="s">
        <v>4947</v>
      </c>
      <c r="D4874" s="39">
        <v>0.32579999999999998</v>
      </c>
      <c r="E4874" s="39">
        <v>0.27039999999999997</v>
      </c>
    </row>
    <row r="4875" spans="1:5" x14ac:dyDescent="0.2">
      <c r="A4875" s="39">
        <v>69</v>
      </c>
      <c r="B4875" s="39">
        <v>2103</v>
      </c>
      <c r="C4875" s="38" t="s">
        <v>4948</v>
      </c>
      <c r="D4875" s="39">
        <v>0.3216</v>
      </c>
      <c r="E4875" s="39">
        <v>0.26629999999999998</v>
      </c>
    </row>
    <row r="4876" spans="1:5" x14ac:dyDescent="0.2">
      <c r="A4876" s="39">
        <v>69</v>
      </c>
      <c r="B4876" s="39">
        <v>2104</v>
      </c>
      <c r="C4876" s="38" t="s">
        <v>4949</v>
      </c>
      <c r="D4876" s="39">
        <v>0.31769999999999998</v>
      </c>
      <c r="E4876" s="39">
        <v>0.26229999999999998</v>
      </c>
    </row>
    <row r="4877" spans="1:5" x14ac:dyDescent="0.2">
      <c r="A4877" s="39">
        <v>69</v>
      </c>
      <c r="B4877" s="39">
        <v>2105</v>
      </c>
      <c r="C4877" s="38" t="s">
        <v>4950</v>
      </c>
      <c r="D4877" s="39">
        <v>0.31369999999999998</v>
      </c>
      <c r="E4877" s="39">
        <v>0.25840000000000002</v>
      </c>
    </row>
    <row r="4878" spans="1:5" x14ac:dyDescent="0.2">
      <c r="A4878" s="39">
        <v>69</v>
      </c>
      <c r="B4878" s="39">
        <v>2106</v>
      </c>
      <c r="C4878" s="38" t="s">
        <v>4951</v>
      </c>
      <c r="D4878" s="39">
        <v>0.30980000000000002</v>
      </c>
      <c r="E4878" s="39">
        <v>0.2545</v>
      </c>
    </row>
    <row r="4879" spans="1:5" x14ac:dyDescent="0.2">
      <c r="A4879" s="39">
        <v>69</v>
      </c>
      <c r="B4879" s="39">
        <v>2107</v>
      </c>
      <c r="C4879" s="38" t="s">
        <v>4952</v>
      </c>
      <c r="D4879" s="39">
        <v>0.30599999999999999</v>
      </c>
      <c r="E4879" s="39">
        <v>0.25069999999999998</v>
      </c>
    </row>
    <row r="4880" spans="1:5" x14ac:dyDescent="0.2">
      <c r="A4880" s="39">
        <v>69</v>
      </c>
      <c r="B4880" s="39">
        <v>2108</v>
      </c>
      <c r="C4880" s="38" t="s">
        <v>4953</v>
      </c>
      <c r="D4880" s="39">
        <v>0.30209999999999998</v>
      </c>
      <c r="E4880" s="39">
        <v>0.247</v>
      </c>
    </row>
    <row r="4881" spans="1:5" x14ac:dyDescent="0.2">
      <c r="A4881" s="39">
        <v>69</v>
      </c>
      <c r="B4881" s="39">
        <v>2109</v>
      </c>
      <c r="C4881" s="38" t="s">
        <v>4954</v>
      </c>
      <c r="D4881" s="39">
        <v>0.2984</v>
      </c>
      <c r="E4881" s="39">
        <v>0.2432</v>
      </c>
    </row>
    <row r="4882" spans="1:5" x14ac:dyDescent="0.2">
      <c r="A4882" s="39">
        <v>69</v>
      </c>
      <c r="B4882" s="39">
        <v>2110</v>
      </c>
      <c r="C4882" s="38" t="s">
        <v>4955</v>
      </c>
      <c r="D4882" s="39">
        <v>0.29470000000000002</v>
      </c>
      <c r="E4882" s="39">
        <v>0.23960000000000001</v>
      </c>
    </row>
    <row r="4883" spans="1:5" x14ac:dyDescent="0.2">
      <c r="A4883" s="39">
        <v>69</v>
      </c>
      <c r="B4883" s="39">
        <v>2111</v>
      </c>
      <c r="C4883" s="38" t="s">
        <v>4956</v>
      </c>
      <c r="D4883" s="39">
        <v>0.29110000000000003</v>
      </c>
      <c r="E4883" s="39">
        <v>0.23599999999999999</v>
      </c>
    </row>
    <row r="4884" spans="1:5" x14ac:dyDescent="0.2">
      <c r="A4884" s="39">
        <v>69</v>
      </c>
      <c r="B4884" s="39">
        <v>2112</v>
      </c>
      <c r="C4884" s="38" t="s">
        <v>4957</v>
      </c>
      <c r="D4884" s="39">
        <v>0.28739999999999999</v>
      </c>
      <c r="E4884" s="39">
        <v>0.23250000000000001</v>
      </c>
    </row>
    <row r="4885" spans="1:5" x14ac:dyDescent="0.2">
      <c r="A4885" s="39">
        <v>69</v>
      </c>
      <c r="B4885" s="39">
        <v>2113</v>
      </c>
      <c r="C4885" s="38" t="s">
        <v>4958</v>
      </c>
      <c r="D4885" s="39">
        <v>0.2838</v>
      </c>
      <c r="E4885" s="39">
        <v>0.22900000000000001</v>
      </c>
    </row>
    <row r="4886" spans="1:5" x14ac:dyDescent="0.2">
      <c r="A4886" s="39">
        <v>69</v>
      </c>
      <c r="B4886" s="39">
        <v>2114</v>
      </c>
      <c r="C4886" s="38" t="s">
        <v>4959</v>
      </c>
      <c r="D4886" s="39">
        <v>0.28029999999999999</v>
      </c>
      <c r="E4886" s="39">
        <v>0.22559999999999999</v>
      </c>
    </row>
    <row r="4887" spans="1:5" x14ac:dyDescent="0.2">
      <c r="A4887" s="39">
        <v>69</v>
      </c>
      <c r="B4887" s="39">
        <v>2115</v>
      </c>
      <c r="C4887" s="38" t="s">
        <v>4960</v>
      </c>
      <c r="D4887" s="39">
        <v>0.27689999999999998</v>
      </c>
      <c r="E4887" s="39">
        <v>0.22220000000000001</v>
      </c>
    </row>
    <row r="4888" spans="1:5" x14ac:dyDescent="0.2">
      <c r="A4888" s="39">
        <v>69</v>
      </c>
      <c r="B4888" s="39">
        <v>2116</v>
      </c>
      <c r="C4888" s="38" t="s">
        <v>4961</v>
      </c>
      <c r="D4888" s="39">
        <v>0.27354124152693537</v>
      </c>
      <c r="E4888" s="39">
        <v>0.21885124113475179</v>
      </c>
    </row>
    <row r="4889" spans="1:5" x14ac:dyDescent="0.2">
      <c r="A4889" s="39">
        <v>69</v>
      </c>
      <c r="B4889" s="39">
        <v>2117</v>
      </c>
      <c r="C4889" s="38" t="s">
        <v>4962</v>
      </c>
      <c r="D4889" s="39">
        <v>0.27022322432682266</v>
      </c>
      <c r="E4889" s="39">
        <v>0.21555295115311104</v>
      </c>
    </row>
    <row r="4890" spans="1:5" x14ac:dyDescent="0.2">
      <c r="A4890" s="39">
        <v>70</v>
      </c>
      <c r="B4890" s="39">
        <v>2024</v>
      </c>
      <c r="C4890" s="38" t="s">
        <v>4963</v>
      </c>
      <c r="D4890" s="39">
        <v>0.94089999999999996</v>
      </c>
      <c r="E4890" s="39">
        <v>0.93689999999999996</v>
      </c>
    </row>
    <row r="4891" spans="1:5" x14ac:dyDescent="0.2">
      <c r="A4891" s="39">
        <v>70</v>
      </c>
      <c r="B4891" s="39">
        <v>2025</v>
      </c>
      <c r="C4891" s="38" t="s">
        <v>4964</v>
      </c>
      <c r="D4891" s="39">
        <v>0.91080000000000005</v>
      </c>
      <c r="E4891" s="39">
        <v>0.90539999999999998</v>
      </c>
    </row>
    <row r="4892" spans="1:5" x14ac:dyDescent="0.2">
      <c r="A4892" s="39">
        <v>70</v>
      </c>
      <c r="B4892" s="39">
        <v>2026</v>
      </c>
      <c r="C4892" s="38" t="s">
        <v>4965</v>
      </c>
      <c r="D4892" s="39">
        <v>0.8982</v>
      </c>
      <c r="E4892" s="39">
        <v>0.89170000000000005</v>
      </c>
    </row>
    <row r="4893" spans="1:5" x14ac:dyDescent="0.2">
      <c r="A4893" s="39">
        <v>70</v>
      </c>
      <c r="B4893" s="39">
        <v>2027</v>
      </c>
      <c r="C4893" s="38" t="s">
        <v>4966</v>
      </c>
      <c r="D4893" s="39">
        <v>0.88490000000000002</v>
      </c>
      <c r="E4893" s="39">
        <v>0.87729999999999997</v>
      </c>
    </row>
    <row r="4894" spans="1:5" x14ac:dyDescent="0.2">
      <c r="A4894" s="39">
        <v>70</v>
      </c>
      <c r="B4894" s="39">
        <v>2028</v>
      </c>
      <c r="C4894" s="38" t="s">
        <v>4967</v>
      </c>
      <c r="D4894" s="39">
        <v>0.87090000000000001</v>
      </c>
      <c r="E4894" s="39">
        <v>0.86260000000000003</v>
      </c>
    </row>
    <row r="4895" spans="1:5" x14ac:dyDescent="0.2">
      <c r="A4895" s="39">
        <v>70</v>
      </c>
      <c r="B4895" s="39">
        <v>2029</v>
      </c>
      <c r="C4895" s="38" t="s">
        <v>4968</v>
      </c>
      <c r="D4895" s="39">
        <v>0.85619999999999996</v>
      </c>
      <c r="E4895" s="39">
        <v>0.84719999999999995</v>
      </c>
    </row>
    <row r="4896" spans="1:5" x14ac:dyDescent="0.2">
      <c r="A4896" s="39">
        <v>70</v>
      </c>
      <c r="B4896" s="39">
        <v>2030</v>
      </c>
      <c r="C4896" s="38" t="s">
        <v>4969</v>
      </c>
      <c r="D4896" s="39">
        <v>0.84079999999999999</v>
      </c>
      <c r="E4896" s="39">
        <v>0.83140000000000003</v>
      </c>
    </row>
    <row r="4897" spans="1:5" x14ac:dyDescent="0.2">
      <c r="A4897" s="39">
        <v>70</v>
      </c>
      <c r="B4897" s="39">
        <v>2031</v>
      </c>
      <c r="C4897" s="38" t="s">
        <v>4970</v>
      </c>
      <c r="D4897" s="39">
        <v>0.82530000000000003</v>
      </c>
      <c r="E4897" s="39">
        <v>0.81540000000000001</v>
      </c>
    </row>
    <row r="4898" spans="1:5" x14ac:dyDescent="0.2">
      <c r="A4898" s="39">
        <v>70</v>
      </c>
      <c r="B4898" s="39">
        <v>2032</v>
      </c>
      <c r="C4898" s="38" t="s">
        <v>4971</v>
      </c>
      <c r="D4898" s="39">
        <v>0.80979999999999996</v>
      </c>
      <c r="E4898" s="39">
        <v>0.79930000000000001</v>
      </c>
    </row>
    <row r="4899" spans="1:5" x14ac:dyDescent="0.2">
      <c r="A4899" s="39">
        <v>70</v>
      </c>
      <c r="B4899" s="39">
        <v>2033</v>
      </c>
      <c r="C4899" s="38" t="s">
        <v>4972</v>
      </c>
      <c r="D4899" s="39">
        <v>0.7944</v>
      </c>
      <c r="E4899" s="39">
        <v>0.7833</v>
      </c>
    </row>
    <row r="4900" spans="1:5" x14ac:dyDescent="0.2">
      <c r="A4900" s="39">
        <v>70</v>
      </c>
      <c r="B4900" s="39">
        <v>2034</v>
      </c>
      <c r="C4900" s="38" t="s">
        <v>4973</v>
      </c>
      <c r="D4900" s="39">
        <v>0.78039999999999998</v>
      </c>
      <c r="E4900" s="39">
        <v>0.7681</v>
      </c>
    </row>
    <row r="4901" spans="1:5" x14ac:dyDescent="0.2">
      <c r="A4901" s="39">
        <v>70</v>
      </c>
      <c r="B4901" s="39">
        <v>2035</v>
      </c>
      <c r="C4901" s="38" t="s">
        <v>4974</v>
      </c>
      <c r="D4901" s="39">
        <v>0.76690000000000003</v>
      </c>
      <c r="E4901" s="39">
        <v>0.75339999999999996</v>
      </c>
    </row>
    <row r="4902" spans="1:5" x14ac:dyDescent="0.2">
      <c r="A4902" s="39">
        <v>70</v>
      </c>
      <c r="B4902" s="39">
        <v>2036</v>
      </c>
      <c r="C4902" s="38" t="s">
        <v>4975</v>
      </c>
      <c r="D4902" s="39">
        <v>0.754</v>
      </c>
      <c r="E4902" s="39">
        <v>0.73939999999999995</v>
      </c>
    </row>
    <row r="4903" spans="1:5" x14ac:dyDescent="0.2">
      <c r="A4903" s="39">
        <v>70</v>
      </c>
      <c r="B4903" s="39">
        <v>2037</v>
      </c>
      <c r="C4903" s="38" t="s">
        <v>4976</v>
      </c>
      <c r="D4903" s="39">
        <v>0.74199999999999999</v>
      </c>
      <c r="E4903" s="39">
        <v>0.72609999999999997</v>
      </c>
    </row>
    <row r="4904" spans="1:5" x14ac:dyDescent="0.2">
      <c r="A4904" s="39">
        <v>70</v>
      </c>
      <c r="B4904" s="39">
        <v>2038</v>
      </c>
      <c r="C4904" s="38" t="s">
        <v>4977</v>
      </c>
      <c r="D4904" s="39">
        <v>0.73080000000000001</v>
      </c>
      <c r="E4904" s="39">
        <v>0.71360000000000001</v>
      </c>
    </row>
    <row r="4905" spans="1:5" x14ac:dyDescent="0.2">
      <c r="A4905" s="39">
        <v>70</v>
      </c>
      <c r="B4905" s="39">
        <v>2039</v>
      </c>
      <c r="C4905" s="38" t="s">
        <v>4978</v>
      </c>
      <c r="D4905" s="39">
        <v>0.72040000000000004</v>
      </c>
      <c r="E4905" s="39">
        <v>0.70189999999999997</v>
      </c>
    </row>
    <row r="4906" spans="1:5" x14ac:dyDescent="0.2">
      <c r="A4906" s="39">
        <v>70</v>
      </c>
      <c r="B4906" s="39">
        <v>2040</v>
      </c>
      <c r="C4906" s="38" t="s">
        <v>4979</v>
      </c>
      <c r="D4906" s="39">
        <v>0.71060000000000001</v>
      </c>
      <c r="E4906" s="39">
        <v>0.69069999999999998</v>
      </c>
    </row>
    <row r="4907" spans="1:5" x14ac:dyDescent="0.2">
      <c r="A4907" s="39">
        <v>70</v>
      </c>
      <c r="B4907" s="39">
        <v>2041</v>
      </c>
      <c r="C4907" s="38" t="s">
        <v>4980</v>
      </c>
      <c r="D4907" s="39">
        <v>0.70150000000000001</v>
      </c>
      <c r="E4907" s="39">
        <v>0.68010000000000004</v>
      </c>
    </row>
    <row r="4908" spans="1:5" x14ac:dyDescent="0.2">
      <c r="A4908" s="39">
        <v>70</v>
      </c>
      <c r="B4908" s="39">
        <v>2042</v>
      </c>
      <c r="C4908" s="38" t="s">
        <v>4981</v>
      </c>
      <c r="D4908" s="39">
        <v>0.69279999999999997</v>
      </c>
      <c r="E4908" s="39">
        <v>0.66990000000000005</v>
      </c>
    </row>
    <row r="4909" spans="1:5" x14ac:dyDescent="0.2">
      <c r="A4909" s="39">
        <v>70</v>
      </c>
      <c r="B4909" s="39">
        <v>2043</v>
      </c>
      <c r="C4909" s="38" t="s">
        <v>4982</v>
      </c>
      <c r="D4909" s="39">
        <v>0.68420000000000003</v>
      </c>
      <c r="E4909" s="39">
        <v>0.66</v>
      </c>
    </row>
    <row r="4910" spans="1:5" x14ac:dyDescent="0.2">
      <c r="A4910" s="39">
        <v>70</v>
      </c>
      <c r="B4910" s="39">
        <v>2044</v>
      </c>
      <c r="C4910" s="38" t="s">
        <v>4983</v>
      </c>
      <c r="D4910" s="39">
        <v>0.67569999999999997</v>
      </c>
      <c r="E4910" s="39">
        <v>0.6502</v>
      </c>
    </row>
    <row r="4911" spans="1:5" x14ac:dyDescent="0.2">
      <c r="A4911" s="39">
        <v>70</v>
      </c>
      <c r="B4911" s="39">
        <v>2045</v>
      </c>
      <c r="C4911" s="38" t="s">
        <v>4984</v>
      </c>
      <c r="D4911" s="39">
        <v>0.66739999999999999</v>
      </c>
      <c r="E4911" s="39">
        <v>0.64049999999999996</v>
      </c>
    </row>
    <row r="4912" spans="1:5" x14ac:dyDescent="0.2">
      <c r="A4912" s="39">
        <v>70</v>
      </c>
      <c r="B4912" s="39">
        <v>2046</v>
      </c>
      <c r="C4912" s="38" t="s">
        <v>4985</v>
      </c>
      <c r="D4912" s="39">
        <v>0.65920000000000001</v>
      </c>
      <c r="E4912" s="39">
        <v>0.63090000000000002</v>
      </c>
    </row>
    <row r="4913" spans="1:5" x14ac:dyDescent="0.2">
      <c r="A4913" s="39">
        <v>70</v>
      </c>
      <c r="B4913" s="39">
        <v>2047</v>
      </c>
      <c r="C4913" s="38" t="s">
        <v>4986</v>
      </c>
      <c r="D4913" s="39">
        <v>0.65100000000000002</v>
      </c>
      <c r="E4913" s="39">
        <v>0.62150000000000005</v>
      </c>
    </row>
    <row r="4914" spans="1:5" x14ac:dyDescent="0.2">
      <c r="A4914" s="39">
        <v>70</v>
      </c>
      <c r="B4914" s="39">
        <v>2048</v>
      </c>
      <c r="C4914" s="38" t="s">
        <v>4987</v>
      </c>
      <c r="D4914" s="39">
        <v>0.64300000000000002</v>
      </c>
      <c r="E4914" s="39">
        <v>0.61229999999999996</v>
      </c>
    </row>
    <row r="4915" spans="1:5" x14ac:dyDescent="0.2">
      <c r="A4915" s="39">
        <v>70</v>
      </c>
      <c r="B4915" s="39">
        <v>2049</v>
      </c>
      <c r="C4915" s="38" t="s">
        <v>4988</v>
      </c>
      <c r="D4915" s="39">
        <v>0.63500000000000001</v>
      </c>
      <c r="E4915" s="39">
        <v>0.60309999999999997</v>
      </c>
    </row>
    <row r="4916" spans="1:5" x14ac:dyDescent="0.2">
      <c r="A4916" s="39">
        <v>70</v>
      </c>
      <c r="B4916" s="39">
        <v>2050</v>
      </c>
      <c r="C4916" s="38" t="s">
        <v>4989</v>
      </c>
      <c r="D4916" s="39">
        <v>0.62719999999999998</v>
      </c>
      <c r="E4916" s="39">
        <v>0.59409999999999996</v>
      </c>
    </row>
    <row r="4917" spans="1:5" x14ac:dyDescent="0.2">
      <c r="A4917" s="39">
        <v>70</v>
      </c>
      <c r="B4917" s="39">
        <v>2051</v>
      </c>
      <c r="C4917" s="38" t="s">
        <v>4990</v>
      </c>
      <c r="D4917" s="39">
        <v>0.61939999999999995</v>
      </c>
      <c r="E4917" s="39">
        <v>0.58530000000000004</v>
      </c>
    </row>
    <row r="4918" spans="1:5" x14ac:dyDescent="0.2">
      <c r="A4918" s="39">
        <v>70</v>
      </c>
      <c r="B4918" s="39">
        <v>2052</v>
      </c>
      <c r="C4918" s="38" t="s">
        <v>4991</v>
      </c>
      <c r="D4918" s="39">
        <v>0.61180000000000001</v>
      </c>
      <c r="E4918" s="39">
        <v>0.5766</v>
      </c>
    </row>
    <row r="4919" spans="1:5" x14ac:dyDescent="0.2">
      <c r="A4919" s="39">
        <v>70</v>
      </c>
      <c r="B4919" s="39">
        <v>2053</v>
      </c>
      <c r="C4919" s="38" t="s">
        <v>4992</v>
      </c>
      <c r="D4919" s="39">
        <v>0.60419999999999996</v>
      </c>
      <c r="E4919" s="39">
        <v>0.56799999999999995</v>
      </c>
    </row>
    <row r="4920" spans="1:5" x14ac:dyDescent="0.2">
      <c r="A4920" s="39">
        <v>70</v>
      </c>
      <c r="B4920" s="39">
        <v>2054</v>
      </c>
      <c r="C4920" s="38" t="s">
        <v>4993</v>
      </c>
      <c r="D4920" s="39">
        <v>0.59670000000000001</v>
      </c>
      <c r="E4920" s="39">
        <v>0.55940000000000001</v>
      </c>
    </row>
    <row r="4921" spans="1:5" x14ac:dyDescent="0.2">
      <c r="A4921" s="39">
        <v>70</v>
      </c>
      <c r="B4921" s="39">
        <v>2055</v>
      </c>
      <c r="C4921" s="38" t="s">
        <v>4994</v>
      </c>
      <c r="D4921" s="39">
        <v>0.58940000000000003</v>
      </c>
      <c r="E4921" s="39">
        <v>0.55110000000000003</v>
      </c>
    </row>
    <row r="4922" spans="1:5" x14ac:dyDescent="0.2">
      <c r="A4922" s="39">
        <v>70</v>
      </c>
      <c r="B4922" s="39">
        <v>2056</v>
      </c>
      <c r="C4922" s="38" t="s">
        <v>4995</v>
      </c>
      <c r="D4922" s="39">
        <v>0.58199999999999996</v>
      </c>
      <c r="E4922" s="39">
        <v>0.54290000000000005</v>
      </c>
    </row>
    <row r="4923" spans="1:5" x14ac:dyDescent="0.2">
      <c r="A4923" s="39">
        <v>70</v>
      </c>
      <c r="B4923" s="39">
        <v>2057</v>
      </c>
      <c r="C4923" s="38" t="s">
        <v>4996</v>
      </c>
      <c r="D4923" s="39">
        <v>0.57479999999999998</v>
      </c>
      <c r="E4923" s="39">
        <v>0.53490000000000004</v>
      </c>
    </row>
    <row r="4924" spans="1:5" x14ac:dyDescent="0.2">
      <c r="A4924" s="39">
        <v>70</v>
      </c>
      <c r="B4924" s="39">
        <v>2058</v>
      </c>
      <c r="C4924" s="38" t="s">
        <v>4997</v>
      </c>
      <c r="D4924" s="39">
        <v>0.56769999999999998</v>
      </c>
      <c r="E4924" s="39">
        <v>0.52680000000000005</v>
      </c>
    </row>
    <row r="4925" spans="1:5" x14ac:dyDescent="0.2">
      <c r="A4925" s="39">
        <v>70</v>
      </c>
      <c r="B4925" s="39">
        <v>2059</v>
      </c>
      <c r="C4925" s="38" t="s">
        <v>4998</v>
      </c>
      <c r="D4925" s="39">
        <v>0.56069999999999998</v>
      </c>
      <c r="E4925" s="39">
        <v>0.51900000000000002</v>
      </c>
    </row>
    <row r="4926" spans="1:5" x14ac:dyDescent="0.2">
      <c r="A4926" s="39">
        <v>70</v>
      </c>
      <c r="B4926" s="39">
        <v>2060</v>
      </c>
      <c r="C4926" s="38" t="s">
        <v>4999</v>
      </c>
      <c r="D4926" s="39">
        <v>0.55379999999999996</v>
      </c>
      <c r="E4926" s="39">
        <v>0.51129999999999998</v>
      </c>
    </row>
    <row r="4927" spans="1:5" x14ac:dyDescent="0.2">
      <c r="A4927" s="39">
        <v>70</v>
      </c>
      <c r="B4927" s="39">
        <v>2061</v>
      </c>
      <c r="C4927" s="38" t="s">
        <v>5000</v>
      </c>
      <c r="D4927" s="39">
        <v>0.54690000000000005</v>
      </c>
      <c r="E4927" s="39">
        <v>0.50360000000000005</v>
      </c>
    </row>
    <row r="4928" spans="1:5" x14ac:dyDescent="0.2">
      <c r="A4928" s="39">
        <v>70</v>
      </c>
      <c r="B4928" s="39">
        <v>2062</v>
      </c>
      <c r="C4928" s="38" t="s">
        <v>5001</v>
      </c>
      <c r="D4928" s="39">
        <v>0.54010000000000002</v>
      </c>
      <c r="E4928" s="39">
        <v>0.49609999999999999</v>
      </c>
    </row>
    <row r="4929" spans="1:5" x14ac:dyDescent="0.2">
      <c r="A4929" s="39">
        <v>70</v>
      </c>
      <c r="B4929" s="39">
        <v>2063</v>
      </c>
      <c r="C4929" s="38" t="s">
        <v>5002</v>
      </c>
      <c r="D4929" s="39">
        <v>0.53349999999999997</v>
      </c>
      <c r="E4929" s="39">
        <v>0.48859999999999998</v>
      </c>
    </row>
    <row r="4930" spans="1:5" x14ac:dyDescent="0.2">
      <c r="A4930" s="39">
        <v>70</v>
      </c>
      <c r="B4930" s="39">
        <v>2064</v>
      </c>
      <c r="C4930" s="38" t="s">
        <v>5003</v>
      </c>
      <c r="D4930" s="39">
        <v>0.52680000000000005</v>
      </c>
      <c r="E4930" s="39">
        <v>0.48139999999999999</v>
      </c>
    </row>
    <row r="4931" spans="1:5" x14ac:dyDescent="0.2">
      <c r="A4931" s="39">
        <v>70</v>
      </c>
      <c r="B4931" s="39">
        <v>2065</v>
      </c>
      <c r="C4931" s="38" t="s">
        <v>5004</v>
      </c>
      <c r="D4931" s="39">
        <v>0.52029999999999998</v>
      </c>
      <c r="E4931" s="39">
        <v>0.47420000000000001</v>
      </c>
    </row>
    <row r="4932" spans="1:5" x14ac:dyDescent="0.2">
      <c r="A4932" s="39">
        <v>70</v>
      </c>
      <c r="B4932" s="39">
        <v>2066</v>
      </c>
      <c r="C4932" s="38" t="s">
        <v>5005</v>
      </c>
      <c r="D4932" s="39">
        <v>0.51390000000000002</v>
      </c>
      <c r="E4932" s="39">
        <v>0.46710000000000002</v>
      </c>
    </row>
    <row r="4933" spans="1:5" x14ac:dyDescent="0.2">
      <c r="A4933" s="39">
        <v>70</v>
      </c>
      <c r="B4933" s="39">
        <v>2067</v>
      </c>
      <c r="C4933" s="38" t="s">
        <v>5006</v>
      </c>
      <c r="D4933" s="39">
        <v>0.50749999999999995</v>
      </c>
      <c r="E4933" s="39">
        <v>0.4602</v>
      </c>
    </row>
    <row r="4934" spans="1:5" x14ac:dyDescent="0.2">
      <c r="A4934" s="39">
        <v>70</v>
      </c>
      <c r="B4934" s="39">
        <v>2068</v>
      </c>
      <c r="C4934" s="38" t="s">
        <v>5007</v>
      </c>
      <c r="D4934" s="39">
        <v>0.50119999999999998</v>
      </c>
      <c r="E4934" s="39">
        <v>0.45319999999999999</v>
      </c>
    </row>
    <row r="4935" spans="1:5" x14ac:dyDescent="0.2">
      <c r="A4935" s="39">
        <v>70</v>
      </c>
      <c r="B4935" s="39">
        <v>2069</v>
      </c>
      <c r="C4935" s="38" t="s">
        <v>5008</v>
      </c>
      <c r="D4935" s="39">
        <v>0.495</v>
      </c>
      <c r="E4935" s="39">
        <v>0.44650000000000001</v>
      </c>
    </row>
    <row r="4936" spans="1:5" x14ac:dyDescent="0.2">
      <c r="A4936" s="39">
        <v>70</v>
      </c>
      <c r="B4936" s="39">
        <v>2070</v>
      </c>
      <c r="C4936" s="38" t="s">
        <v>5009</v>
      </c>
      <c r="D4936" s="39">
        <v>0.4889</v>
      </c>
      <c r="E4936" s="39">
        <v>0.43990000000000001</v>
      </c>
    </row>
    <row r="4937" spans="1:5" x14ac:dyDescent="0.2">
      <c r="A4937" s="39">
        <v>70</v>
      </c>
      <c r="B4937" s="39">
        <v>2071</v>
      </c>
      <c r="C4937" s="38" t="s">
        <v>5010</v>
      </c>
      <c r="D4937" s="39">
        <v>0.48280000000000001</v>
      </c>
      <c r="E4937" s="39">
        <v>0.43330000000000002</v>
      </c>
    </row>
    <row r="4938" spans="1:5" x14ac:dyDescent="0.2">
      <c r="A4938" s="39">
        <v>70</v>
      </c>
      <c r="B4938" s="39">
        <v>2072</v>
      </c>
      <c r="C4938" s="38" t="s">
        <v>5011</v>
      </c>
      <c r="D4938" s="39">
        <v>0.4768</v>
      </c>
      <c r="E4938" s="39">
        <v>0.4269</v>
      </c>
    </row>
    <row r="4939" spans="1:5" x14ac:dyDescent="0.2">
      <c r="A4939" s="39">
        <v>70</v>
      </c>
      <c r="B4939" s="39">
        <v>2073</v>
      </c>
      <c r="C4939" s="38" t="s">
        <v>5012</v>
      </c>
      <c r="D4939" s="39">
        <v>0.47089999999999999</v>
      </c>
      <c r="E4939" s="39">
        <v>0.4204</v>
      </c>
    </row>
    <row r="4940" spans="1:5" x14ac:dyDescent="0.2">
      <c r="A4940" s="39">
        <v>70</v>
      </c>
      <c r="B4940" s="39">
        <v>2074</v>
      </c>
      <c r="C4940" s="38" t="s">
        <v>5013</v>
      </c>
      <c r="D4940" s="39">
        <v>0.46510000000000001</v>
      </c>
      <c r="E4940" s="39">
        <v>0.41420000000000001</v>
      </c>
    </row>
    <row r="4941" spans="1:5" x14ac:dyDescent="0.2">
      <c r="A4941" s="39">
        <v>70</v>
      </c>
      <c r="B4941" s="39">
        <v>2075</v>
      </c>
      <c r="C4941" s="38" t="s">
        <v>5014</v>
      </c>
      <c r="D4941" s="39">
        <v>0.45939999999999998</v>
      </c>
      <c r="E4941" s="39">
        <v>0.40799999999999997</v>
      </c>
    </row>
    <row r="4942" spans="1:5" x14ac:dyDescent="0.2">
      <c r="A4942" s="39">
        <v>70</v>
      </c>
      <c r="B4942" s="39">
        <v>2076</v>
      </c>
      <c r="C4942" s="38" t="s">
        <v>5015</v>
      </c>
      <c r="D4942" s="39">
        <v>0.4536</v>
      </c>
      <c r="E4942" s="39">
        <v>0.40189999999999998</v>
      </c>
    </row>
    <row r="4943" spans="1:5" x14ac:dyDescent="0.2">
      <c r="A4943" s="39">
        <v>70</v>
      </c>
      <c r="B4943" s="39">
        <v>2077</v>
      </c>
      <c r="C4943" s="38" t="s">
        <v>5016</v>
      </c>
      <c r="D4943" s="39">
        <v>0.44800000000000001</v>
      </c>
      <c r="E4943" s="39">
        <v>0.39589999999999997</v>
      </c>
    </row>
    <row r="4944" spans="1:5" x14ac:dyDescent="0.2">
      <c r="A4944" s="39">
        <v>70</v>
      </c>
      <c r="B4944" s="39">
        <v>2078</v>
      </c>
      <c r="C4944" s="38" t="s">
        <v>5017</v>
      </c>
      <c r="D4944" s="39">
        <v>0.44240000000000002</v>
      </c>
      <c r="E4944" s="39">
        <v>0.39</v>
      </c>
    </row>
    <row r="4945" spans="1:5" x14ac:dyDescent="0.2">
      <c r="A4945" s="39">
        <v>70</v>
      </c>
      <c r="B4945" s="39">
        <v>2079</v>
      </c>
      <c r="C4945" s="38" t="s">
        <v>5018</v>
      </c>
      <c r="D4945" s="39">
        <v>0.43690000000000001</v>
      </c>
      <c r="E4945" s="39">
        <v>0.3841</v>
      </c>
    </row>
    <row r="4946" spans="1:5" x14ac:dyDescent="0.2">
      <c r="A4946" s="39">
        <v>70</v>
      </c>
      <c r="B4946" s="39">
        <v>2080</v>
      </c>
      <c r="C4946" s="38" t="s">
        <v>5019</v>
      </c>
      <c r="D4946" s="39">
        <v>0.43149999999999999</v>
      </c>
      <c r="E4946" s="39">
        <v>0.37840000000000001</v>
      </c>
    </row>
    <row r="4947" spans="1:5" x14ac:dyDescent="0.2">
      <c r="A4947" s="39">
        <v>70</v>
      </c>
      <c r="B4947" s="39">
        <v>2081</v>
      </c>
      <c r="C4947" s="38" t="s">
        <v>5020</v>
      </c>
      <c r="D4947" s="39">
        <v>0.42609999999999998</v>
      </c>
      <c r="E4947" s="39">
        <v>0.37269999999999998</v>
      </c>
    </row>
    <row r="4948" spans="1:5" x14ac:dyDescent="0.2">
      <c r="A4948" s="39">
        <v>70</v>
      </c>
      <c r="B4948" s="39">
        <v>2082</v>
      </c>
      <c r="C4948" s="38" t="s">
        <v>5021</v>
      </c>
      <c r="D4948" s="39">
        <v>0.4209</v>
      </c>
      <c r="E4948" s="39">
        <v>0.36720000000000003</v>
      </c>
    </row>
    <row r="4949" spans="1:5" x14ac:dyDescent="0.2">
      <c r="A4949" s="39">
        <v>70</v>
      </c>
      <c r="B4949" s="39">
        <v>2083</v>
      </c>
      <c r="C4949" s="38" t="s">
        <v>5022</v>
      </c>
      <c r="D4949" s="39">
        <v>0.41560000000000002</v>
      </c>
      <c r="E4949" s="39">
        <v>0.36170000000000002</v>
      </c>
    </row>
    <row r="4950" spans="1:5" x14ac:dyDescent="0.2">
      <c r="A4950" s="39">
        <v>70</v>
      </c>
      <c r="B4950" s="39">
        <v>2084</v>
      </c>
      <c r="C4950" s="38" t="s">
        <v>5023</v>
      </c>
      <c r="D4950" s="39">
        <v>0.41049999999999998</v>
      </c>
      <c r="E4950" s="39">
        <v>0.35630000000000001</v>
      </c>
    </row>
    <row r="4951" spans="1:5" x14ac:dyDescent="0.2">
      <c r="A4951" s="39">
        <v>70</v>
      </c>
      <c r="B4951" s="39">
        <v>2085</v>
      </c>
      <c r="C4951" s="38" t="s">
        <v>5024</v>
      </c>
      <c r="D4951" s="39">
        <v>0.40550000000000003</v>
      </c>
      <c r="E4951" s="39">
        <v>0.35099999999999998</v>
      </c>
    </row>
    <row r="4952" spans="1:5" x14ac:dyDescent="0.2">
      <c r="A4952" s="39">
        <v>70</v>
      </c>
      <c r="B4952" s="39">
        <v>2086</v>
      </c>
      <c r="C4952" s="38" t="s">
        <v>5025</v>
      </c>
      <c r="D4952" s="39">
        <v>0.40039999999999998</v>
      </c>
      <c r="E4952" s="39">
        <v>0.3458</v>
      </c>
    </row>
    <row r="4953" spans="1:5" x14ac:dyDescent="0.2">
      <c r="A4953" s="39">
        <v>70</v>
      </c>
      <c r="B4953" s="39">
        <v>2087</v>
      </c>
      <c r="C4953" s="38" t="s">
        <v>5026</v>
      </c>
      <c r="D4953" s="39">
        <v>0.39550000000000002</v>
      </c>
      <c r="E4953" s="39">
        <v>0.34050000000000002</v>
      </c>
    </row>
    <row r="4954" spans="1:5" x14ac:dyDescent="0.2">
      <c r="A4954" s="39">
        <v>70</v>
      </c>
      <c r="B4954" s="39">
        <v>2088</v>
      </c>
      <c r="C4954" s="38" t="s">
        <v>5027</v>
      </c>
      <c r="D4954" s="39">
        <v>0.39050000000000001</v>
      </c>
      <c r="E4954" s="39">
        <v>0.33539999999999998</v>
      </c>
    </row>
    <row r="4955" spans="1:5" x14ac:dyDescent="0.2">
      <c r="A4955" s="39">
        <v>70</v>
      </c>
      <c r="B4955" s="39">
        <v>2089</v>
      </c>
      <c r="C4955" s="38" t="s">
        <v>5028</v>
      </c>
      <c r="D4955" s="39">
        <v>0.3856</v>
      </c>
      <c r="E4955" s="39">
        <v>0.33050000000000002</v>
      </c>
    </row>
    <row r="4956" spans="1:5" x14ac:dyDescent="0.2">
      <c r="A4956" s="39">
        <v>70</v>
      </c>
      <c r="B4956" s="39">
        <v>2090</v>
      </c>
      <c r="C4956" s="38" t="s">
        <v>5029</v>
      </c>
      <c r="D4956" s="39">
        <v>0.38080000000000003</v>
      </c>
      <c r="E4956" s="39">
        <v>0.32550000000000001</v>
      </c>
    </row>
    <row r="4957" spans="1:5" x14ac:dyDescent="0.2">
      <c r="A4957" s="39">
        <v>70</v>
      </c>
      <c r="B4957" s="39">
        <v>2091</v>
      </c>
      <c r="C4957" s="38" t="s">
        <v>5030</v>
      </c>
      <c r="D4957" s="39">
        <v>0.37609999999999999</v>
      </c>
      <c r="E4957" s="39">
        <v>0.32069999999999999</v>
      </c>
    </row>
    <row r="4958" spans="1:5" x14ac:dyDescent="0.2">
      <c r="A4958" s="39">
        <v>70</v>
      </c>
      <c r="B4958" s="39">
        <v>2092</v>
      </c>
      <c r="C4958" s="38" t="s">
        <v>5031</v>
      </c>
      <c r="D4958" s="39">
        <v>0.37140000000000001</v>
      </c>
      <c r="E4958" s="39">
        <v>0.31580000000000003</v>
      </c>
    </row>
    <row r="4959" spans="1:5" x14ac:dyDescent="0.2">
      <c r="A4959" s="39">
        <v>70</v>
      </c>
      <c r="B4959" s="39">
        <v>2093</v>
      </c>
      <c r="C4959" s="38" t="s">
        <v>5032</v>
      </c>
      <c r="D4959" s="39">
        <v>0.36680000000000001</v>
      </c>
      <c r="E4959" s="39">
        <v>0.31119999999999998</v>
      </c>
    </row>
    <row r="4960" spans="1:5" x14ac:dyDescent="0.2">
      <c r="A4960" s="39">
        <v>70</v>
      </c>
      <c r="B4960" s="39">
        <v>2094</v>
      </c>
      <c r="C4960" s="38" t="s">
        <v>5033</v>
      </c>
      <c r="D4960" s="39">
        <v>0.36230000000000001</v>
      </c>
      <c r="E4960" s="39">
        <v>0.30649999999999999</v>
      </c>
    </row>
    <row r="4961" spans="1:5" x14ac:dyDescent="0.2">
      <c r="A4961" s="39">
        <v>70</v>
      </c>
      <c r="B4961" s="39">
        <v>2095</v>
      </c>
      <c r="C4961" s="38" t="s">
        <v>5034</v>
      </c>
      <c r="D4961" s="39">
        <v>0.35780000000000001</v>
      </c>
      <c r="E4961" s="39">
        <v>0.3019</v>
      </c>
    </row>
    <row r="4962" spans="1:5" x14ac:dyDescent="0.2">
      <c r="A4962" s="39">
        <v>70</v>
      </c>
      <c r="B4962" s="39">
        <v>2096</v>
      </c>
      <c r="C4962" s="38" t="s">
        <v>5035</v>
      </c>
      <c r="D4962" s="39">
        <v>0.35339999999999999</v>
      </c>
      <c r="E4962" s="39">
        <v>0.2974</v>
      </c>
    </row>
    <row r="4963" spans="1:5" x14ac:dyDescent="0.2">
      <c r="A4963" s="39">
        <v>70</v>
      </c>
      <c r="B4963" s="39">
        <v>2097</v>
      </c>
      <c r="C4963" s="38" t="s">
        <v>5036</v>
      </c>
      <c r="D4963" s="39">
        <v>0.34899999999999998</v>
      </c>
      <c r="E4963" s="39">
        <v>0.29289999999999999</v>
      </c>
    </row>
    <row r="4964" spans="1:5" x14ac:dyDescent="0.2">
      <c r="A4964" s="39">
        <v>70</v>
      </c>
      <c r="B4964" s="39">
        <v>2098</v>
      </c>
      <c r="C4964" s="38" t="s">
        <v>5037</v>
      </c>
      <c r="D4964" s="39">
        <v>0.34470000000000001</v>
      </c>
      <c r="E4964" s="39">
        <v>0.28849999999999998</v>
      </c>
    </row>
    <row r="4965" spans="1:5" x14ac:dyDescent="0.2">
      <c r="A4965" s="39">
        <v>70</v>
      </c>
      <c r="B4965" s="39">
        <v>2099</v>
      </c>
      <c r="C4965" s="38" t="s">
        <v>5038</v>
      </c>
      <c r="D4965" s="39">
        <v>0.34039999999999998</v>
      </c>
      <c r="E4965" s="39">
        <v>0.2843</v>
      </c>
    </row>
    <row r="4966" spans="1:5" x14ac:dyDescent="0.2">
      <c r="A4966" s="39">
        <v>70</v>
      </c>
      <c r="B4966" s="39">
        <v>2100</v>
      </c>
      <c r="C4966" s="38" t="s">
        <v>5039</v>
      </c>
      <c r="D4966" s="39">
        <v>0.33610000000000001</v>
      </c>
      <c r="E4966" s="39">
        <v>0.28000000000000003</v>
      </c>
    </row>
    <row r="4967" spans="1:5" x14ac:dyDescent="0.2">
      <c r="A4967" s="39">
        <v>70</v>
      </c>
      <c r="B4967" s="39">
        <v>2101</v>
      </c>
      <c r="C4967" s="38" t="s">
        <v>5040</v>
      </c>
      <c r="D4967" s="39">
        <v>0.33189999999999997</v>
      </c>
      <c r="E4967" s="39">
        <v>0.27579999999999999</v>
      </c>
    </row>
    <row r="4968" spans="1:5" x14ac:dyDescent="0.2">
      <c r="A4968" s="39">
        <v>70</v>
      </c>
      <c r="B4968" s="39">
        <v>2102</v>
      </c>
      <c r="C4968" s="38" t="s">
        <v>5041</v>
      </c>
      <c r="D4968" s="39">
        <v>0.32779999999999998</v>
      </c>
      <c r="E4968" s="39">
        <v>0.2717</v>
      </c>
    </row>
    <row r="4969" spans="1:5" x14ac:dyDescent="0.2">
      <c r="A4969" s="39">
        <v>70</v>
      </c>
      <c r="B4969" s="39">
        <v>2103</v>
      </c>
      <c r="C4969" s="38" t="s">
        <v>5042</v>
      </c>
      <c r="D4969" s="39">
        <v>0.32379999999999998</v>
      </c>
      <c r="E4969" s="39">
        <v>0.2676</v>
      </c>
    </row>
    <row r="4970" spans="1:5" x14ac:dyDescent="0.2">
      <c r="A4970" s="39">
        <v>70</v>
      </c>
      <c r="B4970" s="39">
        <v>2104</v>
      </c>
      <c r="C4970" s="38" t="s">
        <v>5043</v>
      </c>
      <c r="D4970" s="39">
        <v>0.31969999999999998</v>
      </c>
      <c r="E4970" s="39">
        <v>0.2636</v>
      </c>
    </row>
    <row r="4971" spans="1:5" x14ac:dyDescent="0.2">
      <c r="A4971" s="39">
        <v>70</v>
      </c>
      <c r="B4971" s="39">
        <v>2105</v>
      </c>
      <c r="C4971" s="38" t="s">
        <v>5044</v>
      </c>
      <c r="D4971" s="39">
        <v>0.31580000000000003</v>
      </c>
      <c r="E4971" s="39">
        <v>0.25969999999999999</v>
      </c>
    </row>
    <row r="4972" spans="1:5" x14ac:dyDescent="0.2">
      <c r="A4972" s="39">
        <v>70</v>
      </c>
      <c r="B4972" s="39">
        <v>2106</v>
      </c>
      <c r="C4972" s="38" t="s">
        <v>5045</v>
      </c>
      <c r="D4972" s="39">
        <v>0.31180000000000002</v>
      </c>
      <c r="E4972" s="39">
        <v>0.25580000000000003</v>
      </c>
    </row>
    <row r="4973" spans="1:5" x14ac:dyDescent="0.2">
      <c r="A4973" s="39">
        <v>70</v>
      </c>
      <c r="B4973" s="39">
        <v>2107</v>
      </c>
      <c r="C4973" s="38" t="s">
        <v>5046</v>
      </c>
      <c r="D4973" s="39">
        <v>0.30790000000000001</v>
      </c>
      <c r="E4973" s="39">
        <v>0.252</v>
      </c>
    </row>
    <row r="4974" spans="1:5" x14ac:dyDescent="0.2">
      <c r="A4974" s="39">
        <v>70</v>
      </c>
      <c r="B4974" s="39">
        <v>2108</v>
      </c>
      <c r="C4974" s="38" t="s">
        <v>5047</v>
      </c>
      <c r="D4974" s="39">
        <v>0.30409999999999998</v>
      </c>
      <c r="E4974" s="39">
        <v>0.2482</v>
      </c>
    </row>
    <row r="4975" spans="1:5" x14ac:dyDescent="0.2">
      <c r="A4975" s="39">
        <v>70</v>
      </c>
      <c r="B4975" s="39">
        <v>2109</v>
      </c>
      <c r="C4975" s="38" t="s">
        <v>5048</v>
      </c>
      <c r="D4975" s="39">
        <v>0.3004</v>
      </c>
      <c r="E4975" s="39">
        <v>0.24440000000000001</v>
      </c>
    </row>
    <row r="4976" spans="1:5" x14ac:dyDescent="0.2">
      <c r="A4976" s="39">
        <v>70</v>
      </c>
      <c r="B4976" s="39">
        <v>2110</v>
      </c>
      <c r="C4976" s="38" t="s">
        <v>5049</v>
      </c>
      <c r="D4976" s="39">
        <v>0.29659999999999997</v>
      </c>
      <c r="E4976" s="39">
        <v>0.2409</v>
      </c>
    </row>
    <row r="4977" spans="1:5" x14ac:dyDescent="0.2">
      <c r="A4977" s="39">
        <v>70</v>
      </c>
      <c r="B4977" s="39">
        <v>2111</v>
      </c>
      <c r="C4977" s="38" t="s">
        <v>5050</v>
      </c>
      <c r="D4977" s="39">
        <v>0.29289999999999999</v>
      </c>
      <c r="E4977" s="39">
        <v>0.23719999999999999</v>
      </c>
    </row>
    <row r="4978" spans="1:5" x14ac:dyDescent="0.2">
      <c r="A4978" s="39">
        <v>70</v>
      </c>
      <c r="B4978" s="39">
        <v>2112</v>
      </c>
      <c r="C4978" s="38" t="s">
        <v>5051</v>
      </c>
      <c r="D4978" s="39">
        <v>0.2893</v>
      </c>
      <c r="E4978" s="39">
        <v>0.2336</v>
      </c>
    </row>
    <row r="4979" spans="1:5" x14ac:dyDescent="0.2">
      <c r="A4979" s="39">
        <v>70</v>
      </c>
      <c r="B4979" s="39">
        <v>2113</v>
      </c>
      <c r="C4979" s="38" t="s">
        <v>5052</v>
      </c>
      <c r="D4979" s="39">
        <v>0.28570000000000001</v>
      </c>
      <c r="E4979" s="39">
        <v>0.2301</v>
      </c>
    </row>
    <row r="4980" spans="1:5" x14ac:dyDescent="0.2">
      <c r="A4980" s="39">
        <v>70</v>
      </c>
      <c r="B4980" s="39">
        <v>2114</v>
      </c>
      <c r="C4980" s="38" t="s">
        <v>5053</v>
      </c>
      <c r="D4980" s="39">
        <v>0.28210000000000002</v>
      </c>
      <c r="E4980" s="39">
        <v>0.22670000000000001</v>
      </c>
    </row>
    <row r="4981" spans="1:5" x14ac:dyDescent="0.2">
      <c r="A4981" s="39">
        <v>70</v>
      </c>
      <c r="B4981" s="39">
        <v>2115</v>
      </c>
      <c r="C4981" s="38" t="s">
        <v>5054</v>
      </c>
      <c r="D4981" s="39">
        <v>0.27860000000000001</v>
      </c>
      <c r="E4981" s="39">
        <v>0.2233</v>
      </c>
    </row>
    <row r="4982" spans="1:5" x14ac:dyDescent="0.2">
      <c r="A4982" s="39">
        <v>70</v>
      </c>
      <c r="B4982" s="39">
        <v>2116</v>
      </c>
      <c r="C4982" s="38" t="s">
        <v>5055</v>
      </c>
      <c r="D4982" s="39">
        <v>0.2751434243176179</v>
      </c>
      <c r="E4982" s="39">
        <v>0.21995099250110275</v>
      </c>
    </row>
    <row r="4983" spans="1:5" x14ac:dyDescent="0.2">
      <c r="A4983" s="39">
        <v>70</v>
      </c>
      <c r="B4983" s="39">
        <v>2117</v>
      </c>
      <c r="C4983" s="38" t="s">
        <v>5056</v>
      </c>
      <c r="D4983" s="39">
        <v>0.27172973418960777</v>
      </c>
      <c r="E4983" s="39">
        <v>0.21665221272825866</v>
      </c>
    </row>
    <row r="4984" spans="1:5" x14ac:dyDescent="0.2">
      <c r="A4984" s="39">
        <v>71</v>
      </c>
      <c r="B4984" s="39">
        <v>2024</v>
      </c>
      <c r="C4984" s="38" t="s">
        <v>5057</v>
      </c>
      <c r="D4984" s="39">
        <v>0.9415</v>
      </c>
      <c r="E4984" s="39">
        <v>0.93720000000000003</v>
      </c>
    </row>
    <row r="4985" spans="1:5" x14ac:dyDescent="0.2">
      <c r="A4985" s="39">
        <v>71</v>
      </c>
      <c r="B4985" s="39">
        <v>2025</v>
      </c>
      <c r="C4985" s="38" t="s">
        <v>5058</v>
      </c>
      <c r="D4985" s="39">
        <v>0.91190000000000004</v>
      </c>
      <c r="E4985" s="39">
        <v>0.90610000000000002</v>
      </c>
    </row>
    <row r="4986" spans="1:5" x14ac:dyDescent="0.2">
      <c r="A4986" s="39">
        <v>71</v>
      </c>
      <c r="B4986" s="39">
        <v>2026</v>
      </c>
      <c r="C4986" s="38" t="s">
        <v>5059</v>
      </c>
      <c r="D4986" s="39">
        <v>0.89990000000000003</v>
      </c>
      <c r="E4986" s="39">
        <v>0.89280000000000004</v>
      </c>
    </row>
    <row r="4987" spans="1:5" x14ac:dyDescent="0.2">
      <c r="A4987" s="39">
        <v>71</v>
      </c>
      <c r="B4987" s="39">
        <v>2027</v>
      </c>
      <c r="C4987" s="38" t="s">
        <v>5060</v>
      </c>
      <c r="D4987" s="39">
        <v>0.88719999999999999</v>
      </c>
      <c r="E4987" s="39">
        <v>0.87890000000000001</v>
      </c>
    </row>
    <row r="4988" spans="1:5" x14ac:dyDescent="0.2">
      <c r="A4988" s="39">
        <v>71</v>
      </c>
      <c r="B4988" s="39">
        <v>2028</v>
      </c>
      <c r="C4988" s="38" t="s">
        <v>5061</v>
      </c>
      <c r="D4988" s="39">
        <v>0.87360000000000004</v>
      </c>
      <c r="E4988" s="39">
        <v>0.86450000000000005</v>
      </c>
    </row>
    <row r="4989" spans="1:5" x14ac:dyDescent="0.2">
      <c r="A4989" s="39">
        <v>71</v>
      </c>
      <c r="B4989" s="39">
        <v>2029</v>
      </c>
      <c r="C4989" s="38" t="s">
        <v>5062</v>
      </c>
      <c r="D4989" s="39">
        <v>0.85950000000000004</v>
      </c>
      <c r="E4989" s="39">
        <v>0.84950000000000003</v>
      </c>
    </row>
    <row r="4990" spans="1:5" x14ac:dyDescent="0.2">
      <c r="A4990" s="39">
        <v>71</v>
      </c>
      <c r="B4990" s="39">
        <v>2030</v>
      </c>
      <c r="C4990" s="38" t="s">
        <v>5063</v>
      </c>
      <c r="D4990" s="39">
        <v>0.84470000000000001</v>
      </c>
      <c r="E4990" s="39">
        <v>0.83409999999999995</v>
      </c>
    </row>
    <row r="4991" spans="1:5" x14ac:dyDescent="0.2">
      <c r="A4991" s="39">
        <v>71</v>
      </c>
      <c r="B4991" s="39">
        <v>2031</v>
      </c>
      <c r="C4991" s="38" t="s">
        <v>5064</v>
      </c>
      <c r="D4991" s="39">
        <v>0.82940000000000003</v>
      </c>
      <c r="E4991" s="39">
        <v>0.81840000000000002</v>
      </c>
    </row>
    <row r="4992" spans="1:5" x14ac:dyDescent="0.2">
      <c r="A4992" s="39">
        <v>71</v>
      </c>
      <c r="B4992" s="39">
        <v>2032</v>
      </c>
      <c r="C4992" s="38" t="s">
        <v>5065</v>
      </c>
      <c r="D4992" s="39">
        <v>0.81399999999999995</v>
      </c>
      <c r="E4992" s="39">
        <v>0.80249999999999999</v>
      </c>
    </row>
    <row r="4993" spans="1:5" x14ac:dyDescent="0.2">
      <c r="A4993" s="39">
        <v>71</v>
      </c>
      <c r="B4993" s="39">
        <v>2033</v>
      </c>
      <c r="C4993" s="38" t="s">
        <v>5066</v>
      </c>
      <c r="D4993" s="39">
        <v>0.79859999999999998</v>
      </c>
      <c r="E4993" s="39">
        <v>0.78659999999999997</v>
      </c>
    </row>
    <row r="4994" spans="1:5" x14ac:dyDescent="0.2">
      <c r="A4994" s="39">
        <v>71</v>
      </c>
      <c r="B4994" s="39">
        <v>2034</v>
      </c>
      <c r="C4994" s="38" t="s">
        <v>5067</v>
      </c>
      <c r="D4994" s="39">
        <v>0.78449999999999998</v>
      </c>
      <c r="E4994" s="39">
        <v>0.77129999999999999</v>
      </c>
    </row>
    <row r="4995" spans="1:5" x14ac:dyDescent="0.2">
      <c r="A4995" s="39">
        <v>71</v>
      </c>
      <c r="B4995" s="39">
        <v>2035</v>
      </c>
      <c r="C4995" s="38" t="s">
        <v>5068</v>
      </c>
      <c r="D4995" s="39">
        <v>0.77100000000000002</v>
      </c>
      <c r="E4995" s="39">
        <v>0.75660000000000005</v>
      </c>
    </row>
    <row r="4996" spans="1:5" x14ac:dyDescent="0.2">
      <c r="A4996" s="39">
        <v>71</v>
      </c>
      <c r="B4996" s="39">
        <v>2036</v>
      </c>
      <c r="C4996" s="38" t="s">
        <v>5069</v>
      </c>
      <c r="D4996" s="39">
        <v>0.75800000000000001</v>
      </c>
      <c r="E4996" s="39">
        <v>0.74250000000000005</v>
      </c>
    </row>
    <row r="4997" spans="1:5" x14ac:dyDescent="0.2">
      <c r="A4997" s="39">
        <v>71</v>
      </c>
      <c r="B4997" s="39">
        <v>2037</v>
      </c>
      <c r="C4997" s="38" t="s">
        <v>5070</v>
      </c>
      <c r="D4997" s="39">
        <v>0.746</v>
      </c>
      <c r="E4997" s="39">
        <v>0.72919999999999996</v>
      </c>
    </row>
    <row r="4998" spans="1:5" x14ac:dyDescent="0.2">
      <c r="A4998" s="39">
        <v>71</v>
      </c>
      <c r="B4998" s="39">
        <v>2038</v>
      </c>
      <c r="C4998" s="38" t="s">
        <v>5071</v>
      </c>
      <c r="D4998" s="39">
        <v>0.73470000000000002</v>
      </c>
      <c r="E4998" s="39">
        <v>0.7167</v>
      </c>
    </row>
    <row r="4999" spans="1:5" x14ac:dyDescent="0.2">
      <c r="A4999" s="39">
        <v>71</v>
      </c>
      <c r="B4999" s="39">
        <v>2039</v>
      </c>
      <c r="C4999" s="38" t="s">
        <v>5072</v>
      </c>
      <c r="D4999" s="39">
        <v>0.72430000000000005</v>
      </c>
      <c r="E4999" s="39">
        <v>0.70489999999999997</v>
      </c>
    </row>
    <row r="5000" spans="1:5" x14ac:dyDescent="0.2">
      <c r="A5000" s="39">
        <v>71</v>
      </c>
      <c r="B5000" s="39">
        <v>2040</v>
      </c>
      <c r="C5000" s="38" t="s">
        <v>5073</v>
      </c>
      <c r="D5000" s="39">
        <v>0.71450000000000002</v>
      </c>
      <c r="E5000" s="39">
        <v>0.69369999999999998</v>
      </c>
    </row>
    <row r="5001" spans="1:5" x14ac:dyDescent="0.2">
      <c r="A5001" s="39">
        <v>71</v>
      </c>
      <c r="B5001" s="39">
        <v>2041</v>
      </c>
      <c r="C5001" s="38" t="s">
        <v>5074</v>
      </c>
      <c r="D5001" s="39">
        <v>0.70530000000000004</v>
      </c>
      <c r="E5001" s="39">
        <v>0.68310000000000004</v>
      </c>
    </row>
    <row r="5002" spans="1:5" x14ac:dyDescent="0.2">
      <c r="A5002" s="39">
        <v>71</v>
      </c>
      <c r="B5002" s="39">
        <v>2042</v>
      </c>
      <c r="C5002" s="38" t="s">
        <v>5075</v>
      </c>
      <c r="D5002" s="39">
        <v>0.69650000000000001</v>
      </c>
      <c r="E5002" s="39">
        <v>0.67279999999999995</v>
      </c>
    </row>
    <row r="5003" spans="1:5" x14ac:dyDescent="0.2">
      <c r="A5003" s="39">
        <v>71</v>
      </c>
      <c r="B5003" s="39">
        <v>2043</v>
      </c>
      <c r="C5003" s="38" t="s">
        <v>5076</v>
      </c>
      <c r="D5003" s="39">
        <v>0.68799999999999994</v>
      </c>
      <c r="E5003" s="39">
        <v>0.66279999999999994</v>
      </c>
    </row>
    <row r="5004" spans="1:5" x14ac:dyDescent="0.2">
      <c r="A5004" s="39">
        <v>71</v>
      </c>
      <c r="B5004" s="39">
        <v>2044</v>
      </c>
      <c r="C5004" s="38" t="s">
        <v>5077</v>
      </c>
      <c r="D5004" s="39">
        <v>0.6794</v>
      </c>
      <c r="E5004" s="39">
        <v>0.65300000000000002</v>
      </c>
    </row>
    <row r="5005" spans="1:5" x14ac:dyDescent="0.2">
      <c r="A5005" s="39">
        <v>71</v>
      </c>
      <c r="B5005" s="39">
        <v>2045</v>
      </c>
      <c r="C5005" s="38" t="s">
        <v>5078</v>
      </c>
      <c r="D5005" s="39">
        <v>0.67110000000000003</v>
      </c>
      <c r="E5005" s="39">
        <v>0.64319999999999999</v>
      </c>
    </row>
    <row r="5006" spans="1:5" x14ac:dyDescent="0.2">
      <c r="A5006" s="39">
        <v>71</v>
      </c>
      <c r="B5006" s="39">
        <v>2046</v>
      </c>
      <c r="C5006" s="38" t="s">
        <v>5079</v>
      </c>
      <c r="D5006" s="39">
        <v>0.66269999999999996</v>
      </c>
      <c r="E5006" s="39">
        <v>0.63370000000000004</v>
      </c>
    </row>
    <row r="5007" spans="1:5" x14ac:dyDescent="0.2">
      <c r="A5007" s="39">
        <v>71</v>
      </c>
      <c r="B5007" s="39">
        <v>2047</v>
      </c>
      <c r="C5007" s="38" t="s">
        <v>5080</v>
      </c>
      <c r="D5007" s="39">
        <v>0.65459999999999996</v>
      </c>
      <c r="E5007" s="39">
        <v>0.62429999999999997</v>
      </c>
    </row>
    <row r="5008" spans="1:5" x14ac:dyDescent="0.2">
      <c r="A5008" s="39">
        <v>71</v>
      </c>
      <c r="B5008" s="39">
        <v>2048</v>
      </c>
      <c r="C5008" s="38" t="s">
        <v>5081</v>
      </c>
      <c r="D5008" s="39">
        <v>0.64659999999999995</v>
      </c>
      <c r="E5008" s="39">
        <v>0.6149</v>
      </c>
    </row>
    <row r="5009" spans="1:5" x14ac:dyDescent="0.2">
      <c r="A5009" s="39">
        <v>71</v>
      </c>
      <c r="B5009" s="39">
        <v>2049</v>
      </c>
      <c r="C5009" s="38" t="s">
        <v>5082</v>
      </c>
      <c r="D5009" s="39">
        <v>0.63849999999999996</v>
      </c>
      <c r="E5009" s="39">
        <v>0.60580000000000001</v>
      </c>
    </row>
    <row r="5010" spans="1:5" x14ac:dyDescent="0.2">
      <c r="A5010" s="39">
        <v>71</v>
      </c>
      <c r="B5010" s="39">
        <v>2050</v>
      </c>
      <c r="C5010" s="38" t="s">
        <v>5083</v>
      </c>
      <c r="D5010" s="39">
        <v>0.63070000000000004</v>
      </c>
      <c r="E5010" s="39">
        <v>0.5968</v>
      </c>
    </row>
    <row r="5011" spans="1:5" x14ac:dyDescent="0.2">
      <c r="A5011" s="39">
        <v>71</v>
      </c>
      <c r="B5011" s="39">
        <v>2051</v>
      </c>
      <c r="C5011" s="38" t="s">
        <v>5084</v>
      </c>
      <c r="D5011" s="39">
        <v>0.62280000000000002</v>
      </c>
      <c r="E5011" s="39">
        <v>0.58779999999999999</v>
      </c>
    </row>
    <row r="5012" spans="1:5" x14ac:dyDescent="0.2">
      <c r="A5012" s="39">
        <v>71</v>
      </c>
      <c r="B5012" s="39">
        <v>2052</v>
      </c>
      <c r="C5012" s="38" t="s">
        <v>5085</v>
      </c>
      <c r="D5012" s="39">
        <v>0.61519999999999997</v>
      </c>
      <c r="E5012" s="39">
        <v>0.57909999999999995</v>
      </c>
    </row>
    <row r="5013" spans="1:5" x14ac:dyDescent="0.2">
      <c r="A5013" s="39">
        <v>71</v>
      </c>
      <c r="B5013" s="39">
        <v>2053</v>
      </c>
      <c r="C5013" s="38" t="s">
        <v>5086</v>
      </c>
      <c r="D5013" s="39">
        <v>0.60760000000000003</v>
      </c>
      <c r="E5013" s="39">
        <v>0.57040000000000002</v>
      </c>
    </row>
    <row r="5014" spans="1:5" x14ac:dyDescent="0.2">
      <c r="A5014" s="39">
        <v>71</v>
      </c>
      <c r="B5014" s="39">
        <v>2054</v>
      </c>
      <c r="C5014" s="38" t="s">
        <v>5087</v>
      </c>
      <c r="D5014" s="39">
        <v>0.6</v>
      </c>
      <c r="E5014" s="39">
        <v>0.56200000000000006</v>
      </c>
    </row>
    <row r="5015" spans="1:5" x14ac:dyDescent="0.2">
      <c r="A5015" s="39">
        <v>71</v>
      </c>
      <c r="B5015" s="39">
        <v>2055</v>
      </c>
      <c r="C5015" s="38" t="s">
        <v>5088</v>
      </c>
      <c r="D5015" s="39">
        <v>0.59260000000000002</v>
      </c>
      <c r="E5015" s="39">
        <v>0.55359999999999998</v>
      </c>
    </row>
    <row r="5016" spans="1:5" x14ac:dyDescent="0.2">
      <c r="A5016" s="39">
        <v>71</v>
      </c>
      <c r="B5016" s="39">
        <v>2056</v>
      </c>
      <c r="C5016" s="38" t="s">
        <v>5089</v>
      </c>
      <c r="D5016" s="39">
        <v>0.58530000000000004</v>
      </c>
      <c r="E5016" s="39">
        <v>0.54530000000000001</v>
      </c>
    </row>
    <row r="5017" spans="1:5" x14ac:dyDescent="0.2">
      <c r="A5017" s="39">
        <v>71</v>
      </c>
      <c r="B5017" s="39">
        <v>2057</v>
      </c>
      <c r="C5017" s="38" t="s">
        <v>5090</v>
      </c>
      <c r="D5017" s="39">
        <v>0.57809999999999995</v>
      </c>
      <c r="E5017" s="39">
        <v>0.53720000000000001</v>
      </c>
    </row>
    <row r="5018" spans="1:5" x14ac:dyDescent="0.2">
      <c r="A5018" s="39">
        <v>71</v>
      </c>
      <c r="B5018" s="39">
        <v>2058</v>
      </c>
      <c r="C5018" s="38" t="s">
        <v>5091</v>
      </c>
      <c r="D5018" s="39">
        <v>0.57089999999999996</v>
      </c>
      <c r="E5018" s="39">
        <v>0.5292</v>
      </c>
    </row>
    <row r="5019" spans="1:5" x14ac:dyDescent="0.2">
      <c r="A5019" s="39">
        <v>71</v>
      </c>
      <c r="B5019" s="39">
        <v>2059</v>
      </c>
      <c r="C5019" s="38" t="s">
        <v>5092</v>
      </c>
      <c r="D5019" s="39">
        <v>0.56379999999999997</v>
      </c>
      <c r="E5019" s="39">
        <v>0.52129999999999999</v>
      </c>
    </row>
    <row r="5020" spans="1:5" x14ac:dyDescent="0.2">
      <c r="A5020" s="39">
        <v>71</v>
      </c>
      <c r="B5020" s="39">
        <v>2060</v>
      </c>
      <c r="C5020" s="38" t="s">
        <v>5093</v>
      </c>
      <c r="D5020" s="39">
        <v>0.55689999999999995</v>
      </c>
      <c r="E5020" s="39">
        <v>0.51359999999999995</v>
      </c>
    </row>
    <row r="5021" spans="1:5" x14ac:dyDescent="0.2">
      <c r="A5021" s="39">
        <v>71</v>
      </c>
      <c r="B5021" s="39">
        <v>2061</v>
      </c>
      <c r="C5021" s="38" t="s">
        <v>5094</v>
      </c>
      <c r="D5021" s="39">
        <v>0.55000000000000004</v>
      </c>
      <c r="E5021" s="39">
        <v>0.50590000000000002</v>
      </c>
    </row>
    <row r="5022" spans="1:5" x14ac:dyDescent="0.2">
      <c r="A5022" s="39">
        <v>71</v>
      </c>
      <c r="B5022" s="39">
        <v>2062</v>
      </c>
      <c r="C5022" s="38" t="s">
        <v>5095</v>
      </c>
      <c r="D5022" s="39">
        <v>0.54320000000000002</v>
      </c>
      <c r="E5022" s="39">
        <v>0.49840000000000001</v>
      </c>
    </row>
    <row r="5023" spans="1:5" x14ac:dyDescent="0.2">
      <c r="A5023" s="39">
        <v>71</v>
      </c>
      <c r="B5023" s="39">
        <v>2063</v>
      </c>
      <c r="C5023" s="38" t="s">
        <v>5096</v>
      </c>
      <c r="D5023" s="39">
        <v>0.53649999999999998</v>
      </c>
      <c r="E5023" s="39">
        <v>0.4909</v>
      </c>
    </row>
    <row r="5024" spans="1:5" x14ac:dyDescent="0.2">
      <c r="A5024" s="39">
        <v>71</v>
      </c>
      <c r="B5024" s="39">
        <v>2064</v>
      </c>
      <c r="C5024" s="38" t="s">
        <v>5097</v>
      </c>
      <c r="D5024" s="39">
        <v>0.52990000000000004</v>
      </c>
      <c r="E5024" s="39">
        <v>0.48359999999999997</v>
      </c>
    </row>
    <row r="5025" spans="1:5" x14ac:dyDescent="0.2">
      <c r="A5025" s="39">
        <v>71</v>
      </c>
      <c r="B5025" s="39">
        <v>2065</v>
      </c>
      <c r="C5025" s="38" t="s">
        <v>5098</v>
      </c>
      <c r="D5025" s="39">
        <v>0.52329999999999999</v>
      </c>
      <c r="E5025" s="39">
        <v>0.47639999999999999</v>
      </c>
    </row>
    <row r="5026" spans="1:5" x14ac:dyDescent="0.2">
      <c r="A5026" s="39">
        <v>71</v>
      </c>
      <c r="B5026" s="39">
        <v>2066</v>
      </c>
      <c r="C5026" s="38" t="s">
        <v>5099</v>
      </c>
      <c r="D5026" s="39">
        <v>0.51680000000000004</v>
      </c>
      <c r="E5026" s="39">
        <v>0.46929999999999999</v>
      </c>
    </row>
    <row r="5027" spans="1:5" x14ac:dyDescent="0.2">
      <c r="A5027" s="39">
        <v>71</v>
      </c>
      <c r="B5027" s="39">
        <v>2067</v>
      </c>
      <c r="C5027" s="38" t="s">
        <v>5100</v>
      </c>
      <c r="D5027" s="39">
        <v>0.51049999999999995</v>
      </c>
      <c r="E5027" s="39">
        <v>0.46229999999999999</v>
      </c>
    </row>
    <row r="5028" spans="1:5" x14ac:dyDescent="0.2">
      <c r="A5028" s="39">
        <v>71</v>
      </c>
      <c r="B5028" s="39">
        <v>2068</v>
      </c>
      <c r="C5028" s="38" t="s">
        <v>5101</v>
      </c>
      <c r="D5028" s="39">
        <v>0.50409999999999999</v>
      </c>
      <c r="E5028" s="39">
        <v>0.45540000000000003</v>
      </c>
    </row>
    <row r="5029" spans="1:5" x14ac:dyDescent="0.2">
      <c r="A5029" s="39">
        <v>71</v>
      </c>
      <c r="B5029" s="39">
        <v>2069</v>
      </c>
      <c r="C5029" s="38" t="s">
        <v>5102</v>
      </c>
      <c r="D5029" s="39">
        <v>0.49790000000000001</v>
      </c>
      <c r="E5029" s="39">
        <v>0.4486</v>
      </c>
    </row>
    <row r="5030" spans="1:5" x14ac:dyDescent="0.2">
      <c r="A5030" s="39">
        <v>71</v>
      </c>
      <c r="B5030" s="39">
        <v>2070</v>
      </c>
      <c r="C5030" s="38" t="s">
        <v>5103</v>
      </c>
      <c r="D5030" s="39">
        <v>0.49170000000000003</v>
      </c>
      <c r="E5030" s="39">
        <v>0.44190000000000002</v>
      </c>
    </row>
    <row r="5031" spans="1:5" x14ac:dyDescent="0.2">
      <c r="A5031" s="39">
        <v>71</v>
      </c>
      <c r="B5031" s="39">
        <v>2071</v>
      </c>
      <c r="C5031" s="38" t="s">
        <v>5104</v>
      </c>
      <c r="D5031" s="39">
        <v>0.48559999999999998</v>
      </c>
      <c r="E5031" s="39">
        <v>0.43530000000000002</v>
      </c>
    </row>
    <row r="5032" spans="1:5" x14ac:dyDescent="0.2">
      <c r="A5032" s="39">
        <v>71</v>
      </c>
      <c r="B5032" s="39">
        <v>2072</v>
      </c>
      <c r="C5032" s="38" t="s">
        <v>5105</v>
      </c>
      <c r="D5032" s="39">
        <v>0.47949999999999998</v>
      </c>
      <c r="E5032" s="39">
        <v>0.42880000000000001</v>
      </c>
    </row>
    <row r="5033" spans="1:5" x14ac:dyDescent="0.2">
      <c r="A5033" s="39">
        <v>71</v>
      </c>
      <c r="B5033" s="39">
        <v>2073</v>
      </c>
      <c r="C5033" s="38" t="s">
        <v>5106</v>
      </c>
      <c r="D5033" s="39">
        <v>0.47370000000000001</v>
      </c>
      <c r="E5033" s="39">
        <v>0.4224</v>
      </c>
    </row>
    <row r="5034" spans="1:5" x14ac:dyDescent="0.2">
      <c r="A5034" s="39">
        <v>71</v>
      </c>
      <c r="B5034" s="39">
        <v>2074</v>
      </c>
      <c r="C5034" s="38" t="s">
        <v>5107</v>
      </c>
      <c r="D5034" s="39">
        <v>0.46779999999999999</v>
      </c>
      <c r="E5034" s="39">
        <v>0.41599999999999998</v>
      </c>
    </row>
    <row r="5035" spans="1:5" x14ac:dyDescent="0.2">
      <c r="A5035" s="39">
        <v>71</v>
      </c>
      <c r="B5035" s="39">
        <v>2075</v>
      </c>
      <c r="C5035" s="38" t="s">
        <v>5108</v>
      </c>
      <c r="D5035" s="39">
        <v>0.46200000000000002</v>
      </c>
      <c r="E5035" s="39">
        <v>0.40989999999999999</v>
      </c>
    </row>
    <row r="5036" spans="1:5" x14ac:dyDescent="0.2">
      <c r="A5036" s="39">
        <v>71</v>
      </c>
      <c r="B5036" s="39">
        <v>2076</v>
      </c>
      <c r="C5036" s="38" t="s">
        <v>5109</v>
      </c>
      <c r="D5036" s="39">
        <v>0.45629999999999998</v>
      </c>
      <c r="E5036" s="39">
        <v>0.4037</v>
      </c>
    </row>
    <row r="5037" spans="1:5" x14ac:dyDescent="0.2">
      <c r="A5037" s="39">
        <v>71</v>
      </c>
      <c r="B5037" s="39">
        <v>2077</v>
      </c>
      <c r="C5037" s="38" t="s">
        <v>5110</v>
      </c>
      <c r="D5037" s="39">
        <v>0.4506</v>
      </c>
      <c r="E5037" s="39">
        <v>0.39779999999999999</v>
      </c>
    </row>
    <row r="5038" spans="1:5" x14ac:dyDescent="0.2">
      <c r="A5038" s="39">
        <v>71</v>
      </c>
      <c r="B5038" s="39">
        <v>2078</v>
      </c>
      <c r="C5038" s="38" t="s">
        <v>5111</v>
      </c>
      <c r="D5038" s="39">
        <v>0.44500000000000001</v>
      </c>
      <c r="E5038" s="39">
        <v>0.39179999999999998</v>
      </c>
    </row>
    <row r="5039" spans="1:5" x14ac:dyDescent="0.2">
      <c r="A5039" s="39">
        <v>71</v>
      </c>
      <c r="B5039" s="39">
        <v>2079</v>
      </c>
      <c r="C5039" s="38" t="s">
        <v>5112</v>
      </c>
      <c r="D5039" s="39">
        <v>0.4395</v>
      </c>
      <c r="E5039" s="39">
        <v>0.38600000000000001</v>
      </c>
    </row>
    <row r="5040" spans="1:5" x14ac:dyDescent="0.2">
      <c r="A5040" s="39">
        <v>71</v>
      </c>
      <c r="B5040" s="39">
        <v>2080</v>
      </c>
      <c r="C5040" s="38" t="s">
        <v>5113</v>
      </c>
      <c r="D5040" s="39">
        <v>0.434</v>
      </c>
      <c r="E5040" s="39">
        <v>0.38019999999999998</v>
      </c>
    </row>
    <row r="5041" spans="1:5" x14ac:dyDescent="0.2">
      <c r="A5041" s="39">
        <v>71</v>
      </c>
      <c r="B5041" s="39">
        <v>2081</v>
      </c>
      <c r="C5041" s="38" t="s">
        <v>5114</v>
      </c>
      <c r="D5041" s="39">
        <v>0.42870000000000003</v>
      </c>
      <c r="E5041" s="39">
        <v>0.3745</v>
      </c>
    </row>
    <row r="5042" spans="1:5" x14ac:dyDescent="0.2">
      <c r="A5042" s="39">
        <v>71</v>
      </c>
      <c r="B5042" s="39">
        <v>2082</v>
      </c>
      <c r="C5042" s="38" t="s">
        <v>5115</v>
      </c>
      <c r="D5042" s="39">
        <v>0.42330000000000001</v>
      </c>
      <c r="E5042" s="39">
        <v>0.36890000000000001</v>
      </c>
    </row>
    <row r="5043" spans="1:5" x14ac:dyDescent="0.2">
      <c r="A5043" s="39">
        <v>71</v>
      </c>
      <c r="B5043" s="39">
        <v>2083</v>
      </c>
      <c r="C5043" s="38" t="s">
        <v>5116</v>
      </c>
      <c r="D5043" s="39">
        <v>0.41810000000000003</v>
      </c>
      <c r="E5043" s="39">
        <v>0.3634</v>
      </c>
    </row>
    <row r="5044" spans="1:5" x14ac:dyDescent="0.2">
      <c r="A5044" s="39">
        <v>71</v>
      </c>
      <c r="B5044" s="39">
        <v>2084</v>
      </c>
      <c r="C5044" s="38" t="s">
        <v>5117</v>
      </c>
      <c r="D5044" s="39">
        <v>0.41289999999999999</v>
      </c>
      <c r="E5044" s="39">
        <v>0.35799999999999998</v>
      </c>
    </row>
    <row r="5045" spans="1:5" x14ac:dyDescent="0.2">
      <c r="A5045" s="39">
        <v>71</v>
      </c>
      <c r="B5045" s="39">
        <v>2085</v>
      </c>
      <c r="C5045" s="38" t="s">
        <v>5118</v>
      </c>
      <c r="D5045" s="39">
        <v>0.4078</v>
      </c>
      <c r="E5045" s="39">
        <v>0.35260000000000002</v>
      </c>
    </row>
    <row r="5046" spans="1:5" x14ac:dyDescent="0.2">
      <c r="A5046" s="39">
        <v>71</v>
      </c>
      <c r="B5046" s="39">
        <v>2086</v>
      </c>
      <c r="C5046" s="38" t="s">
        <v>5119</v>
      </c>
      <c r="D5046" s="39">
        <v>0.4027</v>
      </c>
      <c r="E5046" s="39">
        <v>0.3473</v>
      </c>
    </row>
    <row r="5047" spans="1:5" x14ac:dyDescent="0.2">
      <c r="A5047" s="39">
        <v>71</v>
      </c>
      <c r="B5047" s="39">
        <v>2087</v>
      </c>
      <c r="C5047" s="38" t="s">
        <v>5120</v>
      </c>
      <c r="D5047" s="39">
        <v>0.3977</v>
      </c>
      <c r="E5047" s="39">
        <v>0.3422</v>
      </c>
    </row>
    <row r="5048" spans="1:5" x14ac:dyDescent="0.2">
      <c r="A5048" s="39">
        <v>71</v>
      </c>
      <c r="B5048" s="39">
        <v>2088</v>
      </c>
      <c r="C5048" s="38" t="s">
        <v>5121</v>
      </c>
      <c r="D5048" s="39">
        <v>0.39279999999999998</v>
      </c>
      <c r="E5048" s="39">
        <v>0.33700000000000002</v>
      </c>
    </row>
    <row r="5049" spans="1:5" x14ac:dyDescent="0.2">
      <c r="A5049" s="39">
        <v>71</v>
      </c>
      <c r="B5049" s="39">
        <v>2089</v>
      </c>
      <c r="C5049" s="38" t="s">
        <v>5122</v>
      </c>
      <c r="D5049" s="39">
        <v>0.38790000000000002</v>
      </c>
      <c r="E5049" s="39">
        <v>0.33200000000000002</v>
      </c>
    </row>
    <row r="5050" spans="1:5" x14ac:dyDescent="0.2">
      <c r="A5050" s="39">
        <v>71</v>
      </c>
      <c r="B5050" s="39">
        <v>2090</v>
      </c>
      <c r="C5050" s="38" t="s">
        <v>5123</v>
      </c>
      <c r="D5050" s="39">
        <v>0.3831</v>
      </c>
      <c r="E5050" s="39">
        <v>0.3271</v>
      </c>
    </row>
    <row r="5051" spans="1:5" x14ac:dyDescent="0.2">
      <c r="A5051" s="39">
        <v>71</v>
      </c>
      <c r="B5051" s="39">
        <v>2091</v>
      </c>
      <c r="C5051" s="38" t="s">
        <v>5124</v>
      </c>
      <c r="D5051" s="39">
        <v>0.37840000000000001</v>
      </c>
      <c r="E5051" s="39">
        <v>0.32219999999999999</v>
      </c>
    </row>
    <row r="5052" spans="1:5" x14ac:dyDescent="0.2">
      <c r="A5052" s="39">
        <v>71</v>
      </c>
      <c r="B5052" s="39">
        <v>2092</v>
      </c>
      <c r="C5052" s="38" t="s">
        <v>5125</v>
      </c>
      <c r="D5052" s="39">
        <v>0.37369999999999998</v>
      </c>
      <c r="E5052" s="39">
        <v>0.31730000000000003</v>
      </c>
    </row>
    <row r="5053" spans="1:5" x14ac:dyDescent="0.2">
      <c r="A5053" s="39">
        <v>71</v>
      </c>
      <c r="B5053" s="39">
        <v>2093</v>
      </c>
      <c r="C5053" s="38" t="s">
        <v>5126</v>
      </c>
      <c r="D5053" s="39">
        <v>0.36909999999999998</v>
      </c>
      <c r="E5053" s="39">
        <v>0.31259999999999999</v>
      </c>
    </row>
    <row r="5054" spans="1:5" x14ac:dyDescent="0.2">
      <c r="A5054" s="39">
        <v>71</v>
      </c>
      <c r="B5054" s="39">
        <v>2094</v>
      </c>
      <c r="C5054" s="38" t="s">
        <v>5127</v>
      </c>
      <c r="D5054" s="39">
        <v>0.3644</v>
      </c>
      <c r="E5054" s="39">
        <v>0.30790000000000001</v>
      </c>
    </row>
    <row r="5055" spans="1:5" x14ac:dyDescent="0.2">
      <c r="A5055" s="39">
        <v>71</v>
      </c>
      <c r="B5055" s="39">
        <v>2095</v>
      </c>
      <c r="C5055" s="38" t="s">
        <v>5128</v>
      </c>
      <c r="D5055" s="39">
        <v>0.3599</v>
      </c>
      <c r="E5055" s="39">
        <v>0.30330000000000001</v>
      </c>
    </row>
    <row r="5056" spans="1:5" x14ac:dyDescent="0.2">
      <c r="A5056" s="39">
        <v>71</v>
      </c>
      <c r="B5056" s="39">
        <v>2096</v>
      </c>
      <c r="C5056" s="38" t="s">
        <v>5129</v>
      </c>
      <c r="D5056" s="39">
        <v>0.35539999999999999</v>
      </c>
      <c r="E5056" s="39">
        <v>0.29880000000000001</v>
      </c>
    </row>
    <row r="5057" spans="1:5" x14ac:dyDescent="0.2">
      <c r="A5057" s="39">
        <v>71</v>
      </c>
      <c r="B5057" s="39">
        <v>2097</v>
      </c>
      <c r="C5057" s="38" t="s">
        <v>5130</v>
      </c>
      <c r="D5057" s="39">
        <v>0.35110000000000002</v>
      </c>
      <c r="E5057" s="39">
        <v>0.29430000000000001</v>
      </c>
    </row>
    <row r="5058" spans="1:5" x14ac:dyDescent="0.2">
      <c r="A5058" s="39">
        <v>71</v>
      </c>
      <c r="B5058" s="39">
        <v>2098</v>
      </c>
      <c r="C5058" s="38" t="s">
        <v>5131</v>
      </c>
      <c r="D5058" s="39">
        <v>0.34670000000000001</v>
      </c>
      <c r="E5058" s="39">
        <v>0.28989999999999999</v>
      </c>
    </row>
    <row r="5059" spans="1:5" x14ac:dyDescent="0.2">
      <c r="A5059" s="39">
        <v>71</v>
      </c>
      <c r="B5059" s="39">
        <v>2099</v>
      </c>
      <c r="C5059" s="38" t="s">
        <v>5132</v>
      </c>
      <c r="D5059" s="39">
        <v>0.34239999999999998</v>
      </c>
      <c r="E5059" s="39">
        <v>0.28560000000000002</v>
      </c>
    </row>
    <row r="5060" spans="1:5" x14ac:dyDescent="0.2">
      <c r="A5060" s="39">
        <v>71</v>
      </c>
      <c r="B5060" s="39">
        <v>2100</v>
      </c>
      <c r="C5060" s="38" t="s">
        <v>5133</v>
      </c>
      <c r="D5060" s="39">
        <v>0.33810000000000001</v>
      </c>
      <c r="E5060" s="39">
        <v>0.28129999999999999</v>
      </c>
    </row>
    <row r="5061" spans="1:5" x14ac:dyDescent="0.2">
      <c r="A5061" s="39">
        <v>71</v>
      </c>
      <c r="B5061" s="39">
        <v>2101</v>
      </c>
      <c r="C5061" s="38" t="s">
        <v>5134</v>
      </c>
      <c r="D5061" s="39">
        <v>0.33389999999999997</v>
      </c>
      <c r="E5061" s="39">
        <v>0.27710000000000001</v>
      </c>
    </row>
    <row r="5062" spans="1:5" x14ac:dyDescent="0.2">
      <c r="A5062" s="39">
        <v>71</v>
      </c>
      <c r="B5062" s="39">
        <v>2102</v>
      </c>
      <c r="C5062" s="38" t="s">
        <v>5135</v>
      </c>
      <c r="D5062" s="39">
        <v>0.32979999999999998</v>
      </c>
      <c r="E5062" s="39">
        <v>0.27300000000000002</v>
      </c>
    </row>
    <row r="5063" spans="1:5" x14ac:dyDescent="0.2">
      <c r="A5063" s="39">
        <v>71</v>
      </c>
      <c r="B5063" s="39">
        <v>2103</v>
      </c>
      <c r="C5063" s="38" t="s">
        <v>5136</v>
      </c>
      <c r="D5063" s="39">
        <v>0.32569999999999999</v>
      </c>
      <c r="E5063" s="39">
        <v>0.26889999999999997</v>
      </c>
    </row>
    <row r="5064" spans="1:5" x14ac:dyDescent="0.2">
      <c r="A5064" s="39">
        <v>71</v>
      </c>
      <c r="B5064" s="39">
        <v>2104</v>
      </c>
      <c r="C5064" s="38" t="s">
        <v>5137</v>
      </c>
      <c r="D5064" s="39">
        <v>0.32169999999999999</v>
      </c>
      <c r="E5064" s="39">
        <v>0.26490000000000002</v>
      </c>
    </row>
    <row r="5065" spans="1:5" x14ac:dyDescent="0.2">
      <c r="A5065" s="39">
        <v>71</v>
      </c>
      <c r="B5065" s="39">
        <v>2105</v>
      </c>
      <c r="C5065" s="38" t="s">
        <v>5138</v>
      </c>
      <c r="D5065" s="39">
        <v>0.31759999999999999</v>
      </c>
      <c r="E5065" s="39">
        <v>0.26090000000000002</v>
      </c>
    </row>
    <row r="5066" spans="1:5" x14ac:dyDescent="0.2">
      <c r="A5066" s="39">
        <v>71</v>
      </c>
      <c r="B5066" s="39">
        <v>2106</v>
      </c>
      <c r="C5066" s="38" t="s">
        <v>5139</v>
      </c>
      <c r="D5066" s="39">
        <v>0.31369999999999998</v>
      </c>
      <c r="E5066" s="39">
        <v>0.25700000000000001</v>
      </c>
    </row>
    <row r="5067" spans="1:5" x14ac:dyDescent="0.2">
      <c r="A5067" s="39">
        <v>71</v>
      </c>
      <c r="B5067" s="39">
        <v>2107</v>
      </c>
      <c r="C5067" s="38" t="s">
        <v>5140</v>
      </c>
      <c r="D5067" s="39">
        <v>0.30980000000000002</v>
      </c>
      <c r="E5067" s="39">
        <v>0.25319999999999998</v>
      </c>
    </row>
    <row r="5068" spans="1:5" x14ac:dyDescent="0.2">
      <c r="A5068" s="39">
        <v>71</v>
      </c>
      <c r="B5068" s="39">
        <v>2108</v>
      </c>
      <c r="C5068" s="38" t="s">
        <v>5141</v>
      </c>
      <c r="D5068" s="39">
        <v>0.30599999999999999</v>
      </c>
      <c r="E5068" s="39">
        <v>0.24940000000000001</v>
      </c>
    </row>
    <row r="5069" spans="1:5" x14ac:dyDescent="0.2">
      <c r="A5069" s="39">
        <v>71</v>
      </c>
      <c r="B5069" s="39">
        <v>2109</v>
      </c>
      <c r="C5069" s="38" t="s">
        <v>5142</v>
      </c>
      <c r="D5069" s="39">
        <v>0.30209999999999998</v>
      </c>
      <c r="E5069" s="39">
        <v>0.2457</v>
      </c>
    </row>
    <row r="5070" spans="1:5" x14ac:dyDescent="0.2">
      <c r="A5070" s="39">
        <v>71</v>
      </c>
      <c r="B5070" s="39">
        <v>2110</v>
      </c>
      <c r="C5070" s="38" t="s">
        <v>5143</v>
      </c>
      <c r="D5070" s="39">
        <v>0.2984</v>
      </c>
      <c r="E5070" s="39">
        <v>0.24199999999999999</v>
      </c>
    </row>
    <row r="5071" spans="1:5" x14ac:dyDescent="0.2">
      <c r="A5071" s="39">
        <v>71</v>
      </c>
      <c r="B5071" s="39">
        <v>2111</v>
      </c>
      <c r="C5071" s="38" t="s">
        <v>5144</v>
      </c>
      <c r="D5071" s="39">
        <v>0.29470000000000002</v>
      </c>
      <c r="E5071" s="39">
        <v>0.2384</v>
      </c>
    </row>
    <row r="5072" spans="1:5" x14ac:dyDescent="0.2">
      <c r="A5072" s="39">
        <v>71</v>
      </c>
      <c r="B5072" s="39">
        <v>2112</v>
      </c>
      <c r="C5072" s="38" t="s">
        <v>5145</v>
      </c>
      <c r="D5072" s="39">
        <v>0.29099999999999998</v>
      </c>
      <c r="E5072" s="39">
        <v>0.23480000000000001</v>
      </c>
    </row>
    <row r="5073" spans="1:5" x14ac:dyDescent="0.2">
      <c r="A5073" s="39">
        <v>71</v>
      </c>
      <c r="B5073" s="39">
        <v>2113</v>
      </c>
      <c r="C5073" s="38" t="s">
        <v>5146</v>
      </c>
      <c r="D5073" s="39">
        <v>0.28739999999999999</v>
      </c>
      <c r="E5073" s="39">
        <v>0.23130000000000001</v>
      </c>
    </row>
    <row r="5074" spans="1:5" x14ac:dyDescent="0.2">
      <c r="A5074" s="39">
        <v>71</v>
      </c>
      <c r="B5074" s="39">
        <v>2114</v>
      </c>
      <c r="C5074" s="38" t="s">
        <v>5147</v>
      </c>
      <c r="D5074" s="39">
        <v>0.2838</v>
      </c>
      <c r="E5074" s="39">
        <v>0.2278</v>
      </c>
    </row>
    <row r="5075" spans="1:5" x14ac:dyDescent="0.2">
      <c r="A5075" s="39">
        <v>71</v>
      </c>
      <c r="B5075" s="39">
        <v>2115</v>
      </c>
      <c r="C5075" s="38" t="s">
        <v>5148</v>
      </c>
      <c r="D5075" s="39">
        <v>0.28029999999999999</v>
      </c>
      <c r="E5075" s="39">
        <v>0.22439999999999999</v>
      </c>
    </row>
    <row r="5076" spans="1:5" x14ac:dyDescent="0.2">
      <c r="A5076" s="39">
        <v>71</v>
      </c>
      <c r="B5076" s="39">
        <v>2116</v>
      </c>
      <c r="C5076" s="38" t="s">
        <v>5149</v>
      </c>
      <c r="D5076" s="39">
        <v>0.27684316420014093</v>
      </c>
      <c r="E5076" s="39">
        <v>0.2210507462686567</v>
      </c>
    </row>
    <row r="5077" spans="1:5" x14ac:dyDescent="0.2">
      <c r="A5077" s="39">
        <v>71</v>
      </c>
      <c r="B5077" s="39">
        <v>2117</v>
      </c>
      <c r="C5077" s="38" t="s">
        <v>5150</v>
      </c>
      <c r="D5077" s="39">
        <v>0.27342896027237318</v>
      </c>
      <c r="E5077" s="39">
        <v>0.21775148139897527</v>
      </c>
    </row>
    <row r="5078" spans="1:5" x14ac:dyDescent="0.2">
      <c r="A5078" s="39">
        <v>72</v>
      </c>
      <c r="B5078" s="39">
        <v>2024</v>
      </c>
      <c r="C5078" s="38" t="s">
        <v>5151</v>
      </c>
      <c r="D5078" s="39">
        <v>0.94189999999999996</v>
      </c>
      <c r="E5078" s="39">
        <v>0.93730000000000002</v>
      </c>
    </row>
    <row r="5079" spans="1:5" x14ac:dyDescent="0.2">
      <c r="A5079" s="39">
        <v>72</v>
      </c>
      <c r="B5079" s="39">
        <v>2025</v>
      </c>
      <c r="C5079" s="38" t="s">
        <v>5152</v>
      </c>
      <c r="D5079" s="39">
        <v>0.91259999999999997</v>
      </c>
      <c r="E5079" s="39">
        <v>0.90639999999999998</v>
      </c>
    </row>
    <row r="5080" spans="1:5" x14ac:dyDescent="0.2">
      <c r="A5080" s="39">
        <v>72</v>
      </c>
      <c r="B5080" s="39">
        <v>2026</v>
      </c>
      <c r="C5080" s="38" t="s">
        <v>5153</v>
      </c>
      <c r="D5080" s="39">
        <v>0.9012</v>
      </c>
      <c r="E5080" s="39">
        <v>0.89339999999999997</v>
      </c>
    </row>
    <row r="5081" spans="1:5" x14ac:dyDescent="0.2">
      <c r="A5081" s="39">
        <v>72</v>
      </c>
      <c r="B5081" s="39">
        <v>2027</v>
      </c>
      <c r="C5081" s="38" t="s">
        <v>5154</v>
      </c>
      <c r="D5081" s="39">
        <v>0.88890000000000002</v>
      </c>
      <c r="E5081" s="39">
        <v>0.87990000000000002</v>
      </c>
    </row>
    <row r="5082" spans="1:5" x14ac:dyDescent="0.2">
      <c r="A5082" s="39">
        <v>72</v>
      </c>
      <c r="B5082" s="39">
        <v>2028</v>
      </c>
      <c r="C5082" s="38" t="s">
        <v>5155</v>
      </c>
      <c r="D5082" s="39">
        <v>0.876</v>
      </c>
      <c r="E5082" s="39">
        <v>0.86599999999999999</v>
      </c>
    </row>
    <row r="5083" spans="1:5" x14ac:dyDescent="0.2">
      <c r="A5083" s="39">
        <v>72</v>
      </c>
      <c r="B5083" s="39">
        <v>2029</v>
      </c>
      <c r="C5083" s="38" t="s">
        <v>5156</v>
      </c>
      <c r="D5083" s="39">
        <v>0.86229999999999996</v>
      </c>
      <c r="E5083" s="39">
        <v>0.85150000000000003</v>
      </c>
    </row>
    <row r="5084" spans="1:5" x14ac:dyDescent="0.2">
      <c r="A5084" s="39">
        <v>72</v>
      </c>
      <c r="B5084" s="39">
        <v>2030</v>
      </c>
      <c r="C5084" s="38" t="s">
        <v>5157</v>
      </c>
      <c r="D5084" s="39">
        <v>0.84789999999999999</v>
      </c>
      <c r="E5084" s="39">
        <v>0.83640000000000003</v>
      </c>
    </row>
    <row r="5085" spans="1:5" x14ac:dyDescent="0.2">
      <c r="A5085" s="39">
        <v>72</v>
      </c>
      <c r="B5085" s="39">
        <v>2031</v>
      </c>
      <c r="C5085" s="38" t="s">
        <v>5158</v>
      </c>
      <c r="D5085" s="39">
        <v>0.83309999999999995</v>
      </c>
      <c r="E5085" s="39">
        <v>0.82099999999999995</v>
      </c>
    </row>
    <row r="5086" spans="1:5" x14ac:dyDescent="0.2">
      <c r="A5086" s="39">
        <v>72</v>
      </c>
      <c r="B5086" s="39">
        <v>2032</v>
      </c>
      <c r="C5086" s="38" t="s">
        <v>5159</v>
      </c>
      <c r="D5086" s="39">
        <v>0.81789999999999996</v>
      </c>
      <c r="E5086" s="39">
        <v>0.8054</v>
      </c>
    </row>
    <row r="5087" spans="1:5" x14ac:dyDescent="0.2">
      <c r="A5087" s="39">
        <v>72</v>
      </c>
      <c r="B5087" s="39">
        <v>2033</v>
      </c>
      <c r="C5087" s="38" t="s">
        <v>5160</v>
      </c>
      <c r="D5087" s="39">
        <v>0.80259999999999998</v>
      </c>
      <c r="E5087" s="39">
        <v>0.78959999999999997</v>
      </c>
    </row>
    <row r="5088" spans="1:5" x14ac:dyDescent="0.2">
      <c r="A5088" s="39">
        <v>72</v>
      </c>
      <c r="B5088" s="39">
        <v>2034</v>
      </c>
      <c r="C5088" s="38" t="s">
        <v>5161</v>
      </c>
      <c r="D5088" s="39">
        <v>0.78849999999999998</v>
      </c>
      <c r="E5088" s="39">
        <v>0.77429999999999999</v>
      </c>
    </row>
    <row r="5089" spans="1:5" x14ac:dyDescent="0.2">
      <c r="A5089" s="39">
        <v>72</v>
      </c>
      <c r="B5089" s="39">
        <v>2035</v>
      </c>
      <c r="C5089" s="38" t="s">
        <v>5162</v>
      </c>
      <c r="D5089" s="39">
        <v>0.77480000000000004</v>
      </c>
      <c r="E5089" s="39">
        <v>0.75949999999999995</v>
      </c>
    </row>
    <row r="5090" spans="1:5" x14ac:dyDescent="0.2">
      <c r="A5090" s="39">
        <v>72</v>
      </c>
      <c r="B5090" s="39">
        <v>2036</v>
      </c>
      <c r="C5090" s="38" t="s">
        <v>5163</v>
      </c>
      <c r="D5090" s="39">
        <v>0.76180000000000003</v>
      </c>
      <c r="E5090" s="39">
        <v>0.74539999999999995</v>
      </c>
    </row>
    <row r="5091" spans="1:5" x14ac:dyDescent="0.2">
      <c r="A5091" s="39">
        <v>72</v>
      </c>
      <c r="B5091" s="39">
        <v>2037</v>
      </c>
      <c r="C5091" s="38" t="s">
        <v>5164</v>
      </c>
      <c r="D5091" s="39">
        <v>0.74980000000000002</v>
      </c>
      <c r="E5091" s="39">
        <v>0.73209999999999997</v>
      </c>
    </row>
    <row r="5092" spans="1:5" x14ac:dyDescent="0.2">
      <c r="A5092" s="39">
        <v>72</v>
      </c>
      <c r="B5092" s="39">
        <v>2038</v>
      </c>
      <c r="C5092" s="38" t="s">
        <v>5165</v>
      </c>
      <c r="D5092" s="39">
        <v>0.73850000000000005</v>
      </c>
      <c r="E5092" s="39">
        <v>0.71940000000000004</v>
      </c>
    </row>
    <row r="5093" spans="1:5" x14ac:dyDescent="0.2">
      <c r="A5093" s="39">
        <v>72</v>
      </c>
      <c r="B5093" s="39">
        <v>2039</v>
      </c>
      <c r="C5093" s="38" t="s">
        <v>5166</v>
      </c>
      <c r="D5093" s="39">
        <v>0.72789999999999999</v>
      </c>
      <c r="E5093" s="39">
        <v>0.70760000000000001</v>
      </c>
    </row>
    <row r="5094" spans="1:5" x14ac:dyDescent="0.2">
      <c r="A5094" s="39">
        <v>72</v>
      </c>
      <c r="B5094" s="39">
        <v>2040</v>
      </c>
      <c r="C5094" s="38" t="s">
        <v>5167</v>
      </c>
      <c r="D5094" s="39">
        <v>0.71819999999999995</v>
      </c>
      <c r="E5094" s="39">
        <v>0.69640000000000002</v>
      </c>
    </row>
    <row r="5095" spans="1:5" x14ac:dyDescent="0.2">
      <c r="A5095" s="39">
        <v>72</v>
      </c>
      <c r="B5095" s="39">
        <v>2041</v>
      </c>
      <c r="C5095" s="38" t="s">
        <v>5168</v>
      </c>
      <c r="D5095" s="39">
        <v>0.70899999999999996</v>
      </c>
      <c r="E5095" s="39">
        <v>0.68579999999999997</v>
      </c>
    </row>
    <row r="5096" spans="1:5" x14ac:dyDescent="0.2">
      <c r="A5096" s="39">
        <v>72</v>
      </c>
      <c r="B5096" s="39">
        <v>2042</v>
      </c>
      <c r="C5096" s="38" t="s">
        <v>5169</v>
      </c>
      <c r="D5096" s="39">
        <v>0.70009999999999994</v>
      </c>
      <c r="E5096" s="39">
        <v>0.67549999999999999</v>
      </c>
    </row>
    <row r="5097" spans="1:5" x14ac:dyDescent="0.2">
      <c r="A5097" s="39">
        <v>72</v>
      </c>
      <c r="B5097" s="39">
        <v>2043</v>
      </c>
      <c r="C5097" s="38" t="s">
        <v>5170</v>
      </c>
      <c r="D5097" s="39">
        <v>0.6915</v>
      </c>
      <c r="E5097" s="39">
        <v>0.66539999999999999</v>
      </c>
    </row>
    <row r="5098" spans="1:5" x14ac:dyDescent="0.2">
      <c r="A5098" s="39">
        <v>72</v>
      </c>
      <c r="B5098" s="39">
        <v>2044</v>
      </c>
      <c r="C5098" s="38" t="s">
        <v>5171</v>
      </c>
      <c r="D5098" s="39">
        <v>0.68300000000000005</v>
      </c>
      <c r="E5098" s="39">
        <v>0.65559999999999996</v>
      </c>
    </row>
    <row r="5099" spans="1:5" x14ac:dyDescent="0.2">
      <c r="A5099" s="39">
        <v>72</v>
      </c>
      <c r="B5099" s="39">
        <v>2045</v>
      </c>
      <c r="C5099" s="38" t="s">
        <v>5172</v>
      </c>
      <c r="D5099" s="39">
        <v>0.67459999999999998</v>
      </c>
      <c r="E5099" s="39">
        <v>0.64580000000000004</v>
      </c>
    </row>
    <row r="5100" spans="1:5" x14ac:dyDescent="0.2">
      <c r="A5100" s="39">
        <v>72</v>
      </c>
      <c r="B5100" s="39">
        <v>2046</v>
      </c>
      <c r="C5100" s="38" t="s">
        <v>5173</v>
      </c>
      <c r="D5100" s="39">
        <v>0.66620000000000001</v>
      </c>
      <c r="E5100" s="39">
        <v>0.63619999999999999</v>
      </c>
    </row>
    <row r="5101" spans="1:5" x14ac:dyDescent="0.2">
      <c r="A5101" s="39">
        <v>72</v>
      </c>
      <c r="B5101" s="39">
        <v>2047</v>
      </c>
      <c r="C5101" s="38" t="s">
        <v>5174</v>
      </c>
      <c r="D5101" s="39">
        <v>0.65800000000000003</v>
      </c>
      <c r="E5101" s="39">
        <v>0.62670000000000003</v>
      </c>
    </row>
    <row r="5102" spans="1:5" x14ac:dyDescent="0.2">
      <c r="A5102" s="39">
        <v>72</v>
      </c>
      <c r="B5102" s="39">
        <v>2048</v>
      </c>
      <c r="C5102" s="38" t="s">
        <v>5175</v>
      </c>
      <c r="D5102" s="39">
        <v>0.64990000000000003</v>
      </c>
      <c r="E5102" s="39">
        <v>0.61750000000000005</v>
      </c>
    </row>
    <row r="5103" spans="1:5" x14ac:dyDescent="0.2">
      <c r="A5103" s="39">
        <v>72</v>
      </c>
      <c r="B5103" s="39">
        <v>2049</v>
      </c>
      <c r="C5103" s="38" t="s">
        <v>5176</v>
      </c>
      <c r="D5103" s="39">
        <v>0.64190000000000003</v>
      </c>
      <c r="E5103" s="39">
        <v>0.60819999999999996</v>
      </c>
    </row>
    <row r="5104" spans="1:5" x14ac:dyDescent="0.2">
      <c r="A5104" s="39">
        <v>72</v>
      </c>
      <c r="B5104" s="39">
        <v>2050</v>
      </c>
      <c r="C5104" s="38" t="s">
        <v>5177</v>
      </c>
      <c r="D5104" s="39">
        <v>0.63400000000000001</v>
      </c>
      <c r="E5104" s="39">
        <v>0.59909999999999997</v>
      </c>
    </row>
    <row r="5105" spans="1:5" x14ac:dyDescent="0.2">
      <c r="A5105" s="39">
        <v>72</v>
      </c>
      <c r="B5105" s="39">
        <v>2051</v>
      </c>
      <c r="C5105" s="38" t="s">
        <v>5178</v>
      </c>
      <c r="D5105" s="39">
        <v>0.62619999999999998</v>
      </c>
      <c r="E5105" s="39">
        <v>0.59030000000000005</v>
      </c>
    </row>
    <row r="5106" spans="1:5" x14ac:dyDescent="0.2">
      <c r="A5106" s="39">
        <v>72</v>
      </c>
      <c r="B5106" s="39">
        <v>2052</v>
      </c>
      <c r="C5106" s="38" t="s">
        <v>5179</v>
      </c>
      <c r="D5106" s="39">
        <v>0.61839999999999995</v>
      </c>
      <c r="E5106" s="39">
        <v>0.58140000000000003</v>
      </c>
    </row>
    <row r="5107" spans="1:5" x14ac:dyDescent="0.2">
      <c r="A5107" s="39">
        <v>72</v>
      </c>
      <c r="B5107" s="39">
        <v>2053</v>
      </c>
      <c r="C5107" s="38" t="s">
        <v>5180</v>
      </c>
      <c r="D5107" s="39">
        <v>0.61080000000000001</v>
      </c>
      <c r="E5107" s="39">
        <v>0.57279999999999998</v>
      </c>
    </row>
    <row r="5108" spans="1:5" x14ac:dyDescent="0.2">
      <c r="A5108" s="39">
        <v>72</v>
      </c>
      <c r="B5108" s="39">
        <v>2054</v>
      </c>
      <c r="C5108" s="38" t="s">
        <v>5181</v>
      </c>
      <c r="D5108" s="39">
        <v>0.60329999999999995</v>
      </c>
      <c r="E5108" s="39">
        <v>0.56430000000000002</v>
      </c>
    </row>
    <row r="5109" spans="1:5" x14ac:dyDescent="0.2">
      <c r="A5109" s="39">
        <v>72</v>
      </c>
      <c r="B5109" s="39">
        <v>2055</v>
      </c>
      <c r="C5109" s="38" t="s">
        <v>5182</v>
      </c>
      <c r="D5109" s="39">
        <v>0.5958</v>
      </c>
      <c r="E5109" s="39">
        <v>0.55589999999999995</v>
      </c>
    </row>
    <row r="5110" spans="1:5" x14ac:dyDescent="0.2">
      <c r="A5110" s="39">
        <v>72</v>
      </c>
      <c r="B5110" s="39">
        <v>2056</v>
      </c>
      <c r="C5110" s="38" t="s">
        <v>5183</v>
      </c>
      <c r="D5110" s="39">
        <v>0.58850000000000002</v>
      </c>
      <c r="E5110" s="39">
        <v>0.54759999999999998</v>
      </c>
    </row>
    <row r="5111" spans="1:5" x14ac:dyDescent="0.2">
      <c r="A5111" s="39">
        <v>72</v>
      </c>
      <c r="B5111" s="39">
        <v>2057</v>
      </c>
      <c r="C5111" s="38" t="s">
        <v>5184</v>
      </c>
      <c r="D5111" s="39">
        <v>0.58120000000000005</v>
      </c>
      <c r="E5111" s="39">
        <v>0.53939999999999999</v>
      </c>
    </row>
    <row r="5112" spans="1:5" x14ac:dyDescent="0.2">
      <c r="A5112" s="39">
        <v>72</v>
      </c>
      <c r="B5112" s="39">
        <v>2058</v>
      </c>
      <c r="C5112" s="38" t="s">
        <v>5185</v>
      </c>
      <c r="D5112" s="39">
        <v>0.57399999999999995</v>
      </c>
      <c r="E5112" s="39">
        <v>0.53139999999999998</v>
      </c>
    </row>
    <row r="5113" spans="1:5" x14ac:dyDescent="0.2">
      <c r="A5113" s="39">
        <v>72</v>
      </c>
      <c r="B5113" s="39">
        <v>2059</v>
      </c>
      <c r="C5113" s="38" t="s">
        <v>5186</v>
      </c>
      <c r="D5113" s="39">
        <v>0.56689999999999996</v>
      </c>
      <c r="E5113" s="39">
        <v>0.52349999999999997</v>
      </c>
    </row>
    <row r="5114" spans="1:5" x14ac:dyDescent="0.2">
      <c r="A5114" s="39">
        <v>72</v>
      </c>
      <c r="B5114" s="39">
        <v>2060</v>
      </c>
      <c r="C5114" s="38" t="s">
        <v>5187</v>
      </c>
      <c r="D5114" s="39">
        <v>0.56000000000000005</v>
      </c>
      <c r="E5114" s="39">
        <v>0.51570000000000005</v>
      </c>
    </row>
    <row r="5115" spans="1:5" x14ac:dyDescent="0.2">
      <c r="A5115" s="39">
        <v>72</v>
      </c>
      <c r="B5115" s="39">
        <v>2061</v>
      </c>
      <c r="C5115" s="38" t="s">
        <v>5188</v>
      </c>
      <c r="D5115" s="39">
        <v>0.55300000000000005</v>
      </c>
      <c r="E5115" s="39">
        <v>0.50800000000000001</v>
      </c>
    </row>
    <row r="5116" spans="1:5" x14ac:dyDescent="0.2">
      <c r="A5116" s="39">
        <v>72</v>
      </c>
      <c r="B5116" s="39">
        <v>2062</v>
      </c>
      <c r="C5116" s="38" t="s">
        <v>5189</v>
      </c>
      <c r="D5116" s="39">
        <v>0.54620000000000002</v>
      </c>
      <c r="E5116" s="39">
        <v>0.50039999999999996</v>
      </c>
    </row>
    <row r="5117" spans="1:5" x14ac:dyDescent="0.2">
      <c r="A5117" s="39">
        <v>72</v>
      </c>
      <c r="B5117" s="39">
        <v>2063</v>
      </c>
      <c r="C5117" s="38" t="s">
        <v>5190</v>
      </c>
      <c r="D5117" s="39">
        <v>0.53939999999999999</v>
      </c>
      <c r="E5117" s="39">
        <v>0.49299999999999999</v>
      </c>
    </row>
    <row r="5118" spans="1:5" x14ac:dyDescent="0.2">
      <c r="A5118" s="39">
        <v>72</v>
      </c>
      <c r="B5118" s="39">
        <v>2064</v>
      </c>
      <c r="C5118" s="38" t="s">
        <v>5191</v>
      </c>
      <c r="D5118" s="39">
        <v>0.53269999999999995</v>
      </c>
      <c r="E5118" s="39">
        <v>0.48559999999999998</v>
      </c>
    </row>
    <row r="5119" spans="1:5" x14ac:dyDescent="0.2">
      <c r="A5119" s="39">
        <v>72</v>
      </c>
      <c r="B5119" s="39">
        <v>2065</v>
      </c>
      <c r="C5119" s="38" t="s">
        <v>5192</v>
      </c>
      <c r="D5119" s="39">
        <v>0.52610000000000001</v>
      </c>
      <c r="E5119" s="39">
        <v>0.47839999999999999</v>
      </c>
    </row>
    <row r="5120" spans="1:5" x14ac:dyDescent="0.2">
      <c r="A5120" s="39">
        <v>72</v>
      </c>
      <c r="B5120" s="39">
        <v>2066</v>
      </c>
      <c r="C5120" s="38" t="s">
        <v>5193</v>
      </c>
      <c r="D5120" s="39">
        <v>0.51970000000000005</v>
      </c>
      <c r="E5120" s="39">
        <v>0.4713</v>
      </c>
    </row>
    <row r="5121" spans="1:5" x14ac:dyDescent="0.2">
      <c r="A5121" s="39">
        <v>72</v>
      </c>
      <c r="B5121" s="39">
        <v>2067</v>
      </c>
      <c r="C5121" s="38" t="s">
        <v>5194</v>
      </c>
      <c r="D5121" s="39">
        <v>0.51329999999999998</v>
      </c>
      <c r="E5121" s="39">
        <v>0.4642</v>
      </c>
    </row>
    <row r="5122" spans="1:5" x14ac:dyDescent="0.2">
      <c r="A5122" s="39">
        <v>72</v>
      </c>
      <c r="B5122" s="39">
        <v>2068</v>
      </c>
      <c r="C5122" s="38" t="s">
        <v>5195</v>
      </c>
      <c r="D5122" s="39">
        <v>0.50690000000000002</v>
      </c>
      <c r="E5122" s="39">
        <v>0.45739999999999997</v>
      </c>
    </row>
    <row r="5123" spans="1:5" x14ac:dyDescent="0.2">
      <c r="A5123" s="39">
        <v>72</v>
      </c>
      <c r="B5123" s="39">
        <v>2069</v>
      </c>
      <c r="C5123" s="38" t="s">
        <v>5196</v>
      </c>
      <c r="D5123" s="39">
        <v>0.50060000000000004</v>
      </c>
      <c r="E5123" s="39">
        <v>0.45050000000000001</v>
      </c>
    </row>
    <row r="5124" spans="1:5" x14ac:dyDescent="0.2">
      <c r="A5124" s="39">
        <v>72</v>
      </c>
      <c r="B5124" s="39">
        <v>2070</v>
      </c>
      <c r="C5124" s="38" t="s">
        <v>5197</v>
      </c>
      <c r="D5124" s="39">
        <v>0.49440000000000001</v>
      </c>
      <c r="E5124" s="39">
        <v>0.44379999999999997</v>
      </c>
    </row>
    <row r="5125" spans="1:5" x14ac:dyDescent="0.2">
      <c r="A5125" s="39">
        <v>72</v>
      </c>
      <c r="B5125" s="39">
        <v>2071</v>
      </c>
      <c r="C5125" s="38" t="s">
        <v>5198</v>
      </c>
      <c r="D5125" s="39">
        <v>0.48830000000000001</v>
      </c>
      <c r="E5125" s="39">
        <v>0.43719999999999998</v>
      </c>
    </row>
    <row r="5126" spans="1:5" x14ac:dyDescent="0.2">
      <c r="A5126" s="39">
        <v>72</v>
      </c>
      <c r="B5126" s="39">
        <v>2072</v>
      </c>
      <c r="C5126" s="38" t="s">
        <v>5199</v>
      </c>
      <c r="D5126" s="39">
        <v>0.48230000000000001</v>
      </c>
      <c r="E5126" s="39">
        <v>0.43059999999999998</v>
      </c>
    </row>
    <row r="5127" spans="1:5" x14ac:dyDescent="0.2">
      <c r="A5127" s="39">
        <v>72</v>
      </c>
      <c r="B5127" s="39">
        <v>2073</v>
      </c>
      <c r="C5127" s="38" t="s">
        <v>5200</v>
      </c>
      <c r="D5127" s="39">
        <v>0.4763</v>
      </c>
      <c r="E5127" s="39">
        <v>0.42420000000000002</v>
      </c>
    </row>
    <row r="5128" spans="1:5" x14ac:dyDescent="0.2">
      <c r="A5128" s="39">
        <v>72</v>
      </c>
      <c r="B5128" s="39">
        <v>2074</v>
      </c>
      <c r="C5128" s="38" t="s">
        <v>5201</v>
      </c>
      <c r="D5128" s="39">
        <v>0.47039999999999998</v>
      </c>
      <c r="E5128" s="39">
        <v>0.41789999999999999</v>
      </c>
    </row>
    <row r="5129" spans="1:5" x14ac:dyDescent="0.2">
      <c r="A5129" s="39">
        <v>72</v>
      </c>
      <c r="B5129" s="39">
        <v>2075</v>
      </c>
      <c r="C5129" s="38" t="s">
        <v>5202</v>
      </c>
      <c r="D5129" s="39">
        <v>0.46460000000000001</v>
      </c>
      <c r="E5129" s="39">
        <v>0.41170000000000001</v>
      </c>
    </row>
    <row r="5130" spans="1:5" x14ac:dyDescent="0.2">
      <c r="A5130" s="39">
        <v>72</v>
      </c>
      <c r="B5130" s="39">
        <v>2076</v>
      </c>
      <c r="C5130" s="38" t="s">
        <v>5203</v>
      </c>
      <c r="D5130" s="39">
        <v>0.45879999999999999</v>
      </c>
      <c r="E5130" s="39">
        <v>0.40550000000000003</v>
      </c>
    </row>
    <row r="5131" spans="1:5" x14ac:dyDescent="0.2">
      <c r="A5131" s="39">
        <v>72</v>
      </c>
      <c r="B5131" s="39">
        <v>2077</v>
      </c>
      <c r="C5131" s="38" t="s">
        <v>5204</v>
      </c>
      <c r="D5131" s="39">
        <v>0.4531</v>
      </c>
      <c r="E5131" s="39">
        <v>0.39950000000000002</v>
      </c>
    </row>
    <row r="5132" spans="1:5" x14ac:dyDescent="0.2">
      <c r="A5132" s="39">
        <v>72</v>
      </c>
      <c r="B5132" s="39">
        <v>2078</v>
      </c>
      <c r="C5132" s="38" t="s">
        <v>5205</v>
      </c>
      <c r="D5132" s="39">
        <v>0.44750000000000001</v>
      </c>
      <c r="E5132" s="39">
        <v>0.39350000000000002</v>
      </c>
    </row>
    <row r="5133" spans="1:5" x14ac:dyDescent="0.2">
      <c r="A5133" s="39">
        <v>72</v>
      </c>
      <c r="B5133" s="39">
        <v>2079</v>
      </c>
      <c r="C5133" s="38" t="s">
        <v>5206</v>
      </c>
      <c r="D5133" s="39">
        <v>0.442</v>
      </c>
      <c r="E5133" s="39">
        <v>0.3876</v>
      </c>
    </row>
    <row r="5134" spans="1:5" x14ac:dyDescent="0.2">
      <c r="A5134" s="39">
        <v>72</v>
      </c>
      <c r="B5134" s="39">
        <v>2080</v>
      </c>
      <c r="C5134" s="38" t="s">
        <v>5207</v>
      </c>
      <c r="D5134" s="39">
        <v>0.4365</v>
      </c>
      <c r="E5134" s="39">
        <v>0.38190000000000002</v>
      </c>
    </row>
    <row r="5135" spans="1:5" x14ac:dyDescent="0.2">
      <c r="A5135" s="39">
        <v>72</v>
      </c>
      <c r="B5135" s="39">
        <v>2081</v>
      </c>
      <c r="C5135" s="38" t="s">
        <v>5208</v>
      </c>
      <c r="D5135" s="39">
        <v>0.43109999999999998</v>
      </c>
      <c r="E5135" s="39">
        <v>0.37619999999999998</v>
      </c>
    </row>
    <row r="5136" spans="1:5" x14ac:dyDescent="0.2">
      <c r="A5136" s="39">
        <v>72</v>
      </c>
      <c r="B5136" s="39">
        <v>2082</v>
      </c>
      <c r="C5136" s="38" t="s">
        <v>5209</v>
      </c>
      <c r="D5136" s="39">
        <v>0.42580000000000001</v>
      </c>
      <c r="E5136" s="39">
        <v>0.3705</v>
      </c>
    </row>
    <row r="5137" spans="1:5" x14ac:dyDescent="0.2">
      <c r="A5137" s="39">
        <v>72</v>
      </c>
      <c r="B5137" s="39">
        <v>2083</v>
      </c>
      <c r="C5137" s="38" t="s">
        <v>5210</v>
      </c>
      <c r="D5137" s="39">
        <v>0.42049999999999998</v>
      </c>
      <c r="E5137" s="39">
        <v>0.36499999999999999</v>
      </c>
    </row>
    <row r="5138" spans="1:5" x14ac:dyDescent="0.2">
      <c r="A5138" s="39">
        <v>72</v>
      </c>
      <c r="B5138" s="39">
        <v>2084</v>
      </c>
      <c r="C5138" s="38" t="s">
        <v>5211</v>
      </c>
      <c r="D5138" s="39">
        <v>0.4153</v>
      </c>
      <c r="E5138" s="39">
        <v>0.35959999999999998</v>
      </c>
    </row>
    <row r="5139" spans="1:5" x14ac:dyDescent="0.2">
      <c r="A5139" s="39">
        <v>72</v>
      </c>
      <c r="B5139" s="39">
        <v>2085</v>
      </c>
      <c r="C5139" s="38" t="s">
        <v>5212</v>
      </c>
      <c r="D5139" s="39">
        <v>0.41020000000000001</v>
      </c>
      <c r="E5139" s="39">
        <v>0.35420000000000001</v>
      </c>
    </row>
    <row r="5140" spans="1:5" x14ac:dyDescent="0.2">
      <c r="A5140" s="39">
        <v>72</v>
      </c>
      <c r="B5140" s="39">
        <v>2086</v>
      </c>
      <c r="C5140" s="38" t="s">
        <v>5213</v>
      </c>
      <c r="D5140" s="39">
        <v>0.40510000000000002</v>
      </c>
      <c r="E5140" s="39">
        <v>0.34889999999999999</v>
      </c>
    </row>
    <row r="5141" spans="1:5" x14ac:dyDescent="0.2">
      <c r="A5141" s="39">
        <v>72</v>
      </c>
      <c r="B5141" s="39">
        <v>2087</v>
      </c>
      <c r="C5141" s="38" t="s">
        <v>5214</v>
      </c>
      <c r="D5141" s="39">
        <v>0.4</v>
      </c>
      <c r="E5141" s="39">
        <v>0.34360000000000002</v>
      </c>
    </row>
    <row r="5142" spans="1:5" x14ac:dyDescent="0.2">
      <c r="A5142" s="39">
        <v>72</v>
      </c>
      <c r="B5142" s="39">
        <v>2088</v>
      </c>
      <c r="C5142" s="38" t="s">
        <v>5215</v>
      </c>
      <c r="D5142" s="39">
        <v>0.39510000000000001</v>
      </c>
      <c r="E5142" s="39">
        <v>0.33860000000000001</v>
      </c>
    </row>
    <row r="5143" spans="1:5" x14ac:dyDescent="0.2">
      <c r="A5143" s="39">
        <v>72</v>
      </c>
      <c r="B5143" s="39">
        <v>2089</v>
      </c>
      <c r="C5143" s="38" t="s">
        <v>5216</v>
      </c>
      <c r="D5143" s="39">
        <v>0.39019999999999999</v>
      </c>
      <c r="E5143" s="39">
        <v>0.33350000000000002</v>
      </c>
    </row>
    <row r="5144" spans="1:5" x14ac:dyDescent="0.2">
      <c r="A5144" s="39">
        <v>72</v>
      </c>
      <c r="B5144" s="39">
        <v>2090</v>
      </c>
      <c r="C5144" s="38" t="s">
        <v>5217</v>
      </c>
      <c r="D5144" s="39">
        <v>0.38540000000000002</v>
      </c>
      <c r="E5144" s="39">
        <v>0.32850000000000001</v>
      </c>
    </row>
    <row r="5145" spans="1:5" x14ac:dyDescent="0.2">
      <c r="A5145" s="39">
        <v>72</v>
      </c>
      <c r="B5145" s="39">
        <v>2091</v>
      </c>
      <c r="C5145" s="38" t="s">
        <v>5218</v>
      </c>
      <c r="D5145" s="39">
        <v>0.38059999999999999</v>
      </c>
      <c r="E5145" s="39">
        <v>0.3236</v>
      </c>
    </row>
    <row r="5146" spans="1:5" x14ac:dyDescent="0.2">
      <c r="A5146" s="39">
        <v>72</v>
      </c>
      <c r="B5146" s="39">
        <v>2092</v>
      </c>
      <c r="C5146" s="38" t="s">
        <v>5219</v>
      </c>
      <c r="D5146" s="39">
        <v>0.37590000000000001</v>
      </c>
      <c r="E5146" s="39">
        <v>0.31879999999999997</v>
      </c>
    </row>
    <row r="5147" spans="1:5" x14ac:dyDescent="0.2">
      <c r="A5147" s="39">
        <v>72</v>
      </c>
      <c r="B5147" s="39">
        <v>2093</v>
      </c>
      <c r="C5147" s="38" t="s">
        <v>5220</v>
      </c>
      <c r="D5147" s="39">
        <v>0.37119999999999997</v>
      </c>
      <c r="E5147" s="39">
        <v>0.314</v>
      </c>
    </row>
    <row r="5148" spans="1:5" x14ac:dyDescent="0.2">
      <c r="A5148" s="39">
        <v>72</v>
      </c>
      <c r="B5148" s="39">
        <v>2094</v>
      </c>
      <c r="C5148" s="38" t="s">
        <v>5221</v>
      </c>
      <c r="D5148" s="39">
        <v>0.36659999999999998</v>
      </c>
      <c r="E5148" s="39">
        <v>0.30930000000000002</v>
      </c>
    </row>
    <row r="5149" spans="1:5" x14ac:dyDescent="0.2">
      <c r="A5149" s="39">
        <v>72</v>
      </c>
      <c r="B5149" s="39">
        <v>2095</v>
      </c>
      <c r="C5149" s="38" t="s">
        <v>5222</v>
      </c>
      <c r="D5149" s="39">
        <v>0.36199999999999999</v>
      </c>
      <c r="E5149" s="39">
        <v>0.30470000000000003</v>
      </c>
    </row>
    <row r="5150" spans="1:5" x14ac:dyDescent="0.2">
      <c r="A5150" s="39">
        <v>72</v>
      </c>
      <c r="B5150" s="39">
        <v>2096</v>
      </c>
      <c r="C5150" s="38" t="s">
        <v>5223</v>
      </c>
      <c r="D5150" s="39">
        <v>0.35759999999999997</v>
      </c>
      <c r="E5150" s="39">
        <v>0.30020000000000002</v>
      </c>
    </row>
    <row r="5151" spans="1:5" x14ac:dyDescent="0.2">
      <c r="A5151" s="39">
        <v>72</v>
      </c>
      <c r="B5151" s="39">
        <v>2097</v>
      </c>
      <c r="C5151" s="38" t="s">
        <v>5224</v>
      </c>
      <c r="D5151" s="39">
        <v>0.35320000000000001</v>
      </c>
      <c r="E5151" s="39">
        <v>0.29570000000000002</v>
      </c>
    </row>
    <row r="5152" spans="1:5" x14ac:dyDescent="0.2">
      <c r="A5152" s="39">
        <v>72</v>
      </c>
      <c r="B5152" s="39">
        <v>2098</v>
      </c>
      <c r="C5152" s="38" t="s">
        <v>5225</v>
      </c>
      <c r="D5152" s="39">
        <v>0.34870000000000001</v>
      </c>
      <c r="E5152" s="39">
        <v>0.29120000000000001</v>
      </c>
    </row>
    <row r="5153" spans="1:5" x14ac:dyDescent="0.2">
      <c r="A5153" s="39">
        <v>72</v>
      </c>
      <c r="B5153" s="39">
        <v>2099</v>
      </c>
      <c r="C5153" s="38" t="s">
        <v>5226</v>
      </c>
      <c r="D5153" s="39">
        <v>0.34439999999999998</v>
      </c>
      <c r="E5153" s="39">
        <v>0.28689999999999999</v>
      </c>
    </row>
    <row r="5154" spans="1:5" x14ac:dyDescent="0.2">
      <c r="A5154" s="39">
        <v>72</v>
      </c>
      <c r="B5154" s="39">
        <v>2100</v>
      </c>
      <c r="C5154" s="38" t="s">
        <v>5227</v>
      </c>
      <c r="D5154" s="39">
        <v>0.34010000000000001</v>
      </c>
      <c r="E5154" s="39">
        <v>0.28270000000000001</v>
      </c>
    </row>
    <row r="5155" spans="1:5" x14ac:dyDescent="0.2">
      <c r="A5155" s="39">
        <v>72</v>
      </c>
      <c r="B5155" s="39">
        <v>2101</v>
      </c>
      <c r="C5155" s="38" t="s">
        <v>5228</v>
      </c>
      <c r="D5155" s="39">
        <v>0.33600000000000002</v>
      </c>
      <c r="E5155" s="39">
        <v>0.27839999999999998</v>
      </c>
    </row>
    <row r="5156" spans="1:5" x14ac:dyDescent="0.2">
      <c r="A5156" s="39">
        <v>72</v>
      </c>
      <c r="B5156" s="39">
        <v>2102</v>
      </c>
      <c r="C5156" s="38" t="s">
        <v>5229</v>
      </c>
      <c r="D5156" s="39">
        <v>0.33169999999999999</v>
      </c>
      <c r="E5156" s="39">
        <v>0.2742</v>
      </c>
    </row>
    <row r="5157" spans="1:5" x14ac:dyDescent="0.2">
      <c r="A5157" s="39">
        <v>72</v>
      </c>
      <c r="B5157" s="39">
        <v>2103</v>
      </c>
      <c r="C5157" s="38" t="s">
        <v>5230</v>
      </c>
      <c r="D5157" s="39">
        <v>0.3276</v>
      </c>
      <c r="E5157" s="39">
        <v>0.27010000000000001</v>
      </c>
    </row>
    <row r="5158" spans="1:5" x14ac:dyDescent="0.2">
      <c r="A5158" s="39">
        <v>72</v>
      </c>
      <c r="B5158" s="39">
        <v>2104</v>
      </c>
      <c r="C5158" s="38" t="s">
        <v>5231</v>
      </c>
      <c r="D5158" s="39">
        <v>0.3236</v>
      </c>
      <c r="E5158" s="39">
        <v>0.26600000000000001</v>
      </c>
    </row>
    <row r="5159" spans="1:5" x14ac:dyDescent="0.2">
      <c r="A5159" s="39">
        <v>72</v>
      </c>
      <c r="B5159" s="39">
        <v>2105</v>
      </c>
      <c r="C5159" s="38" t="s">
        <v>5232</v>
      </c>
      <c r="D5159" s="39">
        <v>0.31950000000000001</v>
      </c>
      <c r="E5159" s="39">
        <v>0.26219999999999999</v>
      </c>
    </row>
    <row r="5160" spans="1:5" x14ac:dyDescent="0.2">
      <c r="A5160" s="39">
        <v>72</v>
      </c>
      <c r="B5160" s="39">
        <v>2106</v>
      </c>
      <c r="C5160" s="38" t="s">
        <v>5233</v>
      </c>
      <c r="D5160" s="39">
        <v>0.31559999999999999</v>
      </c>
      <c r="E5160" s="39">
        <v>0.25819999999999999</v>
      </c>
    </row>
    <row r="5161" spans="1:5" x14ac:dyDescent="0.2">
      <c r="A5161" s="39">
        <v>72</v>
      </c>
      <c r="B5161" s="39">
        <v>2107</v>
      </c>
      <c r="C5161" s="38" t="s">
        <v>5234</v>
      </c>
      <c r="D5161" s="39">
        <v>0.31169999999999998</v>
      </c>
      <c r="E5161" s="39">
        <v>0.25430000000000003</v>
      </c>
    </row>
    <row r="5162" spans="1:5" x14ac:dyDescent="0.2">
      <c r="A5162" s="39">
        <v>72</v>
      </c>
      <c r="B5162" s="39">
        <v>2108</v>
      </c>
      <c r="C5162" s="38" t="s">
        <v>5235</v>
      </c>
      <c r="D5162" s="39">
        <v>0.30769999999999997</v>
      </c>
      <c r="E5162" s="39">
        <v>0.2505</v>
      </c>
    </row>
    <row r="5163" spans="1:5" x14ac:dyDescent="0.2">
      <c r="A5163" s="39">
        <v>72</v>
      </c>
      <c r="B5163" s="39">
        <v>2109</v>
      </c>
      <c r="C5163" s="38" t="s">
        <v>5236</v>
      </c>
      <c r="D5163" s="39">
        <v>0.3039</v>
      </c>
      <c r="E5163" s="39">
        <v>0.2467</v>
      </c>
    </row>
    <row r="5164" spans="1:5" x14ac:dyDescent="0.2">
      <c r="A5164" s="39">
        <v>72</v>
      </c>
      <c r="B5164" s="39">
        <v>2110</v>
      </c>
      <c r="C5164" s="38" t="s">
        <v>5237</v>
      </c>
      <c r="D5164" s="39">
        <v>0.30020000000000002</v>
      </c>
      <c r="E5164" s="39">
        <v>0.24310000000000001</v>
      </c>
    </row>
    <row r="5165" spans="1:5" x14ac:dyDescent="0.2">
      <c r="A5165" s="39">
        <v>72</v>
      </c>
      <c r="B5165" s="39">
        <v>2111</v>
      </c>
      <c r="C5165" s="38" t="s">
        <v>5238</v>
      </c>
      <c r="D5165" s="39">
        <v>0.2964</v>
      </c>
      <c r="E5165" s="39">
        <v>0.23949999999999999</v>
      </c>
    </row>
    <row r="5166" spans="1:5" x14ac:dyDescent="0.2">
      <c r="A5166" s="39">
        <v>72</v>
      </c>
      <c r="B5166" s="39">
        <v>2112</v>
      </c>
      <c r="C5166" s="38" t="s">
        <v>5239</v>
      </c>
      <c r="D5166" s="39">
        <v>0.2928</v>
      </c>
      <c r="E5166" s="39">
        <v>0.2359</v>
      </c>
    </row>
    <row r="5167" spans="1:5" x14ac:dyDescent="0.2">
      <c r="A5167" s="39">
        <v>72</v>
      </c>
      <c r="B5167" s="39">
        <v>2113</v>
      </c>
      <c r="C5167" s="38" t="s">
        <v>5240</v>
      </c>
      <c r="D5167" s="39">
        <v>0.28920000000000001</v>
      </c>
      <c r="E5167" s="39">
        <v>0.23230000000000001</v>
      </c>
    </row>
    <row r="5168" spans="1:5" x14ac:dyDescent="0.2">
      <c r="A5168" s="39">
        <v>72</v>
      </c>
      <c r="B5168" s="39">
        <v>2114</v>
      </c>
      <c r="C5168" s="38" t="s">
        <v>5241</v>
      </c>
      <c r="D5168" s="39">
        <v>0.28549999999999998</v>
      </c>
      <c r="E5168" s="39">
        <v>0.2288</v>
      </c>
    </row>
    <row r="5169" spans="1:5" x14ac:dyDescent="0.2">
      <c r="A5169" s="39">
        <v>72</v>
      </c>
      <c r="B5169" s="39">
        <v>2115</v>
      </c>
      <c r="C5169" s="38" t="s">
        <v>5242</v>
      </c>
      <c r="D5169" s="39">
        <v>0.28199999999999997</v>
      </c>
      <c r="E5169" s="39">
        <v>0.22550000000000001</v>
      </c>
    </row>
    <row r="5170" spans="1:5" x14ac:dyDescent="0.2">
      <c r="A5170" s="39">
        <v>72</v>
      </c>
      <c r="B5170" s="39">
        <v>2116</v>
      </c>
      <c r="C5170" s="38" t="s">
        <v>5243</v>
      </c>
      <c r="D5170" s="39">
        <v>0.27854290718038527</v>
      </c>
      <c r="E5170" s="39">
        <v>0.22224759615384615</v>
      </c>
    </row>
    <row r="5171" spans="1:5" x14ac:dyDescent="0.2">
      <c r="A5171" s="39">
        <v>72</v>
      </c>
      <c r="B5171" s="39">
        <v>2117</v>
      </c>
      <c r="C5171" s="38" t="s">
        <v>5244</v>
      </c>
      <c r="D5171" s="39">
        <v>0.27512819553369056</v>
      </c>
      <c r="E5171" s="39">
        <v>0.21904210197855026</v>
      </c>
    </row>
    <row r="5172" spans="1:5" x14ac:dyDescent="0.2">
      <c r="A5172" s="39">
        <v>73</v>
      </c>
      <c r="B5172" s="39">
        <v>2024</v>
      </c>
      <c r="C5172" s="38" t="s">
        <v>5245</v>
      </c>
      <c r="D5172" s="39">
        <v>0.94210000000000005</v>
      </c>
      <c r="E5172" s="39">
        <v>0.93730000000000002</v>
      </c>
    </row>
    <row r="5173" spans="1:5" x14ac:dyDescent="0.2">
      <c r="A5173" s="39">
        <v>73</v>
      </c>
      <c r="B5173" s="39">
        <v>2025</v>
      </c>
      <c r="C5173" s="38" t="s">
        <v>5246</v>
      </c>
      <c r="D5173" s="39">
        <v>0.91310000000000002</v>
      </c>
      <c r="E5173" s="39">
        <v>0.90639999999999998</v>
      </c>
    </row>
    <row r="5174" spans="1:5" x14ac:dyDescent="0.2">
      <c r="A5174" s="39">
        <v>73</v>
      </c>
      <c r="B5174" s="39">
        <v>2026</v>
      </c>
      <c r="C5174" s="38" t="s">
        <v>5247</v>
      </c>
      <c r="D5174" s="39">
        <v>0.90210000000000001</v>
      </c>
      <c r="E5174" s="39">
        <v>0.89380000000000004</v>
      </c>
    </row>
    <row r="5175" spans="1:5" x14ac:dyDescent="0.2">
      <c r="A5175" s="39">
        <v>73</v>
      </c>
      <c r="B5175" s="39">
        <v>2027</v>
      </c>
      <c r="C5175" s="38" t="s">
        <v>5248</v>
      </c>
      <c r="D5175" s="39">
        <v>0.89029999999999998</v>
      </c>
      <c r="E5175" s="39">
        <v>0.88060000000000005</v>
      </c>
    </row>
    <row r="5176" spans="1:5" x14ac:dyDescent="0.2">
      <c r="A5176" s="39">
        <v>73</v>
      </c>
      <c r="B5176" s="39">
        <v>2028</v>
      </c>
      <c r="C5176" s="38" t="s">
        <v>5249</v>
      </c>
      <c r="D5176" s="39">
        <v>0.87780000000000002</v>
      </c>
      <c r="E5176" s="39">
        <v>0.8669</v>
      </c>
    </row>
    <row r="5177" spans="1:5" x14ac:dyDescent="0.2">
      <c r="A5177" s="39">
        <v>73</v>
      </c>
      <c r="B5177" s="39">
        <v>2029</v>
      </c>
      <c r="C5177" s="38" t="s">
        <v>5250</v>
      </c>
      <c r="D5177" s="39">
        <v>0.86460000000000004</v>
      </c>
      <c r="E5177" s="39">
        <v>0.85289999999999999</v>
      </c>
    </row>
    <row r="5178" spans="1:5" x14ac:dyDescent="0.2">
      <c r="A5178" s="39">
        <v>73</v>
      </c>
      <c r="B5178" s="39">
        <v>2030</v>
      </c>
      <c r="C5178" s="38" t="s">
        <v>5251</v>
      </c>
      <c r="D5178" s="39">
        <v>0.85070000000000001</v>
      </c>
      <c r="E5178" s="39">
        <v>0.83819999999999995</v>
      </c>
    </row>
    <row r="5179" spans="1:5" x14ac:dyDescent="0.2">
      <c r="A5179" s="39">
        <v>73</v>
      </c>
      <c r="B5179" s="39">
        <v>2031</v>
      </c>
      <c r="C5179" s="38" t="s">
        <v>5252</v>
      </c>
      <c r="D5179" s="39">
        <v>0.83640000000000003</v>
      </c>
      <c r="E5179" s="39">
        <v>0.82320000000000004</v>
      </c>
    </row>
    <row r="5180" spans="1:5" x14ac:dyDescent="0.2">
      <c r="A5180" s="39">
        <v>73</v>
      </c>
      <c r="B5180" s="39">
        <v>2032</v>
      </c>
      <c r="C5180" s="38" t="s">
        <v>5253</v>
      </c>
      <c r="D5180" s="39">
        <v>0.82150000000000001</v>
      </c>
      <c r="E5180" s="39">
        <v>0.80779999999999996</v>
      </c>
    </row>
    <row r="5181" spans="1:5" x14ac:dyDescent="0.2">
      <c r="A5181" s="39">
        <v>73</v>
      </c>
      <c r="B5181" s="39">
        <v>2033</v>
      </c>
      <c r="C5181" s="38" t="s">
        <v>5254</v>
      </c>
      <c r="D5181" s="39">
        <v>0.80630000000000002</v>
      </c>
      <c r="E5181" s="39">
        <v>0.79210000000000003</v>
      </c>
    </row>
    <row r="5182" spans="1:5" x14ac:dyDescent="0.2">
      <c r="A5182" s="39">
        <v>73</v>
      </c>
      <c r="B5182" s="39">
        <v>2034</v>
      </c>
      <c r="C5182" s="38" t="s">
        <v>5255</v>
      </c>
      <c r="D5182" s="39">
        <v>0.79200000000000004</v>
      </c>
      <c r="E5182" s="39">
        <v>0.77690000000000003</v>
      </c>
    </row>
    <row r="5183" spans="1:5" x14ac:dyDescent="0.2">
      <c r="A5183" s="39">
        <v>73</v>
      </c>
      <c r="B5183" s="39">
        <v>2035</v>
      </c>
      <c r="C5183" s="38" t="s">
        <v>5256</v>
      </c>
      <c r="D5183" s="39">
        <v>0.77839999999999998</v>
      </c>
      <c r="E5183" s="39">
        <v>0.76200000000000001</v>
      </c>
    </row>
    <row r="5184" spans="1:5" x14ac:dyDescent="0.2">
      <c r="A5184" s="39">
        <v>73</v>
      </c>
      <c r="B5184" s="39">
        <v>2036</v>
      </c>
      <c r="C5184" s="38" t="s">
        <v>5257</v>
      </c>
      <c r="D5184" s="39">
        <v>0.76539999999999997</v>
      </c>
      <c r="E5184" s="39">
        <v>0.748</v>
      </c>
    </row>
    <row r="5185" spans="1:5" x14ac:dyDescent="0.2">
      <c r="A5185" s="39">
        <v>73</v>
      </c>
      <c r="B5185" s="39">
        <v>2037</v>
      </c>
      <c r="C5185" s="38" t="s">
        <v>5258</v>
      </c>
      <c r="D5185" s="39">
        <v>0.75329999999999997</v>
      </c>
      <c r="E5185" s="39">
        <v>0.73460000000000003</v>
      </c>
    </row>
    <row r="5186" spans="1:5" x14ac:dyDescent="0.2">
      <c r="A5186" s="39">
        <v>73</v>
      </c>
      <c r="B5186" s="39">
        <v>2038</v>
      </c>
      <c r="C5186" s="38" t="s">
        <v>5259</v>
      </c>
      <c r="D5186" s="39">
        <v>0.74199999999999999</v>
      </c>
      <c r="E5186" s="39">
        <v>0.72189999999999999</v>
      </c>
    </row>
    <row r="5187" spans="1:5" x14ac:dyDescent="0.2">
      <c r="A5187" s="39">
        <v>73</v>
      </c>
      <c r="B5187" s="39">
        <v>2039</v>
      </c>
      <c r="C5187" s="38" t="s">
        <v>5260</v>
      </c>
      <c r="D5187" s="39">
        <v>0.73140000000000005</v>
      </c>
      <c r="E5187" s="39">
        <v>0.71009999999999995</v>
      </c>
    </row>
    <row r="5188" spans="1:5" x14ac:dyDescent="0.2">
      <c r="A5188" s="39">
        <v>73</v>
      </c>
      <c r="B5188" s="39">
        <v>2040</v>
      </c>
      <c r="C5188" s="38" t="s">
        <v>5261</v>
      </c>
      <c r="D5188" s="39">
        <v>0.72160000000000002</v>
      </c>
      <c r="E5188" s="39">
        <v>0.69889999999999997</v>
      </c>
    </row>
    <row r="5189" spans="1:5" x14ac:dyDescent="0.2">
      <c r="A5189" s="39">
        <v>73</v>
      </c>
      <c r="B5189" s="39">
        <v>2041</v>
      </c>
      <c r="C5189" s="38" t="s">
        <v>5262</v>
      </c>
      <c r="D5189" s="39">
        <v>0.71230000000000004</v>
      </c>
      <c r="E5189" s="39">
        <v>0.68820000000000003</v>
      </c>
    </row>
    <row r="5190" spans="1:5" x14ac:dyDescent="0.2">
      <c r="A5190" s="39">
        <v>73</v>
      </c>
      <c r="B5190" s="39">
        <v>2042</v>
      </c>
      <c r="C5190" s="38" t="s">
        <v>5263</v>
      </c>
      <c r="D5190" s="39">
        <v>0.70340000000000003</v>
      </c>
      <c r="E5190" s="39">
        <v>0.67779999999999996</v>
      </c>
    </row>
    <row r="5191" spans="1:5" x14ac:dyDescent="0.2">
      <c r="A5191" s="39">
        <v>73</v>
      </c>
      <c r="B5191" s="39">
        <v>2043</v>
      </c>
      <c r="C5191" s="38" t="s">
        <v>5264</v>
      </c>
      <c r="D5191" s="39">
        <v>0.69489999999999996</v>
      </c>
      <c r="E5191" s="39">
        <v>0.66779999999999995</v>
      </c>
    </row>
    <row r="5192" spans="1:5" x14ac:dyDescent="0.2">
      <c r="A5192" s="39">
        <v>73</v>
      </c>
      <c r="B5192" s="39">
        <v>2044</v>
      </c>
      <c r="C5192" s="38" t="s">
        <v>5265</v>
      </c>
      <c r="D5192" s="39">
        <v>0.68630000000000002</v>
      </c>
      <c r="E5192" s="39">
        <v>0.65790000000000004</v>
      </c>
    </row>
    <row r="5193" spans="1:5" x14ac:dyDescent="0.2">
      <c r="A5193" s="39">
        <v>73</v>
      </c>
      <c r="B5193" s="39">
        <v>2045</v>
      </c>
      <c r="C5193" s="38" t="s">
        <v>5266</v>
      </c>
      <c r="D5193" s="39">
        <v>0.67779999999999996</v>
      </c>
      <c r="E5193" s="39">
        <v>0.64810000000000001</v>
      </c>
    </row>
    <row r="5194" spans="1:5" x14ac:dyDescent="0.2">
      <c r="A5194" s="39">
        <v>73</v>
      </c>
      <c r="B5194" s="39">
        <v>2046</v>
      </c>
      <c r="C5194" s="38" t="s">
        <v>5267</v>
      </c>
      <c r="D5194" s="39">
        <v>0.66949999999999998</v>
      </c>
      <c r="E5194" s="39">
        <v>0.63839999999999997</v>
      </c>
    </row>
    <row r="5195" spans="1:5" x14ac:dyDescent="0.2">
      <c r="A5195" s="39">
        <v>73</v>
      </c>
      <c r="B5195" s="39">
        <v>2047</v>
      </c>
      <c r="C5195" s="38" t="s">
        <v>5268</v>
      </c>
      <c r="D5195" s="39">
        <v>0.6613</v>
      </c>
      <c r="E5195" s="39">
        <v>0.629</v>
      </c>
    </row>
    <row r="5196" spans="1:5" x14ac:dyDescent="0.2">
      <c r="A5196" s="39">
        <v>73</v>
      </c>
      <c r="B5196" s="39">
        <v>2048</v>
      </c>
      <c r="C5196" s="38" t="s">
        <v>5269</v>
      </c>
      <c r="D5196" s="39">
        <v>0.65310000000000001</v>
      </c>
      <c r="E5196" s="39">
        <v>0.61970000000000003</v>
      </c>
    </row>
    <row r="5197" spans="1:5" x14ac:dyDescent="0.2">
      <c r="A5197" s="39">
        <v>73</v>
      </c>
      <c r="B5197" s="39">
        <v>2049</v>
      </c>
      <c r="C5197" s="38" t="s">
        <v>5270</v>
      </c>
      <c r="D5197" s="39">
        <v>0.64500000000000002</v>
      </c>
      <c r="E5197" s="39">
        <v>0.61040000000000005</v>
      </c>
    </row>
    <row r="5198" spans="1:5" x14ac:dyDescent="0.2">
      <c r="A5198" s="39">
        <v>73</v>
      </c>
      <c r="B5198" s="39">
        <v>2050</v>
      </c>
      <c r="C5198" s="38" t="s">
        <v>5271</v>
      </c>
      <c r="D5198" s="39">
        <v>0.6371</v>
      </c>
      <c r="E5198" s="39">
        <v>0.60129999999999995</v>
      </c>
    </row>
    <row r="5199" spans="1:5" x14ac:dyDescent="0.2">
      <c r="A5199" s="39">
        <v>73</v>
      </c>
      <c r="B5199" s="39">
        <v>2051</v>
      </c>
      <c r="C5199" s="38" t="s">
        <v>5272</v>
      </c>
      <c r="D5199" s="39">
        <v>0.62929999999999997</v>
      </c>
      <c r="E5199" s="39">
        <v>0.59250000000000003</v>
      </c>
    </row>
    <row r="5200" spans="1:5" x14ac:dyDescent="0.2">
      <c r="A5200" s="39">
        <v>73</v>
      </c>
      <c r="B5200" s="39">
        <v>2052</v>
      </c>
      <c r="C5200" s="38" t="s">
        <v>5273</v>
      </c>
      <c r="D5200" s="39">
        <v>0.62150000000000005</v>
      </c>
      <c r="E5200" s="39">
        <v>0.58360000000000001</v>
      </c>
    </row>
    <row r="5201" spans="1:5" x14ac:dyDescent="0.2">
      <c r="A5201" s="39">
        <v>73</v>
      </c>
      <c r="B5201" s="39">
        <v>2053</v>
      </c>
      <c r="C5201" s="38" t="s">
        <v>5274</v>
      </c>
      <c r="D5201" s="39">
        <v>0.6139</v>
      </c>
      <c r="E5201" s="39">
        <v>0.57489999999999997</v>
      </c>
    </row>
    <row r="5202" spans="1:5" x14ac:dyDescent="0.2">
      <c r="A5202" s="39">
        <v>73</v>
      </c>
      <c r="B5202" s="39">
        <v>2054</v>
      </c>
      <c r="C5202" s="38" t="s">
        <v>5275</v>
      </c>
      <c r="D5202" s="39">
        <v>0.60629999999999995</v>
      </c>
      <c r="E5202" s="39">
        <v>0.56630000000000003</v>
      </c>
    </row>
    <row r="5203" spans="1:5" x14ac:dyDescent="0.2">
      <c r="A5203" s="39">
        <v>73</v>
      </c>
      <c r="B5203" s="39">
        <v>2055</v>
      </c>
      <c r="C5203" s="38" t="s">
        <v>5276</v>
      </c>
      <c r="D5203" s="39">
        <v>0.5988</v>
      </c>
      <c r="E5203" s="39">
        <v>0.55789999999999995</v>
      </c>
    </row>
    <row r="5204" spans="1:5" x14ac:dyDescent="0.2">
      <c r="A5204" s="39">
        <v>73</v>
      </c>
      <c r="B5204" s="39">
        <v>2056</v>
      </c>
      <c r="C5204" s="38" t="s">
        <v>5277</v>
      </c>
      <c r="D5204" s="39">
        <v>0.59140000000000004</v>
      </c>
      <c r="E5204" s="39">
        <v>0.54969999999999997</v>
      </c>
    </row>
    <row r="5205" spans="1:5" x14ac:dyDescent="0.2">
      <c r="A5205" s="39">
        <v>73</v>
      </c>
      <c r="B5205" s="39">
        <v>2057</v>
      </c>
      <c r="C5205" s="38" t="s">
        <v>5278</v>
      </c>
      <c r="D5205" s="39">
        <v>0.58409999999999995</v>
      </c>
      <c r="E5205" s="39">
        <v>0.54149999999999998</v>
      </c>
    </row>
    <row r="5206" spans="1:5" x14ac:dyDescent="0.2">
      <c r="A5206" s="39">
        <v>73</v>
      </c>
      <c r="B5206" s="39">
        <v>2058</v>
      </c>
      <c r="C5206" s="38" t="s">
        <v>5279</v>
      </c>
      <c r="D5206" s="39">
        <v>0.57689999999999997</v>
      </c>
      <c r="E5206" s="39">
        <v>0.53339999999999999</v>
      </c>
    </row>
    <row r="5207" spans="1:5" x14ac:dyDescent="0.2">
      <c r="A5207" s="39">
        <v>73</v>
      </c>
      <c r="B5207" s="39">
        <v>2059</v>
      </c>
      <c r="C5207" s="38" t="s">
        <v>5280</v>
      </c>
      <c r="D5207" s="39">
        <v>0.56989999999999996</v>
      </c>
      <c r="E5207" s="39">
        <v>0.52539999999999998</v>
      </c>
    </row>
    <row r="5208" spans="1:5" x14ac:dyDescent="0.2">
      <c r="A5208" s="39">
        <v>73</v>
      </c>
      <c r="B5208" s="39">
        <v>2060</v>
      </c>
      <c r="C5208" s="38" t="s">
        <v>5281</v>
      </c>
      <c r="D5208" s="39">
        <v>0.56279999999999997</v>
      </c>
      <c r="E5208" s="39">
        <v>0.51770000000000005</v>
      </c>
    </row>
    <row r="5209" spans="1:5" x14ac:dyDescent="0.2">
      <c r="A5209" s="39">
        <v>73</v>
      </c>
      <c r="B5209" s="39">
        <v>2061</v>
      </c>
      <c r="C5209" s="38" t="s">
        <v>5282</v>
      </c>
      <c r="D5209" s="39">
        <v>0.55589999999999995</v>
      </c>
      <c r="E5209" s="39">
        <v>0.51</v>
      </c>
    </row>
    <row r="5210" spans="1:5" x14ac:dyDescent="0.2">
      <c r="A5210" s="39">
        <v>73</v>
      </c>
      <c r="B5210" s="39">
        <v>2062</v>
      </c>
      <c r="C5210" s="38" t="s">
        <v>5283</v>
      </c>
      <c r="D5210" s="39">
        <v>0.54900000000000004</v>
      </c>
      <c r="E5210" s="39">
        <v>0.50239999999999996</v>
      </c>
    </row>
    <row r="5211" spans="1:5" x14ac:dyDescent="0.2">
      <c r="A5211" s="39">
        <v>73</v>
      </c>
      <c r="B5211" s="39">
        <v>2063</v>
      </c>
      <c r="C5211" s="38" t="s">
        <v>5284</v>
      </c>
      <c r="D5211" s="39">
        <v>0.5423</v>
      </c>
      <c r="E5211" s="39">
        <v>0.49490000000000001</v>
      </c>
    </row>
    <row r="5212" spans="1:5" x14ac:dyDescent="0.2">
      <c r="A5212" s="39">
        <v>73</v>
      </c>
      <c r="B5212" s="39">
        <v>2064</v>
      </c>
      <c r="C5212" s="38" t="s">
        <v>5285</v>
      </c>
      <c r="D5212" s="39">
        <v>0.53559999999999997</v>
      </c>
      <c r="E5212" s="39">
        <v>0.48749999999999999</v>
      </c>
    </row>
    <row r="5213" spans="1:5" x14ac:dyDescent="0.2">
      <c r="A5213" s="39">
        <v>73</v>
      </c>
      <c r="B5213" s="39">
        <v>2065</v>
      </c>
      <c r="C5213" s="38" t="s">
        <v>5286</v>
      </c>
      <c r="D5213" s="39">
        <v>0.52890000000000004</v>
      </c>
      <c r="E5213" s="39">
        <v>0.4803</v>
      </c>
    </row>
    <row r="5214" spans="1:5" x14ac:dyDescent="0.2">
      <c r="A5214" s="39">
        <v>73</v>
      </c>
      <c r="B5214" s="39">
        <v>2066</v>
      </c>
      <c r="C5214" s="38" t="s">
        <v>5287</v>
      </c>
      <c r="D5214" s="39">
        <v>0.52239999999999998</v>
      </c>
      <c r="E5214" s="39">
        <v>0.47310000000000002</v>
      </c>
    </row>
    <row r="5215" spans="1:5" x14ac:dyDescent="0.2">
      <c r="A5215" s="39">
        <v>73</v>
      </c>
      <c r="B5215" s="39">
        <v>2067</v>
      </c>
      <c r="C5215" s="38" t="s">
        <v>5288</v>
      </c>
      <c r="D5215" s="39">
        <v>0.51600000000000001</v>
      </c>
      <c r="E5215" s="39">
        <v>0.46600000000000003</v>
      </c>
    </row>
    <row r="5216" spans="1:5" x14ac:dyDescent="0.2">
      <c r="A5216" s="39">
        <v>73</v>
      </c>
      <c r="B5216" s="39">
        <v>2068</v>
      </c>
      <c r="C5216" s="38" t="s">
        <v>5289</v>
      </c>
      <c r="D5216" s="39">
        <v>0.50960000000000005</v>
      </c>
      <c r="E5216" s="39">
        <v>0.45910000000000001</v>
      </c>
    </row>
    <row r="5217" spans="1:5" x14ac:dyDescent="0.2">
      <c r="A5217" s="39">
        <v>73</v>
      </c>
      <c r="B5217" s="39">
        <v>2069</v>
      </c>
      <c r="C5217" s="38" t="s">
        <v>5290</v>
      </c>
      <c r="D5217" s="39">
        <v>0.50329999999999997</v>
      </c>
      <c r="E5217" s="39">
        <v>0.45219999999999999</v>
      </c>
    </row>
    <row r="5218" spans="1:5" x14ac:dyDescent="0.2">
      <c r="A5218" s="39">
        <v>73</v>
      </c>
      <c r="B5218" s="39">
        <v>2070</v>
      </c>
      <c r="C5218" s="38" t="s">
        <v>5291</v>
      </c>
      <c r="D5218" s="39">
        <v>0.497</v>
      </c>
      <c r="E5218" s="39">
        <v>0.44550000000000001</v>
      </c>
    </row>
    <row r="5219" spans="1:5" x14ac:dyDescent="0.2">
      <c r="A5219" s="39">
        <v>73</v>
      </c>
      <c r="B5219" s="39">
        <v>2071</v>
      </c>
      <c r="C5219" s="38" t="s">
        <v>5292</v>
      </c>
      <c r="D5219" s="39">
        <v>0.4909</v>
      </c>
      <c r="E5219" s="39">
        <v>0.43890000000000001</v>
      </c>
    </row>
    <row r="5220" spans="1:5" x14ac:dyDescent="0.2">
      <c r="A5220" s="39">
        <v>73</v>
      </c>
      <c r="B5220" s="39">
        <v>2072</v>
      </c>
      <c r="C5220" s="38" t="s">
        <v>5293</v>
      </c>
      <c r="D5220" s="39">
        <v>0.48480000000000001</v>
      </c>
      <c r="E5220" s="39">
        <v>0.43240000000000001</v>
      </c>
    </row>
    <row r="5221" spans="1:5" x14ac:dyDescent="0.2">
      <c r="A5221" s="39">
        <v>73</v>
      </c>
      <c r="B5221" s="39">
        <v>2073</v>
      </c>
      <c r="C5221" s="38" t="s">
        <v>5294</v>
      </c>
      <c r="D5221" s="39">
        <v>0.4788</v>
      </c>
      <c r="E5221" s="39">
        <v>0.4259</v>
      </c>
    </row>
    <row r="5222" spans="1:5" x14ac:dyDescent="0.2">
      <c r="A5222" s="39">
        <v>73</v>
      </c>
      <c r="B5222" s="39">
        <v>2074</v>
      </c>
      <c r="C5222" s="38" t="s">
        <v>5295</v>
      </c>
      <c r="D5222" s="39">
        <v>0.47289999999999999</v>
      </c>
      <c r="E5222" s="39">
        <v>0.41949999999999998</v>
      </c>
    </row>
    <row r="5223" spans="1:5" x14ac:dyDescent="0.2">
      <c r="A5223" s="39">
        <v>73</v>
      </c>
      <c r="B5223" s="39">
        <v>2075</v>
      </c>
      <c r="C5223" s="38" t="s">
        <v>5296</v>
      </c>
      <c r="D5223" s="39">
        <v>0.46710000000000002</v>
      </c>
      <c r="E5223" s="39">
        <v>0.4133</v>
      </c>
    </row>
    <row r="5224" spans="1:5" x14ac:dyDescent="0.2">
      <c r="A5224" s="39">
        <v>73</v>
      </c>
      <c r="B5224" s="39">
        <v>2076</v>
      </c>
      <c r="C5224" s="38" t="s">
        <v>5297</v>
      </c>
      <c r="D5224" s="39">
        <v>0.46129999999999999</v>
      </c>
      <c r="E5224" s="39">
        <v>0.40710000000000002</v>
      </c>
    </row>
    <row r="5225" spans="1:5" x14ac:dyDescent="0.2">
      <c r="A5225" s="39">
        <v>73</v>
      </c>
      <c r="B5225" s="39">
        <v>2077</v>
      </c>
      <c r="C5225" s="38" t="s">
        <v>5298</v>
      </c>
      <c r="D5225" s="39">
        <v>0.4556</v>
      </c>
      <c r="E5225" s="39">
        <v>0.40110000000000001</v>
      </c>
    </row>
    <row r="5226" spans="1:5" x14ac:dyDescent="0.2">
      <c r="A5226" s="39">
        <v>73</v>
      </c>
      <c r="B5226" s="39">
        <v>2078</v>
      </c>
      <c r="C5226" s="38" t="s">
        <v>5299</v>
      </c>
      <c r="D5226" s="39">
        <v>0.45</v>
      </c>
      <c r="E5226" s="39">
        <v>0.39510000000000001</v>
      </c>
    </row>
    <row r="5227" spans="1:5" x14ac:dyDescent="0.2">
      <c r="A5227" s="39">
        <v>73</v>
      </c>
      <c r="B5227" s="39">
        <v>2079</v>
      </c>
      <c r="C5227" s="38" t="s">
        <v>5300</v>
      </c>
      <c r="D5227" s="39">
        <v>0.44440000000000002</v>
      </c>
      <c r="E5227" s="39">
        <v>0.38919999999999999</v>
      </c>
    </row>
    <row r="5228" spans="1:5" x14ac:dyDescent="0.2">
      <c r="A5228" s="39">
        <v>73</v>
      </c>
      <c r="B5228" s="39">
        <v>2080</v>
      </c>
      <c r="C5228" s="38" t="s">
        <v>5301</v>
      </c>
      <c r="D5228" s="39">
        <v>0.43890000000000001</v>
      </c>
      <c r="E5228" s="39">
        <v>0.38340000000000002</v>
      </c>
    </row>
    <row r="5229" spans="1:5" x14ac:dyDescent="0.2">
      <c r="A5229" s="39">
        <v>73</v>
      </c>
      <c r="B5229" s="39">
        <v>2081</v>
      </c>
      <c r="C5229" s="38" t="s">
        <v>5302</v>
      </c>
      <c r="D5229" s="39">
        <v>0.4335</v>
      </c>
      <c r="E5229" s="39">
        <v>0.37759999999999999</v>
      </c>
    </row>
    <row r="5230" spans="1:5" x14ac:dyDescent="0.2">
      <c r="A5230" s="39">
        <v>73</v>
      </c>
      <c r="B5230" s="39">
        <v>2082</v>
      </c>
      <c r="C5230" s="38" t="s">
        <v>5303</v>
      </c>
      <c r="D5230" s="39">
        <v>0.42809999999999998</v>
      </c>
      <c r="E5230" s="39">
        <v>0.372</v>
      </c>
    </row>
    <row r="5231" spans="1:5" x14ac:dyDescent="0.2">
      <c r="A5231" s="39">
        <v>73</v>
      </c>
      <c r="B5231" s="39">
        <v>2083</v>
      </c>
      <c r="C5231" s="38" t="s">
        <v>5304</v>
      </c>
      <c r="D5231" s="39">
        <v>0.42280000000000001</v>
      </c>
      <c r="E5231" s="39">
        <v>0.3664</v>
      </c>
    </row>
    <row r="5232" spans="1:5" x14ac:dyDescent="0.2">
      <c r="A5232" s="39">
        <v>73</v>
      </c>
      <c r="B5232" s="39">
        <v>2084</v>
      </c>
      <c r="C5232" s="38" t="s">
        <v>5305</v>
      </c>
      <c r="D5232" s="39">
        <v>0.41749999999999998</v>
      </c>
      <c r="E5232" s="39">
        <v>0.36099999999999999</v>
      </c>
    </row>
    <row r="5233" spans="1:5" x14ac:dyDescent="0.2">
      <c r="A5233" s="39">
        <v>73</v>
      </c>
      <c r="B5233" s="39">
        <v>2085</v>
      </c>
      <c r="C5233" s="38" t="s">
        <v>5306</v>
      </c>
      <c r="D5233" s="39">
        <v>0.41239999999999999</v>
      </c>
      <c r="E5233" s="39">
        <v>0.35560000000000003</v>
      </c>
    </row>
    <row r="5234" spans="1:5" x14ac:dyDescent="0.2">
      <c r="A5234" s="39">
        <v>73</v>
      </c>
      <c r="B5234" s="39">
        <v>2086</v>
      </c>
      <c r="C5234" s="38" t="s">
        <v>5307</v>
      </c>
      <c r="D5234" s="39">
        <v>0.4073</v>
      </c>
      <c r="E5234" s="39">
        <v>0.3503</v>
      </c>
    </row>
    <row r="5235" spans="1:5" x14ac:dyDescent="0.2">
      <c r="A5235" s="39">
        <v>73</v>
      </c>
      <c r="B5235" s="39">
        <v>2087</v>
      </c>
      <c r="C5235" s="38" t="s">
        <v>5308</v>
      </c>
      <c r="D5235" s="39">
        <v>0.40229999999999999</v>
      </c>
      <c r="E5235" s="39">
        <v>0.34510000000000002</v>
      </c>
    </row>
    <row r="5236" spans="1:5" x14ac:dyDescent="0.2">
      <c r="A5236" s="39">
        <v>73</v>
      </c>
      <c r="B5236" s="39">
        <v>2088</v>
      </c>
      <c r="C5236" s="38" t="s">
        <v>5309</v>
      </c>
      <c r="D5236" s="39">
        <v>0.3972</v>
      </c>
      <c r="E5236" s="39">
        <v>0.33989999999999998</v>
      </c>
    </row>
    <row r="5237" spans="1:5" x14ac:dyDescent="0.2">
      <c r="A5237" s="39">
        <v>73</v>
      </c>
      <c r="B5237" s="39">
        <v>2089</v>
      </c>
      <c r="C5237" s="38" t="s">
        <v>5310</v>
      </c>
      <c r="D5237" s="39">
        <v>0.39229999999999998</v>
      </c>
      <c r="E5237" s="39">
        <v>0.33479999999999999</v>
      </c>
    </row>
    <row r="5238" spans="1:5" x14ac:dyDescent="0.2">
      <c r="A5238" s="39">
        <v>73</v>
      </c>
      <c r="B5238" s="39">
        <v>2090</v>
      </c>
      <c r="C5238" s="38" t="s">
        <v>5311</v>
      </c>
      <c r="D5238" s="39">
        <v>0.38750000000000001</v>
      </c>
      <c r="E5238" s="39">
        <v>0.32979999999999998</v>
      </c>
    </row>
    <row r="5239" spans="1:5" x14ac:dyDescent="0.2">
      <c r="A5239" s="39">
        <v>73</v>
      </c>
      <c r="B5239" s="39">
        <v>2091</v>
      </c>
      <c r="C5239" s="38" t="s">
        <v>5312</v>
      </c>
      <c r="D5239" s="39">
        <v>0.38269999999999998</v>
      </c>
      <c r="E5239" s="39">
        <v>0.32500000000000001</v>
      </c>
    </row>
    <row r="5240" spans="1:5" x14ac:dyDescent="0.2">
      <c r="A5240" s="39">
        <v>73</v>
      </c>
      <c r="B5240" s="39">
        <v>2092</v>
      </c>
      <c r="C5240" s="38" t="s">
        <v>5313</v>
      </c>
      <c r="D5240" s="39">
        <v>0.37790000000000001</v>
      </c>
      <c r="E5240" s="39">
        <v>0.3201</v>
      </c>
    </row>
    <row r="5241" spans="1:5" x14ac:dyDescent="0.2">
      <c r="A5241" s="39">
        <v>73</v>
      </c>
      <c r="B5241" s="39">
        <v>2093</v>
      </c>
      <c r="C5241" s="38" t="s">
        <v>5314</v>
      </c>
      <c r="D5241" s="39">
        <v>0.37319999999999998</v>
      </c>
      <c r="E5241" s="39">
        <v>0.31530000000000002</v>
      </c>
    </row>
    <row r="5242" spans="1:5" x14ac:dyDescent="0.2">
      <c r="A5242" s="39">
        <v>73</v>
      </c>
      <c r="B5242" s="39">
        <v>2094</v>
      </c>
      <c r="C5242" s="38" t="s">
        <v>5315</v>
      </c>
      <c r="D5242" s="39">
        <v>0.36870000000000003</v>
      </c>
      <c r="E5242" s="39">
        <v>0.31059999999999999</v>
      </c>
    </row>
    <row r="5243" spans="1:5" x14ac:dyDescent="0.2">
      <c r="A5243" s="39">
        <v>73</v>
      </c>
      <c r="B5243" s="39">
        <v>2095</v>
      </c>
      <c r="C5243" s="38" t="s">
        <v>5316</v>
      </c>
      <c r="D5243" s="39">
        <v>0.36399999999999999</v>
      </c>
      <c r="E5243" s="39">
        <v>0.30599999999999999</v>
      </c>
    </row>
    <row r="5244" spans="1:5" x14ac:dyDescent="0.2">
      <c r="A5244" s="39">
        <v>73</v>
      </c>
      <c r="B5244" s="39">
        <v>2096</v>
      </c>
      <c r="C5244" s="38" t="s">
        <v>5317</v>
      </c>
      <c r="D5244" s="39">
        <v>0.35949999999999999</v>
      </c>
      <c r="E5244" s="39">
        <v>0.3014</v>
      </c>
    </row>
    <row r="5245" spans="1:5" x14ac:dyDescent="0.2">
      <c r="A5245" s="39">
        <v>73</v>
      </c>
      <c r="B5245" s="39">
        <v>2097</v>
      </c>
      <c r="C5245" s="38" t="s">
        <v>5318</v>
      </c>
      <c r="D5245" s="39">
        <v>0.35510000000000003</v>
      </c>
      <c r="E5245" s="39">
        <v>0.2969</v>
      </c>
    </row>
    <row r="5246" spans="1:5" x14ac:dyDescent="0.2">
      <c r="A5246" s="39">
        <v>73</v>
      </c>
      <c r="B5246" s="39">
        <v>2098</v>
      </c>
      <c r="C5246" s="38" t="s">
        <v>5319</v>
      </c>
      <c r="D5246" s="39">
        <v>0.35060000000000002</v>
      </c>
      <c r="E5246" s="39">
        <v>0.29239999999999999</v>
      </c>
    </row>
    <row r="5247" spans="1:5" x14ac:dyDescent="0.2">
      <c r="A5247" s="39">
        <v>73</v>
      </c>
      <c r="B5247" s="39">
        <v>2099</v>
      </c>
      <c r="C5247" s="38" t="s">
        <v>5320</v>
      </c>
      <c r="D5247" s="39">
        <v>0.3463</v>
      </c>
      <c r="E5247" s="39">
        <v>0.28810000000000002</v>
      </c>
    </row>
    <row r="5248" spans="1:5" x14ac:dyDescent="0.2">
      <c r="A5248" s="39">
        <v>73</v>
      </c>
      <c r="B5248" s="39">
        <v>2100</v>
      </c>
      <c r="C5248" s="38" t="s">
        <v>5321</v>
      </c>
      <c r="D5248" s="39">
        <v>0.34210000000000002</v>
      </c>
      <c r="E5248" s="39">
        <v>0.2838</v>
      </c>
    </row>
    <row r="5249" spans="1:5" x14ac:dyDescent="0.2">
      <c r="A5249" s="39">
        <v>73</v>
      </c>
      <c r="B5249" s="39">
        <v>2101</v>
      </c>
      <c r="C5249" s="38" t="s">
        <v>5322</v>
      </c>
      <c r="D5249" s="39">
        <v>0.33779999999999999</v>
      </c>
      <c r="E5249" s="39">
        <v>0.27960000000000002</v>
      </c>
    </row>
    <row r="5250" spans="1:5" x14ac:dyDescent="0.2">
      <c r="A5250" s="39">
        <v>73</v>
      </c>
      <c r="B5250" s="39">
        <v>2102</v>
      </c>
      <c r="C5250" s="38" t="s">
        <v>5323</v>
      </c>
      <c r="D5250" s="39">
        <v>0.33360000000000001</v>
      </c>
      <c r="E5250" s="39">
        <v>0.27539999999999998</v>
      </c>
    </row>
    <row r="5251" spans="1:5" x14ac:dyDescent="0.2">
      <c r="A5251" s="39">
        <v>73</v>
      </c>
      <c r="B5251" s="39">
        <v>2103</v>
      </c>
      <c r="C5251" s="38" t="s">
        <v>5324</v>
      </c>
      <c r="D5251" s="39">
        <v>0.32950000000000002</v>
      </c>
      <c r="E5251" s="39">
        <v>0.27129999999999999</v>
      </c>
    </row>
    <row r="5252" spans="1:5" x14ac:dyDescent="0.2">
      <c r="A5252" s="39">
        <v>73</v>
      </c>
      <c r="B5252" s="39">
        <v>2104</v>
      </c>
      <c r="C5252" s="38" t="s">
        <v>5325</v>
      </c>
      <c r="D5252" s="39">
        <v>0.32540000000000002</v>
      </c>
      <c r="E5252" s="39">
        <v>0.26719999999999999</v>
      </c>
    </row>
    <row r="5253" spans="1:5" x14ac:dyDescent="0.2">
      <c r="A5253" s="39">
        <v>73</v>
      </c>
      <c r="B5253" s="39">
        <v>2105</v>
      </c>
      <c r="C5253" s="38" t="s">
        <v>5326</v>
      </c>
      <c r="D5253" s="39">
        <v>0.32140000000000002</v>
      </c>
      <c r="E5253" s="39">
        <v>0.26319999999999999</v>
      </c>
    </row>
    <row r="5254" spans="1:5" x14ac:dyDescent="0.2">
      <c r="A5254" s="39">
        <v>73</v>
      </c>
      <c r="B5254" s="39">
        <v>2106</v>
      </c>
      <c r="C5254" s="38" t="s">
        <v>5327</v>
      </c>
      <c r="D5254" s="39">
        <v>0.31730000000000003</v>
      </c>
      <c r="E5254" s="39">
        <v>0.25919999999999999</v>
      </c>
    </row>
    <row r="5255" spans="1:5" x14ac:dyDescent="0.2">
      <c r="A5255" s="39">
        <v>73</v>
      </c>
      <c r="B5255" s="39">
        <v>2107</v>
      </c>
      <c r="C5255" s="38" t="s">
        <v>5328</v>
      </c>
      <c r="D5255" s="39">
        <v>0.31340000000000001</v>
      </c>
      <c r="E5255" s="39">
        <v>0.25540000000000002</v>
      </c>
    </row>
    <row r="5256" spans="1:5" x14ac:dyDescent="0.2">
      <c r="A5256" s="39">
        <v>73</v>
      </c>
      <c r="B5256" s="39">
        <v>2108</v>
      </c>
      <c r="C5256" s="38" t="s">
        <v>5329</v>
      </c>
      <c r="D5256" s="39">
        <v>0.30959999999999999</v>
      </c>
      <c r="E5256" s="39">
        <v>0.2515</v>
      </c>
    </row>
    <row r="5257" spans="1:5" x14ac:dyDescent="0.2">
      <c r="A5257" s="39">
        <v>73</v>
      </c>
      <c r="B5257" s="39">
        <v>2109</v>
      </c>
      <c r="C5257" s="38" t="s">
        <v>5330</v>
      </c>
      <c r="D5257" s="39">
        <v>0.30570000000000003</v>
      </c>
      <c r="E5257" s="39">
        <v>0.24790000000000001</v>
      </c>
    </row>
    <row r="5258" spans="1:5" x14ac:dyDescent="0.2">
      <c r="A5258" s="39">
        <v>73</v>
      </c>
      <c r="B5258" s="39">
        <v>2110</v>
      </c>
      <c r="C5258" s="38" t="s">
        <v>5331</v>
      </c>
      <c r="D5258" s="39">
        <v>0.3019</v>
      </c>
      <c r="E5258" s="39">
        <v>0.2442</v>
      </c>
    </row>
    <row r="5259" spans="1:5" x14ac:dyDescent="0.2">
      <c r="A5259" s="39">
        <v>73</v>
      </c>
      <c r="B5259" s="39">
        <v>2111</v>
      </c>
      <c r="C5259" s="38" t="s">
        <v>5332</v>
      </c>
      <c r="D5259" s="39">
        <v>0.29809999999999998</v>
      </c>
      <c r="E5259" s="39">
        <v>0.24049999999999999</v>
      </c>
    </row>
    <row r="5260" spans="1:5" x14ac:dyDescent="0.2">
      <c r="A5260" s="39">
        <v>73</v>
      </c>
      <c r="B5260" s="39">
        <v>2112</v>
      </c>
      <c r="C5260" s="38" t="s">
        <v>5333</v>
      </c>
      <c r="D5260" s="39">
        <v>0.29449999999999998</v>
      </c>
      <c r="E5260" s="39">
        <v>0.2369</v>
      </c>
    </row>
    <row r="5261" spans="1:5" x14ac:dyDescent="0.2">
      <c r="A5261" s="39">
        <v>73</v>
      </c>
      <c r="B5261" s="39">
        <v>2113</v>
      </c>
      <c r="C5261" s="38" t="s">
        <v>5334</v>
      </c>
      <c r="D5261" s="39">
        <v>0.29070000000000001</v>
      </c>
      <c r="E5261" s="39">
        <v>0.23330000000000001</v>
      </c>
    </row>
    <row r="5262" spans="1:5" x14ac:dyDescent="0.2">
      <c r="A5262" s="39">
        <v>73</v>
      </c>
      <c r="B5262" s="39">
        <v>2114</v>
      </c>
      <c r="C5262" s="38" t="s">
        <v>5335</v>
      </c>
      <c r="D5262" s="39">
        <v>0.28720000000000001</v>
      </c>
      <c r="E5262" s="39">
        <v>0.2298</v>
      </c>
    </row>
    <row r="5263" spans="1:5" x14ac:dyDescent="0.2">
      <c r="A5263" s="39">
        <v>73</v>
      </c>
      <c r="B5263" s="39">
        <v>2115</v>
      </c>
      <c r="C5263" s="38" t="s">
        <v>5336</v>
      </c>
      <c r="D5263" s="39">
        <v>0.28360000000000002</v>
      </c>
      <c r="E5263" s="39">
        <v>0.22639999999999999</v>
      </c>
    </row>
    <row r="5264" spans="1:5" x14ac:dyDescent="0.2">
      <c r="A5264" s="39">
        <v>73</v>
      </c>
      <c r="B5264" s="39">
        <v>2116</v>
      </c>
      <c r="C5264" s="38" t="s">
        <v>5337</v>
      </c>
      <c r="D5264" s="39">
        <v>0.28004512534818943</v>
      </c>
      <c r="E5264" s="39">
        <v>0.2230503046127067</v>
      </c>
    </row>
    <row r="5265" spans="1:5" x14ac:dyDescent="0.2">
      <c r="A5265" s="39">
        <v>73</v>
      </c>
      <c r="B5265" s="39">
        <v>2117</v>
      </c>
      <c r="C5265" s="38" t="s">
        <v>5338</v>
      </c>
      <c r="D5265" s="39">
        <v>0.27653481040649902</v>
      </c>
      <c r="E5265" s="39">
        <v>0.21975016955751436</v>
      </c>
    </row>
    <row r="5266" spans="1:5" x14ac:dyDescent="0.2">
      <c r="A5266" s="39">
        <v>74</v>
      </c>
      <c r="B5266" s="39">
        <v>2024</v>
      </c>
      <c r="C5266" s="38" t="s">
        <v>5339</v>
      </c>
      <c r="D5266" s="39">
        <v>0.94189999999999996</v>
      </c>
      <c r="E5266" s="39">
        <v>0.93689999999999996</v>
      </c>
    </row>
    <row r="5267" spans="1:5" x14ac:dyDescent="0.2">
      <c r="A5267" s="39">
        <v>74</v>
      </c>
      <c r="B5267" s="39">
        <v>2025</v>
      </c>
      <c r="C5267" s="38" t="s">
        <v>5340</v>
      </c>
      <c r="D5267" s="39">
        <v>0.91310000000000002</v>
      </c>
      <c r="E5267" s="39">
        <v>0.90610000000000002</v>
      </c>
    </row>
    <row r="5268" spans="1:5" x14ac:dyDescent="0.2">
      <c r="A5268" s="39">
        <v>74</v>
      </c>
      <c r="B5268" s="39">
        <v>2026</v>
      </c>
      <c r="C5268" s="38" t="s">
        <v>5341</v>
      </c>
      <c r="D5268" s="39">
        <v>0.90239999999999998</v>
      </c>
      <c r="E5268" s="39">
        <v>0.89349999999999996</v>
      </c>
    </row>
    <row r="5269" spans="1:5" x14ac:dyDescent="0.2">
      <c r="A5269" s="39">
        <v>74</v>
      </c>
      <c r="B5269" s="39">
        <v>2027</v>
      </c>
      <c r="C5269" s="38" t="s">
        <v>5342</v>
      </c>
      <c r="D5269" s="39">
        <v>0.8911</v>
      </c>
      <c r="E5269" s="39">
        <v>0.88060000000000005</v>
      </c>
    </row>
    <row r="5270" spans="1:5" x14ac:dyDescent="0.2">
      <c r="A5270" s="39">
        <v>74</v>
      </c>
      <c r="B5270" s="39">
        <v>2028</v>
      </c>
      <c r="C5270" s="38" t="s">
        <v>5343</v>
      </c>
      <c r="D5270" s="39">
        <v>0.87909999999999999</v>
      </c>
      <c r="E5270" s="39">
        <v>0.86739999999999995</v>
      </c>
    </row>
    <row r="5271" spans="1:5" x14ac:dyDescent="0.2">
      <c r="A5271" s="39">
        <v>74</v>
      </c>
      <c r="B5271" s="39">
        <v>2029</v>
      </c>
      <c r="C5271" s="38" t="s">
        <v>5344</v>
      </c>
      <c r="D5271" s="39">
        <v>0.86639999999999995</v>
      </c>
      <c r="E5271" s="39">
        <v>0.85360000000000003</v>
      </c>
    </row>
    <row r="5272" spans="1:5" x14ac:dyDescent="0.2">
      <c r="A5272" s="39">
        <v>74</v>
      </c>
      <c r="B5272" s="39">
        <v>2030</v>
      </c>
      <c r="C5272" s="38" t="s">
        <v>5345</v>
      </c>
      <c r="D5272" s="39">
        <v>0.85299999999999998</v>
      </c>
      <c r="E5272" s="39">
        <v>0.83940000000000003</v>
      </c>
    </row>
    <row r="5273" spans="1:5" x14ac:dyDescent="0.2">
      <c r="A5273" s="39">
        <v>74</v>
      </c>
      <c r="B5273" s="39">
        <v>2031</v>
      </c>
      <c r="C5273" s="38" t="s">
        <v>5346</v>
      </c>
      <c r="D5273" s="39">
        <v>0.83889999999999998</v>
      </c>
      <c r="E5273" s="39">
        <v>0.82469999999999999</v>
      </c>
    </row>
    <row r="5274" spans="1:5" x14ac:dyDescent="0.2">
      <c r="A5274" s="39">
        <v>74</v>
      </c>
      <c r="B5274" s="39">
        <v>2032</v>
      </c>
      <c r="C5274" s="38" t="s">
        <v>5347</v>
      </c>
      <c r="D5274" s="39">
        <v>0.82440000000000002</v>
      </c>
      <c r="E5274" s="39">
        <v>0.80959999999999999</v>
      </c>
    </row>
    <row r="5275" spans="1:5" x14ac:dyDescent="0.2">
      <c r="A5275" s="39">
        <v>74</v>
      </c>
      <c r="B5275" s="39">
        <v>2033</v>
      </c>
      <c r="C5275" s="38" t="s">
        <v>5348</v>
      </c>
      <c r="D5275" s="39">
        <v>0.8095</v>
      </c>
      <c r="E5275" s="39">
        <v>0.79430000000000001</v>
      </c>
    </row>
    <row r="5276" spans="1:5" x14ac:dyDescent="0.2">
      <c r="A5276" s="39">
        <v>74</v>
      </c>
      <c r="B5276" s="39">
        <v>2034</v>
      </c>
      <c r="C5276" s="38" t="s">
        <v>5349</v>
      </c>
      <c r="D5276" s="39">
        <v>0.79530000000000001</v>
      </c>
      <c r="E5276" s="39">
        <v>0.77890000000000004</v>
      </c>
    </row>
    <row r="5277" spans="1:5" x14ac:dyDescent="0.2">
      <c r="A5277" s="39">
        <v>74</v>
      </c>
      <c r="B5277" s="39">
        <v>2035</v>
      </c>
      <c r="C5277" s="38" t="s">
        <v>5350</v>
      </c>
      <c r="D5277" s="39">
        <v>0.78149999999999997</v>
      </c>
      <c r="E5277" s="39">
        <v>0.7641</v>
      </c>
    </row>
    <row r="5278" spans="1:5" x14ac:dyDescent="0.2">
      <c r="A5278" s="39">
        <v>74</v>
      </c>
      <c r="B5278" s="39">
        <v>2036</v>
      </c>
      <c r="C5278" s="38" t="s">
        <v>5351</v>
      </c>
      <c r="D5278" s="39">
        <v>0.76859999999999995</v>
      </c>
      <c r="E5278" s="39">
        <v>0.75</v>
      </c>
    </row>
    <row r="5279" spans="1:5" x14ac:dyDescent="0.2">
      <c r="A5279" s="39">
        <v>74</v>
      </c>
      <c r="B5279" s="39">
        <v>2037</v>
      </c>
      <c r="C5279" s="38" t="s">
        <v>5352</v>
      </c>
      <c r="D5279" s="39">
        <v>0.75629999999999997</v>
      </c>
      <c r="E5279" s="39">
        <v>0.73660000000000003</v>
      </c>
    </row>
    <row r="5280" spans="1:5" x14ac:dyDescent="0.2">
      <c r="A5280" s="39">
        <v>74</v>
      </c>
      <c r="B5280" s="39">
        <v>2038</v>
      </c>
      <c r="C5280" s="38" t="s">
        <v>5353</v>
      </c>
      <c r="D5280" s="39">
        <v>0.74509999999999998</v>
      </c>
      <c r="E5280" s="39">
        <v>0.72399999999999998</v>
      </c>
    </row>
    <row r="5281" spans="1:5" x14ac:dyDescent="0.2">
      <c r="A5281" s="39">
        <v>74</v>
      </c>
      <c r="B5281" s="39">
        <v>2039</v>
      </c>
      <c r="C5281" s="38" t="s">
        <v>5354</v>
      </c>
      <c r="D5281" s="39">
        <v>0.73450000000000004</v>
      </c>
      <c r="E5281" s="39">
        <v>0.71209999999999996</v>
      </c>
    </row>
    <row r="5282" spans="1:5" x14ac:dyDescent="0.2">
      <c r="A5282" s="39">
        <v>74</v>
      </c>
      <c r="B5282" s="39">
        <v>2040</v>
      </c>
      <c r="C5282" s="38" t="s">
        <v>5355</v>
      </c>
      <c r="D5282" s="39">
        <v>0.72460000000000002</v>
      </c>
      <c r="E5282" s="39">
        <v>0.70089999999999997</v>
      </c>
    </row>
    <row r="5283" spans="1:5" x14ac:dyDescent="0.2">
      <c r="A5283" s="39">
        <v>74</v>
      </c>
      <c r="B5283" s="39">
        <v>2041</v>
      </c>
      <c r="C5283" s="38" t="s">
        <v>5356</v>
      </c>
      <c r="D5283" s="39">
        <v>0.71530000000000005</v>
      </c>
      <c r="E5283" s="39">
        <v>0.69010000000000005</v>
      </c>
    </row>
    <row r="5284" spans="1:5" x14ac:dyDescent="0.2">
      <c r="A5284" s="39">
        <v>74</v>
      </c>
      <c r="B5284" s="39">
        <v>2042</v>
      </c>
      <c r="C5284" s="38" t="s">
        <v>5357</v>
      </c>
      <c r="D5284" s="39">
        <v>0.70640000000000003</v>
      </c>
      <c r="E5284" s="39">
        <v>0.67969999999999997</v>
      </c>
    </row>
    <row r="5285" spans="1:5" x14ac:dyDescent="0.2">
      <c r="A5285" s="39">
        <v>74</v>
      </c>
      <c r="B5285" s="39">
        <v>2043</v>
      </c>
      <c r="C5285" s="38" t="s">
        <v>5358</v>
      </c>
      <c r="D5285" s="39">
        <v>0.69779999999999998</v>
      </c>
      <c r="E5285" s="39">
        <v>0.66969999999999996</v>
      </c>
    </row>
    <row r="5286" spans="1:5" x14ac:dyDescent="0.2">
      <c r="A5286" s="39">
        <v>74</v>
      </c>
      <c r="B5286" s="39">
        <v>2044</v>
      </c>
      <c r="C5286" s="38" t="s">
        <v>5359</v>
      </c>
      <c r="D5286" s="39">
        <v>0.68920000000000003</v>
      </c>
      <c r="E5286" s="39">
        <v>0.65969999999999995</v>
      </c>
    </row>
    <row r="5287" spans="1:5" x14ac:dyDescent="0.2">
      <c r="A5287" s="39">
        <v>74</v>
      </c>
      <c r="B5287" s="39">
        <v>2045</v>
      </c>
      <c r="C5287" s="38" t="s">
        <v>5360</v>
      </c>
      <c r="D5287" s="39">
        <v>0.68069999999999997</v>
      </c>
      <c r="E5287" s="39">
        <v>0.64990000000000003</v>
      </c>
    </row>
    <row r="5288" spans="1:5" x14ac:dyDescent="0.2">
      <c r="A5288" s="39">
        <v>74</v>
      </c>
      <c r="B5288" s="39">
        <v>2046</v>
      </c>
      <c r="C5288" s="38" t="s">
        <v>5361</v>
      </c>
      <c r="D5288" s="39">
        <v>0.67230000000000001</v>
      </c>
      <c r="E5288" s="39">
        <v>0.64029999999999998</v>
      </c>
    </row>
    <row r="5289" spans="1:5" x14ac:dyDescent="0.2">
      <c r="A5289" s="39">
        <v>74</v>
      </c>
      <c r="B5289" s="39">
        <v>2047</v>
      </c>
      <c r="C5289" s="38" t="s">
        <v>5362</v>
      </c>
      <c r="D5289" s="39">
        <v>0.66410000000000002</v>
      </c>
      <c r="E5289" s="39">
        <v>0.63080000000000003</v>
      </c>
    </row>
    <row r="5290" spans="1:5" x14ac:dyDescent="0.2">
      <c r="A5290" s="39">
        <v>74</v>
      </c>
      <c r="B5290" s="39">
        <v>2048</v>
      </c>
      <c r="C5290" s="38" t="s">
        <v>5363</v>
      </c>
      <c r="D5290" s="39">
        <v>0.65590000000000004</v>
      </c>
      <c r="E5290" s="39">
        <v>0.62139999999999995</v>
      </c>
    </row>
    <row r="5291" spans="1:5" x14ac:dyDescent="0.2">
      <c r="A5291" s="39">
        <v>74</v>
      </c>
      <c r="B5291" s="39">
        <v>2049</v>
      </c>
      <c r="C5291" s="38" t="s">
        <v>5364</v>
      </c>
      <c r="D5291" s="39">
        <v>0.64790000000000003</v>
      </c>
      <c r="E5291" s="39">
        <v>0.61219999999999997</v>
      </c>
    </row>
    <row r="5292" spans="1:5" x14ac:dyDescent="0.2">
      <c r="A5292" s="39">
        <v>74</v>
      </c>
      <c r="B5292" s="39">
        <v>2050</v>
      </c>
      <c r="C5292" s="38" t="s">
        <v>5365</v>
      </c>
      <c r="D5292" s="39">
        <v>0.63990000000000002</v>
      </c>
      <c r="E5292" s="39">
        <v>0.60309999999999997</v>
      </c>
    </row>
    <row r="5293" spans="1:5" x14ac:dyDescent="0.2">
      <c r="A5293" s="39">
        <v>74</v>
      </c>
      <c r="B5293" s="39">
        <v>2051</v>
      </c>
      <c r="C5293" s="38" t="s">
        <v>5366</v>
      </c>
      <c r="D5293" s="39">
        <v>0.63200000000000001</v>
      </c>
      <c r="E5293" s="39">
        <v>0.59419999999999995</v>
      </c>
    </row>
    <row r="5294" spans="1:5" x14ac:dyDescent="0.2">
      <c r="A5294" s="39">
        <v>74</v>
      </c>
      <c r="B5294" s="39">
        <v>2052</v>
      </c>
      <c r="C5294" s="38" t="s">
        <v>5367</v>
      </c>
      <c r="D5294" s="39">
        <v>0.62429999999999997</v>
      </c>
      <c r="E5294" s="39">
        <v>0.58540000000000003</v>
      </c>
    </row>
    <row r="5295" spans="1:5" x14ac:dyDescent="0.2">
      <c r="A5295" s="39">
        <v>74</v>
      </c>
      <c r="B5295" s="39">
        <v>2053</v>
      </c>
      <c r="C5295" s="38" t="s">
        <v>5368</v>
      </c>
      <c r="D5295" s="39">
        <v>0.61660000000000004</v>
      </c>
      <c r="E5295" s="39">
        <v>0.57669999999999999</v>
      </c>
    </row>
    <row r="5296" spans="1:5" x14ac:dyDescent="0.2">
      <c r="A5296" s="39">
        <v>74</v>
      </c>
      <c r="B5296" s="39">
        <v>2054</v>
      </c>
      <c r="C5296" s="38" t="s">
        <v>5369</v>
      </c>
      <c r="D5296" s="39">
        <v>0.60899999999999999</v>
      </c>
      <c r="E5296" s="39">
        <v>0.56810000000000005</v>
      </c>
    </row>
    <row r="5297" spans="1:5" x14ac:dyDescent="0.2">
      <c r="A5297" s="39">
        <v>74</v>
      </c>
      <c r="B5297" s="39">
        <v>2055</v>
      </c>
      <c r="C5297" s="38" t="s">
        <v>5370</v>
      </c>
      <c r="D5297" s="39">
        <v>0.60150000000000003</v>
      </c>
      <c r="E5297" s="39">
        <v>0.55969999999999998</v>
      </c>
    </row>
    <row r="5298" spans="1:5" x14ac:dyDescent="0.2">
      <c r="A5298" s="39">
        <v>74</v>
      </c>
      <c r="B5298" s="39">
        <v>2056</v>
      </c>
      <c r="C5298" s="38" t="s">
        <v>5371</v>
      </c>
      <c r="D5298" s="39">
        <v>0.59409999999999996</v>
      </c>
      <c r="E5298" s="39">
        <v>0.55130000000000001</v>
      </c>
    </row>
    <row r="5299" spans="1:5" x14ac:dyDescent="0.2">
      <c r="A5299" s="39">
        <v>74</v>
      </c>
      <c r="B5299" s="39">
        <v>2057</v>
      </c>
      <c r="C5299" s="38" t="s">
        <v>5372</v>
      </c>
      <c r="D5299" s="39">
        <v>0.58679999999999999</v>
      </c>
      <c r="E5299" s="39">
        <v>0.54310000000000003</v>
      </c>
    </row>
    <row r="5300" spans="1:5" x14ac:dyDescent="0.2">
      <c r="A5300" s="39">
        <v>74</v>
      </c>
      <c r="B5300" s="39">
        <v>2058</v>
      </c>
      <c r="C5300" s="38" t="s">
        <v>5373</v>
      </c>
      <c r="D5300" s="39">
        <v>0.57950000000000002</v>
      </c>
      <c r="E5300" s="39">
        <v>0.53510000000000002</v>
      </c>
    </row>
    <row r="5301" spans="1:5" x14ac:dyDescent="0.2">
      <c r="A5301" s="39">
        <v>74</v>
      </c>
      <c r="B5301" s="39">
        <v>2059</v>
      </c>
      <c r="C5301" s="38" t="s">
        <v>5374</v>
      </c>
      <c r="D5301" s="39">
        <v>0.57240000000000002</v>
      </c>
      <c r="E5301" s="39">
        <v>0.52710000000000001</v>
      </c>
    </row>
    <row r="5302" spans="1:5" x14ac:dyDescent="0.2">
      <c r="A5302" s="39">
        <v>74</v>
      </c>
      <c r="B5302" s="39">
        <v>2060</v>
      </c>
      <c r="C5302" s="38" t="s">
        <v>5375</v>
      </c>
      <c r="D5302" s="39">
        <v>0.56530000000000002</v>
      </c>
      <c r="E5302" s="39">
        <v>0.51929999999999998</v>
      </c>
    </row>
    <row r="5303" spans="1:5" x14ac:dyDescent="0.2">
      <c r="A5303" s="39">
        <v>74</v>
      </c>
      <c r="B5303" s="39">
        <v>2061</v>
      </c>
      <c r="C5303" s="38" t="s">
        <v>5376</v>
      </c>
      <c r="D5303" s="39">
        <v>0.55840000000000001</v>
      </c>
      <c r="E5303" s="39">
        <v>0.51160000000000005</v>
      </c>
    </row>
    <row r="5304" spans="1:5" x14ac:dyDescent="0.2">
      <c r="A5304" s="39">
        <v>74</v>
      </c>
      <c r="B5304" s="39">
        <v>2062</v>
      </c>
      <c r="C5304" s="38" t="s">
        <v>5377</v>
      </c>
      <c r="D5304" s="39">
        <v>0.55149999999999999</v>
      </c>
      <c r="E5304" s="39">
        <v>0.504</v>
      </c>
    </row>
    <row r="5305" spans="1:5" x14ac:dyDescent="0.2">
      <c r="A5305" s="39">
        <v>74</v>
      </c>
      <c r="B5305" s="39">
        <v>2063</v>
      </c>
      <c r="C5305" s="38" t="s">
        <v>5378</v>
      </c>
      <c r="D5305" s="39">
        <v>0.54479999999999995</v>
      </c>
      <c r="E5305" s="39">
        <v>0.49640000000000001</v>
      </c>
    </row>
    <row r="5306" spans="1:5" x14ac:dyDescent="0.2">
      <c r="A5306" s="39">
        <v>74</v>
      </c>
      <c r="B5306" s="39">
        <v>2064</v>
      </c>
      <c r="C5306" s="38" t="s">
        <v>5379</v>
      </c>
      <c r="D5306" s="39">
        <v>0.53800000000000003</v>
      </c>
      <c r="E5306" s="39">
        <v>0.48899999999999999</v>
      </c>
    </row>
    <row r="5307" spans="1:5" x14ac:dyDescent="0.2">
      <c r="A5307" s="39">
        <v>74</v>
      </c>
      <c r="B5307" s="39">
        <v>2065</v>
      </c>
      <c r="C5307" s="38" t="s">
        <v>5380</v>
      </c>
      <c r="D5307" s="39">
        <v>0.53129999999999999</v>
      </c>
      <c r="E5307" s="39">
        <v>0.48170000000000002</v>
      </c>
    </row>
    <row r="5308" spans="1:5" x14ac:dyDescent="0.2">
      <c r="A5308" s="39">
        <v>74</v>
      </c>
      <c r="B5308" s="39">
        <v>2066</v>
      </c>
      <c r="C5308" s="38" t="s">
        <v>5381</v>
      </c>
      <c r="D5308" s="39">
        <v>0.52480000000000004</v>
      </c>
      <c r="E5308" s="39">
        <v>0.47449999999999998</v>
      </c>
    </row>
    <row r="5309" spans="1:5" x14ac:dyDescent="0.2">
      <c r="A5309" s="39">
        <v>74</v>
      </c>
      <c r="B5309" s="39">
        <v>2067</v>
      </c>
      <c r="C5309" s="38" t="s">
        <v>5382</v>
      </c>
      <c r="D5309" s="39">
        <v>0.51839999999999997</v>
      </c>
      <c r="E5309" s="39">
        <v>0.46750000000000003</v>
      </c>
    </row>
    <row r="5310" spans="1:5" x14ac:dyDescent="0.2">
      <c r="A5310" s="39">
        <v>74</v>
      </c>
      <c r="B5310" s="39">
        <v>2068</v>
      </c>
      <c r="C5310" s="38" t="s">
        <v>5383</v>
      </c>
      <c r="D5310" s="39">
        <v>0.51200000000000001</v>
      </c>
      <c r="E5310" s="39">
        <v>0.46050000000000002</v>
      </c>
    </row>
    <row r="5311" spans="1:5" x14ac:dyDescent="0.2">
      <c r="A5311" s="39">
        <v>74</v>
      </c>
      <c r="B5311" s="39">
        <v>2069</v>
      </c>
      <c r="C5311" s="38" t="s">
        <v>5384</v>
      </c>
      <c r="D5311" s="39">
        <v>0.50560000000000005</v>
      </c>
      <c r="E5311" s="39">
        <v>0.45369999999999999</v>
      </c>
    </row>
    <row r="5312" spans="1:5" x14ac:dyDescent="0.2">
      <c r="A5312" s="39">
        <v>74</v>
      </c>
      <c r="B5312" s="39">
        <v>2070</v>
      </c>
      <c r="C5312" s="38" t="s">
        <v>5385</v>
      </c>
      <c r="D5312" s="39">
        <v>0.49940000000000001</v>
      </c>
      <c r="E5312" s="39">
        <v>0.44690000000000002</v>
      </c>
    </row>
    <row r="5313" spans="1:5" x14ac:dyDescent="0.2">
      <c r="A5313" s="39">
        <v>74</v>
      </c>
      <c r="B5313" s="39">
        <v>2071</v>
      </c>
      <c r="C5313" s="38" t="s">
        <v>5386</v>
      </c>
      <c r="D5313" s="39">
        <v>0.49320000000000003</v>
      </c>
      <c r="E5313" s="39">
        <v>0.44030000000000002</v>
      </c>
    </row>
    <row r="5314" spans="1:5" x14ac:dyDescent="0.2">
      <c r="A5314" s="39">
        <v>74</v>
      </c>
      <c r="B5314" s="39">
        <v>2072</v>
      </c>
      <c r="C5314" s="38" t="s">
        <v>5387</v>
      </c>
      <c r="D5314" s="39">
        <v>0.48720000000000002</v>
      </c>
      <c r="E5314" s="39">
        <v>0.43369999999999997</v>
      </c>
    </row>
    <row r="5315" spans="1:5" x14ac:dyDescent="0.2">
      <c r="A5315" s="39">
        <v>74</v>
      </c>
      <c r="B5315" s="39">
        <v>2073</v>
      </c>
      <c r="C5315" s="38" t="s">
        <v>5388</v>
      </c>
      <c r="D5315" s="39">
        <v>0.48110000000000003</v>
      </c>
      <c r="E5315" s="39">
        <v>0.42730000000000001</v>
      </c>
    </row>
    <row r="5316" spans="1:5" x14ac:dyDescent="0.2">
      <c r="A5316" s="39">
        <v>74</v>
      </c>
      <c r="B5316" s="39">
        <v>2074</v>
      </c>
      <c r="C5316" s="38" t="s">
        <v>5389</v>
      </c>
      <c r="D5316" s="39">
        <v>0.47520000000000001</v>
      </c>
      <c r="E5316" s="39">
        <v>0.4209</v>
      </c>
    </row>
    <row r="5317" spans="1:5" x14ac:dyDescent="0.2">
      <c r="A5317" s="39">
        <v>74</v>
      </c>
      <c r="B5317" s="39">
        <v>2075</v>
      </c>
      <c r="C5317" s="38" t="s">
        <v>5390</v>
      </c>
      <c r="D5317" s="39">
        <v>0.46929999999999999</v>
      </c>
      <c r="E5317" s="39">
        <v>0.41460000000000002</v>
      </c>
    </row>
    <row r="5318" spans="1:5" x14ac:dyDescent="0.2">
      <c r="A5318" s="39">
        <v>74</v>
      </c>
      <c r="B5318" s="39">
        <v>2076</v>
      </c>
      <c r="C5318" s="38" t="s">
        <v>5391</v>
      </c>
      <c r="D5318" s="39">
        <v>0.46350000000000002</v>
      </c>
      <c r="E5318" s="39">
        <v>0.40849999999999997</v>
      </c>
    </row>
    <row r="5319" spans="1:5" x14ac:dyDescent="0.2">
      <c r="A5319" s="39">
        <v>74</v>
      </c>
      <c r="B5319" s="39">
        <v>2077</v>
      </c>
      <c r="C5319" s="38" t="s">
        <v>5392</v>
      </c>
      <c r="D5319" s="39">
        <v>0.45779999999999998</v>
      </c>
      <c r="E5319" s="39">
        <v>0.40239999999999998</v>
      </c>
    </row>
    <row r="5320" spans="1:5" x14ac:dyDescent="0.2">
      <c r="A5320" s="39">
        <v>74</v>
      </c>
      <c r="B5320" s="39">
        <v>2078</v>
      </c>
      <c r="C5320" s="38" t="s">
        <v>5393</v>
      </c>
      <c r="D5320" s="39">
        <v>0.45219999999999999</v>
      </c>
      <c r="E5320" s="39">
        <v>0.39639999999999997</v>
      </c>
    </row>
    <row r="5321" spans="1:5" x14ac:dyDescent="0.2">
      <c r="A5321" s="39">
        <v>74</v>
      </c>
      <c r="B5321" s="39">
        <v>2079</v>
      </c>
      <c r="C5321" s="38" t="s">
        <v>5394</v>
      </c>
      <c r="D5321" s="39">
        <v>0.44650000000000001</v>
      </c>
      <c r="E5321" s="39">
        <v>0.39050000000000001</v>
      </c>
    </row>
    <row r="5322" spans="1:5" x14ac:dyDescent="0.2">
      <c r="A5322" s="39">
        <v>74</v>
      </c>
      <c r="B5322" s="39">
        <v>2080</v>
      </c>
      <c r="C5322" s="38" t="s">
        <v>5395</v>
      </c>
      <c r="D5322" s="39">
        <v>0.441</v>
      </c>
      <c r="E5322" s="39">
        <v>0.38469999999999999</v>
      </c>
    </row>
    <row r="5323" spans="1:5" x14ac:dyDescent="0.2">
      <c r="A5323" s="39">
        <v>74</v>
      </c>
      <c r="B5323" s="39">
        <v>2081</v>
      </c>
      <c r="C5323" s="38" t="s">
        <v>5396</v>
      </c>
      <c r="D5323" s="39">
        <v>0.43559999999999999</v>
      </c>
      <c r="E5323" s="39">
        <v>0.37890000000000001</v>
      </c>
    </row>
    <row r="5324" spans="1:5" x14ac:dyDescent="0.2">
      <c r="A5324" s="39">
        <v>74</v>
      </c>
      <c r="B5324" s="39">
        <v>2082</v>
      </c>
      <c r="C5324" s="38" t="s">
        <v>5397</v>
      </c>
      <c r="D5324" s="39">
        <v>0.43009999999999998</v>
      </c>
      <c r="E5324" s="39">
        <v>0.37330000000000002</v>
      </c>
    </row>
    <row r="5325" spans="1:5" x14ac:dyDescent="0.2">
      <c r="A5325" s="39">
        <v>74</v>
      </c>
      <c r="B5325" s="39">
        <v>2083</v>
      </c>
      <c r="C5325" s="38" t="s">
        <v>5398</v>
      </c>
      <c r="D5325" s="39">
        <v>0.4249</v>
      </c>
      <c r="E5325" s="39">
        <v>0.36770000000000003</v>
      </c>
    </row>
    <row r="5326" spans="1:5" x14ac:dyDescent="0.2">
      <c r="A5326" s="39">
        <v>74</v>
      </c>
      <c r="B5326" s="39">
        <v>2084</v>
      </c>
      <c r="C5326" s="38" t="s">
        <v>5399</v>
      </c>
      <c r="D5326" s="39">
        <v>0.41959999999999997</v>
      </c>
      <c r="E5326" s="39">
        <v>0.36220000000000002</v>
      </c>
    </row>
    <row r="5327" spans="1:5" x14ac:dyDescent="0.2">
      <c r="A5327" s="39">
        <v>74</v>
      </c>
      <c r="B5327" s="39">
        <v>2085</v>
      </c>
      <c r="C5327" s="38" t="s">
        <v>5400</v>
      </c>
      <c r="D5327" s="39">
        <v>0.41439999999999999</v>
      </c>
      <c r="E5327" s="39">
        <v>0.35680000000000001</v>
      </c>
    </row>
    <row r="5328" spans="1:5" x14ac:dyDescent="0.2">
      <c r="A5328" s="39">
        <v>74</v>
      </c>
      <c r="B5328" s="39">
        <v>2086</v>
      </c>
      <c r="C5328" s="38" t="s">
        <v>5401</v>
      </c>
      <c r="D5328" s="39">
        <v>0.4093</v>
      </c>
      <c r="E5328" s="39">
        <v>0.35149999999999998</v>
      </c>
    </row>
    <row r="5329" spans="1:5" x14ac:dyDescent="0.2">
      <c r="A5329" s="39">
        <v>74</v>
      </c>
      <c r="B5329" s="39">
        <v>2087</v>
      </c>
      <c r="C5329" s="38" t="s">
        <v>5402</v>
      </c>
      <c r="D5329" s="39">
        <v>0.4042</v>
      </c>
      <c r="E5329" s="39">
        <v>0.3463</v>
      </c>
    </row>
    <row r="5330" spans="1:5" x14ac:dyDescent="0.2">
      <c r="A5330" s="39">
        <v>74</v>
      </c>
      <c r="B5330" s="39">
        <v>2088</v>
      </c>
      <c r="C5330" s="38" t="s">
        <v>5403</v>
      </c>
      <c r="D5330" s="39">
        <v>0.3992</v>
      </c>
      <c r="E5330" s="39">
        <v>0.34110000000000001</v>
      </c>
    </row>
    <row r="5331" spans="1:5" x14ac:dyDescent="0.2">
      <c r="A5331" s="39">
        <v>74</v>
      </c>
      <c r="B5331" s="39">
        <v>2089</v>
      </c>
      <c r="C5331" s="38" t="s">
        <v>5404</v>
      </c>
      <c r="D5331" s="39">
        <v>0.39429999999999998</v>
      </c>
      <c r="E5331" s="39">
        <v>0.33600000000000002</v>
      </c>
    </row>
    <row r="5332" spans="1:5" x14ac:dyDescent="0.2">
      <c r="A5332" s="39">
        <v>74</v>
      </c>
      <c r="B5332" s="39">
        <v>2090</v>
      </c>
      <c r="C5332" s="38" t="s">
        <v>5405</v>
      </c>
      <c r="D5332" s="39">
        <v>0.38940000000000002</v>
      </c>
      <c r="E5332" s="39">
        <v>0.33100000000000002</v>
      </c>
    </row>
    <row r="5333" spans="1:5" x14ac:dyDescent="0.2">
      <c r="A5333" s="39">
        <v>74</v>
      </c>
      <c r="B5333" s="39">
        <v>2091</v>
      </c>
      <c r="C5333" s="38" t="s">
        <v>5406</v>
      </c>
      <c r="D5333" s="39">
        <v>0.3846</v>
      </c>
      <c r="E5333" s="39">
        <v>0.3261</v>
      </c>
    </row>
    <row r="5334" spans="1:5" x14ac:dyDescent="0.2">
      <c r="A5334" s="39">
        <v>74</v>
      </c>
      <c r="B5334" s="39">
        <v>2092</v>
      </c>
      <c r="C5334" s="38" t="s">
        <v>5407</v>
      </c>
      <c r="D5334" s="39">
        <v>0.37980000000000003</v>
      </c>
      <c r="E5334" s="39">
        <v>0.32119999999999999</v>
      </c>
    </row>
    <row r="5335" spans="1:5" x14ac:dyDescent="0.2">
      <c r="A5335" s="39">
        <v>74</v>
      </c>
      <c r="B5335" s="39">
        <v>2093</v>
      </c>
      <c r="C5335" s="38" t="s">
        <v>5408</v>
      </c>
      <c r="D5335" s="39">
        <v>0.37509999999999999</v>
      </c>
      <c r="E5335" s="39">
        <v>0.31640000000000001</v>
      </c>
    </row>
    <row r="5336" spans="1:5" x14ac:dyDescent="0.2">
      <c r="A5336" s="39">
        <v>74</v>
      </c>
      <c r="B5336" s="39">
        <v>2094</v>
      </c>
      <c r="C5336" s="38" t="s">
        <v>5409</v>
      </c>
      <c r="D5336" s="39">
        <v>0.3705</v>
      </c>
      <c r="E5336" s="39">
        <v>0.31169999999999998</v>
      </c>
    </row>
    <row r="5337" spans="1:5" x14ac:dyDescent="0.2">
      <c r="A5337" s="39">
        <v>74</v>
      </c>
      <c r="B5337" s="39">
        <v>2095</v>
      </c>
      <c r="C5337" s="38" t="s">
        <v>5410</v>
      </c>
      <c r="D5337" s="39">
        <v>0.3659</v>
      </c>
      <c r="E5337" s="39">
        <v>0.30709999999999998</v>
      </c>
    </row>
    <row r="5338" spans="1:5" x14ac:dyDescent="0.2">
      <c r="A5338" s="39">
        <v>74</v>
      </c>
      <c r="B5338" s="39">
        <v>2096</v>
      </c>
      <c r="C5338" s="38" t="s">
        <v>5411</v>
      </c>
      <c r="D5338" s="39">
        <v>0.3614</v>
      </c>
      <c r="E5338" s="39">
        <v>0.30249999999999999</v>
      </c>
    </row>
    <row r="5339" spans="1:5" x14ac:dyDescent="0.2">
      <c r="A5339" s="39">
        <v>74</v>
      </c>
      <c r="B5339" s="39">
        <v>2097</v>
      </c>
      <c r="C5339" s="38" t="s">
        <v>5412</v>
      </c>
      <c r="D5339" s="39">
        <v>0.3569</v>
      </c>
      <c r="E5339" s="39">
        <v>0.2979</v>
      </c>
    </row>
    <row r="5340" spans="1:5" x14ac:dyDescent="0.2">
      <c r="A5340" s="39">
        <v>74</v>
      </c>
      <c r="B5340" s="39">
        <v>2098</v>
      </c>
      <c r="C5340" s="38" t="s">
        <v>5413</v>
      </c>
      <c r="D5340" s="39">
        <v>0.35249999999999998</v>
      </c>
      <c r="E5340" s="39">
        <v>0.29339999999999999</v>
      </c>
    </row>
    <row r="5341" spans="1:5" x14ac:dyDescent="0.2">
      <c r="A5341" s="39">
        <v>74</v>
      </c>
      <c r="B5341" s="39">
        <v>2099</v>
      </c>
      <c r="C5341" s="38" t="s">
        <v>5414</v>
      </c>
      <c r="D5341" s="39">
        <v>0.34810000000000002</v>
      </c>
      <c r="E5341" s="39">
        <v>0.28899999999999998</v>
      </c>
    </row>
    <row r="5342" spans="1:5" x14ac:dyDescent="0.2">
      <c r="A5342" s="39">
        <v>74</v>
      </c>
      <c r="B5342" s="39">
        <v>2100</v>
      </c>
      <c r="C5342" s="38" t="s">
        <v>5415</v>
      </c>
      <c r="D5342" s="39">
        <v>0.34379999999999999</v>
      </c>
      <c r="E5342" s="39">
        <v>0.28470000000000001</v>
      </c>
    </row>
    <row r="5343" spans="1:5" x14ac:dyDescent="0.2">
      <c r="A5343" s="39">
        <v>74</v>
      </c>
      <c r="B5343" s="39">
        <v>2101</v>
      </c>
      <c r="C5343" s="38" t="s">
        <v>5416</v>
      </c>
      <c r="D5343" s="39">
        <v>0.33950000000000002</v>
      </c>
      <c r="E5343" s="39">
        <v>0.28050000000000003</v>
      </c>
    </row>
    <row r="5344" spans="1:5" x14ac:dyDescent="0.2">
      <c r="A5344" s="39">
        <v>74</v>
      </c>
      <c r="B5344" s="39">
        <v>2102</v>
      </c>
      <c r="C5344" s="38" t="s">
        <v>5417</v>
      </c>
      <c r="D5344" s="39">
        <v>0.33529999999999999</v>
      </c>
      <c r="E5344" s="39">
        <v>0.27629999999999999</v>
      </c>
    </row>
    <row r="5345" spans="1:5" x14ac:dyDescent="0.2">
      <c r="A5345" s="39">
        <v>74</v>
      </c>
      <c r="B5345" s="39">
        <v>2103</v>
      </c>
      <c r="C5345" s="38" t="s">
        <v>5418</v>
      </c>
      <c r="D5345" s="39">
        <v>0.33110000000000001</v>
      </c>
      <c r="E5345" s="39">
        <v>0.2722</v>
      </c>
    </row>
    <row r="5346" spans="1:5" x14ac:dyDescent="0.2">
      <c r="A5346" s="39">
        <v>74</v>
      </c>
      <c r="B5346" s="39">
        <v>2104</v>
      </c>
      <c r="C5346" s="38" t="s">
        <v>5419</v>
      </c>
      <c r="D5346" s="39">
        <v>0.3271</v>
      </c>
      <c r="E5346" s="39">
        <v>0.2681</v>
      </c>
    </row>
    <row r="5347" spans="1:5" x14ac:dyDescent="0.2">
      <c r="A5347" s="39">
        <v>74</v>
      </c>
      <c r="B5347" s="39">
        <v>2105</v>
      </c>
      <c r="C5347" s="38" t="s">
        <v>5420</v>
      </c>
      <c r="D5347" s="39">
        <v>0.32300000000000001</v>
      </c>
      <c r="E5347" s="39">
        <v>0.2641</v>
      </c>
    </row>
    <row r="5348" spans="1:5" x14ac:dyDescent="0.2">
      <c r="A5348" s="39">
        <v>74</v>
      </c>
      <c r="B5348" s="39">
        <v>2106</v>
      </c>
      <c r="C5348" s="38" t="s">
        <v>5421</v>
      </c>
      <c r="D5348" s="39">
        <v>0.31900000000000001</v>
      </c>
      <c r="E5348" s="39">
        <v>0.26019999999999999</v>
      </c>
    </row>
    <row r="5349" spans="1:5" x14ac:dyDescent="0.2">
      <c r="A5349" s="39">
        <v>74</v>
      </c>
      <c r="B5349" s="39">
        <v>2107</v>
      </c>
      <c r="C5349" s="38" t="s">
        <v>5422</v>
      </c>
      <c r="D5349" s="39">
        <v>0.315</v>
      </c>
      <c r="E5349" s="39">
        <v>0.25629999999999997</v>
      </c>
    </row>
    <row r="5350" spans="1:5" x14ac:dyDescent="0.2">
      <c r="A5350" s="39">
        <v>74</v>
      </c>
      <c r="B5350" s="39">
        <v>2108</v>
      </c>
      <c r="C5350" s="38" t="s">
        <v>5423</v>
      </c>
      <c r="D5350" s="39">
        <v>0.31119999999999998</v>
      </c>
      <c r="E5350" s="39">
        <v>0.25240000000000001</v>
      </c>
    </row>
    <row r="5351" spans="1:5" x14ac:dyDescent="0.2">
      <c r="A5351" s="39">
        <v>74</v>
      </c>
      <c r="B5351" s="39">
        <v>2109</v>
      </c>
      <c r="C5351" s="38" t="s">
        <v>5424</v>
      </c>
      <c r="D5351" s="39">
        <v>0.30730000000000002</v>
      </c>
      <c r="E5351" s="39">
        <v>0.2487</v>
      </c>
    </row>
    <row r="5352" spans="1:5" x14ac:dyDescent="0.2">
      <c r="A5352" s="39">
        <v>74</v>
      </c>
      <c r="B5352" s="39">
        <v>2110</v>
      </c>
      <c r="C5352" s="38" t="s">
        <v>5425</v>
      </c>
      <c r="D5352" s="39">
        <v>0.30349999999999999</v>
      </c>
      <c r="E5352" s="39">
        <v>0.245</v>
      </c>
    </row>
    <row r="5353" spans="1:5" x14ac:dyDescent="0.2">
      <c r="A5353" s="39">
        <v>74</v>
      </c>
      <c r="B5353" s="39">
        <v>2111</v>
      </c>
      <c r="C5353" s="38" t="s">
        <v>5426</v>
      </c>
      <c r="D5353" s="39">
        <v>0.29970000000000002</v>
      </c>
      <c r="E5353" s="39">
        <v>0.24129999999999999</v>
      </c>
    </row>
    <row r="5354" spans="1:5" x14ac:dyDescent="0.2">
      <c r="A5354" s="39">
        <v>74</v>
      </c>
      <c r="B5354" s="39">
        <v>2112</v>
      </c>
      <c r="C5354" s="38" t="s">
        <v>5427</v>
      </c>
      <c r="D5354" s="39">
        <v>0.2959</v>
      </c>
      <c r="E5354" s="39">
        <v>0.23769999999999999</v>
      </c>
    </row>
    <row r="5355" spans="1:5" x14ac:dyDescent="0.2">
      <c r="A5355" s="39">
        <v>74</v>
      </c>
      <c r="B5355" s="39">
        <v>2113</v>
      </c>
      <c r="C5355" s="38" t="s">
        <v>5428</v>
      </c>
      <c r="D5355" s="39">
        <v>0.2923</v>
      </c>
      <c r="E5355" s="39">
        <v>0.23419999999999999</v>
      </c>
    </row>
    <row r="5356" spans="1:5" x14ac:dyDescent="0.2">
      <c r="A5356" s="39">
        <v>74</v>
      </c>
      <c r="B5356" s="39">
        <v>2114</v>
      </c>
      <c r="C5356" s="38" t="s">
        <v>5429</v>
      </c>
      <c r="D5356" s="39">
        <v>0.28860000000000002</v>
      </c>
      <c r="E5356" s="39">
        <v>0.23069999999999999</v>
      </c>
    </row>
    <row r="5357" spans="1:5" x14ac:dyDescent="0.2">
      <c r="A5357" s="39">
        <v>74</v>
      </c>
      <c r="B5357" s="39">
        <v>2115</v>
      </c>
      <c r="C5357" s="38" t="s">
        <v>5430</v>
      </c>
      <c r="D5357" s="39">
        <v>0.28510000000000002</v>
      </c>
      <c r="E5357" s="39">
        <v>0.22720000000000001</v>
      </c>
    </row>
    <row r="5358" spans="1:5" x14ac:dyDescent="0.2">
      <c r="A5358" s="39">
        <v>74</v>
      </c>
      <c r="B5358" s="39">
        <v>2116</v>
      </c>
      <c r="C5358" s="38" t="s">
        <v>5431</v>
      </c>
      <c r="D5358" s="39">
        <v>0.28164244629244634</v>
      </c>
      <c r="E5358" s="39">
        <v>0.22375309926311232</v>
      </c>
    </row>
    <row r="5359" spans="1:5" x14ac:dyDescent="0.2">
      <c r="A5359" s="39">
        <v>74</v>
      </c>
      <c r="B5359" s="39">
        <v>2117</v>
      </c>
      <c r="C5359" s="38" t="s">
        <v>5432</v>
      </c>
      <c r="D5359" s="39">
        <v>0.27822682410941252</v>
      </c>
      <c r="E5359" s="39">
        <v>0.22035849220883888</v>
      </c>
    </row>
    <row r="5360" spans="1:5" x14ac:dyDescent="0.2">
      <c r="A5360" s="39">
        <v>75</v>
      </c>
      <c r="B5360" s="39">
        <v>2024</v>
      </c>
      <c r="C5360" s="38" t="s">
        <v>5433</v>
      </c>
      <c r="D5360" s="39">
        <v>0.94140000000000001</v>
      </c>
      <c r="E5360" s="39">
        <v>0.93620000000000003</v>
      </c>
    </row>
    <row r="5361" spans="1:5" x14ac:dyDescent="0.2">
      <c r="A5361" s="39">
        <v>75</v>
      </c>
      <c r="B5361" s="39">
        <v>2025</v>
      </c>
      <c r="C5361" s="38" t="s">
        <v>5434</v>
      </c>
      <c r="D5361" s="39">
        <v>0.91269999999999996</v>
      </c>
      <c r="E5361" s="39">
        <v>0.90549999999999997</v>
      </c>
    </row>
    <row r="5362" spans="1:5" x14ac:dyDescent="0.2">
      <c r="A5362" s="39">
        <v>75</v>
      </c>
      <c r="B5362" s="39">
        <v>2026</v>
      </c>
      <c r="C5362" s="38" t="s">
        <v>5435</v>
      </c>
      <c r="D5362" s="39">
        <v>0.9022</v>
      </c>
      <c r="E5362" s="39">
        <v>0.89300000000000002</v>
      </c>
    </row>
    <row r="5363" spans="1:5" x14ac:dyDescent="0.2">
      <c r="A5363" s="39">
        <v>75</v>
      </c>
      <c r="B5363" s="39">
        <v>2027</v>
      </c>
      <c r="C5363" s="38" t="s">
        <v>5436</v>
      </c>
      <c r="D5363" s="39">
        <v>0.89119999999999999</v>
      </c>
      <c r="E5363" s="39">
        <v>0.88039999999999996</v>
      </c>
    </row>
    <row r="5364" spans="1:5" x14ac:dyDescent="0.2">
      <c r="A5364" s="39">
        <v>75</v>
      </c>
      <c r="B5364" s="39">
        <v>2028</v>
      </c>
      <c r="C5364" s="38" t="s">
        <v>5437</v>
      </c>
      <c r="D5364" s="39">
        <v>0.87960000000000005</v>
      </c>
      <c r="E5364" s="39">
        <v>0.86729999999999996</v>
      </c>
    </row>
    <row r="5365" spans="1:5" x14ac:dyDescent="0.2">
      <c r="A5365" s="39">
        <v>75</v>
      </c>
      <c r="B5365" s="39">
        <v>2029</v>
      </c>
      <c r="C5365" s="38" t="s">
        <v>5438</v>
      </c>
      <c r="D5365" s="39">
        <v>0.86729999999999996</v>
      </c>
      <c r="E5365" s="39">
        <v>0.85389999999999999</v>
      </c>
    </row>
    <row r="5366" spans="1:5" x14ac:dyDescent="0.2">
      <c r="A5366" s="39">
        <v>75</v>
      </c>
      <c r="B5366" s="39">
        <v>2030</v>
      </c>
      <c r="C5366" s="38" t="s">
        <v>5439</v>
      </c>
      <c r="D5366" s="39">
        <v>0.85440000000000005</v>
      </c>
      <c r="E5366" s="39">
        <v>0.84009999999999996</v>
      </c>
    </row>
    <row r="5367" spans="1:5" x14ac:dyDescent="0.2">
      <c r="A5367" s="39">
        <v>75</v>
      </c>
      <c r="B5367" s="39">
        <v>2031</v>
      </c>
      <c r="C5367" s="38" t="s">
        <v>5440</v>
      </c>
      <c r="D5367" s="39">
        <v>0.84089999999999998</v>
      </c>
      <c r="E5367" s="39">
        <v>0.82579999999999998</v>
      </c>
    </row>
    <row r="5368" spans="1:5" x14ac:dyDescent="0.2">
      <c r="A5368" s="39">
        <v>75</v>
      </c>
      <c r="B5368" s="39">
        <v>2032</v>
      </c>
      <c r="C5368" s="38" t="s">
        <v>5441</v>
      </c>
      <c r="D5368" s="39">
        <v>0.82669999999999999</v>
      </c>
      <c r="E5368" s="39">
        <v>0.81100000000000005</v>
      </c>
    </row>
    <row r="5369" spans="1:5" x14ac:dyDescent="0.2">
      <c r="A5369" s="39">
        <v>75</v>
      </c>
      <c r="B5369" s="39">
        <v>2033</v>
      </c>
      <c r="C5369" s="38" t="s">
        <v>5442</v>
      </c>
      <c r="D5369" s="39">
        <v>0.81210000000000004</v>
      </c>
      <c r="E5369" s="39">
        <v>0.79600000000000004</v>
      </c>
    </row>
    <row r="5370" spans="1:5" x14ac:dyDescent="0.2">
      <c r="A5370" s="39">
        <v>75</v>
      </c>
      <c r="B5370" s="39">
        <v>2034</v>
      </c>
      <c r="C5370" s="38" t="s">
        <v>5443</v>
      </c>
      <c r="D5370" s="39">
        <v>0.79779999999999995</v>
      </c>
      <c r="E5370" s="39">
        <v>0.78059999999999996</v>
      </c>
    </row>
    <row r="5371" spans="1:5" x14ac:dyDescent="0.2">
      <c r="A5371" s="39">
        <v>75</v>
      </c>
      <c r="B5371" s="39">
        <v>2035</v>
      </c>
      <c r="C5371" s="38" t="s">
        <v>5444</v>
      </c>
      <c r="D5371" s="39">
        <v>0.78410000000000002</v>
      </c>
      <c r="E5371" s="39">
        <v>0.76570000000000005</v>
      </c>
    </row>
    <row r="5372" spans="1:5" x14ac:dyDescent="0.2">
      <c r="A5372" s="39">
        <v>75</v>
      </c>
      <c r="B5372" s="39">
        <v>2036</v>
      </c>
      <c r="C5372" s="38" t="s">
        <v>5445</v>
      </c>
      <c r="D5372" s="39">
        <v>0.77110000000000001</v>
      </c>
      <c r="E5372" s="39">
        <v>0.75160000000000005</v>
      </c>
    </row>
    <row r="5373" spans="1:5" x14ac:dyDescent="0.2">
      <c r="A5373" s="39">
        <v>75</v>
      </c>
      <c r="B5373" s="39">
        <v>2037</v>
      </c>
      <c r="C5373" s="38" t="s">
        <v>5446</v>
      </c>
      <c r="D5373" s="39">
        <v>0.75890000000000002</v>
      </c>
      <c r="E5373" s="39">
        <v>0.73819999999999997</v>
      </c>
    </row>
    <row r="5374" spans="1:5" x14ac:dyDescent="0.2">
      <c r="A5374" s="39">
        <v>75</v>
      </c>
      <c r="B5374" s="39">
        <v>2038</v>
      </c>
      <c r="C5374" s="38" t="s">
        <v>5447</v>
      </c>
      <c r="D5374" s="39">
        <v>0.74750000000000005</v>
      </c>
      <c r="E5374" s="39">
        <v>0.72560000000000002</v>
      </c>
    </row>
    <row r="5375" spans="1:5" x14ac:dyDescent="0.2">
      <c r="A5375" s="39">
        <v>75</v>
      </c>
      <c r="B5375" s="39">
        <v>2039</v>
      </c>
      <c r="C5375" s="38" t="s">
        <v>5448</v>
      </c>
      <c r="D5375" s="39">
        <v>0.7369</v>
      </c>
      <c r="E5375" s="39">
        <v>0.7137</v>
      </c>
    </row>
    <row r="5376" spans="1:5" x14ac:dyDescent="0.2">
      <c r="A5376" s="39">
        <v>75</v>
      </c>
      <c r="B5376" s="39">
        <v>2040</v>
      </c>
      <c r="C5376" s="38" t="s">
        <v>5449</v>
      </c>
      <c r="D5376" s="39">
        <v>0.72709999999999997</v>
      </c>
      <c r="E5376" s="39">
        <v>0.70250000000000001</v>
      </c>
    </row>
    <row r="5377" spans="1:5" x14ac:dyDescent="0.2">
      <c r="A5377" s="39">
        <v>75</v>
      </c>
      <c r="B5377" s="39">
        <v>2041</v>
      </c>
      <c r="C5377" s="38" t="s">
        <v>5450</v>
      </c>
      <c r="D5377" s="39">
        <v>0.7177</v>
      </c>
      <c r="E5377" s="39">
        <v>0.69169999999999998</v>
      </c>
    </row>
    <row r="5378" spans="1:5" x14ac:dyDescent="0.2">
      <c r="A5378" s="39">
        <v>75</v>
      </c>
      <c r="B5378" s="39">
        <v>2042</v>
      </c>
      <c r="C5378" s="38" t="s">
        <v>5451</v>
      </c>
      <c r="D5378" s="39">
        <v>0.70889999999999997</v>
      </c>
      <c r="E5378" s="39">
        <v>0.68140000000000001</v>
      </c>
    </row>
    <row r="5379" spans="1:5" x14ac:dyDescent="0.2">
      <c r="A5379" s="39">
        <v>75</v>
      </c>
      <c r="B5379" s="39">
        <v>2043</v>
      </c>
      <c r="C5379" s="38" t="s">
        <v>5452</v>
      </c>
      <c r="D5379" s="39">
        <v>0.70020000000000004</v>
      </c>
      <c r="E5379" s="39">
        <v>0.67130000000000001</v>
      </c>
    </row>
    <row r="5380" spans="1:5" x14ac:dyDescent="0.2">
      <c r="A5380" s="39">
        <v>75</v>
      </c>
      <c r="B5380" s="39">
        <v>2044</v>
      </c>
      <c r="C5380" s="38" t="s">
        <v>5453</v>
      </c>
      <c r="D5380" s="39">
        <v>0.69159999999999999</v>
      </c>
      <c r="E5380" s="39">
        <v>0.66139999999999999</v>
      </c>
    </row>
    <row r="5381" spans="1:5" x14ac:dyDescent="0.2">
      <c r="A5381" s="39">
        <v>75</v>
      </c>
      <c r="B5381" s="39">
        <v>2045</v>
      </c>
      <c r="C5381" s="38" t="s">
        <v>5454</v>
      </c>
      <c r="D5381" s="39">
        <v>0.68310000000000004</v>
      </c>
      <c r="E5381" s="39">
        <v>0.65149999999999997</v>
      </c>
    </row>
    <row r="5382" spans="1:5" x14ac:dyDescent="0.2">
      <c r="A5382" s="39">
        <v>75</v>
      </c>
      <c r="B5382" s="39">
        <v>2046</v>
      </c>
      <c r="C5382" s="38" t="s">
        <v>5455</v>
      </c>
      <c r="D5382" s="39">
        <v>0.67479999999999996</v>
      </c>
      <c r="E5382" s="39">
        <v>0.64190000000000003</v>
      </c>
    </row>
    <row r="5383" spans="1:5" x14ac:dyDescent="0.2">
      <c r="A5383" s="39">
        <v>75</v>
      </c>
      <c r="B5383" s="39">
        <v>2047</v>
      </c>
      <c r="C5383" s="38" t="s">
        <v>5456</v>
      </c>
      <c r="D5383" s="39">
        <v>0.66639999999999999</v>
      </c>
      <c r="E5383" s="39">
        <v>0.63229999999999997</v>
      </c>
    </row>
    <row r="5384" spans="1:5" x14ac:dyDescent="0.2">
      <c r="A5384" s="39">
        <v>75</v>
      </c>
      <c r="B5384" s="39">
        <v>2048</v>
      </c>
      <c r="C5384" s="38" t="s">
        <v>5457</v>
      </c>
      <c r="D5384" s="39">
        <v>0.6583</v>
      </c>
      <c r="E5384" s="39">
        <v>0.623</v>
      </c>
    </row>
    <row r="5385" spans="1:5" x14ac:dyDescent="0.2">
      <c r="A5385" s="39">
        <v>75</v>
      </c>
      <c r="B5385" s="39">
        <v>2049</v>
      </c>
      <c r="C5385" s="38" t="s">
        <v>5458</v>
      </c>
      <c r="D5385" s="39">
        <v>0.6502</v>
      </c>
      <c r="E5385" s="39">
        <v>0.61380000000000001</v>
      </c>
    </row>
    <row r="5386" spans="1:5" x14ac:dyDescent="0.2">
      <c r="A5386" s="39">
        <v>75</v>
      </c>
      <c r="B5386" s="39">
        <v>2050</v>
      </c>
      <c r="C5386" s="38" t="s">
        <v>5459</v>
      </c>
      <c r="D5386" s="39">
        <v>0.64219999999999999</v>
      </c>
      <c r="E5386" s="39">
        <v>0.60460000000000003</v>
      </c>
    </row>
    <row r="5387" spans="1:5" x14ac:dyDescent="0.2">
      <c r="A5387" s="39">
        <v>75</v>
      </c>
      <c r="B5387" s="39">
        <v>2051</v>
      </c>
      <c r="C5387" s="38" t="s">
        <v>5460</v>
      </c>
      <c r="D5387" s="39">
        <v>0.63439999999999996</v>
      </c>
      <c r="E5387" s="39">
        <v>0.59570000000000001</v>
      </c>
    </row>
    <row r="5388" spans="1:5" x14ac:dyDescent="0.2">
      <c r="A5388" s="39">
        <v>75</v>
      </c>
      <c r="B5388" s="39">
        <v>2052</v>
      </c>
      <c r="C5388" s="38" t="s">
        <v>5461</v>
      </c>
      <c r="D5388" s="39">
        <v>0.62660000000000005</v>
      </c>
      <c r="E5388" s="39">
        <v>0.58679999999999999</v>
      </c>
    </row>
    <row r="5389" spans="1:5" x14ac:dyDescent="0.2">
      <c r="A5389" s="39">
        <v>75</v>
      </c>
      <c r="B5389" s="39">
        <v>2053</v>
      </c>
      <c r="C5389" s="38" t="s">
        <v>5462</v>
      </c>
      <c r="D5389" s="39">
        <v>0.61880000000000002</v>
      </c>
      <c r="E5389" s="39">
        <v>0.57809999999999995</v>
      </c>
    </row>
    <row r="5390" spans="1:5" x14ac:dyDescent="0.2">
      <c r="A5390" s="39">
        <v>75</v>
      </c>
      <c r="B5390" s="39">
        <v>2054</v>
      </c>
      <c r="C5390" s="38" t="s">
        <v>5463</v>
      </c>
      <c r="D5390" s="39">
        <v>0.61129999999999995</v>
      </c>
      <c r="E5390" s="39">
        <v>0.5696</v>
      </c>
    </row>
    <row r="5391" spans="1:5" x14ac:dyDescent="0.2">
      <c r="A5391" s="39">
        <v>75</v>
      </c>
      <c r="B5391" s="39">
        <v>2055</v>
      </c>
      <c r="C5391" s="38" t="s">
        <v>5464</v>
      </c>
      <c r="D5391" s="39">
        <v>0.60370000000000001</v>
      </c>
      <c r="E5391" s="39">
        <v>0.56110000000000004</v>
      </c>
    </row>
    <row r="5392" spans="1:5" x14ac:dyDescent="0.2">
      <c r="A5392" s="39">
        <v>75</v>
      </c>
      <c r="B5392" s="39">
        <v>2056</v>
      </c>
      <c r="C5392" s="38" t="s">
        <v>5465</v>
      </c>
      <c r="D5392" s="39">
        <v>0.59630000000000005</v>
      </c>
      <c r="E5392" s="39">
        <v>0.55279999999999996</v>
      </c>
    </row>
    <row r="5393" spans="1:5" x14ac:dyDescent="0.2">
      <c r="A5393" s="39">
        <v>75</v>
      </c>
      <c r="B5393" s="39">
        <v>2057</v>
      </c>
      <c r="C5393" s="38" t="s">
        <v>5466</v>
      </c>
      <c r="D5393" s="39">
        <v>0.58889999999999998</v>
      </c>
      <c r="E5393" s="39">
        <v>0.54459999999999997</v>
      </c>
    </row>
    <row r="5394" spans="1:5" x14ac:dyDescent="0.2">
      <c r="A5394" s="39">
        <v>75</v>
      </c>
      <c r="B5394" s="39">
        <v>2058</v>
      </c>
      <c r="C5394" s="38" t="s">
        <v>5467</v>
      </c>
      <c r="D5394" s="39">
        <v>0.58169999999999999</v>
      </c>
      <c r="E5394" s="39">
        <v>0.53649999999999998</v>
      </c>
    </row>
    <row r="5395" spans="1:5" x14ac:dyDescent="0.2">
      <c r="A5395" s="39">
        <v>75</v>
      </c>
      <c r="B5395" s="39">
        <v>2059</v>
      </c>
      <c r="C5395" s="38" t="s">
        <v>5468</v>
      </c>
      <c r="D5395" s="39">
        <v>0.5746</v>
      </c>
      <c r="E5395" s="39">
        <v>0.52849999999999997</v>
      </c>
    </row>
    <row r="5396" spans="1:5" x14ac:dyDescent="0.2">
      <c r="A5396" s="39">
        <v>75</v>
      </c>
      <c r="B5396" s="39">
        <v>2060</v>
      </c>
      <c r="C5396" s="38" t="s">
        <v>5469</v>
      </c>
      <c r="D5396" s="39">
        <v>0.5675</v>
      </c>
      <c r="E5396" s="39">
        <v>0.52059999999999995</v>
      </c>
    </row>
    <row r="5397" spans="1:5" x14ac:dyDescent="0.2">
      <c r="A5397" s="39">
        <v>75</v>
      </c>
      <c r="B5397" s="39">
        <v>2061</v>
      </c>
      <c r="C5397" s="38" t="s">
        <v>5470</v>
      </c>
      <c r="D5397" s="39">
        <v>0.56059999999999999</v>
      </c>
      <c r="E5397" s="39">
        <v>0.51290000000000002</v>
      </c>
    </row>
    <row r="5398" spans="1:5" x14ac:dyDescent="0.2">
      <c r="A5398" s="39">
        <v>75</v>
      </c>
      <c r="B5398" s="39">
        <v>2062</v>
      </c>
      <c r="C5398" s="38" t="s">
        <v>5471</v>
      </c>
      <c r="D5398" s="39">
        <v>0.55359999999999998</v>
      </c>
      <c r="E5398" s="39">
        <v>0.50529999999999997</v>
      </c>
    </row>
    <row r="5399" spans="1:5" x14ac:dyDescent="0.2">
      <c r="A5399" s="39">
        <v>75</v>
      </c>
      <c r="B5399" s="39">
        <v>2063</v>
      </c>
      <c r="C5399" s="38" t="s">
        <v>5472</v>
      </c>
      <c r="D5399" s="39">
        <v>0.54679999999999995</v>
      </c>
      <c r="E5399" s="39">
        <v>0.49780000000000002</v>
      </c>
    </row>
    <row r="5400" spans="1:5" x14ac:dyDescent="0.2">
      <c r="A5400" s="39">
        <v>75</v>
      </c>
      <c r="B5400" s="39">
        <v>2064</v>
      </c>
      <c r="C5400" s="38" t="s">
        <v>5473</v>
      </c>
      <c r="D5400" s="39">
        <v>0.54010000000000002</v>
      </c>
      <c r="E5400" s="39">
        <v>0.4904</v>
      </c>
    </row>
    <row r="5401" spans="1:5" x14ac:dyDescent="0.2">
      <c r="A5401" s="39">
        <v>75</v>
      </c>
      <c r="B5401" s="39">
        <v>2065</v>
      </c>
      <c r="C5401" s="38" t="s">
        <v>5474</v>
      </c>
      <c r="D5401" s="39">
        <v>0.53339999999999999</v>
      </c>
      <c r="E5401" s="39">
        <v>0.48309999999999997</v>
      </c>
    </row>
    <row r="5402" spans="1:5" x14ac:dyDescent="0.2">
      <c r="A5402" s="39">
        <v>75</v>
      </c>
      <c r="B5402" s="39">
        <v>2066</v>
      </c>
      <c r="C5402" s="38" t="s">
        <v>5475</v>
      </c>
      <c r="D5402" s="39">
        <v>0.52680000000000005</v>
      </c>
      <c r="E5402" s="39">
        <v>0.47589999999999999</v>
      </c>
    </row>
    <row r="5403" spans="1:5" x14ac:dyDescent="0.2">
      <c r="A5403" s="39">
        <v>75</v>
      </c>
      <c r="B5403" s="39">
        <v>2067</v>
      </c>
      <c r="C5403" s="38" t="s">
        <v>5476</v>
      </c>
      <c r="D5403" s="39">
        <v>0.52039999999999997</v>
      </c>
      <c r="E5403" s="39">
        <v>0.46879999999999999</v>
      </c>
    </row>
    <row r="5404" spans="1:5" x14ac:dyDescent="0.2">
      <c r="A5404" s="39">
        <v>75</v>
      </c>
      <c r="B5404" s="39">
        <v>2068</v>
      </c>
      <c r="C5404" s="38" t="s">
        <v>5477</v>
      </c>
      <c r="D5404" s="39">
        <v>0.51390000000000002</v>
      </c>
      <c r="E5404" s="39">
        <v>0.46189999999999998</v>
      </c>
    </row>
    <row r="5405" spans="1:5" x14ac:dyDescent="0.2">
      <c r="A5405" s="39">
        <v>75</v>
      </c>
      <c r="B5405" s="39">
        <v>2069</v>
      </c>
      <c r="C5405" s="38" t="s">
        <v>5478</v>
      </c>
      <c r="D5405" s="39">
        <v>0.50760000000000005</v>
      </c>
      <c r="E5405" s="39">
        <v>0.45500000000000002</v>
      </c>
    </row>
    <row r="5406" spans="1:5" x14ac:dyDescent="0.2">
      <c r="A5406" s="39">
        <v>75</v>
      </c>
      <c r="B5406" s="39">
        <v>2070</v>
      </c>
      <c r="C5406" s="38" t="s">
        <v>5479</v>
      </c>
      <c r="D5406" s="39">
        <v>0.50129999999999997</v>
      </c>
      <c r="E5406" s="39">
        <v>0.44819999999999999</v>
      </c>
    </row>
    <row r="5407" spans="1:5" x14ac:dyDescent="0.2">
      <c r="A5407" s="39">
        <v>75</v>
      </c>
      <c r="B5407" s="39">
        <v>2071</v>
      </c>
      <c r="C5407" s="38" t="s">
        <v>5480</v>
      </c>
      <c r="D5407" s="39">
        <v>0.49519999999999997</v>
      </c>
      <c r="E5407" s="39">
        <v>0.44159999999999999</v>
      </c>
    </row>
    <row r="5408" spans="1:5" x14ac:dyDescent="0.2">
      <c r="A5408" s="39">
        <v>75</v>
      </c>
      <c r="B5408" s="39">
        <v>2072</v>
      </c>
      <c r="C5408" s="38" t="s">
        <v>5481</v>
      </c>
      <c r="D5408" s="39">
        <v>0.48899999999999999</v>
      </c>
      <c r="E5408" s="39">
        <v>0.435</v>
      </c>
    </row>
    <row r="5409" spans="1:5" x14ac:dyDescent="0.2">
      <c r="A5409" s="39">
        <v>75</v>
      </c>
      <c r="B5409" s="39">
        <v>2073</v>
      </c>
      <c r="C5409" s="38" t="s">
        <v>5482</v>
      </c>
      <c r="D5409" s="39">
        <v>0.48309999999999997</v>
      </c>
      <c r="E5409" s="39">
        <v>0.42849999999999999</v>
      </c>
    </row>
    <row r="5410" spans="1:5" x14ac:dyDescent="0.2">
      <c r="A5410" s="39">
        <v>75</v>
      </c>
      <c r="B5410" s="39">
        <v>2074</v>
      </c>
      <c r="C5410" s="38" t="s">
        <v>5483</v>
      </c>
      <c r="D5410" s="39">
        <v>0.47710000000000002</v>
      </c>
      <c r="E5410" s="39">
        <v>0.42209999999999998</v>
      </c>
    </row>
    <row r="5411" spans="1:5" x14ac:dyDescent="0.2">
      <c r="A5411" s="39">
        <v>75</v>
      </c>
      <c r="B5411" s="39">
        <v>2075</v>
      </c>
      <c r="C5411" s="38" t="s">
        <v>5484</v>
      </c>
      <c r="D5411" s="39">
        <v>0.47120000000000001</v>
      </c>
      <c r="E5411" s="39">
        <v>0.41589999999999999</v>
      </c>
    </row>
    <row r="5412" spans="1:5" x14ac:dyDescent="0.2">
      <c r="A5412" s="39">
        <v>75</v>
      </c>
      <c r="B5412" s="39">
        <v>2076</v>
      </c>
      <c r="C5412" s="38" t="s">
        <v>5485</v>
      </c>
      <c r="D5412" s="39">
        <v>0.46539999999999998</v>
      </c>
      <c r="E5412" s="39">
        <v>0.40960000000000002</v>
      </c>
    </row>
    <row r="5413" spans="1:5" x14ac:dyDescent="0.2">
      <c r="A5413" s="39">
        <v>75</v>
      </c>
      <c r="B5413" s="39">
        <v>2077</v>
      </c>
      <c r="C5413" s="38" t="s">
        <v>5486</v>
      </c>
      <c r="D5413" s="39">
        <v>0.4597</v>
      </c>
      <c r="E5413" s="39">
        <v>0.40360000000000001</v>
      </c>
    </row>
    <row r="5414" spans="1:5" x14ac:dyDescent="0.2">
      <c r="A5414" s="39">
        <v>75</v>
      </c>
      <c r="B5414" s="39">
        <v>2078</v>
      </c>
      <c r="C5414" s="38" t="s">
        <v>5487</v>
      </c>
      <c r="D5414" s="39">
        <v>0.45400000000000001</v>
      </c>
      <c r="E5414" s="39">
        <v>0.39760000000000001</v>
      </c>
    </row>
    <row r="5415" spans="1:5" x14ac:dyDescent="0.2">
      <c r="A5415" s="39">
        <v>75</v>
      </c>
      <c r="B5415" s="39">
        <v>2079</v>
      </c>
      <c r="C5415" s="38" t="s">
        <v>5488</v>
      </c>
      <c r="D5415" s="39">
        <v>0.44840000000000002</v>
      </c>
      <c r="E5415" s="39">
        <v>0.39169999999999999</v>
      </c>
    </row>
    <row r="5416" spans="1:5" x14ac:dyDescent="0.2">
      <c r="A5416" s="39">
        <v>75</v>
      </c>
      <c r="B5416" s="39">
        <v>2080</v>
      </c>
      <c r="C5416" s="38" t="s">
        <v>5489</v>
      </c>
      <c r="D5416" s="39">
        <v>0.44280000000000003</v>
      </c>
      <c r="E5416" s="39">
        <v>0.38579999999999998</v>
      </c>
    </row>
    <row r="5417" spans="1:5" x14ac:dyDescent="0.2">
      <c r="A5417" s="39">
        <v>75</v>
      </c>
      <c r="B5417" s="39">
        <v>2081</v>
      </c>
      <c r="C5417" s="38" t="s">
        <v>5490</v>
      </c>
      <c r="D5417" s="39">
        <v>0.43730000000000002</v>
      </c>
      <c r="E5417" s="39">
        <v>0.38009999999999999</v>
      </c>
    </row>
    <row r="5418" spans="1:5" x14ac:dyDescent="0.2">
      <c r="A5418" s="39">
        <v>75</v>
      </c>
      <c r="B5418" s="39">
        <v>2082</v>
      </c>
      <c r="C5418" s="38" t="s">
        <v>5491</v>
      </c>
      <c r="D5418" s="39">
        <v>0.432</v>
      </c>
      <c r="E5418" s="39">
        <v>0.37440000000000001</v>
      </c>
    </row>
    <row r="5419" spans="1:5" x14ac:dyDescent="0.2">
      <c r="A5419" s="39">
        <v>75</v>
      </c>
      <c r="B5419" s="39">
        <v>2083</v>
      </c>
      <c r="C5419" s="38" t="s">
        <v>5492</v>
      </c>
      <c r="D5419" s="39">
        <v>0.42659999999999998</v>
      </c>
      <c r="E5419" s="39">
        <v>0.36890000000000001</v>
      </c>
    </row>
    <row r="5420" spans="1:5" x14ac:dyDescent="0.2">
      <c r="A5420" s="39">
        <v>75</v>
      </c>
      <c r="B5420" s="39">
        <v>2084</v>
      </c>
      <c r="C5420" s="38" t="s">
        <v>5493</v>
      </c>
      <c r="D5420" s="39">
        <v>0.4214</v>
      </c>
      <c r="E5420" s="39">
        <v>0.36330000000000001</v>
      </c>
    </row>
    <row r="5421" spans="1:5" x14ac:dyDescent="0.2">
      <c r="A5421" s="39">
        <v>75</v>
      </c>
      <c r="B5421" s="39">
        <v>2085</v>
      </c>
      <c r="C5421" s="38" t="s">
        <v>5494</v>
      </c>
      <c r="D5421" s="39">
        <v>0.41610000000000003</v>
      </c>
      <c r="E5421" s="39">
        <v>0.3579</v>
      </c>
    </row>
    <row r="5422" spans="1:5" x14ac:dyDescent="0.2">
      <c r="A5422" s="39">
        <v>75</v>
      </c>
      <c r="B5422" s="39">
        <v>2086</v>
      </c>
      <c r="C5422" s="38" t="s">
        <v>5495</v>
      </c>
      <c r="D5422" s="39">
        <v>0.41110000000000002</v>
      </c>
      <c r="E5422" s="39">
        <v>0.35260000000000002</v>
      </c>
    </row>
    <row r="5423" spans="1:5" x14ac:dyDescent="0.2">
      <c r="A5423" s="39">
        <v>75</v>
      </c>
      <c r="B5423" s="39">
        <v>2087</v>
      </c>
      <c r="C5423" s="38" t="s">
        <v>5496</v>
      </c>
      <c r="D5423" s="39">
        <v>0.40589999999999998</v>
      </c>
      <c r="E5423" s="39">
        <v>0.34739999999999999</v>
      </c>
    </row>
    <row r="5424" spans="1:5" x14ac:dyDescent="0.2">
      <c r="A5424" s="39">
        <v>75</v>
      </c>
      <c r="B5424" s="39">
        <v>2088</v>
      </c>
      <c r="C5424" s="38" t="s">
        <v>5497</v>
      </c>
      <c r="D5424" s="39">
        <v>0.40089999999999998</v>
      </c>
      <c r="E5424" s="39">
        <v>0.34210000000000002</v>
      </c>
    </row>
    <row r="5425" spans="1:5" x14ac:dyDescent="0.2">
      <c r="A5425" s="39">
        <v>75</v>
      </c>
      <c r="B5425" s="39">
        <v>2089</v>
      </c>
      <c r="C5425" s="38" t="s">
        <v>5498</v>
      </c>
      <c r="D5425" s="39">
        <v>0.39600000000000002</v>
      </c>
      <c r="E5425" s="39">
        <v>0.33700000000000002</v>
      </c>
    </row>
    <row r="5426" spans="1:5" x14ac:dyDescent="0.2">
      <c r="A5426" s="39">
        <v>75</v>
      </c>
      <c r="B5426" s="39">
        <v>2090</v>
      </c>
      <c r="C5426" s="38" t="s">
        <v>5499</v>
      </c>
      <c r="D5426" s="39">
        <v>0.3911</v>
      </c>
      <c r="E5426" s="39">
        <v>0.33200000000000002</v>
      </c>
    </row>
    <row r="5427" spans="1:5" x14ac:dyDescent="0.2">
      <c r="A5427" s="39">
        <v>75</v>
      </c>
      <c r="B5427" s="39">
        <v>2091</v>
      </c>
      <c r="C5427" s="38" t="s">
        <v>5500</v>
      </c>
      <c r="D5427" s="39">
        <v>0.38619999999999999</v>
      </c>
      <c r="E5427" s="39">
        <v>0.3271</v>
      </c>
    </row>
    <row r="5428" spans="1:5" x14ac:dyDescent="0.2">
      <c r="A5428" s="39">
        <v>75</v>
      </c>
      <c r="B5428" s="39">
        <v>2092</v>
      </c>
      <c r="C5428" s="38" t="s">
        <v>5501</v>
      </c>
      <c r="D5428" s="39">
        <v>0.38150000000000001</v>
      </c>
      <c r="E5428" s="39">
        <v>0.3221</v>
      </c>
    </row>
    <row r="5429" spans="1:5" x14ac:dyDescent="0.2">
      <c r="A5429" s="39">
        <v>75</v>
      </c>
      <c r="B5429" s="39">
        <v>2093</v>
      </c>
      <c r="C5429" s="38" t="s">
        <v>5502</v>
      </c>
      <c r="D5429" s="39">
        <v>0.37669999999999998</v>
      </c>
      <c r="E5429" s="39">
        <v>0.31740000000000002</v>
      </c>
    </row>
    <row r="5430" spans="1:5" x14ac:dyDescent="0.2">
      <c r="A5430" s="39">
        <v>75</v>
      </c>
      <c r="B5430" s="39">
        <v>2094</v>
      </c>
      <c r="C5430" s="38" t="s">
        <v>5503</v>
      </c>
      <c r="D5430" s="39">
        <v>0.37209999999999999</v>
      </c>
      <c r="E5430" s="39">
        <v>0.31269999999999998</v>
      </c>
    </row>
    <row r="5431" spans="1:5" x14ac:dyDescent="0.2">
      <c r="A5431" s="39">
        <v>75</v>
      </c>
      <c r="B5431" s="39">
        <v>2095</v>
      </c>
      <c r="C5431" s="38" t="s">
        <v>5504</v>
      </c>
      <c r="D5431" s="39">
        <v>0.36749999999999999</v>
      </c>
      <c r="E5431" s="39">
        <v>0.308</v>
      </c>
    </row>
    <row r="5432" spans="1:5" x14ac:dyDescent="0.2">
      <c r="A5432" s="39">
        <v>75</v>
      </c>
      <c r="B5432" s="39">
        <v>2096</v>
      </c>
      <c r="C5432" s="38" t="s">
        <v>5505</v>
      </c>
      <c r="D5432" s="39">
        <v>0.3629</v>
      </c>
      <c r="E5432" s="39">
        <v>0.3034</v>
      </c>
    </row>
    <row r="5433" spans="1:5" x14ac:dyDescent="0.2">
      <c r="A5433" s="39">
        <v>75</v>
      </c>
      <c r="B5433" s="39">
        <v>2097</v>
      </c>
      <c r="C5433" s="38" t="s">
        <v>5506</v>
      </c>
      <c r="D5433" s="39">
        <v>0.35849999999999999</v>
      </c>
      <c r="E5433" s="39">
        <v>0.29880000000000001</v>
      </c>
    </row>
    <row r="5434" spans="1:5" x14ac:dyDescent="0.2">
      <c r="A5434" s="39">
        <v>75</v>
      </c>
      <c r="B5434" s="39">
        <v>2098</v>
      </c>
      <c r="C5434" s="38" t="s">
        <v>5507</v>
      </c>
      <c r="D5434" s="39">
        <v>0.35399999999999998</v>
      </c>
      <c r="E5434" s="39">
        <v>0.2944</v>
      </c>
    </row>
    <row r="5435" spans="1:5" x14ac:dyDescent="0.2">
      <c r="A5435" s="39">
        <v>75</v>
      </c>
      <c r="B5435" s="39">
        <v>2099</v>
      </c>
      <c r="C5435" s="38" t="s">
        <v>5508</v>
      </c>
      <c r="D5435" s="39">
        <v>0.34960000000000002</v>
      </c>
      <c r="E5435" s="39">
        <v>0.28999999999999998</v>
      </c>
    </row>
    <row r="5436" spans="1:5" x14ac:dyDescent="0.2">
      <c r="A5436" s="39">
        <v>75</v>
      </c>
      <c r="B5436" s="39">
        <v>2100</v>
      </c>
      <c r="C5436" s="38" t="s">
        <v>5509</v>
      </c>
      <c r="D5436" s="39">
        <v>0.3453</v>
      </c>
      <c r="E5436" s="39">
        <v>0.28570000000000001</v>
      </c>
    </row>
    <row r="5437" spans="1:5" x14ac:dyDescent="0.2">
      <c r="A5437" s="39">
        <v>75</v>
      </c>
      <c r="B5437" s="39">
        <v>2101</v>
      </c>
      <c r="C5437" s="38" t="s">
        <v>5510</v>
      </c>
      <c r="D5437" s="39">
        <v>0.34100000000000003</v>
      </c>
      <c r="E5437" s="39">
        <v>0.28149999999999997</v>
      </c>
    </row>
    <row r="5438" spans="1:5" x14ac:dyDescent="0.2">
      <c r="A5438" s="39">
        <v>75</v>
      </c>
      <c r="B5438" s="39">
        <v>2102</v>
      </c>
      <c r="C5438" s="38" t="s">
        <v>5511</v>
      </c>
      <c r="D5438" s="39">
        <v>0.3367</v>
      </c>
      <c r="E5438" s="39">
        <v>0.2772</v>
      </c>
    </row>
    <row r="5439" spans="1:5" x14ac:dyDescent="0.2">
      <c r="A5439" s="39">
        <v>75</v>
      </c>
      <c r="B5439" s="39">
        <v>2103</v>
      </c>
      <c r="C5439" s="38" t="s">
        <v>5512</v>
      </c>
      <c r="D5439" s="39">
        <v>0.33260000000000001</v>
      </c>
      <c r="E5439" s="39">
        <v>0.27310000000000001</v>
      </c>
    </row>
    <row r="5440" spans="1:5" x14ac:dyDescent="0.2">
      <c r="A5440" s="39">
        <v>75</v>
      </c>
      <c r="B5440" s="39">
        <v>2104</v>
      </c>
      <c r="C5440" s="38" t="s">
        <v>5513</v>
      </c>
      <c r="D5440" s="39">
        <v>0.32850000000000001</v>
      </c>
      <c r="E5440" s="39">
        <v>0.26900000000000002</v>
      </c>
    </row>
    <row r="5441" spans="1:5" x14ac:dyDescent="0.2">
      <c r="A5441" s="39">
        <v>75</v>
      </c>
      <c r="B5441" s="39">
        <v>2105</v>
      </c>
      <c r="C5441" s="38" t="s">
        <v>5514</v>
      </c>
      <c r="D5441" s="39">
        <v>0.32440000000000002</v>
      </c>
      <c r="E5441" s="39">
        <v>0.26500000000000001</v>
      </c>
    </row>
    <row r="5442" spans="1:5" x14ac:dyDescent="0.2">
      <c r="A5442" s="39">
        <v>75</v>
      </c>
      <c r="B5442" s="39">
        <v>2106</v>
      </c>
      <c r="C5442" s="38" t="s">
        <v>5515</v>
      </c>
      <c r="D5442" s="39">
        <v>0.32040000000000002</v>
      </c>
      <c r="E5442" s="39">
        <v>0.2611</v>
      </c>
    </row>
    <row r="5443" spans="1:5" x14ac:dyDescent="0.2">
      <c r="A5443" s="39">
        <v>75</v>
      </c>
      <c r="B5443" s="39">
        <v>2107</v>
      </c>
      <c r="C5443" s="38" t="s">
        <v>5516</v>
      </c>
      <c r="D5443" s="39">
        <v>0.31640000000000001</v>
      </c>
      <c r="E5443" s="39">
        <v>0.25719999999999998</v>
      </c>
    </row>
    <row r="5444" spans="1:5" x14ac:dyDescent="0.2">
      <c r="A5444" s="39">
        <v>75</v>
      </c>
      <c r="B5444" s="39">
        <v>2108</v>
      </c>
      <c r="C5444" s="38" t="s">
        <v>5517</v>
      </c>
      <c r="D5444" s="39">
        <v>0.3125</v>
      </c>
      <c r="E5444" s="39">
        <v>0.25330000000000003</v>
      </c>
    </row>
    <row r="5445" spans="1:5" x14ac:dyDescent="0.2">
      <c r="A5445" s="39">
        <v>75</v>
      </c>
      <c r="B5445" s="39">
        <v>2109</v>
      </c>
      <c r="C5445" s="38" t="s">
        <v>5518</v>
      </c>
      <c r="D5445" s="39">
        <v>0.30869999999999997</v>
      </c>
      <c r="E5445" s="39">
        <v>0.2495</v>
      </c>
    </row>
    <row r="5446" spans="1:5" x14ac:dyDescent="0.2">
      <c r="A5446" s="39">
        <v>75</v>
      </c>
      <c r="B5446" s="39">
        <v>2110</v>
      </c>
      <c r="C5446" s="38" t="s">
        <v>5519</v>
      </c>
      <c r="D5446" s="39">
        <v>0.30480000000000002</v>
      </c>
      <c r="E5446" s="39">
        <v>0.24579999999999999</v>
      </c>
    </row>
    <row r="5447" spans="1:5" x14ac:dyDescent="0.2">
      <c r="A5447" s="39">
        <v>75</v>
      </c>
      <c r="B5447" s="39">
        <v>2111</v>
      </c>
      <c r="C5447" s="38" t="s">
        <v>5520</v>
      </c>
      <c r="D5447" s="39">
        <v>0.30099999999999999</v>
      </c>
      <c r="E5447" s="39">
        <v>0.24210000000000001</v>
      </c>
    </row>
    <row r="5448" spans="1:5" x14ac:dyDescent="0.2">
      <c r="A5448" s="39">
        <v>75</v>
      </c>
      <c r="B5448" s="39">
        <v>2112</v>
      </c>
      <c r="C5448" s="38" t="s">
        <v>5521</v>
      </c>
      <c r="D5448" s="39">
        <v>0.2974</v>
      </c>
      <c r="E5448" s="39">
        <v>0.23849999999999999</v>
      </c>
    </row>
    <row r="5449" spans="1:5" x14ac:dyDescent="0.2">
      <c r="A5449" s="39">
        <v>75</v>
      </c>
      <c r="B5449" s="39">
        <v>2113</v>
      </c>
      <c r="C5449" s="38" t="s">
        <v>5522</v>
      </c>
      <c r="D5449" s="39">
        <v>0.29360000000000003</v>
      </c>
      <c r="E5449" s="39">
        <v>0.23499999999999999</v>
      </c>
    </row>
    <row r="5450" spans="1:5" x14ac:dyDescent="0.2">
      <c r="A5450" s="39">
        <v>75</v>
      </c>
      <c r="B5450" s="39">
        <v>2114</v>
      </c>
      <c r="C5450" s="38" t="s">
        <v>5523</v>
      </c>
      <c r="D5450" s="39">
        <v>0.28999999999999998</v>
      </c>
      <c r="E5450" s="39">
        <v>0.23139999999999999</v>
      </c>
    </row>
    <row r="5451" spans="1:5" x14ac:dyDescent="0.2">
      <c r="A5451" s="39">
        <v>75</v>
      </c>
      <c r="B5451" s="39">
        <v>2115</v>
      </c>
      <c r="C5451" s="38" t="s">
        <v>5524</v>
      </c>
      <c r="D5451" s="39">
        <v>0.2863</v>
      </c>
      <c r="E5451" s="39">
        <v>0.22800000000000001</v>
      </c>
    </row>
    <row r="5452" spans="1:5" x14ac:dyDescent="0.2">
      <c r="A5452" s="39">
        <v>75</v>
      </c>
      <c r="B5452" s="39">
        <v>2116</v>
      </c>
      <c r="C5452" s="38" t="s">
        <v>5525</v>
      </c>
      <c r="D5452" s="39">
        <v>0.28264720689655171</v>
      </c>
      <c r="E5452" s="39">
        <v>0.22464995678478827</v>
      </c>
    </row>
    <row r="5453" spans="1:5" x14ac:dyDescent="0.2">
      <c r="A5453" s="39">
        <v>75</v>
      </c>
      <c r="B5453" s="39">
        <v>2117</v>
      </c>
      <c r="C5453" s="38" t="s">
        <v>5526</v>
      </c>
      <c r="D5453" s="39">
        <v>0.27904101839476808</v>
      </c>
      <c r="E5453" s="39">
        <v>0.2213491363307335</v>
      </c>
    </row>
    <row r="5454" spans="1:5" x14ac:dyDescent="0.2">
      <c r="A5454" s="39">
        <v>76</v>
      </c>
      <c r="B5454" s="39">
        <v>2024</v>
      </c>
      <c r="C5454" s="38" t="s">
        <v>5527</v>
      </c>
      <c r="D5454" s="39">
        <v>0.94069999999999998</v>
      </c>
      <c r="E5454" s="39">
        <v>0.9355</v>
      </c>
    </row>
    <row r="5455" spans="1:5" x14ac:dyDescent="0.2">
      <c r="A5455" s="39">
        <v>76</v>
      </c>
      <c r="B5455" s="39">
        <v>2025</v>
      </c>
      <c r="C5455" s="38" t="s">
        <v>5528</v>
      </c>
      <c r="D5455" s="39">
        <v>0.91210000000000002</v>
      </c>
      <c r="E5455" s="39">
        <v>0.90459999999999996</v>
      </c>
    </row>
    <row r="5456" spans="1:5" x14ac:dyDescent="0.2">
      <c r="A5456" s="39">
        <v>76</v>
      </c>
      <c r="B5456" s="39">
        <v>2026</v>
      </c>
      <c r="C5456" s="38" t="s">
        <v>5529</v>
      </c>
      <c r="D5456" s="39">
        <v>0.90159999999999996</v>
      </c>
      <c r="E5456" s="39">
        <v>0.8921</v>
      </c>
    </row>
    <row r="5457" spans="1:5" x14ac:dyDescent="0.2">
      <c r="A5457" s="39">
        <v>76</v>
      </c>
      <c r="B5457" s="39">
        <v>2027</v>
      </c>
      <c r="C5457" s="38" t="s">
        <v>5530</v>
      </c>
      <c r="D5457" s="39">
        <v>0.89080000000000004</v>
      </c>
      <c r="E5457" s="39">
        <v>0.87960000000000005</v>
      </c>
    </row>
    <row r="5458" spans="1:5" x14ac:dyDescent="0.2">
      <c r="A5458" s="39">
        <v>76</v>
      </c>
      <c r="B5458" s="39">
        <v>2028</v>
      </c>
      <c r="C5458" s="38" t="s">
        <v>5531</v>
      </c>
      <c r="D5458" s="39">
        <v>0.87960000000000005</v>
      </c>
      <c r="E5458" s="39">
        <v>0.86680000000000001</v>
      </c>
    </row>
    <row r="5459" spans="1:5" x14ac:dyDescent="0.2">
      <c r="A5459" s="39">
        <v>76</v>
      </c>
      <c r="B5459" s="39">
        <v>2029</v>
      </c>
      <c r="C5459" s="38" t="s">
        <v>5532</v>
      </c>
      <c r="D5459" s="39">
        <v>0.86770000000000003</v>
      </c>
      <c r="E5459" s="39">
        <v>0.85370000000000001</v>
      </c>
    </row>
    <row r="5460" spans="1:5" x14ac:dyDescent="0.2">
      <c r="A5460" s="39">
        <v>76</v>
      </c>
      <c r="B5460" s="39">
        <v>2030</v>
      </c>
      <c r="C5460" s="38" t="s">
        <v>5533</v>
      </c>
      <c r="D5460" s="39">
        <v>0.85529999999999995</v>
      </c>
      <c r="E5460" s="39">
        <v>0.84019999999999995</v>
      </c>
    </row>
    <row r="5461" spans="1:5" x14ac:dyDescent="0.2">
      <c r="A5461" s="39">
        <v>76</v>
      </c>
      <c r="B5461" s="39">
        <v>2031</v>
      </c>
      <c r="C5461" s="38" t="s">
        <v>5534</v>
      </c>
      <c r="D5461" s="39">
        <v>0.84219999999999995</v>
      </c>
      <c r="E5461" s="39">
        <v>0.82630000000000003</v>
      </c>
    </row>
    <row r="5462" spans="1:5" x14ac:dyDescent="0.2">
      <c r="A5462" s="39">
        <v>76</v>
      </c>
      <c r="B5462" s="39">
        <v>2032</v>
      </c>
      <c r="C5462" s="38" t="s">
        <v>5535</v>
      </c>
      <c r="D5462" s="39">
        <v>0.82840000000000003</v>
      </c>
      <c r="E5462" s="39">
        <v>0.81189999999999996</v>
      </c>
    </row>
    <row r="5463" spans="1:5" x14ac:dyDescent="0.2">
      <c r="A5463" s="39">
        <v>76</v>
      </c>
      <c r="B5463" s="39">
        <v>2033</v>
      </c>
      <c r="C5463" s="38" t="s">
        <v>5536</v>
      </c>
      <c r="D5463" s="39">
        <v>0.81410000000000005</v>
      </c>
      <c r="E5463" s="39">
        <v>0.79710000000000003</v>
      </c>
    </row>
    <row r="5464" spans="1:5" x14ac:dyDescent="0.2">
      <c r="A5464" s="39">
        <v>76</v>
      </c>
      <c r="B5464" s="39">
        <v>2034</v>
      </c>
      <c r="C5464" s="38" t="s">
        <v>5537</v>
      </c>
      <c r="D5464" s="39">
        <v>0.8</v>
      </c>
      <c r="E5464" s="39">
        <v>0.78169999999999995</v>
      </c>
    </row>
    <row r="5465" spans="1:5" x14ac:dyDescent="0.2">
      <c r="A5465" s="39">
        <v>76</v>
      </c>
      <c r="B5465" s="39">
        <v>2035</v>
      </c>
      <c r="C5465" s="38" t="s">
        <v>5538</v>
      </c>
      <c r="D5465" s="39">
        <v>0.78620000000000001</v>
      </c>
      <c r="E5465" s="39">
        <v>0.76690000000000003</v>
      </c>
    </row>
    <row r="5466" spans="1:5" x14ac:dyDescent="0.2">
      <c r="A5466" s="39">
        <v>76</v>
      </c>
      <c r="B5466" s="39">
        <v>2036</v>
      </c>
      <c r="C5466" s="38" t="s">
        <v>5539</v>
      </c>
      <c r="D5466" s="39">
        <v>0.7732</v>
      </c>
      <c r="E5466" s="39">
        <v>0.75280000000000002</v>
      </c>
    </row>
    <row r="5467" spans="1:5" x14ac:dyDescent="0.2">
      <c r="A5467" s="39">
        <v>76</v>
      </c>
      <c r="B5467" s="39">
        <v>2037</v>
      </c>
      <c r="C5467" s="38" t="s">
        <v>5540</v>
      </c>
      <c r="D5467" s="39">
        <v>0.76090000000000002</v>
      </c>
      <c r="E5467" s="39">
        <v>0.73929999999999996</v>
      </c>
    </row>
    <row r="5468" spans="1:5" x14ac:dyDescent="0.2">
      <c r="A5468" s="39">
        <v>76</v>
      </c>
      <c r="B5468" s="39">
        <v>2038</v>
      </c>
      <c r="C5468" s="38" t="s">
        <v>5541</v>
      </c>
      <c r="D5468" s="39">
        <v>0.74960000000000004</v>
      </c>
      <c r="E5468" s="39">
        <v>0.72670000000000001</v>
      </c>
    </row>
    <row r="5469" spans="1:5" x14ac:dyDescent="0.2">
      <c r="A5469" s="39">
        <v>76</v>
      </c>
      <c r="B5469" s="39">
        <v>2039</v>
      </c>
      <c r="C5469" s="38" t="s">
        <v>5542</v>
      </c>
      <c r="D5469" s="39">
        <v>0.73909999999999998</v>
      </c>
      <c r="E5469" s="39">
        <v>0.71479999999999999</v>
      </c>
    </row>
    <row r="5470" spans="1:5" x14ac:dyDescent="0.2">
      <c r="A5470" s="39">
        <v>76</v>
      </c>
      <c r="B5470" s="39">
        <v>2040</v>
      </c>
      <c r="C5470" s="38" t="s">
        <v>5543</v>
      </c>
      <c r="D5470" s="39">
        <v>0.72919999999999996</v>
      </c>
      <c r="E5470" s="39">
        <v>0.7036</v>
      </c>
    </row>
    <row r="5471" spans="1:5" x14ac:dyDescent="0.2">
      <c r="A5471" s="39">
        <v>76</v>
      </c>
      <c r="B5471" s="39">
        <v>2041</v>
      </c>
      <c r="C5471" s="38" t="s">
        <v>5544</v>
      </c>
      <c r="D5471" s="39">
        <v>0.71989999999999998</v>
      </c>
      <c r="E5471" s="39">
        <v>0.69289999999999996</v>
      </c>
    </row>
    <row r="5472" spans="1:5" x14ac:dyDescent="0.2">
      <c r="A5472" s="39">
        <v>76</v>
      </c>
      <c r="B5472" s="39">
        <v>2042</v>
      </c>
      <c r="C5472" s="38" t="s">
        <v>5545</v>
      </c>
      <c r="D5472" s="39">
        <v>0.71089999999999998</v>
      </c>
      <c r="E5472" s="39">
        <v>0.6825</v>
      </c>
    </row>
    <row r="5473" spans="1:5" x14ac:dyDescent="0.2">
      <c r="A5473" s="39">
        <v>76</v>
      </c>
      <c r="B5473" s="39">
        <v>2043</v>
      </c>
      <c r="C5473" s="38" t="s">
        <v>5546</v>
      </c>
      <c r="D5473" s="39">
        <v>0.70220000000000005</v>
      </c>
      <c r="E5473" s="39">
        <v>0.6724</v>
      </c>
    </row>
    <row r="5474" spans="1:5" x14ac:dyDescent="0.2">
      <c r="A5474" s="39">
        <v>76</v>
      </c>
      <c r="B5474" s="39">
        <v>2044</v>
      </c>
      <c r="C5474" s="38" t="s">
        <v>5547</v>
      </c>
      <c r="D5474" s="39">
        <v>0.69369999999999998</v>
      </c>
      <c r="E5474" s="39">
        <v>0.66249999999999998</v>
      </c>
    </row>
    <row r="5475" spans="1:5" x14ac:dyDescent="0.2">
      <c r="A5475" s="39">
        <v>76</v>
      </c>
      <c r="B5475" s="39">
        <v>2045</v>
      </c>
      <c r="C5475" s="38" t="s">
        <v>5548</v>
      </c>
      <c r="D5475" s="39">
        <v>0.68520000000000003</v>
      </c>
      <c r="E5475" s="39">
        <v>0.65269999999999995</v>
      </c>
    </row>
    <row r="5476" spans="1:5" x14ac:dyDescent="0.2">
      <c r="A5476" s="39">
        <v>76</v>
      </c>
      <c r="B5476" s="39">
        <v>2046</v>
      </c>
      <c r="C5476" s="38" t="s">
        <v>5549</v>
      </c>
      <c r="D5476" s="39">
        <v>0.67679999999999996</v>
      </c>
      <c r="E5476" s="39">
        <v>0.64300000000000002</v>
      </c>
    </row>
    <row r="5477" spans="1:5" x14ac:dyDescent="0.2">
      <c r="A5477" s="39">
        <v>76</v>
      </c>
      <c r="B5477" s="39">
        <v>2047</v>
      </c>
      <c r="C5477" s="38" t="s">
        <v>5550</v>
      </c>
      <c r="D5477" s="39">
        <v>0.66849999999999998</v>
      </c>
      <c r="E5477" s="39">
        <v>0.63360000000000005</v>
      </c>
    </row>
    <row r="5478" spans="1:5" x14ac:dyDescent="0.2">
      <c r="A5478" s="39">
        <v>76</v>
      </c>
      <c r="B5478" s="39">
        <v>2048</v>
      </c>
      <c r="C5478" s="38" t="s">
        <v>5551</v>
      </c>
      <c r="D5478" s="39">
        <v>0.6603</v>
      </c>
      <c r="E5478" s="39">
        <v>0.62419999999999998</v>
      </c>
    </row>
    <row r="5479" spans="1:5" x14ac:dyDescent="0.2">
      <c r="A5479" s="39">
        <v>76</v>
      </c>
      <c r="B5479" s="39">
        <v>2049</v>
      </c>
      <c r="C5479" s="38" t="s">
        <v>5552</v>
      </c>
      <c r="D5479" s="39">
        <v>0.6522</v>
      </c>
      <c r="E5479" s="39">
        <v>0.6149</v>
      </c>
    </row>
    <row r="5480" spans="1:5" x14ac:dyDescent="0.2">
      <c r="A5480" s="39">
        <v>76</v>
      </c>
      <c r="B5480" s="39">
        <v>2050</v>
      </c>
      <c r="C5480" s="38" t="s">
        <v>5553</v>
      </c>
      <c r="D5480" s="39">
        <v>0.64419999999999999</v>
      </c>
      <c r="E5480" s="39">
        <v>0.60580000000000001</v>
      </c>
    </row>
    <row r="5481" spans="1:5" x14ac:dyDescent="0.2">
      <c r="A5481" s="39">
        <v>76</v>
      </c>
      <c r="B5481" s="39">
        <v>2051</v>
      </c>
      <c r="C5481" s="38" t="s">
        <v>5554</v>
      </c>
      <c r="D5481" s="39">
        <v>0.63639999999999997</v>
      </c>
      <c r="E5481" s="39">
        <v>0.5968</v>
      </c>
    </row>
    <row r="5482" spans="1:5" x14ac:dyDescent="0.2">
      <c r="A5482" s="39">
        <v>76</v>
      </c>
      <c r="B5482" s="39">
        <v>2052</v>
      </c>
      <c r="C5482" s="38" t="s">
        <v>5555</v>
      </c>
      <c r="D5482" s="39">
        <v>0.62860000000000005</v>
      </c>
      <c r="E5482" s="39">
        <v>0.58789999999999998</v>
      </c>
    </row>
    <row r="5483" spans="1:5" x14ac:dyDescent="0.2">
      <c r="A5483" s="39">
        <v>76</v>
      </c>
      <c r="B5483" s="39">
        <v>2053</v>
      </c>
      <c r="C5483" s="38" t="s">
        <v>5556</v>
      </c>
      <c r="D5483" s="39">
        <v>0.62090000000000001</v>
      </c>
      <c r="E5483" s="39">
        <v>0.57920000000000005</v>
      </c>
    </row>
    <row r="5484" spans="1:5" x14ac:dyDescent="0.2">
      <c r="A5484" s="39">
        <v>76</v>
      </c>
      <c r="B5484" s="39">
        <v>2054</v>
      </c>
      <c r="C5484" s="38" t="s">
        <v>5557</v>
      </c>
      <c r="D5484" s="39">
        <v>0.61319999999999997</v>
      </c>
      <c r="E5484" s="39">
        <v>0.57069999999999999</v>
      </c>
    </row>
    <row r="5485" spans="1:5" x14ac:dyDescent="0.2">
      <c r="A5485" s="39">
        <v>76</v>
      </c>
      <c r="B5485" s="39">
        <v>2055</v>
      </c>
      <c r="C5485" s="38" t="s">
        <v>5558</v>
      </c>
      <c r="D5485" s="39">
        <v>0.60570000000000002</v>
      </c>
      <c r="E5485" s="39">
        <v>0.56220000000000003</v>
      </c>
    </row>
    <row r="5486" spans="1:5" x14ac:dyDescent="0.2">
      <c r="A5486" s="39">
        <v>76</v>
      </c>
      <c r="B5486" s="39">
        <v>2056</v>
      </c>
      <c r="C5486" s="38" t="s">
        <v>5559</v>
      </c>
      <c r="D5486" s="39">
        <v>0.59830000000000005</v>
      </c>
      <c r="E5486" s="39">
        <v>0.55389999999999995</v>
      </c>
    </row>
    <row r="5487" spans="1:5" x14ac:dyDescent="0.2">
      <c r="A5487" s="39">
        <v>76</v>
      </c>
      <c r="B5487" s="39">
        <v>2057</v>
      </c>
      <c r="C5487" s="38" t="s">
        <v>5560</v>
      </c>
      <c r="D5487" s="39">
        <v>0.59089999999999998</v>
      </c>
      <c r="E5487" s="39">
        <v>0.54559999999999997</v>
      </c>
    </row>
    <row r="5488" spans="1:5" x14ac:dyDescent="0.2">
      <c r="A5488" s="39">
        <v>76</v>
      </c>
      <c r="B5488" s="39">
        <v>2058</v>
      </c>
      <c r="C5488" s="38" t="s">
        <v>5561</v>
      </c>
      <c r="D5488" s="39">
        <v>0.58360000000000001</v>
      </c>
      <c r="E5488" s="39">
        <v>0.53759999999999997</v>
      </c>
    </row>
    <row r="5489" spans="1:5" x14ac:dyDescent="0.2">
      <c r="A5489" s="39">
        <v>76</v>
      </c>
      <c r="B5489" s="39">
        <v>2059</v>
      </c>
      <c r="C5489" s="38" t="s">
        <v>5562</v>
      </c>
      <c r="D5489" s="39">
        <v>0.5766</v>
      </c>
      <c r="E5489" s="39">
        <v>0.52959999999999996</v>
      </c>
    </row>
    <row r="5490" spans="1:5" x14ac:dyDescent="0.2">
      <c r="A5490" s="39">
        <v>76</v>
      </c>
      <c r="B5490" s="39">
        <v>2060</v>
      </c>
      <c r="C5490" s="38" t="s">
        <v>5563</v>
      </c>
      <c r="D5490" s="39">
        <v>0.56950000000000001</v>
      </c>
      <c r="E5490" s="39">
        <v>0.52170000000000005</v>
      </c>
    </row>
    <row r="5491" spans="1:5" x14ac:dyDescent="0.2">
      <c r="A5491" s="39">
        <v>76</v>
      </c>
      <c r="B5491" s="39">
        <v>2061</v>
      </c>
      <c r="C5491" s="38" t="s">
        <v>5564</v>
      </c>
      <c r="D5491" s="39">
        <v>0.5625</v>
      </c>
      <c r="E5491" s="39">
        <v>0.51390000000000002</v>
      </c>
    </row>
    <row r="5492" spans="1:5" x14ac:dyDescent="0.2">
      <c r="A5492" s="39">
        <v>76</v>
      </c>
      <c r="B5492" s="39">
        <v>2062</v>
      </c>
      <c r="C5492" s="38" t="s">
        <v>5565</v>
      </c>
      <c r="D5492" s="39">
        <v>0.55549999999999999</v>
      </c>
      <c r="E5492" s="39">
        <v>0.50639999999999996</v>
      </c>
    </row>
    <row r="5493" spans="1:5" x14ac:dyDescent="0.2">
      <c r="A5493" s="39">
        <v>76</v>
      </c>
      <c r="B5493" s="39">
        <v>2063</v>
      </c>
      <c r="C5493" s="38" t="s">
        <v>5566</v>
      </c>
      <c r="D5493" s="39">
        <v>0.54869999999999997</v>
      </c>
      <c r="E5493" s="39">
        <v>0.49880000000000002</v>
      </c>
    </row>
    <row r="5494" spans="1:5" x14ac:dyDescent="0.2">
      <c r="A5494" s="39">
        <v>76</v>
      </c>
      <c r="B5494" s="39">
        <v>2064</v>
      </c>
      <c r="C5494" s="38" t="s">
        <v>5567</v>
      </c>
      <c r="D5494" s="39">
        <v>0.54190000000000005</v>
      </c>
      <c r="E5494" s="39">
        <v>0.4914</v>
      </c>
    </row>
    <row r="5495" spans="1:5" x14ac:dyDescent="0.2">
      <c r="A5495" s="39">
        <v>76</v>
      </c>
      <c r="B5495" s="39">
        <v>2065</v>
      </c>
      <c r="C5495" s="38" t="s">
        <v>5568</v>
      </c>
      <c r="D5495" s="39">
        <v>0.5353</v>
      </c>
      <c r="E5495" s="39">
        <v>0.48420000000000002</v>
      </c>
    </row>
    <row r="5496" spans="1:5" x14ac:dyDescent="0.2">
      <c r="A5496" s="39">
        <v>76</v>
      </c>
      <c r="B5496" s="39">
        <v>2066</v>
      </c>
      <c r="C5496" s="38" t="s">
        <v>5569</v>
      </c>
      <c r="D5496" s="39">
        <v>0.52869999999999995</v>
      </c>
      <c r="E5496" s="39">
        <v>0.47689999999999999</v>
      </c>
    </row>
    <row r="5497" spans="1:5" x14ac:dyDescent="0.2">
      <c r="A5497" s="39">
        <v>76</v>
      </c>
      <c r="B5497" s="39">
        <v>2067</v>
      </c>
      <c r="C5497" s="38" t="s">
        <v>5570</v>
      </c>
      <c r="D5497" s="39">
        <v>0.52229999999999999</v>
      </c>
      <c r="E5497" s="39">
        <v>0.4698</v>
      </c>
    </row>
    <row r="5498" spans="1:5" x14ac:dyDescent="0.2">
      <c r="A5498" s="39">
        <v>76</v>
      </c>
      <c r="B5498" s="39">
        <v>2068</v>
      </c>
      <c r="C5498" s="38" t="s">
        <v>5571</v>
      </c>
      <c r="D5498" s="39">
        <v>0.51580000000000004</v>
      </c>
      <c r="E5498" s="39">
        <v>0.46289999999999998</v>
      </c>
    </row>
    <row r="5499" spans="1:5" x14ac:dyDescent="0.2">
      <c r="A5499" s="39">
        <v>76</v>
      </c>
      <c r="B5499" s="39">
        <v>2069</v>
      </c>
      <c r="C5499" s="38" t="s">
        <v>5572</v>
      </c>
      <c r="D5499" s="39">
        <v>0.50949999999999995</v>
      </c>
      <c r="E5499" s="39">
        <v>0.45600000000000002</v>
      </c>
    </row>
    <row r="5500" spans="1:5" x14ac:dyDescent="0.2">
      <c r="A5500" s="39">
        <v>76</v>
      </c>
      <c r="B5500" s="39">
        <v>2070</v>
      </c>
      <c r="C5500" s="38" t="s">
        <v>5573</v>
      </c>
      <c r="D5500" s="39">
        <v>0.50319999999999998</v>
      </c>
      <c r="E5500" s="39">
        <v>0.44919999999999999</v>
      </c>
    </row>
    <row r="5501" spans="1:5" x14ac:dyDescent="0.2">
      <c r="A5501" s="39">
        <v>76</v>
      </c>
      <c r="B5501" s="39">
        <v>2071</v>
      </c>
      <c r="C5501" s="38" t="s">
        <v>5574</v>
      </c>
      <c r="D5501" s="39">
        <v>0.497</v>
      </c>
      <c r="E5501" s="39">
        <v>0.44259999999999999</v>
      </c>
    </row>
    <row r="5502" spans="1:5" x14ac:dyDescent="0.2">
      <c r="A5502" s="39">
        <v>76</v>
      </c>
      <c r="B5502" s="39">
        <v>2072</v>
      </c>
      <c r="C5502" s="38" t="s">
        <v>5575</v>
      </c>
      <c r="D5502" s="39">
        <v>0.49080000000000001</v>
      </c>
      <c r="E5502" s="39">
        <v>0.436</v>
      </c>
    </row>
    <row r="5503" spans="1:5" x14ac:dyDescent="0.2">
      <c r="A5503" s="39">
        <v>76</v>
      </c>
      <c r="B5503" s="39">
        <v>2073</v>
      </c>
      <c r="C5503" s="38" t="s">
        <v>5576</v>
      </c>
      <c r="D5503" s="39">
        <v>0.48480000000000001</v>
      </c>
      <c r="E5503" s="39">
        <v>0.4294</v>
      </c>
    </row>
    <row r="5504" spans="1:5" x14ac:dyDescent="0.2">
      <c r="A5504" s="39">
        <v>76</v>
      </c>
      <c r="B5504" s="39">
        <v>2074</v>
      </c>
      <c r="C5504" s="38" t="s">
        <v>5577</v>
      </c>
      <c r="D5504" s="39">
        <v>0.4788</v>
      </c>
      <c r="E5504" s="39">
        <v>0.42309999999999998</v>
      </c>
    </row>
    <row r="5505" spans="1:5" x14ac:dyDescent="0.2">
      <c r="A5505" s="39">
        <v>76</v>
      </c>
      <c r="B5505" s="39">
        <v>2075</v>
      </c>
      <c r="C5505" s="38" t="s">
        <v>5578</v>
      </c>
      <c r="D5505" s="39">
        <v>0.47289999999999999</v>
      </c>
      <c r="E5505" s="39">
        <v>0.4168</v>
      </c>
    </row>
    <row r="5506" spans="1:5" x14ac:dyDescent="0.2">
      <c r="A5506" s="39">
        <v>76</v>
      </c>
      <c r="B5506" s="39">
        <v>2076</v>
      </c>
      <c r="C5506" s="38" t="s">
        <v>5579</v>
      </c>
      <c r="D5506" s="39">
        <v>0.4672</v>
      </c>
      <c r="E5506" s="39">
        <v>0.41060000000000002</v>
      </c>
    </row>
    <row r="5507" spans="1:5" x14ac:dyDescent="0.2">
      <c r="A5507" s="39">
        <v>76</v>
      </c>
      <c r="B5507" s="39">
        <v>2077</v>
      </c>
      <c r="C5507" s="38" t="s">
        <v>5580</v>
      </c>
      <c r="D5507" s="39">
        <v>0.46139999999999998</v>
      </c>
      <c r="E5507" s="39">
        <v>0.40450000000000003</v>
      </c>
    </row>
    <row r="5508" spans="1:5" x14ac:dyDescent="0.2">
      <c r="A5508" s="39">
        <v>76</v>
      </c>
      <c r="B5508" s="39">
        <v>2078</v>
      </c>
      <c r="C5508" s="38" t="s">
        <v>5581</v>
      </c>
      <c r="D5508" s="39">
        <v>0.45569999999999999</v>
      </c>
      <c r="E5508" s="39">
        <v>0.39839999999999998</v>
      </c>
    </row>
    <row r="5509" spans="1:5" x14ac:dyDescent="0.2">
      <c r="A5509" s="39">
        <v>76</v>
      </c>
      <c r="B5509" s="39">
        <v>2079</v>
      </c>
      <c r="C5509" s="38" t="s">
        <v>5582</v>
      </c>
      <c r="D5509" s="39">
        <v>0.4501</v>
      </c>
      <c r="E5509" s="39">
        <v>0.39250000000000002</v>
      </c>
    </row>
    <row r="5510" spans="1:5" x14ac:dyDescent="0.2">
      <c r="A5510" s="39">
        <v>76</v>
      </c>
      <c r="B5510" s="39">
        <v>2080</v>
      </c>
      <c r="C5510" s="38" t="s">
        <v>5583</v>
      </c>
      <c r="D5510" s="39">
        <v>0.44450000000000001</v>
      </c>
      <c r="E5510" s="39">
        <v>0.38669999999999999</v>
      </c>
    </row>
    <row r="5511" spans="1:5" x14ac:dyDescent="0.2">
      <c r="A5511" s="39">
        <v>76</v>
      </c>
      <c r="B5511" s="39">
        <v>2081</v>
      </c>
      <c r="C5511" s="38" t="s">
        <v>5584</v>
      </c>
      <c r="D5511" s="39">
        <v>0.439</v>
      </c>
      <c r="E5511" s="39">
        <v>0.38100000000000001</v>
      </c>
    </row>
    <row r="5512" spans="1:5" x14ac:dyDescent="0.2">
      <c r="A5512" s="39">
        <v>76</v>
      </c>
      <c r="B5512" s="39">
        <v>2082</v>
      </c>
      <c r="C5512" s="38" t="s">
        <v>5585</v>
      </c>
      <c r="D5512" s="39">
        <v>0.43359999999999999</v>
      </c>
      <c r="E5512" s="39">
        <v>0.37519999999999998</v>
      </c>
    </row>
    <row r="5513" spans="1:5" x14ac:dyDescent="0.2">
      <c r="A5513" s="39">
        <v>76</v>
      </c>
      <c r="B5513" s="39">
        <v>2083</v>
      </c>
      <c r="C5513" s="38" t="s">
        <v>5586</v>
      </c>
      <c r="D5513" s="39">
        <v>0.42820000000000003</v>
      </c>
      <c r="E5513" s="39">
        <v>0.36969999999999997</v>
      </c>
    </row>
    <row r="5514" spans="1:5" x14ac:dyDescent="0.2">
      <c r="A5514" s="39">
        <v>76</v>
      </c>
      <c r="B5514" s="39">
        <v>2084</v>
      </c>
      <c r="C5514" s="38" t="s">
        <v>5587</v>
      </c>
      <c r="D5514" s="39">
        <v>0.4229</v>
      </c>
      <c r="E5514" s="39">
        <v>0.36420000000000002</v>
      </c>
    </row>
    <row r="5515" spans="1:5" x14ac:dyDescent="0.2">
      <c r="A5515" s="39">
        <v>76</v>
      </c>
      <c r="B5515" s="39">
        <v>2085</v>
      </c>
      <c r="C5515" s="38" t="s">
        <v>5588</v>
      </c>
      <c r="D5515" s="39">
        <v>0.41770000000000002</v>
      </c>
      <c r="E5515" s="39">
        <v>0.35880000000000001</v>
      </c>
    </row>
    <row r="5516" spans="1:5" x14ac:dyDescent="0.2">
      <c r="A5516" s="39">
        <v>76</v>
      </c>
      <c r="B5516" s="39">
        <v>2086</v>
      </c>
      <c r="C5516" s="38" t="s">
        <v>5589</v>
      </c>
      <c r="D5516" s="39">
        <v>0.41270000000000001</v>
      </c>
      <c r="E5516" s="39">
        <v>0.35339999999999999</v>
      </c>
    </row>
    <row r="5517" spans="1:5" x14ac:dyDescent="0.2">
      <c r="A5517" s="39">
        <v>76</v>
      </c>
      <c r="B5517" s="39">
        <v>2087</v>
      </c>
      <c r="C5517" s="38" t="s">
        <v>5590</v>
      </c>
      <c r="D5517" s="39">
        <v>0.40760000000000002</v>
      </c>
      <c r="E5517" s="39">
        <v>0.34820000000000001</v>
      </c>
    </row>
    <row r="5518" spans="1:5" x14ac:dyDescent="0.2">
      <c r="A5518" s="39">
        <v>76</v>
      </c>
      <c r="B5518" s="39">
        <v>2088</v>
      </c>
      <c r="C5518" s="38" t="s">
        <v>5591</v>
      </c>
      <c r="D5518" s="39">
        <v>0.40250000000000002</v>
      </c>
      <c r="E5518" s="39">
        <v>0.34289999999999998</v>
      </c>
    </row>
    <row r="5519" spans="1:5" x14ac:dyDescent="0.2">
      <c r="A5519" s="39">
        <v>76</v>
      </c>
      <c r="B5519" s="39">
        <v>2089</v>
      </c>
      <c r="C5519" s="38" t="s">
        <v>5592</v>
      </c>
      <c r="D5519" s="39">
        <v>0.39750000000000002</v>
      </c>
      <c r="E5519" s="39">
        <v>0.33789999999999998</v>
      </c>
    </row>
    <row r="5520" spans="1:5" x14ac:dyDescent="0.2">
      <c r="A5520" s="39">
        <v>76</v>
      </c>
      <c r="B5520" s="39">
        <v>2090</v>
      </c>
      <c r="C5520" s="38" t="s">
        <v>5593</v>
      </c>
      <c r="D5520" s="39">
        <v>0.3926</v>
      </c>
      <c r="E5520" s="39">
        <v>0.33279999999999998</v>
      </c>
    </row>
    <row r="5521" spans="1:5" x14ac:dyDescent="0.2">
      <c r="A5521" s="39">
        <v>76</v>
      </c>
      <c r="B5521" s="39">
        <v>2091</v>
      </c>
      <c r="C5521" s="38" t="s">
        <v>5594</v>
      </c>
      <c r="D5521" s="39">
        <v>0.38779999999999998</v>
      </c>
      <c r="E5521" s="39">
        <v>0.32790000000000002</v>
      </c>
    </row>
    <row r="5522" spans="1:5" x14ac:dyDescent="0.2">
      <c r="A5522" s="39">
        <v>76</v>
      </c>
      <c r="B5522" s="39">
        <v>2092</v>
      </c>
      <c r="C5522" s="38" t="s">
        <v>5595</v>
      </c>
      <c r="D5522" s="39">
        <v>0.38300000000000001</v>
      </c>
      <c r="E5522" s="39">
        <v>0.32290000000000002</v>
      </c>
    </row>
    <row r="5523" spans="1:5" x14ac:dyDescent="0.2">
      <c r="A5523" s="39">
        <v>76</v>
      </c>
      <c r="B5523" s="39">
        <v>2093</v>
      </c>
      <c r="C5523" s="38" t="s">
        <v>5596</v>
      </c>
      <c r="D5523" s="39">
        <v>0.37819999999999998</v>
      </c>
      <c r="E5523" s="39">
        <v>0.31819999999999998</v>
      </c>
    </row>
    <row r="5524" spans="1:5" x14ac:dyDescent="0.2">
      <c r="A5524" s="39">
        <v>76</v>
      </c>
      <c r="B5524" s="39">
        <v>2094</v>
      </c>
      <c r="C5524" s="38" t="s">
        <v>5597</v>
      </c>
      <c r="D5524" s="39">
        <v>0.3735</v>
      </c>
      <c r="E5524" s="39">
        <v>0.31340000000000001</v>
      </c>
    </row>
    <row r="5525" spans="1:5" x14ac:dyDescent="0.2">
      <c r="A5525" s="39">
        <v>76</v>
      </c>
      <c r="B5525" s="39">
        <v>2095</v>
      </c>
      <c r="C5525" s="38" t="s">
        <v>5598</v>
      </c>
      <c r="D5525" s="39">
        <v>0.36890000000000001</v>
      </c>
      <c r="E5525" s="39">
        <v>0.30880000000000002</v>
      </c>
    </row>
    <row r="5526" spans="1:5" x14ac:dyDescent="0.2">
      <c r="A5526" s="39">
        <v>76</v>
      </c>
      <c r="B5526" s="39">
        <v>2096</v>
      </c>
      <c r="C5526" s="38" t="s">
        <v>5599</v>
      </c>
      <c r="D5526" s="39">
        <v>0.36430000000000001</v>
      </c>
      <c r="E5526" s="39">
        <v>0.30420000000000003</v>
      </c>
    </row>
    <row r="5527" spans="1:5" x14ac:dyDescent="0.2">
      <c r="A5527" s="39">
        <v>76</v>
      </c>
      <c r="B5527" s="39">
        <v>2097</v>
      </c>
      <c r="C5527" s="38" t="s">
        <v>5600</v>
      </c>
      <c r="D5527" s="39">
        <v>0.3599</v>
      </c>
      <c r="E5527" s="39">
        <v>0.29959999999999998</v>
      </c>
    </row>
    <row r="5528" spans="1:5" x14ac:dyDescent="0.2">
      <c r="A5528" s="39">
        <v>76</v>
      </c>
      <c r="B5528" s="39">
        <v>2098</v>
      </c>
      <c r="C5528" s="38" t="s">
        <v>5601</v>
      </c>
      <c r="D5528" s="39">
        <v>0.35549999999999998</v>
      </c>
      <c r="E5528" s="39">
        <v>0.29520000000000002</v>
      </c>
    </row>
    <row r="5529" spans="1:5" x14ac:dyDescent="0.2">
      <c r="A5529" s="39">
        <v>76</v>
      </c>
      <c r="B5529" s="39">
        <v>2099</v>
      </c>
      <c r="C5529" s="38" t="s">
        <v>5602</v>
      </c>
      <c r="D5529" s="39">
        <v>0.35110000000000002</v>
      </c>
      <c r="E5529" s="39">
        <v>0.29070000000000001</v>
      </c>
    </row>
    <row r="5530" spans="1:5" x14ac:dyDescent="0.2">
      <c r="A5530" s="39">
        <v>76</v>
      </c>
      <c r="B5530" s="39">
        <v>2100</v>
      </c>
      <c r="C5530" s="38" t="s">
        <v>5603</v>
      </c>
      <c r="D5530" s="39">
        <v>0.34670000000000001</v>
      </c>
      <c r="E5530" s="39">
        <v>0.28639999999999999</v>
      </c>
    </row>
    <row r="5531" spans="1:5" x14ac:dyDescent="0.2">
      <c r="A5531" s="39">
        <v>76</v>
      </c>
      <c r="B5531" s="39">
        <v>2101</v>
      </c>
      <c r="C5531" s="38" t="s">
        <v>5604</v>
      </c>
      <c r="D5531" s="39">
        <v>0.34239999999999998</v>
      </c>
      <c r="E5531" s="39">
        <v>0.28220000000000001</v>
      </c>
    </row>
    <row r="5532" spans="1:5" x14ac:dyDescent="0.2">
      <c r="A5532" s="39">
        <v>76</v>
      </c>
      <c r="B5532" s="39">
        <v>2102</v>
      </c>
      <c r="C5532" s="38" t="s">
        <v>5605</v>
      </c>
      <c r="D5532" s="39">
        <v>0.3382</v>
      </c>
      <c r="E5532" s="39">
        <v>0.27789999999999998</v>
      </c>
    </row>
    <row r="5533" spans="1:5" x14ac:dyDescent="0.2">
      <c r="A5533" s="39">
        <v>76</v>
      </c>
      <c r="B5533" s="39">
        <v>2103</v>
      </c>
      <c r="C5533" s="38" t="s">
        <v>5606</v>
      </c>
      <c r="D5533" s="39">
        <v>0.33400000000000002</v>
      </c>
      <c r="E5533" s="39">
        <v>0.27379999999999999</v>
      </c>
    </row>
    <row r="5534" spans="1:5" x14ac:dyDescent="0.2">
      <c r="A5534" s="39">
        <v>76</v>
      </c>
      <c r="B5534" s="39">
        <v>2104</v>
      </c>
      <c r="C5534" s="38" t="s">
        <v>5607</v>
      </c>
      <c r="D5534" s="39">
        <v>0.32990000000000003</v>
      </c>
      <c r="E5534" s="39">
        <v>0.2697</v>
      </c>
    </row>
    <row r="5535" spans="1:5" x14ac:dyDescent="0.2">
      <c r="A5535" s="39">
        <v>76</v>
      </c>
      <c r="B5535" s="39">
        <v>2105</v>
      </c>
      <c r="C5535" s="38" t="s">
        <v>5608</v>
      </c>
      <c r="D5535" s="39">
        <v>0.32579999999999998</v>
      </c>
      <c r="E5535" s="39">
        <v>0.26569999999999999</v>
      </c>
    </row>
    <row r="5536" spans="1:5" x14ac:dyDescent="0.2">
      <c r="A5536" s="39">
        <v>76</v>
      </c>
      <c r="B5536" s="39">
        <v>2106</v>
      </c>
      <c r="C5536" s="38" t="s">
        <v>5609</v>
      </c>
      <c r="D5536" s="39">
        <v>0.32169999999999999</v>
      </c>
      <c r="E5536" s="39">
        <v>0.26179999999999998</v>
      </c>
    </row>
    <row r="5537" spans="1:5" x14ac:dyDescent="0.2">
      <c r="A5537" s="39">
        <v>76</v>
      </c>
      <c r="B5537" s="39">
        <v>2107</v>
      </c>
      <c r="C5537" s="38" t="s">
        <v>5610</v>
      </c>
      <c r="D5537" s="39">
        <v>0.31769999999999998</v>
      </c>
      <c r="E5537" s="39">
        <v>0.25779999999999997</v>
      </c>
    </row>
    <row r="5538" spans="1:5" x14ac:dyDescent="0.2">
      <c r="A5538" s="39">
        <v>76</v>
      </c>
      <c r="B5538" s="39">
        <v>2108</v>
      </c>
      <c r="C5538" s="38" t="s">
        <v>5611</v>
      </c>
      <c r="D5538" s="39">
        <v>0.31380000000000002</v>
      </c>
      <c r="E5538" s="39">
        <v>0.254</v>
      </c>
    </row>
    <row r="5539" spans="1:5" x14ac:dyDescent="0.2">
      <c r="A5539" s="39">
        <v>76</v>
      </c>
      <c r="B5539" s="39">
        <v>2109</v>
      </c>
      <c r="C5539" s="38" t="s">
        <v>5612</v>
      </c>
      <c r="D5539" s="39">
        <v>0.30990000000000001</v>
      </c>
      <c r="E5539" s="39">
        <v>0.25019999999999998</v>
      </c>
    </row>
    <row r="5540" spans="1:5" x14ac:dyDescent="0.2">
      <c r="A5540" s="39">
        <v>76</v>
      </c>
      <c r="B5540" s="39">
        <v>2110</v>
      </c>
      <c r="C5540" s="38" t="s">
        <v>5613</v>
      </c>
      <c r="D5540" s="39">
        <v>0.30609999999999998</v>
      </c>
      <c r="E5540" s="39">
        <v>0.24640000000000001</v>
      </c>
    </row>
    <row r="5541" spans="1:5" x14ac:dyDescent="0.2">
      <c r="A5541" s="39">
        <v>76</v>
      </c>
      <c r="B5541" s="39">
        <v>2111</v>
      </c>
      <c r="C5541" s="38" t="s">
        <v>5614</v>
      </c>
      <c r="D5541" s="39">
        <v>0.3024</v>
      </c>
      <c r="E5541" s="39">
        <v>0.24279999999999999</v>
      </c>
    </row>
    <row r="5542" spans="1:5" x14ac:dyDescent="0.2">
      <c r="A5542" s="39">
        <v>76</v>
      </c>
      <c r="B5542" s="39">
        <v>2112</v>
      </c>
      <c r="C5542" s="38" t="s">
        <v>5615</v>
      </c>
      <c r="D5542" s="39">
        <v>0.29859999999999998</v>
      </c>
      <c r="E5542" s="39">
        <v>0.23910000000000001</v>
      </c>
    </row>
    <row r="5543" spans="1:5" x14ac:dyDescent="0.2">
      <c r="A5543" s="39">
        <v>76</v>
      </c>
      <c r="B5543" s="39">
        <v>2113</v>
      </c>
      <c r="C5543" s="38" t="s">
        <v>5616</v>
      </c>
      <c r="D5543" s="39">
        <v>0.2949</v>
      </c>
      <c r="E5543" s="39">
        <v>0.2356</v>
      </c>
    </row>
    <row r="5544" spans="1:5" x14ac:dyDescent="0.2">
      <c r="A5544" s="39">
        <v>76</v>
      </c>
      <c r="B5544" s="39">
        <v>2114</v>
      </c>
      <c r="C5544" s="38" t="s">
        <v>5617</v>
      </c>
      <c r="D5544" s="39">
        <v>0.29120000000000001</v>
      </c>
      <c r="E5544" s="39">
        <v>0.2321</v>
      </c>
    </row>
    <row r="5545" spans="1:5" x14ac:dyDescent="0.2">
      <c r="A5545" s="39">
        <v>76</v>
      </c>
      <c r="B5545" s="39">
        <v>2115</v>
      </c>
      <c r="C5545" s="38" t="s">
        <v>5618</v>
      </c>
      <c r="D5545" s="39">
        <v>0.28760000000000002</v>
      </c>
      <c r="E5545" s="39">
        <v>0.22850000000000001</v>
      </c>
    </row>
    <row r="5546" spans="1:5" x14ac:dyDescent="0.2">
      <c r="A5546" s="39">
        <v>76</v>
      </c>
      <c r="B5546" s="39">
        <v>2116</v>
      </c>
      <c r="C5546" s="38" t="s">
        <v>5619</v>
      </c>
      <c r="D5546" s="39">
        <v>0.28404450549450549</v>
      </c>
      <c r="E5546" s="39">
        <v>0.22495583800086169</v>
      </c>
    </row>
    <row r="5547" spans="1:5" x14ac:dyDescent="0.2">
      <c r="A5547" s="39">
        <v>76</v>
      </c>
      <c r="B5547" s="39">
        <v>2117</v>
      </c>
      <c r="C5547" s="38" t="s">
        <v>5620</v>
      </c>
      <c r="D5547" s="39">
        <v>0.28053296627822727</v>
      </c>
      <c r="E5547" s="39">
        <v>0.22146664792415724</v>
      </c>
    </row>
    <row r="5548" spans="1:5" x14ac:dyDescent="0.2">
      <c r="A5548" s="39">
        <v>77</v>
      </c>
      <c r="B5548" s="39">
        <v>2024</v>
      </c>
      <c r="C5548" s="38" t="s">
        <v>5621</v>
      </c>
      <c r="D5548" s="39">
        <v>0.93979999999999997</v>
      </c>
      <c r="E5548" s="39">
        <v>0.9345</v>
      </c>
    </row>
    <row r="5549" spans="1:5" x14ac:dyDescent="0.2">
      <c r="A5549" s="39">
        <v>77</v>
      </c>
      <c r="B5549" s="39">
        <v>2025</v>
      </c>
      <c r="C5549" s="38" t="s">
        <v>5622</v>
      </c>
      <c r="D5549" s="39">
        <v>0.91090000000000004</v>
      </c>
      <c r="E5549" s="39">
        <v>0.90349999999999997</v>
      </c>
    </row>
    <row r="5550" spans="1:5" x14ac:dyDescent="0.2">
      <c r="A5550" s="39">
        <v>77</v>
      </c>
      <c r="B5550" s="39">
        <v>2026</v>
      </c>
      <c r="C5550" s="38" t="s">
        <v>5623</v>
      </c>
      <c r="D5550" s="39">
        <v>0.90039999999999998</v>
      </c>
      <c r="E5550" s="39">
        <v>0.89090000000000003</v>
      </c>
    </row>
    <row r="5551" spans="1:5" x14ac:dyDescent="0.2">
      <c r="A5551" s="39">
        <v>77</v>
      </c>
      <c r="B5551" s="39">
        <v>2027</v>
      </c>
      <c r="C5551" s="38" t="s">
        <v>5624</v>
      </c>
      <c r="D5551" s="39">
        <v>0.88990000000000002</v>
      </c>
      <c r="E5551" s="39">
        <v>0.87839999999999996</v>
      </c>
    </row>
    <row r="5552" spans="1:5" x14ac:dyDescent="0.2">
      <c r="A5552" s="39">
        <v>77</v>
      </c>
      <c r="B5552" s="39">
        <v>2028</v>
      </c>
      <c r="C5552" s="38" t="s">
        <v>5625</v>
      </c>
      <c r="D5552" s="39">
        <v>0.87890000000000001</v>
      </c>
      <c r="E5552" s="39">
        <v>0.86580000000000001</v>
      </c>
    </row>
    <row r="5553" spans="1:5" x14ac:dyDescent="0.2">
      <c r="A5553" s="39">
        <v>77</v>
      </c>
      <c r="B5553" s="39">
        <v>2029</v>
      </c>
      <c r="C5553" s="38" t="s">
        <v>5626</v>
      </c>
      <c r="D5553" s="39">
        <v>0.86739999999999995</v>
      </c>
      <c r="E5553" s="39">
        <v>0.85299999999999998</v>
      </c>
    </row>
    <row r="5554" spans="1:5" x14ac:dyDescent="0.2">
      <c r="A5554" s="39">
        <v>77</v>
      </c>
      <c r="B5554" s="39">
        <v>2030</v>
      </c>
      <c r="C5554" s="38" t="s">
        <v>5627</v>
      </c>
      <c r="D5554" s="39">
        <v>0.85540000000000005</v>
      </c>
      <c r="E5554" s="39">
        <v>0.83979999999999999</v>
      </c>
    </row>
    <row r="5555" spans="1:5" x14ac:dyDescent="0.2">
      <c r="A5555" s="39">
        <v>77</v>
      </c>
      <c r="B5555" s="39">
        <v>2031</v>
      </c>
      <c r="C5555" s="38" t="s">
        <v>5628</v>
      </c>
      <c r="D5555" s="39">
        <v>0.8427</v>
      </c>
      <c r="E5555" s="39">
        <v>0.82620000000000005</v>
      </c>
    </row>
    <row r="5556" spans="1:5" x14ac:dyDescent="0.2">
      <c r="A5556" s="39">
        <v>77</v>
      </c>
      <c r="B5556" s="39">
        <v>2032</v>
      </c>
      <c r="C5556" s="38" t="s">
        <v>5629</v>
      </c>
      <c r="D5556" s="39">
        <v>0.82940000000000003</v>
      </c>
      <c r="E5556" s="39">
        <v>0.81220000000000003</v>
      </c>
    </row>
    <row r="5557" spans="1:5" x14ac:dyDescent="0.2">
      <c r="A5557" s="39">
        <v>77</v>
      </c>
      <c r="B5557" s="39">
        <v>2033</v>
      </c>
      <c r="C5557" s="38" t="s">
        <v>5630</v>
      </c>
      <c r="D5557" s="39">
        <v>0.8155</v>
      </c>
      <c r="E5557" s="39">
        <v>0.79779999999999995</v>
      </c>
    </row>
    <row r="5558" spans="1:5" x14ac:dyDescent="0.2">
      <c r="A5558" s="39">
        <v>77</v>
      </c>
      <c r="B5558" s="39">
        <v>2034</v>
      </c>
      <c r="C5558" s="38" t="s">
        <v>5631</v>
      </c>
      <c r="D5558" s="39">
        <v>0.80120000000000002</v>
      </c>
      <c r="E5558" s="39">
        <v>0.78249999999999997</v>
      </c>
    </row>
    <row r="5559" spans="1:5" x14ac:dyDescent="0.2">
      <c r="A5559" s="39">
        <v>77</v>
      </c>
      <c r="B5559" s="39">
        <v>2035</v>
      </c>
      <c r="C5559" s="38" t="s">
        <v>5632</v>
      </c>
      <c r="D5559" s="39">
        <v>0.78759999999999997</v>
      </c>
      <c r="E5559" s="39">
        <v>0.76770000000000005</v>
      </c>
    </row>
    <row r="5560" spans="1:5" x14ac:dyDescent="0.2">
      <c r="A5560" s="39">
        <v>77</v>
      </c>
      <c r="B5560" s="39">
        <v>2036</v>
      </c>
      <c r="C5560" s="38" t="s">
        <v>5633</v>
      </c>
      <c r="D5560" s="39">
        <v>0.77459999999999996</v>
      </c>
      <c r="E5560" s="39">
        <v>0.75360000000000005</v>
      </c>
    </row>
    <row r="5561" spans="1:5" x14ac:dyDescent="0.2">
      <c r="A5561" s="39">
        <v>77</v>
      </c>
      <c r="B5561" s="39">
        <v>2037</v>
      </c>
      <c r="C5561" s="38" t="s">
        <v>5634</v>
      </c>
      <c r="D5561" s="39">
        <v>0.76239999999999997</v>
      </c>
      <c r="E5561" s="39">
        <v>0.74019999999999997</v>
      </c>
    </row>
    <row r="5562" spans="1:5" x14ac:dyDescent="0.2">
      <c r="A5562" s="39">
        <v>77</v>
      </c>
      <c r="B5562" s="39">
        <v>2038</v>
      </c>
      <c r="C5562" s="38" t="s">
        <v>5635</v>
      </c>
      <c r="D5562" s="39">
        <v>0.75109999999999999</v>
      </c>
      <c r="E5562" s="39">
        <v>0.72750000000000004</v>
      </c>
    </row>
    <row r="5563" spans="1:5" x14ac:dyDescent="0.2">
      <c r="A5563" s="39">
        <v>77</v>
      </c>
      <c r="B5563" s="39">
        <v>2039</v>
      </c>
      <c r="C5563" s="38" t="s">
        <v>5636</v>
      </c>
      <c r="D5563" s="39">
        <v>0.74039999999999995</v>
      </c>
      <c r="E5563" s="39">
        <v>0.71560000000000001</v>
      </c>
    </row>
    <row r="5564" spans="1:5" x14ac:dyDescent="0.2">
      <c r="A5564" s="39">
        <v>77</v>
      </c>
      <c r="B5564" s="39">
        <v>2040</v>
      </c>
      <c r="C5564" s="38" t="s">
        <v>5637</v>
      </c>
      <c r="D5564" s="39">
        <v>0.73050000000000004</v>
      </c>
      <c r="E5564" s="39">
        <v>0.70440000000000003</v>
      </c>
    </row>
    <row r="5565" spans="1:5" x14ac:dyDescent="0.2">
      <c r="A5565" s="39">
        <v>77</v>
      </c>
      <c r="B5565" s="39">
        <v>2041</v>
      </c>
      <c r="C5565" s="38" t="s">
        <v>5638</v>
      </c>
      <c r="D5565" s="39">
        <v>0.72130000000000005</v>
      </c>
      <c r="E5565" s="39">
        <v>0.69369999999999998</v>
      </c>
    </row>
    <row r="5566" spans="1:5" x14ac:dyDescent="0.2">
      <c r="A5566" s="39">
        <v>77</v>
      </c>
      <c r="B5566" s="39">
        <v>2042</v>
      </c>
      <c r="C5566" s="38" t="s">
        <v>5639</v>
      </c>
      <c r="D5566" s="39">
        <v>0.71240000000000003</v>
      </c>
      <c r="E5566" s="39">
        <v>0.68330000000000002</v>
      </c>
    </row>
    <row r="5567" spans="1:5" x14ac:dyDescent="0.2">
      <c r="A5567" s="39">
        <v>77</v>
      </c>
      <c r="B5567" s="39">
        <v>2043</v>
      </c>
      <c r="C5567" s="38" t="s">
        <v>5640</v>
      </c>
      <c r="D5567" s="39">
        <v>0.70369999999999999</v>
      </c>
      <c r="E5567" s="39">
        <v>0.67330000000000001</v>
      </c>
    </row>
    <row r="5568" spans="1:5" x14ac:dyDescent="0.2">
      <c r="A5568" s="39">
        <v>77</v>
      </c>
      <c r="B5568" s="39">
        <v>2044</v>
      </c>
      <c r="C5568" s="38" t="s">
        <v>5641</v>
      </c>
      <c r="D5568" s="39">
        <v>0.69510000000000005</v>
      </c>
      <c r="E5568" s="39">
        <v>0.6633</v>
      </c>
    </row>
    <row r="5569" spans="1:5" x14ac:dyDescent="0.2">
      <c r="A5569" s="39">
        <v>77</v>
      </c>
      <c r="B5569" s="39">
        <v>2045</v>
      </c>
      <c r="C5569" s="38" t="s">
        <v>5642</v>
      </c>
      <c r="D5569" s="39">
        <v>0.68659999999999999</v>
      </c>
      <c r="E5569" s="39">
        <v>0.65359999999999996</v>
      </c>
    </row>
    <row r="5570" spans="1:5" x14ac:dyDescent="0.2">
      <c r="A5570" s="39">
        <v>77</v>
      </c>
      <c r="B5570" s="39">
        <v>2046</v>
      </c>
      <c r="C5570" s="38" t="s">
        <v>5643</v>
      </c>
      <c r="D5570" s="39">
        <v>0.67820000000000003</v>
      </c>
      <c r="E5570" s="39">
        <v>0.64380000000000004</v>
      </c>
    </row>
    <row r="5571" spans="1:5" x14ac:dyDescent="0.2">
      <c r="A5571" s="39">
        <v>77</v>
      </c>
      <c r="B5571" s="39">
        <v>2047</v>
      </c>
      <c r="C5571" s="38" t="s">
        <v>5644</v>
      </c>
      <c r="D5571" s="39">
        <v>0.67</v>
      </c>
      <c r="E5571" s="39">
        <v>0.63439999999999996</v>
      </c>
    </row>
    <row r="5572" spans="1:5" x14ac:dyDescent="0.2">
      <c r="A5572" s="39">
        <v>77</v>
      </c>
      <c r="B5572" s="39">
        <v>2048</v>
      </c>
      <c r="C5572" s="38" t="s">
        <v>5645</v>
      </c>
      <c r="D5572" s="39">
        <v>0.66169999999999995</v>
      </c>
      <c r="E5572" s="39">
        <v>0.62490000000000001</v>
      </c>
    </row>
    <row r="5573" spans="1:5" x14ac:dyDescent="0.2">
      <c r="A5573" s="39">
        <v>77</v>
      </c>
      <c r="B5573" s="39">
        <v>2049</v>
      </c>
      <c r="C5573" s="38" t="s">
        <v>5646</v>
      </c>
      <c r="D5573" s="39">
        <v>0.65369999999999995</v>
      </c>
      <c r="E5573" s="39">
        <v>0.61570000000000003</v>
      </c>
    </row>
    <row r="5574" spans="1:5" x14ac:dyDescent="0.2">
      <c r="A5574" s="39">
        <v>77</v>
      </c>
      <c r="B5574" s="39">
        <v>2050</v>
      </c>
      <c r="C5574" s="38" t="s">
        <v>5647</v>
      </c>
      <c r="D5574" s="39">
        <v>0.64559999999999995</v>
      </c>
      <c r="E5574" s="39">
        <v>0.60670000000000002</v>
      </c>
    </row>
    <row r="5575" spans="1:5" x14ac:dyDescent="0.2">
      <c r="A5575" s="39">
        <v>77</v>
      </c>
      <c r="B5575" s="39">
        <v>2051</v>
      </c>
      <c r="C5575" s="38" t="s">
        <v>5648</v>
      </c>
      <c r="D5575" s="39">
        <v>0.63780000000000003</v>
      </c>
      <c r="E5575" s="39">
        <v>0.59760000000000002</v>
      </c>
    </row>
    <row r="5576" spans="1:5" x14ac:dyDescent="0.2">
      <c r="A5576" s="39">
        <v>77</v>
      </c>
      <c r="B5576" s="39">
        <v>2052</v>
      </c>
      <c r="C5576" s="38" t="s">
        <v>5649</v>
      </c>
      <c r="D5576" s="39">
        <v>0.63</v>
      </c>
      <c r="E5576" s="39">
        <v>0.58879999999999999</v>
      </c>
    </row>
    <row r="5577" spans="1:5" x14ac:dyDescent="0.2">
      <c r="A5577" s="39">
        <v>77</v>
      </c>
      <c r="B5577" s="39">
        <v>2053</v>
      </c>
      <c r="C5577" s="38" t="s">
        <v>5650</v>
      </c>
      <c r="D5577" s="39">
        <v>0.62229999999999996</v>
      </c>
      <c r="E5577" s="39">
        <v>0.58009999999999995</v>
      </c>
    </row>
    <row r="5578" spans="1:5" x14ac:dyDescent="0.2">
      <c r="A5578" s="39">
        <v>77</v>
      </c>
      <c r="B5578" s="39">
        <v>2054</v>
      </c>
      <c r="C5578" s="38" t="s">
        <v>5651</v>
      </c>
      <c r="D5578" s="39">
        <v>0.61470000000000002</v>
      </c>
      <c r="E5578" s="39">
        <v>0.5716</v>
      </c>
    </row>
    <row r="5579" spans="1:5" x14ac:dyDescent="0.2">
      <c r="A5579" s="39">
        <v>77</v>
      </c>
      <c r="B5579" s="39">
        <v>2055</v>
      </c>
      <c r="C5579" s="38" t="s">
        <v>5652</v>
      </c>
      <c r="D5579" s="39">
        <v>0.60709999999999997</v>
      </c>
      <c r="E5579" s="39">
        <v>0.56299999999999994</v>
      </c>
    </row>
    <row r="5580" spans="1:5" x14ac:dyDescent="0.2">
      <c r="A5580" s="39">
        <v>77</v>
      </c>
      <c r="B5580" s="39">
        <v>2056</v>
      </c>
      <c r="C5580" s="38" t="s">
        <v>5653</v>
      </c>
      <c r="D5580" s="39">
        <v>0.59970000000000001</v>
      </c>
      <c r="E5580" s="39">
        <v>0.55469999999999997</v>
      </c>
    </row>
    <row r="5581" spans="1:5" x14ac:dyDescent="0.2">
      <c r="A5581" s="39">
        <v>77</v>
      </c>
      <c r="B5581" s="39">
        <v>2057</v>
      </c>
      <c r="C5581" s="38" t="s">
        <v>5654</v>
      </c>
      <c r="D5581" s="39">
        <v>0.59230000000000005</v>
      </c>
      <c r="E5581" s="39">
        <v>0.54649999999999999</v>
      </c>
    </row>
    <row r="5582" spans="1:5" x14ac:dyDescent="0.2">
      <c r="A5582" s="39">
        <v>77</v>
      </c>
      <c r="B5582" s="39">
        <v>2058</v>
      </c>
      <c r="C5582" s="38" t="s">
        <v>5655</v>
      </c>
      <c r="D5582" s="39">
        <v>0.58509999999999995</v>
      </c>
      <c r="E5582" s="39">
        <v>0.53849999999999998</v>
      </c>
    </row>
    <row r="5583" spans="1:5" x14ac:dyDescent="0.2">
      <c r="A5583" s="39">
        <v>77</v>
      </c>
      <c r="B5583" s="39">
        <v>2059</v>
      </c>
      <c r="C5583" s="38" t="s">
        <v>5656</v>
      </c>
      <c r="D5583" s="39">
        <v>0.57799999999999996</v>
      </c>
      <c r="E5583" s="39">
        <v>0.53049999999999997</v>
      </c>
    </row>
    <row r="5584" spans="1:5" x14ac:dyDescent="0.2">
      <c r="A5584" s="39">
        <v>77</v>
      </c>
      <c r="B5584" s="39">
        <v>2060</v>
      </c>
      <c r="C5584" s="38" t="s">
        <v>5657</v>
      </c>
      <c r="D5584" s="39">
        <v>0.57079999999999997</v>
      </c>
      <c r="E5584" s="39">
        <v>0.52259999999999995</v>
      </c>
    </row>
    <row r="5585" spans="1:5" x14ac:dyDescent="0.2">
      <c r="A5585" s="39">
        <v>77</v>
      </c>
      <c r="B5585" s="39">
        <v>2061</v>
      </c>
      <c r="C5585" s="38" t="s">
        <v>5658</v>
      </c>
      <c r="D5585" s="39">
        <v>0.56389999999999996</v>
      </c>
      <c r="E5585" s="39">
        <v>0.51480000000000004</v>
      </c>
    </row>
    <row r="5586" spans="1:5" x14ac:dyDescent="0.2">
      <c r="A5586" s="39">
        <v>77</v>
      </c>
      <c r="B5586" s="39">
        <v>2062</v>
      </c>
      <c r="C5586" s="38" t="s">
        <v>5659</v>
      </c>
      <c r="D5586" s="39">
        <v>0.55689999999999995</v>
      </c>
      <c r="E5586" s="39">
        <v>0.50719999999999998</v>
      </c>
    </row>
    <row r="5587" spans="1:5" x14ac:dyDescent="0.2">
      <c r="A5587" s="39">
        <v>77</v>
      </c>
      <c r="B5587" s="39">
        <v>2063</v>
      </c>
      <c r="C5587" s="38" t="s">
        <v>5660</v>
      </c>
      <c r="D5587" s="39">
        <v>0.55010000000000003</v>
      </c>
      <c r="E5587" s="39">
        <v>0.49969999999999998</v>
      </c>
    </row>
    <row r="5588" spans="1:5" x14ac:dyDescent="0.2">
      <c r="A5588" s="39">
        <v>77</v>
      </c>
      <c r="B5588" s="39">
        <v>2064</v>
      </c>
      <c r="C5588" s="38" t="s">
        <v>5661</v>
      </c>
      <c r="D5588" s="39">
        <v>0.54339999999999999</v>
      </c>
      <c r="E5588" s="39">
        <v>0.49230000000000002</v>
      </c>
    </row>
    <row r="5589" spans="1:5" x14ac:dyDescent="0.2">
      <c r="A5589" s="39">
        <v>77</v>
      </c>
      <c r="B5589" s="39">
        <v>2065</v>
      </c>
      <c r="C5589" s="38" t="s">
        <v>5662</v>
      </c>
      <c r="D5589" s="39">
        <v>0.53669999999999995</v>
      </c>
      <c r="E5589" s="39">
        <v>0.48499999999999999</v>
      </c>
    </row>
    <row r="5590" spans="1:5" x14ac:dyDescent="0.2">
      <c r="A5590" s="39">
        <v>77</v>
      </c>
      <c r="B5590" s="39">
        <v>2066</v>
      </c>
      <c r="C5590" s="38" t="s">
        <v>5663</v>
      </c>
      <c r="D5590" s="39">
        <v>0.53010000000000002</v>
      </c>
      <c r="E5590" s="39">
        <v>0.4778</v>
      </c>
    </row>
    <row r="5591" spans="1:5" x14ac:dyDescent="0.2">
      <c r="A5591" s="39">
        <v>77</v>
      </c>
      <c r="B5591" s="39">
        <v>2067</v>
      </c>
      <c r="C5591" s="38" t="s">
        <v>5664</v>
      </c>
      <c r="D5591" s="39">
        <v>0.52359999999999995</v>
      </c>
      <c r="E5591" s="39">
        <v>0.47070000000000001</v>
      </c>
    </row>
    <row r="5592" spans="1:5" x14ac:dyDescent="0.2">
      <c r="A5592" s="39">
        <v>77</v>
      </c>
      <c r="B5592" s="39">
        <v>2068</v>
      </c>
      <c r="C5592" s="38" t="s">
        <v>5665</v>
      </c>
      <c r="D5592" s="39">
        <v>0.51719999999999999</v>
      </c>
      <c r="E5592" s="39">
        <v>0.46379999999999999</v>
      </c>
    </row>
    <row r="5593" spans="1:5" x14ac:dyDescent="0.2">
      <c r="A5593" s="39">
        <v>77</v>
      </c>
      <c r="B5593" s="39">
        <v>2069</v>
      </c>
      <c r="C5593" s="38" t="s">
        <v>5666</v>
      </c>
      <c r="D5593" s="39">
        <v>0.51080000000000003</v>
      </c>
      <c r="E5593" s="39">
        <v>0.45689999999999997</v>
      </c>
    </row>
    <row r="5594" spans="1:5" x14ac:dyDescent="0.2">
      <c r="A5594" s="39">
        <v>77</v>
      </c>
      <c r="B5594" s="39">
        <v>2070</v>
      </c>
      <c r="C5594" s="38" t="s">
        <v>5667</v>
      </c>
      <c r="D5594" s="39">
        <v>0.50449999999999995</v>
      </c>
      <c r="E5594" s="39">
        <v>0.4501</v>
      </c>
    </row>
    <row r="5595" spans="1:5" x14ac:dyDescent="0.2">
      <c r="A5595" s="39">
        <v>77</v>
      </c>
      <c r="B5595" s="39">
        <v>2071</v>
      </c>
      <c r="C5595" s="38" t="s">
        <v>5668</v>
      </c>
      <c r="D5595" s="39">
        <v>0.49830000000000002</v>
      </c>
      <c r="E5595" s="39">
        <v>0.44340000000000002</v>
      </c>
    </row>
    <row r="5596" spans="1:5" x14ac:dyDescent="0.2">
      <c r="A5596" s="39">
        <v>77</v>
      </c>
      <c r="B5596" s="39">
        <v>2072</v>
      </c>
      <c r="C5596" s="38" t="s">
        <v>5669</v>
      </c>
      <c r="D5596" s="39">
        <v>0.49230000000000002</v>
      </c>
      <c r="E5596" s="39">
        <v>0.43680000000000002</v>
      </c>
    </row>
    <row r="5597" spans="1:5" x14ac:dyDescent="0.2">
      <c r="A5597" s="39">
        <v>77</v>
      </c>
      <c r="B5597" s="39">
        <v>2073</v>
      </c>
      <c r="C5597" s="38" t="s">
        <v>5670</v>
      </c>
      <c r="D5597" s="39">
        <v>0.48609999999999998</v>
      </c>
      <c r="E5597" s="39">
        <v>0.43030000000000002</v>
      </c>
    </row>
    <row r="5598" spans="1:5" x14ac:dyDescent="0.2">
      <c r="A5598" s="39">
        <v>77</v>
      </c>
      <c r="B5598" s="39">
        <v>2074</v>
      </c>
      <c r="C5598" s="38" t="s">
        <v>5671</v>
      </c>
      <c r="D5598" s="39">
        <v>0.48020000000000002</v>
      </c>
      <c r="E5598" s="39">
        <v>0.4239</v>
      </c>
    </row>
    <row r="5599" spans="1:5" x14ac:dyDescent="0.2">
      <c r="A5599" s="39">
        <v>77</v>
      </c>
      <c r="B5599" s="39">
        <v>2075</v>
      </c>
      <c r="C5599" s="38" t="s">
        <v>5672</v>
      </c>
      <c r="D5599" s="39">
        <v>0.4743</v>
      </c>
      <c r="E5599" s="39">
        <v>0.41760000000000003</v>
      </c>
    </row>
    <row r="5600" spans="1:5" x14ac:dyDescent="0.2">
      <c r="A5600" s="39">
        <v>77</v>
      </c>
      <c r="B5600" s="39">
        <v>2076</v>
      </c>
      <c r="C5600" s="38" t="s">
        <v>5673</v>
      </c>
      <c r="D5600" s="39">
        <v>0.46839999999999998</v>
      </c>
      <c r="E5600" s="39">
        <v>0.41139999999999999</v>
      </c>
    </row>
    <row r="5601" spans="1:5" x14ac:dyDescent="0.2">
      <c r="A5601" s="39">
        <v>77</v>
      </c>
      <c r="B5601" s="39">
        <v>2077</v>
      </c>
      <c r="C5601" s="38" t="s">
        <v>5674</v>
      </c>
      <c r="D5601" s="39">
        <v>0.4627</v>
      </c>
      <c r="E5601" s="39">
        <v>0.40529999999999999</v>
      </c>
    </row>
    <row r="5602" spans="1:5" x14ac:dyDescent="0.2">
      <c r="A5602" s="39">
        <v>77</v>
      </c>
      <c r="B5602" s="39">
        <v>2078</v>
      </c>
      <c r="C5602" s="38" t="s">
        <v>5675</v>
      </c>
      <c r="D5602" s="39">
        <v>0.45700000000000002</v>
      </c>
      <c r="E5602" s="39">
        <v>0.39929999999999999</v>
      </c>
    </row>
    <row r="5603" spans="1:5" x14ac:dyDescent="0.2">
      <c r="A5603" s="39">
        <v>77</v>
      </c>
      <c r="B5603" s="39">
        <v>2079</v>
      </c>
      <c r="C5603" s="38" t="s">
        <v>5676</v>
      </c>
      <c r="D5603" s="39">
        <v>0.45129999999999998</v>
      </c>
      <c r="E5603" s="39">
        <v>0.39329999999999998</v>
      </c>
    </row>
    <row r="5604" spans="1:5" x14ac:dyDescent="0.2">
      <c r="A5604" s="39">
        <v>77</v>
      </c>
      <c r="B5604" s="39">
        <v>2080</v>
      </c>
      <c r="C5604" s="38" t="s">
        <v>5677</v>
      </c>
      <c r="D5604" s="39">
        <v>0.44579999999999997</v>
      </c>
      <c r="E5604" s="39">
        <v>0.38750000000000001</v>
      </c>
    </row>
    <row r="5605" spans="1:5" x14ac:dyDescent="0.2">
      <c r="A5605" s="39">
        <v>77</v>
      </c>
      <c r="B5605" s="39">
        <v>2081</v>
      </c>
      <c r="C5605" s="38" t="s">
        <v>5678</v>
      </c>
      <c r="D5605" s="39">
        <v>0.44040000000000001</v>
      </c>
      <c r="E5605" s="39">
        <v>0.38169999999999998</v>
      </c>
    </row>
    <row r="5606" spans="1:5" x14ac:dyDescent="0.2">
      <c r="A5606" s="39">
        <v>77</v>
      </c>
      <c r="B5606" s="39">
        <v>2082</v>
      </c>
      <c r="C5606" s="38" t="s">
        <v>5679</v>
      </c>
      <c r="D5606" s="39">
        <v>0.43490000000000001</v>
      </c>
      <c r="E5606" s="39">
        <v>0.37609999999999999</v>
      </c>
    </row>
    <row r="5607" spans="1:5" x14ac:dyDescent="0.2">
      <c r="A5607" s="39">
        <v>77</v>
      </c>
      <c r="B5607" s="39">
        <v>2083</v>
      </c>
      <c r="C5607" s="38" t="s">
        <v>5680</v>
      </c>
      <c r="D5607" s="39">
        <v>0.42949999999999999</v>
      </c>
      <c r="E5607" s="39">
        <v>0.3705</v>
      </c>
    </row>
    <row r="5608" spans="1:5" x14ac:dyDescent="0.2">
      <c r="A5608" s="39">
        <v>77</v>
      </c>
      <c r="B5608" s="39">
        <v>2084</v>
      </c>
      <c r="C5608" s="38" t="s">
        <v>5681</v>
      </c>
      <c r="D5608" s="39">
        <v>0.42430000000000001</v>
      </c>
      <c r="E5608" s="39">
        <v>0.36499999999999999</v>
      </c>
    </row>
    <row r="5609" spans="1:5" x14ac:dyDescent="0.2">
      <c r="A5609" s="39">
        <v>77</v>
      </c>
      <c r="B5609" s="39">
        <v>2085</v>
      </c>
      <c r="C5609" s="38" t="s">
        <v>5682</v>
      </c>
      <c r="D5609" s="39">
        <v>0.41899999999999998</v>
      </c>
      <c r="E5609" s="39">
        <v>0.35949999999999999</v>
      </c>
    </row>
    <row r="5610" spans="1:5" x14ac:dyDescent="0.2">
      <c r="A5610" s="39">
        <v>77</v>
      </c>
      <c r="B5610" s="39">
        <v>2086</v>
      </c>
      <c r="C5610" s="38" t="s">
        <v>5683</v>
      </c>
      <c r="D5610" s="39">
        <v>0.4138</v>
      </c>
      <c r="E5610" s="39">
        <v>0.35410000000000003</v>
      </c>
    </row>
    <row r="5611" spans="1:5" x14ac:dyDescent="0.2">
      <c r="A5611" s="39">
        <v>77</v>
      </c>
      <c r="B5611" s="39">
        <v>2087</v>
      </c>
      <c r="C5611" s="38" t="s">
        <v>5684</v>
      </c>
      <c r="D5611" s="39">
        <v>0.4088</v>
      </c>
      <c r="E5611" s="39">
        <v>0.34899999999999998</v>
      </c>
    </row>
    <row r="5612" spans="1:5" x14ac:dyDescent="0.2">
      <c r="A5612" s="39">
        <v>77</v>
      </c>
      <c r="B5612" s="39">
        <v>2088</v>
      </c>
      <c r="C5612" s="38" t="s">
        <v>5685</v>
      </c>
      <c r="D5612" s="39">
        <v>0.4037</v>
      </c>
      <c r="E5612" s="39">
        <v>0.34370000000000001</v>
      </c>
    </row>
    <row r="5613" spans="1:5" x14ac:dyDescent="0.2">
      <c r="A5613" s="39">
        <v>77</v>
      </c>
      <c r="B5613" s="39">
        <v>2089</v>
      </c>
      <c r="C5613" s="38" t="s">
        <v>5686</v>
      </c>
      <c r="D5613" s="39">
        <v>0.3987</v>
      </c>
      <c r="E5613" s="39">
        <v>0.33860000000000001</v>
      </c>
    </row>
    <row r="5614" spans="1:5" x14ac:dyDescent="0.2">
      <c r="A5614" s="39">
        <v>77</v>
      </c>
      <c r="B5614" s="39">
        <v>2090</v>
      </c>
      <c r="C5614" s="38" t="s">
        <v>5687</v>
      </c>
      <c r="D5614" s="39">
        <v>0.39379999999999998</v>
      </c>
      <c r="E5614" s="39">
        <v>0.33350000000000002</v>
      </c>
    </row>
    <row r="5615" spans="1:5" x14ac:dyDescent="0.2">
      <c r="A5615" s="39">
        <v>77</v>
      </c>
      <c r="B5615" s="39">
        <v>2091</v>
      </c>
      <c r="C5615" s="38" t="s">
        <v>5688</v>
      </c>
      <c r="D5615" s="39">
        <v>0.38900000000000001</v>
      </c>
      <c r="E5615" s="39">
        <v>0.3286</v>
      </c>
    </row>
    <row r="5616" spans="1:5" x14ac:dyDescent="0.2">
      <c r="A5616" s="39">
        <v>77</v>
      </c>
      <c r="B5616" s="39">
        <v>2092</v>
      </c>
      <c r="C5616" s="38" t="s">
        <v>5689</v>
      </c>
      <c r="D5616" s="39">
        <v>0.3841</v>
      </c>
      <c r="E5616" s="39">
        <v>0.32369999999999999</v>
      </c>
    </row>
    <row r="5617" spans="1:5" x14ac:dyDescent="0.2">
      <c r="A5617" s="39">
        <v>77</v>
      </c>
      <c r="B5617" s="39">
        <v>2093</v>
      </c>
      <c r="C5617" s="38" t="s">
        <v>5690</v>
      </c>
      <c r="D5617" s="39">
        <v>0.37940000000000002</v>
      </c>
      <c r="E5617" s="39">
        <v>0.31890000000000002</v>
      </c>
    </row>
    <row r="5618" spans="1:5" x14ac:dyDescent="0.2">
      <c r="A5618" s="39">
        <v>77</v>
      </c>
      <c r="B5618" s="39">
        <v>2094</v>
      </c>
      <c r="C5618" s="38" t="s">
        <v>5691</v>
      </c>
      <c r="D5618" s="39">
        <v>0.37480000000000002</v>
      </c>
      <c r="E5618" s="39">
        <v>0.31409999999999999</v>
      </c>
    </row>
    <row r="5619" spans="1:5" x14ac:dyDescent="0.2">
      <c r="A5619" s="39">
        <v>77</v>
      </c>
      <c r="B5619" s="39">
        <v>2095</v>
      </c>
      <c r="C5619" s="38" t="s">
        <v>5692</v>
      </c>
      <c r="D5619" s="39">
        <v>0.37009999999999998</v>
      </c>
      <c r="E5619" s="39">
        <v>0.3095</v>
      </c>
    </row>
    <row r="5620" spans="1:5" x14ac:dyDescent="0.2">
      <c r="A5620" s="39">
        <v>77</v>
      </c>
      <c r="B5620" s="39">
        <v>2096</v>
      </c>
      <c r="C5620" s="38" t="s">
        <v>5693</v>
      </c>
      <c r="D5620" s="39">
        <v>0.36549999999999999</v>
      </c>
      <c r="E5620" s="39">
        <v>0.30480000000000002</v>
      </c>
    </row>
    <row r="5621" spans="1:5" x14ac:dyDescent="0.2">
      <c r="A5621" s="39">
        <v>77</v>
      </c>
      <c r="B5621" s="39">
        <v>2097</v>
      </c>
      <c r="C5621" s="38" t="s">
        <v>5694</v>
      </c>
      <c r="D5621" s="39">
        <v>0.36099999999999999</v>
      </c>
      <c r="E5621" s="39">
        <v>0.30030000000000001</v>
      </c>
    </row>
    <row r="5622" spans="1:5" x14ac:dyDescent="0.2">
      <c r="A5622" s="39">
        <v>77</v>
      </c>
      <c r="B5622" s="39">
        <v>2098</v>
      </c>
      <c r="C5622" s="38" t="s">
        <v>5695</v>
      </c>
      <c r="D5622" s="39">
        <v>0.35659999999999997</v>
      </c>
      <c r="E5622" s="39">
        <v>0.2959</v>
      </c>
    </row>
    <row r="5623" spans="1:5" x14ac:dyDescent="0.2">
      <c r="A5623" s="39">
        <v>77</v>
      </c>
      <c r="B5623" s="39">
        <v>2099</v>
      </c>
      <c r="C5623" s="38" t="s">
        <v>5696</v>
      </c>
      <c r="D5623" s="39">
        <v>0.35210000000000002</v>
      </c>
      <c r="E5623" s="39">
        <v>0.29139999999999999</v>
      </c>
    </row>
    <row r="5624" spans="1:5" x14ac:dyDescent="0.2">
      <c r="A5624" s="39">
        <v>77</v>
      </c>
      <c r="B5624" s="39">
        <v>2100</v>
      </c>
      <c r="C5624" s="38" t="s">
        <v>5697</v>
      </c>
      <c r="D5624" s="39">
        <v>0.3478</v>
      </c>
      <c r="E5624" s="39">
        <v>0.28699999999999998</v>
      </c>
    </row>
    <row r="5625" spans="1:5" x14ac:dyDescent="0.2">
      <c r="A5625" s="39">
        <v>77</v>
      </c>
      <c r="B5625" s="39">
        <v>2101</v>
      </c>
      <c r="C5625" s="38" t="s">
        <v>5698</v>
      </c>
      <c r="D5625" s="39">
        <v>0.34350000000000003</v>
      </c>
      <c r="E5625" s="39">
        <v>0.2828</v>
      </c>
    </row>
    <row r="5626" spans="1:5" x14ac:dyDescent="0.2">
      <c r="A5626" s="39">
        <v>77</v>
      </c>
      <c r="B5626" s="39">
        <v>2102</v>
      </c>
      <c r="C5626" s="38" t="s">
        <v>5699</v>
      </c>
      <c r="D5626" s="39">
        <v>0.33929999999999999</v>
      </c>
      <c r="E5626" s="39">
        <v>0.27860000000000001</v>
      </c>
    </row>
    <row r="5627" spans="1:5" x14ac:dyDescent="0.2">
      <c r="A5627" s="39">
        <v>77</v>
      </c>
      <c r="B5627" s="39">
        <v>2103</v>
      </c>
      <c r="C5627" s="38" t="s">
        <v>5700</v>
      </c>
      <c r="D5627" s="39">
        <v>0.33500000000000002</v>
      </c>
      <c r="E5627" s="39">
        <v>0.27450000000000002</v>
      </c>
    </row>
    <row r="5628" spans="1:5" x14ac:dyDescent="0.2">
      <c r="A5628" s="39">
        <v>77</v>
      </c>
      <c r="B5628" s="39">
        <v>2104</v>
      </c>
      <c r="C5628" s="38" t="s">
        <v>5701</v>
      </c>
      <c r="D5628" s="39">
        <v>0.33090000000000003</v>
      </c>
      <c r="E5628" s="39">
        <v>0.27039999999999997</v>
      </c>
    </row>
    <row r="5629" spans="1:5" x14ac:dyDescent="0.2">
      <c r="A5629" s="39">
        <v>77</v>
      </c>
      <c r="B5629" s="39">
        <v>2105</v>
      </c>
      <c r="C5629" s="38" t="s">
        <v>5702</v>
      </c>
      <c r="D5629" s="39">
        <v>0.32690000000000002</v>
      </c>
      <c r="E5629" s="39">
        <v>0.26629999999999998</v>
      </c>
    </row>
    <row r="5630" spans="1:5" x14ac:dyDescent="0.2">
      <c r="A5630" s="39">
        <v>77</v>
      </c>
      <c r="B5630" s="39">
        <v>2106</v>
      </c>
      <c r="C5630" s="38" t="s">
        <v>5703</v>
      </c>
      <c r="D5630" s="39">
        <v>0.32279999999999998</v>
      </c>
      <c r="E5630" s="39">
        <v>0.26240000000000002</v>
      </c>
    </row>
    <row r="5631" spans="1:5" x14ac:dyDescent="0.2">
      <c r="A5631" s="39">
        <v>77</v>
      </c>
      <c r="B5631" s="39">
        <v>2107</v>
      </c>
      <c r="C5631" s="38" t="s">
        <v>5704</v>
      </c>
      <c r="D5631" s="39">
        <v>0.31879999999999997</v>
      </c>
      <c r="E5631" s="39">
        <v>0.25840000000000002</v>
      </c>
    </row>
    <row r="5632" spans="1:5" x14ac:dyDescent="0.2">
      <c r="A5632" s="39">
        <v>77</v>
      </c>
      <c r="B5632" s="39">
        <v>2108</v>
      </c>
      <c r="C5632" s="38" t="s">
        <v>5705</v>
      </c>
      <c r="D5632" s="39">
        <v>0.31480000000000002</v>
      </c>
      <c r="E5632" s="39">
        <v>0.25459999999999999</v>
      </c>
    </row>
    <row r="5633" spans="1:5" x14ac:dyDescent="0.2">
      <c r="A5633" s="39">
        <v>77</v>
      </c>
      <c r="B5633" s="39">
        <v>2109</v>
      </c>
      <c r="C5633" s="38" t="s">
        <v>5706</v>
      </c>
      <c r="D5633" s="39">
        <v>0.311</v>
      </c>
      <c r="E5633" s="39">
        <v>0.25080000000000002</v>
      </c>
    </row>
    <row r="5634" spans="1:5" x14ac:dyDescent="0.2">
      <c r="A5634" s="39">
        <v>77</v>
      </c>
      <c r="B5634" s="39">
        <v>2110</v>
      </c>
      <c r="C5634" s="38" t="s">
        <v>5707</v>
      </c>
      <c r="D5634" s="39">
        <v>0.30719999999999997</v>
      </c>
      <c r="E5634" s="39">
        <v>0.24709999999999999</v>
      </c>
    </row>
    <row r="5635" spans="1:5" x14ac:dyDescent="0.2">
      <c r="A5635" s="39">
        <v>77</v>
      </c>
      <c r="B5635" s="39">
        <v>2111</v>
      </c>
      <c r="C5635" s="38" t="s">
        <v>5708</v>
      </c>
      <c r="D5635" s="39">
        <v>0.3034</v>
      </c>
      <c r="E5635" s="39">
        <v>0.24340000000000001</v>
      </c>
    </row>
    <row r="5636" spans="1:5" x14ac:dyDescent="0.2">
      <c r="A5636" s="39">
        <v>77</v>
      </c>
      <c r="B5636" s="39">
        <v>2112</v>
      </c>
      <c r="C5636" s="38" t="s">
        <v>5709</v>
      </c>
      <c r="D5636" s="39">
        <v>0.29949999999999999</v>
      </c>
      <c r="E5636" s="39">
        <v>0.2397</v>
      </c>
    </row>
    <row r="5637" spans="1:5" x14ac:dyDescent="0.2">
      <c r="A5637" s="39">
        <v>77</v>
      </c>
      <c r="B5637" s="39">
        <v>2113</v>
      </c>
      <c r="C5637" s="38" t="s">
        <v>5710</v>
      </c>
      <c r="D5637" s="39">
        <v>0.2959</v>
      </c>
      <c r="E5637" s="39">
        <v>0.23619999999999999</v>
      </c>
    </row>
    <row r="5638" spans="1:5" x14ac:dyDescent="0.2">
      <c r="A5638" s="39">
        <v>77</v>
      </c>
      <c r="B5638" s="39">
        <v>2114</v>
      </c>
      <c r="C5638" s="38" t="s">
        <v>5711</v>
      </c>
      <c r="D5638" s="39">
        <v>0.29220000000000002</v>
      </c>
      <c r="E5638" s="39">
        <v>0.2326</v>
      </c>
    </row>
    <row r="5639" spans="1:5" x14ac:dyDescent="0.2">
      <c r="A5639" s="39">
        <v>77</v>
      </c>
      <c r="B5639" s="39">
        <v>2115</v>
      </c>
      <c r="C5639" s="38" t="s">
        <v>5712</v>
      </c>
      <c r="D5639" s="39">
        <v>0.28860000000000002</v>
      </c>
      <c r="E5639" s="39">
        <v>0.22919999999999999</v>
      </c>
    </row>
    <row r="5640" spans="1:5" x14ac:dyDescent="0.2">
      <c r="A5640" s="39">
        <v>77</v>
      </c>
      <c r="B5640" s="39">
        <v>2116</v>
      </c>
      <c r="C5640" s="38" t="s">
        <v>5713</v>
      </c>
      <c r="D5640" s="39">
        <v>0.28504435318275156</v>
      </c>
      <c r="E5640" s="39">
        <v>0.22584969905417021</v>
      </c>
    </row>
    <row r="5641" spans="1:5" x14ac:dyDescent="0.2">
      <c r="A5641" s="39">
        <v>77</v>
      </c>
      <c r="B5641" s="39">
        <v>2117</v>
      </c>
      <c r="C5641" s="38" t="s">
        <v>5714</v>
      </c>
      <c r="D5641" s="39">
        <v>0.28153251310247124</v>
      </c>
      <c r="E5641" s="39">
        <v>0.22254837069310321</v>
      </c>
    </row>
    <row r="5642" spans="1:5" x14ac:dyDescent="0.2">
      <c r="A5642" s="39">
        <v>78</v>
      </c>
      <c r="B5642" s="39">
        <v>2024</v>
      </c>
      <c r="C5642" s="38" t="s">
        <v>5715</v>
      </c>
      <c r="D5642" s="39">
        <v>0.93859999999999999</v>
      </c>
      <c r="E5642" s="39">
        <v>0.93320000000000003</v>
      </c>
    </row>
    <row r="5643" spans="1:5" x14ac:dyDescent="0.2">
      <c r="A5643" s="39">
        <v>78</v>
      </c>
      <c r="B5643" s="39">
        <v>2025</v>
      </c>
      <c r="C5643" s="38" t="s">
        <v>5716</v>
      </c>
      <c r="D5643" s="39">
        <v>0.90949999999999998</v>
      </c>
      <c r="E5643" s="39">
        <v>0.90180000000000005</v>
      </c>
    </row>
    <row r="5644" spans="1:5" x14ac:dyDescent="0.2">
      <c r="A5644" s="39">
        <v>78</v>
      </c>
      <c r="B5644" s="39">
        <v>2026</v>
      </c>
      <c r="C5644" s="38" t="s">
        <v>5717</v>
      </c>
      <c r="D5644" s="39">
        <v>0.89890000000000003</v>
      </c>
      <c r="E5644" s="39">
        <v>0.88900000000000001</v>
      </c>
    </row>
    <row r="5645" spans="1:5" x14ac:dyDescent="0.2">
      <c r="A5645" s="39">
        <v>78</v>
      </c>
      <c r="B5645" s="39">
        <v>2027</v>
      </c>
      <c r="C5645" s="38" t="s">
        <v>5718</v>
      </c>
      <c r="D5645" s="39">
        <v>0.88829999999999998</v>
      </c>
      <c r="E5645" s="39">
        <v>0.87660000000000005</v>
      </c>
    </row>
    <row r="5646" spans="1:5" x14ac:dyDescent="0.2">
      <c r="A5646" s="39">
        <v>78</v>
      </c>
      <c r="B5646" s="39">
        <v>2028</v>
      </c>
      <c r="C5646" s="38" t="s">
        <v>5719</v>
      </c>
      <c r="D5646" s="39">
        <v>0.87760000000000005</v>
      </c>
      <c r="E5646" s="39">
        <v>0.86399999999999999</v>
      </c>
    </row>
    <row r="5647" spans="1:5" x14ac:dyDescent="0.2">
      <c r="A5647" s="39">
        <v>78</v>
      </c>
      <c r="B5647" s="39">
        <v>2029</v>
      </c>
      <c r="C5647" s="38" t="s">
        <v>5720</v>
      </c>
      <c r="D5647" s="39">
        <v>0.86639999999999995</v>
      </c>
      <c r="E5647" s="39">
        <v>0.85150000000000003</v>
      </c>
    </row>
    <row r="5648" spans="1:5" x14ac:dyDescent="0.2">
      <c r="A5648" s="39">
        <v>78</v>
      </c>
      <c r="B5648" s="39">
        <v>2030</v>
      </c>
      <c r="C5648" s="38" t="s">
        <v>5721</v>
      </c>
      <c r="D5648" s="39">
        <v>0.8548</v>
      </c>
      <c r="E5648" s="39">
        <v>0.83850000000000002</v>
      </c>
    </row>
    <row r="5649" spans="1:5" x14ac:dyDescent="0.2">
      <c r="A5649" s="39">
        <v>78</v>
      </c>
      <c r="B5649" s="39">
        <v>2031</v>
      </c>
      <c r="C5649" s="38" t="s">
        <v>5722</v>
      </c>
      <c r="D5649" s="39">
        <v>0.84260000000000002</v>
      </c>
      <c r="E5649" s="39">
        <v>0.82530000000000003</v>
      </c>
    </row>
    <row r="5650" spans="1:5" x14ac:dyDescent="0.2">
      <c r="A5650" s="39">
        <v>78</v>
      </c>
      <c r="B5650" s="39">
        <v>2032</v>
      </c>
      <c r="C5650" s="38" t="s">
        <v>5723</v>
      </c>
      <c r="D5650" s="39">
        <v>0.82969999999999999</v>
      </c>
      <c r="E5650" s="39">
        <v>0.81169999999999998</v>
      </c>
    </row>
    <row r="5651" spans="1:5" x14ac:dyDescent="0.2">
      <c r="A5651" s="39">
        <v>78</v>
      </c>
      <c r="B5651" s="39">
        <v>2033</v>
      </c>
      <c r="C5651" s="38" t="s">
        <v>5724</v>
      </c>
      <c r="D5651" s="39">
        <v>0.81630000000000003</v>
      </c>
      <c r="E5651" s="39">
        <v>0.79759999999999998</v>
      </c>
    </row>
    <row r="5652" spans="1:5" x14ac:dyDescent="0.2">
      <c r="A5652" s="39">
        <v>78</v>
      </c>
      <c r="B5652" s="39">
        <v>2034</v>
      </c>
      <c r="C5652" s="38" t="s">
        <v>5725</v>
      </c>
      <c r="D5652" s="39">
        <v>0.80210000000000004</v>
      </c>
      <c r="E5652" s="39">
        <v>0.7823</v>
      </c>
    </row>
    <row r="5653" spans="1:5" x14ac:dyDescent="0.2">
      <c r="A5653" s="39">
        <v>78</v>
      </c>
      <c r="B5653" s="39">
        <v>2035</v>
      </c>
      <c r="C5653" s="38" t="s">
        <v>5726</v>
      </c>
      <c r="D5653" s="39">
        <v>0.78839999999999999</v>
      </c>
      <c r="E5653" s="39">
        <v>0.76759999999999995</v>
      </c>
    </row>
    <row r="5654" spans="1:5" x14ac:dyDescent="0.2">
      <c r="A5654" s="39">
        <v>78</v>
      </c>
      <c r="B5654" s="39">
        <v>2036</v>
      </c>
      <c r="C5654" s="38" t="s">
        <v>5727</v>
      </c>
      <c r="D5654" s="39">
        <v>0.77539999999999998</v>
      </c>
      <c r="E5654" s="39">
        <v>0.75349999999999995</v>
      </c>
    </row>
    <row r="5655" spans="1:5" x14ac:dyDescent="0.2">
      <c r="A5655" s="39">
        <v>78</v>
      </c>
      <c r="B5655" s="39">
        <v>2037</v>
      </c>
      <c r="C5655" s="38" t="s">
        <v>5728</v>
      </c>
      <c r="D5655" s="39">
        <v>0.76319999999999999</v>
      </c>
      <c r="E5655" s="39">
        <v>0.74009999999999998</v>
      </c>
    </row>
    <row r="5656" spans="1:5" x14ac:dyDescent="0.2">
      <c r="A5656" s="39">
        <v>78</v>
      </c>
      <c r="B5656" s="39">
        <v>2038</v>
      </c>
      <c r="C5656" s="38" t="s">
        <v>5729</v>
      </c>
      <c r="D5656" s="39">
        <v>0.75180000000000002</v>
      </c>
      <c r="E5656" s="39">
        <v>0.72750000000000004</v>
      </c>
    </row>
    <row r="5657" spans="1:5" x14ac:dyDescent="0.2">
      <c r="A5657" s="39">
        <v>78</v>
      </c>
      <c r="B5657" s="39">
        <v>2039</v>
      </c>
      <c r="C5657" s="38" t="s">
        <v>5730</v>
      </c>
      <c r="D5657" s="39">
        <v>0.74129999999999996</v>
      </c>
      <c r="E5657" s="39">
        <v>0.71560000000000001</v>
      </c>
    </row>
    <row r="5658" spans="1:5" x14ac:dyDescent="0.2">
      <c r="A5658" s="39">
        <v>78</v>
      </c>
      <c r="B5658" s="39">
        <v>2040</v>
      </c>
      <c r="C5658" s="38" t="s">
        <v>5731</v>
      </c>
      <c r="D5658" s="39">
        <v>0.73140000000000005</v>
      </c>
      <c r="E5658" s="39">
        <v>0.70440000000000003</v>
      </c>
    </row>
    <row r="5659" spans="1:5" x14ac:dyDescent="0.2">
      <c r="A5659" s="39">
        <v>78</v>
      </c>
      <c r="B5659" s="39">
        <v>2041</v>
      </c>
      <c r="C5659" s="38" t="s">
        <v>5732</v>
      </c>
      <c r="D5659" s="39">
        <v>0.72209999999999996</v>
      </c>
      <c r="E5659" s="39">
        <v>0.69379999999999997</v>
      </c>
    </row>
    <row r="5660" spans="1:5" x14ac:dyDescent="0.2">
      <c r="A5660" s="39">
        <v>78</v>
      </c>
      <c r="B5660" s="39">
        <v>2042</v>
      </c>
      <c r="C5660" s="38" t="s">
        <v>5733</v>
      </c>
      <c r="D5660" s="39">
        <v>0.71330000000000005</v>
      </c>
      <c r="E5660" s="39">
        <v>0.68340000000000001</v>
      </c>
    </row>
    <row r="5661" spans="1:5" x14ac:dyDescent="0.2">
      <c r="A5661" s="39">
        <v>78</v>
      </c>
      <c r="B5661" s="39">
        <v>2043</v>
      </c>
      <c r="C5661" s="38" t="s">
        <v>5734</v>
      </c>
      <c r="D5661" s="39">
        <v>0.70450000000000002</v>
      </c>
      <c r="E5661" s="39">
        <v>0.67330000000000001</v>
      </c>
    </row>
    <row r="5662" spans="1:5" x14ac:dyDescent="0.2">
      <c r="A5662" s="39">
        <v>78</v>
      </c>
      <c r="B5662" s="39">
        <v>2044</v>
      </c>
      <c r="C5662" s="38" t="s">
        <v>5735</v>
      </c>
      <c r="D5662" s="39">
        <v>0.69599999999999995</v>
      </c>
      <c r="E5662" s="39">
        <v>0.66339999999999999</v>
      </c>
    </row>
    <row r="5663" spans="1:5" x14ac:dyDescent="0.2">
      <c r="A5663" s="39">
        <v>78</v>
      </c>
      <c r="B5663" s="39">
        <v>2045</v>
      </c>
      <c r="C5663" s="38" t="s">
        <v>5736</v>
      </c>
      <c r="D5663" s="39">
        <v>0.6875</v>
      </c>
      <c r="E5663" s="39">
        <v>0.65359999999999996</v>
      </c>
    </row>
    <row r="5664" spans="1:5" x14ac:dyDescent="0.2">
      <c r="A5664" s="39">
        <v>78</v>
      </c>
      <c r="B5664" s="39">
        <v>2046</v>
      </c>
      <c r="C5664" s="38" t="s">
        <v>5737</v>
      </c>
      <c r="D5664" s="39">
        <v>0.67920000000000003</v>
      </c>
      <c r="E5664" s="39">
        <v>0.64400000000000002</v>
      </c>
    </row>
    <row r="5665" spans="1:5" x14ac:dyDescent="0.2">
      <c r="A5665" s="39">
        <v>78</v>
      </c>
      <c r="B5665" s="39">
        <v>2047</v>
      </c>
      <c r="C5665" s="38" t="s">
        <v>5738</v>
      </c>
      <c r="D5665" s="39">
        <v>0.67079999999999995</v>
      </c>
      <c r="E5665" s="39">
        <v>0.63449999999999995</v>
      </c>
    </row>
    <row r="5666" spans="1:5" x14ac:dyDescent="0.2">
      <c r="A5666" s="39">
        <v>78</v>
      </c>
      <c r="B5666" s="39">
        <v>2048</v>
      </c>
      <c r="C5666" s="38" t="s">
        <v>5739</v>
      </c>
      <c r="D5666" s="39">
        <v>0.66269999999999996</v>
      </c>
      <c r="E5666" s="39">
        <v>0.62519999999999998</v>
      </c>
    </row>
    <row r="5667" spans="1:5" x14ac:dyDescent="0.2">
      <c r="A5667" s="39">
        <v>78</v>
      </c>
      <c r="B5667" s="39">
        <v>2049</v>
      </c>
      <c r="C5667" s="38" t="s">
        <v>5740</v>
      </c>
      <c r="D5667" s="39">
        <v>0.65459999999999996</v>
      </c>
      <c r="E5667" s="39">
        <v>0.61599999999999999</v>
      </c>
    </row>
    <row r="5668" spans="1:5" x14ac:dyDescent="0.2">
      <c r="A5668" s="39">
        <v>78</v>
      </c>
      <c r="B5668" s="39">
        <v>2050</v>
      </c>
      <c r="C5668" s="38" t="s">
        <v>5741</v>
      </c>
      <c r="D5668" s="39">
        <v>0.64659999999999995</v>
      </c>
      <c r="E5668" s="39">
        <v>0.6069</v>
      </c>
    </row>
    <row r="5669" spans="1:5" x14ac:dyDescent="0.2">
      <c r="A5669" s="39">
        <v>78</v>
      </c>
      <c r="B5669" s="39">
        <v>2051</v>
      </c>
      <c r="C5669" s="38" t="s">
        <v>5742</v>
      </c>
      <c r="D5669" s="39">
        <v>0.63880000000000003</v>
      </c>
      <c r="E5669" s="39">
        <v>0.59789999999999999</v>
      </c>
    </row>
    <row r="5670" spans="1:5" x14ac:dyDescent="0.2">
      <c r="A5670" s="39">
        <v>78</v>
      </c>
      <c r="B5670" s="39">
        <v>2052</v>
      </c>
      <c r="C5670" s="38" t="s">
        <v>5743</v>
      </c>
      <c r="D5670" s="39">
        <v>0.63090000000000002</v>
      </c>
      <c r="E5670" s="39">
        <v>0.58899999999999997</v>
      </c>
    </row>
    <row r="5671" spans="1:5" x14ac:dyDescent="0.2">
      <c r="A5671" s="39">
        <v>78</v>
      </c>
      <c r="B5671" s="39">
        <v>2053</v>
      </c>
      <c r="C5671" s="38" t="s">
        <v>5744</v>
      </c>
      <c r="D5671" s="39">
        <v>0.62319999999999998</v>
      </c>
      <c r="E5671" s="39">
        <v>0.58030000000000004</v>
      </c>
    </row>
    <row r="5672" spans="1:5" x14ac:dyDescent="0.2">
      <c r="A5672" s="39">
        <v>78</v>
      </c>
      <c r="B5672" s="39">
        <v>2054</v>
      </c>
      <c r="C5672" s="38" t="s">
        <v>5745</v>
      </c>
      <c r="D5672" s="39">
        <v>0.61560000000000004</v>
      </c>
      <c r="E5672" s="39">
        <v>0.57179999999999997</v>
      </c>
    </row>
    <row r="5673" spans="1:5" x14ac:dyDescent="0.2">
      <c r="A5673" s="39">
        <v>78</v>
      </c>
      <c r="B5673" s="39">
        <v>2055</v>
      </c>
      <c r="C5673" s="38" t="s">
        <v>5746</v>
      </c>
      <c r="D5673" s="39">
        <v>0.60809999999999997</v>
      </c>
      <c r="E5673" s="39">
        <v>0.56330000000000002</v>
      </c>
    </row>
    <row r="5674" spans="1:5" x14ac:dyDescent="0.2">
      <c r="A5674" s="39">
        <v>78</v>
      </c>
      <c r="B5674" s="39">
        <v>2056</v>
      </c>
      <c r="C5674" s="38" t="s">
        <v>5747</v>
      </c>
      <c r="D5674" s="39">
        <v>0.60070000000000001</v>
      </c>
      <c r="E5674" s="39">
        <v>0.55500000000000005</v>
      </c>
    </row>
    <row r="5675" spans="1:5" x14ac:dyDescent="0.2">
      <c r="A5675" s="39">
        <v>78</v>
      </c>
      <c r="B5675" s="39">
        <v>2057</v>
      </c>
      <c r="C5675" s="38" t="s">
        <v>5748</v>
      </c>
      <c r="D5675" s="39">
        <v>0.59330000000000005</v>
      </c>
      <c r="E5675" s="39">
        <v>0.54679999999999995</v>
      </c>
    </row>
    <row r="5676" spans="1:5" x14ac:dyDescent="0.2">
      <c r="A5676" s="39">
        <v>78</v>
      </c>
      <c r="B5676" s="39">
        <v>2058</v>
      </c>
      <c r="C5676" s="38" t="s">
        <v>5749</v>
      </c>
      <c r="D5676" s="39">
        <v>0.58609999999999995</v>
      </c>
      <c r="E5676" s="39">
        <v>0.53869999999999996</v>
      </c>
    </row>
    <row r="5677" spans="1:5" x14ac:dyDescent="0.2">
      <c r="A5677" s="39">
        <v>78</v>
      </c>
      <c r="B5677" s="39">
        <v>2059</v>
      </c>
      <c r="C5677" s="38" t="s">
        <v>5750</v>
      </c>
      <c r="D5677" s="39">
        <v>0.57889999999999997</v>
      </c>
      <c r="E5677" s="39">
        <v>0.53069999999999995</v>
      </c>
    </row>
    <row r="5678" spans="1:5" x14ac:dyDescent="0.2">
      <c r="A5678" s="39">
        <v>78</v>
      </c>
      <c r="B5678" s="39">
        <v>2060</v>
      </c>
      <c r="C5678" s="38" t="s">
        <v>5751</v>
      </c>
      <c r="D5678" s="39">
        <v>0.57179999999999997</v>
      </c>
      <c r="E5678" s="39">
        <v>0.52290000000000003</v>
      </c>
    </row>
    <row r="5679" spans="1:5" x14ac:dyDescent="0.2">
      <c r="A5679" s="39">
        <v>78</v>
      </c>
      <c r="B5679" s="39">
        <v>2061</v>
      </c>
      <c r="C5679" s="38" t="s">
        <v>5752</v>
      </c>
      <c r="D5679" s="39">
        <v>0.56479999999999997</v>
      </c>
      <c r="E5679" s="39">
        <v>0.5151</v>
      </c>
    </row>
    <row r="5680" spans="1:5" x14ac:dyDescent="0.2">
      <c r="A5680" s="39">
        <v>78</v>
      </c>
      <c r="B5680" s="39">
        <v>2062</v>
      </c>
      <c r="C5680" s="38" t="s">
        <v>5753</v>
      </c>
      <c r="D5680" s="39">
        <v>0.55789999999999995</v>
      </c>
      <c r="E5680" s="39">
        <v>0.50760000000000005</v>
      </c>
    </row>
    <row r="5681" spans="1:5" x14ac:dyDescent="0.2">
      <c r="A5681" s="39">
        <v>78</v>
      </c>
      <c r="B5681" s="39">
        <v>2063</v>
      </c>
      <c r="C5681" s="38" t="s">
        <v>5754</v>
      </c>
      <c r="D5681" s="39">
        <v>0.55110000000000003</v>
      </c>
      <c r="E5681" s="39">
        <v>0.5</v>
      </c>
    </row>
    <row r="5682" spans="1:5" x14ac:dyDescent="0.2">
      <c r="A5682" s="39">
        <v>78</v>
      </c>
      <c r="B5682" s="39">
        <v>2064</v>
      </c>
      <c r="C5682" s="38" t="s">
        <v>5755</v>
      </c>
      <c r="D5682" s="39">
        <v>0.54430000000000001</v>
      </c>
      <c r="E5682" s="39">
        <v>0.49270000000000003</v>
      </c>
    </row>
    <row r="5683" spans="1:5" x14ac:dyDescent="0.2">
      <c r="A5683" s="39">
        <v>78</v>
      </c>
      <c r="B5683" s="39">
        <v>2065</v>
      </c>
      <c r="C5683" s="38" t="s">
        <v>5756</v>
      </c>
      <c r="D5683" s="39">
        <v>0.53769999999999996</v>
      </c>
      <c r="E5683" s="39">
        <v>0.48530000000000001</v>
      </c>
    </row>
    <row r="5684" spans="1:5" x14ac:dyDescent="0.2">
      <c r="A5684" s="39">
        <v>78</v>
      </c>
      <c r="B5684" s="39">
        <v>2066</v>
      </c>
      <c r="C5684" s="38" t="s">
        <v>5757</v>
      </c>
      <c r="D5684" s="39">
        <v>0.53110000000000002</v>
      </c>
      <c r="E5684" s="39">
        <v>0.47820000000000001</v>
      </c>
    </row>
    <row r="5685" spans="1:5" x14ac:dyDescent="0.2">
      <c r="A5685" s="39">
        <v>78</v>
      </c>
      <c r="B5685" s="39">
        <v>2067</v>
      </c>
      <c r="C5685" s="38" t="s">
        <v>5758</v>
      </c>
      <c r="D5685" s="39">
        <v>0.52459999999999996</v>
      </c>
      <c r="E5685" s="39">
        <v>0.47099999999999997</v>
      </c>
    </row>
    <row r="5686" spans="1:5" x14ac:dyDescent="0.2">
      <c r="A5686" s="39">
        <v>78</v>
      </c>
      <c r="B5686" s="39">
        <v>2068</v>
      </c>
      <c r="C5686" s="38" t="s">
        <v>5759</v>
      </c>
      <c r="D5686" s="39">
        <v>0.5181</v>
      </c>
      <c r="E5686" s="39">
        <v>0.46410000000000001</v>
      </c>
    </row>
    <row r="5687" spans="1:5" x14ac:dyDescent="0.2">
      <c r="A5687" s="39">
        <v>78</v>
      </c>
      <c r="B5687" s="39">
        <v>2069</v>
      </c>
      <c r="C5687" s="38" t="s">
        <v>5760</v>
      </c>
      <c r="D5687" s="39">
        <v>0.51180000000000003</v>
      </c>
      <c r="E5687" s="39">
        <v>0.4572</v>
      </c>
    </row>
    <row r="5688" spans="1:5" x14ac:dyDescent="0.2">
      <c r="A5688" s="39">
        <v>78</v>
      </c>
      <c r="B5688" s="39">
        <v>2070</v>
      </c>
      <c r="C5688" s="38" t="s">
        <v>5761</v>
      </c>
      <c r="D5688" s="39">
        <v>0.50549999999999995</v>
      </c>
      <c r="E5688" s="39">
        <v>0.45040000000000002</v>
      </c>
    </row>
    <row r="5689" spans="1:5" x14ac:dyDescent="0.2">
      <c r="A5689" s="39">
        <v>78</v>
      </c>
      <c r="B5689" s="39">
        <v>2071</v>
      </c>
      <c r="C5689" s="38" t="s">
        <v>5762</v>
      </c>
      <c r="D5689" s="39">
        <v>0.49930000000000002</v>
      </c>
      <c r="E5689" s="39">
        <v>0.44379999999999997</v>
      </c>
    </row>
    <row r="5690" spans="1:5" x14ac:dyDescent="0.2">
      <c r="A5690" s="39">
        <v>78</v>
      </c>
      <c r="B5690" s="39">
        <v>2072</v>
      </c>
      <c r="C5690" s="38" t="s">
        <v>5763</v>
      </c>
      <c r="D5690" s="39">
        <v>0.49320000000000003</v>
      </c>
      <c r="E5690" s="39">
        <v>0.43709999999999999</v>
      </c>
    </row>
    <row r="5691" spans="1:5" x14ac:dyDescent="0.2">
      <c r="A5691" s="39">
        <v>78</v>
      </c>
      <c r="B5691" s="39">
        <v>2073</v>
      </c>
      <c r="C5691" s="38" t="s">
        <v>5764</v>
      </c>
      <c r="D5691" s="39">
        <v>0.48709999999999998</v>
      </c>
      <c r="E5691" s="39">
        <v>0.43070000000000003</v>
      </c>
    </row>
    <row r="5692" spans="1:5" x14ac:dyDescent="0.2">
      <c r="A5692" s="39">
        <v>78</v>
      </c>
      <c r="B5692" s="39">
        <v>2074</v>
      </c>
      <c r="C5692" s="38" t="s">
        <v>5765</v>
      </c>
      <c r="D5692" s="39">
        <v>0.48110000000000003</v>
      </c>
      <c r="E5692" s="39">
        <v>0.42430000000000001</v>
      </c>
    </row>
    <row r="5693" spans="1:5" x14ac:dyDescent="0.2">
      <c r="A5693" s="39">
        <v>78</v>
      </c>
      <c r="B5693" s="39">
        <v>2075</v>
      </c>
      <c r="C5693" s="38" t="s">
        <v>5766</v>
      </c>
      <c r="D5693" s="39">
        <v>0.47520000000000001</v>
      </c>
      <c r="E5693" s="39">
        <v>0.41799999999999998</v>
      </c>
    </row>
    <row r="5694" spans="1:5" x14ac:dyDescent="0.2">
      <c r="A5694" s="39">
        <v>78</v>
      </c>
      <c r="B5694" s="39">
        <v>2076</v>
      </c>
      <c r="C5694" s="38" t="s">
        <v>5767</v>
      </c>
      <c r="D5694" s="39">
        <v>0.46929999999999999</v>
      </c>
      <c r="E5694" s="39">
        <v>0.4118</v>
      </c>
    </row>
    <row r="5695" spans="1:5" x14ac:dyDescent="0.2">
      <c r="A5695" s="39">
        <v>78</v>
      </c>
      <c r="B5695" s="39">
        <v>2077</v>
      </c>
      <c r="C5695" s="38" t="s">
        <v>5768</v>
      </c>
      <c r="D5695" s="39">
        <v>0.46360000000000001</v>
      </c>
      <c r="E5695" s="39">
        <v>0.40570000000000001</v>
      </c>
    </row>
    <row r="5696" spans="1:5" x14ac:dyDescent="0.2">
      <c r="A5696" s="39">
        <v>78</v>
      </c>
      <c r="B5696" s="39">
        <v>2078</v>
      </c>
      <c r="C5696" s="38" t="s">
        <v>5769</v>
      </c>
      <c r="D5696" s="39">
        <v>0.45789999999999997</v>
      </c>
      <c r="E5696" s="39">
        <v>0.3997</v>
      </c>
    </row>
    <row r="5697" spans="1:5" x14ac:dyDescent="0.2">
      <c r="A5697" s="39">
        <v>78</v>
      </c>
      <c r="B5697" s="39">
        <v>2079</v>
      </c>
      <c r="C5697" s="38" t="s">
        <v>5770</v>
      </c>
      <c r="D5697" s="39">
        <v>0.45229999999999998</v>
      </c>
      <c r="E5697" s="39">
        <v>0.39369999999999999</v>
      </c>
    </row>
    <row r="5698" spans="1:5" x14ac:dyDescent="0.2">
      <c r="A5698" s="39">
        <v>78</v>
      </c>
      <c r="B5698" s="39">
        <v>2080</v>
      </c>
      <c r="C5698" s="38" t="s">
        <v>5771</v>
      </c>
      <c r="D5698" s="39">
        <v>0.44669999999999999</v>
      </c>
      <c r="E5698" s="39">
        <v>0.38790000000000002</v>
      </c>
    </row>
    <row r="5699" spans="1:5" x14ac:dyDescent="0.2">
      <c r="A5699" s="39">
        <v>78</v>
      </c>
      <c r="B5699" s="39">
        <v>2081</v>
      </c>
      <c r="C5699" s="38" t="s">
        <v>5772</v>
      </c>
      <c r="D5699" s="39">
        <v>0.44119999999999998</v>
      </c>
      <c r="E5699" s="39">
        <v>0.3821</v>
      </c>
    </row>
    <row r="5700" spans="1:5" x14ac:dyDescent="0.2">
      <c r="A5700" s="39">
        <v>78</v>
      </c>
      <c r="B5700" s="39">
        <v>2082</v>
      </c>
      <c r="C5700" s="38" t="s">
        <v>5773</v>
      </c>
      <c r="D5700" s="39">
        <v>0.43590000000000001</v>
      </c>
      <c r="E5700" s="39">
        <v>0.3765</v>
      </c>
    </row>
    <row r="5701" spans="1:5" x14ac:dyDescent="0.2">
      <c r="A5701" s="39">
        <v>78</v>
      </c>
      <c r="B5701" s="39">
        <v>2083</v>
      </c>
      <c r="C5701" s="38" t="s">
        <v>5774</v>
      </c>
      <c r="D5701" s="39">
        <v>0.43049999999999999</v>
      </c>
      <c r="E5701" s="39">
        <v>0.37090000000000001</v>
      </c>
    </row>
    <row r="5702" spans="1:5" x14ac:dyDescent="0.2">
      <c r="A5702" s="39">
        <v>78</v>
      </c>
      <c r="B5702" s="39">
        <v>2084</v>
      </c>
      <c r="C5702" s="38" t="s">
        <v>5775</v>
      </c>
      <c r="D5702" s="39">
        <v>0.42520000000000002</v>
      </c>
      <c r="E5702" s="39">
        <v>0.3654</v>
      </c>
    </row>
    <row r="5703" spans="1:5" x14ac:dyDescent="0.2">
      <c r="A5703" s="39">
        <v>78</v>
      </c>
      <c r="B5703" s="39">
        <v>2085</v>
      </c>
      <c r="C5703" s="38" t="s">
        <v>5776</v>
      </c>
      <c r="D5703" s="39">
        <v>0.4199</v>
      </c>
      <c r="E5703" s="39">
        <v>0.3599</v>
      </c>
    </row>
    <row r="5704" spans="1:5" x14ac:dyDescent="0.2">
      <c r="A5704" s="39">
        <v>78</v>
      </c>
      <c r="B5704" s="39">
        <v>2086</v>
      </c>
      <c r="C5704" s="38" t="s">
        <v>5777</v>
      </c>
      <c r="D5704" s="39">
        <v>0.41470000000000001</v>
      </c>
      <c r="E5704" s="39">
        <v>0.35449999999999998</v>
      </c>
    </row>
    <row r="5705" spans="1:5" x14ac:dyDescent="0.2">
      <c r="A5705" s="39">
        <v>78</v>
      </c>
      <c r="B5705" s="39">
        <v>2087</v>
      </c>
      <c r="C5705" s="38" t="s">
        <v>5778</v>
      </c>
      <c r="D5705" s="39">
        <v>0.40970000000000001</v>
      </c>
      <c r="E5705" s="39">
        <v>0.3493</v>
      </c>
    </row>
    <row r="5706" spans="1:5" x14ac:dyDescent="0.2">
      <c r="A5706" s="39">
        <v>78</v>
      </c>
      <c r="B5706" s="39">
        <v>2088</v>
      </c>
      <c r="C5706" s="38" t="s">
        <v>5779</v>
      </c>
      <c r="D5706" s="39">
        <v>0.40460000000000002</v>
      </c>
      <c r="E5706" s="39">
        <v>0.34410000000000002</v>
      </c>
    </row>
    <row r="5707" spans="1:5" x14ac:dyDescent="0.2">
      <c r="A5707" s="39">
        <v>78</v>
      </c>
      <c r="B5707" s="39">
        <v>2089</v>
      </c>
      <c r="C5707" s="38" t="s">
        <v>5780</v>
      </c>
      <c r="D5707" s="39">
        <v>0.39960000000000001</v>
      </c>
      <c r="E5707" s="39">
        <v>0.33900000000000002</v>
      </c>
    </row>
    <row r="5708" spans="1:5" x14ac:dyDescent="0.2">
      <c r="A5708" s="39">
        <v>78</v>
      </c>
      <c r="B5708" s="39">
        <v>2090</v>
      </c>
      <c r="C5708" s="38" t="s">
        <v>5781</v>
      </c>
      <c r="D5708" s="39">
        <v>0.39460000000000001</v>
      </c>
      <c r="E5708" s="39">
        <v>0.33389999999999997</v>
      </c>
    </row>
    <row r="5709" spans="1:5" x14ac:dyDescent="0.2">
      <c r="A5709" s="39">
        <v>78</v>
      </c>
      <c r="B5709" s="39">
        <v>2091</v>
      </c>
      <c r="C5709" s="38" t="s">
        <v>5782</v>
      </c>
      <c r="D5709" s="39">
        <v>0.38990000000000002</v>
      </c>
      <c r="E5709" s="39">
        <v>0.32900000000000001</v>
      </c>
    </row>
    <row r="5710" spans="1:5" x14ac:dyDescent="0.2">
      <c r="A5710" s="39">
        <v>78</v>
      </c>
      <c r="B5710" s="39">
        <v>2092</v>
      </c>
      <c r="C5710" s="38" t="s">
        <v>5783</v>
      </c>
      <c r="D5710" s="39">
        <v>0.38500000000000001</v>
      </c>
      <c r="E5710" s="39">
        <v>0.3241</v>
      </c>
    </row>
    <row r="5711" spans="1:5" x14ac:dyDescent="0.2">
      <c r="A5711" s="39">
        <v>78</v>
      </c>
      <c r="B5711" s="39">
        <v>2093</v>
      </c>
      <c r="C5711" s="38" t="s">
        <v>5784</v>
      </c>
      <c r="D5711" s="39">
        <v>0.38030000000000003</v>
      </c>
      <c r="E5711" s="39">
        <v>0.31929999999999997</v>
      </c>
    </row>
    <row r="5712" spans="1:5" x14ac:dyDescent="0.2">
      <c r="A5712" s="39">
        <v>78</v>
      </c>
      <c r="B5712" s="39">
        <v>2094</v>
      </c>
      <c r="C5712" s="38" t="s">
        <v>5785</v>
      </c>
      <c r="D5712" s="39">
        <v>0.37559999999999999</v>
      </c>
      <c r="E5712" s="39">
        <v>0.3145</v>
      </c>
    </row>
    <row r="5713" spans="1:5" x14ac:dyDescent="0.2">
      <c r="A5713" s="39">
        <v>78</v>
      </c>
      <c r="B5713" s="39">
        <v>2095</v>
      </c>
      <c r="C5713" s="38" t="s">
        <v>5786</v>
      </c>
      <c r="D5713" s="39">
        <v>0.371</v>
      </c>
      <c r="E5713" s="39">
        <v>0.30980000000000002</v>
      </c>
    </row>
    <row r="5714" spans="1:5" x14ac:dyDescent="0.2">
      <c r="A5714" s="39">
        <v>78</v>
      </c>
      <c r="B5714" s="39">
        <v>2096</v>
      </c>
      <c r="C5714" s="38" t="s">
        <v>5787</v>
      </c>
      <c r="D5714" s="39">
        <v>0.3664</v>
      </c>
      <c r="E5714" s="39">
        <v>0.30520000000000003</v>
      </c>
    </row>
    <row r="5715" spans="1:5" x14ac:dyDescent="0.2">
      <c r="A5715" s="39">
        <v>78</v>
      </c>
      <c r="B5715" s="39">
        <v>2097</v>
      </c>
      <c r="C5715" s="38" t="s">
        <v>5788</v>
      </c>
      <c r="D5715" s="39">
        <v>0.3619</v>
      </c>
      <c r="E5715" s="39">
        <v>0.30070000000000002</v>
      </c>
    </row>
    <row r="5716" spans="1:5" x14ac:dyDescent="0.2">
      <c r="A5716" s="39">
        <v>78</v>
      </c>
      <c r="B5716" s="39">
        <v>2098</v>
      </c>
      <c r="C5716" s="38" t="s">
        <v>5789</v>
      </c>
      <c r="D5716" s="39">
        <v>0.3574</v>
      </c>
      <c r="E5716" s="39">
        <v>0.29620000000000002</v>
      </c>
    </row>
    <row r="5717" spans="1:5" x14ac:dyDescent="0.2">
      <c r="A5717" s="39">
        <v>78</v>
      </c>
      <c r="B5717" s="39">
        <v>2099</v>
      </c>
      <c r="C5717" s="38" t="s">
        <v>5790</v>
      </c>
      <c r="D5717" s="39">
        <v>0.35299999999999998</v>
      </c>
      <c r="E5717" s="39">
        <v>0.2918</v>
      </c>
    </row>
    <row r="5718" spans="1:5" x14ac:dyDescent="0.2">
      <c r="A5718" s="39">
        <v>78</v>
      </c>
      <c r="B5718" s="39">
        <v>2100</v>
      </c>
      <c r="C5718" s="38" t="s">
        <v>5791</v>
      </c>
      <c r="D5718" s="39">
        <v>0.34870000000000001</v>
      </c>
      <c r="E5718" s="39">
        <v>0.28749999999999998</v>
      </c>
    </row>
    <row r="5719" spans="1:5" x14ac:dyDescent="0.2">
      <c r="A5719" s="39">
        <v>78</v>
      </c>
      <c r="B5719" s="39">
        <v>2101</v>
      </c>
      <c r="C5719" s="38" t="s">
        <v>5792</v>
      </c>
      <c r="D5719" s="39">
        <v>0.34429999999999999</v>
      </c>
      <c r="E5719" s="39">
        <v>0.28320000000000001</v>
      </c>
    </row>
    <row r="5720" spans="1:5" x14ac:dyDescent="0.2">
      <c r="A5720" s="39">
        <v>78</v>
      </c>
      <c r="B5720" s="39">
        <v>2102</v>
      </c>
      <c r="C5720" s="38" t="s">
        <v>5793</v>
      </c>
      <c r="D5720" s="39">
        <v>0.34010000000000001</v>
      </c>
      <c r="E5720" s="39">
        <v>0.27900000000000003</v>
      </c>
    </row>
    <row r="5721" spans="1:5" x14ac:dyDescent="0.2">
      <c r="A5721" s="39">
        <v>78</v>
      </c>
      <c r="B5721" s="39">
        <v>2103</v>
      </c>
      <c r="C5721" s="38" t="s">
        <v>5794</v>
      </c>
      <c r="D5721" s="39">
        <v>0.33589999999999998</v>
      </c>
      <c r="E5721" s="39">
        <v>0.27479999999999999</v>
      </c>
    </row>
    <row r="5722" spans="1:5" x14ac:dyDescent="0.2">
      <c r="A5722" s="39">
        <v>78</v>
      </c>
      <c r="B5722" s="39">
        <v>2104</v>
      </c>
      <c r="C5722" s="38" t="s">
        <v>5795</v>
      </c>
      <c r="D5722" s="39">
        <v>0.33169999999999999</v>
      </c>
      <c r="E5722" s="39">
        <v>0.2707</v>
      </c>
    </row>
    <row r="5723" spans="1:5" x14ac:dyDescent="0.2">
      <c r="A5723" s="39">
        <v>78</v>
      </c>
      <c r="B5723" s="39">
        <v>2105</v>
      </c>
      <c r="C5723" s="38" t="s">
        <v>5796</v>
      </c>
      <c r="D5723" s="39">
        <v>0.3276</v>
      </c>
      <c r="E5723" s="39">
        <v>0.2666</v>
      </c>
    </row>
    <row r="5724" spans="1:5" x14ac:dyDescent="0.2">
      <c r="A5724" s="39">
        <v>78</v>
      </c>
      <c r="B5724" s="39">
        <v>2106</v>
      </c>
      <c r="C5724" s="38" t="s">
        <v>5797</v>
      </c>
      <c r="D5724" s="39">
        <v>0.3236</v>
      </c>
      <c r="E5724" s="39">
        <v>0.26279999999999998</v>
      </c>
    </row>
    <row r="5725" spans="1:5" x14ac:dyDescent="0.2">
      <c r="A5725" s="39">
        <v>78</v>
      </c>
      <c r="B5725" s="39">
        <v>2107</v>
      </c>
      <c r="C5725" s="38" t="s">
        <v>5798</v>
      </c>
      <c r="D5725" s="39">
        <v>0.3196</v>
      </c>
      <c r="E5725" s="39">
        <v>0.25879999999999997</v>
      </c>
    </row>
    <row r="5726" spans="1:5" x14ac:dyDescent="0.2">
      <c r="A5726" s="39">
        <v>78</v>
      </c>
      <c r="B5726" s="39">
        <v>2108</v>
      </c>
      <c r="C5726" s="38" t="s">
        <v>5799</v>
      </c>
      <c r="D5726" s="39">
        <v>0.31569999999999998</v>
      </c>
      <c r="E5726" s="39">
        <v>0.25490000000000002</v>
      </c>
    </row>
    <row r="5727" spans="1:5" x14ac:dyDescent="0.2">
      <c r="A5727" s="39">
        <v>78</v>
      </c>
      <c r="B5727" s="39">
        <v>2109</v>
      </c>
      <c r="C5727" s="38" t="s">
        <v>5800</v>
      </c>
      <c r="D5727" s="39">
        <v>0.31169999999999998</v>
      </c>
      <c r="E5727" s="39">
        <v>0.25109999999999999</v>
      </c>
    </row>
    <row r="5728" spans="1:5" x14ac:dyDescent="0.2">
      <c r="A5728" s="39">
        <v>78</v>
      </c>
      <c r="B5728" s="39">
        <v>2110</v>
      </c>
      <c r="C5728" s="38" t="s">
        <v>5801</v>
      </c>
      <c r="D5728" s="39">
        <v>0.30790000000000001</v>
      </c>
      <c r="E5728" s="39">
        <v>0.24740000000000001</v>
      </c>
    </row>
    <row r="5729" spans="1:5" x14ac:dyDescent="0.2">
      <c r="A5729" s="39">
        <v>78</v>
      </c>
      <c r="B5729" s="39">
        <v>2111</v>
      </c>
      <c r="C5729" s="38" t="s">
        <v>5802</v>
      </c>
      <c r="D5729" s="39">
        <v>0.30409999999999998</v>
      </c>
      <c r="E5729" s="39">
        <v>0.2437</v>
      </c>
    </row>
    <row r="5730" spans="1:5" x14ac:dyDescent="0.2">
      <c r="A5730" s="39">
        <v>78</v>
      </c>
      <c r="B5730" s="39">
        <v>2112</v>
      </c>
      <c r="C5730" s="38" t="s">
        <v>5803</v>
      </c>
      <c r="D5730" s="39">
        <v>0.30030000000000001</v>
      </c>
      <c r="E5730" s="39">
        <v>0.24010000000000001</v>
      </c>
    </row>
    <row r="5731" spans="1:5" x14ac:dyDescent="0.2">
      <c r="A5731" s="39">
        <v>78</v>
      </c>
      <c r="B5731" s="39">
        <v>2113</v>
      </c>
      <c r="C5731" s="38" t="s">
        <v>5804</v>
      </c>
      <c r="D5731" s="39">
        <v>0.29659999999999997</v>
      </c>
      <c r="E5731" s="39">
        <v>0.23649999999999999</v>
      </c>
    </row>
    <row r="5732" spans="1:5" x14ac:dyDescent="0.2">
      <c r="A5732" s="39">
        <v>78</v>
      </c>
      <c r="B5732" s="39">
        <v>2114</v>
      </c>
      <c r="C5732" s="38" t="s">
        <v>5805</v>
      </c>
      <c r="D5732" s="39">
        <v>0.29289999999999999</v>
      </c>
      <c r="E5732" s="39">
        <v>0.23300000000000001</v>
      </c>
    </row>
    <row r="5733" spans="1:5" x14ac:dyDescent="0.2">
      <c r="A5733" s="39">
        <v>78</v>
      </c>
      <c r="B5733" s="39">
        <v>2115</v>
      </c>
      <c r="C5733" s="38" t="s">
        <v>5806</v>
      </c>
      <c r="D5733" s="39">
        <v>0.28939999999999999</v>
      </c>
      <c r="E5733" s="39">
        <v>0.22950000000000001</v>
      </c>
    </row>
    <row r="5734" spans="1:5" x14ac:dyDescent="0.2">
      <c r="A5734" s="39">
        <v>78</v>
      </c>
      <c r="B5734" s="39">
        <v>2116</v>
      </c>
      <c r="C5734" s="38" t="s">
        <v>5807</v>
      </c>
      <c r="D5734" s="39">
        <v>0.28594182314783201</v>
      </c>
      <c r="E5734" s="39">
        <v>0.22605257510729612</v>
      </c>
    </row>
    <row r="5735" spans="1:5" x14ac:dyDescent="0.2">
      <c r="A5735" s="39">
        <v>78</v>
      </c>
      <c r="B5735" s="39">
        <v>2117</v>
      </c>
      <c r="C5735" s="38" t="s">
        <v>5808</v>
      </c>
      <c r="D5735" s="39">
        <v>0.28252496967901192</v>
      </c>
      <c r="E5735" s="39">
        <v>0.22265693556705776</v>
      </c>
    </row>
    <row r="5736" spans="1:5" x14ac:dyDescent="0.2">
      <c r="A5736" s="39">
        <v>79</v>
      </c>
      <c r="B5736" s="39">
        <v>2024</v>
      </c>
      <c r="C5736" s="38" t="s">
        <v>5809</v>
      </c>
      <c r="D5736" s="39">
        <v>0.93689999999999996</v>
      </c>
      <c r="E5736" s="39">
        <v>0.93140000000000001</v>
      </c>
    </row>
    <row r="5737" spans="1:5" x14ac:dyDescent="0.2">
      <c r="A5737" s="39">
        <v>79</v>
      </c>
      <c r="B5737" s="39">
        <v>2025</v>
      </c>
      <c r="C5737" s="38" t="s">
        <v>5810</v>
      </c>
      <c r="D5737" s="39">
        <v>0.90739999999999998</v>
      </c>
      <c r="E5737" s="39">
        <v>0.89970000000000006</v>
      </c>
    </row>
    <row r="5738" spans="1:5" x14ac:dyDescent="0.2">
      <c r="A5738" s="39">
        <v>79</v>
      </c>
      <c r="B5738" s="39">
        <v>2026</v>
      </c>
      <c r="C5738" s="38" t="s">
        <v>5811</v>
      </c>
      <c r="D5738" s="39">
        <v>0.89659999999999995</v>
      </c>
      <c r="E5738" s="39">
        <v>0.88680000000000003</v>
      </c>
    </row>
    <row r="5739" spans="1:5" x14ac:dyDescent="0.2">
      <c r="A5739" s="39">
        <v>79</v>
      </c>
      <c r="B5739" s="39">
        <v>2027</v>
      </c>
      <c r="C5739" s="38" t="s">
        <v>5812</v>
      </c>
      <c r="D5739" s="39">
        <v>0.8861</v>
      </c>
      <c r="E5739" s="39">
        <v>0.87409999999999999</v>
      </c>
    </row>
    <row r="5740" spans="1:5" x14ac:dyDescent="0.2">
      <c r="A5740" s="39">
        <v>79</v>
      </c>
      <c r="B5740" s="39">
        <v>2028</v>
      </c>
      <c r="C5740" s="38" t="s">
        <v>5813</v>
      </c>
      <c r="D5740" s="39">
        <v>0.87539999999999996</v>
      </c>
      <c r="E5740" s="39">
        <v>0.86160000000000003</v>
      </c>
    </row>
    <row r="5741" spans="1:5" x14ac:dyDescent="0.2">
      <c r="A5741" s="39">
        <v>79</v>
      </c>
      <c r="B5741" s="39">
        <v>2029</v>
      </c>
      <c r="C5741" s="38" t="s">
        <v>5814</v>
      </c>
      <c r="D5741" s="39">
        <v>0.86439999999999995</v>
      </c>
      <c r="E5741" s="39">
        <v>0.84919999999999995</v>
      </c>
    </row>
    <row r="5742" spans="1:5" x14ac:dyDescent="0.2">
      <c r="A5742" s="39">
        <v>79</v>
      </c>
      <c r="B5742" s="39">
        <v>2030</v>
      </c>
      <c r="C5742" s="38" t="s">
        <v>5815</v>
      </c>
      <c r="D5742" s="39">
        <v>0.85319999999999996</v>
      </c>
      <c r="E5742" s="39">
        <v>0.83660000000000001</v>
      </c>
    </row>
    <row r="5743" spans="1:5" x14ac:dyDescent="0.2">
      <c r="A5743" s="39">
        <v>79</v>
      </c>
      <c r="B5743" s="39">
        <v>2031</v>
      </c>
      <c r="C5743" s="38" t="s">
        <v>5816</v>
      </c>
      <c r="D5743" s="39">
        <v>0.84140000000000004</v>
      </c>
      <c r="E5743" s="39">
        <v>0.8236</v>
      </c>
    </row>
    <row r="5744" spans="1:5" x14ac:dyDescent="0.2">
      <c r="A5744" s="39">
        <v>79</v>
      </c>
      <c r="B5744" s="39">
        <v>2032</v>
      </c>
      <c r="C5744" s="38" t="s">
        <v>5817</v>
      </c>
      <c r="D5744" s="39">
        <v>0.82899999999999996</v>
      </c>
      <c r="E5744" s="39">
        <v>0.81030000000000002</v>
      </c>
    </row>
    <row r="5745" spans="1:5" x14ac:dyDescent="0.2">
      <c r="A5745" s="39">
        <v>79</v>
      </c>
      <c r="B5745" s="39">
        <v>2033</v>
      </c>
      <c r="C5745" s="38" t="s">
        <v>5818</v>
      </c>
      <c r="D5745" s="39">
        <v>0.81599999999999995</v>
      </c>
      <c r="E5745" s="39">
        <v>0.79659999999999997</v>
      </c>
    </row>
    <row r="5746" spans="1:5" x14ac:dyDescent="0.2">
      <c r="A5746" s="39">
        <v>79</v>
      </c>
      <c r="B5746" s="39">
        <v>2034</v>
      </c>
      <c r="C5746" s="38" t="s">
        <v>5819</v>
      </c>
      <c r="D5746" s="39">
        <v>0.80179999999999996</v>
      </c>
      <c r="E5746" s="39">
        <v>0.78139999999999998</v>
      </c>
    </row>
    <row r="5747" spans="1:5" x14ac:dyDescent="0.2">
      <c r="A5747" s="39">
        <v>79</v>
      </c>
      <c r="B5747" s="39">
        <v>2035</v>
      </c>
      <c r="C5747" s="38" t="s">
        <v>5820</v>
      </c>
      <c r="D5747" s="39">
        <v>0.78820000000000001</v>
      </c>
      <c r="E5747" s="39">
        <v>0.76659999999999995</v>
      </c>
    </row>
    <row r="5748" spans="1:5" x14ac:dyDescent="0.2">
      <c r="A5748" s="39">
        <v>79</v>
      </c>
      <c r="B5748" s="39">
        <v>2036</v>
      </c>
      <c r="C5748" s="38" t="s">
        <v>5821</v>
      </c>
      <c r="D5748" s="39">
        <v>0.77529999999999999</v>
      </c>
      <c r="E5748" s="39">
        <v>0.75270000000000004</v>
      </c>
    </row>
    <row r="5749" spans="1:5" x14ac:dyDescent="0.2">
      <c r="A5749" s="39">
        <v>79</v>
      </c>
      <c r="B5749" s="39">
        <v>2037</v>
      </c>
      <c r="C5749" s="38" t="s">
        <v>5822</v>
      </c>
      <c r="D5749" s="39">
        <v>0.7631</v>
      </c>
      <c r="E5749" s="39">
        <v>0.73929999999999996</v>
      </c>
    </row>
    <row r="5750" spans="1:5" x14ac:dyDescent="0.2">
      <c r="A5750" s="39">
        <v>79</v>
      </c>
      <c r="B5750" s="39">
        <v>2038</v>
      </c>
      <c r="C5750" s="38" t="s">
        <v>5823</v>
      </c>
      <c r="D5750" s="39">
        <v>0.75180000000000002</v>
      </c>
      <c r="E5750" s="39">
        <v>0.7268</v>
      </c>
    </row>
    <row r="5751" spans="1:5" x14ac:dyDescent="0.2">
      <c r="A5751" s="39">
        <v>79</v>
      </c>
      <c r="B5751" s="39">
        <v>2039</v>
      </c>
      <c r="C5751" s="38" t="s">
        <v>5824</v>
      </c>
      <c r="D5751" s="39">
        <v>0.74129999999999996</v>
      </c>
      <c r="E5751" s="39">
        <v>0.71499999999999997</v>
      </c>
    </row>
    <row r="5752" spans="1:5" x14ac:dyDescent="0.2">
      <c r="A5752" s="39">
        <v>79</v>
      </c>
      <c r="B5752" s="39">
        <v>2040</v>
      </c>
      <c r="C5752" s="38" t="s">
        <v>5825</v>
      </c>
      <c r="D5752" s="39">
        <v>0.73140000000000005</v>
      </c>
      <c r="E5752" s="39">
        <v>0.70379999999999998</v>
      </c>
    </row>
    <row r="5753" spans="1:5" x14ac:dyDescent="0.2">
      <c r="A5753" s="39">
        <v>79</v>
      </c>
      <c r="B5753" s="39">
        <v>2041</v>
      </c>
      <c r="C5753" s="38" t="s">
        <v>5826</v>
      </c>
      <c r="D5753" s="39">
        <v>0.72219999999999995</v>
      </c>
      <c r="E5753" s="39">
        <v>0.69310000000000005</v>
      </c>
    </row>
    <row r="5754" spans="1:5" x14ac:dyDescent="0.2">
      <c r="A5754" s="39">
        <v>79</v>
      </c>
      <c r="B5754" s="39">
        <v>2042</v>
      </c>
      <c r="C5754" s="38" t="s">
        <v>5827</v>
      </c>
      <c r="D5754" s="39">
        <v>0.71340000000000003</v>
      </c>
      <c r="E5754" s="39">
        <v>0.68289999999999995</v>
      </c>
    </row>
    <row r="5755" spans="1:5" x14ac:dyDescent="0.2">
      <c r="A5755" s="39">
        <v>79</v>
      </c>
      <c r="B5755" s="39">
        <v>2043</v>
      </c>
      <c r="C5755" s="38" t="s">
        <v>5828</v>
      </c>
      <c r="D5755" s="39">
        <v>0.70469999999999999</v>
      </c>
      <c r="E5755" s="39">
        <v>0.67279999999999995</v>
      </c>
    </row>
    <row r="5756" spans="1:5" x14ac:dyDescent="0.2">
      <c r="A5756" s="39">
        <v>79</v>
      </c>
      <c r="B5756" s="39">
        <v>2044</v>
      </c>
      <c r="C5756" s="38" t="s">
        <v>5829</v>
      </c>
      <c r="D5756" s="39">
        <v>0.69620000000000004</v>
      </c>
      <c r="E5756" s="39">
        <v>0.66290000000000004</v>
      </c>
    </row>
    <row r="5757" spans="1:5" x14ac:dyDescent="0.2">
      <c r="A5757" s="39">
        <v>79</v>
      </c>
      <c r="B5757" s="39">
        <v>2045</v>
      </c>
      <c r="C5757" s="38" t="s">
        <v>5830</v>
      </c>
      <c r="D5757" s="39">
        <v>0.68769999999999998</v>
      </c>
      <c r="E5757" s="39">
        <v>0.6532</v>
      </c>
    </row>
    <row r="5758" spans="1:5" x14ac:dyDescent="0.2">
      <c r="A5758" s="39">
        <v>79</v>
      </c>
      <c r="B5758" s="39">
        <v>2046</v>
      </c>
      <c r="C5758" s="38" t="s">
        <v>5831</v>
      </c>
      <c r="D5758" s="39">
        <v>0.6794</v>
      </c>
      <c r="E5758" s="39">
        <v>0.64349999999999996</v>
      </c>
    </row>
    <row r="5759" spans="1:5" x14ac:dyDescent="0.2">
      <c r="A5759" s="39">
        <v>79</v>
      </c>
      <c r="B5759" s="39">
        <v>2047</v>
      </c>
      <c r="C5759" s="38" t="s">
        <v>5832</v>
      </c>
      <c r="D5759" s="39">
        <v>0.67110000000000003</v>
      </c>
      <c r="E5759" s="39">
        <v>0.6341</v>
      </c>
    </row>
    <row r="5760" spans="1:5" x14ac:dyDescent="0.2">
      <c r="A5760" s="39">
        <v>79</v>
      </c>
      <c r="B5760" s="39">
        <v>2048</v>
      </c>
      <c r="C5760" s="38" t="s">
        <v>5833</v>
      </c>
      <c r="D5760" s="39">
        <v>0.66290000000000004</v>
      </c>
      <c r="E5760" s="39">
        <v>0.62470000000000003</v>
      </c>
    </row>
    <row r="5761" spans="1:5" x14ac:dyDescent="0.2">
      <c r="A5761" s="39">
        <v>79</v>
      </c>
      <c r="B5761" s="39">
        <v>2049</v>
      </c>
      <c r="C5761" s="38" t="s">
        <v>5834</v>
      </c>
      <c r="D5761" s="39">
        <v>0.65490000000000004</v>
      </c>
      <c r="E5761" s="39">
        <v>0.61550000000000005</v>
      </c>
    </row>
    <row r="5762" spans="1:5" x14ac:dyDescent="0.2">
      <c r="A5762" s="39">
        <v>79</v>
      </c>
      <c r="B5762" s="39">
        <v>2050</v>
      </c>
      <c r="C5762" s="38" t="s">
        <v>5835</v>
      </c>
      <c r="D5762" s="39">
        <v>0.64690000000000003</v>
      </c>
      <c r="E5762" s="39">
        <v>0.60650000000000004</v>
      </c>
    </row>
    <row r="5763" spans="1:5" x14ac:dyDescent="0.2">
      <c r="A5763" s="39">
        <v>79</v>
      </c>
      <c r="B5763" s="39">
        <v>2051</v>
      </c>
      <c r="C5763" s="38" t="s">
        <v>5836</v>
      </c>
      <c r="D5763" s="39">
        <v>0.63900000000000001</v>
      </c>
      <c r="E5763" s="39">
        <v>0.59750000000000003</v>
      </c>
    </row>
    <row r="5764" spans="1:5" x14ac:dyDescent="0.2">
      <c r="A5764" s="39">
        <v>79</v>
      </c>
      <c r="B5764" s="39">
        <v>2052</v>
      </c>
      <c r="C5764" s="38" t="s">
        <v>5837</v>
      </c>
      <c r="D5764" s="39">
        <v>0.63119999999999998</v>
      </c>
      <c r="E5764" s="39">
        <v>0.5887</v>
      </c>
    </row>
    <row r="5765" spans="1:5" x14ac:dyDescent="0.2">
      <c r="A5765" s="39">
        <v>79</v>
      </c>
      <c r="B5765" s="39">
        <v>2053</v>
      </c>
      <c r="C5765" s="38" t="s">
        <v>5838</v>
      </c>
      <c r="D5765" s="39">
        <v>0.62350000000000005</v>
      </c>
      <c r="E5765" s="39">
        <v>0.58009999999999995</v>
      </c>
    </row>
    <row r="5766" spans="1:5" x14ac:dyDescent="0.2">
      <c r="A5766" s="39">
        <v>79</v>
      </c>
      <c r="B5766" s="39">
        <v>2054</v>
      </c>
      <c r="C5766" s="38" t="s">
        <v>5839</v>
      </c>
      <c r="D5766" s="39">
        <v>0.6159</v>
      </c>
      <c r="E5766" s="39">
        <v>0.5716</v>
      </c>
    </row>
    <row r="5767" spans="1:5" x14ac:dyDescent="0.2">
      <c r="A5767" s="39">
        <v>79</v>
      </c>
      <c r="B5767" s="39">
        <v>2055</v>
      </c>
      <c r="C5767" s="38" t="s">
        <v>5840</v>
      </c>
      <c r="D5767" s="39">
        <v>0.60850000000000004</v>
      </c>
      <c r="E5767" s="39">
        <v>0.56299999999999994</v>
      </c>
    </row>
    <row r="5768" spans="1:5" x14ac:dyDescent="0.2">
      <c r="A5768" s="39">
        <v>79</v>
      </c>
      <c r="B5768" s="39">
        <v>2056</v>
      </c>
      <c r="C5768" s="38" t="s">
        <v>5841</v>
      </c>
      <c r="D5768" s="39">
        <v>0.60109999999999997</v>
      </c>
      <c r="E5768" s="39">
        <v>0.55469999999999997</v>
      </c>
    </row>
    <row r="5769" spans="1:5" x14ac:dyDescent="0.2">
      <c r="A5769" s="39">
        <v>79</v>
      </c>
      <c r="B5769" s="39">
        <v>2057</v>
      </c>
      <c r="C5769" s="38" t="s">
        <v>5842</v>
      </c>
      <c r="D5769" s="39">
        <v>0.59370000000000001</v>
      </c>
      <c r="E5769" s="39">
        <v>0.54659999999999997</v>
      </c>
    </row>
    <row r="5770" spans="1:5" x14ac:dyDescent="0.2">
      <c r="A5770" s="39">
        <v>79</v>
      </c>
      <c r="B5770" s="39">
        <v>2058</v>
      </c>
      <c r="C5770" s="38" t="s">
        <v>5843</v>
      </c>
      <c r="D5770" s="39">
        <v>0.58640000000000003</v>
      </c>
      <c r="E5770" s="39">
        <v>0.53849999999999998</v>
      </c>
    </row>
    <row r="5771" spans="1:5" x14ac:dyDescent="0.2">
      <c r="A5771" s="39">
        <v>79</v>
      </c>
      <c r="B5771" s="39">
        <v>2059</v>
      </c>
      <c r="C5771" s="38" t="s">
        <v>5844</v>
      </c>
      <c r="D5771" s="39">
        <v>0.57940000000000003</v>
      </c>
      <c r="E5771" s="39">
        <v>0.53059999999999996</v>
      </c>
    </row>
    <row r="5772" spans="1:5" x14ac:dyDescent="0.2">
      <c r="A5772" s="39">
        <v>79</v>
      </c>
      <c r="B5772" s="39">
        <v>2060</v>
      </c>
      <c r="C5772" s="38" t="s">
        <v>5845</v>
      </c>
      <c r="D5772" s="39">
        <v>0.57230000000000003</v>
      </c>
      <c r="E5772" s="39">
        <v>0.52270000000000005</v>
      </c>
    </row>
    <row r="5773" spans="1:5" x14ac:dyDescent="0.2">
      <c r="A5773" s="39">
        <v>79</v>
      </c>
      <c r="B5773" s="39">
        <v>2061</v>
      </c>
      <c r="C5773" s="38" t="s">
        <v>5846</v>
      </c>
      <c r="D5773" s="39">
        <v>0.56530000000000002</v>
      </c>
      <c r="E5773" s="39">
        <v>0.51500000000000001</v>
      </c>
    </row>
    <row r="5774" spans="1:5" x14ac:dyDescent="0.2">
      <c r="A5774" s="39">
        <v>79</v>
      </c>
      <c r="B5774" s="39">
        <v>2062</v>
      </c>
      <c r="C5774" s="38" t="s">
        <v>5847</v>
      </c>
      <c r="D5774" s="39">
        <v>0.55840000000000001</v>
      </c>
      <c r="E5774" s="39">
        <v>0.50739999999999996</v>
      </c>
    </row>
    <row r="5775" spans="1:5" x14ac:dyDescent="0.2">
      <c r="A5775" s="39">
        <v>79</v>
      </c>
      <c r="B5775" s="39">
        <v>2063</v>
      </c>
      <c r="C5775" s="38" t="s">
        <v>5848</v>
      </c>
      <c r="D5775" s="39">
        <v>0.55159999999999998</v>
      </c>
      <c r="E5775" s="39">
        <v>0.49990000000000001</v>
      </c>
    </row>
    <row r="5776" spans="1:5" x14ac:dyDescent="0.2">
      <c r="A5776" s="39">
        <v>79</v>
      </c>
      <c r="B5776" s="39">
        <v>2064</v>
      </c>
      <c r="C5776" s="38" t="s">
        <v>5849</v>
      </c>
      <c r="D5776" s="39">
        <v>0.54479999999999995</v>
      </c>
      <c r="E5776" s="39">
        <v>0.49249999999999999</v>
      </c>
    </row>
    <row r="5777" spans="1:5" x14ac:dyDescent="0.2">
      <c r="A5777" s="39">
        <v>79</v>
      </c>
      <c r="B5777" s="39">
        <v>2065</v>
      </c>
      <c r="C5777" s="38" t="s">
        <v>5850</v>
      </c>
      <c r="D5777" s="39">
        <v>0.53820000000000001</v>
      </c>
      <c r="E5777" s="39">
        <v>0.48520000000000002</v>
      </c>
    </row>
    <row r="5778" spans="1:5" x14ac:dyDescent="0.2">
      <c r="A5778" s="39">
        <v>79</v>
      </c>
      <c r="B5778" s="39">
        <v>2066</v>
      </c>
      <c r="C5778" s="38" t="s">
        <v>5851</v>
      </c>
      <c r="D5778" s="39">
        <v>0.53159999999999996</v>
      </c>
      <c r="E5778" s="39">
        <v>0.47799999999999998</v>
      </c>
    </row>
    <row r="5779" spans="1:5" x14ac:dyDescent="0.2">
      <c r="A5779" s="39">
        <v>79</v>
      </c>
      <c r="B5779" s="39">
        <v>2067</v>
      </c>
      <c r="C5779" s="38" t="s">
        <v>5852</v>
      </c>
      <c r="D5779" s="39">
        <v>0.52510000000000001</v>
      </c>
      <c r="E5779" s="39">
        <v>0.47089999999999999</v>
      </c>
    </row>
    <row r="5780" spans="1:5" x14ac:dyDescent="0.2">
      <c r="A5780" s="39">
        <v>79</v>
      </c>
      <c r="B5780" s="39">
        <v>2068</v>
      </c>
      <c r="C5780" s="38" t="s">
        <v>5853</v>
      </c>
      <c r="D5780" s="39">
        <v>0.51870000000000005</v>
      </c>
      <c r="E5780" s="39">
        <v>0.46410000000000001</v>
      </c>
    </row>
    <row r="5781" spans="1:5" x14ac:dyDescent="0.2">
      <c r="A5781" s="39">
        <v>79</v>
      </c>
      <c r="B5781" s="39">
        <v>2069</v>
      </c>
      <c r="C5781" s="38" t="s">
        <v>5854</v>
      </c>
      <c r="D5781" s="39">
        <v>0.51229999999999998</v>
      </c>
      <c r="E5781" s="39">
        <v>0.4572</v>
      </c>
    </row>
    <row r="5782" spans="1:5" x14ac:dyDescent="0.2">
      <c r="A5782" s="39">
        <v>79</v>
      </c>
      <c r="B5782" s="39">
        <v>2070</v>
      </c>
      <c r="C5782" s="38" t="s">
        <v>5855</v>
      </c>
      <c r="D5782" s="39">
        <v>0.50609999999999999</v>
      </c>
      <c r="E5782" s="39">
        <v>0.45040000000000002</v>
      </c>
    </row>
    <row r="5783" spans="1:5" x14ac:dyDescent="0.2">
      <c r="A5783" s="39">
        <v>79</v>
      </c>
      <c r="B5783" s="39">
        <v>2071</v>
      </c>
      <c r="C5783" s="38" t="s">
        <v>5856</v>
      </c>
      <c r="D5783" s="39">
        <v>0.49980000000000002</v>
      </c>
      <c r="E5783" s="39">
        <v>0.44369999999999998</v>
      </c>
    </row>
    <row r="5784" spans="1:5" x14ac:dyDescent="0.2">
      <c r="A5784" s="39">
        <v>79</v>
      </c>
      <c r="B5784" s="39">
        <v>2072</v>
      </c>
      <c r="C5784" s="38" t="s">
        <v>5857</v>
      </c>
      <c r="D5784" s="39">
        <v>0.49370000000000003</v>
      </c>
      <c r="E5784" s="39">
        <v>0.43719999999999998</v>
      </c>
    </row>
    <row r="5785" spans="1:5" x14ac:dyDescent="0.2">
      <c r="A5785" s="39">
        <v>79</v>
      </c>
      <c r="B5785" s="39">
        <v>2073</v>
      </c>
      <c r="C5785" s="38" t="s">
        <v>5858</v>
      </c>
      <c r="D5785" s="39">
        <v>0.48770000000000002</v>
      </c>
      <c r="E5785" s="39">
        <v>0.43070000000000003</v>
      </c>
    </row>
    <row r="5786" spans="1:5" x14ac:dyDescent="0.2">
      <c r="A5786" s="39">
        <v>79</v>
      </c>
      <c r="B5786" s="39">
        <v>2074</v>
      </c>
      <c r="C5786" s="38" t="s">
        <v>5859</v>
      </c>
      <c r="D5786" s="39">
        <v>0.48170000000000002</v>
      </c>
      <c r="E5786" s="39">
        <v>0.42430000000000001</v>
      </c>
    </row>
    <row r="5787" spans="1:5" x14ac:dyDescent="0.2">
      <c r="A5787" s="39">
        <v>79</v>
      </c>
      <c r="B5787" s="39">
        <v>2075</v>
      </c>
      <c r="C5787" s="38" t="s">
        <v>5860</v>
      </c>
      <c r="D5787" s="39">
        <v>0.4758</v>
      </c>
      <c r="E5787" s="39">
        <v>0.41799999999999998</v>
      </c>
    </row>
    <row r="5788" spans="1:5" x14ac:dyDescent="0.2">
      <c r="A5788" s="39">
        <v>79</v>
      </c>
      <c r="B5788" s="39">
        <v>2076</v>
      </c>
      <c r="C5788" s="38" t="s">
        <v>5861</v>
      </c>
      <c r="D5788" s="39">
        <v>0.47</v>
      </c>
      <c r="E5788" s="39">
        <v>0.4118</v>
      </c>
    </row>
    <row r="5789" spans="1:5" x14ac:dyDescent="0.2">
      <c r="A5789" s="39">
        <v>79</v>
      </c>
      <c r="B5789" s="39">
        <v>2077</v>
      </c>
      <c r="C5789" s="38" t="s">
        <v>5862</v>
      </c>
      <c r="D5789" s="39">
        <v>0.4642</v>
      </c>
      <c r="E5789" s="39">
        <v>0.40570000000000001</v>
      </c>
    </row>
    <row r="5790" spans="1:5" x14ac:dyDescent="0.2">
      <c r="A5790" s="39">
        <v>79</v>
      </c>
      <c r="B5790" s="39">
        <v>2078</v>
      </c>
      <c r="C5790" s="38" t="s">
        <v>5863</v>
      </c>
      <c r="D5790" s="39">
        <v>0.45860000000000001</v>
      </c>
      <c r="E5790" s="39">
        <v>0.3997</v>
      </c>
    </row>
    <row r="5791" spans="1:5" x14ac:dyDescent="0.2">
      <c r="A5791" s="39">
        <v>79</v>
      </c>
      <c r="B5791" s="39">
        <v>2079</v>
      </c>
      <c r="C5791" s="38" t="s">
        <v>5864</v>
      </c>
      <c r="D5791" s="39">
        <v>0.45290000000000002</v>
      </c>
      <c r="E5791" s="39">
        <v>0.39369999999999999</v>
      </c>
    </row>
    <row r="5792" spans="1:5" x14ac:dyDescent="0.2">
      <c r="A5792" s="39">
        <v>79</v>
      </c>
      <c r="B5792" s="39">
        <v>2080</v>
      </c>
      <c r="C5792" s="38" t="s">
        <v>5865</v>
      </c>
      <c r="D5792" s="39">
        <v>0.44740000000000002</v>
      </c>
      <c r="E5792" s="39">
        <v>0.38800000000000001</v>
      </c>
    </row>
    <row r="5793" spans="1:5" x14ac:dyDescent="0.2">
      <c r="A5793" s="39">
        <v>79</v>
      </c>
      <c r="B5793" s="39">
        <v>2081</v>
      </c>
      <c r="C5793" s="38" t="s">
        <v>5866</v>
      </c>
      <c r="D5793" s="39">
        <v>0.44180000000000003</v>
      </c>
      <c r="E5793" s="39">
        <v>0.3821</v>
      </c>
    </row>
    <row r="5794" spans="1:5" x14ac:dyDescent="0.2">
      <c r="A5794" s="39">
        <v>79</v>
      </c>
      <c r="B5794" s="39">
        <v>2082</v>
      </c>
      <c r="C5794" s="38" t="s">
        <v>5867</v>
      </c>
      <c r="D5794" s="39">
        <v>0.43640000000000001</v>
      </c>
      <c r="E5794" s="39">
        <v>0.3765</v>
      </c>
    </row>
    <row r="5795" spans="1:5" x14ac:dyDescent="0.2">
      <c r="A5795" s="39">
        <v>79</v>
      </c>
      <c r="B5795" s="39">
        <v>2083</v>
      </c>
      <c r="C5795" s="38" t="s">
        <v>5868</v>
      </c>
      <c r="D5795" s="39">
        <v>0.43109999999999998</v>
      </c>
      <c r="E5795" s="39">
        <v>0.37090000000000001</v>
      </c>
    </row>
    <row r="5796" spans="1:5" x14ac:dyDescent="0.2">
      <c r="A5796" s="39">
        <v>79</v>
      </c>
      <c r="B5796" s="39">
        <v>2084</v>
      </c>
      <c r="C5796" s="38" t="s">
        <v>5869</v>
      </c>
      <c r="D5796" s="39">
        <v>0.42580000000000001</v>
      </c>
      <c r="E5796" s="39">
        <v>0.3654</v>
      </c>
    </row>
    <row r="5797" spans="1:5" x14ac:dyDescent="0.2">
      <c r="A5797" s="39">
        <v>79</v>
      </c>
      <c r="B5797" s="39">
        <v>2085</v>
      </c>
      <c r="C5797" s="38" t="s">
        <v>5870</v>
      </c>
      <c r="D5797" s="39">
        <v>0.42049999999999998</v>
      </c>
      <c r="E5797" s="39">
        <v>0.36</v>
      </c>
    </row>
    <row r="5798" spans="1:5" x14ac:dyDescent="0.2">
      <c r="A5798" s="39">
        <v>79</v>
      </c>
      <c r="B5798" s="39">
        <v>2086</v>
      </c>
      <c r="C5798" s="38" t="s">
        <v>5871</v>
      </c>
      <c r="D5798" s="39">
        <v>0.41539999999999999</v>
      </c>
      <c r="E5798" s="39">
        <v>0.35460000000000003</v>
      </c>
    </row>
    <row r="5799" spans="1:5" x14ac:dyDescent="0.2">
      <c r="A5799" s="39">
        <v>79</v>
      </c>
      <c r="B5799" s="39">
        <v>2087</v>
      </c>
      <c r="C5799" s="38" t="s">
        <v>5872</v>
      </c>
      <c r="D5799" s="39">
        <v>0.4103</v>
      </c>
      <c r="E5799" s="39">
        <v>0.34939999999999999</v>
      </c>
    </row>
    <row r="5800" spans="1:5" x14ac:dyDescent="0.2">
      <c r="A5800" s="39">
        <v>79</v>
      </c>
      <c r="B5800" s="39">
        <v>2088</v>
      </c>
      <c r="C5800" s="38" t="s">
        <v>5873</v>
      </c>
      <c r="D5800" s="39">
        <v>0.40529999999999999</v>
      </c>
      <c r="E5800" s="39">
        <v>0.34429999999999999</v>
      </c>
    </row>
    <row r="5801" spans="1:5" x14ac:dyDescent="0.2">
      <c r="A5801" s="39">
        <v>79</v>
      </c>
      <c r="B5801" s="39">
        <v>2089</v>
      </c>
      <c r="C5801" s="38" t="s">
        <v>5874</v>
      </c>
      <c r="D5801" s="39">
        <v>0.4002</v>
      </c>
      <c r="E5801" s="39">
        <v>0.33910000000000001</v>
      </c>
    </row>
    <row r="5802" spans="1:5" x14ac:dyDescent="0.2">
      <c r="A5802" s="39">
        <v>79</v>
      </c>
      <c r="B5802" s="39">
        <v>2090</v>
      </c>
      <c r="C5802" s="38" t="s">
        <v>5875</v>
      </c>
      <c r="D5802" s="39">
        <v>0.39529999999999998</v>
      </c>
      <c r="E5802" s="39">
        <v>0.33410000000000001</v>
      </c>
    </row>
    <row r="5803" spans="1:5" x14ac:dyDescent="0.2">
      <c r="A5803" s="39">
        <v>79</v>
      </c>
      <c r="B5803" s="39">
        <v>2091</v>
      </c>
      <c r="C5803" s="38" t="s">
        <v>5876</v>
      </c>
      <c r="D5803" s="39">
        <v>0.39050000000000001</v>
      </c>
      <c r="E5803" s="39">
        <v>0.3291</v>
      </c>
    </row>
    <row r="5804" spans="1:5" x14ac:dyDescent="0.2">
      <c r="A5804" s="39">
        <v>79</v>
      </c>
      <c r="B5804" s="39">
        <v>2092</v>
      </c>
      <c r="C5804" s="38" t="s">
        <v>5877</v>
      </c>
      <c r="D5804" s="39">
        <v>0.38569999999999999</v>
      </c>
      <c r="E5804" s="39">
        <v>0.32419999999999999</v>
      </c>
    </row>
    <row r="5805" spans="1:5" x14ac:dyDescent="0.2">
      <c r="A5805" s="39">
        <v>79</v>
      </c>
      <c r="B5805" s="39">
        <v>2093</v>
      </c>
      <c r="C5805" s="38" t="s">
        <v>5878</v>
      </c>
      <c r="D5805" s="39">
        <v>0.38100000000000001</v>
      </c>
      <c r="E5805" s="39">
        <v>0.31940000000000002</v>
      </c>
    </row>
    <row r="5806" spans="1:5" x14ac:dyDescent="0.2">
      <c r="A5806" s="39">
        <v>79</v>
      </c>
      <c r="B5806" s="39">
        <v>2094</v>
      </c>
      <c r="C5806" s="38" t="s">
        <v>5879</v>
      </c>
      <c r="D5806" s="39">
        <v>0.37630000000000002</v>
      </c>
      <c r="E5806" s="39">
        <v>0.31469999999999998</v>
      </c>
    </row>
    <row r="5807" spans="1:5" x14ac:dyDescent="0.2">
      <c r="A5807" s="39">
        <v>79</v>
      </c>
      <c r="B5807" s="39">
        <v>2095</v>
      </c>
      <c r="C5807" s="38" t="s">
        <v>5880</v>
      </c>
      <c r="D5807" s="39">
        <v>0.37169999999999997</v>
      </c>
      <c r="E5807" s="39">
        <v>0.31</v>
      </c>
    </row>
    <row r="5808" spans="1:5" x14ac:dyDescent="0.2">
      <c r="A5808" s="39">
        <v>79</v>
      </c>
      <c r="B5808" s="39">
        <v>2096</v>
      </c>
      <c r="C5808" s="38" t="s">
        <v>5881</v>
      </c>
      <c r="D5808" s="39">
        <v>0.36699999999999999</v>
      </c>
      <c r="E5808" s="39">
        <v>0.30530000000000002</v>
      </c>
    </row>
    <row r="5809" spans="1:5" x14ac:dyDescent="0.2">
      <c r="A5809" s="39">
        <v>79</v>
      </c>
      <c r="B5809" s="39">
        <v>2097</v>
      </c>
      <c r="C5809" s="38" t="s">
        <v>5882</v>
      </c>
      <c r="D5809" s="39">
        <v>0.36249999999999999</v>
      </c>
      <c r="E5809" s="39">
        <v>0.30080000000000001</v>
      </c>
    </row>
    <row r="5810" spans="1:5" x14ac:dyDescent="0.2">
      <c r="A5810" s="39">
        <v>79</v>
      </c>
      <c r="B5810" s="39">
        <v>2098</v>
      </c>
      <c r="C5810" s="38" t="s">
        <v>5883</v>
      </c>
      <c r="D5810" s="39">
        <v>0.35799999999999998</v>
      </c>
      <c r="E5810" s="39">
        <v>0.29630000000000001</v>
      </c>
    </row>
    <row r="5811" spans="1:5" x14ac:dyDescent="0.2">
      <c r="A5811" s="39">
        <v>79</v>
      </c>
      <c r="B5811" s="39">
        <v>2099</v>
      </c>
      <c r="C5811" s="38" t="s">
        <v>5884</v>
      </c>
      <c r="D5811" s="39">
        <v>0.35360000000000003</v>
      </c>
      <c r="E5811" s="39">
        <v>0.29199999999999998</v>
      </c>
    </row>
    <row r="5812" spans="1:5" x14ac:dyDescent="0.2">
      <c r="A5812" s="39">
        <v>79</v>
      </c>
      <c r="B5812" s="39">
        <v>2100</v>
      </c>
      <c r="C5812" s="38" t="s">
        <v>5885</v>
      </c>
      <c r="D5812" s="39">
        <v>0.3493</v>
      </c>
      <c r="E5812" s="39">
        <v>0.28760000000000002</v>
      </c>
    </row>
    <row r="5813" spans="1:5" x14ac:dyDescent="0.2">
      <c r="A5813" s="39">
        <v>79</v>
      </c>
      <c r="B5813" s="39">
        <v>2101</v>
      </c>
      <c r="C5813" s="38" t="s">
        <v>5886</v>
      </c>
      <c r="D5813" s="39">
        <v>0.34499999999999997</v>
      </c>
      <c r="E5813" s="39">
        <v>0.28339999999999999</v>
      </c>
    </row>
    <row r="5814" spans="1:5" x14ac:dyDescent="0.2">
      <c r="A5814" s="39">
        <v>79</v>
      </c>
      <c r="B5814" s="39">
        <v>2102</v>
      </c>
      <c r="C5814" s="38" t="s">
        <v>5887</v>
      </c>
      <c r="D5814" s="39">
        <v>0.3407</v>
      </c>
      <c r="E5814" s="39">
        <v>0.2792</v>
      </c>
    </row>
    <row r="5815" spans="1:5" x14ac:dyDescent="0.2">
      <c r="A5815" s="39">
        <v>79</v>
      </c>
      <c r="B5815" s="39">
        <v>2103</v>
      </c>
      <c r="C5815" s="38" t="s">
        <v>5888</v>
      </c>
      <c r="D5815" s="39">
        <v>0.33650000000000002</v>
      </c>
      <c r="E5815" s="39">
        <v>0.27489999999999998</v>
      </c>
    </row>
    <row r="5816" spans="1:5" x14ac:dyDescent="0.2">
      <c r="A5816" s="39">
        <v>79</v>
      </c>
      <c r="B5816" s="39">
        <v>2104</v>
      </c>
      <c r="C5816" s="38" t="s">
        <v>5889</v>
      </c>
      <c r="D5816" s="39">
        <v>0.33239999999999997</v>
      </c>
      <c r="E5816" s="39">
        <v>0.27079999999999999</v>
      </c>
    </row>
    <row r="5817" spans="1:5" x14ac:dyDescent="0.2">
      <c r="A5817" s="39">
        <v>79</v>
      </c>
      <c r="B5817" s="39">
        <v>2105</v>
      </c>
      <c r="C5817" s="38" t="s">
        <v>5890</v>
      </c>
      <c r="D5817" s="39">
        <v>0.32829999999999998</v>
      </c>
      <c r="E5817" s="39">
        <v>0.26679999999999998</v>
      </c>
    </row>
    <row r="5818" spans="1:5" x14ac:dyDescent="0.2">
      <c r="A5818" s="39">
        <v>79</v>
      </c>
      <c r="B5818" s="39">
        <v>2106</v>
      </c>
      <c r="C5818" s="38" t="s">
        <v>5891</v>
      </c>
      <c r="D5818" s="39">
        <v>0.32419999999999999</v>
      </c>
      <c r="E5818" s="39">
        <v>0.26279999999999998</v>
      </c>
    </row>
    <row r="5819" spans="1:5" x14ac:dyDescent="0.2">
      <c r="A5819" s="39">
        <v>79</v>
      </c>
      <c r="B5819" s="39">
        <v>2107</v>
      </c>
      <c r="C5819" s="38" t="s">
        <v>5892</v>
      </c>
      <c r="D5819" s="39">
        <v>0.32019999999999998</v>
      </c>
      <c r="E5819" s="39">
        <v>0.25890000000000002</v>
      </c>
    </row>
    <row r="5820" spans="1:5" x14ac:dyDescent="0.2">
      <c r="A5820" s="39">
        <v>79</v>
      </c>
      <c r="B5820" s="39">
        <v>2108</v>
      </c>
      <c r="C5820" s="38" t="s">
        <v>5893</v>
      </c>
      <c r="D5820" s="39">
        <v>0.31630000000000003</v>
      </c>
      <c r="E5820" s="39">
        <v>0.25509999999999999</v>
      </c>
    </row>
    <row r="5821" spans="1:5" x14ac:dyDescent="0.2">
      <c r="A5821" s="39">
        <v>79</v>
      </c>
      <c r="B5821" s="39">
        <v>2109</v>
      </c>
      <c r="C5821" s="38" t="s">
        <v>5894</v>
      </c>
      <c r="D5821" s="39">
        <v>0.31240000000000001</v>
      </c>
      <c r="E5821" s="39">
        <v>0.25130000000000002</v>
      </c>
    </row>
    <row r="5822" spans="1:5" x14ac:dyDescent="0.2">
      <c r="A5822" s="39">
        <v>79</v>
      </c>
      <c r="B5822" s="39">
        <v>2110</v>
      </c>
      <c r="C5822" s="38" t="s">
        <v>5895</v>
      </c>
      <c r="D5822" s="39">
        <v>0.3085</v>
      </c>
      <c r="E5822" s="39">
        <v>0.2475</v>
      </c>
    </row>
    <row r="5823" spans="1:5" x14ac:dyDescent="0.2">
      <c r="A5823" s="39">
        <v>79</v>
      </c>
      <c r="B5823" s="39">
        <v>2111</v>
      </c>
      <c r="C5823" s="38" t="s">
        <v>5896</v>
      </c>
      <c r="D5823" s="39">
        <v>0.30470000000000003</v>
      </c>
      <c r="E5823" s="39">
        <v>0.24379999999999999</v>
      </c>
    </row>
    <row r="5824" spans="1:5" x14ac:dyDescent="0.2">
      <c r="A5824" s="39">
        <v>79</v>
      </c>
      <c r="B5824" s="39">
        <v>2112</v>
      </c>
      <c r="C5824" s="38" t="s">
        <v>5897</v>
      </c>
      <c r="D5824" s="39">
        <v>0.30099999999999999</v>
      </c>
      <c r="E5824" s="39">
        <v>0.2402</v>
      </c>
    </row>
    <row r="5825" spans="1:5" x14ac:dyDescent="0.2">
      <c r="A5825" s="39">
        <v>79</v>
      </c>
      <c r="B5825" s="39">
        <v>2113</v>
      </c>
      <c r="C5825" s="38" t="s">
        <v>5898</v>
      </c>
      <c r="D5825" s="39">
        <v>0.29730000000000001</v>
      </c>
      <c r="E5825" s="39">
        <v>0.23669999999999999</v>
      </c>
    </row>
    <row r="5826" spans="1:5" x14ac:dyDescent="0.2">
      <c r="A5826" s="39">
        <v>79</v>
      </c>
      <c r="B5826" s="39">
        <v>2114</v>
      </c>
      <c r="C5826" s="38" t="s">
        <v>5899</v>
      </c>
      <c r="D5826" s="39">
        <v>0.29360000000000003</v>
      </c>
      <c r="E5826" s="39">
        <v>0.23319999999999999</v>
      </c>
    </row>
    <row r="5827" spans="1:5" x14ac:dyDescent="0.2">
      <c r="A5827" s="39">
        <v>79</v>
      </c>
      <c r="B5827" s="39">
        <v>2115</v>
      </c>
      <c r="C5827" s="38" t="s">
        <v>5900</v>
      </c>
      <c r="D5827" s="39">
        <v>0.28999999999999998</v>
      </c>
      <c r="E5827" s="39">
        <v>0.22969999999999999</v>
      </c>
    </row>
    <row r="5828" spans="1:5" x14ac:dyDescent="0.2">
      <c r="A5828" s="39">
        <v>79</v>
      </c>
      <c r="B5828" s="39">
        <v>2116</v>
      </c>
      <c r="C5828" s="38" t="s">
        <v>5901</v>
      </c>
      <c r="D5828" s="39">
        <v>0.28644414168937327</v>
      </c>
      <c r="E5828" s="39">
        <v>0.22625253001715265</v>
      </c>
    </row>
    <row r="5829" spans="1:5" x14ac:dyDescent="0.2">
      <c r="A5829" s="39">
        <v>79</v>
      </c>
      <c r="B5829" s="39">
        <v>2117</v>
      </c>
      <c r="C5829" s="38" t="s">
        <v>5902</v>
      </c>
      <c r="D5829" s="39">
        <v>0.28293188382124745</v>
      </c>
      <c r="E5829" s="39">
        <v>0.22285680165068594</v>
      </c>
    </row>
    <row r="5830" spans="1:5" x14ac:dyDescent="0.2">
      <c r="A5830" s="39">
        <v>80</v>
      </c>
      <c r="B5830" s="39">
        <v>2024</v>
      </c>
      <c r="C5830" s="38" t="s">
        <v>5903</v>
      </c>
      <c r="D5830" s="39">
        <v>0.93379999999999996</v>
      </c>
      <c r="E5830" s="39">
        <v>0.92930000000000001</v>
      </c>
    </row>
    <row r="5831" spans="1:5" x14ac:dyDescent="0.2">
      <c r="A5831" s="39">
        <v>80</v>
      </c>
      <c r="B5831" s="39">
        <v>2025</v>
      </c>
      <c r="C5831" s="38" t="s">
        <v>5904</v>
      </c>
      <c r="D5831" s="39">
        <v>0.90390000000000004</v>
      </c>
      <c r="E5831" s="39">
        <v>0.89700000000000002</v>
      </c>
    </row>
    <row r="5832" spans="1:5" x14ac:dyDescent="0.2">
      <c r="A5832" s="39">
        <v>80</v>
      </c>
      <c r="B5832" s="39">
        <v>2026</v>
      </c>
      <c r="C5832" s="38" t="s">
        <v>5905</v>
      </c>
      <c r="D5832" s="39">
        <v>0.89290000000000003</v>
      </c>
      <c r="E5832" s="39">
        <v>0.88370000000000004</v>
      </c>
    </row>
    <row r="5833" spans="1:5" x14ac:dyDescent="0.2">
      <c r="A5833" s="39">
        <v>80</v>
      </c>
      <c r="B5833" s="39">
        <v>2027</v>
      </c>
      <c r="C5833" s="38" t="s">
        <v>5906</v>
      </c>
      <c r="D5833" s="39">
        <v>0.88219999999999998</v>
      </c>
      <c r="E5833" s="39">
        <v>0.87090000000000001</v>
      </c>
    </row>
    <row r="5834" spans="1:5" x14ac:dyDescent="0.2">
      <c r="A5834" s="39">
        <v>80</v>
      </c>
      <c r="B5834" s="39">
        <v>2028</v>
      </c>
      <c r="C5834" s="38" t="s">
        <v>5907</v>
      </c>
      <c r="D5834" s="39">
        <v>0.87160000000000004</v>
      </c>
      <c r="E5834" s="39">
        <v>0.85840000000000005</v>
      </c>
    </row>
    <row r="5835" spans="1:5" x14ac:dyDescent="0.2">
      <c r="A5835" s="39">
        <v>80</v>
      </c>
      <c r="B5835" s="39">
        <v>2029</v>
      </c>
      <c r="C5835" s="38" t="s">
        <v>5908</v>
      </c>
      <c r="D5835" s="39">
        <v>0.86080000000000001</v>
      </c>
      <c r="E5835" s="39">
        <v>0.84609999999999996</v>
      </c>
    </row>
    <row r="5836" spans="1:5" x14ac:dyDescent="0.2">
      <c r="A5836" s="39">
        <v>80</v>
      </c>
      <c r="B5836" s="39">
        <v>2030</v>
      </c>
      <c r="C5836" s="38" t="s">
        <v>5909</v>
      </c>
      <c r="D5836" s="39">
        <v>0.8498</v>
      </c>
      <c r="E5836" s="39">
        <v>0.83360000000000001</v>
      </c>
    </row>
    <row r="5837" spans="1:5" x14ac:dyDescent="0.2">
      <c r="A5837" s="39">
        <v>80</v>
      </c>
      <c r="B5837" s="39">
        <v>2031</v>
      </c>
      <c r="C5837" s="38" t="s">
        <v>5910</v>
      </c>
      <c r="D5837" s="39">
        <v>0.83840000000000003</v>
      </c>
      <c r="E5837" s="39">
        <v>0.82099999999999995</v>
      </c>
    </row>
    <row r="5838" spans="1:5" x14ac:dyDescent="0.2">
      <c r="A5838" s="39">
        <v>80</v>
      </c>
      <c r="B5838" s="39">
        <v>2032</v>
      </c>
      <c r="C5838" s="38" t="s">
        <v>5911</v>
      </c>
      <c r="D5838" s="39">
        <v>0.82640000000000002</v>
      </c>
      <c r="E5838" s="39">
        <v>0.80800000000000005</v>
      </c>
    </row>
    <row r="5839" spans="1:5" x14ac:dyDescent="0.2">
      <c r="A5839" s="39">
        <v>80</v>
      </c>
      <c r="B5839" s="39">
        <v>2033</v>
      </c>
      <c r="C5839" s="38" t="s">
        <v>5912</v>
      </c>
      <c r="D5839" s="39">
        <v>0.81389999999999996</v>
      </c>
      <c r="E5839" s="39">
        <v>0.79459999999999997</v>
      </c>
    </row>
    <row r="5840" spans="1:5" x14ac:dyDescent="0.2">
      <c r="A5840" s="39">
        <v>80</v>
      </c>
      <c r="B5840" s="39">
        <v>2034</v>
      </c>
      <c r="C5840" s="38" t="s">
        <v>5913</v>
      </c>
      <c r="D5840" s="39">
        <v>0.79979999999999996</v>
      </c>
      <c r="E5840" s="39">
        <v>0.77949999999999997</v>
      </c>
    </row>
    <row r="5841" spans="1:5" x14ac:dyDescent="0.2">
      <c r="A5841" s="39">
        <v>80</v>
      </c>
      <c r="B5841" s="39">
        <v>2035</v>
      </c>
      <c r="C5841" s="38" t="s">
        <v>5914</v>
      </c>
      <c r="D5841" s="39">
        <v>0.78620000000000001</v>
      </c>
      <c r="E5841" s="39">
        <v>0.76480000000000004</v>
      </c>
    </row>
    <row r="5842" spans="1:5" x14ac:dyDescent="0.2">
      <c r="A5842" s="39">
        <v>80</v>
      </c>
      <c r="B5842" s="39">
        <v>2036</v>
      </c>
      <c r="C5842" s="38" t="s">
        <v>5915</v>
      </c>
      <c r="D5842" s="39">
        <v>0.77329999999999999</v>
      </c>
      <c r="E5842" s="39">
        <v>0.75090000000000001</v>
      </c>
    </row>
    <row r="5843" spans="1:5" x14ac:dyDescent="0.2">
      <c r="A5843" s="39">
        <v>80</v>
      </c>
      <c r="B5843" s="39">
        <v>2037</v>
      </c>
      <c r="C5843" s="38" t="s">
        <v>5916</v>
      </c>
      <c r="D5843" s="39">
        <v>0.76119999999999999</v>
      </c>
      <c r="E5843" s="39">
        <v>0.73760000000000003</v>
      </c>
    </row>
    <row r="5844" spans="1:5" x14ac:dyDescent="0.2">
      <c r="A5844" s="39">
        <v>80</v>
      </c>
      <c r="B5844" s="39">
        <v>2038</v>
      </c>
      <c r="C5844" s="38" t="s">
        <v>5917</v>
      </c>
      <c r="D5844" s="39">
        <v>0.74990000000000001</v>
      </c>
      <c r="E5844" s="39">
        <v>0.72499999999999998</v>
      </c>
    </row>
    <row r="5845" spans="1:5" x14ac:dyDescent="0.2">
      <c r="A5845" s="39">
        <v>80</v>
      </c>
      <c r="B5845" s="39">
        <v>2039</v>
      </c>
      <c r="C5845" s="38" t="s">
        <v>5918</v>
      </c>
      <c r="D5845" s="39">
        <v>0.73950000000000005</v>
      </c>
      <c r="E5845" s="39">
        <v>0.71330000000000005</v>
      </c>
    </row>
    <row r="5846" spans="1:5" x14ac:dyDescent="0.2">
      <c r="A5846" s="39">
        <v>80</v>
      </c>
      <c r="B5846" s="39">
        <v>2040</v>
      </c>
      <c r="C5846" s="38" t="s">
        <v>5919</v>
      </c>
      <c r="D5846" s="39">
        <v>0.7298</v>
      </c>
      <c r="E5846" s="39">
        <v>0.70220000000000005</v>
      </c>
    </row>
    <row r="5847" spans="1:5" x14ac:dyDescent="0.2">
      <c r="A5847" s="39">
        <v>80</v>
      </c>
      <c r="B5847" s="39">
        <v>2041</v>
      </c>
      <c r="C5847" s="38" t="s">
        <v>5920</v>
      </c>
      <c r="D5847" s="39">
        <v>0.72060000000000002</v>
      </c>
      <c r="E5847" s="39">
        <v>0.69159999999999999</v>
      </c>
    </row>
    <row r="5848" spans="1:5" x14ac:dyDescent="0.2">
      <c r="A5848" s="39">
        <v>80</v>
      </c>
      <c r="B5848" s="39">
        <v>2042</v>
      </c>
      <c r="C5848" s="38" t="s">
        <v>5921</v>
      </c>
      <c r="D5848" s="39">
        <v>0.7117</v>
      </c>
      <c r="E5848" s="39">
        <v>0.68140000000000001</v>
      </c>
    </row>
    <row r="5849" spans="1:5" x14ac:dyDescent="0.2">
      <c r="A5849" s="39">
        <v>80</v>
      </c>
      <c r="B5849" s="39">
        <v>2043</v>
      </c>
      <c r="C5849" s="38" t="s">
        <v>5922</v>
      </c>
      <c r="D5849" s="39">
        <v>0.70309999999999995</v>
      </c>
      <c r="E5849" s="39">
        <v>0.67130000000000001</v>
      </c>
    </row>
    <row r="5850" spans="1:5" x14ac:dyDescent="0.2">
      <c r="A5850" s="39">
        <v>80</v>
      </c>
      <c r="B5850" s="39">
        <v>2044</v>
      </c>
      <c r="C5850" s="38" t="s">
        <v>5923</v>
      </c>
      <c r="D5850" s="39">
        <v>0.6946</v>
      </c>
      <c r="E5850" s="39">
        <v>0.66139999999999999</v>
      </c>
    </row>
    <row r="5851" spans="1:5" x14ac:dyDescent="0.2">
      <c r="A5851" s="39">
        <v>80</v>
      </c>
      <c r="B5851" s="39">
        <v>2045</v>
      </c>
      <c r="C5851" s="38" t="s">
        <v>5924</v>
      </c>
      <c r="D5851" s="39">
        <v>0.68610000000000004</v>
      </c>
      <c r="E5851" s="39">
        <v>0.65169999999999995</v>
      </c>
    </row>
    <row r="5852" spans="1:5" x14ac:dyDescent="0.2">
      <c r="A5852" s="39">
        <v>80</v>
      </c>
      <c r="B5852" s="39">
        <v>2046</v>
      </c>
      <c r="C5852" s="38" t="s">
        <v>5925</v>
      </c>
      <c r="D5852" s="39">
        <v>0.67789999999999995</v>
      </c>
      <c r="E5852" s="39">
        <v>0.64219999999999999</v>
      </c>
    </row>
    <row r="5853" spans="1:5" x14ac:dyDescent="0.2">
      <c r="A5853" s="39">
        <v>80</v>
      </c>
      <c r="B5853" s="39">
        <v>2047</v>
      </c>
      <c r="C5853" s="38" t="s">
        <v>5926</v>
      </c>
      <c r="D5853" s="39">
        <v>0.66959999999999997</v>
      </c>
      <c r="E5853" s="39">
        <v>0.63270000000000004</v>
      </c>
    </row>
    <row r="5854" spans="1:5" x14ac:dyDescent="0.2">
      <c r="A5854" s="39">
        <v>80</v>
      </c>
      <c r="B5854" s="39">
        <v>2048</v>
      </c>
      <c r="C5854" s="38" t="s">
        <v>5927</v>
      </c>
      <c r="D5854" s="39">
        <v>0.66149999999999998</v>
      </c>
      <c r="E5854" s="39">
        <v>0.62339999999999995</v>
      </c>
    </row>
    <row r="5855" spans="1:5" x14ac:dyDescent="0.2">
      <c r="A5855" s="39">
        <v>80</v>
      </c>
      <c r="B5855" s="39">
        <v>2049</v>
      </c>
      <c r="C5855" s="38" t="s">
        <v>5928</v>
      </c>
      <c r="D5855" s="39">
        <v>0.65349999999999997</v>
      </c>
      <c r="E5855" s="39">
        <v>0.61419999999999997</v>
      </c>
    </row>
    <row r="5856" spans="1:5" x14ac:dyDescent="0.2">
      <c r="A5856" s="39">
        <v>80</v>
      </c>
      <c r="B5856" s="39">
        <v>2050</v>
      </c>
      <c r="C5856" s="38" t="s">
        <v>5929</v>
      </c>
      <c r="D5856" s="39">
        <v>0.64549999999999996</v>
      </c>
      <c r="E5856" s="39">
        <v>0.60529999999999995</v>
      </c>
    </row>
    <row r="5857" spans="1:5" x14ac:dyDescent="0.2">
      <c r="A5857" s="39">
        <v>80</v>
      </c>
      <c r="B5857" s="39">
        <v>2051</v>
      </c>
      <c r="C5857" s="38" t="s">
        <v>5930</v>
      </c>
      <c r="D5857" s="39">
        <v>0.63770000000000004</v>
      </c>
      <c r="E5857" s="39">
        <v>0.59630000000000005</v>
      </c>
    </row>
    <row r="5858" spans="1:5" x14ac:dyDescent="0.2">
      <c r="A5858" s="39">
        <v>80</v>
      </c>
      <c r="B5858" s="39">
        <v>2052</v>
      </c>
      <c r="C5858" s="38" t="s">
        <v>5931</v>
      </c>
      <c r="D5858" s="39">
        <v>0.63</v>
      </c>
      <c r="E5858" s="39">
        <v>0.58750000000000002</v>
      </c>
    </row>
    <row r="5859" spans="1:5" x14ac:dyDescent="0.2">
      <c r="A5859" s="39">
        <v>80</v>
      </c>
      <c r="B5859" s="39">
        <v>2053</v>
      </c>
      <c r="C5859" s="38" t="s">
        <v>5932</v>
      </c>
      <c r="D5859" s="39">
        <v>0.62229999999999996</v>
      </c>
      <c r="E5859" s="39">
        <v>0.57889999999999997</v>
      </c>
    </row>
    <row r="5860" spans="1:5" x14ac:dyDescent="0.2">
      <c r="A5860" s="39">
        <v>80</v>
      </c>
      <c r="B5860" s="39">
        <v>2054</v>
      </c>
      <c r="C5860" s="38" t="s">
        <v>5933</v>
      </c>
      <c r="D5860" s="39">
        <v>0.61470000000000002</v>
      </c>
      <c r="E5860" s="39">
        <v>0.57040000000000002</v>
      </c>
    </row>
    <row r="5861" spans="1:5" x14ac:dyDescent="0.2">
      <c r="A5861" s="39">
        <v>80</v>
      </c>
      <c r="B5861" s="39">
        <v>2055</v>
      </c>
      <c r="C5861" s="38" t="s">
        <v>5934</v>
      </c>
      <c r="D5861" s="39">
        <v>0.60719999999999996</v>
      </c>
      <c r="E5861" s="39">
        <v>0.56200000000000006</v>
      </c>
    </row>
    <row r="5862" spans="1:5" x14ac:dyDescent="0.2">
      <c r="A5862" s="39">
        <v>80</v>
      </c>
      <c r="B5862" s="39">
        <v>2056</v>
      </c>
      <c r="C5862" s="38" t="s">
        <v>5935</v>
      </c>
      <c r="D5862" s="39">
        <v>0.59989999999999999</v>
      </c>
      <c r="E5862" s="39">
        <v>0.55369999999999997</v>
      </c>
    </row>
    <row r="5863" spans="1:5" x14ac:dyDescent="0.2">
      <c r="A5863" s="39">
        <v>80</v>
      </c>
      <c r="B5863" s="39">
        <v>2057</v>
      </c>
      <c r="C5863" s="38" t="s">
        <v>5936</v>
      </c>
      <c r="D5863" s="39">
        <v>0.59260000000000002</v>
      </c>
      <c r="E5863" s="39">
        <v>0.54549999999999998</v>
      </c>
    </row>
    <row r="5864" spans="1:5" x14ac:dyDescent="0.2">
      <c r="A5864" s="39">
        <v>80</v>
      </c>
      <c r="B5864" s="39">
        <v>2058</v>
      </c>
      <c r="C5864" s="38" t="s">
        <v>5937</v>
      </c>
      <c r="D5864" s="39">
        <v>0.58530000000000004</v>
      </c>
      <c r="E5864" s="39">
        <v>0.53749999999999998</v>
      </c>
    </row>
    <row r="5865" spans="1:5" x14ac:dyDescent="0.2">
      <c r="A5865" s="39">
        <v>80</v>
      </c>
      <c r="B5865" s="39">
        <v>2059</v>
      </c>
      <c r="C5865" s="38" t="s">
        <v>5938</v>
      </c>
      <c r="D5865" s="39">
        <v>0.57820000000000005</v>
      </c>
      <c r="E5865" s="39">
        <v>0.52959999999999996</v>
      </c>
    </row>
    <row r="5866" spans="1:5" x14ac:dyDescent="0.2">
      <c r="A5866" s="39">
        <v>80</v>
      </c>
      <c r="B5866" s="39">
        <v>2060</v>
      </c>
      <c r="C5866" s="38" t="s">
        <v>5939</v>
      </c>
      <c r="D5866" s="39">
        <v>0.57110000000000005</v>
      </c>
      <c r="E5866" s="39">
        <v>0.52170000000000005</v>
      </c>
    </row>
    <row r="5867" spans="1:5" x14ac:dyDescent="0.2">
      <c r="A5867" s="39">
        <v>80</v>
      </c>
      <c r="B5867" s="39">
        <v>2061</v>
      </c>
      <c r="C5867" s="38" t="s">
        <v>5940</v>
      </c>
      <c r="D5867" s="39">
        <v>0.56420000000000003</v>
      </c>
      <c r="E5867" s="39">
        <v>0.5141</v>
      </c>
    </row>
    <row r="5868" spans="1:5" x14ac:dyDescent="0.2">
      <c r="A5868" s="39">
        <v>80</v>
      </c>
      <c r="B5868" s="39">
        <v>2062</v>
      </c>
      <c r="C5868" s="38" t="s">
        <v>5941</v>
      </c>
      <c r="D5868" s="39">
        <v>0.55740000000000001</v>
      </c>
      <c r="E5868" s="39">
        <v>0.50649999999999995</v>
      </c>
    </row>
    <row r="5869" spans="1:5" x14ac:dyDescent="0.2">
      <c r="A5869" s="39">
        <v>80</v>
      </c>
      <c r="B5869" s="39">
        <v>2063</v>
      </c>
      <c r="C5869" s="38" t="s">
        <v>5942</v>
      </c>
      <c r="D5869" s="39">
        <v>0.55059999999999998</v>
      </c>
      <c r="E5869" s="39">
        <v>0.499</v>
      </c>
    </row>
    <row r="5870" spans="1:5" x14ac:dyDescent="0.2">
      <c r="A5870" s="39">
        <v>80</v>
      </c>
      <c r="B5870" s="39">
        <v>2064</v>
      </c>
      <c r="C5870" s="38" t="s">
        <v>5943</v>
      </c>
      <c r="D5870" s="39">
        <v>0.54379999999999995</v>
      </c>
      <c r="E5870" s="39">
        <v>0.49159999999999998</v>
      </c>
    </row>
    <row r="5871" spans="1:5" x14ac:dyDescent="0.2">
      <c r="A5871" s="39">
        <v>80</v>
      </c>
      <c r="B5871" s="39">
        <v>2065</v>
      </c>
      <c r="C5871" s="38" t="s">
        <v>5944</v>
      </c>
      <c r="D5871" s="39">
        <v>0.53720000000000001</v>
      </c>
      <c r="E5871" s="39">
        <v>0.4844</v>
      </c>
    </row>
    <row r="5872" spans="1:5" x14ac:dyDescent="0.2">
      <c r="A5872" s="39">
        <v>80</v>
      </c>
      <c r="B5872" s="39">
        <v>2066</v>
      </c>
      <c r="C5872" s="38" t="s">
        <v>5945</v>
      </c>
      <c r="D5872" s="39">
        <v>0.53059999999999996</v>
      </c>
      <c r="E5872" s="39">
        <v>0.47720000000000001</v>
      </c>
    </row>
    <row r="5873" spans="1:5" x14ac:dyDescent="0.2">
      <c r="A5873" s="39">
        <v>80</v>
      </c>
      <c r="B5873" s="39">
        <v>2067</v>
      </c>
      <c r="C5873" s="38" t="s">
        <v>5946</v>
      </c>
      <c r="D5873" s="39">
        <v>0.5242</v>
      </c>
      <c r="E5873" s="39">
        <v>0.47010000000000002</v>
      </c>
    </row>
    <row r="5874" spans="1:5" x14ac:dyDescent="0.2">
      <c r="A5874" s="39">
        <v>80</v>
      </c>
      <c r="B5874" s="39">
        <v>2068</v>
      </c>
      <c r="C5874" s="38" t="s">
        <v>5947</v>
      </c>
      <c r="D5874" s="39">
        <v>0.51780000000000004</v>
      </c>
      <c r="E5874" s="39">
        <v>0.4632</v>
      </c>
    </row>
    <row r="5875" spans="1:5" x14ac:dyDescent="0.2">
      <c r="A5875" s="39">
        <v>80</v>
      </c>
      <c r="B5875" s="39">
        <v>2069</v>
      </c>
      <c r="C5875" s="38" t="s">
        <v>5948</v>
      </c>
      <c r="D5875" s="39">
        <v>0.51149999999999995</v>
      </c>
      <c r="E5875" s="39">
        <v>0.45639999999999997</v>
      </c>
    </row>
    <row r="5876" spans="1:5" x14ac:dyDescent="0.2">
      <c r="A5876" s="39">
        <v>80</v>
      </c>
      <c r="B5876" s="39">
        <v>2070</v>
      </c>
      <c r="C5876" s="38" t="s">
        <v>5949</v>
      </c>
      <c r="D5876" s="39">
        <v>0.50519999999999998</v>
      </c>
      <c r="E5876" s="39">
        <v>0.44969999999999999</v>
      </c>
    </row>
    <row r="5877" spans="1:5" x14ac:dyDescent="0.2">
      <c r="A5877" s="39">
        <v>80</v>
      </c>
      <c r="B5877" s="39">
        <v>2071</v>
      </c>
      <c r="C5877" s="38" t="s">
        <v>5950</v>
      </c>
      <c r="D5877" s="39">
        <v>0.499</v>
      </c>
      <c r="E5877" s="39">
        <v>0.443</v>
      </c>
    </row>
    <row r="5878" spans="1:5" x14ac:dyDescent="0.2">
      <c r="A5878" s="39">
        <v>80</v>
      </c>
      <c r="B5878" s="39">
        <v>2072</v>
      </c>
      <c r="C5878" s="38" t="s">
        <v>5951</v>
      </c>
      <c r="D5878" s="39">
        <v>0.4929</v>
      </c>
      <c r="E5878" s="39">
        <v>0.43640000000000001</v>
      </c>
    </row>
    <row r="5879" spans="1:5" x14ac:dyDescent="0.2">
      <c r="A5879" s="39">
        <v>80</v>
      </c>
      <c r="B5879" s="39">
        <v>2073</v>
      </c>
      <c r="C5879" s="38" t="s">
        <v>5952</v>
      </c>
      <c r="D5879" s="39">
        <v>0.4869</v>
      </c>
      <c r="E5879" s="39">
        <v>0.4299</v>
      </c>
    </row>
    <row r="5880" spans="1:5" x14ac:dyDescent="0.2">
      <c r="A5880" s="39">
        <v>80</v>
      </c>
      <c r="B5880" s="39">
        <v>2074</v>
      </c>
      <c r="C5880" s="38" t="s">
        <v>5953</v>
      </c>
      <c r="D5880" s="39">
        <v>0.48099999999999998</v>
      </c>
      <c r="E5880" s="39">
        <v>0.42359999999999998</v>
      </c>
    </row>
    <row r="5881" spans="1:5" x14ac:dyDescent="0.2">
      <c r="A5881" s="39">
        <v>80</v>
      </c>
      <c r="B5881" s="39">
        <v>2075</v>
      </c>
      <c r="C5881" s="38" t="s">
        <v>5954</v>
      </c>
      <c r="D5881" s="39">
        <v>0.47510000000000002</v>
      </c>
      <c r="E5881" s="39">
        <v>0.4173</v>
      </c>
    </row>
    <row r="5882" spans="1:5" x14ac:dyDescent="0.2">
      <c r="A5882" s="39">
        <v>80</v>
      </c>
      <c r="B5882" s="39">
        <v>2076</v>
      </c>
      <c r="C5882" s="38" t="s">
        <v>5955</v>
      </c>
      <c r="D5882" s="39">
        <v>0.46920000000000001</v>
      </c>
      <c r="E5882" s="39">
        <v>0.41120000000000001</v>
      </c>
    </row>
    <row r="5883" spans="1:5" x14ac:dyDescent="0.2">
      <c r="A5883" s="39">
        <v>80</v>
      </c>
      <c r="B5883" s="39">
        <v>2077</v>
      </c>
      <c r="C5883" s="38" t="s">
        <v>5956</v>
      </c>
      <c r="D5883" s="39">
        <v>0.46350000000000002</v>
      </c>
      <c r="E5883" s="39">
        <v>0.40510000000000002</v>
      </c>
    </row>
    <row r="5884" spans="1:5" x14ac:dyDescent="0.2">
      <c r="A5884" s="39">
        <v>80</v>
      </c>
      <c r="B5884" s="39">
        <v>2078</v>
      </c>
      <c r="C5884" s="38" t="s">
        <v>5957</v>
      </c>
      <c r="D5884" s="39">
        <v>0.45779999999999998</v>
      </c>
      <c r="E5884" s="39">
        <v>0.39910000000000001</v>
      </c>
    </row>
    <row r="5885" spans="1:5" x14ac:dyDescent="0.2">
      <c r="A5885" s="39">
        <v>80</v>
      </c>
      <c r="B5885" s="39">
        <v>2079</v>
      </c>
      <c r="C5885" s="38" t="s">
        <v>5958</v>
      </c>
      <c r="D5885" s="39">
        <v>0.45219999999999999</v>
      </c>
      <c r="E5885" s="39">
        <v>0.39319999999999999</v>
      </c>
    </row>
    <row r="5886" spans="1:5" x14ac:dyDescent="0.2">
      <c r="A5886" s="39">
        <v>80</v>
      </c>
      <c r="B5886" s="39">
        <v>2080</v>
      </c>
      <c r="C5886" s="38" t="s">
        <v>5959</v>
      </c>
      <c r="D5886" s="39">
        <v>0.4466</v>
      </c>
      <c r="E5886" s="39">
        <v>0.38729999999999998</v>
      </c>
    </row>
    <row r="5887" spans="1:5" x14ac:dyDescent="0.2">
      <c r="A5887" s="39">
        <v>80</v>
      </c>
      <c r="B5887" s="39">
        <v>2081</v>
      </c>
      <c r="C5887" s="38" t="s">
        <v>5960</v>
      </c>
      <c r="D5887" s="39">
        <v>0.44119999999999998</v>
      </c>
      <c r="E5887" s="39">
        <v>0.38159999999999999</v>
      </c>
    </row>
    <row r="5888" spans="1:5" x14ac:dyDescent="0.2">
      <c r="A5888" s="39">
        <v>80</v>
      </c>
      <c r="B5888" s="39">
        <v>2082</v>
      </c>
      <c r="C5888" s="38" t="s">
        <v>5961</v>
      </c>
      <c r="D5888" s="39">
        <v>0.43580000000000002</v>
      </c>
      <c r="E5888" s="39">
        <v>0.37590000000000001</v>
      </c>
    </row>
    <row r="5889" spans="1:5" x14ac:dyDescent="0.2">
      <c r="A5889" s="39">
        <v>80</v>
      </c>
      <c r="B5889" s="39">
        <v>2083</v>
      </c>
      <c r="C5889" s="38" t="s">
        <v>5962</v>
      </c>
      <c r="D5889" s="39">
        <v>0.4304</v>
      </c>
      <c r="E5889" s="39">
        <v>0.37040000000000001</v>
      </c>
    </row>
    <row r="5890" spans="1:5" x14ac:dyDescent="0.2">
      <c r="A5890" s="39">
        <v>80</v>
      </c>
      <c r="B5890" s="39">
        <v>2084</v>
      </c>
      <c r="C5890" s="38" t="s">
        <v>5963</v>
      </c>
      <c r="D5890" s="39">
        <v>0.42509999999999998</v>
      </c>
      <c r="E5890" s="39">
        <v>0.3649</v>
      </c>
    </row>
    <row r="5891" spans="1:5" x14ac:dyDescent="0.2">
      <c r="A5891" s="39">
        <v>80</v>
      </c>
      <c r="B5891" s="39">
        <v>2085</v>
      </c>
      <c r="C5891" s="38" t="s">
        <v>5964</v>
      </c>
      <c r="D5891" s="39">
        <v>0.42</v>
      </c>
      <c r="E5891" s="39">
        <v>0.3594</v>
      </c>
    </row>
    <row r="5892" spans="1:5" x14ac:dyDescent="0.2">
      <c r="A5892" s="39">
        <v>80</v>
      </c>
      <c r="B5892" s="39">
        <v>2086</v>
      </c>
      <c r="C5892" s="38" t="s">
        <v>5965</v>
      </c>
      <c r="D5892" s="39">
        <v>0.4148</v>
      </c>
      <c r="E5892" s="39">
        <v>0.35420000000000001</v>
      </c>
    </row>
    <row r="5893" spans="1:5" x14ac:dyDescent="0.2">
      <c r="A5893" s="39">
        <v>80</v>
      </c>
      <c r="B5893" s="39">
        <v>2087</v>
      </c>
      <c r="C5893" s="38" t="s">
        <v>5966</v>
      </c>
      <c r="D5893" s="39">
        <v>0.40970000000000001</v>
      </c>
      <c r="E5893" s="39">
        <v>0.34889999999999999</v>
      </c>
    </row>
    <row r="5894" spans="1:5" x14ac:dyDescent="0.2">
      <c r="A5894" s="39">
        <v>80</v>
      </c>
      <c r="B5894" s="39">
        <v>2088</v>
      </c>
      <c r="C5894" s="38" t="s">
        <v>5967</v>
      </c>
      <c r="D5894" s="39">
        <v>0.4047</v>
      </c>
      <c r="E5894" s="39">
        <v>0.34370000000000001</v>
      </c>
    </row>
    <row r="5895" spans="1:5" x14ac:dyDescent="0.2">
      <c r="A5895" s="39">
        <v>80</v>
      </c>
      <c r="B5895" s="39">
        <v>2089</v>
      </c>
      <c r="C5895" s="38" t="s">
        <v>5968</v>
      </c>
      <c r="D5895" s="39">
        <v>0.3997</v>
      </c>
      <c r="E5895" s="39">
        <v>0.33860000000000001</v>
      </c>
    </row>
    <row r="5896" spans="1:5" x14ac:dyDescent="0.2">
      <c r="A5896" s="39">
        <v>80</v>
      </c>
      <c r="B5896" s="39">
        <v>2090</v>
      </c>
      <c r="C5896" s="38" t="s">
        <v>5969</v>
      </c>
      <c r="D5896" s="39">
        <v>0.39479999999999998</v>
      </c>
      <c r="E5896" s="39">
        <v>0.33360000000000001</v>
      </c>
    </row>
    <row r="5897" spans="1:5" x14ac:dyDescent="0.2">
      <c r="A5897" s="39">
        <v>80</v>
      </c>
      <c r="B5897" s="39">
        <v>2091</v>
      </c>
      <c r="C5897" s="38" t="s">
        <v>5970</v>
      </c>
      <c r="D5897" s="39">
        <v>0.39</v>
      </c>
      <c r="E5897" s="39">
        <v>0.32869999999999999</v>
      </c>
    </row>
    <row r="5898" spans="1:5" x14ac:dyDescent="0.2">
      <c r="A5898" s="39">
        <v>80</v>
      </c>
      <c r="B5898" s="39">
        <v>2092</v>
      </c>
      <c r="C5898" s="38" t="s">
        <v>5971</v>
      </c>
      <c r="D5898" s="39">
        <v>0.38519999999999999</v>
      </c>
      <c r="E5898" s="39">
        <v>0.32369999999999999</v>
      </c>
    </row>
    <row r="5899" spans="1:5" x14ac:dyDescent="0.2">
      <c r="A5899" s="39">
        <v>80</v>
      </c>
      <c r="B5899" s="39">
        <v>2093</v>
      </c>
      <c r="C5899" s="38" t="s">
        <v>5972</v>
      </c>
      <c r="D5899" s="39">
        <v>0.3805</v>
      </c>
      <c r="E5899" s="39">
        <v>0.31890000000000002</v>
      </c>
    </row>
    <row r="5900" spans="1:5" x14ac:dyDescent="0.2">
      <c r="A5900" s="39">
        <v>80</v>
      </c>
      <c r="B5900" s="39">
        <v>2094</v>
      </c>
      <c r="C5900" s="38" t="s">
        <v>5973</v>
      </c>
      <c r="D5900" s="39">
        <v>0.37580000000000002</v>
      </c>
      <c r="E5900" s="39">
        <v>0.31419999999999998</v>
      </c>
    </row>
    <row r="5901" spans="1:5" x14ac:dyDescent="0.2">
      <c r="A5901" s="39">
        <v>80</v>
      </c>
      <c r="B5901" s="39">
        <v>2095</v>
      </c>
      <c r="C5901" s="38" t="s">
        <v>5974</v>
      </c>
      <c r="D5901" s="39">
        <v>0.37109999999999999</v>
      </c>
      <c r="E5901" s="39">
        <v>0.30959999999999999</v>
      </c>
    </row>
    <row r="5902" spans="1:5" x14ac:dyDescent="0.2">
      <c r="A5902" s="39">
        <v>80</v>
      </c>
      <c r="B5902" s="39">
        <v>2096</v>
      </c>
      <c r="C5902" s="38" t="s">
        <v>5975</v>
      </c>
      <c r="D5902" s="39">
        <v>0.36659999999999998</v>
      </c>
      <c r="E5902" s="39">
        <v>0.3049</v>
      </c>
    </row>
    <row r="5903" spans="1:5" x14ac:dyDescent="0.2">
      <c r="A5903" s="39">
        <v>80</v>
      </c>
      <c r="B5903" s="39">
        <v>2097</v>
      </c>
      <c r="C5903" s="38" t="s">
        <v>5976</v>
      </c>
      <c r="D5903" s="39">
        <v>0.36199999999999999</v>
      </c>
      <c r="E5903" s="39">
        <v>0.3004</v>
      </c>
    </row>
    <row r="5904" spans="1:5" x14ac:dyDescent="0.2">
      <c r="A5904" s="39">
        <v>80</v>
      </c>
      <c r="B5904" s="39">
        <v>2098</v>
      </c>
      <c r="C5904" s="38" t="s">
        <v>5977</v>
      </c>
      <c r="D5904" s="39">
        <v>0.35759999999999997</v>
      </c>
      <c r="E5904" s="39">
        <v>0.2959</v>
      </c>
    </row>
    <row r="5905" spans="1:5" x14ac:dyDescent="0.2">
      <c r="A5905" s="39">
        <v>80</v>
      </c>
      <c r="B5905" s="39">
        <v>2099</v>
      </c>
      <c r="C5905" s="38" t="s">
        <v>5978</v>
      </c>
      <c r="D5905" s="39">
        <v>0.3533</v>
      </c>
      <c r="E5905" s="39">
        <v>0.29160000000000003</v>
      </c>
    </row>
    <row r="5906" spans="1:5" x14ac:dyDescent="0.2">
      <c r="A5906" s="39">
        <v>80</v>
      </c>
      <c r="B5906" s="39">
        <v>2100</v>
      </c>
      <c r="C5906" s="38" t="s">
        <v>5979</v>
      </c>
      <c r="D5906" s="39">
        <v>0.3488</v>
      </c>
      <c r="E5906" s="39">
        <v>0.28720000000000001</v>
      </c>
    </row>
    <row r="5907" spans="1:5" x14ac:dyDescent="0.2">
      <c r="A5907" s="39">
        <v>80</v>
      </c>
      <c r="B5907" s="39">
        <v>2101</v>
      </c>
      <c r="C5907" s="38" t="s">
        <v>5980</v>
      </c>
      <c r="D5907" s="39">
        <v>0.34460000000000002</v>
      </c>
      <c r="E5907" s="39">
        <v>0.28289999999999998</v>
      </c>
    </row>
    <row r="5908" spans="1:5" x14ac:dyDescent="0.2">
      <c r="A5908" s="39">
        <v>80</v>
      </c>
      <c r="B5908" s="39">
        <v>2102</v>
      </c>
      <c r="C5908" s="38" t="s">
        <v>5981</v>
      </c>
      <c r="D5908" s="39">
        <v>0.34029999999999999</v>
      </c>
      <c r="E5908" s="39">
        <v>0.27879999999999999</v>
      </c>
    </row>
    <row r="5909" spans="1:5" x14ac:dyDescent="0.2">
      <c r="A5909" s="39">
        <v>80</v>
      </c>
      <c r="B5909" s="39">
        <v>2103</v>
      </c>
      <c r="C5909" s="38" t="s">
        <v>5982</v>
      </c>
      <c r="D5909" s="39">
        <v>0.33610000000000001</v>
      </c>
      <c r="E5909" s="39">
        <v>0.27450000000000002</v>
      </c>
    </row>
    <row r="5910" spans="1:5" x14ac:dyDescent="0.2">
      <c r="A5910" s="39">
        <v>80</v>
      </c>
      <c r="B5910" s="39">
        <v>2104</v>
      </c>
      <c r="C5910" s="38" t="s">
        <v>5983</v>
      </c>
      <c r="D5910" s="39">
        <v>0.33200000000000002</v>
      </c>
      <c r="E5910" s="39">
        <v>0.27050000000000002</v>
      </c>
    </row>
    <row r="5911" spans="1:5" x14ac:dyDescent="0.2">
      <c r="A5911" s="39">
        <v>80</v>
      </c>
      <c r="B5911" s="39">
        <v>2105</v>
      </c>
      <c r="C5911" s="38" t="s">
        <v>5984</v>
      </c>
      <c r="D5911" s="39">
        <v>0.32790000000000002</v>
      </c>
      <c r="E5911" s="39">
        <v>0.26650000000000001</v>
      </c>
    </row>
    <row r="5912" spans="1:5" x14ac:dyDescent="0.2">
      <c r="A5912" s="39">
        <v>80</v>
      </c>
      <c r="B5912" s="39">
        <v>2106</v>
      </c>
      <c r="C5912" s="38" t="s">
        <v>5985</v>
      </c>
      <c r="D5912" s="39">
        <v>0.32390000000000002</v>
      </c>
      <c r="E5912" s="39">
        <v>0.2626</v>
      </c>
    </row>
    <row r="5913" spans="1:5" x14ac:dyDescent="0.2">
      <c r="A5913" s="39">
        <v>80</v>
      </c>
      <c r="B5913" s="39">
        <v>2107</v>
      </c>
      <c r="C5913" s="38" t="s">
        <v>5986</v>
      </c>
      <c r="D5913" s="39">
        <v>0.31990000000000002</v>
      </c>
      <c r="E5913" s="39">
        <v>0.2586</v>
      </c>
    </row>
    <row r="5914" spans="1:5" x14ac:dyDescent="0.2">
      <c r="A5914" s="39">
        <v>80</v>
      </c>
      <c r="B5914" s="39">
        <v>2108</v>
      </c>
      <c r="C5914" s="38" t="s">
        <v>5987</v>
      </c>
      <c r="D5914" s="39">
        <v>0.31590000000000001</v>
      </c>
      <c r="E5914" s="39">
        <v>0.25469999999999998</v>
      </c>
    </row>
    <row r="5915" spans="1:5" x14ac:dyDescent="0.2">
      <c r="A5915" s="39">
        <v>80</v>
      </c>
      <c r="B5915" s="39">
        <v>2109</v>
      </c>
      <c r="C5915" s="38" t="s">
        <v>5988</v>
      </c>
      <c r="D5915" s="39">
        <v>0.312</v>
      </c>
      <c r="E5915" s="39">
        <v>0.251</v>
      </c>
    </row>
    <row r="5916" spans="1:5" x14ac:dyDescent="0.2">
      <c r="A5916" s="39">
        <v>80</v>
      </c>
      <c r="B5916" s="39">
        <v>2110</v>
      </c>
      <c r="C5916" s="38" t="s">
        <v>5989</v>
      </c>
      <c r="D5916" s="39">
        <v>0.30819999999999997</v>
      </c>
      <c r="E5916" s="39">
        <v>0.24729999999999999</v>
      </c>
    </row>
    <row r="5917" spans="1:5" x14ac:dyDescent="0.2">
      <c r="A5917" s="39">
        <v>80</v>
      </c>
      <c r="B5917" s="39">
        <v>2111</v>
      </c>
      <c r="C5917" s="38" t="s">
        <v>5990</v>
      </c>
      <c r="D5917" s="39">
        <v>0.30430000000000001</v>
      </c>
      <c r="E5917" s="39">
        <v>0.24360000000000001</v>
      </c>
    </row>
    <row r="5918" spans="1:5" x14ac:dyDescent="0.2">
      <c r="A5918" s="39">
        <v>80</v>
      </c>
      <c r="B5918" s="39">
        <v>2112</v>
      </c>
      <c r="C5918" s="38" t="s">
        <v>5991</v>
      </c>
      <c r="D5918" s="39">
        <v>0.30059999999999998</v>
      </c>
      <c r="E5918" s="39">
        <v>0.24</v>
      </c>
    </row>
    <row r="5919" spans="1:5" x14ac:dyDescent="0.2">
      <c r="A5919" s="39">
        <v>80</v>
      </c>
      <c r="B5919" s="39">
        <v>2113</v>
      </c>
      <c r="C5919" s="38" t="s">
        <v>5992</v>
      </c>
      <c r="D5919" s="39">
        <v>0.2969</v>
      </c>
      <c r="E5919" s="39">
        <v>0.23630000000000001</v>
      </c>
    </row>
    <row r="5920" spans="1:5" x14ac:dyDescent="0.2">
      <c r="A5920" s="39">
        <v>80</v>
      </c>
      <c r="B5920" s="39">
        <v>2114</v>
      </c>
      <c r="C5920" s="38" t="s">
        <v>5993</v>
      </c>
      <c r="D5920" s="39">
        <v>0.29330000000000001</v>
      </c>
      <c r="E5920" s="39">
        <v>0.23280000000000001</v>
      </c>
    </row>
    <row r="5921" spans="1:5" x14ac:dyDescent="0.2">
      <c r="A5921" s="39">
        <v>80</v>
      </c>
      <c r="B5921" s="39">
        <v>2115</v>
      </c>
      <c r="C5921" s="38" t="s">
        <v>5994</v>
      </c>
      <c r="D5921" s="39">
        <v>0.28970000000000001</v>
      </c>
      <c r="E5921" s="39">
        <v>0.22939999999999999</v>
      </c>
    </row>
    <row r="5922" spans="1:5" x14ac:dyDescent="0.2">
      <c r="A5922" s="39">
        <v>80</v>
      </c>
      <c r="B5922" s="39">
        <v>2116</v>
      </c>
      <c r="C5922" s="38" t="s">
        <v>5995</v>
      </c>
      <c r="D5922" s="39">
        <v>0.28614418683941362</v>
      </c>
      <c r="E5922" s="39">
        <v>0.2260496563573883</v>
      </c>
    </row>
    <row r="5923" spans="1:5" x14ac:dyDescent="0.2">
      <c r="A5923" s="39">
        <v>80</v>
      </c>
      <c r="B5923" s="39">
        <v>2117</v>
      </c>
      <c r="C5923" s="38" t="s">
        <v>5996</v>
      </c>
      <c r="D5923" s="39">
        <v>0.28263201816358041</v>
      </c>
      <c r="E5923" s="39">
        <v>0.22274824385045047</v>
      </c>
    </row>
    <row r="5924" spans="1:5" x14ac:dyDescent="0.2">
      <c r="A5924" s="39">
        <v>81</v>
      </c>
      <c r="B5924" s="39">
        <v>2024</v>
      </c>
      <c r="C5924" s="38" t="s">
        <v>5997</v>
      </c>
      <c r="D5924" s="39">
        <v>0.93510000000000004</v>
      </c>
      <c r="E5924" s="39">
        <v>0.93079999999999996</v>
      </c>
    </row>
    <row r="5925" spans="1:5" x14ac:dyDescent="0.2">
      <c r="A5925" s="39">
        <v>81</v>
      </c>
      <c r="B5925" s="39">
        <v>2025</v>
      </c>
      <c r="C5925" s="38" t="s">
        <v>5998</v>
      </c>
      <c r="D5925" s="39">
        <v>0.90580000000000005</v>
      </c>
      <c r="E5925" s="39">
        <v>0.89910000000000001</v>
      </c>
    </row>
    <row r="5926" spans="1:5" x14ac:dyDescent="0.2">
      <c r="A5926" s="39">
        <v>81</v>
      </c>
      <c r="B5926" s="39">
        <v>2026</v>
      </c>
      <c r="C5926" s="38" t="s">
        <v>5999</v>
      </c>
      <c r="D5926" s="39">
        <v>0.89529999999999998</v>
      </c>
      <c r="E5926" s="39">
        <v>0.88660000000000005</v>
      </c>
    </row>
    <row r="5927" spans="1:5" x14ac:dyDescent="0.2">
      <c r="A5927" s="39">
        <v>81</v>
      </c>
      <c r="B5927" s="39">
        <v>2027</v>
      </c>
      <c r="C5927" s="38" t="s">
        <v>6000</v>
      </c>
      <c r="D5927" s="39">
        <v>0.8851</v>
      </c>
      <c r="E5927" s="39">
        <v>0.87429999999999997</v>
      </c>
    </row>
    <row r="5928" spans="1:5" x14ac:dyDescent="0.2">
      <c r="A5928" s="39">
        <v>81</v>
      </c>
      <c r="B5928" s="39">
        <v>2028</v>
      </c>
      <c r="C5928" s="38" t="s">
        <v>6001</v>
      </c>
      <c r="D5928" s="39">
        <v>0.875</v>
      </c>
      <c r="E5928" s="39">
        <v>0.86240000000000006</v>
      </c>
    </row>
    <row r="5929" spans="1:5" x14ac:dyDescent="0.2">
      <c r="A5929" s="39">
        <v>81</v>
      </c>
      <c r="B5929" s="39">
        <v>2029</v>
      </c>
      <c r="C5929" s="38" t="s">
        <v>6002</v>
      </c>
      <c r="D5929" s="39">
        <v>0.86480000000000001</v>
      </c>
      <c r="E5929" s="39">
        <v>0.85060000000000002</v>
      </c>
    </row>
    <row r="5930" spans="1:5" x14ac:dyDescent="0.2">
      <c r="A5930" s="39">
        <v>81</v>
      </c>
      <c r="B5930" s="39">
        <v>2030</v>
      </c>
      <c r="C5930" s="38" t="s">
        <v>6003</v>
      </c>
      <c r="D5930" s="39">
        <v>0.85429999999999995</v>
      </c>
      <c r="E5930" s="39">
        <v>0.83879999999999999</v>
      </c>
    </row>
    <row r="5931" spans="1:5" x14ac:dyDescent="0.2">
      <c r="A5931" s="39">
        <v>81</v>
      </c>
      <c r="B5931" s="39">
        <v>2031</v>
      </c>
      <c r="C5931" s="38" t="s">
        <v>6004</v>
      </c>
      <c r="D5931" s="39">
        <v>0.84340000000000004</v>
      </c>
      <c r="E5931" s="39">
        <v>0.82669999999999999</v>
      </c>
    </row>
    <row r="5932" spans="1:5" x14ac:dyDescent="0.2">
      <c r="A5932" s="39">
        <v>81</v>
      </c>
      <c r="B5932" s="39">
        <v>2032</v>
      </c>
      <c r="C5932" s="38" t="s">
        <v>6005</v>
      </c>
      <c r="D5932" s="39">
        <v>0.83189999999999997</v>
      </c>
      <c r="E5932" s="39">
        <v>0.81440000000000001</v>
      </c>
    </row>
    <row r="5933" spans="1:5" x14ac:dyDescent="0.2">
      <c r="A5933" s="39">
        <v>81</v>
      </c>
      <c r="B5933" s="39">
        <v>2033</v>
      </c>
      <c r="C5933" s="38" t="s">
        <v>6006</v>
      </c>
      <c r="D5933" s="39">
        <v>0.82</v>
      </c>
      <c r="E5933" s="39">
        <v>0.80159999999999998</v>
      </c>
    </row>
    <row r="5934" spans="1:5" x14ac:dyDescent="0.2">
      <c r="A5934" s="39">
        <v>81</v>
      </c>
      <c r="B5934" s="39">
        <v>2034</v>
      </c>
      <c r="C5934" s="38" t="s">
        <v>6007</v>
      </c>
      <c r="D5934" s="39">
        <v>0.80659999999999998</v>
      </c>
      <c r="E5934" s="39">
        <v>0.78720000000000001</v>
      </c>
    </row>
    <row r="5935" spans="1:5" x14ac:dyDescent="0.2">
      <c r="A5935" s="39">
        <v>81</v>
      </c>
      <c r="B5935" s="39">
        <v>2035</v>
      </c>
      <c r="C5935" s="38" t="s">
        <v>6008</v>
      </c>
      <c r="D5935" s="39">
        <v>0.79369999999999996</v>
      </c>
      <c r="E5935" s="39">
        <v>0.77329999999999999</v>
      </c>
    </row>
    <row r="5936" spans="1:5" x14ac:dyDescent="0.2">
      <c r="A5936" s="39">
        <v>81</v>
      </c>
      <c r="B5936" s="39">
        <v>2036</v>
      </c>
      <c r="C5936" s="38" t="s">
        <v>6009</v>
      </c>
      <c r="D5936" s="39">
        <v>0.78149999999999997</v>
      </c>
      <c r="E5936" s="39">
        <v>0.76</v>
      </c>
    </row>
    <row r="5937" spans="1:5" x14ac:dyDescent="0.2">
      <c r="A5937" s="39">
        <v>81</v>
      </c>
      <c r="B5937" s="39">
        <v>2037</v>
      </c>
      <c r="C5937" s="38" t="s">
        <v>6010</v>
      </c>
      <c r="D5937" s="39">
        <v>0.77</v>
      </c>
      <c r="E5937" s="39">
        <v>0.74739999999999995</v>
      </c>
    </row>
    <row r="5938" spans="1:5" x14ac:dyDescent="0.2">
      <c r="A5938" s="39">
        <v>81</v>
      </c>
      <c r="B5938" s="39">
        <v>2038</v>
      </c>
      <c r="C5938" s="38" t="s">
        <v>6011</v>
      </c>
      <c r="D5938" s="39">
        <v>0.75919999999999999</v>
      </c>
      <c r="E5938" s="39">
        <v>0.73540000000000005</v>
      </c>
    </row>
    <row r="5939" spans="1:5" x14ac:dyDescent="0.2">
      <c r="A5939" s="39">
        <v>81</v>
      </c>
      <c r="B5939" s="39">
        <v>2039</v>
      </c>
      <c r="C5939" s="38" t="s">
        <v>6012</v>
      </c>
      <c r="D5939" s="39">
        <v>0.74929999999999997</v>
      </c>
      <c r="E5939" s="39">
        <v>0.72419999999999995</v>
      </c>
    </row>
    <row r="5940" spans="1:5" x14ac:dyDescent="0.2">
      <c r="A5940" s="39">
        <v>81</v>
      </c>
      <c r="B5940" s="39">
        <v>2040</v>
      </c>
      <c r="C5940" s="38" t="s">
        <v>6013</v>
      </c>
      <c r="D5940" s="39">
        <v>0.7399</v>
      </c>
      <c r="E5940" s="39">
        <v>0.71360000000000001</v>
      </c>
    </row>
    <row r="5941" spans="1:5" x14ac:dyDescent="0.2">
      <c r="A5941" s="39">
        <v>81</v>
      </c>
      <c r="B5941" s="39">
        <v>2041</v>
      </c>
      <c r="C5941" s="38" t="s">
        <v>6014</v>
      </c>
      <c r="D5941" s="39">
        <v>0.73109999999999997</v>
      </c>
      <c r="E5941" s="39">
        <v>0.70340000000000003</v>
      </c>
    </row>
    <row r="5942" spans="1:5" x14ac:dyDescent="0.2">
      <c r="A5942" s="39">
        <v>81</v>
      </c>
      <c r="B5942" s="39">
        <v>2042</v>
      </c>
      <c r="C5942" s="38" t="s">
        <v>6015</v>
      </c>
      <c r="D5942" s="39">
        <v>0.7228</v>
      </c>
      <c r="E5942" s="39">
        <v>0.69379999999999997</v>
      </c>
    </row>
    <row r="5943" spans="1:5" x14ac:dyDescent="0.2">
      <c r="A5943" s="39">
        <v>81</v>
      </c>
      <c r="B5943" s="39">
        <v>2043</v>
      </c>
      <c r="C5943" s="38" t="s">
        <v>6016</v>
      </c>
      <c r="D5943" s="39">
        <v>0.71460000000000001</v>
      </c>
      <c r="E5943" s="39">
        <v>0.68420000000000003</v>
      </c>
    </row>
    <row r="5944" spans="1:5" x14ac:dyDescent="0.2">
      <c r="A5944" s="39">
        <v>81</v>
      </c>
      <c r="B5944" s="39">
        <v>2044</v>
      </c>
      <c r="C5944" s="38" t="s">
        <v>6017</v>
      </c>
      <c r="D5944" s="39">
        <v>0.70640000000000003</v>
      </c>
      <c r="E5944" s="39">
        <v>0.67490000000000006</v>
      </c>
    </row>
    <row r="5945" spans="1:5" x14ac:dyDescent="0.2">
      <c r="A5945" s="39">
        <v>81</v>
      </c>
      <c r="B5945" s="39">
        <v>2045</v>
      </c>
      <c r="C5945" s="38" t="s">
        <v>6018</v>
      </c>
      <c r="D5945" s="39">
        <v>0.69850000000000001</v>
      </c>
      <c r="E5945" s="39">
        <v>0.66559999999999997</v>
      </c>
    </row>
    <row r="5946" spans="1:5" x14ac:dyDescent="0.2">
      <c r="A5946" s="39">
        <v>81</v>
      </c>
      <c r="B5946" s="39">
        <v>2046</v>
      </c>
      <c r="C5946" s="38" t="s">
        <v>6019</v>
      </c>
      <c r="D5946" s="39">
        <v>0.69059999999999999</v>
      </c>
      <c r="E5946" s="39">
        <v>0.65649999999999997</v>
      </c>
    </row>
    <row r="5947" spans="1:5" x14ac:dyDescent="0.2">
      <c r="A5947" s="39">
        <v>81</v>
      </c>
      <c r="B5947" s="39">
        <v>2047</v>
      </c>
      <c r="C5947" s="38" t="s">
        <v>6020</v>
      </c>
      <c r="D5947" s="39">
        <v>0.68269999999999997</v>
      </c>
      <c r="E5947" s="39">
        <v>0.64749999999999996</v>
      </c>
    </row>
    <row r="5948" spans="1:5" x14ac:dyDescent="0.2">
      <c r="A5948" s="39">
        <v>81</v>
      </c>
      <c r="B5948" s="39">
        <v>2048</v>
      </c>
      <c r="C5948" s="38" t="s">
        <v>6021</v>
      </c>
      <c r="D5948" s="39">
        <v>0.67500000000000004</v>
      </c>
      <c r="E5948" s="39">
        <v>0.63859999999999995</v>
      </c>
    </row>
    <row r="5949" spans="1:5" x14ac:dyDescent="0.2">
      <c r="A5949" s="39">
        <v>81</v>
      </c>
      <c r="B5949" s="39">
        <v>2049</v>
      </c>
      <c r="C5949" s="38" t="s">
        <v>6022</v>
      </c>
      <c r="D5949" s="39">
        <v>0.6673</v>
      </c>
      <c r="E5949" s="39">
        <v>0.62980000000000003</v>
      </c>
    </row>
    <row r="5950" spans="1:5" x14ac:dyDescent="0.2">
      <c r="A5950" s="39">
        <v>81</v>
      </c>
      <c r="B5950" s="39">
        <v>2050</v>
      </c>
      <c r="C5950" s="38" t="s">
        <v>6023</v>
      </c>
      <c r="D5950" s="39">
        <v>0.65980000000000005</v>
      </c>
      <c r="E5950" s="39">
        <v>0.62129999999999996</v>
      </c>
    </row>
    <row r="5951" spans="1:5" x14ac:dyDescent="0.2">
      <c r="A5951" s="39">
        <v>81</v>
      </c>
      <c r="B5951" s="39">
        <v>2051</v>
      </c>
      <c r="C5951" s="38" t="s">
        <v>6024</v>
      </c>
      <c r="D5951" s="39">
        <v>0.65229999999999999</v>
      </c>
      <c r="E5951" s="39">
        <v>0.61280000000000001</v>
      </c>
    </row>
    <row r="5952" spans="1:5" x14ac:dyDescent="0.2">
      <c r="A5952" s="39">
        <v>81</v>
      </c>
      <c r="B5952" s="39">
        <v>2052</v>
      </c>
      <c r="C5952" s="38" t="s">
        <v>6025</v>
      </c>
      <c r="D5952" s="39">
        <v>0.64490000000000003</v>
      </c>
      <c r="E5952" s="39">
        <v>0.60440000000000005</v>
      </c>
    </row>
    <row r="5953" spans="1:5" x14ac:dyDescent="0.2">
      <c r="A5953" s="39">
        <v>81</v>
      </c>
      <c r="B5953" s="39">
        <v>2053</v>
      </c>
      <c r="C5953" s="38" t="s">
        <v>6026</v>
      </c>
      <c r="D5953" s="39">
        <v>0.63759999999999994</v>
      </c>
      <c r="E5953" s="39">
        <v>0.59619999999999995</v>
      </c>
    </row>
    <row r="5954" spans="1:5" x14ac:dyDescent="0.2">
      <c r="A5954" s="39">
        <v>81</v>
      </c>
      <c r="B5954" s="39">
        <v>2054</v>
      </c>
      <c r="C5954" s="38" t="s">
        <v>6027</v>
      </c>
      <c r="D5954" s="39">
        <v>0.63039999999999996</v>
      </c>
      <c r="E5954" s="39">
        <v>0.58809999999999996</v>
      </c>
    </row>
    <row r="5955" spans="1:5" x14ac:dyDescent="0.2">
      <c r="A5955" s="39">
        <v>81</v>
      </c>
      <c r="B5955" s="39">
        <v>2055</v>
      </c>
      <c r="C5955" s="38" t="s">
        <v>6028</v>
      </c>
      <c r="D5955" s="39">
        <v>0.62329999999999997</v>
      </c>
      <c r="E5955" s="39">
        <v>0.58009999999999995</v>
      </c>
    </row>
    <row r="5956" spans="1:5" x14ac:dyDescent="0.2">
      <c r="A5956" s="39">
        <v>81</v>
      </c>
      <c r="B5956" s="39">
        <v>2056</v>
      </c>
      <c r="C5956" s="38" t="s">
        <v>6029</v>
      </c>
      <c r="D5956" s="39">
        <v>0.61629999999999996</v>
      </c>
      <c r="E5956" s="39">
        <v>0.57210000000000005</v>
      </c>
    </row>
    <row r="5957" spans="1:5" x14ac:dyDescent="0.2">
      <c r="A5957" s="39">
        <v>81</v>
      </c>
      <c r="B5957" s="39">
        <v>2057</v>
      </c>
      <c r="C5957" s="38" t="s">
        <v>6030</v>
      </c>
      <c r="D5957" s="39">
        <v>0.60929999999999995</v>
      </c>
      <c r="E5957" s="39">
        <v>0.56440000000000001</v>
      </c>
    </row>
    <row r="5958" spans="1:5" x14ac:dyDescent="0.2">
      <c r="A5958" s="39">
        <v>81</v>
      </c>
      <c r="B5958" s="39">
        <v>2058</v>
      </c>
      <c r="C5958" s="38" t="s">
        <v>6031</v>
      </c>
      <c r="D5958" s="39">
        <v>0.60240000000000005</v>
      </c>
      <c r="E5958" s="39">
        <v>0.55669999999999997</v>
      </c>
    </row>
    <row r="5959" spans="1:5" x14ac:dyDescent="0.2">
      <c r="A5959" s="39">
        <v>81</v>
      </c>
      <c r="B5959" s="39">
        <v>2059</v>
      </c>
      <c r="C5959" s="38" t="s">
        <v>6032</v>
      </c>
      <c r="D5959" s="39">
        <v>0.59560000000000002</v>
      </c>
      <c r="E5959" s="39">
        <v>0.54920000000000002</v>
      </c>
    </row>
    <row r="5960" spans="1:5" x14ac:dyDescent="0.2">
      <c r="A5960" s="39">
        <v>81</v>
      </c>
      <c r="B5960" s="39">
        <v>2060</v>
      </c>
      <c r="C5960" s="38" t="s">
        <v>6033</v>
      </c>
      <c r="D5960" s="39">
        <v>0.58889999999999998</v>
      </c>
      <c r="E5960" s="39">
        <v>0.54169999999999996</v>
      </c>
    </row>
    <row r="5961" spans="1:5" x14ac:dyDescent="0.2">
      <c r="A5961" s="39">
        <v>81</v>
      </c>
      <c r="B5961" s="39">
        <v>2061</v>
      </c>
      <c r="C5961" s="38" t="s">
        <v>6034</v>
      </c>
      <c r="D5961" s="39">
        <v>0.58230000000000004</v>
      </c>
      <c r="E5961" s="39">
        <v>0.53439999999999999</v>
      </c>
    </row>
    <row r="5962" spans="1:5" x14ac:dyDescent="0.2">
      <c r="A5962" s="39">
        <v>81</v>
      </c>
      <c r="B5962" s="39">
        <v>2062</v>
      </c>
      <c r="C5962" s="38" t="s">
        <v>6035</v>
      </c>
      <c r="D5962" s="39">
        <v>0.57569999999999999</v>
      </c>
      <c r="E5962" s="39">
        <v>0.5272</v>
      </c>
    </row>
    <row r="5963" spans="1:5" x14ac:dyDescent="0.2">
      <c r="A5963" s="39">
        <v>81</v>
      </c>
      <c r="B5963" s="39">
        <v>2063</v>
      </c>
      <c r="C5963" s="38" t="s">
        <v>6036</v>
      </c>
      <c r="D5963" s="39">
        <v>0.56940000000000002</v>
      </c>
      <c r="E5963" s="39">
        <v>0.52</v>
      </c>
    </row>
    <row r="5964" spans="1:5" x14ac:dyDescent="0.2">
      <c r="A5964" s="39">
        <v>81</v>
      </c>
      <c r="B5964" s="39">
        <v>2064</v>
      </c>
      <c r="C5964" s="38" t="s">
        <v>6037</v>
      </c>
      <c r="D5964" s="39">
        <v>0.56289999999999996</v>
      </c>
      <c r="E5964" s="39">
        <v>0.51300000000000001</v>
      </c>
    </row>
    <row r="5965" spans="1:5" x14ac:dyDescent="0.2">
      <c r="A5965" s="39">
        <v>81</v>
      </c>
      <c r="B5965" s="39">
        <v>2065</v>
      </c>
      <c r="C5965" s="38" t="s">
        <v>6038</v>
      </c>
      <c r="D5965" s="39">
        <v>0.55659999999999998</v>
      </c>
      <c r="E5965" s="39">
        <v>0.50609999999999999</v>
      </c>
    </row>
    <row r="5966" spans="1:5" x14ac:dyDescent="0.2">
      <c r="A5966" s="39">
        <v>81</v>
      </c>
      <c r="B5966" s="39">
        <v>2066</v>
      </c>
      <c r="C5966" s="38" t="s">
        <v>6039</v>
      </c>
      <c r="D5966" s="39">
        <v>0.5504</v>
      </c>
      <c r="E5966" s="39">
        <v>0.49930000000000002</v>
      </c>
    </row>
    <row r="5967" spans="1:5" x14ac:dyDescent="0.2">
      <c r="A5967" s="39">
        <v>81</v>
      </c>
      <c r="B5967" s="39">
        <v>2067</v>
      </c>
      <c r="C5967" s="38" t="s">
        <v>6040</v>
      </c>
      <c r="D5967" s="39">
        <v>0.54420000000000002</v>
      </c>
      <c r="E5967" s="39">
        <v>0.49249999999999999</v>
      </c>
    </row>
    <row r="5968" spans="1:5" x14ac:dyDescent="0.2">
      <c r="A5968" s="39">
        <v>81</v>
      </c>
      <c r="B5968" s="39">
        <v>2068</v>
      </c>
      <c r="C5968" s="38" t="s">
        <v>6041</v>
      </c>
      <c r="D5968" s="39">
        <v>0.53800000000000003</v>
      </c>
      <c r="E5968" s="39">
        <v>0.48599999999999999</v>
      </c>
    </row>
    <row r="5969" spans="1:5" x14ac:dyDescent="0.2">
      <c r="A5969" s="39">
        <v>81</v>
      </c>
      <c r="B5969" s="39">
        <v>2069</v>
      </c>
      <c r="C5969" s="38" t="s">
        <v>6042</v>
      </c>
      <c r="D5969" s="39">
        <v>0.53210000000000002</v>
      </c>
      <c r="E5969" s="39">
        <v>0.47949999999999998</v>
      </c>
    </row>
    <row r="5970" spans="1:5" x14ac:dyDescent="0.2">
      <c r="A5970" s="39">
        <v>81</v>
      </c>
      <c r="B5970" s="39">
        <v>2070</v>
      </c>
      <c r="C5970" s="38" t="s">
        <v>6043</v>
      </c>
      <c r="D5970" s="39">
        <v>0.52610000000000001</v>
      </c>
      <c r="E5970" s="39">
        <v>0.47299999999999998</v>
      </c>
    </row>
    <row r="5971" spans="1:5" x14ac:dyDescent="0.2">
      <c r="A5971" s="39">
        <v>81</v>
      </c>
      <c r="B5971" s="39">
        <v>2071</v>
      </c>
      <c r="C5971" s="38" t="s">
        <v>6044</v>
      </c>
      <c r="D5971" s="39">
        <v>0.5202</v>
      </c>
      <c r="E5971" s="39">
        <v>0.46660000000000001</v>
      </c>
    </row>
    <row r="5972" spans="1:5" x14ac:dyDescent="0.2">
      <c r="A5972" s="39">
        <v>81</v>
      </c>
      <c r="B5972" s="39">
        <v>2072</v>
      </c>
      <c r="C5972" s="38" t="s">
        <v>6045</v>
      </c>
      <c r="D5972" s="39">
        <v>0.51449999999999996</v>
      </c>
      <c r="E5972" s="39">
        <v>0.46050000000000002</v>
      </c>
    </row>
    <row r="5973" spans="1:5" x14ac:dyDescent="0.2">
      <c r="A5973" s="39">
        <v>81</v>
      </c>
      <c r="B5973" s="39">
        <v>2073</v>
      </c>
      <c r="C5973" s="38" t="s">
        <v>6046</v>
      </c>
      <c r="D5973" s="39">
        <v>0.50870000000000004</v>
      </c>
      <c r="E5973" s="39">
        <v>0.45429999999999998</v>
      </c>
    </row>
    <row r="5974" spans="1:5" x14ac:dyDescent="0.2">
      <c r="A5974" s="39">
        <v>81</v>
      </c>
      <c r="B5974" s="39">
        <v>2074</v>
      </c>
      <c r="C5974" s="38" t="s">
        <v>6047</v>
      </c>
      <c r="D5974" s="39">
        <v>0.503</v>
      </c>
      <c r="E5974" s="39">
        <v>0.44819999999999999</v>
      </c>
    </row>
    <row r="5975" spans="1:5" x14ac:dyDescent="0.2">
      <c r="A5975" s="39">
        <v>81</v>
      </c>
      <c r="B5975" s="39">
        <v>2075</v>
      </c>
      <c r="C5975" s="38" t="s">
        <v>6048</v>
      </c>
      <c r="D5975" s="39">
        <v>0.49740000000000001</v>
      </c>
      <c r="E5975" s="39">
        <v>0.44230000000000003</v>
      </c>
    </row>
    <row r="5976" spans="1:5" x14ac:dyDescent="0.2">
      <c r="A5976" s="39">
        <v>81</v>
      </c>
      <c r="B5976" s="39">
        <v>2076</v>
      </c>
      <c r="C5976" s="38" t="s">
        <v>6049</v>
      </c>
      <c r="D5976" s="39">
        <v>0.4919</v>
      </c>
      <c r="E5976" s="39">
        <v>0.43640000000000001</v>
      </c>
    </row>
    <row r="5977" spans="1:5" x14ac:dyDescent="0.2">
      <c r="A5977" s="39">
        <v>81</v>
      </c>
      <c r="B5977" s="39">
        <v>2077</v>
      </c>
      <c r="C5977" s="38" t="s">
        <v>6050</v>
      </c>
      <c r="D5977" s="39">
        <v>0.48649999999999999</v>
      </c>
      <c r="E5977" s="39">
        <v>0.43049999999999999</v>
      </c>
    </row>
    <row r="5978" spans="1:5" x14ac:dyDescent="0.2">
      <c r="A5978" s="39">
        <v>81</v>
      </c>
      <c r="B5978" s="39">
        <v>2078</v>
      </c>
      <c r="C5978" s="38" t="s">
        <v>6051</v>
      </c>
      <c r="D5978" s="39">
        <v>0.48099999999999998</v>
      </c>
      <c r="E5978" s="39">
        <v>0.4249</v>
      </c>
    </row>
    <row r="5979" spans="1:5" x14ac:dyDescent="0.2">
      <c r="A5979" s="39">
        <v>81</v>
      </c>
      <c r="B5979" s="39">
        <v>2079</v>
      </c>
      <c r="C5979" s="38" t="s">
        <v>6052</v>
      </c>
      <c r="D5979" s="39">
        <v>0.47560000000000002</v>
      </c>
      <c r="E5979" s="39">
        <v>0.41920000000000002</v>
      </c>
    </row>
    <row r="5980" spans="1:5" x14ac:dyDescent="0.2">
      <c r="A5980" s="39">
        <v>81</v>
      </c>
      <c r="B5980" s="39">
        <v>2080</v>
      </c>
      <c r="C5980" s="38" t="s">
        <v>6053</v>
      </c>
      <c r="D5980" s="39">
        <v>0.47039999999999998</v>
      </c>
      <c r="E5980" s="39">
        <v>0.41370000000000001</v>
      </c>
    </row>
    <row r="5981" spans="1:5" x14ac:dyDescent="0.2">
      <c r="A5981" s="39">
        <v>81</v>
      </c>
      <c r="B5981" s="39">
        <v>2081</v>
      </c>
      <c r="C5981" s="38" t="s">
        <v>6054</v>
      </c>
      <c r="D5981" s="39">
        <v>0.46510000000000001</v>
      </c>
      <c r="E5981" s="39">
        <v>0.40820000000000001</v>
      </c>
    </row>
    <row r="5982" spans="1:5" x14ac:dyDescent="0.2">
      <c r="A5982" s="39">
        <v>81</v>
      </c>
      <c r="B5982" s="39">
        <v>2082</v>
      </c>
      <c r="C5982" s="38" t="s">
        <v>6055</v>
      </c>
      <c r="D5982" s="39">
        <v>0.46</v>
      </c>
      <c r="E5982" s="39">
        <v>0.40279999999999999</v>
      </c>
    </row>
    <row r="5983" spans="1:5" x14ac:dyDescent="0.2">
      <c r="A5983" s="39">
        <v>81</v>
      </c>
      <c r="B5983" s="39">
        <v>2083</v>
      </c>
      <c r="C5983" s="38" t="s">
        <v>6056</v>
      </c>
      <c r="D5983" s="39">
        <v>0.45490000000000003</v>
      </c>
      <c r="E5983" s="39">
        <v>0.39750000000000002</v>
      </c>
    </row>
    <row r="5984" spans="1:5" x14ac:dyDescent="0.2">
      <c r="A5984" s="39">
        <v>81</v>
      </c>
      <c r="B5984" s="39">
        <v>2084</v>
      </c>
      <c r="C5984" s="38" t="s">
        <v>6057</v>
      </c>
      <c r="D5984" s="39">
        <v>0.44990000000000002</v>
      </c>
      <c r="E5984" s="39">
        <v>0.39229999999999998</v>
      </c>
    </row>
    <row r="5985" spans="1:5" x14ac:dyDescent="0.2">
      <c r="A5985" s="39">
        <v>81</v>
      </c>
      <c r="B5985" s="39">
        <v>2085</v>
      </c>
      <c r="C5985" s="38" t="s">
        <v>6058</v>
      </c>
      <c r="D5985" s="39">
        <v>0.44500000000000001</v>
      </c>
      <c r="E5985" s="39">
        <v>0.3871</v>
      </c>
    </row>
    <row r="5986" spans="1:5" x14ac:dyDescent="0.2">
      <c r="A5986" s="39">
        <v>81</v>
      </c>
      <c r="B5986" s="39">
        <v>2086</v>
      </c>
      <c r="C5986" s="38" t="s">
        <v>6059</v>
      </c>
      <c r="D5986" s="39">
        <v>0.44</v>
      </c>
      <c r="E5986" s="39">
        <v>0.3821</v>
      </c>
    </row>
    <row r="5987" spans="1:5" x14ac:dyDescent="0.2">
      <c r="A5987" s="39">
        <v>81</v>
      </c>
      <c r="B5987" s="39">
        <v>2087</v>
      </c>
      <c r="C5987" s="38" t="s">
        <v>6060</v>
      </c>
      <c r="D5987" s="39">
        <v>0.43519999999999998</v>
      </c>
      <c r="E5987" s="39">
        <v>0.37709999999999999</v>
      </c>
    </row>
    <row r="5988" spans="1:5" x14ac:dyDescent="0.2">
      <c r="A5988" s="39">
        <v>81</v>
      </c>
      <c r="B5988" s="39">
        <v>2088</v>
      </c>
      <c r="C5988" s="38" t="s">
        <v>6061</v>
      </c>
      <c r="D5988" s="39">
        <v>0.4304</v>
      </c>
      <c r="E5988" s="39">
        <v>0.37209999999999999</v>
      </c>
    </row>
    <row r="5989" spans="1:5" x14ac:dyDescent="0.2">
      <c r="A5989" s="39">
        <v>81</v>
      </c>
      <c r="B5989" s="39">
        <v>2089</v>
      </c>
      <c r="C5989" s="38" t="s">
        <v>6062</v>
      </c>
      <c r="D5989" s="39">
        <v>0.42570000000000002</v>
      </c>
      <c r="E5989" s="39">
        <v>0.36730000000000002</v>
      </c>
    </row>
    <row r="5990" spans="1:5" x14ac:dyDescent="0.2">
      <c r="A5990" s="39">
        <v>81</v>
      </c>
      <c r="B5990" s="39">
        <v>2090</v>
      </c>
      <c r="C5990" s="38" t="s">
        <v>6063</v>
      </c>
      <c r="D5990" s="39">
        <v>0.42099999999999999</v>
      </c>
      <c r="E5990" s="39">
        <v>0.36249999999999999</v>
      </c>
    </row>
    <row r="5991" spans="1:5" x14ac:dyDescent="0.2">
      <c r="A5991" s="39">
        <v>81</v>
      </c>
      <c r="B5991" s="39">
        <v>2091</v>
      </c>
      <c r="C5991" s="38" t="s">
        <v>6064</v>
      </c>
      <c r="D5991" s="39">
        <v>0.41639999999999999</v>
      </c>
      <c r="E5991" s="39">
        <v>0.35770000000000002</v>
      </c>
    </row>
    <row r="5992" spans="1:5" x14ac:dyDescent="0.2">
      <c r="A5992" s="39">
        <v>81</v>
      </c>
      <c r="B5992" s="39">
        <v>2092</v>
      </c>
      <c r="C5992" s="38" t="s">
        <v>6065</v>
      </c>
      <c r="D5992" s="39">
        <v>0.4118</v>
      </c>
      <c r="E5992" s="39">
        <v>0.35310000000000002</v>
      </c>
    </row>
    <row r="5993" spans="1:5" x14ac:dyDescent="0.2">
      <c r="A5993" s="39">
        <v>81</v>
      </c>
      <c r="B5993" s="39">
        <v>2093</v>
      </c>
      <c r="C5993" s="38" t="s">
        <v>6066</v>
      </c>
      <c r="D5993" s="39">
        <v>0.40739999999999998</v>
      </c>
      <c r="E5993" s="39">
        <v>0.34860000000000002</v>
      </c>
    </row>
    <row r="5994" spans="1:5" x14ac:dyDescent="0.2">
      <c r="A5994" s="39">
        <v>81</v>
      </c>
      <c r="B5994" s="39">
        <v>2094</v>
      </c>
      <c r="C5994" s="38" t="s">
        <v>6067</v>
      </c>
      <c r="D5994" s="39">
        <v>0.40279999999999999</v>
      </c>
      <c r="E5994" s="39">
        <v>0.34410000000000002</v>
      </c>
    </row>
    <row r="5995" spans="1:5" x14ac:dyDescent="0.2">
      <c r="A5995" s="39">
        <v>81</v>
      </c>
      <c r="B5995" s="39">
        <v>2095</v>
      </c>
      <c r="C5995" s="38" t="s">
        <v>6068</v>
      </c>
      <c r="D5995" s="39">
        <v>0.39850000000000002</v>
      </c>
      <c r="E5995" s="39">
        <v>0.33950000000000002</v>
      </c>
    </row>
    <row r="5996" spans="1:5" x14ac:dyDescent="0.2">
      <c r="A5996" s="39">
        <v>81</v>
      </c>
      <c r="B5996" s="39">
        <v>2096</v>
      </c>
      <c r="C5996" s="38" t="s">
        <v>6069</v>
      </c>
      <c r="D5996" s="39">
        <v>0.39410000000000001</v>
      </c>
      <c r="E5996" s="39">
        <v>0.3352</v>
      </c>
    </row>
    <row r="5997" spans="1:5" x14ac:dyDescent="0.2">
      <c r="A5997" s="39">
        <v>81</v>
      </c>
      <c r="B5997" s="39">
        <v>2097</v>
      </c>
      <c r="C5997" s="38" t="s">
        <v>6070</v>
      </c>
      <c r="D5997" s="39">
        <v>0.38990000000000002</v>
      </c>
      <c r="E5997" s="39">
        <v>0.33090000000000003</v>
      </c>
    </row>
    <row r="5998" spans="1:5" x14ac:dyDescent="0.2">
      <c r="A5998" s="39">
        <v>81</v>
      </c>
      <c r="B5998" s="39">
        <v>2098</v>
      </c>
      <c r="C5998" s="38" t="s">
        <v>6071</v>
      </c>
      <c r="D5998" s="39">
        <v>0.3856</v>
      </c>
      <c r="E5998" s="39">
        <v>0.32669999999999999</v>
      </c>
    </row>
    <row r="5999" spans="1:5" x14ac:dyDescent="0.2">
      <c r="A5999" s="39">
        <v>81</v>
      </c>
      <c r="B5999" s="39">
        <v>2099</v>
      </c>
      <c r="C5999" s="38" t="s">
        <v>6072</v>
      </c>
      <c r="D5999" s="39">
        <v>0.38140000000000002</v>
      </c>
      <c r="E5999" s="39">
        <v>0.32250000000000001</v>
      </c>
    </row>
    <row r="6000" spans="1:5" x14ac:dyDescent="0.2">
      <c r="A6000" s="39">
        <v>81</v>
      </c>
      <c r="B6000" s="39">
        <v>2100</v>
      </c>
      <c r="C6000" s="38" t="s">
        <v>6073</v>
      </c>
      <c r="D6000" s="39">
        <v>0.37730000000000002</v>
      </c>
      <c r="E6000" s="39">
        <v>0.31840000000000002</v>
      </c>
    </row>
    <row r="6001" spans="1:5" x14ac:dyDescent="0.2">
      <c r="A6001" s="39">
        <v>81</v>
      </c>
      <c r="B6001" s="39">
        <v>2101</v>
      </c>
      <c r="C6001" s="38" t="s">
        <v>6074</v>
      </c>
      <c r="D6001" s="39">
        <v>0.37319999999999998</v>
      </c>
      <c r="E6001" s="39">
        <v>0.31419999999999998</v>
      </c>
    </row>
    <row r="6002" spans="1:5" x14ac:dyDescent="0.2">
      <c r="A6002" s="39">
        <v>81</v>
      </c>
      <c r="B6002" s="39">
        <v>2102</v>
      </c>
      <c r="C6002" s="38" t="s">
        <v>6075</v>
      </c>
      <c r="D6002" s="39">
        <v>0.36919999999999997</v>
      </c>
      <c r="E6002" s="39">
        <v>0.31019999999999998</v>
      </c>
    </row>
    <row r="6003" spans="1:5" x14ac:dyDescent="0.2">
      <c r="A6003" s="39">
        <v>81</v>
      </c>
      <c r="B6003" s="39">
        <v>2103</v>
      </c>
      <c r="C6003" s="38" t="s">
        <v>6076</v>
      </c>
      <c r="D6003" s="39">
        <v>0.36520000000000002</v>
      </c>
      <c r="E6003" s="39">
        <v>0.30630000000000002</v>
      </c>
    </row>
    <row r="6004" spans="1:5" x14ac:dyDescent="0.2">
      <c r="A6004" s="39">
        <v>81</v>
      </c>
      <c r="B6004" s="39">
        <v>2104</v>
      </c>
      <c r="C6004" s="38" t="s">
        <v>6077</v>
      </c>
      <c r="D6004" s="39">
        <v>0.36120000000000002</v>
      </c>
      <c r="E6004" s="39">
        <v>0.3024</v>
      </c>
    </row>
    <row r="6005" spans="1:5" x14ac:dyDescent="0.2">
      <c r="A6005" s="39">
        <v>81</v>
      </c>
      <c r="B6005" s="39">
        <v>2105</v>
      </c>
      <c r="C6005" s="38" t="s">
        <v>6078</v>
      </c>
      <c r="D6005" s="39">
        <v>0.35730000000000001</v>
      </c>
      <c r="E6005" s="39">
        <v>0.29859999999999998</v>
      </c>
    </row>
    <row r="6006" spans="1:5" x14ac:dyDescent="0.2">
      <c r="A6006" s="39">
        <v>81</v>
      </c>
      <c r="B6006" s="39">
        <v>2106</v>
      </c>
      <c r="C6006" s="38" t="s">
        <v>6079</v>
      </c>
      <c r="D6006" s="39">
        <v>0.35349999999999998</v>
      </c>
      <c r="E6006" s="39">
        <v>0.29480000000000001</v>
      </c>
    </row>
    <row r="6007" spans="1:5" x14ac:dyDescent="0.2">
      <c r="A6007" s="39">
        <v>81</v>
      </c>
      <c r="B6007" s="39">
        <v>2107</v>
      </c>
      <c r="C6007" s="38" t="s">
        <v>6080</v>
      </c>
      <c r="D6007" s="39">
        <v>0.34970000000000001</v>
      </c>
      <c r="E6007" s="39">
        <v>0.29110000000000003</v>
      </c>
    </row>
    <row r="6008" spans="1:5" x14ac:dyDescent="0.2">
      <c r="A6008" s="39">
        <v>81</v>
      </c>
      <c r="B6008" s="39">
        <v>2108</v>
      </c>
      <c r="C6008" s="38" t="s">
        <v>6081</v>
      </c>
      <c r="D6008" s="39">
        <v>0.34589999999999999</v>
      </c>
      <c r="E6008" s="39">
        <v>0.28739999999999999</v>
      </c>
    </row>
    <row r="6009" spans="1:5" x14ac:dyDescent="0.2">
      <c r="A6009" s="39">
        <v>81</v>
      </c>
      <c r="B6009" s="39">
        <v>2109</v>
      </c>
      <c r="C6009" s="38" t="s">
        <v>6082</v>
      </c>
      <c r="D6009" s="39">
        <v>0.3422</v>
      </c>
      <c r="E6009" s="39">
        <v>0.2838</v>
      </c>
    </row>
    <row r="6010" spans="1:5" x14ac:dyDescent="0.2">
      <c r="A6010" s="39">
        <v>81</v>
      </c>
      <c r="B6010" s="39">
        <v>2110</v>
      </c>
      <c r="C6010" s="38" t="s">
        <v>6083</v>
      </c>
      <c r="D6010" s="39">
        <v>0.33860000000000001</v>
      </c>
      <c r="E6010" s="39">
        <v>0.2802</v>
      </c>
    </row>
    <row r="6011" spans="1:5" x14ac:dyDescent="0.2">
      <c r="A6011" s="39">
        <v>81</v>
      </c>
      <c r="B6011" s="39">
        <v>2111</v>
      </c>
      <c r="C6011" s="38" t="s">
        <v>6084</v>
      </c>
      <c r="D6011" s="39">
        <v>0.33489999999999998</v>
      </c>
      <c r="E6011" s="39">
        <v>0.2767</v>
      </c>
    </row>
    <row r="6012" spans="1:5" x14ac:dyDescent="0.2">
      <c r="A6012" s="39">
        <v>81</v>
      </c>
      <c r="B6012" s="39">
        <v>2112</v>
      </c>
      <c r="C6012" s="38" t="s">
        <v>6085</v>
      </c>
      <c r="D6012" s="39">
        <v>0.33139999999999997</v>
      </c>
      <c r="E6012" s="39">
        <v>0.27329999999999999</v>
      </c>
    </row>
    <row r="6013" spans="1:5" x14ac:dyDescent="0.2">
      <c r="A6013" s="39">
        <v>81</v>
      </c>
      <c r="B6013" s="39">
        <v>2113</v>
      </c>
      <c r="C6013" s="38" t="s">
        <v>6086</v>
      </c>
      <c r="D6013" s="39">
        <v>0.32779999999999998</v>
      </c>
      <c r="E6013" s="39">
        <v>0.26989999999999997</v>
      </c>
    </row>
    <row r="6014" spans="1:5" x14ac:dyDescent="0.2">
      <c r="A6014" s="39">
        <v>81</v>
      </c>
      <c r="B6014" s="39">
        <v>2114</v>
      </c>
      <c r="C6014" s="38" t="s">
        <v>6087</v>
      </c>
      <c r="D6014" s="39">
        <v>0.32440000000000002</v>
      </c>
      <c r="E6014" s="39">
        <v>0.26650000000000001</v>
      </c>
    </row>
    <row r="6015" spans="1:5" x14ac:dyDescent="0.2">
      <c r="A6015" s="39">
        <v>81</v>
      </c>
      <c r="B6015" s="39">
        <v>2115</v>
      </c>
      <c r="C6015" s="38" t="s">
        <v>6088</v>
      </c>
      <c r="D6015" s="39">
        <v>0.32090000000000002</v>
      </c>
      <c r="E6015" s="39">
        <v>0.26319999999999999</v>
      </c>
    </row>
    <row r="6016" spans="1:5" x14ac:dyDescent="0.2">
      <c r="A6016" s="39">
        <v>81</v>
      </c>
      <c r="B6016" s="39">
        <v>2116</v>
      </c>
      <c r="C6016" s="38" t="s">
        <v>6089</v>
      </c>
      <c r="D6016" s="39">
        <v>0.31743776202219487</v>
      </c>
      <c r="E6016" s="39">
        <v>0.25994086303939962</v>
      </c>
    </row>
    <row r="6017" spans="1:5" x14ac:dyDescent="0.2">
      <c r="A6017" s="39">
        <v>81</v>
      </c>
      <c r="B6017" s="39">
        <v>2117</v>
      </c>
      <c r="C6017" s="38" t="s">
        <v>6090</v>
      </c>
      <c r="D6017" s="39">
        <v>0.31401287864649308</v>
      </c>
      <c r="E6017" s="39">
        <v>0.25672208312183858</v>
      </c>
    </row>
    <row r="6018" spans="1:5" x14ac:dyDescent="0.2">
      <c r="A6018" s="39">
        <v>82</v>
      </c>
      <c r="B6018" s="39">
        <v>2024</v>
      </c>
      <c r="C6018" s="38" t="s">
        <v>6091</v>
      </c>
      <c r="D6018" s="39">
        <v>0.9365</v>
      </c>
      <c r="E6018" s="39">
        <v>0.93240000000000001</v>
      </c>
    </row>
    <row r="6019" spans="1:5" x14ac:dyDescent="0.2">
      <c r="A6019" s="39">
        <v>82</v>
      </c>
      <c r="B6019" s="39">
        <v>2025</v>
      </c>
      <c r="C6019" s="38" t="s">
        <v>6092</v>
      </c>
      <c r="D6019" s="39">
        <v>0.90769999999999995</v>
      </c>
      <c r="E6019" s="39">
        <v>0.90139999999999998</v>
      </c>
    </row>
    <row r="6020" spans="1:5" x14ac:dyDescent="0.2">
      <c r="A6020" s="39">
        <v>82</v>
      </c>
      <c r="B6020" s="39">
        <v>2026</v>
      </c>
      <c r="C6020" s="38" t="s">
        <v>6093</v>
      </c>
      <c r="D6020" s="39">
        <v>0.89780000000000004</v>
      </c>
      <c r="E6020" s="39">
        <v>0.88939999999999997</v>
      </c>
    </row>
    <row r="6021" spans="1:5" x14ac:dyDescent="0.2">
      <c r="A6021" s="39">
        <v>82</v>
      </c>
      <c r="B6021" s="39">
        <v>2027</v>
      </c>
      <c r="C6021" s="38" t="s">
        <v>6094</v>
      </c>
      <c r="D6021" s="39">
        <v>0.88800000000000001</v>
      </c>
      <c r="E6021" s="39">
        <v>0.87780000000000002</v>
      </c>
    </row>
    <row r="6022" spans="1:5" x14ac:dyDescent="0.2">
      <c r="A6022" s="39">
        <v>82</v>
      </c>
      <c r="B6022" s="39">
        <v>2028</v>
      </c>
      <c r="C6022" s="38" t="s">
        <v>6095</v>
      </c>
      <c r="D6022" s="39">
        <v>0.87839999999999996</v>
      </c>
      <c r="E6022" s="39">
        <v>0.86639999999999995</v>
      </c>
    </row>
    <row r="6023" spans="1:5" x14ac:dyDescent="0.2">
      <c r="A6023" s="39">
        <v>82</v>
      </c>
      <c r="B6023" s="39">
        <v>2029</v>
      </c>
      <c r="C6023" s="38" t="s">
        <v>6096</v>
      </c>
      <c r="D6023" s="39">
        <v>0.86860000000000004</v>
      </c>
      <c r="E6023" s="39">
        <v>0.85519999999999996</v>
      </c>
    </row>
    <row r="6024" spans="1:5" x14ac:dyDescent="0.2">
      <c r="A6024" s="39">
        <v>82</v>
      </c>
      <c r="B6024" s="39">
        <v>2030</v>
      </c>
      <c r="C6024" s="38" t="s">
        <v>6097</v>
      </c>
      <c r="D6024" s="39">
        <v>0.85870000000000002</v>
      </c>
      <c r="E6024" s="39">
        <v>0.84389999999999998</v>
      </c>
    </row>
    <row r="6025" spans="1:5" x14ac:dyDescent="0.2">
      <c r="A6025" s="39">
        <v>82</v>
      </c>
      <c r="B6025" s="39">
        <v>2031</v>
      </c>
      <c r="C6025" s="38" t="s">
        <v>6098</v>
      </c>
      <c r="D6025" s="39">
        <v>0.84830000000000005</v>
      </c>
      <c r="E6025" s="39">
        <v>0.83240000000000003</v>
      </c>
    </row>
    <row r="6026" spans="1:5" x14ac:dyDescent="0.2">
      <c r="A6026" s="39">
        <v>82</v>
      </c>
      <c r="B6026" s="39">
        <v>2032</v>
      </c>
      <c r="C6026" s="38" t="s">
        <v>6099</v>
      </c>
      <c r="D6026" s="39">
        <v>0.83750000000000002</v>
      </c>
      <c r="E6026" s="39">
        <v>0.82079999999999997</v>
      </c>
    </row>
    <row r="6027" spans="1:5" x14ac:dyDescent="0.2">
      <c r="A6027" s="39">
        <v>82</v>
      </c>
      <c r="B6027" s="39">
        <v>2033</v>
      </c>
      <c r="C6027" s="38" t="s">
        <v>6100</v>
      </c>
      <c r="D6027" s="39">
        <v>0.82620000000000005</v>
      </c>
      <c r="E6027" s="39">
        <v>0.80869999999999997</v>
      </c>
    </row>
    <row r="6028" spans="1:5" x14ac:dyDescent="0.2">
      <c r="A6028" s="39">
        <v>82</v>
      </c>
      <c r="B6028" s="39">
        <v>2034</v>
      </c>
      <c r="C6028" s="38" t="s">
        <v>6101</v>
      </c>
      <c r="D6028" s="39">
        <v>0.81340000000000001</v>
      </c>
      <c r="E6028" s="39">
        <v>0.79500000000000004</v>
      </c>
    </row>
    <row r="6029" spans="1:5" x14ac:dyDescent="0.2">
      <c r="A6029" s="39">
        <v>82</v>
      </c>
      <c r="B6029" s="39">
        <v>2035</v>
      </c>
      <c r="C6029" s="38" t="s">
        <v>6102</v>
      </c>
      <c r="D6029" s="39">
        <v>0.80110000000000003</v>
      </c>
      <c r="E6029" s="39">
        <v>0.78159999999999996</v>
      </c>
    </row>
    <row r="6030" spans="1:5" x14ac:dyDescent="0.2">
      <c r="A6030" s="39">
        <v>82</v>
      </c>
      <c r="B6030" s="39">
        <v>2036</v>
      </c>
      <c r="C6030" s="38" t="s">
        <v>6103</v>
      </c>
      <c r="D6030" s="39">
        <v>0.78949999999999998</v>
      </c>
      <c r="E6030" s="39">
        <v>0.76890000000000003</v>
      </c>
    </row>
    <row r="6031" spans="1:5" x14ac:dyDescent="0.2">
      <c r="A6031" s="39">
        <v>82</v>
      </c>
      <c r="B6031" s="39">
        <v>2037</v>
      </c>
      <c r="C6031" s="38" t="s">
        <v>6104</v>
      </c>
      <c r="D6031" s="39">
        <v>0.77849999999999997</v>
      </c>
      <c r="E6031" s="39">
        <v>0.75700000000000001</v>
      </c>
    </row>
    <row r="6032" spans="1:5" x14ac:dyDescent="0.2">
      <c r="A6032" s="39">
        <v>82</v>
      </c>
      <c r="B6032" s="39">
        <v>2038</v>
      </c>
      <c r="C6032" s="38" t="s">
        <v>6105</v>
      </c>
      <c r="D6032" s="39">
        <v>0.76829999999999998</v>
      </c>
      <c r="E6032" s="39">
        <v>0.74570000000000003</v>
      </c>
    </row>
    <row r="6033" spans="1:5" x14ac:dyDescent="0.2">
      <c r="A6033" s="39">
        <v>82</v>
      </c>
      <c r="B6033" s="39">
        <v>2039</v>
      </c>
      <c r="C6033" s="38" t="s">
        <v>6106</v>
      </c>
      <c r="D6033" s="39">
        <v>0.75890000000000002</v>
      </c>
      <c r="E6033" s="39">
        <v>0.7349</v>
      </c>
    </row>
    <row r="6034" spans="1:5" x14ac:dyDescent="0.2">
      <c r="A6034" s="39">
        <v>82</v>
      </c>
      <c r="B6034" s="39">
        <v>2040</v>
      </c>
      <c r="C6034" s="38" t="s">
        <v>6107</v>
      </c>
      <c r="D6034" s="39">
        <v>0.75</v>
      </c>
      <c r="E6034" s="39">
        <v>0.72489999999999999</v>
      </c>
    </row>
    <row r="6035" spans="1:5" x14ac:dyDescent="0.2">
      <c r="A6035" s="39">
        <v>82</v>
      </c>
      <c r="B6035" s="39">
        <v>2041</v>
      </c>
      <c r="C6035" s="38" t="s">
        <v>6108</v>
      </c>
      <c r="D6035" s="39">
        <v>0.74170000000000003</v>
      </c>
      <c r="E6035" s="39">
        <v>0.71530000000000005</v>
      </c>
    </row>
    <row r="6036" spans="1:5" x14ac:dyDescent="0.2">
      <c r="A6036" s="39">
        <v>82</v>
      </c>
      <c r="B6036" s="39">
        <v>2042</v>
      </c>
      <c r="C6036" s="38" t="s">
        <v>6109</v>
      </c>
      <c r="D6036" s="39">
        <v>0.73370000000000002</v>
      </c>
      <c r="E6036" s="39">
        <v>0.70609999999999995</v>
      </c>
    </row>
    <row r="6037" spans="1:5" x14ac:dyDescent="0.2">
      <c r="A6037" s="39">
        <v>82</v>
      </c>
      <c r="B6037" s="39">
        <v>2043</v>
      </c>
      <c r="C6037" s="38" t="s">
        <v>6110</v>
      </c>
      <c r="D6037" s="39">
        <v>0.72589999999999999</v>
      </c>
      <c r="E6037" s="39">
        <v>0.69689999999999996</v>
      </c>
    </row>
    <row r="6038" spans="1:5" x14ac:dyDescent="0.2">
      <c r="A6038" s="39">
        <v>82</v>
      </c>
      <c r="B6038" s="39">
        <v>2044</v>
      </c>
      <c r="C6038" s="38" t="s">
        <v>6111</v>
      </c>
      <c r="D6038" s="39">
        <v>0.71819999999999995</v>
      </c>
      <c r="E6038" s="39">
        <v>0.68799999999999994</v>
      </c>
    </row>
    <row r="6039" spans="1:5" x14ac:dyDescent="0.2">
      <c r="A6039" s="39">
        <v>82</v>
      </c>
      <c r="B6039" s="39">
        <v>2045</v>
      </c>
      <c r="C6039" s="38" t="s">
        <v>6112</v>
      </c>
      <c r="D6039" s="39">
        <v>0.71060000000000001</v>
      </c>
      <c r="E6039" s="39">
        <v>0.67920000000000003</v>
      </c>
    </row>
    <row r="6040" spans="1:5" x14ac:dyDescent="0.2">
      <c r="A6040" s="39">
        <v>82</v>
      </c>
      <c r="B6040" s="39">
        <v>2046</v>
      </c>
      <c r="C6040" s="38" t="s">
        <v>6113</v>
      </c>
      <c r="D6040" s="39">
        <v>0.70299999999999996</v>
      </c>
      <c r="E6040" s="39">
        <v>0.67049999999999998</v>
      </c>
    </row>
    <row r="6041" spans="1:5" x14ac:dyDescent="0.2">
      <c r="A6041" s="39">
        <v>82</v>
      </c>
      <c r="B6041" s="39">
        <v>2047</v>
      </c>
      <c r="C6041" s="38" t="s">
        <v>6114</v>
      </c>
      <c r="D6041" s="39">
        <v>0.6956</v>
      </c>
      <c r="E6041" s="39">
        <v>0.66200000000000003</v>
      </c>
    </row>
    <row r="6042" spans="1:5" x14ac:dyDescent="0.2">
      <c r="A6042" s="39">
        <v>82</v>
      </c>
      <c r="B6042" s="39">
        <v>2048</v>
      </c>
      <c r="C6042" s="38" t="s">
        <v>6115</v>
      </c>
      <c r="D6042" s="39">
        <v>0.68820000000000003</v>
      </c>
      <c r="E6042" s="39">
        <v>0.65349999999999997</v>
      </c>
    </row>
    <row r="6043" spans="1:5" x14ac:dyDescent="0.2">
      <c r="A6043" s="39">
        <v>82</v>
      </c>
      <c r="B6043" s="39">
        <v>2049</v>
      </c>
      <c r="C6043" s="38" t="s">
        <v>6116</v>
      </c>
      <c r="D6043" s="39">
        <v>0.68100000000000005</v>
      </c>
      <c r="E6043" s="39">
        <v>0.6452</v>
      </c>
    </row>
    <row r="6044" spans="1:5" x14ac:dyDescent="0.2">
      <c r="A6044" s="39">
        <v>82</v>
      </c>
      <c r="B6044" s="39">
        <v>2050</v>
      </c>
      <c r="C6044" s="38" t="s">
        <v>6117</v>
      </c>
      <c r="D6044" s="39">
        <v>0.67379999999999995</v>
      </c>
      <c r="E6044" s="39">
        <v>0.63700000000000001</v>
      </c>
    </row>
    <row r="6045" spans="1:5" x14ac:dyDescent="0.2">
      <c r="A6045" s="39">
        <v>82</v>
      </c>
      <c r="B6045" s="39">
        <v>2051</v>
      </c>
      <c r="C6045" s="38" t="s">
        <v>6118</v>
      </c>
      <c r="D6045" s="39">
        <v>0.66669999999999996</v>
      </c>
      <c r="E6045" s="39">
        <v>0.629</v>
      </c>
    </row>
    <row r="6046" spans="1:5" x14ac:dyDescent="0.2">
      <c r="A6046" s="39">
        <v>82</v>
      </c>
      <c r="B6046" s="39">
        <v>2052</v>
      </c>
      <c r="C6046" s="38" t="s">
        <v>6119</v>
      </c>
      <c r="D6046" s="39">
        <v>0.65969999999999995</v>
      </c>
      <c r="E6046" s="39">
        <v>0.62109999999999999</v>
      </c>
    </row>
    <row r="6047" spans="1:5" x14ac:dyDescent="0.2">
      <c r="A6047" s="39">
        <v>82</v>
      </c>
      <c r="B6047" s="39">
        <v>2053</v>
      </c>
      <c r="C6047" s="38" t="s">
        <v>6120</v>
      </c>
      <c r="D6047" s="39">
        <v>0.65280000000000005</v>
      </c>
      <c r="E6047" s="39">
        <v>0.61319999999999997</v>
      </c>
    </row>
    <row r="6048" spans="1:5" x14ac:dyDescent="0.2">
      <c r="A6048" s="39">
        <v>82</v>
      </c>
      <c r="B6048" s="39">
        <v>2054</v>
      </c>
      <c r="C6048" s="38" t="s">
        <v>6121</v>
      </c>
      <c r="D6048" s="39">
        <v>0.64590000000000003</v>
      </c>
      <c r="E6048" s="39">
        <v>0.60550000000000004</v>
      </c>
    </row>
    <row r="6049" spans="1:5" x14ac:dyDescent="0.2">
      <c r="A6049" s="39">
        <v>82</v>
      </c>
      <c r="B6049" s="39">
        <v>2055</v>
      </c>
      <c r="C6049" s="38" t="s">
        <v>6122</v>
      </c>
      <c r="D6049" s="39">
        <v>0.6391</v>
      </c>
      <c r="E6049" s="39">
        <v>0.59789999999999999</v>
      </c>
    </row>
    <row r="6050" spans="1:5" x14ac:dyDescent="0.2">
      <c r="A6050" s="39">
        <v>82</v>
      </c>
      <c r="B6050" s="39">
        <v>2056</v>
      </c>
      <c r="C6050" s="38" t="s">
        <v>6123</v>
      </c>
      <c r="D6050" s="39">
        <v>0.63239999999999996</v>
      </c>
      <c r="E6050" s="39">
        <v>0.59030000000000005</v>
      </c>
    </row>
    <row r="6051" spans="1:5" x14ac:dyDescent="0.2">
      <c r="A6051" s="39">
        <v>82</v>
      </c>
      <c r="B6051" s="39">
        <v>2057</v>
      </c>
      <c r="C6051" s="38" t="s">
        <v>6124</v>
      </c>
      <c r="D6051" s="39">
        <v>0.62590000000000001</v>
      </c>
      <c r="E6051" s="39">
        <v>0.58299999999999996</v>
      </c>
    </row>
    <row r="6052" spans="1:5" x14ac:dyDescent="0.2">
      <c r="A6052" s="39">
        <v>82</v>
      </c>
      <c r="B6052" s="39">
        <v>2058</v>
      </c>
      <c r="C6052" s="38" t="s">
        <v>6125</v>
      </c>
      <c r="D6052" s="39">
        <v>0.61929999999999996</v>
      </c>
      <c r="E6052" s="39">
        <v>0.57569999999999999</v>
      </c>
    </row>
    <row r="6053" spans="1:5" x14ac:dyDescent="0.2">
      <c r="A6053" s="39">
        <v>82</v>
      </c>
      <c r="B6053" s="39">
        <v>2059</v>
      </c>
      <c r="C6053" s="38" t="s">
        <v>6126</v>
      </c>
      <c r="D6053" s="39">
        <v>0.6129</v>
      </c>
      <c r="E6053" s="39">
        <v>0.56850000000000001</v>
      </c>
    </row>
    <row r="6054" spans="1:5" x14ac:dyDescent="0.2">
      <c r="A6054" s="39">
        <v>82</v>
      </c>
      <c r="B6054" s="39">
        <v>2060</v>
      </c>
      <c r="C6054" s="38" t="s">
        <v>6127</v>
      </c>
      <c r="D6054" s="39">
        <v>0.60650000000000004</v>
      </c>
      <c r="E6054" s="39">
        <v>0.5615</v>
      </c>
    </row>
    <row r="6055" spans="1:5" x14ac:dyDescent="0.2">
      <c r="A6055" s="39">
        <v>82</v>
      </c>
      <c r="B6055" s="39">
        <v>2061</v>
      </c>
      <c r="C6055" s="38" t="s">
        <v>6128</v>
      </c>
      <c r="D6055" s="39">
        <v>0.60009999999999997</v>
      </c>
      <c r="E6055" s="39">
        <v>0.55449999999999999</v>
      </c>
    </row>
    <row r="6056" spans="1:5" x14ac:dyDescent="0.2">
      <c r="A6056" s="39">
        <v>82</v>
      </c>
      <c r="B6056" s="39">
        <v>2062</v>
      </c>
      <c r="C6056" s="38" t="s">
        <v>6129</v>
      </c>
      <c r="D6056" s="39">
        <v>0.59399999999999997</v>
      </c>
      <c r="E6056" s="39">
        <v>0.54759999999999998</v>
      </c>
    </row>
    <row r="6057" spans="1:5" x14ac:dyDescent="0.2">
      <c r="A6057" s="39">
        <v>82</v>
      </c>
      <c r="B6057" s="39">
        <v>2063</v>
      </c>
      <c r="C6057" s="38" t="s">
        <v>6130</v>
      </c>
      <c r="D6057" s="39">
        <v>0.58779999999999999</v>
      </c>
      <c r="E6057" s="39">
        <v>0.54090000000000005</v>
      </c>
    </row>
    <row r="6058" spans="1:5" x14ac:dyDescent="0.2">
      <c r="A6058" s="39">
        <v>82</v>
      </c>
      <c r="B6058" s="39">
        <v>2064</v>
      </c>
      <c r="C6058" s="38" t="s">
        <v>6131</v>
      </c>
      <c r="D6058" s="39">
        <v>0.58169999999999999</v>
      </c>
      <c r="E6058" s="39">
        <v>0.53410000000000002</v>
      </c>
    </row>
    <row r="6059" spans="1:5" x14ac:dyDescent="0.2">
      <c r="A6059" s="39">
        <v>82</v>
      </c>
      <c r="B6059" s="39">
        <v>2065</v>
      </c>
      <c r="C6059" s="38" t="s">
        <v>6132</v>
      </c>
      <c r="D6059" s="39">
        <v>0.57569999999999999</v>
      </c>
      <c r="E6059" s="39">
        <v>0.52759999999999996</v>
      </c>
    </row>
    <row r="6060" spans="1:5" x14ac:dyDescent="0.2">
      <c r="A6060" s="39">
        <v>82</v>
      </c>
      <c r="B6060" s="39">
        <v>2066</v>
      </c>
      <c r="C6060" s="38" t="s">
        <v>6133</v>
      </c>
      <c r="D6060" s="39">
        <v>0.56979999999999997</v>
      </c>
      <c r="E6060" s="39">
        <v>0.52110000000000001</v>
      </c>
    </row>
    <row r="6061" spans="1:5" x14ac:dyDescent="0.2">
      <c r="A6061" s="39">
        <v>82</v>
      </c>
      <c r="B6061" s="39">
        <v>2067</v>
      </c>
      <c r="C6061" s="38" t="s">
        <v>6134</v>
      </c>
      <c r="D6061" s="39">
        <v>0.56389999999999996</v>
      </c>
      <c r="E6061" s="39">
        <v>0.51470000000000005</v>
      </c>
    </row>
    <row r="6062" spans="1:5" x14ac:dyDescent="0.2">
      <c r="A6062" s="39">
        <v>82</v>
      </c>
      <c r="B6062" s="39">
        <v>2068</v>
      </c>
      <c r="C6062" s="38" t="s">
        <v>6135</v>
      </c>
      <c r="D6062" s="39">
        <v>0.55810000000000004</v>
      </c>
      <c r="E6062" s="39">
        <v>0.50839999999999996</v>
      </c>
    </row>
    <row r="6063" spans="1:5" x14ac:dyDescent="0.2">
      <c r="A6063" s="39">
        <v>82</v>
      </c>
      <c r="B6063" s="39">
        <v>2069</v>
      </c>
      <c r="C6063" s="38" t="s">
        <v>6136</v>
      </c>
      <c r="D6063" s="39">
        <v>0.55249999999999999</v>
      </c>
      <c r="E6063" s="39">
        <v>0.50229999999999997</v>
      </c>
    </row>
    <row r="6064" spans="1:5" x14ac:dyDescent="0.2">
      <c r="A6064" s="39">
        <v>82</v>
      </c>
      <c r="B6064" s="39">
        <v>2070</v>
      </c>
      <c r="C6064" s="38" t="s">
        <v>6137</v>
      </c>
      <c r="D6064" s="39">
        <v>0.54669999999999996</v>
      </c>
      <c r="E6064" s="39">
        <v>0.49609999999999999</v>
      </c>
    </row>
    <row r="6065" spans="1:5" x14ac:dyDescent="0.2">
      <c r="A6065" s="39">
        <v>82</v>
      </c>
      <c r="B6065" s="39">
        <v>2071</v>
      </c>
      <c r="C6065" s="38" t="s">
        <v>6138</v>
      </c>
      <c r="D6065" s="39">
        <v>0.54120000000000001</v>
      </c>
      <c r="E6065" s="39">
        <v>0.49009999999999998</v>
      </c>
    </row>
    <row r="6066" spans="1:5" x14ac:dyDescent="0.2">
      <c r="A6066" s="39">
        <v>82</v>
      </c>
      <c r="B6066" s="39">
        <v>2072</v>
      </c>
      <c r="C6066" s="38" t="s">
        <v>6139</v>
      </c>
      <c r="D6066" s="39">
        <v>0.53559999999999997</v>
      </c>
      <c r="E6066" s="39">
        <v>0.48409999999999997</v>
      </c>
    </row>
    <row r="6067" spans="1:5" x14ac:dyDescent="0.2">
      <c r="A6067" s="39">
        <v>82</v>
      </c>
      <c r="B6067" s="39">
        <v>2073</v>
      </c>
      <c r="C6067" s="38" t="s">
        <v>6140</v>
      </c>
      <c r="D6067" s="39">
        <v>0.5302</v>
      </c>
      <c r="E6067" s="39">
        <v>0.4783</v>
      </c>
    </row>
    <row r="6068" spans="1:5" x14ac:dyDescent="0.2">
      <c r="A6068" s="39">
        <v>82</v>
      </c>
      <c r="B6068" s="39">
        <v>2074</v>
      </c>
      <c r="C6068" s="38" t="s">
        <v>6141</v>
      </c>
      <c r="D6068" s="39">
        <v>0.52480000000000004</v>
      </c>
      <c r="E6068" s="39">
        <v>0.47260000000000002</v>
      </c>
    </row>
    <row r="6069" spans="1:5" x14ac:dyDescent="0.2">
      <c r="A6069" s="39">
        <v>82</v>
      </c>
      <c r="B6069" s="39">
        <v>2075</v>
      </c>
      <c r="C6069" s="38" t="s">
        <v>6142</v>
      </c>
      <c r="D6069" s="39">
        <v>0.51939999999999997</v>
      </c>
      <c r="E6069" s="39">
        <v>0.46679999999999999</v>
      </c>
    </row>
    <row r="6070" spans="1:5" x14ac:dyDescent="0.2">
      <c r="A6070" s="39">
        <v>82</v>
      </c>
      <c r="B6070" s="39">
        <v>2076</v>
      </c>
      <c r="C6070" s="38" t="s">
        <v>6143</v>
      </c>
      <c r="D6070" s="39">
        <v>0.51419999999999999</v>
      </c>
      <c r="E6070" s="39">
        <v>0.46129999999999999</v>
      </c>
    </row>
    <row r="6071" spans="1:5" x14ac:dyDescent="0.2">
      <c r="A6071" s="39">
        <v>82</v>
      </c>
      <c r="B6071" s="39">
        <v>2077</v>
      </c>
      <c r="C6071" s="38" t="s">
        <v>6144</v>
      </c>
      <c r="D6071" s="39">
        <v>0.50900000000000001</v>
      </c>
      <c r="E6071" s="39">
        <v>0.45579999999999998</v>
      </c>
    </row>
    <row r="6072" spans="1:5" x14ac:dyDescent="0.2">
      <c r="A6072" s="39">
        <v>82</v>
      </c>
      <c r="B6072" s="39">
        <v>2078</v>
      </c>
      <c r="C6072" s="38" t="s">
        <v>6145</v>
      </c>
      <c r="D6072" s="39">
        <v>0.50380000000000003</v>
      </c>
      <c r="E6072" s="39">
        <v>0.45029999999999998</v>
      </c>
    </row>
    <row r="6073" spans="1:5" x14ac:dyDescent="0.2">
      <c r="A6073" s="39">
        <v>82</v>
      </c>
      <c r="B6073" s="39">
        <v>2079</v>
      </c>
      <c r="C6073" s="38" t="s">
        <v>6146</v>
      </c>
      <c r="D6073" s="39">
        <v>0.49880000000000002</v>
      </c>
      <c r="E6073" s="39">
        <v>0.44490000000000002</v>
      </c>
    </row>
    <row r="6074" spans="1:5" x14ac:dyDescent="0.2">
      <c r="A6074" s="39">
        <v>82</v>
      </c>
      <c r="B6074" s="39">
        <v>2080</v>
      </c>
      <c r="C6074" s="38" t="s">
        <v>6147</v>
      </c>
      <c r="D6074" s="39">
        <v>0.49380000000000002</v>
      </c>
      <c r="E6074" s="39">
        <v>0.43969999999999998</v>
      </c>
    </row>
    <row r="6075" spans="1:5" x14ac:dyDescent="0.2">
      <c r="A6075" s="39">
        <v>82</v>
      </c>
      <c r="B6075" s="39">
        <v>2081</v>
      </c>
      <c r="C6075" s="38" t="s">
        <v>6148</v>
      </c>
      <c r="D6075" s="39">
        <v>0.48880000000000001</v>
      </c>
      <c r="E6075" s="39">
        <v>0.4345</v>
      </c>
    </row>
    <row r="6076" spans="1:5" x14ac:dyDescent="0.2">
      <c r="A6076" s="39">
        <v>82</v>
      </c>
      <c r="B6076" s="39">
        <v>2082</v>
      </c>
      <c r="C6076" s="38" t="s">
        <v>6149</v>
      </c>
      <c r="D6076" s="39">
        <v>0.48399999999999999</v>
      </c>
      <c r="E6076" s="39">
        <v>0.42930000000000001</v>
      </c>
    </row>
    <row r="6077" spans="1:5" x14ac:dyDescent="0.2">
      <c r="A6077" s="39">
        <v>82</v>
      </c>
      <c r="B6077" s="39">
        <v>2083</v>
      </c>
      <c r="C6077" s="38" t="s">
        <v>6150</v>
      </c>
      <c r="D6077" s="39">
        <v>0.47910000000000003</v>
      </c>
      <c r="E6077" s="39">
        <v>0.42430000000000001</v>
      </c>
    </row>
    <row r="6078" spans="1:5" x14ac:dyDescent="0.2">
      <c r="A6078" s="39">
        <v>82</v>
      </c>
      <c r="B6078" s="39">
        <v>2084</v>
      </c>
      <c r="C6078" s="38" t="s">
        <v>6151</v>
      </c>
      <c r="D6078" s="39">
        <v>0.4743</v>
      </c>
      <c r="E6078" s="39">
        <v>0.41930000000000001</v>
      </c>
    </row>
    <row r="6079" spans="1:5" x14ac:dyDescent="0.2">
      <c r="A6079" s="39">
        <v>82</v>
      </c>
      <c r="B6079" s="39">
        <v>2085</v>
      </c>
      <c r="C6079" s="38" t="s">
        <v>6152</v>
      </c>
      <c r="D6079" s="39">
        <v>0.46960000000000002</v>
      </c>
      <c r="E6079" s="39">
        <v>0.41439999999999999</v>
      </c>
    </row>
    <row r="6080" spans="1:5" x14ac:dyDescent="0.2">
      <c r="A6080" s="39">
        <v>82</v>
      </c>
      <c r="B6080" s="39">
        <v>2086</v>
      </c>
      <c r="C6080" s="38" t="s">
        <v>6153</v>
      </c>
      <c r="D6080" s="39">
        <v>0.46489999999999998</v>
      </c>
      <c r="E6080" s="39">
        <v>0.40960000000000002</v>
      </c>
    </row>
    <row r="6081" spans="1:5" x14ac:dyDescent="0.2">
      <c r="A6081" s="39">
        <v>82</v>
      </c>
      <c r="B6081" s="39">
        <v>2087</v>
      </c>
      <c r="C6081" s="38" t="s">
        <v>6154</v>
      </c>
      <c r="D6081" s="39">
        <v>0.46039999999999998</v>
      </c>
      <c r="E6081" s="39">
        <v>0.40489999999999998</v>
      </c>
    </row>
    <row r="6082" spans="1:5" x14ac:dyDescent="0.2">
      <c r="A6082" s="39">
        <v>82</v>
      </c>
      <c r="B6082" s="39">
        <v>2088</v>
      </c>
      <c r="C6082" s="38" t="s">
        <v>6155</v>
      </c>
      <c r="D6082" s="39">
        <v>0.45569999999999999</v>
      </c>
      <c r="E6082" s="39">
        <v>0.40010000000000001</v>
      </c>
    </row>
    <row r="6083" spans="1:5" x14ac:dyDescent="0.2">
      <c r="A6083" s="39">
        <v>82</v>
      </c>
      <c r="B6083" s="39">
        <v>2089</v>
      </c>
      <c r="C6083" s="38" t="s">
        <v>6156</v>
      </c>
      <c r="D6083" s="39">
        <v>0.45119999999999999</v>
      </c>
      <c r="E6083" s="39">
        <v>0.39550000000000002</v>
      </c>
    </row>
    <row r="6084" spans="1:5" x14ac:dyDescent="0.2">
      <c r="A6084" s="39">
        <v>82</v>
      </c>
      <c r="B6084" s="39">
        <v>2090</v>
      </c>
      <c r="C6084" s="38" t="s">
        <v>6157</v>
      </c>
      <c r="D6084" s="39">
        <v>0.44679999999999997</v>
      </c>
      <c r="E6084" s="39">
        <v>0.39090000000000003</v>
      </c>
    </row>
    <row r="6085" spans="1:5" x14ac:dyDescent="0.2">
      <c r="A6085" s="39">
        <v>82</v>
      </c>
      <c r="B6085" s="39">
        <v>2091</v>
      </c>
      <c r="C6085" s="38" t="s">
        <v>6158</v>
      </c>
      <c r="D6085" s="39">
        <v>0.44240000000000002</v>
      </c>
      <c r="E6085" s="39">
        <v>0.38650000000000001</v>
      </c>
    </row>
    <row r="6086" spans="1:5" x14ac:dyDescent="0.2">
      <c r="A6086" s="39">
        <v>82</v>
      </c>
      <c r="B6086" s="39">
        <v>2092</v>
      </c>
      <c r="C6086" s="38" t="s">
        <v>6159</v>
      </c>
      <c r="D6086" s="39">
        <v>0.43809999999999999</v>
      </c>
      <c r="E6086" s="39">
        <v>0.38200000000000001</v>
      </c>
    </row>
    <row r="6087" spans="1:5" x14ac:dyDescent="0.2">
      <c r="A6087" s="39">
        <v>82</v>
      </c>
      <c r="B6087" s="39">
        <v>2093</v>
      </c>
      <c r="C6087" s="38" t="s">
        <v>6160</v>
      </c>
      <c r="D6087" s="39">
        <v>0.43380000000000002</v>
      </c>
      <c r="E6087" s="39">
        <v>0.37769999999999998</v>
      </c>
    </row>
    <row r="6088" spans="1:5" x14ac:dyDescent="0.2">
      <c r="A6088" s="39">
        <v>82</v>
      </c>
      <c r="B6088" s="39">
        <v>2094</v>
      </c>
      <c r="C6088" s="38" t="s">
        <v>6161</v>
      </c>
      <c r="D6088" s="39">
        <v>0.42959999999999998</v>
      </c>
      <c r="E6088" s="39">
        <v>0.37340000000000001</v>
      </c>
    </row>
    <row r="6089" spans="1:5" x14ac:dyDescent="0.2">
      <c r="A6089" s="39">
        <v>82</v>
      </c>
      <c r="B6089" s="39">
        <v>2095</v>
      </c>
      <c r="C6089" s="38" t="s">
        <v>6162</v>
      </c>
      <c r="D6089" s="39">
        <v>0.4254</v>
      </c>
      <c r="E6089" s="39">
        <v>0.36919999999999997</v>
      </c>
    </row>
    <row r="6090" spans="1:5" x14ac:dyDescent="0.2">
      <c r="A6090" s="39">
        <v>82</v>
      </c>
      <c r="B6090" s="39">
        <v>2096</v>
      </c>
      <c r="C6090" s="38" t="s">
        <v>6163</v>
      </c>
      <c r="D6090" s="39">
        <v>0.42130000000000001</v>
      </c>
      <c r="E6090" s="39">
        <v>0.36499999999999999</v>
      </c>
    </row>
    <row r="6091" spans="1:5" x14ac:dyDescent="0.2">
      <c r="A6091" s="39">
        <v>82</v>
      </c>
      <c r="B6091" s="39">
        <v>2097</v>
      </c>
      <c r="C6091" s="38" t="s">
        <v>6164</v>
      </c>
      <c r="D6091" s="39">
        <v>0.41720000000000002</v>
      </c>
      <c r="E6091" s="39">
        <v>0.3609</v>
      </c>
    </row>
    <row r="6092" spans="1:5" x14ac:dyDescent="0.2">
      <c r="A6092" s="39">
        <v>82</v>
      </c>
      <c r="B6092" s="39">
        <v>2098</v>
      </c>
      <c r="C6092" s="38" t="s">
        <v>6165</v>
      </c>
      <c r="D6092" s="39">
        <v>0.41320000000000001</v>
      </c>
      <c r="E6092" s="39">
        <v>0.3569</v>
      </c>
    </row>
    <row r="6093" spans="1:5" x14ac:dyDescent="0.2">
      <c r="A6093" s="39">
        <v>82</v>
      </c>
      <c r="B6093" s="39">
        <v>2099</v>
      </c>
      <c r="C6093" s="38" t="s">
        <v>6166</v>
      </c>
      <c r="D6093" s="39">
        <v>0.40920000000000001</v>
      </c>
      <c r="E6093" s="39">
        <v>0.35289999999999999</v>
      </c>
    </row>
    <row r="6094" spans="1:5" x14ac:dyDescent="0.2">
      <c r="A6094" s="39">
        <v>82</v>
      </c>
      <c r="B6094" s="39">
        <v>2100</v>
      </c>
      <c r="C6094" s="38" t="s">
        <v>6167</v>
      </c>
      <c r="D6094" s="39">
        <v>0.40529999999999999</v>
      </c>
      <c r="E6094" s="39">
        <v>0.34889999999999999</v>
      </c>
    </row>
    <row r="6095" spans="1:5" x14ac:dyDescent="0.2">
      <c r="A6095" s="39">
        <v>82</v>
      </c>
      <c r="B6095" s="39">
        <v>2101</v>
      </c>
      <c r="C6095" s="38" t="s">
        <v>6168</v>
      </c>
      <c r="D6095" s="39">
        <v>0.40139999999999998</v>
      </c>
      <c r="E6095" s="39">
        <v>0.34510000000000002</v>
      </c>
    </row>
    <row r="6096" spans="1:5" x14ac:dyDescent="0.2">
      <c r="A6096" s="39">
        <v>82</v>
      </c>
      <c r="B6096" s="39">
        <v>2102</v>
      </c>
      <c r="C6096" s="38" t="s">
        <v>6169</v>
      </c>
      <c r="D6096" s="39">
        <v>0.39750000000000002</v>
      </c>
      <c r="E6096" s="39">
        <v>0.34129999999999999</v>
      </c>
    </row>
    <row r="6097" spans="1:5" x14ac:dyDescent="0.2">
      <c r="A6097" s="39">
        <v>82</v>
      </c>
      <c r="B6097" s="39">
        <v>2103</v>
      </c>
      <c r="C6097" s="38" t="s">
        <v>6170</v>
      </c>
      <c r="D6097" s="39">
        <v>0.39369999999999999</v>
      </c>
      <c r="E6097" s="39">
        <v>0.33760000000000001</v>
      </c>
    </row>
    <row r="6098" spans="1:5" x14ac:dyDescent="0.2">
      <c r="A6098" s="39">
        <v>82</v>
      </c>
      <c r="B6098" s="39">
        <v>2104</v>
      </c>
      <c r="C6098" s="38" t="s">
        <v>6171</v>
      </c>
      <c r="D6098" s="39">
        <v>0.39</v>
      </c>
      <c r="E6098" s="39">
        <v>0.33389999999999997</v>
      </c>
    </row>
    <row r="6099" spans="1:5" x14ac:dyDescent="0.2">
      <c r="A6099" s="39">
        <v>82</v>
      </c>
      <c r="B6099" s="39">
        <v>2105</v>
      </c>
      <c r="C6099" s="38" t="s">
        <v>6172</v>
      </c>
      <c r="D6099" s="39">
        <v>0.38629999999999998</v>
      </c>
      <c r="E6099" s="39">
        <v>0.33019999999999999</v>
      </c>
    </row>
    <row r="6100" spans="1:5" x14ac:dyDescent="0.2">
      <c r="A6100" s="39">
        <v>82</v>
      </c>
      <c r="B6100" s="39">
        <v>2106</v>
      </c>
      <c r="C6100" s="38" t="s">
        <v>6173</v>
      </c>
      <c r="D6100" s="39">
        <v>0.3826</v>
      </c>
      <c r="E6100" s="39">
        <v>0.3266</v>
      </c>
    </row>
    <row r="6101" spans="1:5" x14ac:dyDescent="0.2">
      <c r="A6101" s="39">
        <v>82</v>
      </c>
      <c r="B6101" s="39">
        <v>2107</v>
      </c>
      <c r="C6101" s="38" t="s">
        <v>6174</v>
      </c>
      <c r="D6101" s="39">
        <v>0.379</v>
      </c>
      <c r="E6101" s="39">
        <v>0.32300000000000001</v>
      </c>
    </row>
    <row r="6102" spans="1:5" x14ac:dyDescent="0.2">
      <c r="A6102" s="39">
        <v>82</v>
      </c>
      <c r="B6102" s="39">
        <v>2108</v>
      </c>
      <c r="C6102" s="38" t="s">
        <v>6175</v>
      </c>
      <c r="D6102" s="39">
        <v>0.37540000000000001</v>
      </c>
      <c r="E6102" s="39">
        <v>0.31950000000000001</v>
      </c>
    </row>
    <row r="6103" spans="1:5" x14ac:dyDescent="0.2">
      <c r="A6103" s="39">
        <v>82</v>
      </c>
      <c r="B6103" s="39">
        <v>2109</v>
      </c>
      <c r="C6103" s="38" t="s">
        <v>6176</v>
      </c>
      <c r="D6103" s="39">
        <v>0.372</v>
      </c>
      <c r="E6103" s="39">
        <v>0.31619999999999998</v>
      </c>
    </row>
    <row r="6104" spans="1:5" x14ac:dyDescent="0.2">
      <c r="A6104" s="39">
        <v>82</v>
      </c>
      <c r="B6104" s="39">
        <v>2110</v>
      </c>
      <c r="C6104" s="38" t="s">
        <v>6177</v>
      </c>
      <c r="D6104" s="39">
        <v>0.36849999999999999</v>
      </c>
      <c r="E6104" s="39">
        <v>0.31280000000000002</v>
      </c>
    </row>
    <row r="6105" spans="1:5" x14ac:dyDescent="0.2">
      <c r="A6105" s="39">
        <v>82</v>
      </c>
      <c r="B6105" s="39">
        <v>2111</v>
      </c>
      <c r="C6105" s="38" t="s">
        <v>6178</v>
      </c>
      <c r="D6105" s="39">
        <v>0.36499999999999999</v>
      </c>
      <c r="E6105" s="39">
        <v>0.30940000000000001</v>
      </c>
    </row>
    <row r="6106" spans="1:5" x14ac:dyDescent="0.2">
      <c r="A6106" s="39">
        <v>82</v>
      </c>
      <c r="B6106" s="39">
        <v>2112</v>
      </c>
      <c r="C6106" s="38" t="s">
        <v>6179</v>
      </c>
      <c r="D6106" s="39">
        <v>0.36159999999999998</v>
      </c>
      <c r="E6106" s="39">
        <v>0.30609999999999998</v>
      </c>
    </row>
    <row r="6107" spans="1:5" x14ac:dyDescent="0.2">
      <c r="A6107" s="39">
        <v>82</v>
      </c>
      <c r="B6107" s="39">
        <v>2113</v>
      </c>
      <c r="C6107" s="38" t="s">
        <v>6180</v>
      </c>
      <c r="D6107" s="39">
        <v>0.35820000000000002</v>
      </c>
      <c r="E6107" s="39">
        <v>0.3029</v>
      </c>
    </row>
    <row r="6108" spans="1:5" x14ac:dyDescent="0.2">
      <c r="A6108" s="39">
        <v>82</v>
      </c>
      <c r="B6108" s="39">
        <v>2114</v>
      </c>
      <c r="C6108" s="38" t="s">
        <v>6181</v>
      </c>
      <c r="D6108" s="39">
        <v>0.35489999999999999</v>
      </c>
      <c r="E6108" s="39">
        <v>0.29970000000000002</v>
      </c>
    </row>
    <row r="6109" spans="1:5" x14ac:dyDescent="0.2">
      <c r="A6109" s="39">
        <v>82</v>
      </c>
      <c r="B6109" s="39">
        <v>2115</v>
      </c>
      <c r="C6109" s="38" t="s">
        <v>6182</v>
      </c>
      <c r="D6109" s="39">
        <v>0.35170000000000001</v>
      </c>
      <c r="E6109" s="39">
        <v>0.29659999999999997</v>
      </c>
    </row>
    <row r="6110" spans="1:5" x14ac:dyDescent="0.2">
      <c r="A6110" s="39">
        <v>82</v>
      </c>
      <c r="B6110" s="39">
        <v>2116</v>
      </c>
      <c r="C6110" s="38" t="s">
        <v>6183</v>
      </c>
      <c r="D6110" s="39">
        <v>0.34852885319808402</v>
      </c>
      <c r="E6110" s="39">
        <v>0.293532065398732</v>
      </c>
    </row>
    <row r="6111" spans="1:5" x14ac:dyDescent="0.2">
      <c r="A6111" s="39">
        <v>82</v>
      </c>
      <c r="B6111" s="39">
        <v>2117</v>
      </c>
      <c r="C6111" s="38" t="s">
        <v>6184</v>
      </c>
      <c r="D6111" s="39">
        <v>0.34538629943580212</v>
      </c>
      <c r="E6111" s="39">
        <v>0.29049586452206838</v>
      </c>
    </row>
    <row r="6112" spans="1:5" x14ac:dyDescent="0.2">
      <c r="A6112" s="39">
        <v>83</v>
      </c>
      <c r="B6112" s="39">
        <v>2024</v>
      </c>
      <c r="C6112" s="38" t="s">
        <v>6185</v>
      </c>
      <c r="D6112" s="39">
        <v>0.93789999999999996</v>
      </c>
      <c r="E6112" s="39">
        <v>0.93400000000000005</v>
      </c>
    </row>
    <row r="6113" spans="1:5" x14ac:dyDescent="0.2">
      <c r="A6113" s="39">
        <v>83</v>
      </c>
      <c r="B6113" s="39">
        <v>2025</v>
      </c>
      <c r="C6113" s="38" t="s">
        <v>6186</v>
      </c>
      <c r="D6113" s="39">
        <v>0.90949999999999998</v>
      </c>
      <c r="E6113" s="39">
        <v>0.90349999999999997</v>
      </c>
    </row>
    <row r="6114" spans="1:5" x14ac:dyDescent="0.2">
      <c r="A6114" s="39">
        <v>83</v>
      </c>
      <c r="B6114" s="39">
        <v>2026</v>
      </c>
      <c r="C6114" s="38" t="s">
        <v>6187</v>
      </c>
      <c r="D6114" s="39">
        <v>0.9</v>
      </c>
      <c r="E6114" s="39">
        <v>0.89219999999999999</v>
      </c>
    </row>
    <row r="6115" spans="1:5" x14ac:dyDescent="0.2">
      <c r="A6115" s="39">
        <v>83</v>
      </c>
      <c r="B6115" s="39">
        <v>2027</v>
      </c>
      <c r="C6115" s="38" t="s">
        <v>6188</v>
      </c>
      <c r="D6115" s="39">
        <v>0.89080000000000004</v>
      </c>
      <c r="E6115" s="39">
        <v>0.88119999999999998</v>
      </c>
    </row>
    <row r="6116" spans="1:5" x14ac:dyDescent="0.2">
      <c r="A6116" s="39">
        <v>83</v>
      </c>
      <c r="B6116" s="39">
        <v>2028</v>
      </c>
      <c r="C6116" s="38" t="s">
        <v>6189</v>
      </c>
      <c r="D6116" s="39">
        <v>0.88170000000000004</v>
      </c>
      <c r="E6116" s="39">
        <v>0.87029999999999996</v>
      </c>
    </row>
    <row r="6117" spans="1:5" x14ac:dyDescent="0.2">
      <c r="A6117" s="39">
        <v>83</v>
      </c>
      <c r="B6117" s="39">
        <v>2029</v>
      </c>
      <c r="C6117" s="38" t="s">
        <v>6190</v>
      </c>
      <c r="D6117" s="39">
        <v>0.87250000000000005</v>
      </c>
      <c r="E6117" s="39">
        <v>0.85970000000000002</v>
      </c>
    </row>
    <row r="6118" spans="1:5" x14ac:dyDescent="0.2">
      <c r="A6118" s="39">
        <v>83</v>
      </c>
      <c r="B6118" s="39">
        <v>2030</v>
      </c>
      <c r="C6118" s="38" t="s">
        <v>6191</v>
      </c>
      <c r="D6118" s="39">
        <v>0.86299999999999999</v>
      </c>
      <c r="E6118" s="39">
        <v>0.84899999999999998</v>
      </c>
    </row>
    <row r="6119" spans="1:5" x14ac:dyDescent="0.2">
      <c r="A6119" s="39">
        <v>83</v>
      </c>
      <c r="B6119" s="39">
        <v>2031</v>
      </c>
      <c r="C6119" s="38" t="s">
        <v>6192</v>
      </c>
      <c r="D6119" s="39">
        <v>0.85319999999999996</v>
      </c>
      <c r="E6119" s="39">
        <v>0.83809999999999996</v>
      </c>
    </row>
    <row r="6120" spans="1:5" x14ac:dyDescent="0.2">
      <c r="A6120" s="39">
        <v>83</v>
      </c>
      <c r="B6120" s="39">
        <v>2032</v>
      </c>
      <c r="C6120" s="38" t="s">
        <v>6193</v>
      </c>
      <c r="D6120" s="39">
        <v>0.84289999999999998</v>
      </c>
      <c r="E6120" s="39">
        <v>0.82699999999999996</v>
      </c>
    </row>
    <row r="6121" spans="1:5" x14ac:dyDescent="0.2">
      <c r="A6121" s="39">
        <v>83</v>
      </c>
      <c r="B6121" s="39">
        <v>2033</v>
      </c>
      <c r="C6121" s="38" t="s">
        <v>6194</v>
      </c>
      <c r="D6121" s="39">
        <v>0.83220000000000005</v>
      </c>
      <c r="E6121" s="39">
        <v>0.81559999999999999</v>
      </c>
    </row>
    <row r="6122" spans="1:5" x14ac:dyDescent="0.2">
      <c r="A6122" s="39">
        <v>83</v>
      </c>
      <c r="B6122" s="39">
        <v>2034</v>
      </c>
      <c r="C6122" s="38" t="s">
        <v>6195</v>
      </c>
      <c r="D6122" s="39">
        <v>0.82</v>
      </c>
      <c r="E6122" s="39">
        <v>0.80249999999999999</v>
      </c>
    </row>
    <row r="6123" spans="1:5" x14ac:dyDescent="0.2">
      <c r="A6123" s="39">
        <v>83</v>
      </c>
      <c r="B6123" s="39">
        <v>2035</v>
      </c>
      <c r="C6123" s="38" t="s">
        <v>6196</v>
      </c>
      <c r="D6123" s="39">
        <v>0.80840000000000001</v>
      </c>
      <c r="E6123" s="39">
        <v>0.78990000000000005</v>
      </c>
    </row>
    <row r="6124" spans="1:5" x14ac:dyDescent="0.2">
      <c r="A6124" s="39">
        <v>83</v>
      </c>
      <c r="B6124" s="39">
        <v>2036</v>
      </c>
      <c r="C6124" s="38" t="s">
        <v>6197</v>
      </c>
      <c r="D6124" s="39">
        <v>0.7974</v>
      </c>
      <c r="E6124" s="39">
        <v>0.77780000000000005</v>
      </c>
    </row>
    <row r="6125" spans="1:5" x14ac:dyDescent="0.2">
      <c r="A6125" s="39">
        <v>83</v>
      </c>
      <c r="B6125" s="39">
        <v>2037</v>
      </c>
      <c r="C6125" s="38" t="s">
        <v>6198</v>
      </c>
      <c r="D6125" s="39">
        <v>0.78690000000000004</v>
      </c>
      <c r="E6125" s="39">
        <v>0.76649999999999996</v>
      </c>
    </row>
    <row r="6126" spans="1:5" x14ac:dyDescent="0.2">
      <c r="A6126" s="39">
        <v>83</v>
      </c>
      <c r="B6126" s="39">
        <v>2038</v>
      </c>
      <c r="C6126" s="38" t="s">
        <v>6199</v>
      </c>
      <c r="D6126" s="39">
        <v>0.7772</v>
      </c>
      <c r="E6126" s="39">
        <v>0.75570000000000004</v>
      </c>
    </row>
    <row r="6127" spans="1:5" x14ac:dyDescent="0.2">
      <c r="A6127" s="39">
        <v>83</v>
      </c>
      <c r="B6127" s="39">
        <v>2039</v>
      </c>
      <c r="C6127" s="38" t="s">
        <v>6200</v>
      </c>
      <c r="D6127" s="39">
        <v>0.76829999999999998</v>
      </c>
      <c r="E6127" s="39">
        <v>0.74560000000000004</v>
      </c>
    </row>
    <row r="6128" spans="1:5" x14ac:dyDescent="0.2">
      <c r="A6128" s="39">
        <v>83</v>
      </c>
      <c r="B6128" s="39">
        <v>2040</v>
      </c>
      <c r="C6128" s="38" t="s">
        <v>6201</v>
      </c>
      <c r="D6128" s="39">
        <v>0.75990000000000002</v>
      </c>
      <c r="E6128" s="39">
        <v>0.73599999999999999</v>
      </c>
    </row>
    <row r="6129" spans="1:5" x14ac:dyDescent="0.2">
      <c r="A6129" s="39">
        <v>83</v>
      </c>
      <c r="B6129" s="39">
        <v>2041</v>
      </c>
      <c r="C6129" s="38" t="s">
        <v>6202</v>
      </c>
      <c r="D6129" s="39">
        <v>0.752</v>
      </c>
      <c r="E6129" s="39">
        <v>0.72689999999999999</v>
      </c>
    </row>
    <row r="6130" spans="1:5" x14ac:dyDescent="0.2">
      <c r="A6130" s="39">
        <v>83</v>
      </c>
      <c r="B6130" s="39">
        <v>2042</v>
      </c>
      <c r="C6130" s="38" t="s">
        <v>6203</v>
      </c>
      <c r="D6130" s="39">
        <v>0.74450000000000005</v>
      </c>
      <c r="E6130" s="39">
        <v>0.71799999999999997</v>
      </c>
    </row>
    <row r="6131" spans="1:5" x14ac:dyDescent="0.2">
      <c r="A6131" s="39">
        <v>83</v>
      </c>
      <c r="B6131" s="39">
        <v>2043</v>
      </c>
      <c r="C6131" s="38" t="s">
        <v>6204</v>
      </c>
      <c r="D6131" s="39">
        <v>0.73699999999999999</v>
      </c>
      <c r="E6131" s="39">
        <v>0.70950000000000002</v>
      </c>
    </row>
    <row r="6132" spans="1:5" x14ac:dyDescent="0.2">
      <c r="A6132" s="39">
        <v>83</v>
      </c>
      <c r="B6132" s="39">
        <v>2044</v>
      </c>
      <c r="C6132" s="38" t="s">
        <v>6205</v>
      </c>
      <c r="D6132" s="39">
        <v>0.7298</v>
      </c>
      <c r="E6132" s="39">
        <v>0.70099999999999996</v>
      </c>
    </row>
    <row r="6133" spans="1:5" x14ac:dyDescent="0.2">
      <c r="A6133" s="39">
        <v>83</v>
      </c>
      <c r="B6133" s="39">
        <v>2045</v>
      </c>
      <c r="C6133" s="38" t="s">
        <v>6206</v>
      </c>
      <c r="D6133" s="39">
        <v>0.72250000000000003</v>
      </c>
      <c r="E6133" s="39">
        <v>0.69259999999999999</v>
      </c>
    </row>
    <row r="6134" spans="1:5" x14ac:dyDescent="0.2">
      <c r="A6134" s="39">
        <v>83</v>
      </c>
      <c r="B6134" s="39">
        <v>2046</v>
      </c>
      <c r="C6134" s="38" t="s">
        <v>6207</v>
      </c>
      <c r="D6134" s="39">
        <v>0.71540000000000004</v>
      </c>
      <c r="E6134" s="39">
        <v>0.68440000000000001</v>
      </c>
    </row>
    <row r="6135" spans="1:5" x14ac:dyDescent="0.2">
      <c r="A6135" s="39">
        <v>83</v>
      </c>
      <c r="B6135" s="39">
        <v>2047</v>
      </c>
      <c r="C6135" s="38" t="s">
        <v>6208</v>
      </c>
      <c r="D6135" s="39">
        <v>0.70830000000000004</v>
      </c>
      <c r="E6135" s="39">
        <v>0.67630000000000001</v>
      </c>
    </row>
    <row r="6136" spans="1:5" x14ac:dyDescent="0.2">
      <c r="A6136" s="39">
        <v>83</v>
      </c>
      <c r="B6136" s="39">
        <v>2048</v>
      </c>
      <c r="C6136" s="38" t="s">
        <v>6209</v>
      </c>
      <c r="D6136" s="39">
        <v>0.70130000000000003</v>
      </c>
      <c r="E6136" s="39">
        <v>0.66830000000000001</v>
      </c>
    </row>
    <row r="6137" spans="1:5" x14ac:dyDescent="0.2">
      <c r="A6137" s="39">
        <v>83</v>
      </c>
      <c r="B6137" s="39">
        <v>2049</v>
      </c>
      <c r="C6137" s="38" t="s">
        <v>6210</v>
      </c>
      <c r="D6137" s="39">
        <v>0.69440000000000002</v>
      </c>
      <c r="E6137" s="39">
        <v>0.66039999999999999</v>
      </c>
    </row>
    <row r="6138" spans="1:5" x14ac:dyDescent="0.2">
      <c r="A6138" s="39">
        <v>83</v>
      </c>
      <c r="B6138" s="39">
        <v>2050</v>
      </c>
      <c r="C6138" s="38" t="s">
        <v>6211</v>
      </c>
      <c r="D6138" s="39">
        <v>0.68759999999999999</v>
      </c>
      <c r="E6138" s="39">
        <v>0.65269999999999995</v>
      </c>
    </row>
    <row r="6139" spans="1:5" x14ac:dyDescent="0.2">
      <c r="A6139" s="39">
        <v>83</v>
      </c>
      <c r="B6139" s="39">
        <v>2051</v>
      </c>
      <c r="C6139" s="38" t="s">
        <v>6212</v>
      </c>
      <c r="D6139" s="39">
        <v>0.68079999999999996</v>
      </c>
      <c r="E6139" s="39">
        <v>0.64500000000000002</v>
      </c>
    </row>
    <row r="6140" spans="1:5" x14ac:dyDescent="0.2">
      <c r="A6140" s="39">
        <v>83</v>
      </c>
      <c r="B6140" s="39">
        <v>2052</v>
      </c>
      <c r="C6140" s="38" t="s">
        <v>6213</v>
      </c>
      <c r="D6140" s="39">
        <v>0.67420000000000002</v>
      </c>
      <c r="E6140" s="39">
        <v>0.63749999999999996</v>
      </c>
    </row>
    <row r="6141" spans="1:5" x14ac:dyDescent="0.2">
      <c r="A6141" s="39">
        <v>83</v>
      </c>
      <c r="B6141" s="39">
        <v>2053</v>
      </c>
      <c r="C6141" s="38" t="s">
        <v>6214</v>
      </c>
      <c r="D6141" s="39">
        <v>0.66769999999999996</v>
      </c>
      <c r="E6141" s="39">
        <v>0.63</v>
      </c>
    </row>
    <row r="6142" spans="1:5" x14ac:dyDescent="0.2">
      <c r="A6142" s="39">
        <v>83</v>
      </c>
      <c r="B6142" s="39">
        <v>2054</v>
      </c>
      <c r="C6142" s="38" t="s">
        <v>6215</v>
      </c>
      <c r="D6142" s="39">
        <v>0.66110000000000002</v>
      </c>
      <c r="E6142" s="39">
        <v>0.62270000000000003</v>
      </c>
    </row>
    <row r="6143" spans="1:5" x14ac:dyDescent="0.2">
      <c r="A6143" s="39">
        <v>83</v>
      </c>
      <c r="B6143" s="39">
        <v>2055</v>
      </c>
      <c r="C6143" s="38" t="s">
        <v>6216</v>
      </c>
      <c r="D6143" s="39">
        <v>0.65469999999999995</v>
      </c>
      <c r="E6143" s="39">
        <v>0.61539999999999995</v>
      </c>
    </row>
    <row r="6144" spans="1:5" x14ac:dyDescent="0.2">
      <c r="A6144" s="39">
        <v>83</v>
      </c>
      <c r="B6144" s="39">
        <v>2056</v>
      </c>
      <c r="C6144" s="38" t="s">
        <v>6217</v>
      </c>
      <c r="D6144" s="39">
        <v>0.64839999999999998</v>
      </c>
      <c r="E6144" s="39">
        <v>0.60829999999999995</v>
      </c>
    </row>
    <row r="6145" spans="1:5" x14ac:dyDescent="0.2">
      <c r="A6145" s="39">
        <v>83</v>
      </c>
      <c r="B6145" s="39">
        <v>2057</v>
      </c>
      <c r="C6145" s="38" t="s">
        <v>6218</v>
      </c>
      <c r="D6145" s="39">
        <v>0.6421</v>
      </c>
      <c r="E6145" s="39">
        <v>0.60119999999999996</v>
      </c>
    </row>
    <row r="6146" spans="1:5" x14ac:dyDescent="0.2">
      <c r="A6146" s="39">
        <v>83</v>
      </c>
      <c r="B6146" s="39">
        <v>2058</v>
      </c>
      <c r="C6146" s="38" t="s">
        <v>6219</v>
      </c>
      <c r="D6146" s="39">
        <v>0.63590000000000002</v>
      </c>
      <c r="E6146" s="39">
        <v>0.59440000000000004</v>
      </c>
    </row>
    <row r="6147" spans="1:5" x14ac:dyDescent="0.2">
      <c r="A6147" s="39">
        <v>83</v>
      </c>
      <c r="B6147" s="39">
        <v>2059</v>
      </c>
      <c r="C6147" s="38" t="s">
        <v>6220</v>
      </c>
      <c r="D6147" s="39">
        <v>0.62980000000000003</v>
      </c>
      <c r="E6147" s="39">
        <v>0.58760000000000001</v>
      </c>
    </row>
    <row r="6148" spans="1:5" x14ac:dyDescent="0.2">
      <c r="A6148" s="39">
        <v>83</v>
      </c>
      <c r="B6148" s="39">
        <v>2060</v>
      </c>
      <c r="C6148" s="38" t="s">
        <v>6221</v>
      </c>
      <c r="D6148" s="39">
        <v>0.62370000000000003</v>
      </c>
      <c r="E6148" s="39">
        <v>0.58079999999999998</v>
      </c>
    </row>
    <row r="6149" spans="1:5" x14ac:dyDescent="0.2">
      <c r="A6149" s="39">
        <v>83</v>
      </c>
      <c r="B6149" s="39">
        <v>2061</v>
      </c>
      <c r="C6149" s="38" t="s">
        <v>6222</v>
      </c>
      <c r="D6149" s="39">
        <v>0.61770000000000003</v>
      </c>
      <c r="E6149" s="39">
        <v>0.57420000000000004</v>
      </c>
    </row>
    <row r="6150" spans="1:5" x14ac:dyDescent="0.2">
      <c r="A6150" s="39">
        <v>83</v>
      </c>
      <c r="B6150" s="39">
        <v>2062</v>
      </c>
      <c r="C6150" s="38" t="s">
        <v>6223</v>
      </c>
      <c r="D6150" s="39">
        <v>0.61180000000000001</v>
      </c>
      <c r="E6150" s="39">
        <v>0.56769999999999998</v>
      </c>
    </row>
    <row r="6151" spans="1:5" x14ac:dyDescent="0.2">
      <c r="A6151" s="39">
        <v>83</v>
      </c>
      <c r="B6151" s="39">
        <v>2063</v>
      </c>
      <c r="C6151" s="38" t="s">
        <v>6224</v>
      </c>
      <c r="D6151" s="39">
        <v>0.60599999999999998</v>
      </c>
      <c r="E6151" s="39">
        <v>0.56130000000000002</v>
      </c>
    </row>
    <row r="6152" spans="1:5" x14ac:dyDescent="0.2">
      <c r="A6152" s="39">
        <v>83</v>
      </c>
      <c r="B6152" s="39">
        <v>2064</v>
      </c>
      <c r="C6152" s="38" t="s">
        <v>6225</v>
      </c>
      <c r="D6152" s="39">
        <v>0.60019999999999996</v>
      </c>
      <c r="E6152" s="39">
        <v>0.55489999999999995</v>
      </c>
    </row>
    <row r="6153" spans="1:5" x14ac:dyDescent="0.2">
      <c r="A6153" s="39">
        <v>83</v>
      </c>
      <c r="B6153" s="39">
        <v>2065</v>
      </c>
      <c r="C6153" s="38" t="s">
        <v>6226</v>
      </c>
      <c r="D6153" s="39">
        <v>0.59450000000000003</v>
      </c>
      <c r="E6153" s="39">
        <v>0.54869999999999997</v>
      </c>
    </row>
    <row r="6154" spans="1:5" x14ac:dyDescent="0.2">
      <c r="A6154" s="39">
        <v>83</v>
      </c>
      <c r="B6154" s="39">
        <v>2066</v>
      </c>
      <c r="C6154" s="38" t="s">
        <v>6227</v>
      </c>
      <c r="D6154" s="39">
        <v>0.58889999999999998</v>
      </c>
      <c r="E6154" s="39">
        <v>0.54249999999999998</v>
      </c>
    </row>
    <row r="6155" spans="1:5" x14ac:dyDescent="0.2">
      <c r="A6155" s="39">
        <v>83</v>
      </c>
      <c r="B6155" s="39">
        <v>2067</v>
      </c>
      <c r="C6155" s="38" t="s">
        <v>6228</v>
      </c>
      <c r="D6155" s="39">
        <v>0.58330000000000004</v>
      </c>
      <c r="E6155" s="39">
        <v>0.53649999999999998</v>
      </c>
    </row>
    <row r="6156" spans="1:5" x14ac:dyDescent="0.2">
      <c r="A6156" s="39">
        <v>83</v>
      </c>
      <c r="B6156" s="39">
        <v>2068</v>
      </c>
      <c r="C6156" s="38" t="s">
        <v>6229</v>
      </c>
      <c r="D6156" s="39">
        <v>0.57789999999999997</v>
      </c>
      <c r="E6156" s="39">
        <v>0.53039999999999998</v>
      </c>
    </row>
    <row r="6157" spans="1:5" x14ac:dyDescent="0.2">
      <c r="A6157" s="39">
        <v>83</v>
      </c>
      <c r="B6157" s="39">
        <v>2069</v>
      </c>
      <c r="C6157" s="38" t="s">
        <v>6230</v>
      </c>
      <c r="D6157" s="39">
        <v>0.57240000000000002</v>
      </c>
      <c r="E6157" s="39">
        <v>0.52459999999999996</v>
      </c>
    </row>
    <row r="6158" spans="1:5" x14ac:dyDescent="0.2">
      <c r="A6158" s="39">
        <v>83</v>
      </c>
      <c r="B6158" s="39">
        <v>2070</v>
      </c>
      <c r="C6158" s="38" t="s">
        <v>6231</v>
      </c>
      <c r="D6158" s="39">
        <v>0.56710000000000005</v>
      </c>
      <c r="E6158" s="39">
        <v>0.51880000000000004</v>
      </c>
    </row>
    <row r="6159" spans="1:5" x14ac:dyDescent="0.2">
      <c r="A6159" s="39">
        <v>83</v>
      </c>
      <c r="B6159" s="39">
        <v>2071</v>
      </c>
      <c r="C6159" s="38" t="s">
        <v>6232</v>
      </c>
      <c r="D6159" s="39">
        <v>0.56169999999999998</v>
      </c>
      <c r="E6159" s="39">
        <v>0.5131</v>
      </c>
    </row>
    <row r="6160" spans="1:5" x14ac:dyDescent="0.2">
      <c r="A6160" s="39">
        <v>83</v>
      </c>
      <c r="B6160" s="39">
        <v>2072</v>
      </c>
      <c r="C6160" s="38" t="s">
        <v>6233</v>
      </c>
      <c r="D6160" s="39">
        <v>0.55649999999999999</v>
      </c>
      <c r="E6160" s="39">
        <v>0.50749999999999995</v>
      </c>
    </row>
    <row r="6161" spans="1:5" x14ac:dyDescent="0.2">
      <c r="A6161" s="39">
        <v>83</v>
      </c>
      <c r="B6161" s="39">
        <v>2073</v>
      </c>
      <c r="C6161" s="38" t="s">
        <v>6234</v>
      </c>
      <c r="D6161" s="39">
        <v>0.55130000000000001</v>
      </c>
      <c r="E6161" s="39">
        <v>0.50190000000000001</v>
      </c>
    </row>
    <row r="6162" spans="1:5" x14ac:dyDescent="0.2">
      <c r="A6162" s="39">
        <v>83</v>
      </c>
      <c r="B6162" s="39">
        <v>2074</v>
      </c>
      <c r="C6162" s="38" t="s">
        <v>6235</v>
      </c>
      <c r="D6162" s="39">
        <v>0.54620000000000002</v>
      </c>
      <c r="E6162" s="39">
        <v>0.49640000000000001</v>
      </c>
    </row>
    <row r="6163" spans="1:5" x14ac:dyDescent="0.2">
      <c r="A6163" s="39">
        <v>83</v>
      </c>
      <c r="B6163" s="39">
        <v>2075</v>
      </c>
      <c r="C6163" s="38" t="s">
        <v>6236</v>
      </c>
      <c r="D6163" s="39">
        <v>0.54110000000000003</v>
      </c>
      <c r="E6163" s="39">
        <v>0.49109999999999998</v>
      </c>
    </row>
    <row r="6164" spans="1:5" x14ac:dyDescent="0.2">
      <c r="A6164" s="39">
        <v>83</v>
      </c>
      <c r="B6164" s="39">
        <v>2076</v>
      </c>
      <c r="C6164" s="38" t="s">
        <v>6237</v>
      </c>
      <c r="D6164" s="39">
        <v>0.53610000000000002</v>
      </c>
      <c r="E6164" s="39">
        <v>0.48580000000000001</v>
      </c>
    </row>
    <row r="6165" spans="1:5" x14ac:dyDescent="0.2">
      <c r="A6165" s="39">
        <v>83</v>
      </c>
      <c r="B6165" s="39">
        <v>2077</v>
      </c>
      <c r="C6165" s="38" t="s">
        <v>6238</v>
      </c>
      <c r="D6165" s="39">
        <v>0.53120000000000001</v>
      </c>
      <c r="E6165" s="39">
        <v>0.48049999999999998</v>
      </c>
    </row>
    <row r="6166" spans="1:5" x14ac:dyDescent="0.2">
      <c r="A6166" s="39">
        <v>83</v>
      </c>
      <c r="B6166" s="39">
        <v>2078</v>
      </c>
      <c r="C6166" s="38" t="s">
        <v>6239</v>
      </c>
      <c r="D6166" s="39">
        <v>0.52629999999999999</v>
      </c>
      <c r="E6166" s="39">
        <v>0.47539999999999999</v>
      </c>
    </row>
    <row r="6167" spans="1:5" x14ac:dyDescent="0.2">
      <c r="A6167" s="39">
        <v>83</v>
      </c>
      <c r="B6167" s="39">
        <v>2079</v>
      </c>
      <c r="C6167" s="38" t="s">
        <v>6240</v>
      </c>
      <c r="D6167" s="39">
        <v>0.52149999999999996</v>
      </c>
      <c r="E6167" s="39">
        <v>0.4703</v>
      </c>
    </row>
    <row r="6168" spans="1:5" x14ac:dyDescent="0.2">
      <c r="A6168" s="39">
        <v>83</v>
      </c>
      <c r="B6168" s="39">
        <v>2080</v>
      </c>
      <c r="C6168" s="38" t="s">
        <v>6241</v>
      </c>
      <c r="D6168" s="39">
        <v>0.51680000000000004</v>
      </c>
      <c r="E6168" s="39">
        <v>0.46529999999999999</v>
      </c>
    </row>
    <row r="6169" spans="1:5" x14ac:dyDescent="0.2">
      <c r="A6169" s="39">
        <v>83</v>
      </c>
      <c r="B6169" s="39">
        <v>2081</v>
      </c>
      <c r="C6169" s="38" t="s">
        <v>6242</v>
      </c>
      <c r="D6169" s="39">
        <v>0.5121</v>
      </c>
      <c r="E6169" s="39">
        <v>0.46029999999999999</v>
      </c>
    </row>
    <row r="6170" spans="1:5" x14ac:dyDescent="0.2">
      <c r="A6170" s="39">
        <v>83</v>
      </c>
      <c r="B6170" s="39">
        <v>2082</v>
      </c>
      <c r="C6170" s="38" t="s">
        <v>6243</v>
      </c>
      <c r="D6170" s="39">
        <v>0.50739999999999996</v>
      </c>
      <c r="E6170" s="39">
        <v>0.45550000000000002</v>
      </c>
    </row>
    <row r="6171" spans="1:5" x14ac:dyDescent="0.2">
      <c r="A6171" s="39">
        <v>83</v>
      </c>
      <c r="B6171" s="39">
        <v>2083</v>
      </c>
      <c r="C6171" s="38" t="s">
        <v>6244</v>
      </c>
      <c r="D6171" s="39">
        <v>0.50280000000000002</v>
      </c>
      <c r="E6171" s="39">
        <v>0.45069999999999999</v>
      </c>
    </row>
    <row r="6172" spans="1:5" x14ac:dyDescent="0.2">
      <c r="A6172" s="39">
        <v>83</v>
      </c>
      <c r="B6172" s="39">
        <v>2084</v>
      </c>
      <c r="C6172" s="38" t="s">
        <v>6245</v>
      </c>
      <c r="D6172" s="39">
        <v>0.49830000000000002</v>
      </c>
      <c r="E6172" s="39">
        <v>0.44590000000000002</v>
      </c>
    </row>
    <row r="6173" spans="1:5" x14ac:dyDescent="0.2">
      <c r="A6173" s="39">
        <v>83</v>
      </c>
      <c r="B6173" s="39">
        <v>2085</v>
      </c>
      <c r="C6173" s="38" t="s">
        <v>6246</v>
      </c>
      <c r="D6173" s="39">
        <v>0.49380000000000002</v>
      </c>
      <c r="E6173" s="39">
        <v>0.44130000000000003</v>
      </c>
    </row>
    <row r="6174" spans="1:5" x14ac:dyDescent="0.2">
      <c r="A6174" s="39">
        <v>83</v>
      </c>
      <c r="B6174" s="39">
        <v>2086</v>
      </c>
      <c r="C6174" s="38" t="s">
        <v>6247</v>
      </c>
      <c r="D6174" s="39">
        <v>0.4894</v>
      </c>
      <c r="E6174" s="39">
        <v>0.43669999999999998</v>
      </c>
    </row>
    <row r="6175" spans="1:5" x14ac:dyDescent="0.2">
      <c r="A6175" s="39">
        <v>83</v>
      </c>
      <c r="B6175" s="39">
        <v>2087</v>
      </c>
      <c r="C6175" s="38" t="s">
        <v>6248</v>
      </c>
      <c r="D6175" s="39">
        <v>0.48499999999999999</v>
      </c>
      <c r="E6175" s="39">
        <v>0.43219999999999997</v>
      </c>
    </row>
    <row r="6176" spans="1:5" x14ac:dyDescent="0.2">
      <c r="A6176" s="39">
        <v>83</v>
      </c>
      <c r="B6176" s="39">
        <v>2088</v>
      </c>
      <c r="C6176" s="38" t="s">
        <v>6249</v>
      </c>
      <c r="D6176" s="39">
        <v>0.48070000000000002</v>
      </c>
      <c r="E6176" s="39">
        <v>0.42770000000000002</v>
      </c>
    </row>
    <row r="6177" spans="1:5" x14ac:dyDescent="0.2">
      <c r="A6177" s="39">
        <v>83</v>
      </c>
      <c r="B6177" s="39">
        <v>2089</v>
      </c>
      <c r="C6177" s="38" t="s">
        <v>6250</v>
      </c>
      <c r="D6177" s="39">
        <v>0.47649999999999998</v>
      </c>
      <c r="E6177" s="39">
        <v>0.42330000000000001</v>
      </c>
    </row>
    <row r="6178" spans="1:5" x14ac:dyDescent="0.2">
      <c r="A6178" s="39">
        <v>83</v>
      </c>
      <c r="B6178" s="39">
        <v>2090</v>
      </c>
      <c r="C6178" s="38" t="s">
        <v>6251</v>
      </c>
      <c r="D6178" s="39">
        <v>0.47220000000000001</v>
      </c>
      <c r="E6178" s="39">
        <v>0.41909999999999997</v>
      </c>
    </row>
    <row r="6179" spans="1:5" x14ac:dyDescent="0.2">
      <c r="A6179" s="39">
        <v>83</v>
      </c>
      <c r="B6179" s="39">
        <v>2091</v>
      </c>
      <c r="C6179" s="38" t="s">
        <v>6252</v>
      </c>
      <c r="D6179" s="39">
        <v>0.46810000000000002</v>
      </c>
      <c r="E6179" s="39">
        <v>0.4148</v>
      </c>
    </row>
    <row r="6180" spans="1:5" x14ac:dyDescent="0.2">
      <c r="A6180" s="39">
        <v>83</v>
      </c>
      <c r="B6180" s="39">
        <v>2092</v>
      </c>
      <c r="C6180" s="38" t="s">
        <v>6253</v>
      </c>
      <c r="D6180" s="39">
        <v>0.46389999999999998</v>
      </c>
      <c r="E6180" s="39">
        <v>0.41060000000000002</v>
      </c>
    </row>
    <row r="6181" spans="1:5" x14ac:dyDescent="0.2">
      <c r="A6181" s="39">
        <v>83</v>
      </c>
      <c r="B6181" s="39">
        <v>2093</v>
      </c>
      <c r="C6181" s="38" t="s">
        <v>6254</v>
      </c>
      <c r="D6181" s="39">
        <v>0.45989999999999998</v>
      </c>
      <c r="E6181" s="39">
        <v>0.40639999999999998</v>
      </c>
    </row>
    <row r="6182" spans="1:5" x14ac:dyDescent="0.2">
      <c r="A6182" s="39">
        <v>83</v>
      </c>
      <c r="B6182" s="39">
        <v>2094</v>
      </c>
      <c r="C6182" s="38" t="s">
        <v>6255</v>
      </c>
      <c r="D6182" s="39">
        <v>0.45579999999999998</v>
      </c>
      <c r="E6182" s="39">
        <v>0.40229999999999999</v>
      </c>
    </row>
    <row r="6183" spans="1:5" x14ac:dyDescent="0.2">
      <c r="A6183" s="39">
        <v>83</v>
      </c>
      <c r="B6183" s="39">
        <v>2095</v>
      </c>
      <c r="C6183" s="38" t="s">
        <v>6256</v>
      </c>
      <c r="D6183" s="39">
        <v>0.45179999999999998</v>
      </c>
      <c r="E6183" s="39">
        <v>0.39829999999999999</v>
      </c>
    </row>
    <row r="6184" spans="1:5" x14ac:dyDescent="0.2">
      <c r="A6184" s="39">
        <v>83</v>
      </c>
      <c r="B6184" s="39">
        <v>2096</v>
      </c>
      <c r="C6184" s="38" t="s">
        <v>6257</v>
      </c>
      <c r="D6184" s="39">
        <v>0.44800000000000001</v>
      </c>
      <c r="E6184" s="39">
        <v>0.39439999999999997</v>
      </c>
    </row>
    <row r="6185" spans="1:5" x14ac:dyDescent="0.2">
      <c r="A6185" s="39">
        <v>83</v>
      </c>
      <c r="B6185" s="39">
        <v>2097</v>
      </c>
      <c r="C6185" s="38" t="s">
        <v>6258</v>
      </c>
      <c r="D6185" s="39">
        <v>0.44409999999999999</v>
      </c>
      <c r="E6185" s="39">
        <v>0.39050000000000001</v>
      </c>
    </row>
    <row r="6186" spans="1:5" x14ac:dyDescent="0.2">
      <c r="A6186" s="39">
        <v>83</v>
      </c>
      <c r="B6186" s="39">
        <v>2098</v>
      </c>
      <c r="C6186" s="38" t="s">
        <v>6259</v>
      </c>
      <c r="D6186" s="39">
        <v>0.44030000000000002</v>
      </c>
      <c r="E6186" s="39">
        <v>0.3866</v>
      </c>
    </row>
    <row r="6187" spans="1:5" x14ac:dyDescent="0.2">
      <c r="A6187" s="39">
        <v>83</v>
      </c>
      <c r="B6187" s="39">
        <v>2099</v>
      </c>
      <c r="C6187" s="38" t="s">
        <v>6260</v>
      </c>
      <c r="D6187" s="39">
        <v>0.4365</v>
      </c>
      <c r="E6187" s="39">
        <v>0.38279999999999997</v>
      </c>
    </row>
    <row r="6188" spans="1:5" x14ac:dyDescent="0.2">
      <c r="A6188" s="39">
        <v>83</v>
      </c>
      <c r="B6188" s="39">
        <v>2100</v>
      </c>
      <c r="C6188" s="38" t="s">
        <v>6261</v>
      </c>
      <c r="D6188" s="39">
        <v>0.43269999999999997</v>
      </c>
      <c r="E6188" s="39">
        <v>0.37919999999999998</v>
      </c>
    </row>
    <row r="6189" spans="1:5" x14ac:dyDescent="0.2">
      <c r="A6189" s="39">
        <v>83</v>
      </c>
      <c r="B6189" s="39">
        <v>2101</v>
      </c>
      <c r="C6189" s="38" t="s">
        <v>6262</v>
      </c>
      <c r="D6189" s="39">
        <v>0.42909999999999998</v>
      </c>
      <c r="E6189" s="39">
        <v>0.3755</v>
      </c>
    </row>
    <row r="6190" spans="1:5" x14ac:dyDescent="0.2">
      <c r="A6190" s="39">
        <v>83</v>
      </c>
      <c r="B6190" s="39">
        <v>2102</v>
      </c>
      <c r="C6190" s="38" t="s">
        <v>6263</v>
      </c>
      <c r="D6190" s="39">
        <v>0.4254</v>
      </c>
      <c r="E6190" s="39">
        <v>0.37180000000000002</v>
      </c>
    </row>
    <row r="6191" spans="1:5" x14ac:dyDescent="0.2">
      <c r="A6191" s="39">
        <v>83</v>
      </c>
      <c r="B6191" s="39">
        <v>2103</v>
      </c>
      <c r="C6191" s="38" t="s">
        <v>6264</v>
      </c>
      <c r="D6191" s="39">
        <v>0.42180000000000001</v>
      </c>
      <c r="E6191" s="39">
        <v>0.36830000000000002</v>
      </c>
    </row>
    <row r="6192" spans="1:5" x14ac:dyDescent="0.2">
      <c r="A6192" s="39">
        <v>83</v>
      </c>
      <c r="B6192" s="39">
        <v>2104</v>
      </c>
      <c r="C6192" s="38" t="s">
        <v>6265</v>
      </c>
      <c r="D6192" s="39">
        <v>0.41820000000000002</v>
      </c>
      <c r="E6192" s="39">
        <v>0.36480000000000001</v>
      </c>
    </row>
    <row r="6193" spans="1:5" x14ac:dyDescent="0.2">
      <c r="A6193" s="39">
        <v>83</v>
      </c>
      <c r="B6193" s="39">
        <v>2105</v>
      </c>
      <c r="C6193" s="38" t="s">
        <v>6266</v>
      </c>
      <c r="D6193" s="39">
        <v>0.4148</v>
      </c>
      <c r="E6193" s="39">
        <v>0.36130000000000001</v>
      </c>
    </row>
    <row r="6194" spans="1:5" x14ac:dyDescent="0.2">
      <c r="A6194" s="39">
        <v>83</v>
      </c>
      <c r="B6194" s="39">
        <v>2106</v>
      </c>
      <c r="C6194" s="38" t="s">
        <v>6267</v>
      </c>
      <c r="D6194" s="39">
        <v>0.4113</v>
      </c>
      <c r="E6194" s="39">
        <v>0.35799999999999998</v>
      </c>
    </row>
    <row r="6195" spans="1:5" x14ac:dyDescent="0.2">
      <c r="A6195" s="39">
        <v>83</v>
      </c>
      <c r="B6195" s="39">
        <v>2107</v>
      </c>
      <c r="C6195" s="38" t="s">
        <v>6268</v>
      </c>
      <c r="D6195" s="39">
        <v>0.4078</v>
      </c>
      <c r="E6195" s="39">
        <v>0.35460000000000003</v>
      </c>
    </row>
    <row r="6196" spans="1:5" x14ac:dyDescent="0.2">
      <c r="A6196" s="39">
        <v>83</v>
      </c>
      <c r="B6196" s="39">
        <v>2108</v>
      </c>
      <c r="C6196" s="38" t="s">
        <v>6269</v>
      </c>
      <c r="D6196" s="39">
        <v>0.40450000000000003</v>
      </c>
      <c r="E6196" s="39">
        <v>0.35120000000000001</v>
      </c>
    </row>
    <row r="6197" spans="1:5" x14ac:dyDescent="0.2">
      <c r="A6197" s="39">
        <v>83</v>
      </c>
      <c r="B6197" s="39">
        <v>2109</v>
      </c>
      <c r="C6197" s="38" t="s">
        <v>6270</v>
      </c>
      <c r="D6197" s="39">
        <v>0.40110000000000001</v>
      </c>
      <c r="E6197" s="39">
        <v>0.34799999999999998</v>
      </c>
    </row>
    <row r="6198" spans="1:5" x14ac:dyDescent="0.2">
      <c r="A6198" s="39">
        <v>83</v>
      </c>
      <c r="B6198" s="39">
        <v>2110</v>
      </c>
      <c r="C6198" s="38" t="s">
        <v>6271</v>
      </c>
      <c r="D6198" s="39">
        <v>0.39779999999999999</v>
      </c>
      <c r="E6198" s="39">
        <v>0.3448</v>
      </c>
    </row>
    <row r="6199" spans="1:5" x14ac:dyDescent="0.2">
      <c r="A6199" s="39">
        <v>83</v>
      </c>
      <c r="B6199" s="39">
        <v>2111</v>
      </c>
      <c r="C6199" s="38" t="s">
        <v>6272</v>
      </c>
      <c r="D6199" s="39">
        <v>0.39450000000000002</v>
      </c>
      <c r="E6199" s="39">
        <v>0.34160000000000001</v>
      </c>
    </row>
    <row r="6200" spans="1:5" x14ac:dyDescent="0.2">
      <c r="A6200" s="39">
        <v>83</v>
      </c>
      <c r="B6200" s="39">
        <v>2112</v>
      </c>
      <c r="C6200" s="38" t="s">
        <v>6273</v>
      </c>
      <c r="D6200" s="39">
        <v>0.39140000000000003</v>
      </c>
      <c r="E6200" s="39">
        <v>0.33850000000000002</v>
      </c>
    </row>
    <row r="6201" spans="1:5" x14ac:dyDescent="0.2">
      <c r="A6201" s="39">
        <v>83</v>
      </c>
      <c r="B6201" s="39">
        <v>2113</v>
      </c>
      <c r="C6201" s="38" t="s">
        <v>6274</v>
      </c>
      <c r="D6201" s="39">
        <v>0.3881</v>
      </c>
      <c r="E6201" s="39">
        <v>0.33539999999999998</v>
      </c>
    </row>
    <row r="6202" spans="1:5" x14ac:dyDescent="0.2">
      <c r="A6202" s="39">
        <v>83</v>
      </c>
      <c r="B6202" s="39">
        <v>2114</v>
      </c>
      <c r="C6202" s="38" t="s">
        <v>6275</v>
      </c>
      <c r="D6202" s="39">
        <v>0.38500000000000001</v>
      </c>
      <c r="E6202" s="39">
        <v>0.33229999999999998</v>
      </c>
    </row>
    <row r="6203" spans="1:5" x14ac:dyDescent="0.2">
      <c r="A6203" s="39">
        <v>83</v>
      </c>
      <c r="B6203" s="39">
        <v>2115</v>
      </c>
      <c r="C6203" s="38" t="s">
        <v>6276</v>
      </c>
      <c r="D6203" s="39">
        <v>0.38190000000000002</v>
      </c>
      <c r="E6203" s="39">
        <v>0.32940000000000003</v>
      </c>
    </row>
    <row r="6204" spans="1:5" x14ac:dyDescent="0.2">
      <c r="A6204" s="39">
        <v>83</v>
      </c>
      <c r="B6204" s="39">
        <v>2116</v>
      </c>
      <c r="C6204" s="38" t="s">
        <v>6277</v>
      </c>
      <c r="D6204" s="39">
        <v>0.37882496103896107</v>
      </c>
      <c r="E6204" s="39">
        <v>0.32652530845621436</v>
      </c>
    </row>
    <row r="6205" spans="1:5" x14ac:dyDescent="0.2">
      <c r="A6205" s="39">
        <v>83</v>
      </c>
      <c r="B6205" s="39">
        <v>2117</v>
      </c>
      <c r="C6205" s="38" t="s">
        <v>6278</v>
      </c>
      <c r="D6205" s="39">
        <v>0.37577468213189413</v>
      </c>
      <c r="E6205" s="39">
        <v>0.3236757045003823</v>
      </c>
    </row>
    <row r="6206" spans="1:5" x14ac:dyDescent="0.2">
      <c r="A6206" s="39">
        <v>84</v>
      </c>
      <c r="B6206" s="39">
        <v>2024</v>
      </c>
      <c r="C6206" s="38" t="s">
        <v>6279</v>
      </c>
      <c r="D6206" s="39">
        <v>0.93920000000000003</v>
      </c>
      <c r="E6206" s="39">
        <v>0.9355</v>
      </c>
    </row>
    <row r="6207" spans="1:5" x14ac:dyDescent="0.2">
      <c r="A6207" s="39">
        <v>84</v>
      </c>
      <c r="B6207" s="39">
        <v>2025</v>
      </c>
      <c r="C6207" s="38" t="s">
        <v>6280</v>
      </c>
      <c r="D6207" s="39">
        <v>0.9113</v>
      </c>
      <c r="E6207" s="39">
        <v>0.90559999999999996</v>
      </c>
    </row>
    <row r="6208" spans="1:5" x14ac:dyDescent="0.2">
      <c r="A6208" s="39">
        <v>84</v>
      </c>
      <c r="B6208" s="39">
        <v>2026</v>
      </c>
      <c r="C6208" s="38" t="s">
        <v>6281</v>
      </c>
      <c r="D6208" s="39">
        <v>0.90229999999999999</v>
      </c>
      <c r="E6208" s="39">
        <v>0.89480000000000004</v>
      </c>
    </row>
    <row r="6209" spans="1:5" x14ac:dyDescent="0.2">
      <c r="A6209" s="39">
        <v>84</v>
      </c>
      <c r="B6209" s="39">
        <v>2027</v>
      </c>
      <c r="C6209" s="38" t="s">
        <v>6282</v>
      </c>
      <c r="D6209" s="39">
        <v>0.89359999999999995</v>
      </c>
      <c r="E6209" s="39">
        <v>0.88439999999999996</v>
      </c>
    </row>
    <row r="6210" spans="1:5" x14ac:dyDescent="0.2">
      <c r="A6210" s="39">
        <v>84</v>
      </c>
      <c r="B6210" s="39">
        <v>2028</v>
      </c>
      <c r="C6210" s="38" t="s">
        <v>6283</v>
      </c>
      <c r="D6210" s="39">
        <v>0.88500000000000001</v>
      </c>
      <c r="E6210" s="39">
        <v>0.87419999999999998</v>
      </c>
    </row>
    <row r="6211" spans="1:5" x14ac:dyDescent="0.2">
      <c r="A6211" s="39">
        <v>84</v>
      </c>
      <c r="B6211" s="39">
        <v>2029</v>
      </c>
      <c r="C6211" s="38" t="s">
        <v>6284</v>
      </c>
      <c r="D6211" s="39">
        <v>0.87619999999999998</v>
      </c>
      <c r="E6211" s="39">
        <v>0.86419999999999997</v>
      </c>
    </row>
    <row r="6212" spans="1:5" x14ac:dyDescent="0.2">
      <c r="A6212" s="39">
        <v>84</v>
      </c>
      <c r="B6212" s="39">
        <v>2030</v>
      </c>
      <c r="C6212" s="38" t="s">
        <v>6285</v>
      </c>
      <c r="D6212" s="39">
        <v>0.86729999999999996</v>
      </c>
      <c r="E6212" s="39">
        <v>0.85399999999999998</v>
      </c>
    </row>
    <row r="6213" spans="1:5" x14ac:dyDescent="0.2">
      <c r="A6213" s="39">
        <v>84</v>
      </c>
      <c r="B6213" s="39">
        <v>2031</v>
      </c>
      <c r="C6213" s="38" t="s">
        <v>6286</v>
      </c>
      <c r="D6213" s="39">
        <v>0.85799999999999998</v>
      </c>
      <c r="E6213" s="39">
        <v>0.84360000000000002</v>
      </c>
    </row>
    <row r="6214" spans="1:5" x14ac:dyDescent="0.2">
      <c r="A6214" s="39">
        <v>84</v>
      </c>
      <c r="B6214" s="39">
        <v>2032</v>
      </c>
      <c r="C6214" s="38" t="s">
        <v>6287</v>
      </c>
      <c r="D6214" s="39">
        <v>0.84819999999999995</v>
      </c>
      <c r="E6214" s="39">
        <v>0.83309999999999995</v>
      </c>
    </row>
    <row r="6215" spans="1:5" x14ac:dyDescent="0.2">
      <c r="A6215" s="39">
        <v>84</v>
      </c>
      <c r="B6215" s="39">
        <v>2033</v>
      </c>
      <c r="C6215" s="38" t="s">
        <v>6288</v>
      </c>
      <c r="D6215" s="39">
        <v>0.83809999999999996</v>
      </c>
      <c r="E6215" s="39">
        <v>0.82230000000000003</v>
      </c>
    </row>
    <row r="6216" spans="1:5" x14ac:dyDescent="0.2">
      <c r="A6216" s="39">
        <v>84</v>
      </c>
      <c r="B6216" s="39">
        <v>2034</v>
      </c>
      <c r="C6216" s="38" t="s">
        <v>6289</v>
      </c>
      <c r="D6216" s="39">
        <v>0.8266</v>
      </c>
      <c r="E6216" s="39">
        <v>0.80989999999999995</v>
      </c>
    </row>
    <row r="6217" spans="1:5" x14ac:dyDescent="0.2">
      <c r="A6217" s="39">
        <v>84</v>
      </c>
      <c r="B6217" s="39">
        <v>2035</v>
      </c>
      <c r="C6217" s="38" t="s">
        <v>6290</v>
      </c>
      <c r="D6217" s="39">
        <v>0.81559999999999999</v>
      </c>
      <c r="E6217" s="39">
        <v>0.79800000000000004</v>
      </c>
    </row>
    <row r="6218" spans="1:5" x14ac:dyDescent="0.2">
      <c r="A6218" s="39">
        <v>84</v>
      </c>
      <c r="B6218" s="39">
        <v>2036</v>
      </c>
      <c r="C6218" s="38" t="s">
        <v>6291</v>
      </c>
      <c r="D6218" s="39">
        <v>0.80510000000000004</v>
      </c>
      <c r="E6218" s="39">
        <v>0.78649999999999998</v>
      </c>
    </row>
    <row r="6219" spans="1:5" x14ac:dyDescent="0.2">
      <c r="A6219" s="39">
        <v>84</v>
      </c>
      <c r="B6219" s="39">
        <v>2037</v>
      </c>
      <c r="C6219" s="38" t="s">
        <v>6292</v>
      </c>
      <c r="D6219" s="39">
        <v>0.79520000000000002</v>
      </c>
      <c r="E6219" s="39">
        <v>0.77580000000000005</v>
      </c>
    </row>
    <row r="6220" spans="1:5" x14ac:dyDescent="0.2">
      <c r="A6220" s="39">
        <v>84</v>
      </c>
      <c r="B6220" s="39">
        <v>2038</v>
      </c>
      <c r="C6220" s="38" t="s">
        <v>6293</v>
      </c>
      <c r="D6220" s="39">
        <v>0.78610000000000002</v>
      </c>
      <c r="E6220" s="39">
        <v>0.76559999999999995</v>
      </c>
    </row>
    <row r="6221" spans="1:5" x14ac:dyDescent="0.2">
      <c r="A6221" s="39">
        <v>84</v>
      </c>
      <c r="B6221" s="39">
        <v>2039</v>
      </c>
      <c r="C6221" s="38" t="s">
        <v>6294</v>
      </c>
      <c r="D6221" s="39">
        <v>0.77749999999999997</v>
      </c>
      <c r="E6221" s="39">
        <v>0.75590000000000002</v>
      </c>
    </row>
    <row r="6222" spans="1:5" x14ac:dyDescent="0.2">
      <c r="A6222" s="39">
        <v>84</v>
      </c>
      <c r="B6222" s="39">
        <v>2040</v>
      </c>
      <c r="C6222" s="38" t="s">
        <v>6295</v>
      </c>
      <c r="D6222" s="39">
        <v>0.76959999999999995</v>
      </c>
      <c r="E6222" s="39">
        <v>0.74690000000000001</v>
      </c>
    </row>
    <row r="6223" spans="1:5" x14ac:dyDescent="0.2">
      <c r="A6223" s="39">
        <v>84</v>
      </c>
      <c r="B6223" s="39">
        <v>2041</v>
      </c>
      <c r="C6223" s="38" t="s">
        <v>6296</v>
      </c>
      <c r="D6223" s="39">
        <v>0.7621</v>
      </c>
      <c r="E6223" s="39">
        <v>0.73829999999999996</v>
      </c>
    </row>
    <row r="6224" spans="1:5" x14ac:dyDescent="0.2">
      <c r="A6224" s="39">
        <v>84</v>
      </c>
      <c r="B6224" s="39">
        <v>2042</v>
      </c>
      <c r="C6224" s="38" t="s">
        <v>6297</v>
      </c>
      <c r="D6224" s="39">
        <v>0.755</v>
      </c>
      <c r="E6224" s="39">
        <v>0.72989999999999999</v>
      </c>
    </row>
    <row r="6225" spans="1:5" x14ac:dyDescent="0.2">
      <c r="A6225" s="39">
        <v>84</v>
      </c>
      <c r="B6225" s="39">
        <v>2043</v>
      </c>
      <c r="C6225" s="38" t="s">
        <v>6298</v>
      </c>
      <c r="D6225" s="39">
        <v>0.74790000000000001</v>
      </c>
      <c r="E6225" s="39">
        <v>0.7218</v>
      </c>
    </row>
    <row r="6226" spans="1:5" x14ac:dyDescent="0.2">
      <c r="A6226" s="39">
        <v>84</v>
      </c>
      <c r="B6226" s="39">
        <v>2044</v>
      </c>
      <c r="C6226" s="38" t="s">
        <v>6299</v>
      </c>
      <c r="D6226" s="39">
        <v>0.74099999999999999</v>
      </c>
      <c r="E6226" s="39">
        <v>0.71379999999999999</v>
      </c>
    </row>
    <row r="6227" spans="1:5" x14ac:dyDescent="0.2">
      <c r="A6227" s="39">
        <v>84</v>
      </c>
      <c r="B6227" s="39">
        <v>2045</v>
      </c>
      <c r="C6227" s="38" t="s">
        <v>6300</v>
      </c>
      <c r="D6227" s="39">
        <v>0.73419999999999996</v>
      </c>
      <c r="E6227" s="39">
        <v>0.70589999999999997</v>
      </c>
    </row>
    <row r="6228" spans="1:5" x14ac:dyDescent="0.2">
      <c r="A6228" s="39">
        <v>84</v>
      </c>
      <c r="B6228" s="39">
        <v>2046</v>
      </c>
      <c r="C6228" s="38" t="s">
        <v>6301</v>
      </c>
      <c r="D6228" s="39">
        <v>0.72740000000000005</v>
      </c>
      <c r="E6228" s="39">
        <v>0.69799999999999995</v>
      </c>
    </row>
    <row r="6229" spans="1:5" x14ac:dyDescent="0.2">
      <c r="A6229" s="39">
        <v>84</v>
      </c>
      <c r="B6229" s="39">
        <v>2047</v>
      </c>
      <c r="C6229" s="38" t="s">
        <v>6302</v>
      </c>
      <c r="D6229" s="39">
        <v>0.72070000000000001</v>
      </c>
      <c r="E6229" s="39">
        <v>0.69030000000000002</v>
      </c>
    </row>
    <row r="6230" spans="1:5" x14ac:dyDescent="0.2">
      <c r="A6230" s="39">
        <v>84</v>
      </c>
      <c r="B6230" s="39">
        <v>2048</v>
      </c>
      <c r="C6230" s="38" t="s">
        <v>6303</v>
      </c>
      <c r="D6230" s="39">
        <v>0.71409999999999996</v>
      </c>
      <c r="E6230" s="39">
        <v>0.68279999999999996</v>
      </c>
    </row>
    <row r="6231" spans="1:5" x14ac:dyDescent="0.2">
      <c r="A6231" s="39">
        <v>84</v>
      </c>
      <c r="B6231" s="39">
        <v>2049</v>
      </c>
      <c r="C6231" s="38" t="s">
        <v>6304</v>
      </c>
      <c r="D6231" s="39">
        <v>0.70760000000000001</v>
      </c>
      <c r="E6231" s="39">
        <v>0.67530000000000001</v>
      </c>
    </row>
    <row r="6232" spans="1:5" x14ac:dyDescent="0.2">
      <c r="A6232" s="39">
        <v>84</v>
      </c>
      <c r="B6232" s="39">
        <v>2050</v>
      </c>
      <c r="C6232" s="38" t="s">
        <v>6305</v>
      </c>
      <c r="D6232" s="39">
        <v>0.70109999999999995</v>
      </c>
      <c r="E6232" s="39">
        <v>0.66800000000000004</v>
      </c>
    </row>
    <row r="6233" spans="1:5" x14ac:dyDescent="0.2">
      <c r="A6233" s="39">
        <v>84</v>
      </c>
      <c r="B6233" s="39">
        <v>2051</v>
      </c>
      <c r="C6233" s="38" t="s">
        <v>6306</v>
      </c>
      <c r="D6233" s="39">
        <v>0.69469999999999998</v>
      </c>
      <c r="E6233" s="39">
        <v>0.66069999999999995</v>
      </c>
    </row>
    <row r="6234" spans="1:5" x14ac:dyDescent="0.2">
      <c r="A6234" s="39">
        <v>84</v>
      </c>
      <c r="B6234" s="39">
        <v>2052</v>
      </c>
      <c r="C6234" s="38" t="s">
        <v>6307</v>
      </c>
      <c r="D6234" s="39">
        <v>0.68840000000000001</v>
      </c>
      <c r="E6234" s="39">
        <v>0.65349999999999997</v>
      </c>
    </row>
    <row r="6235" spans="1:5" x14ac:dyDescent="0.2">
      <c r="A6235" s="39">
        <v>84</v>
      </c>
      <c r="B6235" s="39">
        <v>2053</v>
      </c>
      <c r="C6235" s="38" t="s">
        <v>6308</v>
      </c>
      <c r="D6235" s="39">
        <v>0.68220000000000003</v>
      </c>
      <c r="E6235" s="39">
        <v>0.64649999999999996</v>
      </c>
    </row>
    <row r="6236" spans="1:5" x14ac:dyDescent="0.2">
      <c r="A6236" s="39">
        <v>84</v>
      </c>
      <c r="B6236" s="39">
        <v>2054</v>
      </c>
      <c r="C6236" s="38" t="s">
        <v>6309</v>
      </c>
      <c r="D6236" s="39">
        <v>0.67600000000000005</v>
      </c>
      <c r="E6236" s="39">
        <v>0.63949999999999996</v>
      </c>
    </row>
    <row r="6237" spans="1:5" x14ac:dyDescent="0.2">
      <c r="A6237" s="39">
        <v>84</v>
      </c>
      <c r="B6237" s="39">
        <v>2055</v>
      </c>
      <c r="C6237" s="38" t="s">
        <v>6310</v>
      </c>
      <c r="D6237" s="39">
        <v>0.67</v>
      </c>
      <c r="E6237" s="39">
        <v>0.63270000000000004</v>
      </c>
    </row>
    <row r="6238" spans="1:5" x14ac:dyDescent="0.2">
      <c r="A6238" s="39">
        <v>84</v>
      </c>
      <c r="B6238" s="39">
        <v>2056</v>
      </c>
      <c r="C6238" s="38" t="s">
        <v>6311</v>
      </c>
      <c r="D6238" s="39">
        <v>0.66400000000000003</v>
      </c>
      <c r="E6238" s="39">
        <v>0.626</v>
      </c>
    </row>
    <row r="6239" spans="1:5" x14ac:dyDescent="0.2">
      <c r="A6239" s="39">
        <v>84</v>
      </c>
      <c r="B6239" s="39">
        <v>2057</v>
      </c>
      <c r="C6239" s="38" t="s">
        <v>6312</v>
      </c>
      <c r="D6239" s="39">
        <v>0.65800000000000003</v>
      </c>
      <c r="E6239" s="39">
        <v>0.61929999999999996</v>
      </c>
    </row>
    <row r="6240" spans="1:5" x14ac:dyDescent="0.2">
      <c r="A6240" s="39">
        <v>84</v>
      </c>
      <c r="B6240" s="39">
        <v>2058</v>
      </c>
      <c r="C6240" s="38" t="s">
        <v>6313</v>
      </c>
      <c r="D6240" s="39">
        <v>0.6522</v>
      </c>
      <c r="E6240" s="39">
        <v>0.61280000000000001</v>
      </c>
    </row>
    <row r="6241" spans="1:5" x14ac:dyDescent="0.2">
      <c r="A6241" s="39">
        <v>84</v>
      </c>
      <c r="B6241" s="39">
        <v>2059</v>
      </c>
      <c r="C6241" s="38" t="s">
        <v>6314</v>
      </c>
      <c r="D6241" s="39">
        <v>0.64639999999999997</v>
      </c>
      <c r="E6241" s="39">
        <v>0.60629999999999995</v>
      </c>
    </row>
    <row r="6242" spans="1:5" x14ac:dyDescent="0.2">
      <c r="A6242" s="39">
        <v>84</v>
      </c>
      <c r="B6242" s="39">
        <v>2060</v>
      </c>
      <c r="C6242" s="38" t="s">
        <v>6315</v>
      </c>
      <c r="D6242" s="39">
        <v>0.64059999999999995</v>
      </c>
      <c r="E6242" s="39">
        <v>0.6</v>
      </c>
    </row>
    <row r="6243" spans="1:5" x14ac:dyDescent="0.2">
      <c r="A6243" s="39">
        <v>84</v>
      </c>
      <c r="B6243" s="39">
        <v>2061</v>
      </c>
      <c r="C6243" s="38" t="s">
        <v>6316</v>
      </c>
      <c r="D6243" s="39">
        <v>0.63500000000000001</v>
      </c>
      <c r="E6243" s="39">
        <v>0.59370000000000001</v>
      </c>
    </row>
    <row r="6244" spans="1:5" x14ac:dyDescent="0.2">
      <c r="A6244" s="39">
        <v>84</v>
      </c>
      <c r="B6244" s="39">
        <v>2062</v>
      </c>
      <c r="C6244" s="38" t="s">
        <v>6317</v>
      </c>
      <c r="D6244" s="39">
        <v>0.62939999999999996</v>
      </c>
      <c r="E6244" s="39">
        <v>0.58750000000000002</v>
      </c>
    </row>
    <row r="6245" spans="1:5" x14ac:dyDescent="0.2">
      <c r="A6245" s="39">
        <v>84</v>
      </c>
      <c r="B6245" s="39">
        <v>2063</v>
      </c>
      <c r="C6245" s="38" t="s">
        <v>6318</v>
      </c>
      <c r="D6245" s="39">
        <v>0.62380000000000002</v>
      </c>
      <c r="E6245" s="39">
        <v>0.58140000000000003</v>
      </c>
    </row>
    <row r="6246" spans="1:5" x14ac:dyDescent="0.2">
      <c r="A6246" s="39">
        <v>84</v>
      </c>
      <c r="B6246" s="39">
        <v>2064</v>
      </c>
      <c r="C6246" s="38" t="s">
        <v>6319</v>
      </c>
      <c r="D6246" s="39">
        <v>0.61850000000000005</v>
      </c>
      <c r="E6246" s="39">
        <v>0.57540000000000002</v>
      </c>
    </row>
    <row r="6247" spans="1:5" x14ac:dyDescent="0.2">
      <c r="A6247" s="39">
        <v>84</v>
      </c>
      <c r="B6247" s="39">
        <v>2065</v>
      </c>
      <c r="C6247" s="38" t="s">
        <v>6320</v>
      </c>
      <c r="D6247" s="39">
        <v>0.61309999999999998</v>
      </c>
      <c r="E6247" s="39">
        <v>0.56950000000000001</v>
      </c>
    </row>
    <row r="6248" spans="1:5" x14ac:dyDescent="0.2">
      <c r="A6248" s="39">
        <v>84</v>
      </c>
      <c r="B6248" s="39">
        <v>2066</v>
      </c>
      <c r="C6248" s="38" t="s">
        <v>6321</v>
      </c>
      <c r="D6248" s="39">
        <v>0.60770000000000002</v>
      </c>
      <c r="E6248" s="39">
        <v>0.56359999999999999</v>
      </c>
    </row>
    <row r="6249" spans="1:5" x14ac:dyDescent="0.2">
      <c r="A6249" s="39">
        <v>84</v>
      </c>
      <c r="B6249" s="39">
        <v>2067</v>
      </c>
      <c r="C6249" s="38" t="s">
        <v>6322</v>
      </c>
      <c r="D6249" s="39">
        <v>0.60240000000000005</v>
      </c>
      <c r="E6249" s="39">
        <v>0.55789999999999995</v>
      </c>
    </row>
    <row r="6250" spans="1:5" x14ac:dyDescent="0.2">
      <c r="A6250" s="39">
        <v>84</v>
      </c>
      <c r="B6250" s="39">
        <v>2068</v>
      </c>
      <c r="C6250" s="38" t="s">
        <v>6323</v>
      </c>
      <c r="D6250" s="39">
        <v>0.59719999999999995</v>
      </c>
      <c r="E6250" s="39">
        <v>0.55220000000000002</v>
      </c>
    </row>
    <row r="6251" spans="1:5" x14ac:dyDescent="0.2">
      <c r="A6251" s="39">
        <v>84</v>
      </c>
      <c r="B6251" s="39">
        <v>2069</v>
      </c>
      <c r="C6251" s="38" t="s">
        <v>6324</v>
      </c>
      <c r="D6251" s="39">
        <v>0.59209999999999996</v>
      </c>
      <c r="E6251" s="39">
        <v>0.54659999999999997</v>
      </c>
    </row>
    <row r="6252" spans="1:5" x14ac:dyDescent="0.2">
      <c r="A6252" s="39">
        <v>84</v>
      </c>
      <c r="B6252" s="39">
        <v>2070</v>
      </c>
      <c r="C6252" s="38" t="s">
        <v>6325</v>
      </c>
      <c r="D6252" s="39">
        <v>0.58699999999999997</v>
      </c>
      <c r="E6252" s="39">
        <v>0.54120000000000001</v>
      </c>
    </row>
    <row r="6253" spans="1:5" x14ac:dyDescent="0.2">
      <c r="A6253" s="39">
        <v>84</v>
      </c>
      <c r="B6253" s="39">
        <v>2071</v>
      </c>
      <c r="C6253" s="38" t="s">
        <v>6326</v>
      </c>
      <c r="D6253" s="39">
        <v>0.58189999999999997</v>
      </c>
      <c r="E6253" s="39">
        <v>0.53580000000000005</v>
      </c>
    </row>
    <row r="6254" spans="1:5" x14ac:dyDescent="0.2">
      <c r="A6254" s="39">
        <v>84</v>
      </c>
      <c r="B6254" s="39">
        <v>2072</v>
      </c>
      <c r="C6254" s="38" t="s">
        <v>6327</v>
      </c>
      <c r="D6254" s="39">
        <v>0.57699999999999996</v>
      </c>
      <c r="E6254" s="39">
        <v>0.53039999999999998</v>
      </c>
    </row>
    <row r="6255" spans="1:5" x14ac:dyDescent="0.2">
      <c r="A6255" s="39">
        <v>84</v>
      </c>
      <c r="B6255" s="39">
        <v>2073</v>
      </c>
      <c r="C6255" s="38" t="s">
        <v>6328</v>
      </c>
      <c r="D6255" s="39">
        <v>0.57210000000000005</v>
      </c>
      <c r="E6255" s="39">
        <v>0.52510000000000001</v>
      </c>
    </row>
    <row r="6256" spans="1:5" x14ac:dyDescent="0.2">
      <c r="A6256" s="39">
        <v>84</v>
      </c>
      <c r="B6256" s="39">
        <v>2074</v>
      </c>
      <c r="C6256" s="38" t="s">
        <v>6329</v>
      </c>
      <c r="D6256" s="39">
        <v>0.56730000000000003</v>
      </c>
      <c r="E6256" s="39">
        <v>0.51990000000000003</v>
      </c>
    </row>
    <row r="6257" spans="1:5" x14ac:dyDescent="0.2">
      <c r="A6257" s="39">
        <v>84</v>
      </c>
      <c r="B6257" s="39">
        <v>2075</v>
      </c>
      <c r="C6257" s="38" t="s">
        <v>6330</v>
      </c>
      <c r="D6257" s="39">
        <v>0.5625</v>
      </c>
      <c r="E6257" s="39">
        <v>0.51480000000000004</v>
      </c>
    </row>
    <row r="6258" spans="1:5" x14ac:dyDescent="0.2">
      <c r="A6258" s="39">
        <v>84</v>
      </c>
      <c r="B6258" s="39">
        <v>2076</v>
      </c>
      <c r="C6258" s="38" t="s">
        <v>6331</v>
      </c>
      <c r="D6258" s="39">
        <v>0.55769999999999997</v>
      </c>
      <c r="E6258" s="39">
        <v>0.50990000000000002</v>
      </c>
    </row>
    <row r="6259" spans="1:5" x14ac:dyDescent="0.2">
      <c r="A6259" s="39">
        <v>84</v>
      </c>
      <c r="B6259" s="39">
        <v>2077</v>
      </c>
      <c r="C6259" s="38" t="s">
        <v>6332</v>
      </c>
      <c r="D6259" s="39">
        <v>0.55300000000000005</v>
      </c>
      <c r="E6259" s="39">
        <v>0.50490000000000002</v>
      </c>
    </row>
    <row r="6260" spans="1:5" x14ac:dyDescent="0.2">
      <c r="A6260" s="39">
        <v>84</v>
      </c>
      <c r="B6260" s="39">
        <v>2078</v>
      </c>
      <c r="C6260" s="38" t="s">
        <v>6333</v>
      </c>
      <c r="D6260" s="39">
        <v>0.54849999999999999</v>
      </c>
      <c r="E6260" s="39">
        <v>0.5</v>
      </c>
    </row>
    <row r="6261" spans="1:5" x14ac:dyDescent="0.2">
      <c r="A6261" s="39">
        <v>84</v>
      </c>
      <c r="B6261" s="39">
        <v>2079</v>
      </c>
      <c r="C6261" s="38" t="s">
        <v>6334</v>
      </c>
      <c r="D6261" s="39">
        <v>0.54390000000000005</v>
      </c>
      <c r="E6261" s="39">
        <v>0.49509999999999998</v>
      </c>
    </row>
    <row r="6262" spans="1:5" x14ac:dyDescent="0.2">
      <c r="A6262" s="39">
        <v>84</v>
      </c>
      <c r="B6262" s="39">
        <v>2080</v>
      </c>
      <c r="C6262" s="38" t="s">
        <v>6335</v>
      </c>
      <c r="D6262" s="39">
        <v>0.53939999999999999</v>
      </c>
      <c r="E6262" s="39">
        <v>0.4904</v>
      </c>
    </row>
    <row r="6263" spans="1:5" x14ac:dyDescent="0.2">
      <c r="A6263" s="39">
        <v>84</v>
      </c>
      <c r="B6263" s="39">
        <v>2081</v>
      </c>
      <c r="C6263" s="38" t="s">
        <v>6336</v>
      </c>
      <c r="D6263" s="39">
        <v>0.53490000000000004</v>
      </c>
      <c r="E6263" s="39">
        <v>0.48580000000000001</v>
      </c>
    </row>
    <row r="6264" spans="1:5" x14ac:dyDescent="0.2">
      <c r="A6264" s="39">
        <v>84</v>
      </c>
      <c r="B6264" s="39">
        <v>2082</v>
      </c>
      <c r="C6264" s="38" t="s">
        <v>6337</v>
      </c>
      <c r="D6264" s="39">
        <v>0.53059999999999996</v>
      </c>
      <c r="E6264" s="39">
        <v>0.48110000000000003</v>
      </c>
    </row>
    <row r="6265" spans="1:5" x14ac:dyDescent="0.2">
      <c r="A6265" s="39">
        <v>84</v>
      </c>
      <c r="B6265" s="39">
        <v>2083</v>
      </c>
      <c r="C6265" s="38" t="s">
        <v>6338</v>
      </c>
      <c r="D6265" s="39">
        <v>0.5262</v>
      </c>
      <c r="E6265" s="39">
        <v>0.47660000000000002</v>
      </c>
    </row>
    <row r="6266" spans="1:5" x14ac:dyDescent="0.2">
      <c r="A6266" s="39">
        <v>84</v>
      </c>
      <c r="B6266" s="39">
        <v>2084</v>
      </c>
      <c r="C6266" s="38" t="s">
        <v>6339</v>
      </c>
      <c r="D6266" s="39">
        <v>0.52190000000000003</v>
      </c>
      <c r="E6266" s="39">
        <v>0.47220000000000001</v>
      </c>
    </row>
    <row r="6267" spans="1:5" x14ac:dyDescent="0.2">
      <c r="A6267" s="39">
        <v>84</v>
      </c>
      <c r="B6267" s="39">
        <v>2085</v>
      </c>
      <c r="C6267" s="38" t="s">
        <v>6340</v>
      </c>
      <c r="D6267" s="39">
        <v>0.51759999999999995</v>
      </c>
      <c r="E6267" s="39">
        <v>0.4677</v>
      </c>
    </row>
    <row r="6268" spans="1:5" x14ac:dyDescent="0.2">
      <c r="A6268" s="39">
        <v>84</v>
      </c>
      <c r="B6268" s="39">
        <v>2086</v>
      </c>
      <c r="C6268" s="38" t="s">
        <v>6341</v>
      </c>
      <c r="D6268" s="39">
        <v>0.51349999999999996</v>
      </c>
      <c r="E6268" s="39">
        <v>0.46329999999999999</v>
      </c>
    </row>
    <row r="6269" spans="1:5" x14ac:dyDescent="0.2">
      <c r="A6269" s="39">
        <v>84</v>
      </c>
      <c r="B6269" s="39">
        <v>2087</v>
      </c>
      <c r="C6269" s="38" t="s">
        <v>6342</v>
      </c>
      <c r="D6269" s="39">
        <v>0.50929999999999997</v>
      </c>
      <c r="E6269" s="39">
        <v>0.45910000000000001</v>
      </c>
    </row>
    <row r="6270" spans="1:5" x14ac:dyDescent="0.2">
      <c r="A6270" s="39">
        <v>84</v>
      </c>
      <c r="B6270" s="39">
        <v>2088</v>
      </c>
      <c r="C6270" s="38" t="s">
        <v>6343</v>
      </c>
      <c r="D6270" s="39">
        <v>0.50519999999999998</v>
      </c>
      <c r="E6270" s="39">
        <v>0.45490000000000003</v>
      </c>
    </row>
    <row r="6271" spans="1:5" x14ac:dyDescent="0.2">
      <c r="A6271" s="39">
        <v>84</v>
      </c>
      <c r="B6271" s="39">
        <v>2089</v>
      </c>
      <c r="C6271" s="38" t="s">
        <v>6344</v>
      </c>
      <c r="D6271" s="39">
        <v>0.50119999999999998</v>
      </c>
      <c r="E6271" s="39">
        <v>0.45069999999999999</v>
      </c>
    </row>
    <row r="6272" spans="1:5" x14ac:dyDescent="0.2">
      <c r="A6272" s="39">
        <v>84</v>
      </c>
      <c r="B6272" s="39">
        <v>2090</v>
      </c>
      <c r="C6272" s="38" t="s">
        <v>6345</v>
      </c>
      <c r="D6272" s="39">
        <v>0.49719999999999998</v>
      </c>
      <c r="E6272" s="39">
        <v>0.44669999999999999</v>
      </c>
    </row>
    <row r="6273" spans="1:5" x14ac:dyDescent="0.2">
      <c r="A6273" s="39">
        <v>84</v>
      </c>
      <c r="B6273" s="39">
        <v>2091</v>
      </c>
      <c r="C6273" s="38" t="s">
        <v>6346</v>
      </c>
      <c r="D6273" s="39">
        <v>0.49320000000000003</v>
      </c>
      <c r="E6273" s="39">
        <v>0.44259999999999999</v>
      </c>
    </row>
    <row r="6274" spans="1:5" x14ac:dyDescent="0.2">
      <c r="A6274" s="39">
        <v>84</v>
      </c>
      <c r="B6274" s="39">
        <v>2092</v>
      </c>
      <c r="C6274" s="38" t="s">
        <v>6347</v>
      </c>
      <c r="D6274" s="39">
        <v>0.4894</v>
      </c>
      <c r="E6274" s="39">
        <v>0.43859999999999999</v>
      </c>
    </row>
    <row r="6275" spans="1:5" x14ac:dyDescent="0.2">
      <c r="A6275" s="39">
        <v>84</v>
      </c>
      <c r="B6275" s="39">
        <v>2093</v>
      </c>
      <c r="C6275" s="38" t="s">
        <v>6348</v>
      </c>
      <c r="D6275" s="39">
        <v>0.48549999999999999</v>
      </c>
      <c r="E6275" s="39">
        <v>0.43469999999999998</v>
      </c>
    </row>
    <row r="6276" spans="1:5" x14ac:dyDescent="0.2">
      <c r="A6276" s="39">
        <v>84</v>
      </c>
      <c r="B6276" s="39">
        <v>2094</v>
      </c>
      <c r="C6276" s="38" t="s">
        <v>6349</v>
      </c>
      <c r="D6276" s="39">
        <v>0.48170000000000002</v>
      </c>
      <c r="E6276" s="39">
        <v>0.43080000000000002</v>
      </c>
    </row>
    <row r="6277" spans="1:5" x14ac:dyDescent="0.2">
      <c r="A6277" s="39">
        <v>84</v>
      </c>
      <c r="B6277" s="39">
        <v>2095</v>
      </c>
      <c r="C6277" s="38" t="s">
        <v>6350</v>
      </c>
      <c r="D6277" s="39">
        <v>0.47799999999999998</v>
      </c>
      <c r="E6277" s="39">
        <v>0.42699999999999999</v>
      </c>
    </row>
    <row r="6278" spans="1:5" x14ac:dyDescent="0.2">
      <c r="A6278" s="39">
        <v>84</v>
      </c>
      <c r="B6278" s="39">
        <v>2096</v>
      </c>
      <c r="C6278" s="38" t="s">
        <v>6351</v>
      </c>
      <c r="D6278" s="39">
        <v>0.47420000000000001</v>
      </c>
      <c r="E6278" s="39">
        <v>0.42330000000000001</v>
      </c>
    </row>
    <row r="6279" spans="1:5" x14ac:dyDescent="0.2">
      <c r="A6279" s="39">
        <v>84</v>
      </c>
      <c r="B6279" s="39">
        <v>2097</v>
      </c>
      <c r="C6279" s="38" t="s">
        <v>6352</v>
      </c>
      <c r="D6279" s="39">
        <v>0.47060000000000002</v>
      </c>
      <c r="E6279" s="39">
        <v>0.41959999999999997</v>
      </c>
    </row>
    <row r="6280" spans="1:5" x14ac:dyDescent="0.2">
      <c r="A6280" s="39">
        <v>84</v>
      </c>
      <c r="B6280" s="39">
        <v>2098</v>
      </c>
      <c r="C6280" s="38" t="s">
        <v>6353</v>
      </c>
      <c r="D6280" s="39">
        <v>0.46689999999999998</v>
      </c>
      <c r="E6280" s="39">
        <v>0.41599999999999998</v>
      </c>
    </row>
    <row r="6281" spans="1:5" x14ac:dyDescent="0.2">
      <c r="A6281" s="39">
        <v>84</v>
      </c>
      <c r="B6281" s="39">
        <v>2099</v>
      </c>
      <c r="C6281" s="38" t="s">
        <v>6354</v>
      </c>
      <c r="D6281" s="39">
        <v>0.46329999999999999</v>
      </c>
      <c r="E6281" s="39">
        <v>0.41239999999999999</v>
      </c>
    </row>
    <row r="6282" spans="1:5" x14ac:dyDescent="0.2">
      <c r="A6282" s="39">
        <v>84</v>
      </c>
      <c r="B6282" s="39">
        <v>2100</v>
      </c>
      <c r="C6282" s="38" t="s">
        <v>6355</v>
      </c>
      <c r="D6282" s="39">
        <v>0.45989999999999998</v>
      </c>
      <c r="E6282" s="39">
        <v>0.40889999999999999</v>
      </c>
    </row>
    <row r="6283" spans="1:5" x14ac:dyDescent="0.2">
      <c r="A6283" s="39">
        <v>84</v>
      </c>
      <c r="B6283" s="39">
        <v>2101</v>
      </c>
      <c r="C6283" s="38" t="s">
        <v>6356</v>
      </c>
      <c r="D6283" s="39">
        <v>0.45629999999999998</v>
      </c>
      <c r="E6283" s="39">
        <v>0.40539999999999998</v>
      </c>
    </row>
    <row r="6284" spans="1:5" x14ac:dyDescent="0.2">
      <c r="A6284" s="39">
        <v>84</v>
      </c>
      <c r="B6284" s="39">
        <v>2102</v>
      </c>
      <c r="C6284" s="38" t="s">
        <v>6357</v>
      </c>
      <c r="D6284" s="39">
        <v>0.45290000000000002</v>
      </c>
      <c r="E6284" s="39">
        <v>0.40200000000000002</v>
      </c>
    </row>
    <row r="6285" spans="1:5" x14ac:dyDescent="0.2">
      <c r="A6285" s="39">
        <v>84</v>
      </c>
      <c r="B6285" s="39">
        <v>2103</v>
      </c>
      <c r="C6285" s="38" t="s">
        <v>6358</v>
      </c>
      <c r="D6285" s="39">
        <v>0.44950000000000001</v>
      </c>
      <c r="E6285" s="39">
        <v>0.39860000000000001</v>
      </c>
    </row>
    <row r="6286" spans="1:5" x14ac:dyDescent="0.2">
      <c r="A6286" s="39">
        <v>84</v>
      </c>
      <c r="B6286" s="39">
        <v>2104</v>
      </c>
      <c r="C6286" s="38" t="s">
        <v>6359</v>
      </c>
      <c r="D6286" s="39">
        <v>0.4461</v>
      </c>
      <c r="E6286" s="39">
        <v>0.3952</v>
      </c>
    </row>
    <row r="6287" spans="1:5" x14ac:dyDescent="0.2">
      <c r="A6287" s="39">
        <v>84</v>
      </c>
      <c r="B6287" s="39">
        <v>2105</v>
      </c>
      <c r="C6287" s="38" t="s">
        <v>6360</v>
      </c>
      <c r="D6287" s="39">
        <v>0.44280000000000003</v>
      </c>
      <c r="E6287" s="39">
        <v>0.39200000000000002</v>
      </c>
    </row>
    <row r="6288" spans="1:5" x14ac:dyDescent="0.2">
      <c r="A6288" s="39">
        <v>84</v>
      </c>
      <c r="B6288" s="39">
        <v>2106</v>
      </c>
      <c r="C6288" s="38" t="s">
        <v>6361</v>
      </c>
      <c r="D6288" s="39">
        <v>0.4395</v>
      </c>
      <c r="E6288" s="39">
        <v>0.38869999999999999</v>
      </c>
    </row>
    <row r="6289" spans="1:5" x14ac:dyDescent="0.2">
      <c r="A6289" s="39">
        <v>84</v>
      </c>
      <c r="B6289" s="39">
        <v>2107</v>
      </c>
      <c r="C6289" s="38" t="s">
        <v>6362</v>
      </c>
      <c r="D6289" s="39">
        <v>0.43630000000000002</v>
      </c>
      <c r="E6289" s="39">
        <v>0.3856</v>
      </c>
    </row>
    <row r="6290" spans="1:5" x14ac:dyDescent="0.2">
      <c r="A6290" s="39">
        <v>84</v>
      </c>
      <c r="B6290" s="39">
        <v>2108</v>
      </c>
      <c r="C6290" s="38" t="s">
        <v>6363</v>
      </c>
      <c r="D6290" s="39">
        <v>0.433</v>
      </c>
      <c r="E6290" s="39">
        <v>0.38240000000000002</v>
      </c>
    </row>
    <row r="6291" spans="1:5" x14ac:dyDescent="0.2">
      <c r="A6291" s="39">
        <v>84</v>
      </c>
      <c r="B6291" s="39">
        <v>2109</v>
      </c>
      <c r="C6291" s="38" t="s">
        <v>6364</v>
      </c>
      <c r="D6291" s="39">
        <v>0.4299</v>
      </c>
      <c r="E6291" s="39">
        <v>0.37930000000000003</v>
      </c>
    </row>
    <row r="6292" spans="1:5" x14ac:dyDescent="0.2">
      <c r="A6292" s="39">
        <v>84</v>
      </c>
      <c r="B6292" s="39">
        <v>2110</v>
      </c>
      <c r="C6292" s="38" t="s">
        <v>6365</v>
      </c>
      <c r="D6292" s="39">
        <v>0.42670000000000002</v>
      </c>
      <c r="E6292" s="39">
        <v>0.37619999999999998</v>
      </c>
    </row>
    <row r="6293" spans="1:5" x14ac:dyDescent="0.2">
      <c r="A6293" s="39">
        <v>84</v>
      </c>
      <c r="B6293" s="39">
        <v>2111</v>
      </c>
      <c r="C6293" s="38" t="s">
        <v>6366</v>
      </c>
      <c r="D6293" s="39">
        <v>0.42370000000000002</v>
      </c>
      <c r="E6293" s="39">
        <v>0.37330000000000002</v>
      </c>
    </row>
    <row r="6294" spans="1:5" x14ac:dyDescent="0.2">
      <c r="A6294" s="39">
        <v>84</v>
      </c>
      <c r="B6294" s="39">
        <v>2112</v>
      </c>
      <c r="C6294" s="38" t="s">
        <v>6367</v>
      </c>
      <c r="D6294" s="39">
        <v>0.42059999999999997</v>
      </c>
      <c r="E6294" s="39">
        <v>0.37040000000000001</v>
      </c>
    </row>
    <row r="6295" spans="1:5" x14ac:dyDescent="0.2">
      <c r="A6295" s="39">
        <v>84</v>
      </c>
      <c r="B6295" s="39">
        <v>2113</v>
      </c>
      <c r="C6295" s="38" t="s">
        <v>6368</v>
      </c>
      <c r="D6295" s="39">
        <v>0.41760000000000003</v>
      </c>
      <c r="E6295" s="39">
        <v>0.3674</v>
      </c>
    </row>
    <row r="6296" spans="1:5" x14ac:dyDescent="0.2">
      <c r="A6296" s="39">
        <v>84</v>
      </c>
      <c r="B6296" s="39">
        <v>2114</v>
      </c>
      <c r="C6296" s="38" t="s">
        <v>6369</v>
      </c>
      <c r="D6296" s="39">
        <v>0.41460000000000002</v>
      </c>
      <c r="E6296" s="39">
        <v>0.36459999999999998</v>
      </c>
    </row>
    <row r="6297" spans="1:5" x14ac:dyDescent="0.2">
      <c r="A6297" s="39">
        <v>84</v>
      </c>
      <c r="B6297" s="39">
        <v>2115</v>
      </c>
      <c r="C6297" s="38" t="s">
        <v>6370</v>
      </c>
      <c r="D6297" s="39">
        <v>0.41170000000000001</v>
      </c>
      <c r="E6297" s="39">
        <v>0.36170000000000002</v>
      </c>
    </row>
    <row r="6298" spans="1:5" x14ac:dyDescent="0.2">
      <c r="A6298" s="39">
        <v>84</v>
      </c>
      <c r="B6298" s="39">
        <v>2116</v>
      </c>
      <c r="C6298" s="38" t="s">
        <v>6371</v>
      </c>
      <c r="D6298" s="39">
        <v>0.40882028461167391</v>
      </c>
      <c r="E6298" s="39">
        <v>0.35882306637410871</v>
      </c>
    </row>
    <row r="6299" spans="1:5" x14ac:dyDescent="0.2">
      <c r="A6299" s="39">
        <v>84</v>
      </c>
      <c r="B6299" s="39">
        <v>2117</v>
      </c>
      <c r="C6299" s="38" t="s">
        <v>6372</v>
      </c>
      <c r="D6299" s="39">
        <v>0.40596071195037658</v>
      </c>
      <c r="E6299" s="39">
        <v>0.3559690156541831</v>
      </c>
    </row>
    <row r="6300" spans="1:5" x14ac:dyDescent="0.2">
      <c r="A6300" s="39">
        <v>85</v>
      </c>
      <c r="B6300" s="39">
        <v>2024</v>
      </c>
      <c r="C6300" s="38" t="s">
        <v>6373</v>
      </c>
      <c r="D6300" s="39">
        <v>0.94040000000000001</v>
      </c>
      <c r="E6300" s="39">
        <v>0.93679999999999997</v>
      </c>
    </row>
    <row r="6301" spans="1:5" x14ac:dyDescent="0.2">
      <c r="A6301" s="39">
        <v>85</v>
      </c>
      <c r="B6301" s="39">
        <v>2025</v>
      </c>
      <c r="C6301" s="38" t="s">
        <v>6374</v>
      </c>
      <c r="D6301" s="39">
        <v>0.91310000000000002</v>
      </c>
      <c r="E6301" s="39">
        <v>0.90769999999999995</v>
      </c>
    </row>
    <row r="6302" spans="1:5" x14ac:dyDescent="0.2">
      <c r="A6302" s="39">
        <v>85</v>
      </c>
      <c r="B6302" s="39">
        <v>2026</v>
      </c>
      <c r="C6302" s="38" t="s">
        <v>6375</v>
      </c>
      <c r="D6302" s="39">
        <v>0.90469999999999995</v>
      </c>
      <c r="E6302" s="39">
        <v>0.89749999999999996</v>
      </c>
    </row>
    <row r="6303" spans="1:5" x14ac:dyDescent="0.2">
      <c r="A6303" s="39">
        <v>85</v>
      </c>
      <c r="B6303" s="39">
        <v>2027</v>
      </c>
      <c r="C6303" s="38" t="s">
        <v>6376</v>
      </c>
      <c r="D6303" s="39">
        <v>0.89639999999999997</v>
      </c>
      <c r="E6303" s="39">
        <v>0.88770000000000004</v>
      </c>
    </row>
    <row r="6304" spans="1:5" x14ac:dyDescent="0.2">
      <c r="A6304" s="39">
        <v>85</v>
      </c>
      <c r="B6304" s="39">
        <v>2028</v>
      </c>
      <c r="C6304" s="38" t="s">
        <v>6377</v>
      </c>
      <c r="D6304" s="39">
        <v>0.88819999999999999</v>
      </c>
      <c r="E6304" s="39">
        <v>0.87790000000000001</v>
      </c>
    </row>
    <row r="6305" spans="1:5" x14ac:dyDescent="0.2">
      <c r="A6305" s="39">
        <v>85</v>
      </c>
      <c r="B6305" s="39">
        <v>2029</v>
      </c>
      <c r="C6305" s="38" t="s">
        <v>6378</v>
      </c>
      <c r="D6305" s="39">
        <v>0.87990000000000002</v>
      </c>
      <c r="E6305" s="39">
        <v>0.86839999999999995</v>
      </c>
    </row>
    <row r="6306" spans="1:5" x14ac:dyDescent="0.2">
      <c r="A6306" s="39">
        <v>85</v>
      </c>
      <c r="B6306" s="39">
        <v>2030</v>
      </c>
      <c r="C6306" s="38" t="s">
        <v>6379</v>
      </c>
      <c r="D6306" s="39">
        <v>0.87150000000000005</v>
      </c>
      <c r="E6306" s="39">
        <v>0.85880000000000001</v>
      </c>
    </row>
    <row r="6307" spans="1:5" x14ac:dyDescent="0.2">
      <c r="A6307" s="39">
        <v>85</v>
      </c>
      <c r="B6307" s="39">
        <v>2031</v>
      </c>
      <c r="C6307" s="38" t="s">
        <v>6380</v>
      </c>
      <c r="D6307" s="39">
        <v>0.86270000000000002</v>
      </c>
      <c r="E6307" s="39">
        <v>0.84909999999999997</v>
      </c>
    </row>
    <row r="6308" spans="1:5" x14ac:dyDescent="0.2">
      <c r="A6308" s="39">
        <v>85</v>
      </c>
      <c r="B6308" s="39">
        <v>2032</v>
      </c>
      <c r="C6308" s="38" t="s">
        <v>6381</v>
      </c>
      <c r="D6308" s="39">
        <v>0.85350000000000004</v>
      </c>
      <c r="E6308" s="39">
        <v>0.83909999999999996</v>
      </c>
    </row>
    <row r="6309" spans="1:5" x14ac:dyDescent="0.2">
      <c r="A6309" s="39">
        <v>85</v>
      </c>
      <c r="B6309" s="39">
        <v>2033</v>
      </c>
      <c r="C6309" s="38" t="s">
        <v>6382</v>
      </c>
      <c r="D6309" s="39">
        <v>0.84389999999999998</v>
      </c>
      <c r="E6309" s="39">
        <v>0.82889999999999997</v>
      </c>
    </row>
    <row r="6310" spans="1:5" x14ac:dyDescent="0.2">
      <c r="A6310" s="39">
        <v>85</v>
      </c>
      <c r="B6310" s="39">
        <v>2034</v>
      </c>
      <c r="C6310" s="38" t="s">
        <v>6383</v>
      </c>
      <c r="D6310" s="39">
        <v>0.83299999999999996</v>
      </c>
      <c r="E6310" s="39">
        <v>0.81710000000000005</v>
      </c>
    </row>
    <row r="6311" spans="1:5" x14ac:dyDescent="0.2">
      <c r="A6311" s="39">
        <v>85</v>
      </c>
      <c r="B6311" s="39">
        <v>2035</v>
      </c>
      <c r="C6311" s="38" t="s">
        <v>6384</v>
      </c>
      <c r="D6311" s="39">
        <v>0.8226</v>
      </c>
      <c r="E6311" s="39">
        <v>0.80589999999999995</v>
      </c>
    </row>
    <row r="6312" spans="1:5" x14ac:dyDescent="0.2">
      <c r="A6312" s="39">
        <v>85</v>
      </c>
      <c r="B6312" s="39">
        <v>2036</v>
      </c>
      <c r="C6312" s="38" t="s">
        <v>6385</v>
      </c>
      <c r="D6312" s="39">
        <v>0.81279999999999997</v>
      </c>
      <c r="E6312" s="39">
        <v>0.79520000000000002</v>
      </c>
    </row>
    <row r="6313" spans="1:5" x14ac:dyDescent="0.2">
      <c r="A6313" s="39">
        <v>85</v>
      </c>
      <c r="B6313" s="39">
        <v>2037</v>
      </c>
      <c r="C6313" s="38" t="s">
        <v>6386</v>
      </c>
      <c r="D6313" s="39">
        <v>0.8034</v>
      </c>
      <c r="E6313" s="39">
        <v>0.78490000000000004</v>
      </c>
    </row>
    <row r="6314" spans="1:5" x14ac:dyDescent="0.2">
      <c r="A6314" s="39">
        <v>85</v>
      </c>
      <c r="B6314" s="39">
        <v>2038</v>
      </c>
      <c r="C6314" s="38" t="s">
        <v>6387</v>
      </c>
      <c r="D6314" s="39">
        <v>0.79479999999999995</v>
      </c>
      <c r="E6314" s="39">
        <v>0.77529999999999999</v>
      </c>
    </row>
    <row r="6315" spans="1:5" x14ac:dyDescent="0.2">
      <c r="A6315" s="39">
        <v>85</v>
      </c>
      <c r="B6315" s="39">
        <v>2039</v>
      </c>
      <c r="C6315" s="38" t="s">
        <v>6388</v>
      </c>
      <c r="D6315" s="39">
        <v>0.78669999999999995</v>
      </c>
      <c r="E6315" s="39">
        <v>0.76619999999999999</v>
      </c>
    </row>
    <row r="6316" spans="1:5" x14ac:dyDescent="0.2">
      <c r="A6316" s="39">
        <v>85</v>
      </c>
      <c r="B6316" s="39">
        <v>2040</v>
      </c>
      <c r="C6316" s="38" t="s">
        <v>6389</v>
      </c>
      <c r="D6316" s="39">
        <v>0.7792</v>
      </c>
      <c r="E6316" s="39">
        <v>0.75760000000000005</v>
      </c>
    </row>
    <row r="6317" spans="1:5" x14ac:dyDescent="0.2">
      <c r="A6317" s="39">
        <v>85</v>
      </c>
      <c r="B6317" s="39">
        <v>2041</v>
      </c>
      <c r="C6317" s="38" t="s">
        <v>6390</v>
      </c>
      <c r="D6317" s="39">
        <v>0.77210000000000001</v>
      </c>
      <c r="E6317" s="39">
        <v>0.74950000000000006</v>
      </c>
    </row>
    <row r="6318" spans="1:5" x14ac:dyDescent="0.2">
      <c r="A6318" s="39">
        <v>85</v>
      </c>
      <c r="B6318" s="39">
        <v>2042</v>
      </c>
      <c r="C6318" s="38" t="s">
        <v>6391</v>
      </c>
      <c r="D6318" s="39">
        <v>0.76529999999999998</v>
      </c>
      <c r="E6318" s="39">
        <v>0.74160000000000004</v>
      </c>
    </row>
    <row r="6319" spans="1:5" x14ac:dyDescent="0.2">
      <c r="A6319" s="39">
        <v>85</v>
      </c>
      <c r="B6319" s="39">
        <v>2043</v>
      </c>
      <c r="C6319" s="38" t="s">
        <v>6392</v>
      </c>
      <c r="D6319" s="39">
        <v>0.75880000000000003</v>
      </c>
      <c r="E6319" s="39">
        <v>0.7339</v>
      </c>
    </row>
    <row r="6320" spans="1:5" x14ac:dyDescent="0.2">
      <c r="A6320" s="39">
        <v>85</v>
      </c>
      <c r="B6320" s="39">
        <v>2044</v>
      </c>
      <c r="C6320" s="38" t="s">
        <v>6393</v>
      </c>
      <c r="D6320" s="39">
        <v>0.75219999999999998</v>
      </c>
      <c r="E6320" s="39">
        <v>0.72629999999999995</v>
      </c>
    </row>
    <row r="6321" spans="1:5" x14ac:dyDescent="0.2">
      <c r="A6321" s="39">
        <v>85</v>
      </c>
      <c r="B6321" s="39">
        <v>2045</v>
      </c>
      <c r="C6321" s="38" t="s">
        <v>6394</v>
      </c>
      <c r="D6321" s="39">
        <v>0.74570000000000003</v>
      </c>
      <c r="E6321" s="39">
        <v>0.71889999999999998</v>
      </c>
    </row>
    <row r="6322" spans="1:5" x14ac:dyDescent="0.2">
      <c r="A6322" s="39">
        <v>85</v>
      </c>
      <c r="B6322" s="39">
        <v>2046</v>
      </c>
      <c r="C6322" s="38" t="s">
        <v>6395</v>
      </c>
      <c r="D6322" s="39">
        <v>0.73929999999999996</v>
      </c>
      <c r="E6322" s="39">
        <v>0.71150000000000002</v>
      </c>
    </row>
    <row r="6323" spans="1:5" x14ac:dyDescent="0.2">
      <c r="A6323" s="39">
        <v>85</v>
      </c>
      <c r="B6323" s="39">
        <v>2047</v>
      </c>
      <c r="C6323" s="38" t="s">
        <v>6396</v>
      </c>
      <c r="D6323" s="39">
        <v>0.73299999999999998</v>
      </c>
      <c r="E6323" s="39">
        <v>0.70420000000000005</v>
      </c>
    </row>
    <row r="6324" spans="1:5" x14ac:dyDescent="0.2">
      <c r="A6324" s="39">
        <v>85</v>
      </c>
      <c r="B6324" s="39">
        <v>2048</v>
      </c>
      <c r="C6324" s="38" t="s">
        <v>6397</v>
      </c>
      <c r="D6324" s="39">
        <v>0.72670000000000001</v>
      </c>
      <c r="E6324" s="39">
        <v>0.69699999999999995</v>
      </c>
    </row>
    <row r="6325" spans="1:5" x14ac:dyDescent="0.2">
      <c r="A6325" s="39">
        <v>85</v>
      </c>
      <c r="B6325" s="39">
        <v>2049</v>
      </c>
      <c r="C6325" s="38" t="s">
        <v>6398</v>
      </c>
      <c r="D6325" s="39">
        <v>0.72060000000000002</v>
      </c>
      <c r="E6325" s="39">
        <v>0.69</v>
      </c>
    </row>
    <row r="6326" spans="1:5" x14ac:dyDescent="0.2">
      <c r="A6326" s="39">
        <v>85</v>
      </c>
      <c r="B6326" s="39">
        <v>2050</v>
      </c>
      <c r="C6326" s="38" t="s">
        <v>6399</v>
      </c>
      <c r="D6326" s="39">
        <v>0.71450000000000002</v>
      </c>
      <c r="E6326" s="39">
        <v>0.68300000000000005</v>
      </c>
    </row>
    <row r="6327" spans="1:5" x14ac:dyDescent="0.2">
      <c r="A6327" s="39">
        <v>85</v>
      </c>
      <c r="B6327" s="39">
        <v>2051</v>
      </c>
      <c r="C6327" s="38" t="s">
        <v>6400</v>
      </c>
      <c r="D6327" s="39">
        <v>0.70850000000000002</v>
      </c>
      <c r="E6327" s="39">
        <v>0.67610000000000003</v>
      </c>
    </row>
    <row r="6328" spans="1:5" x14ac:dyDescent="0.2">
      <c r="A6328" s="39">
        <v>85</v>
      </c>
      <c r="B6328" s="39">
        <v>2052</v>
      </c>
      <c r="C6328" s="38" t="s">
        <v>6401</v>
      </c>
      <c r="D6328" s="39">
        <v>0.70250000000000001</v>
      </c>
      <c r="E6328" s="39">
        <v>0.6694</v>
      </c>
    </row>
    <row r="6329" spans="1:5" x14ac:dyDescent="0.2">
      <c r="A6329" s="39">
        <v>85</v>
      </c>
      <c r="B6329" s="39">
        <v>2053</v>
      </c>
      <c r="C6329" s="38" t="s">
        <v>6402</v>
      </c>
      <c r="D6329" s="39">
        <v>0.69669999999999999</v>
      </c>
      <c r="E6329" s="39">
        <v>0.66269999999999996</v>
      </c>
    </row>
    <row r="6330" spans="1:5" x14ac:dyDescent="0.2">
      <c r="A6330" s="39">
        <v>85</v>
      </c>
      <c r="B6330" s="39">
        <v>2054</v>
      </c>
      <c r="C6330" s="38" t="s">
        <v>6403</v>
      </c>
      <c r="D6330" s="39">
        <v>0.69089999999999996</v>
      </c>
      <c r="E6330" s="39">
        <v>0.65620000000000001</v>
      </c>
    </row>
    <row r="6331" spans="1:5" x14ac:dyDescent="0.2">
      <c r="A6331" s="39">
        <v>85</v>
      </c>
      <c r="B6331" s="39">
        <v>2055</v>
      </c>
      <c r="C6331" s="38" t="s">
        <v>6404</v>
      </c>
      <c r="D6331" s="39">
        <v>0.68510000000000004</v>
      </c>
      <c r="E6331" s="39">
        <v>0.64970000000000006</v>
      </c>
    </row>
    <row r="6332" spans="1:5" x14ac:dyDescent="0.2">
      <c r="A6332" s="39">
        <v>85</v>
      </c>
      <c r="B6332" s="39">
        <v>2056</v>
      </c>
      <c r="C6332" s="38" t="s">
        <v>6405</v>
      </c>
      <c r="D6332" s="39">
        <v>0.6794</v>
      </c>
      <c r="E6332" s="39">
        <v>0.64339999999999997</v>
      </c>
    </row>
    <row r="6333" spans="1:5" x14ac:dyDescent="0.2">
      <c r="A6333" s="39">
        <v>85</v>
      </c>
      <c r="B6333" s="39">
        <v>2057</v>
      </c>
      <c r="C6333" s="38" t="s">
        <v>6406</v>
      </c>
      <c r="D6333" s="39">
        <v>0.67379999999999995</v>
      </c>
      <c r="E6333" s="39">
        <v>0.63700000000000001</v>
      </c>
    </row>
    <row r="6334" spans="1:5" x14ac:dyDescent="0.2">
      <c r="A6334" s="39">
        <v>85</v>
      </c>
      <c r="B6334" s="39">
        <v>2058</v>
      </c>
      <c r="C6334" s="38" t="s">
        <v>6407</v>
      </c>
      <c r="D6334" s="39">
        <v>0.66830000000000001</v>
      </c>
      <c r="E6334" s="39">
        <v>0.63080000000000003</v>
      </c>
    </row>
    <row r="6335" spans="1:5" x14ac:dyDescent="0.2">
      <c r="A6335" s="39">
        <v>85</v>
      </c>
      <c r="B6335" s="39">
        <v>2059</v>
      </c>
      <c r="C6335" s="38" t="s">
        <v>6408</v>
      </c>
      <c r="D6335" s="39">
        <v>0.66279999999999994</v>
      </c>
      <c r="E6335" s="39">
        <v>0.62470000000000003</v>
      </c>
    </row>
    <row r="6336" spans="1:5" x14ac:dyDescent="0.2">
      <c r="A6336" s="39">
        <v>85</v>
      </c>
      <c r="B6336" s="39">
        <v>2060</v>
      </c>
      <c r="C6336" s="38" t="s">
        <v>6409</v>
      </c>
      <c r="D6336" s="39">
        <v>0.6573</v>
      </c>
      <c r="E6336" s="39">
        <v>0.61880000000000002</v>
      </c>
    </row>
    <row r="6337" spans="1:5" x14ac:dyDescent="0.2">
      <c r="A6337" s="39">
        <v>85</v>
      </c>
      <c r="B6337" s="39">
        <v>2061</v>
      </c>
      <c r="C6337" s="38" t="s">
        <v>6410</v>
      </c>
      <c r="D6337" s="39">
        <v>0.65200000000000002</v>
      </c>
      <c r="E6337" s="39">
        <v>0.61280000000000001</v>
      </c>
    </row>
    <row r="6338" spans="1:5" x14ac:dyDescent="0.2">
      <c r="A6338" s="39">
        <v>85</v>
      </c>
      <c r="B6338" s="39">
        <v>2062</v>
      </c>
      <c r="C6338" s="38" t="s">
        <v>6411</v>
      </c>
      <c r="D6338" s="39">
        <v>0.64670000000000005</v>
      </c>
      <c r="E6338" s="39">
        <v>0.6069</v>
      </c>
    </row>
    <row r="6339" spans="1:5" x14ac:dyDescent="0.2">
      <c r="A6339" s="39">
        <v>85</v>
      </c>
      <c r="B6339" s="39">
        <v>2063</v>
      </c>
      <c r="C6339" s="38" t="s">
        <v>6412</v>
      </c>
      <c r="D6339" s="39">
        <v>0.64149999999999996</v>
      </c>
      <c r="E6339" s="39">
        <v>0.60119999999999996</v>
      </c>
    </row>
    <row r="6340" spans="1:5" x14ac:dyDescent="0.2">
      <c r="A6340" s="39">
        <v>85</v>
      </c>
      <c r="B6340" s="39">
        <v>2064</v>
      </c>
      <c r="C6340" s="38" t="s">
        <v>6413</v>
      </c>
      <c r="D6340" s="39">
        <v>0.63639999999999997</v>
      </c>
      <c r="E6340" s="39">
        <v>0.59550000000000003</v>
      </c>
    </row>
    <row r="6341" spans="1:5" x14ac:dyDescent="0.2">
      <c r="A6341" s="39">
        <v>85</v>
      </c>
      <c r="B6341" s="39">
        <v>2065</v>
      </c>
      <c r="C6341" s="38" t="s">
        <v>6414</v>
      </c>
      <c r="D6341" s="39">
        <v>0.63119999999999998</v>
      </c>
      <c r="E6341" s="39">
        <v>0.58989999999999998</v>
      </c>
    </row>
    <row r="6342" spans="1:5" x14ac:dyDescent="0.2">
      <c r="A6342" s="39">
        <v>85</v>
      </c>
      <c r="B6342" s="39">
        <v>2066</v>
      </c>
      <c r="C6342" s="38" t="s">
        <v>6415</v>
      </c>
      <c r="D6342" s="39">
        <v>0.62619999999999998</v>
      </c>
      <c r="E6342" s="39">
        <v>0.58450000000000002</v>
      </c>
    </row>
    <row r="6343" spans="1:5" x14ac:dyDescent="0.2">
      <c r="A6343" s="39">
        <v>85</v>
      </c>
      <c r="B6343" s="39">
        <v>2067</v>
      </c>
      <c r="C6343" s="38" t="s">
        <v>6416</v>
      </c>
      <c r="D6343" s="39">
        <v>0.62129999999999996</v>
      </c>
      <c r="E6343" s="39">
        <v>0.57899999999999996</v>
      </c>
    </row>
    <row r="6344" spans="1:5" x14ac:dyDescent="0.2">
      <c r="A6344" s="39">
        <v>85</v>
      </c>
      <c r="B6344" s="39">
        <v>2068</v>
      </c>
      <c r="C6344" s="38" t="s">
        <v>6417</v>
      </c>
      <c r="D6344" s="39">
        <v>0.61629999999999996</v>
      </c>
      <c r="E6344" s="39">
        <v>0.5736</v>
      </c>
    </row>
    <row r="6345" spans="1:5" x14ac:dyDescent="0.2">
      <c r="A6345" s="39">
        <v>85</v>
      </c>
      <c r="B6345" s="39">
        <v>2069</v>
      </c>
      <c r="C6345" s="38" t="s">
        <v>6418</v>
      </c>
      <c r="D6345" s="39">
        <v>0.61140000000000005</v>
      </c>
      <c r="E6345" s="39">
        <v>0.56840000000000002</v>
      </c>
    </row>
    <row r="6346" spans="1:5" x14ac:dyDescent="0.2">
      <c r="A6346" s="39">
        <v>85</v>
      </c>
      <c r="B6346" s="39">
        <v>2070</v>
      </c>
      <c r="C6346" s="38" t="s">
        <v>6419</v>
      </c>
      <c r="D6346" s="39">
        <v>0.60670000000000002</v>
      </c>
      <c r="E6346" s="39">
        <v>0.56320000000000003</v>
      </c>
    </row>
    <row r="6347" spans="1:5" x14ac:dyDescent="0.2">
      <c r="A6347" s="39">
        <v>85</v>
      </c>
      <c r="B6347" s="39">
        <v>2071</v>
      </c>
      <c r="C6347" s="38" t="s">
        <v>6420</v>
      </c>
      <c r="D6347" s="39">
        <v>0.60189999999999999</v>
      </c>
      <c r="E6347" s="39">
        <v>0.55800000000000005</v>
      </c>
    </row>
    <row r="6348" spans="1:5" x14ac:dyDescent="0.2">
      <c r="A6348" s="39">
        <v>85</v>
      </c>
      <c r="B6348" s="39">
        <v>2072</v>
      </c>
      <c r="C6348" s="38" t="s">
        <v>6421</v>
      </c>
      <c r="D6348" s="39">
        <v>0.59719999999999995</v>
      </c>
      <c r="E6348" s="39">
        <v>0.55300000000000005</v>
      </c>
    </row>
    <row r="6349" spans="1:5" x14ac:dyDescent="0.2">
      <c r="A6349" s="39">
        <v>85</v>
      </c>
      <c r="B6349" s="39">
        <v>2073</v>
      </c>
      <c r="C6349" s="38" t="s">
        <v>6422</v>
      </c>
      <c r="D6349" s="39">
        <v>0.59260000000000002</v>
      </c>
      <c r="E6349" s="39">
        <v>0.54800000000000004</v>
      </c>
    </row>
    <row r="6350" spans="1:5" x14ac:dyDescent="0.2">
      <c r="A6350" s="39">
        <v>85</v>
      </c>
      <c r="B6350" s="39">
        <v>2074</v>
      </c>
      <c r="C6350" s="38" t="s">
        <v>6423</v>
      </c>
      <c r="D6350" s="39">
        <v>0.58799999999999997</v>
      </c>
      <c r="E6350" s="39">
        <v>0.54320000000000002</v>
      </c>
    </row>
    <row r="6351" spans="1:5" x14ac:dyDescent="0.2">
      <c r="A6351" s="39">
        <v>85</v>
      </c>
      <c r="B6351" s="39">
        <v>2075</v>
      </c>
      <c r="C6351" s="38" t="s">
        <v>6424</v>
      </c>
      <c r="D6351" s="39">
        <v>0.58350000000000002</v>
      </c>
      <c r="E6351" s="39">
        <v>0.5383</v>
      </c>
    </row>
    <row r="6352" spans="1:5" x14ac:dyDescent="0.2">
      <c r="A6352" s="39">
        <v>85</v>
      </c>
      <c r="B6352" s="39">
        <v>2076</v>
      </c>
      <c r="C6352" s="38" t="s">
        <v>6425</v>
      </c>
      <c r="D6352" s="39">
        <v>0.57899999999999996</v>
      </c>
      <c r="E6352" s="39">
        <v>0.53349999999999997</v>
      </c>
    </row>
    <row r="6353" spans="1:5" x14ac:dyDescent="0.2">
      <c r="A6353" s="39">
        <v>85</v>
      </c>
      <c r="B6353" s="39">
        <v>2077</v>
      </c>
      <c r="C6353" s="38" t="s">
        <v>6426</v>
      </c>
      <c r="D6353" s="39">
        <v>0.5746</v>
      </c>
      <c r="E6353" s="39">
        <v>0.52890000000000004</v>
      </c>
    </row>
    <row r="6354" spans="1:5" x14ac:dyDescent="0.2">
      <c r="A6354" s="39">
        <v>85</v>
      </c>
      <c r="B6354" s="39">
        <v>2078</v>
      </c>
      <c r="C6354" s="38" t="s">
        <v>6427</v>
      </c>
      <c r="D6354" s="39">
        <v>0.57020000000000004</v>
      </c>
      <c r="E6354" s="39">
        <v>0.5242</v>
      </c>
    </row>
    <row r="6355" spans="1:5" x14ac:dyDescent="0.2">
      <c r="A6355" s="39">
        <v>85</v>
      </c>
      <c r="B6355" s="39">
        <v>2079</v>
      </c>
      <c r="C6355" s="38" t="s">
        <v>6428</v>
      </c>
      <c r="D6355" s="39">
        <v>0.56599999999999995</v>
      </c>
      <c r="E6355" s="39">
        <v>0.51970000000000005</v>
      </c>
    </row>
    <row r="6356" spans="1:5" x14ac:dyDescent="0.2">
      <c r="A6356" s="39">
        <v>85</v>
      </c>
      <c r="B6356" s="39">
        <v>2080</v>
      </c>
      <c r="C6356" s="38" t="s">
        <v>6429</v>
      </c>
      <c r="D6356" s="39">
        <v>0.56169999999999998</v>
      </c>
      <c r="E6356" s="39">
        <v>0.51519999999999999</v>
      </c>
    </row>
    <row r="6357" spans="1:5" x14ac:dyDescent="0.2">
      <c r="A6357" s="39">
        <v>85</v>
      </c>
      <c r="B6357" s="39">
        <v>2081</v>
      </c>
      <c r="C6357" s="38" t="s">
        <v>6430</v>
      </c>
      <c r="D6357" s="39">
        <v>0.55740000000000001</v>
      </c>
      <c r="E6357" s="39">
        <v>0.51080000000000003</v>
      </c>
    </row>
    <row r="6358" spans="1:5" x14ac:dyDescent="0.2">
      <c r="A6358" s="39">
        <v>85</v>
      </c>
      <c r="B6358" s="39">
        <v>2082</v>
      </c>
      <c r="C6358" s="38" t="s">
        <v>6431</v>
      </c>
      <c r="D6358" s="39">
        <v>0.55330000000000001</v>
      </c>
      <c r="E6358" s="39">
        <v>0.50639999999999996</v>
      </c>
    </row>
    <row r="6359" spans="1:5" x14ac:dyDescent="0.2">
      <c r="A6359" s="39">
        <v>85</v>
      </c>
      <c r="B6359" s="39">
        <v>2083</v>
      </c>
      <c r="C6359" s="38" t="s">
        <v>6432</v>
      </c>
      <c r="D6359" s="39">
        <v>0.54920000000000002</v>
      </c>
      <c r="E6359" s="39">
        <v>0.50219999999999998</v>
      </c>
    </row>
    <row r="6360" spans="1:5" x14ac:dyDescent="0.2">
      <c r="A6360" s="39">
        <v>85</v>
      </c>
      <c r="B6360" s="39">
        <v>2084</v>
      </c>
      <c r="C6360" s="38" t="s">
        <v>6433</v>
      </c>
      <c r="D6360" s="39">
        <v>0.54520000000000002</v>
      </c>
      <c r="E6360" s="39">
        <v>0.49790000000000001</v>
      </c>
    </row>
    <row r="6361" spans="1:5" x14ac:dyDescent="0.2">
      <c r="A6361" s="39">
        <v>85</v>
      </c>
      <c r="B6361" s="39">
        <v>2085</v>
      </c>
      <c r="C6361" s="38" t="s">
        <v>6434</v>
      </c>
      <c r="D6361" s="39">
        <v>0.54110000000000003</v>
      </c>
      <c r="E6361" s="39">
        <v>0.49380000000000002</v>
      </c>
    </row>
    <row r="6362" spans="1:5" x14ac:dyDescent="0.2">
      <c r="A6362" s="39">
        <v>85</v>
      </c>
      <c r="B6362" s="39">
        <v>2086</v>
      </c>
      <c r="C6362" s="38" t="s">
        <v>6435</v>
      </c>
      <c r="D6362" s="39">
        <v>0.53720000000000001</v>
      </c>
      <c r="E6362" s="39">
        <v>0.48959999999999998</v>
      </c>
    </row>
    <row r="6363" spans="1:5" x14ac:dyDescent="0.2">
      <c r="A6363" s="39">
        <v>85</v>
      </c>
      <c r="B6363" s="39">
        <v>2087</v>
      </c>
      <c r="C6363" s="38" t="s">
        <v>6436</v>
      </c>
      <c r="D6363" s="39">
        <v>0.53320000000000001</v>
      </c>
      <c r="E6363" s="39">
        <v>0.48559999999999998</v>
      </c>
    </row>
    <row r="6364" spans="1:5" x14ac:dyDescent="0.2">
      <c r="A6364" s="39">
        <v>85</v>
      </c>
      <c r="B6364" s="39">
        <v>2088</v>
      </c>
      <c r="C6364" s="38" t="s">
        <v>6437</v>
      </c>
      <c r="D6364" s="39">
        <v>0.52939999999999998</v>
      </c>
      <c r="E6364" s="39">
        <v>0.48159999999999997</v>
      </c>
    </row>
    <row r="6365" spans="1:5" x14ac:dyDescent="0.2">
      <c r="A6365" s="39">
        <v>85</v>
      </c>
      <c r="B6365" s="39">
        <v>2089</v>
      </c>
      <c r="C6365" s="38" t="s">
        <v>6438</v>
      </c>
      <c r="D6365" s="39">
        <v>0.52549999999999997</v>
      </c>
      <c r="E6365" s="39">
        <v>0.47770000000000001</v>
      </c>
    </row>
    <row r="6366" spans="1:5" x14ac:dyDescent="0.2">
      <c r="A6366" s="39">
        <v>85</v>
      </c>
      <c r="B6366" s="39">
        <v>2090</v>
      </c>
      <c r="C6366" s="38" t="s">
        <v>6439</v>
      </c>
      <c r="D6366" s="39">
        <v>0.52180000000000004</v>
      </c>
      <c r="E6366" s="39">
        <v>0.4738</v>
      </c>
    </row>
    <row r="6367" spans="1:5" x14ac:dyDescent="0.2">
      <c r="A6367" s="39">
        <v>85</v>
      </c>
      <c r="B6367" s="39">
        <v>2091</v>
      </c>
      <c r="C6367" s="38" t="s">
        <v>6440</v>
      </c>
      <c r="D6367" s="39">
        <v>0.51800000000000002</v>
      </c>
      <c r="E6367" s="39">
        <v>0.47</v>
      </c>
    </row>
    <row r="6368" spans="1:5" x14ac:dyDescent="0.2">
      <c r="A6368" s="39">
        <v>85</v>
      </c>
      <c r="B6368" s="39">
        <v>2092</v>
      </c>
      <c r="C6368" s="38" t="s">
        <v>6441</v>
      </c>
      <c r="D6368" s="39">
        <v>0.51439999999999997</v>
      </c>
      <c r="E6368" s="39">
        <v>0.4662</v>
      </c>
    </row>
    <row r="6369" spans="1:5" x14ac:dyDescent="0.2">
      <c r="A6369" s="39">
        <v>85</v>
      </c>
      <c r="B6369" s="39">
        <v>2093</v>
      </c>
      <c r="C6369" s="38" t="s">
        <v>6442</v>
      </c>
      <c r="D6369" s="39">
        <v>0.51070000000000004</v>
      </c>
      <c r="E6369" s="39">
        <v>0.46250000000000002</v>
      </c>
    </row>
    <row r="6370" spans="1:5" x14ac:dyDescent="0.2">
      <c r="A6370" s="39">
        <v>85</v>
      </c>
      <c r="B6370" s="39">
        <v>2094</v>
      </c>
      <c r="C6370" s="38" t="s">
        <v>6443</v>
      </c>
      <c r="D6370" s="39">
        <v>0.50719999999999998</v>
      </c>
      <c r="E6370" s="39">
        <v>0.45889999999999997</v>
      </c>
    </row>
    <row r="6371" spans="1:5" x14ac:dyDescent="0.2">
      <c r="A6371" s="39">
        <v>85</v>
      </c>
      <c r="B6371" s="39">
        <v>2095</v>
      </c>
      <c r="C6371" s="38" t="s">
        <v>6444</v>
      </c>
      <c r="D6371" s="39">
        <v>0.50360000000000005</v>
      </c>
      <c r="E6371" s="39">
        <v>0.45529999999999998</v>
      </c>
    </row>
    <row r="6372" spans="1:5" x14ac:dyDescent="0.2">
      <c r="A6372" s="39">
        <v>85</v>
      </c>
      <c r="B6372" s="39">
        <v>2096</v>
      </c>
      <c r="C6372" s="38" t="s">
        <v>6445</v>
      </c>
      <c r="D6372" s="39">
        <v>0.50009999999999999</v>
      </c>
      <c r="E6372" s="39">
        <v>0.45179999999999998</v>
      </c>
    </row>
    <row r="6373" spans="1:5" x14ac:dyDescent="0.2">
      <c r="A6373" s="39">
        <v>85</v>
      </c>
      <c r="B6373" s="39">
        <v>2097</v>
      </c>
      <c r="C6373" s="38" t="s">
        <v>6446</v>
      </c>
      <c r="D6373" s="39">
        <v>0.49669999999999997</v>
      </c>
      <c r="E6373" s="39">
        <v>0.44819999999999999</v>
      </c>
    </row>
    <row r="6374" spans="1:5" x14ac:dyDescent="0.2">
      <c r="A6374" s="39">
        <v>85</v>
      </c>
      <c r="B6374" s="39">
        <v>2098</v>
      </c>
      <c r="C6374" s="38" t="s">
        <v>6447</v>
      </c>
      <c r="D6374" s="39">
        <v>0.49320000000000003</v>
      </c>
      <c r="E6374" s="39">
        <v>0.44479999999999997</v>
      </c>
    </row>
    <row r="6375" spans="1:5" x14ac:dyDescent="0.2">
      <c r="A6375" s="39">
        <v>85</v>
      </c>
      <c r="B6375" s="39">
        <v>2099</v>
      </c>
      <c r="C6375" s="38" t="s">
        <v>6448</v>
      </c>
      <c r="D6375" s="39">
        <v>0.4899</v>
      </c>
      <c r="E6375" s="39">
        <v>0.4415</v>
      </c>
    </row>
    <row r="6376" spans="1:5" x14ac:dyDescent="0.2">
      <c r="A6376" s="39">
        <v>85</v>
      </c>
      <c r="B6376" s="39">
        <v>2100</v>
      </c>
      <c r="C6376" s="38" t="s">
        <v>6449</v>
      </c>
      <c r="D6376" s="39">
        <v>0.48649999999999999</v>
      </c>
      <c r="E6376" s="39">
        <v>0.43809999999999999</v>
      </c>
    </row>
    <row r="6377" spans="1:5" x14ac:dyDescent="0.2">
      <c r="A6377" s="39">
        <v>85</v>
      </c>
      <c r="B6377" s="39">
        <v>2101</v>
      </c>
      <c r="C6377" s="38" t="s">
        <v>6450</v>
      </c>
      <c r="D6377" s="39">
        <v>0.48320000000000002</v>
      </c>
      <c r="E6377" s="39">
        <v>0.43480000000000002</v>
      </c>
    </row>
    <row r="6378" spans="1:5" x14ac:dyDescent="0.2">
      <c r="A6378" s="39">
        <v>85</v>
      </c>
      <c r="B6378" s="39">
        <v>2102</v>
      </c>
      <c r="C6378" s="38" t="s">
        <v>6451</v>
      </c>
      <c r="D6378" s="39">
        <v>0.47989999999999999</v>
      </c>
      <c r="E6378" s="39">
        <v>0.43149999999999999</v>
      </c>
    </row>
    <row r="6379" spans="1:5" x14ac:dyDescent="0.2">
      <c r="A6379" s="39">
        <v>85</v>
      </c>
      <c r="B6379" s="39">
        <v>2103</v>
      </c>
      <c r="C6379" s="38" t="s">
        <v>6452</v>
      </c>
      <c r="D6379" s="39">
        <v>0.47670000000000001</v>
      </c>
      <c r="E6379" s="39">
        <v>0.4284</v>
      </c>
    </row>
    <row r="6380" spans="1:5" x14ac:dyDescent="0.2">
      <c r="A6380" s="39">
        <v>85</v>
      </c>
      <c r="B6380" s="39">
        <v>2104</v>
      </c>
      <c r="C6380" s="38" t="s">
        <v>6453</v>
      </c>
      <c r="D6380" s="39">
        <v>0.47360000000000002</v>
      </c>
      <c r="E6380" s="39">
        <v>0.42530000000000001</v>
      </c>
    </row>
    <row r="6381" spans="1:5" x14ac:dyDescent="0.2">
      <c r="A6381" s="39">
        <v>85</v>
      </c>
      <c r="B6381" s="39">
        <v>2105</v>
      </c>
      <c r="C6381" s="38" t="s">
        <v>6454</v>
      </c>
      <c r="D6381" s="39">
        <v>0.47039999999999998</v>
      </c>
      <c r="E6381" s="39">
        <v>0.42209999999999998</v>
      </c>
    </row>
    <row r="6382" spans="1:5" x14ac:dyDescent="0.2">
      <c r="A6382" s="39">
        <v>85</v>
      </c>
      <c r="B6382" s="39">
        <v>2106</v>
      </c>
      <c r="C6382" s="38" t="s">
        <v>6455</v>
      </c>
      <c r="D6382" s="39">
        <v>0.46729999999999999</v>
      </c>
      <c r="E6382" s="39">
        <v>0.41909999999999997</v>
      </c>
    </row>
    <row r="6383" spans="1:5" x14ac:dyDescent="0.2">
      <c r="A6383" s="39">
        <v>85</v>
      </c>
      <c r="B6383" s="39">
        <v>2107</v>
      </c>
      <c r="C6383" s="38" t="s">
        <v>6456</v>
      </c>
      <c r="D6383" s="39">
        <v>0.4642</v>
      </c>
      <c r="E6383" s="39">
        <v>0.41610000000000003</v>
      </c>
    </row>
    <row r="6384" spans="1:5" x14ac:dyDescent="0.2">
      <c r="A6384" s="39">
        <v>85</v>
      </c>
      <c r="B6384" s="39">
        <v>2108</v>
      </c>
      <c r="C6384" s="38" t="s">
        <v>6457</v>
      </c>
      <c r="D6384" s="39">
        <v>0.4612</v>
      </c>
      <c r="E6384" s="39">
        <v>0.41310000000000002</v>
      </c>
    </row>
    <row r="6385" spans="1:5" x14ac:dyDescent="0.2">
      <c r="A6385" s="39">
        <v>85</v>
      </c>
      <c r="B6385" s="39">
        <v>2109</v>
      </c>
      <c r="C6385" s="38" t="s">
        <v>6458</v>
      </c>
      <c r="D6385" s="39">
        <v>0.4582</v>
      </c>
      <c r="E6385" s="39">
        <v>0.41020000000000001</v>
      </c>
    </row>
    <row r="6386" spans="1:5" x14ac:dyDescent="0.2">
      <c r="A6386" s="39">
        <v>85</v>
      </c>
      <c r="B6386" s="39">
        <v>2110</v>
      </c>
      <c r="C6386" s="38" t="s">
        <v>6459</v>
      </c>
      <c r="D6386" s="39">
        <v>0.45519999999999999</v>
      </c>
      <c r="E6386" s="39">
        <v>0.4073</v>
      </c>
    </row>
    <row r="6387" spans="1:5" x14ac:dyDescent="0.2">
      <c r="A6387" s="39">
        <v>85</v>
      </c>
      <c r="B6387" s="39">
        <v>2111</v>
      </c>
      <c r="C6387" s="38" t="s">
        <v>6460</v>
      </c>
      <c r="D6387" s="39">
        <v>0.45229999999999998</v>
      </c>
      <c r="E6387" s="39">
        <v>0.40450000000000003</v>
      </c>
    </row>
    <row r="6388" spans="1:5" x14ac:dyDescent="0.2">
      <c r="A6388" s="39">
        <v>85</v>
      </c>
      <c r="B6388" s="39">
        <v>2112</v>
      </c>
      <c r="C6388" s="38" t="s">
        <v>6461</v>
      </c>
      <c r="D6388" s="39">
        <v>0.44940000000000002</v>
      </c>
      <c r="E6388" s="39">
        <v>0.4017</v>
      </c>
    </row>
    <row r="6389" spans="1:5" x14ac:dyDescent="0.2">
      <c r="A6389" s="39">
        <v>85</v>
      </c>
      <c r="B6389" s="39">
        <v>2113</v>
      </c>
      <c r="C6389" s="38" t="s">
        <v>6462</v>
      </c>
      <c r="D6389" s="39">
        <v>0.4466</v>
      </c>
      <c r="E6389" s="39">
        <v>0.39889999999999998</v>
      </c>
    </row>
    <row r="6390" spans="1:5" x14ac:dyDescent="0.2">
      <c r="A6390" s="39">
        <v>85</v>
      </c>
      <c r="B6390" s="39">
        <v>2114</v>
      </c>
      <c r="C6390" s="38" t="s">
        <v>6463</v>
      </c>
      <c r="D6390" s="39">
        <v>0.44379999999999997</v>
      </c>
      <c r="E6390" s="39">
        <v>0.3962</v>
      </c>
    </row>
    <row r="6391" spans="1:5" x14ac:dyDescent="0.2">
      <c r="A6391" s="39">
        <v>85</v>
      </c>
      <c r="B6391" s="39">
        <v>2115</v>
      </c>
      <c r="C6391" s="38" t="s">
        <v>6464</v>
      </c>
      <c r="D6391" s="39">
        <v>0.441</v>
      </c>
      <c r="E6391" s="39">
        <v>0.39360000000000001</v>
      </c>
    </row>
    <row r="6392" spans="1:5" x14ac:dyDescent="0.2">
      <c r="A6392" s="39">
        <v>85</v>
      </c>
      <c r="B6392" s="39">
        <v>2116</v>
      </c>
      <c r="C6392" s="38" t="s">
        <v>6465</v>
      </c>
      <c r="D6392" s="39">
        <v>0.43821766561514203</v>
      </c>
      <c r="E6392" s="39">
        <v>0.3910170620898536</v>
      </c>
    </row>
    <row r="6393" spans="1:5" x14ac:dyDescent="0.2">
      <c r="A6393" s="39">
        <v>85</v>
      </c>
      <c r="B6393" s="39">
        <v>2117</v>
      </c>
      <c r="C6393" s="38" t="s">
        <v>6466</v>
      </c>
      <c r="D6393" s="39">
        <v>0.43545288539044086</v>
      </c>
      <c r="E6393" s="39">
        <v>0.38845107430228765</v>
      </c>
    </row>
    <row r="6394" spans="1:5" x14ac:dyDescent="0.2">
      <c r="A6394" s="39">
        <v>86</v>
      </c>
      <c r="B6394" s="39">
        <v>2024</v>
      </c>
      <c r="C6394" s="38" t="s">
        <v>6467</v>
      </c>
      <c r="D6394" s="39">
        <v>0.94169999999999998</v>
      </c>
      <c r="E6394" s="39">
        <v>0.93840000000000001</v>
      </c>
    </row>
    <row r="6395" spans="1:5" x14ac:dyDescent="0.2">
      <c r="A6395" s="39">
        <v>86</v>
      </c>
      <c r="B6395" s="39">
        <v>2025</v>
      </c>
      <c r="C6395" s="38" t="s">
        <v>6468</v>
      </c>
      <c r="D6395" s="39">
        <v>0.91469999999999996</v>
      </c>
      <c r="E6395" s="39">
        <v>0.90980000000000005</v>
      </c>
    </row>
    <row r="6396" spans="1:5" x14ac:dyDescent="0.2">
      <c r="A6396" s="39">
        <v>86</v>
      </c>
      <c r="B6396" s="39">
        <v>2026</v>
      </c>
      <c r="C6396" s="38" t="s">
        <v>6469</v>
      </c>
      <c r="D6396" s="39">
        <v>0.90680000000000005</v>
      </c>
      <c r="E6396" s="39">
        <v>0.90010000000000001</v>
      </c>
    </row>
    <row r="6397" spans="1:5" x14ac:dyDescent="0.2">
      <c r="A6397" s="39">
        <v>86</v>
      </c>
      <c r="B6397" s="39">
        <v>2027</v>
      </c>
      <c r="C6397" s="38" t="s">
        <v>6470</v>
      </c>
      <c r="D6397" s="39">
        <v>0.89900000000000002</v>
      </c>
      <c r="E6397" s="39">
        <v>0.89080000000000004</v>
      </c>
    </row>
    <row r="6398" spans="1:5" x14ac:dyDescent="0.2">
      <c r="A6398" s="39">
        <v>86</v>
      </c>
      <c r="B6398" s="39">
        <v>2028</v>
      </c>
      <c r="C6398" s="38" t="s">
        <v>6471</v>
      </c>
      <c r="D6398" s="39">
        <v>0.89129999999999998</v>
      </c>
      <c r="E6398" s="39">
        <v>0.88170000000000004</v>
      </c>
    </row>
    <row r="6399" spans="1:5" x14ac:dyDescent="0.2">
      <c r="A6399" s="39">
        <v>86</v>
      </c>
      <c r="B6399" s="39">
        <v>2029</v>
      </c>
      <c r="C6399" s="38" t="s">
        <v>6472</v>
      </c>
      <c r="D6399" s="39">
        <v>0.88360000000000005</v>
      </c>
      <c r="E6399" s="39">
        <v>0.87280000000000002</v>
      </c>
    </row>
    <row r="6400" spans="1:5" x14ac:dyDescent="0.2">
      <c r="A6400" s="39">
        <v>86</v>
      </c>
      <c r="B6400" s="39">
        <v>2030</v>
      </c>
      <c r="C6400" s="38" t="s">
        <v>6473</v>
      </c>
      <c r="D6400" s="39">
        <v>0.87560000000000004</v>
      </c>
      <c r="E6400" s="39">
        <v>0.86370000000000002</v>
      </c>
    </row>
    <row r="6401" spans="1:5" x14ac:dyDescent="0.2">
      <c r="A6401" s="39">
        <v>86</v>
      </c>
      <c r="B6401" s="39">
        <v>2031</v>
      </c>
      <c r="C6401" s="38" t="s">
        <v>6474</v>
      </c>
      <c r="D6401" s="39">
        <v>0.86729999999999996</v>
      </c>
      <c r="E6401" s="39">
        <v>0.85450000000000004</v>
      </c>
    </row>
    <row r="6402" spans="1:5" x14ac:dyDescent="0.2">
      <c r="A6402" s="39">
        <v>86</v>
      </c>
      <c r="B6402" s="39">
        <v>2032</v>
      </c>
      <c r="C6402" s="38" t="s">
        <v>6475</v>
      </c>
      <c r="D6402" s="39">
        <v>0.85860000000000003</v>
      </c>
      <c r="E6402" s="39">
        <v>0.84509999999999996</v>
      </c>
    </row>
    <row r="6403" spans="1:5" x14ac:dyDescent="0.2">
      <c r="A6403" s="39">
        <v>86</v>
      </c>
      <c r="B6403" s="39">
        <v>2033</v>
      </c>
      <c r="C6403" s="38" t="s">
        <v>6476</v>
      </c>
      <c r="D6403" s="39">
        <v>0.84950000000000003</v>
      </c>
      <c r="E6403" s="39">
        <v>0.83550000000000002</v>
      </c>
    </row>
    <row r="6404" spans="1:5" x14ac:dyDescent="0.2">
      <c r="A6404" s="39">
        <v>86</v>
      </c>
      <c r="B6404" s="39">
        <v>2034</v>
      </c>
      <c r="C6404" s="38" t="s">
        <v>6477</v>
      </c>
      <c r="D6404" s="39">
        <v>0.83940000000000003</v>
      </c>
      <c r="E6404" s="39">
        <v>0.82440000000000002</v>
      </c>
    </row>
    <row r="6405" spans="1:5" x14ac:dyDescent="0.2">
      <c r="A6405" s="39">
        <v>86</v>
      </c>
      <c r="B6405" s="39">
        <v>2035</v>
      </c>
      <c r="C6405" s="38" t="s">
        <v>6478</v>
      </c>
      <c r="D6405" s="39">
        <v>0.82950000000000002</v>
      </c>
      <c r="E6405" s="39">
        <v>0.81379999999999997</v>
      </c>
    </row>
    <row r="6406" spans="1:5" x14ac:dyDescent="0.2">
      <c r="A6406" s="39">
        <v>86</v>
      </c>
      <c r="B6406" s="39">
        <v>2036</v>
      </c>
      <c r="C6406" s="38" t="s">
        <v>6479</v>
      </c>
      <c r="D6406" s="39">
        <v>0.82020000000000004</v>
      </c>
      <c r="E6406" s="39">
        <v>0.80359999999999998</v>
      </c>
    </row>
    <row r="6407" spans="1:5" x14ac:dyDescent="0.2">
      <c r="A6407" s="39">
        <v>86</v>
      </c>
      <c r="B6407" s="39">
        <v>2037</v>
      </c>
      <c r="C6407" s="38" t="s">
        <v>6480</v>
      </c>
      <c r="D6407" s="39">
        <v>0.81140000000000001</v>
      </c>
      <c r="E6407" s="39">
        <v>0.79400000000000004</v>
      </c>
    </row>
    <row r="6408" spans="1:5" x14ac:dyDescent="0.2">
      <c r="A6408" s="39">
        <v>86</v>
      </c>
      <c r="B6408" s="39">
        <v>2038</v>
      </c>
      <c r="C6408" s="38" t="s">
        <v>6481</v>
      </c>
      <c r="D6408" s="39">
        <v>0.80320000000000003</v>
      </c>
      <c r="E6408" s="39">
        <v>0.78500000000000003</v>
      </c>
    </row>
    <row r="6409" spans="1:5" x14ac:dyDescent="0.2">
      <c r="A6409" s="39">
        <v>86</v>
      </c>
      <c r="B6409" s="39">
        <v>2039</v>
      </c>
      <c r="C6409" s="38" t="s">
        <v>6482</v>
      </c>
      <c r="D6409" s="39">
        <v>0.79569999999999996</v>
      </c>
      <c r="E6409" s="39">
        <v>0.77639999999999998</v>
      </c>
    </row>
    <row r="6410" spans="1:5" x14ac:dyDescent="0.2">
      <c r="A6410" s="39">
        <v>86</v>
      </c>
      <c r="B6410" s="39">
        <v>2040</v>
      </c>
      <c r="C6410" s="38" t="s">
        <v>6483</v>
      </c>
      <c r="D6410" s="39">
        <v>0.78859999999999997</v>
      </c>
      <c r="E6410" s="39">
        <v>0.76829999999999998</v>
      </c>
    </row>
    <row r="6411" spans="1:5" x14ac:dyDescent="0.2">
      <c r="A6411" s="39">
        <v>86</v>
      </c>
      <c r="B6411" s="39">
        <v>2041</v>
      </c>
      <c r="C6411" s="38" t="s">
        <v>6484</v>
      </c>
      <c r="D6411" s="39">
        <v>0.78190000000000004</v>
      </c>
      <c r="E6411" s="39">
        <v>0.76060000000000005</v>
      </c>
    </row>
    <row r="6412" spans="1:5" x14ac:dyDescent="0.2">
      <c r="A6412" s="39">
        <v>86</v>
      </c>
      <c r="B6412" s="39">
        <v>2042</v>
      </c>
      <c r="C6412" s="38" t="s">
        <v>6485</v>
      </c>
      <c r="D6412" s="39">
        <v>0.77559999999999996</v>
      </c>
      <c r="E6412" s="39">
        <v>0.75309999999999999</v>
      </c>
    </row>
    <row r="6413" spans="1:5" x14ac:dyDescent="0.2">
      <c r="A6413" s="39">
        <v>86</v>
      </c>
      <c r="B6413" s="39">
        <v>2043</v>
      </c>
      <c r="C6413" s="38" t="s">
        <v>6486</v>
      </c>
      <c r="D6413" s="39">
        <v>0.76929999999999998</v>
      </c>
      <c r="E6413" s="39">
        <v>0.74580000000000002</v>
      </c>
    </row>
    <row r="6414" spans="1:5" x14ac:dyDescent="0.2">
      <c r="A6414" s="39">
        <v>86</v>
      </c>
      <c r="B6414" s="39">
        <v>2044</v>
      </c>
      <c r="C6414" s="38" t="s">
        <v>6487</v>
      </c>
      <c r="D6414" s="39">
        <v>0.76319999999999999</v>
      </c>
      <c r="E6414" s="39">
        <v>0.73870000000000002</v>
      </c>
    </row>
    <row r="6415" spans="1:5" x14ac:dyDescent="0.2">
      <c r="A6415" s="39">
        <v>86</v>
      </c>
      <c r="B6415" s="39">
        <v>2045</v>
      </c>
      <c r="C6415" s="38" t="s">
        <v>6488</v>
      </c>
      <c r="D6415" s="39">
        <v>0.75700000000000001</v>
      </c>
      <c r="E6415" s="39">
        <v>0.73160000000000003</v>
      </c>
    </row>
    <row r="6416" spans="1:5" x14ac:dyDescent="0.2">
      <c r="A6416" s="39">
        <v>86</v>
      </c>
      <c r="B6416" s="39">
        <v>2046</v>
      </c>
      <c r="C6416" s="38" t="s">
        <v>6489</v>
      </c>
      <c r="D6416" s="39">
        <v>0.751</v>
      </c>
      <c r="E6416" s="39">
        <v>0.72470000000000001</v>
      </c>
    </row>
    <row r="6417" spans="1:5" x14ac:dyDescent="0.2">
      <c r="A6417" s="39">
        <v>86</v>
      </c>
      <c r="B6417" s="39">
        <v>2047</v>
      </c>
      <c r="C6417" s="38" t="s">
        <v>6490</v>
      </c>
      <c r="D6417" s="39">
        <v>0.745</v>
      </c>
      <c r="E6417" s="39">
        <v>0.71779999999999999</v>
      </c>
    </row>
    <row r="6418" spans="1:5" x14ac:dyDescent="0.2">
      <c r="A6418" s="39">
        <v>86</v>
      </c>
      <c r="B6418" s="39">
        <v>2048</v>
      </c>
      <c r="C6418" s="38" t="s">
        <v>6491</v>
      </c>
      <c r="D6418" s="39">
        <v>0.73919999999999997</v>
      </c>
      <c r="E6418" s="39">
        <v>0.71109999999999995</v>
      </c>
    </row>
    <row r="6419" spans="1:5" x14ac:dyDescent="0.2">
      <c r="A6419" s="39">
        <v>86</v>
      </c>
      <c r="B6419" s="39">
        <v>2049</v>
      </c>
      <c r="C6419" s="38" t="s">
        <v>6492</v>
      </c>
      <c r="D6419" s="39">
        <v>0.73329999999999995</v>
      </c>
      <c r="E6419" s="39">
        <v>0.70440000000000003</v>
      </c>
    </row>
    <row r="6420" spans="1:5" x14ac:dyDescent="0.2">
      <c r="A6420" s="39">
        <v>86</v>
      </c>
      <c r="B6420" s="39">
        <v>2050</v>
      </c>
      <c r="C6420" s="38" t="s">
        <v>6493</v>
      </c>
      <c r="D6420" s="39">
        <v>0.72760000000000002</v>
      </c>
      <c r="E6420" s="39">
        <v>0.69789999999999996</v>
      </c>
    </row>
    <row r="6421" spans="1:5" x14ac:dyDescent="0.2">
      <c r="A6421" s="39">
        <v>86</v>
      </c>
      <c r="B6421" s="39">
        <v>2051</v>
      </c>
      <c r="C6421" s="38" t="s">
        <v>6494</v>
      </c>
      <c r="D6421" s="39">
        <v>0.72189999999999999</v>
      </c>
      <c r="E6421" s="39">
        <v>0.69140000000000001</v>
      </c>
    </row>
    <row r="6422" spans="1:5" x14ac:dyDescent="0.2">
      <c r="A6422" s="39">
        <v>86</v>
      </c>
      <c r="B6422" s="39">
        <v>2052</v>
      </c>
      <c r="C6422" s="38" t="s">
        <v>6495</v>
      </c>
      <c r="D6422" s="39">
        <v>0.71630000000000005</v>
      </c>
      <c r="E6422" s="39">
        <v>0.68500000000000005</v>
      </c>
    </row>
    <row r="6423" spans="1:5" x14ac:dyDescent="0.2">
      <c r="A6423" s="39">
        <v>86</v>
      </c>
      <c r="B6423" s="39">
        <v>2053</v>
      </c>
      <c r="C6423" s="38" t="s">
        <v>6496</v>
      </c>
      <c r="D6423" s="39">
        <v>0.71079999999999999</v>
      </c>
      <c r="E6423" s="39">
        <v>0.67879999999999996</v>
      </c>
    </row>
    <row r="6424" spans="1:5" x14ac:dyDescent="0.2">
      <c r="A6424" s="39">
        <v>86</v>
      </c>
      <c r="B6424" s="39">
        <v>2054</v>
      </c>
      <c r="C6424" s="38" t="s">
        <v>6497</v>
      </c>
      <c r="D6424" s="39">
        <v>0.70520000000000005</v>
      </c>
      <c r="E6424" s="39">
        <v>0.67249999999999999</v>
      </c>
    </row>
    <row r="6425" spans="1:5" x14ac:dyDescent="0.2">
      <c r="A6425" s="39">
        <v>86</v>
      </c>
      <c r="B6425" s="39">
        <v>2055</v>
      </c>
      <c r="C6425" s="38" t="s">
        <v>6498</v>
      </c>
      <c r="D6425" s="39">
        <v>0.69989999999999997</v>
      </c>
      <c r="E6425" s="39">
        <v>0.66649999999999998</v>
      </c>
    </row>
    <row r="6426" spans="1:5" x14ac:dyDescent="0.2">
      <c r="A6426" s="39">
        <v>86</v>
      </c>
      <c r="B6426" s="39">
        <v>2056</v>
      </c>
      <c r="C6426" s="38" t="s">
        <v>6499</v>
      </c>
      <c r="D6426" s="39">
        <v>0.6946</v>
      </c>
      <c r="E6426" s="39">
        <v>0.66039999999999999</v>
      </c>
    </row>
    <row r="6427" spans="1:5" x14ac:dyDescent="0.2">
      <c r="A6427" s="39">
        <v>86</v>
      </c>
      <c r="B6427" s="39">
        <v>2057</v>
      </c>
      <c r="C6427" s="38" t="s">
        <v>6500</v>
      </c>
      <c r="D6427" s="39">
        <v>0.68920000000000003</v>
      </c>
      <c r="E6427" s="39">
        <v>0.65449999999999997</v>
      </c>
    </row>
    <row r="6428" spans="1:5" x14ac:dyDescent="0.2">
      <c r="A6428" s="39">
        <v>86</v>
      </c>
      <c r="B6428" s="39">
        <v>2058</v>
      </c>
      <c r="C6428" s="38" t="s">
        <v>6501</v>
      </c>
      <c r="D6428" s="39">
        <v>0.68400000000000005</v>
      </c>
      <c r="E6428" s="39">
        <v>0.64870000000000005</v>
      </c>
    </row>
    <row r="6429" spans="1:5" x14ac:dyDescent="0.2">
      <c r="A6429" s="39">
        <v>86</v>
      </c>
      <c r="B6429" s="39">
        <v>2059</v>
      </c>
      <c r="C6429" s="38" t="s">
        <v>6502</v>
      </c>
      <c r="D6429" s="39">
        <v>0.67879999999999996</v>
      </c>
      <c r="E6429" s="39">
        <v>0.64290000000000003</v>
      </c>
    </row>
    <row r="6430" spans="1:5" x14ac:dyDescent="0.2">
      <c r="A6430" s="39">
        <v>86</v>
      </c>
      <c r="B6430" s="39">
        <v>2060</v>
      </c>
      <c r="C6430" s="38" t="s">
        <v>6503</v>
      </c>
      <c r="D6430" s="39">
        <v>0.67379999999999995</v>
      </c>
      <c r="E6430" s="39">
        <v>0.63729999999999998</v>
      </c>
    </row>
    <row r="6431" spans="1:5" x14ac:dyDescent="0.2">
      <c r="A6431" s="39">
        <v>86</v>
      </c>
      <c r="B6431" s="39">
        <v>2061</v>
      </c>
      <c r="C6431" s="38" t="s">
        <v>6504</v>
      </c>
      <c r="D6431" s="39">
        <v>0.66869999999999996</v>
      </c>
      <c r="E6431" s="39">
        <v>0.63170000000000004</v>
      </c>
    </row>
    <row r="6432" spans="1:5" x14ac:dyDescent="0.2">
      <c r="A6432" s="39">
        <v>86</v>
      </c>
      <c r="B6432" s="39">
        <v>2062</v>
      </c>
      <c r="C6432" s="38" t="s">
        <v>6505</v>
      </c>
      <c r="D6432" s="39">
        <v>0.66369999999999996</v>
      </c>
      <c r="E6432" s="39">
        <v>0.62619999999999998</v>
      </c>
    </row>
    <row r="6433" spans="1:5" x14ac:dyDescent="0.2">
      <c r="A6433" s="39">
        <v>86</v>
      </c>
      <c r="B6433" s="39">
        <v>2063</v>
      </c>
      <c r="C6433" s="38" t="s">
        <v>6506</v>
      </c>
      <c r="D6433" s="39">
        <v>0.65880000000000005</v>
      </c>
      <c r="E6433" s="39">
        <v>0.62070000000000003</v>
      </c>
    </row>
    <row r="6434" spans="1:5" x14ac:dyDescent="0.2">
      <c r="A6434" s="39">
        <v>86</v>
      </c>
      <c r="B6434" s="39">
        <v>2064</v>
      </c>
      <c r="C6434" s="38" t="s">
        <v>6507</v>
      </c>
      <c r="D6434" s="39">
        <v>0.65390000000000004</v>
      </c>
      <c r="E6434" s="39">
        <v>0.61539999999999995</v>
      </c>
    </row>
    <row r="6435" spans="1:5" x14ac:dyDescent="0.2">
      <c r="A6435" s="39">
        <v>86</v>
      </c>
      <c r="B6435" s="39">
        <v>2065</v>
      </c>
      <c r="C6435" s="38" t="s">
        <v>6508</v>
      </c>
      <c r="D6435" s="39">
        <v>0.64910000000000001</v>
      </c>
      <c r="E6435" s="39">
        <v>0.61009999999999998</v>
      </c>
    </row>
    <row r="6436" spans="1:5" x14ac:dyDescent="0.2">
      <c r="A6436" s="39">
        <v>86</v>
      </c>
      <c r="B6436" s="39">
        <v>2066</v>
      </c>
      <c r="C6436" s="38" t="s">
        <v>6509</v>
      </c>
      <c r="D6436" s="39">
        <v>0.64439999999999997</v>
      </c>
      <c r="E6436" s="39">
        <v>0.60489999999999999</v>
      </c>
    </row>
    <row r="6437" spans="1:5" x14ac:dyDescent="0.2">
      <c r="A6437" s="39">
        <v>86</v>
      </c>
      <c r="B6437" s="39">
        <v>2067</v>
      </c>
      <c r="C6437" s="38" t="s">
        <v>6510</v>
      </c>
      <c r="D6437" s="39">
        <v>0.63970000000000005</v>
      </c>
      <c r="E6437" s="39">
        <v>0.5998</v>
      </c>
    </row>
    <row r="6438" spans="1:5" x14ac:dyDescent="0.2">
      <c r="A6438" s="39">
        <v>86</v>
      </c>
      <c r="B6438" s="39">
        <v>2068</v>
      </c>
      <c r="C6438" s="38" t="s">
        <v>6511</v>
      </c>
      <c r="D6438" s="39">
        <v>0.63500000000000001</v>
      </c>
      <c r="E6438" s="39">
        <v>0.59470000000000001</v>
      </c>
    </row>
    <row r="6439" spans="1:5" x14ac:dyDescent="0.2">
      <c r="A6439" s="39">
        <v>86</v>
      </c>
      <c r="B6439" s="39">
        <v>2069</v>
      </c>
      <c r="C6439" s="38" t="s">
        <v>6512</v>
      </c>
      <c r="D6439" s="39">
        <v>0.63049999999999995</v>
      </c>
      <c r="E6439" s="39">
        <v>0.58979999999999999</v>
      </c>
    </row>
    <row r="6440" spans="1:5" x14ac:dyDescent="0.2">
      <c r="A6440" s="39">
        <v>86</v>
      </c>
      <c r="B6440" s="39">
        <v>2070</v>
      </c>
      <c r="C6440" s="38" t="s">
        <v>6513</v>
      </c>
      <c r="D6440" s="39">
        <v>0.62590000000000001</v>
      </c>
      <c r="E6440" s="39">
        <v>0.58479999999999999</v>
      </c>
    </row>
    <row r="6441" spans="1:5" x14ac:dyDescent="0.2">
      <c r="A6441" s="39">
        <v>86</v>
      </c>
      <c r="B6441" s="39">
        <v>2071</v>
      </c>
      <c r="C6441" s="38" t="s">
        <v>6514</v>
      </c>
      <c r="D6441" s="39">
        <v>0.62150000000000005</v>
      </c>
      <c r="E6441" s="39">
        <v>0.58009999999999995</v>
      </c>
    </row>
    <row r="6442" spans="1:5" x14ac:dyDescent="0.2">
      <c r="A6442" s="39">
        <v>86</v>
      </c>
      <c r="B6442" s="39">
        <v>2072</v>
      </c>
      <c r="C6442" s="38" t="s">
        <v>6515</v>
      </c>
      <c r="D6442" s="39">
        <v>0.61709999999999998</v>
      </c>
      <c r="E6442" s="39">
        <v>0.57530000000000003</v>
      </c>
    </row>
    <row r="6443" spans="1:5" x14ac:dyDescent="0.2">
      <c r="A6443" s="39">
        <v>86</v>
      </c>
      <c r="B6443" s="39">
        <v>2073</v>
      </c>
      <c r="C6443" s="38" t="s">
        <v>6516</v>
      </c>
      <c r="D6443" s="39">
        <v>0.61270000000000002</v>
      </c>
      <c r="E6443" s="39">
        <v>0.5706</v>
      </c>
    </row>
    <row r="6444" spans="1:5" x14ac:dyDescent="0.2">
      <c r="A6444" s="39">
        <v>86</v>
      </c>
      <c r="B6444" s="39">
        <v>2074</v>
      </c>
      <c r="C6444" s="38" t="s">
        <v>6517</v>
      </c>
      <c r="D6444" s="39">
        <v>0.60840000000000005</v>
      </c>
      <c r="E6444" s="39">
        <v>0.56599999999999995</v>
      </c>
    </row>
    <row r="6445" spans="1:5" x14ac:dyDescent="0.2">
      <c r="A6445" s="39">
        <v>86</v>
      </c>
      <c r="B6445" s="39">
        <v>2075</v>
      </c>
      <c r="C6445" s="38" t="s">
        <v>6518</v>
      </c>
      <c r="D6445" s="39">
        <v>0.60409999999999997</v>
      </c>
      <c r="E6445" s="39">
        <v>0.56140000000000001</v>
      </c>
    </row>
    <row r="6446" spans="1:5" x14ac:dyDescent="0.2">
      <c r="A6446" s="39">
        <v>86</v>
      </c>
      <c r="B6446" s="39">
        <v>2076</v>
      </c>
      <c r="C6446" s="38" t="s">
        <v>6519</v>
      </c>
      <c r="D6446" s="39">
        <v>0.59989999999999999</v>
      </c>
      <c r="E6446" s="39">
        <v>0.55689999999999995</v>
      </c>
    </row>
    <row r="6447" spans="1:5" x14ac:dyDescent="0.2">
      <c r="A6447" s="39">
        <v>86</v>
      </c>
      <c r="B6447" s="39">
        <v>2077</v>
      </c>
      <c r="C6447" s="38" t="s">
        <v>6520</v>
      </c>
      <c r="D6447" s="39">
        <v>0.5958</v>
      </c>
      <c r="E6447" s="39">
        <v>0.55259999999999998</v>
      </c>
    </row>
    <row r="6448" spans="1:5" x14ac:dyDescent="0.2">
      <c r="A6448" s="39">
        <v>86</v>
      </c>
      <c r="B6448" s="39">
        <v>2078</v>
      </c>
      <c r="C6448" s="38" t="s">
        <v>6521</v>
      </c>
      <c r="D6448" s="39">
        <v>0.59160000000000001</v>
      </c>
      <c r="E6448" s="39">
        <v>0.54810000000000003</v>
      </c>
    </row>
    <row r="6449" spans="1:5" x14ac:dyDescent="0.2">
      <c r="A6449" s="39">
        <v>86</v>
      </c>
      <c r="B6449" s="39">
        <v>2079</v>
      </c>
      <c r="C6449" s="38" t="s">
        <v>6522</v>
      </c>
      <c r="D6449" s="39">
        <v>0.58760000000000001</v>
      </c>
      <c r="E6449" s="39">
        <v>0.54390000000000005</v>
      </c>
    </row>
    <row r="6450" spans="1:5" x14ac:dyDescent="0.2">
      <c r="A6450" s="39">
        <v>86</v>
      </c>
      <c r="B6450" s="39">
        <v>2080</v>
      </c>
      <c r="C6450" s="38" t="s">
        <v>6523</v>
      </c>
      <c r="D6450" s="39">
        <v>0.58360000000000001</v>
      </c>
      <c r="E6450" s="39">
        <v>0.53969999999999996</v>
      </c>
    </row>
    <row r="6451" spans="1:5" x14ac:dyDescent="0.2">
      <c r="A6451" s="39">
        <v>86</v>
      </c>
      <c r="B6451" s="39">
        <v>2081</v>
      </c>
      <c r="C6451" s="38" t="s">
        <v>6524</v>
      </c>
      <c r="D6451" s="39">
        <v>0.5796</v>
      </c>
      <c r="E6451" s="39">
        <v>0.53539999999999999</v>
      </c>
    </row>
    <row r="6452" spans="1:5" x14ac:dyDescent="0.2">
      <c r="A6452" s="39">
        <v>86</v>
      </c>
      <c r="B6452" s="39">
        <v>2082</v>
      </c>
      <c r="C6452" s="38" t="s">
        <v>6525</v>
      </c>
      <c r="D6452" s="39">
        <v>0.57569999999999999</v>
      </c>
      <c r="E6452" s="39">
        <v>0.53139999999999998</v>
      </c>
    </row>
    <row r="6453" spans="1:5" x14ac:dyDescent="0.2">
      <c r="A6453" s="39">
        <v>86</v>
      </c>
      <c r="B6453" s="39">
        <v>2083</v>
      </c>
      <c r="C6453" s="38" t="s">
        <v>6526</v>
      </c>
      <c r="D6453" s="39">
        <v>0.57169999999999999</v>
      </c>
      <c r="E6453" s="39">
        <v>0.52739999999999998</v>
      </c>
    </row>
    <row r="6454" spans="1:5" x14ac:dyDescent="0.2">
      <c r="A6454" s="39">
        <v>86</v>
      </c>
      <c r="B6454" s="39">
        <v>2084</v>
      </c>
      <c r="C6454" s="38" t="s">
        <v>6527</v>
      </c>
      <c r="D6454" s="39">
        <v>0.56789999999999996</v>
      </c>
      <c r="E6454" s="39">
        <v>0.52329999999999999</v>
      </c>
    </row>
    <row r="6455" spans="1:5" x14ac:dyDescent="0.2">
      <c r="A6455" s="39">
        <v>86</v>
      </c>
      <c r="B6455" s="39">
        <v>2085</v>
      </c>
      <c r="C6455" s="38" t="s">
        <v>6528</v>
      </c>
      <c r="D6455" s="39">
        <v>0.56420000000000003</v>
      </c>
      <c r="E6455" s="39">
        <v>0.51939999999999997</v>
      </c>
    </row>
    <row r="6456" spans="1:5" x14ac:dyDescent="0.2">
      <c r="A6456" s="39">
        <v>86</v>
      </c>
      <c r="B6456" s="39">
        <v>2086</v>
      </c>
      <c r="C6456" s="38" t="s">
        <v>6529</v>
      </c>
      <c r="D6456" s="39">
        <v>0.56040000000000001</v>
      </c>
      <c r="E6456" s="39">
        <v>0.51559999999999995</v>
      </c>
    </row>
    <row r="6457" spans="1:5" x14ac:dyDescent="0.2">
      <c r="A6457" s="39">
        <v>86</v>
      </c>
      <c r="B6457" s="39">
        <v>2087</v>
      </c>
      <c r="C6457" s="38" t="s">
        <v>6530</v>
      </c>
      <c r="D6457" s="39">
        <v>0.55679999999999996</v>
      </c>
      <c r="E6457" s="39">
        <v>0.51170000000000004</v>
      </c>
    </row>
    <row r="6458" spans="1:5" x14ac:dyDescent="0.2">
      <c r="A6458" s="39">
        <v>86</v>
      </c>
      <c r="B6458" s="39">
        <v>2088</v>
      </c>
      <c r="C6458" s="38" t="s">
        <v>6531</v>
      </c>
      <c r="D6458" s="39">
        <v>0.55310000000000004</v>
      </c>
      <c r="E6458" s="39">
        <v>0.50800000000000001</v>
      </c>
    </row>
    <row r="6459" spans="1:5" x14ac:dyDescent="0.2">
      <c r="A6459" s="39">
        <v>86</v>
      </c>
      <c r="B6459" s="39">
        <v>2089</v>
      </c>
      <c r="C6459" s="38" t="s">
        <v>6532</v>
      </c>
      <c r="D6459" s="39">
        <v>0.54949999999999999</v>
      </c>
      <c r="E6459" s="39">
        <v>0.50429999999999997</v>
      </c>
    </row>
    <row r="6460" spans="1:5" x14ac:dyDescent="0.2">
      <c r="A6460" s="39">
        <v>86</v>
      </c>
      <c r="B6460" s="39">
        <v>2090</v>
      </c>
      <c r="C6460" s="38" t="s">
        <v>6533</v>
      </c>
      <c r="D6460" s="39">
        <v>0.54600000000000004</v>
      </c>
      <c r="E6460" s="39">
        <v>0.50070000000000003</v>
      </c>
    </row>
    <row r="6461" spans="1:5" x14ac:dyDescent="0.2">
      <c r="A6461" s="39">
        <v>86</v>
      </c>
      <c r="B6461" s="39">
        <v>2091</v>
      </c>
      <c r="C6461" s="38" t="s">
        <v>6534</v>
      </c>
      <c r="D6461" s="39">
        <v>0.54249999999999998</v>
      </c>
      <c r="E6461" s="39">
        <v>0.497</v>
      </c>
    </row>
    <row r="6462" spans="1:5" x14ac:dyDescent="0.2">
      <c r="A6462" s="39">
        <v>86</v>
      </c>
      <c r="B6462" s="39">
        <v>2092</v>
      </c>
      <c r="C6462" s="38" t="s">
        <v>6535</v>
      </c>
      <c r="D6462" s="39">
        <v>0.53900000000000003</v>
      </c>
      <c r="E6462" s="39">
        <v>0.49349999999999999</v>
      </c>
    </row>
    <row r="6463" spans="1:5" x14ac:dyDescent="0.2">
      <c r="A6463" s="39">
        <v>86</v>
      </c>
      <c r="B6463" s="39">
        <v>2093</v>
      </c>
      <c r="C6463" s="38" t="s">
        <v>6536</v>
      </c>
      <c r="D6463" s="39">
        <v>0.53549999999999998</v>
      </c>
      <c r="E6463" s="39">
        <v>0.49</v>
      </c>
    </row>
    <row r="6464" spans="1:5" x14ac:dyDescent="0.2">
      <c r="A6464" s="39">
        <v>86</v>
      </c>
      <c r="B6464" s="39">
        <v>2094</v>
      </c>
      <c r="C6464" s="38" t="s">
        <v>6537</v>
      </c>
      <c r="D6464" s="39">
        <v>0.53220000000000001</v>
      </c>
      <c r="E6464" s="39">
        <v>0.48649999999999999</v>
      </c>
    </row>
    <row r="6465" spans="1:5" x14ac:dyDescent="0.2">
      <c r="A6465" s="39">
        <v>86</v>
      </c>
      <c r="B6465" s="39">
        <v>2095</v>
      </c>
      <c r="C6465" s="38" t="s">
        <v>6538</v>
      </c>
      <c r="D6465" s="39">
        <v>0.52890000000000004</v>
      </c>
      <c r="E6465" s="39">
        <v>0.48320000000000002</v>
      </c>
    </row>
    <row r="6466" spans="1:5" x14ac:dyDescent="0.2">
      <c r="A6466" s="39">
        <v>86</v>
      </c>
      <c r="B6466" s="39">
        <v>2096</v>
      </c>
      <c r="C6466" s="38" t="s">
        <v>6539</v>
      </c>
      <c r="D6466" s="39">
        <v>0.52549999999999997</v>
      </c>
      <c r="E6466" s="39">
        <v>0.4798</v>
      </c>
    </row>
    <row r="6467" spans="1:5" x14ac:dyDescent="0.2">
      <c r="A6467" s="39">
        <v>86</v>
      </c>
      <c r="B6467" s="39">
        <v>2097</v>
      </c>
      <c r="C6467" s="38" t="s">
        <v>6540</v>
      </c>
      <c r="D6467" s="39">
        <v>0.5222</v>
      </c>
      <c r="E6467" s="39">
        <v>0.47660000000000002</v>
      </c>
    </row>
    <row r="6468" spans="1:5" x14ac:dyDescent="0.2">
      <c r="A6468" s="39">
        <v>86</v>
      </c>
      <c r="B6468" s="39">
        <v>2098</v>
      </c>
      <c r="C6468" s="38" t="s">
        <v>6541</v>
      </c>
      <c r="D6468" s="39">
        <v>0.51910000000000001</v>
      </c>
      <c r="E6468" s="39">
        <v>0.4733</v>
      </c>
    </row>
    <row r="6469" spans="1:5" x14ac:dyDescent="0.2">
      <c r="A6469" s="39">
        <v>86</v>
      </c>
      <c r="B6469" s="39">
        <v>2099</v>
      </c>
      <c r="C6469" s="38" t="s">
        <v>6542</v>
      </c>
      <c r="D6469" s="39">
        <v>0.51580000000000004</v>
      </c>
      <c r="E6469" s="39">
        <v>0.47010000000000002</v>
      </c>
    </row>
    <row r="6470" spans="1:5" x14ac:dyDescent="0.2">
      <c r="A6470" s="39">
        <v>86</v>
      </c>
      <c r="B6470" s="39">
        <v>2100</v>
      </c>
      <c r="C6470" s="38" t="s">
        <v>6543</v>
      </c>
      <c r="D6470" s="39">
        <v>0.51270000000000004</v>
      </c>
      <c r="E6470" s="39">
        <v>0.46700000000000003</v>
      </c>
    </row>
    <row r="6471" spans="1:5" x14ac:dyDescent="0.2">
      <c r="A6471" s="39">
        <v>86</v>
      </c>
      <c r="B6471" s="39">
        <v>2101</v>
      </c>
      <c r="C6471" s="38" t="s">
        <v>6544</v>
      </c>
      <c r="D6471" s="39">
        <v>0.50960000000000005</v>
      </c>
      <c r="E6471" s="39">
        <v>0.46389999999999998</v>
      </c>
    </row>
    <row r="6472" spans="1:5" x14ac:dyDescent="0.2">
      <c r="A6472" s="39">
        <v>86</v>
      </c>
      <c r="B6472" s="39">
        <v>2102</v>
      </c>
      <c r="C6472" s="38" t="s">
        <v>6545</v>
      </c>
      <c r="D6472" s="39">
        <v>0.50649999999999995</v>
      </c>
      <c r="E6472" s="39">
        <v>0.46079999999999999</v>
      </c>
    </row>
    <row r="6473" spans="1:5" x14ac:dyDescent="0.2">
      <c r="A6473" s="39">
        <v>86</v>
      </c>
      <c r="B6473" s="39">
        <v>2103</v>
      </c>
      <c r="C6473" s="38" t="s">
        <v>6546</v>
      </c>
      <c r="D6473" s="39">
        <v>0.50339999999999996</v>
      </c>
      <c r="E6473" s="39">
        <v>0.45779999999999998</v>
      </c>
    </row>
    <row r="6474" spans="1:5" x14ac:dyDescent="0.2">
      <c r="A6474" s="39">
        <v>86</v>
      </c>
      <c r="B6474" s="39">
        <v>2104</v>
      </c>
      <c r="C6474" s="38" t="s">
        <v>6547</v>
      </c>
      <c r="D6474" s="39">
        <v>0.50049999999999994</v>
      </c>
      <c r="E6474" s="39">
        <v>0.45479999999999998</v>
      </c>
    </row>
    <row r="6475" spans="1:5" x14ac:dyDescent="0.2">
      <c r="A6475" s="39">
        <v>86</v>
      </c>
      <c r="B6475" s="39">
        <v>2105</v>
      </c>
      <c r="C6475" s="38" t="s">
        <v>6548</v>
      </c>
      <c r="D6475" s="39">
        <v>0.4975</v>
      </c>
      <c r="E6475" s="39">
        <v>0.45190000000000002</v>
      </c>
    </row>
    <row r="6476" spans="1:5" x14ac:dyDescent="0.2">
      <c r="A6476" s="39">
        <v>86</v>
      </c>
      <c r="B6476" s="39">
        <v>2106</v>
      </c>
      <c r="C6476" s="38" t="s">
        <v>6549</v>
      </c>
      <c r="D6476" s="39">
        <v>0.49459999999999998</v>
      </c>
      <c r="E6476" s="39">
        <v>0.44900000000000001</v>
      </c>
    </row>
    <row r="6477" spans="1:5" x14ac:dyDescent="0.2">
      <c r="A6477" s="39">
        <v>86</v>
      </c>
      <c r="B6477" s="39">
        <v>2107</v>
      </c>
      <c r="C6477" s="38" t="s">
        <v>6550</v>
      </c>
      <c r="D6477" s="39">
        <v>0.49170000000000003</v>
      </c>
      <c r="E6477" s="39">
        <v>0.44619999999999999</v>
      </c>
    </row>
    <row r="6478" spans="1:5" x14ac:dyDescent="0.2">
      <c r="A6478" s="39">
        <v>86</v>
      </c>
      <c r="B6478" s="39">
        <v>2108</v>
      </c>
      <c r="C6478" s="38" t="s">
        <v>6551</v>
      </c>
      <c r="D6478" s="39">
        <v>0.48880000000000001</v>
      </c>
      <c r="E6478" s="39">
        <v>0.44340000000000002</v>
      </c>
    </row>
    <row r="6479" spans="1:5" x14ac:dyDescent="0.2">
      <c r="A6479" s="39">
        <v>86</v>
      </c>
      <c r="B6479" s="39">
        <v>2109</v>
      </c>
      <c r="C6479" s="38" t="s">
        <v>6552</v>
      </c>
      <c r="D6479" s="39">
        <v>0.48599999999999999</v>
      </c>
      <c r="E6479" s="39">
        <v>0.44069999999999998</v>
      </c>
    </row>
    <row r="6480" spans="1:5" x14ac:dyDescent="0.2">
      <c r="A6480" s="39">
        <v>86</v>
      </c>
      <c r="B6480" s="39">
        <v>2110</v>
      </c>
      <c r="C6480" s="38" t="s">
        <v>6553</v>
      </c>
      <c r="D6480" s="39">
        <v>0.48320000000000002</v>
      </c>
      <c r="E6480" s="39">
        <v>0.43790000000000001</v>
      </c>
    </row>
    <row r="6481" spans="1:5" x14ac:dyDescent="0.2">
      <c r="A6481" s="39">
        <v>86</v>
      </c>
      <c r="B6481" s="39">
        <v>2111</v>
      </c>
      <c r="C6481" s="38" t="s">
        <v>6554</v>
      </c>
      <c r="D6481" s="39">
        <v>0.48049999999999998</v>
      </c>
      <c r="E6481" s="39">
        <v>0.43519999999999998</v>
      </c>
    </row>
    <row r="6482" spans="1:5" x14ac:dyDescent="0.2">
      <c r="A6482" s="39">
        <v>86</v>
      </c>
      <c r="B6482" s="39">
        <v>2112</v>
      </c>
      <c r="C6482" s="38" t="s">
        <v>6555</v>
      </c>
      <c r="D6482" s="39">
        <v>0.4778</v>
      </c>
      <c r="E6482" s="39">
        <v>0.43259999999999998</v>
      </c>
    </row>
    <row r="6483" spans="1:5" x14ac:dyDescent="0.2">
      <c r="A6483" s="39">
        <v>86</v>
      </c>
      <c r="B6483" s="39">
        <v>2113</v>
      </c>
      <c r="C6483" s="38" t="s">
        <v>6556</v>
      </c>
      <c r="D6483" s="39">
        <v>0.47510000000000002</v>
      </c>
      <c r="E6483" s="39">
        <v>0.43009999999999998</v>
      </c>
    </row>
    <row r="6484" spans="1:5" x14ac:dyDescent="0.2">
      <c r="A6484" s="39">
        <v>86</v>
      </c>
      <c r="B6484" s="39">
        <v>2114</v>
      </c>
      <c r="C6484" s="38" t="s">
        <v>6557</v>
      </c>
      <c r="D6484" s="39">
        <v>0.47249999999999998</v>
      </c>
      <c r="E6484" s="39">
        <v>0.42749999999999999</v>
      </c>
    </row>
    <row r="6485" spans="1:5" x14ac:dyDescent="0.2">
      <c r="A6485" s="39">
        <v>86</v>
      </c>
      <c r="B6485" s="39">
        <v>2115</v>
      </c>
      <c r="C6485" s="38" t="s">
        <v>6558</v>
      </c>
      <c r="D6485" s="39">
        <v>0.4698</v>
      </c>
      <c r="E6485" s="39">
        <v>0.4249</v>
      </c>
    </row>
    <row r="6486" spans="1:5" x14ac:dyDescent="0.2">
      <c r="A6486" s="39">
        <v>86</v>
      </c>
      <c r="B6486" s="39">
        <v>2116</v>
      </c>
      <c r="C6486" s="38" t="s">
        <v>6559</v>
      </c>
      <c r="D6486" s="39">
        <v>0.46711542857142857</v>
      </c>
      <c r="E6486" s="39">
        <v>0.42231581286549708</v>
      </c>
    </row>
    <row r="6487" spans="1:5" x14ac:dyDescent="0.2">
      <c r="A6487" s="39">
        <v>86</v>
      </c>
      <c r="B6487" s="39">
        <v>2117</v>
      </c>
      <c r="C6487" s="38" t="s">
        <v>6560</v>
      </c>
      <c r="D6487" s="39">
        <v>0.4644461975510204</v>
      </c>
      <c r="E6487" s="39">
        <v>0.41974734242467765</v>
      </c>
    </row>
    <row r="6488" spans="1:5" x14ac:dyDescent="0.2">
      <c r="A6488" s="39">
        <v>87</v>
      </c>
      <c r="B6488" s="39">
        <v>2024</v>
      </c>
      <c r="C6488" s="38" t="s">
        <v>6561</v>
      </c>
      <c r="D6488" s="39">
        <v>0.94289999999999996</v>
      </c>
      <c r="E6488" s="39">
        <v>0.93979999999999997</v>
      </c>
    </row>
    <row r="6489" spans="1:5" x14ac:dyDescent="0.2">
      <c r="A6489" s="39">
        <v>87</v>
      </c>
      <c r="B6489" s="39">
        <v>2025</v>
      </c>
      <c r="C6489" s="38" t="s">
        <v>6562</v>
      </c>
      <c r="D6489" s="39">
        <v>0.91659999999999997</v>
      </c>
      <c r="E6489" s="39">
        <v>0.91169999999999995</v>
      </c>
    </row>
    <row r="6490" spans="1:5" x14ac:dyDescent="0.2">
      <c r="A6490" s="39">
        <v>87</v>
      </c>
      <c r="B6490" s="39">
        <v>2026</v>
      </c>
      <c r="C6490" s="38" t="s">
        <v>6563</v>
      </c>
      <c r="D6490" s="39">
        <v>0.90900000000000003</v>
      </c>
      <c r="E6490" s="39">
        <v>0.90269999999999995</v>
      </c>
    </row>
    <row r="6491" spans="1:5" x14ac:dyDescent="0.2">
      <c r="A6491" s="39">
        <v>87</v>
      </c>
      <c r="B6491" s="39">
        <v>2027</v>
      </c>
      <c r="C6491" s="38" t="s">
        <v>6564</v>
      </c>
      <c r="D6491" s="39">
        <v>0.90180000000000005</v>
      </c>
      <c r="E6491" s="39">
        <v>0.89390000000000003</v>
      </c>
    </row>
    <row r="6492" spans="1:5" x14ac:dyDescent="0.2">
      <c r="A6492" s="39">
        <v>87</v>
      </c>
      <c r="B6492" s="39">
        <v>2028</v>
      </c>
      <c r="C6492" s="38" t="s">
        <v>6565</v>
      </c>
      <c r="D6492" s="39">
        <v>0.89459999999999995</v>
      </c>
      <c r="E6492" s="39">
        <v>0.88539999999999996</v>
      </c>
    </row>
    <row r="6493" spans="1:5" x14ac:dyDescent="0.2">
      <c r="A6493" s="39">
        <v>87</v>
      </c>
      <c r="B6493" s="39">
        <v>2029</v>
      </c>
      <c r="C6493" s="38" t="s">
        <v>6566</v>
      </c>
      <c r="D6493" s="39">
        <v>0.88719999999999999</v>
      </c>
      <c r="E6493" s="39">
        <v>0.877</v>
      </c>
    </row>
    <row r="6494" spans="1:5" x14ac:dyDescent="0.2">
      <c r="A6494" s="39">
        <v>87</v>
      </c>
      <c r="B6494" s="39">
        <v>2030</v>
      </c>
      <c r="C6494" s="38" t="s">
        <v>6567</v>
      </c>
      <c r="D6494" s="39">
        <v>0.87970000000000004</v>
      </c>
      <c r="E6494" s="39">
        <v>0.86839999999999995</v>
      </c>
    </row>
    <row r="6495" spans="1:5" x14ac:dyDescent="0.2">
      <c r="A6495" s="39">
        <v>87</v>
      </c>
      <c r="B6495" s="39">
        <v>2031</v>
      </c>
      <c r="C6495" s="38" t="s">
        <v>6568</v>
      </c>
      <c r="D6495" s="39">
        <v>0.87190000000000001</v>
      </c>
      <c r="E6495" s="39">
        <v>0.85980000000000001</v>
      </c>
    </row>
    <row r="6496" spans="1:5" x14ac:dyDescent="0.2">
      <c r="A6496" s="39">
        <v>87</v>
      </c>
      <c r="B6496" s="39">
        <v>2032</v>
      </c>
      <c r="C6496" s="38" t="s">
        <v>6569</v>
      </c>
      <c r="D6496" s="39">
        <v>0.86380000000000001</v>
      </c>
      <c r="E6496" s="39">
        <v>0.85099999999999998</v>
      </c>
    </row>
    <row r="6497" spans="1:5" x14ac:dyDescent="0.2">
      <c r="A6497" s="39">
        <v>87</v>
      </c>
      <c r="B6497" s="39">
        <v>2033</v>
      </c>
      <c r="C6497" s="38" t="s">
        <v>6570</v>
      </c>
      <c r="D6497" s="39">
        <v>0.85519999999999996</v>
      </c>
      <c r="E6497" s="39">
        <v>0.84189999999999998</v>
      </c>
    </row>
    <row r="6498" spans="1:5" x14ac:dyDescent="0.2">
      <c r="A6498" s="39">
        <v>87</v>
      </c>
      <c r="B6498" s="39">
        <v>2034</v>
      </c>
      <c r="C6498" s="38" t="s">
        <v>6571</v>
      </c>
      <c r="D6498" s="39">
        <v>0.84560000000000002</v>
      </c>
      <c r="E6498" s="39">
        <v>0.83150000000000002</v>
      </c>
    </row>
    <row r="6499" spans="1:5" x14ac:dyDescent="0.2">
      <c r="A6499" s="39">
        <v>87</v>
      </c>
      <c r="B6499" s="39">
        <v>2035</v>
      </c>
      <c r="C6499" s="38" t="s">
        <v>6572</v>
      </c>
      <c r="D6499" s="39">
        <v>0.83630000000000004</v>
      </c>
      <c r="E6499" s="39">
        <v>0.82150000000000001</v>
      </c>
    </row>
    <row r="6500" spans="1:5" x14ac:dyDescent="0.2">
      <c r="A6500" s="39">
        <v>87</v>
      </c>
      <c r="B6500" s="39">
        <v>2036</v>
      </c>
      <c r="C6500" s="38" t="s">
        <v>6573</v>
      </c>
      <c r="D6500" s="39">
        <v>0.8276</v>
      </c>
      <c r="E6500" s="39">
        <v>0.81200000000000006</v>
      </c>
    </row>
    <row r="6501" spans="1:5" x14ac:dyDescent="0.2">
      <c r="A6501" s="39">
        <v>87</v>
      </c>
      <c r="B6501" s="39">
        <v>2037</v>
      </c>
      <c r="C6501" s="38" t="s">
        <v>6574</v>
      </c>
      <c r="D6501" s="39">
        <v>0.81940000000000002</v>
      </c>
      <c r="E6501" s="39">
        <v>0.80300000000000005</v>
      </c>
    </row>
    <row r="6502" spans="1:5" x14ac:dyDescent="0.2">
      <c r="A6502" s="39">
        <v>87</v>
      </c>
      <c r="B6502" s="39">
        <v>2038</v>
      </c>
      <c r="C6502" s="38" t="s">
        <v>6575</v>
      </c>
      <c r="D6502" s="39">
        <v>0.81169999999999998</v>
      </c>
      <c r="E6502" s="39">
        <v>0.7944</v>
      </c>
    </row>
    <row r="6503" spans="1:5" x14ac:dyDescent="0.2">
      <c r="A6503" s="39">
        <v>87</v>
      </c>
      <c r="B6503" s="39">
        <v>2039</v>
      </c>
      <c r="C6503" s="38" t="s">
        <v>6576</v>
      </c>
      <c r="D6503" s="39">
        <v>0.80459999999999998</v>
      </c>
      <c r="E6503" s="39">
        <v>0.78639999999999999</v>
      </c>
    </row>
    <row r="6504" spans="1:5" x14ac:dyDescent="0.2">
      <c r="A6504" s="39">
        <v>87</v>
      </c>
      <c r="B6504" s="39">
        <v>2040</v>
      </c>
      <c r="C6504" s="38" t="s">
        <v>6577</v>
      </c>
      <c r="D6504" s="39">
        <v>0.79790000000000005</v>
      </c>
      <c r="E6504" s="39">
        <v>0.77869999999999995</v>
      </c>
    </row>
    <row r="6505" spans="1:5" x14ac:dyDescent="0.2">
      <c r="A6505" s="39">
        <v>87</v>
      </c>
      <c r="B6505" s="39">
        <v>2041</v>
      </c>
      <c r="C6505" s="38" t="s">
        <v>6578</v>
      </c>
      <c r="D6505" s="39">
        <v>0.79169999999999996</v>
      </c>
      <c r="E6505" s="39">
        <v>0.77149999999999996</v>
      </c>
    </row>
    <row r="6506" spans="1:5" x14ac:dyDescent="0.2">
      <c r="A6506" s="39">
        <v>87</v>
      </c>
      <c r="B6506" s="39">
        <v>2042</v>
      </c>
      <c r="C6506" s="38" t="s">
        <v>6579</v>
      </c>
      <c r="D6506" s="39">
        <v>0.78569999999999995</v>
      </c>
      <c r="E6506" s="39">
        <v>0.76449999999999996</v>
      </c>
    </row>
    <row r="6507" spans="1:5" x14ac:dyDescent="0.2">
      <c r="A6507" s="39">
        <v>87</v>
      </c>
      <c r="B6507" s="39">
        <v>2043</v>
      </c>
      <c r="C6507" s="38" t="s">
        <v>6580</v>
      </c>
      <c r="D6507" s="39">
        <v>0.77980000000000005</v>
      </c>
      <c r="E6507" s="39">
        <v>0.75770000000000004</v>
      </c>
    </row>
    <row r="6508" spans="1:5" x14ac:dyDescent="0.2">
      <c r="A6508" s="39">
        <v>87</v>
      </c>
      <c r="B6508" s="39">
        <v>2044</v>
      </c>
      <c r="C6508" s="38" t="s">
        <v>6581</v>
      </c>
      <c r="D6508" s="39">
        <v>0.77400000000000002</v>
      </c>
      <c r="E6508" s="39">
        <v>0.75090000000000001</v>
      </c>
    </row>
    <row r="6509" spans="1:5" x14ac:dyDescent="0.2">
      <c r="A6509" s="39">
        <v>87</v>
      </c>
      <c r="B6509" s="39">
        <v>2045</v>
      </c>
      <c r="C6509" s="38" t="s">
        <v>6582</v>
      </c>
      <c r="D6509" s="39">
        <v>0.76829999999999998</v>
      </c>
      <c r="E6509" s="39">
        <v>0.74429999999999996</v>
      </c>
    </row>
    <row r="6510" spans="1:5" x14ac:dyDescent="0.2">
      <c r="A6510" s="39">
        <v>87</v>
      </c>
      <c r="B6510" s="39">
        <v>2046</v>
      </c>
      <c r="C6510" s="38" t="s">
        <v>6583</v>
      </c>
      <c r="D6510" s="39">
        <v>0.76259999999999994</v>
      </c>
      <c r="E6510" s="39">
        <v>0.73780000000000001</v>
      </c>
    </row>
    <row r="6511" spans="1:5" x14ac:dyDescent="0.2">
      <c r="A6511" s="39">
        <v>87</v>
      </c>
      <c r="B6511" s="39">
        <v>2047</v>
      </c>
      <c r="C6511" s="38" t="s">
        <v>6584</v>
      </c>
      <c r="D6511" s="39">
        <v>0.75700000000000001</v>
      </c>
      <c r="E6511" s="39">
        <v>0.73129999999999995</v>
      </c>
    </row>
    <row r="6512" spans="1:5" x14ac:dyDescent="0.2">
      <c r="A6512" s="39">
        <v>87</v>
      </c>
      <c r="B6512" s="39">
        <v>2048</v>
      </c>
      <c r="C6512" s="38" t="s">
        <v>6585</v>
      </c>
      <c r="D6512" s="39">
        <v>0.75149999999999995</v>
      </c>
      <c r="E6512" s="39">
        <v>0.72499999999999998</v>
      </c>
    </row>
    <row r="6513" spans="1:5" x14ac:dyDescent="0.2">
      <c r="A6513" s="39">
        <v>87</v>
      </c>
      <c r="B6513" s="39">
        <v>2049</v>
      </c>
      <c r="C6513" s="38" t="s">
        <v>6586</v>
      </c>
      <c r="D6513" s="39">
        <v>0.746</v>
      </c>
      <c r="E6513" s="39">
        <v>0.71870000000000001</v>
      </c>
    </row>
    <row r="6514" spans="1:5" x14ac:dyDescent="0.2">
      <c r="A6514" s="39">
        <v>87</v>
      </c>
      <c r="B6514" s="39">
        <v>2050</v>
      </c>
      <c r="C6514" s="38" t="s">
        <v>6587</v>
      </c>
      <c r="D6514" s="39">
        <v>0.74070000000000003</v>
      </c>
      <c r="E6514" s="39">
        <v>0.71260000000000001</v>
      </c>
    </row>
    <row r="6515" spans="1:5" x14ac:dyDescent="0.2">
      <c r="A6515" s="39">
        <v>87</v>
      </c>
      <c r="B6515" s="39">
        <v>2051</v>
      </c>
      <c r="C6515" s="38" t="s">
        <v>6588</v>
      </c>
      <c r="D6515" s="39">
        <v>0.73519999999999996</v>
      </c>
      <c r="E6515" s="39">
        <v>0.70640000000000003</v>
      </c>
    </row>
    <row r="6516" spans="1:5" x14ac:dyDescent="0.2">
      <c r="A6516" s="39">
        <v>87</v>
      </c>
      <c r="B6516" s="39">
        <v>2052</v>
      </c>
      <c r="C6516" s="38" t="s">
        <v>6589</v>
      </c>
      <c r="D6516" s="39">
        <v>0.73</v>
      </c>
      <c r="E6516" s="39">
        <v>0.70050000000000001</v>
      </c>
    </row>
    <row r="6517" spans="1:5" x14ac:dyDescent="0.2">
      <c r="A6517" s="39">
        <v>87</v>
      </c>
      <c r="B6517" s="39">
        <v>2053</v>
      </c>
      <c r="C6517" s="38" t="s">
        <v>6590</v>
      </c>
      <c r="D6517" s="39">
        <v>0.7248</v>
      </c>
      <c r="E6517" s="39">
        <v>0.6946</v>
      </c>
    </row>
    <row r="6518" spans="1:5" x14ac:dyDescent="0.2">
      <c r="A6518" s="39">
        <v>87</v>
      </c>
      <c r="B6518" s="39">
        <v>2054</v>
      </c>
      <c r="C6518" s="38" t="s">
        <v>6591</v>
      </c>
      <c r="D6518" s="39">
        <v>0.71960000000000002</v>
      </c>
      <c r="E6518" s="39">
        <v>0.68879999999999997</v>
      </c>
    </row>
    <row r="6519" spans="1:5" x14ac:dyDescent="0.2">
      <c r="A6519" s="39">
        <v>87</v>
      </c>
      <c r="B6519" s="39">
        <v>2055</v>
      </c>
      <c r="C6519" s="38" t="s">
        <v>6592</v>
      </c>
      <c r="D6519" s="39">
        <v>0.71450000000000002</v>
      </c>
      <c r="E6519" s="39">
        <v>0.68300000000000005</v>
      </c>
    </row>
    <row r="6520" spans="1:5" x14ac:dyDescent="0.2">
      <c r="A6520" s="39">
        <v>87</v>
      </c>
      <c r="B6520" s="39">
        <v>2056</v>
      </c>
      <c r="C6520" s="38" t="s">
        <v>6593</v>
      </c>
      <c r="D6520" s="39">
        <v>0.70950000000000002</v>
      </c>
      <c r="E6520" s="39">
        <v>0.67730000000000001</v>
      </c>
    </row>
    <row r="6521" spans="1:5" x14ac:dyDescent="0.2">
      <c r="A6521" s="39">
        <v>87</v>
      </c>
      <c r="B6521" s="39">
        <v>2057</v>
      </c>
      <c r="C6521" s="38" t="s">
        <v>6594</v>
      </c>
      <c r="D6521" s="39">
        <v>0.7046</v>
      </c>
      <c r="E6521" s="39">
        <v>0.67179999999999995</v>
      </c>
    </row>
    <row r="6522" spans="1:5" x14ac:dyDescent="0.2">
      <c r="A6522" s="39">
        <v>87</v>
      </c>
      <c r="B6522" s="39">
        <v>2058</v>
      </c>
      <c r="C6522" s="38" t="s">
        <v>6595</v>
      </c>
      <c r="D6522" s="39">
        <v>0.6996</v>
      </c>
      <c r="E6522" s="39">
        <v>0.6663</v>
      </c>
    </row>
    <row r="6523" spans="1:5" x14ac:dyDescent="0.2">
      <c r="A6523" s="39">
        <v>87</v>
      </c>
      <c r="B6523" s="39">
        <v>2059</v>
      </c>
      <c r="C6523" s="38" t="s">
        <v>6596</v>
      </c>
      <c r="D6523" s="39">
        <v>0.69469999999999998</v>
      </c>
      <c r="E6523" s="39">
        <v>0.66080000000000005</v>
      </c>
    </row>
    <row r="6524" spans="1:5" x14ac:dyDescent="0.2">
      <c r="A6524" s="39">
        <v>87</v>
      </c>
      <c r="B6524" s="39">
        <v>2060</v>
      </c>
      <c r="C6524" s="38" t="s">
        <v>6597</v>
      </c>
      <c r="D6524" s="39">
        <v>0.69</v>
      </c>
      <c r="E6524" s="39">
        <v>0.65549999999999997</v>
      </c>
    </row>
    <row r="6525" spans="1:5" x14ac:dyDescent="0.2">
      <c r="A6525" s="39">
        <v>87</v>
      </c>
      <c r="B6525" s="39">
        <v>2061</v>
      </c>
      <c r="C6525" s="38" t="s">
        <v>6598</v>
      </c>
      <c r="D6525" s="39">
        <v>0.68530000000000002</v>
      </c>
      <c r="E6525" s="39">
        <v>0.65029999999999999</v>
      </c>
    </row>
    <row r="6526" spans="1:5" x14ac:dyDescent="0.2">
      <c r="A6526" s="39">
        <v>87</v>
      </c>
      <c r="B6526" s="39">
        <v>2062</v>
      </c>
      <c r="C6526" s="38" t="s">
        <v>6599</v>
      </c>
      <c r="D6526" s="39">
        <v>0.68049999999999999</v>
      </c>
      <c r="E6526" s="39">
        <v>0.64510000000000001</v>
      </c>
    </row>
    <row r="6527" spans="1:5" x14ac:dyDescent="0.2">
      <c r="A6527" s="39">
        <v>87</v>
      </c>
      <c r="B6527" s="39">
        <v>2063</v>
      </c>
      <c r="C6527" s="38" t="s">
        <v>6600</v>
      </c>
      <c r="D6527" s="39">
        <v>0.67589999999999995</v>
      </c>
      <c r="E6527" s="39">
        <v>0.64</v>
      </c>
    </row>
    <row r="6528" spans="1:5" x14ac:dyDescent="0.2">
      <c r="A6528" s="39">
        <v>87</v>
      </c>
      <c r="B6528" s="39">
        <v>2064</v>
      </c>
      <c r="C6528" s="38" t="s">
        <v>6601</v>
      </c>
      <c r="D6528" s="39">
        <v>0.67130000000000001</v>
      </c>
      <c r="E6528" s="39">
        <v>0.63490000000000002</v>
      </c>
    </row>
    <row r="6529" spans="1:5" x14ac:dyDescent="0.2">
      <c r="A6529" s="39">
        <v>87</v>
      </c>
      <c r="B6529" s="39">
        <v>2065</v>
      </c>
      <c r="C6529" s="38" t="s">
        <v>6602</v>
      </c>
      <c r="D6529" s="39">
        <v>0.66690000000000005</v>
      </c>
      <c r="E6529" s="39">
        <v>0.63</v>
      </c>
    </row>
    <row r="6530" spans="1:5" x14ac:dyDescent="0.2">
      <c r="A6530" s="39">
        <v>87</v>
      </c>
      <c r="B6530" s="39">
        <v>2066</v>
      </c>
      <c r="C6530" s="38" t="s">
        <v>6603</v>
      </c>
      <c r="D6530" s="39">
        <v>0.6623</v>
      </c>
      <c r="E6530" s="39">
        <v>0.62509999999999999</v>
      </c>
    </row>
    <row r="6531" spans="1:5" x14ac:dyDescent="0.2">
      <c r="A6531" s="39">
        <v>87</v>
      </c>
      <c r="B6531" s="39">
        <v>2067</v>
      </c>
      <c r="C6531" s="38" t="s">
        <v>6604</v>
      </c>
      <c r="D6531" s="39">
        <v>0.65790000000000004</v>
      </c>
      <c r="E6531" s="39">
        <v>0.62029999999999996</v>
      </c>
    </row>
    <row r="6532" spans="1:5" x14ac:dyDescent="0.2">
      <c r="A6532" s="39">
        <v>87</v>
      </c>
      <c r="B6532" s="39">
        <v>2068</v>
      </c>
      <c r="C6532" s="38" t="s">
        <v>6605</v>
      </c>
      <c r="D6532" s="39">
        <v>0.65359999999999996</v>
      </c>
      <c r="E6532" s="39">
        <v>0.61550000000000005</v>
      </c>
    </row>
    <row r="6533" spans="1:5" x14ac:dyDescent="0.2">
      <c r="A6533" s="39">
        <v>87</v>
      </c>
      <c r="B6533" s="39">
        <v>2069</v>
      </c>
      <c r="C6533" s="38" t="s">
        <v>6606</v>
      </c>
      <c r="D6533" s="39">
        <v>0.64929999999999999</v>
      </c>
      <c r="E6533" s="39">
        <v>0.6109</v>
      </c>
    </row>
    <row r="6534" spans="1:5" x14ac:dyDescent="0.2">
      <c r="A6534" s="39">
        <v>87</v>
      </c>
      <c r="B6534" s="39">
        <v>2070</v>
      </c>
      <c r="C6534" s="38" t="s">
        <v>6607</v>
      </c>
      <c r="D6534" s="39">
        <v>0.64510000000000001</v>
      </c>
      <c r="E6534" s="39">
        <v>0.60629999999999995</v>
      </c>
    </row>
    <row r="6535" spans="1:5" x14ac:dyDescent="0.2">
      <c r="A6535" s="39">
        <v>87</v>
      </c>
      <c r="B6535" s="39">
        <v>2071</v>
      </c>
      <c r="C6535" s="38" t="s">
        <v>6608</v>
      </c>
      <c r="D6535" s="39">
        <v>0.64080000000000004</v>
      </c>
      <c r="E6535" s="39">
        <v>0.60170000000000001</v>
      </c>
    </row>
    <row r="6536" spans="1:5" x14ac:dyDescent="0.2">
      <c r="A6536" s="39">
        <v>87</v>
      </c>
      <c r="B6536" s="39">
        <v>2072</v>
      </c>
      <c r="C6536" s="38" t="s">
        <v>6609</v>
      </c>
      <c r="D6536" s="39">
        <v>0.63670000000000004</v>
      </c>
      <c r="E6536" s="39">
        <v>0.59730000000000005</v>
      </c>
    </row>
    <row r="6537" spans="1:5" x14ac:dyDescent="0.2">
      <c r="A6537" s="39">
        <v>87</v>
      </c>
      <c r="B6537" s="39">
        <v>2073</v>
      </c>
      <c r="C6537" s="38" t="s">
        <v>6610</v>
      </c>
      <c r="D6537" s="39">
        <v>0.63260000000000005</v>
      </c>
      <c r="E6537" s="39">
        <v>0.59279999999999999</v>
      </c>
    </row>
    <row r="6538" spans="1:5" x14ac:dyDescent="0.2">
      <c r="A6538" s="39">
        <v>87</v>
      </c>
      <c r="B6538" s="39">
        <v>2074</v>
      </c>
      <c r="C6538" s="38" t="s">
        <v>6611</v>
      </c>
      <c r="D6538" s="39">
        <v>0.62849999999999995</v>
      </c>
      <c r="E6538" s="39">
        <v>0.58850000000000002</v>
      </c>
    </row>
    <row r="6539" spans="1:5" x14ac:dyDescent="0.2">
      <c r="A6539" s="39">
        <v>87</v>
      </c>
      <c r="B6539" s="39">
        <v>2075</v>
      </c>
      <c r="C6539" s="38" t="s">
        <v>6612</v>
      </c>
      <c r="D6539" s="39">
        <v>0.62439999999999996</v>
      </c>
      <c r="E6539" s="39">
        <v>0.58420000000000005</v>
      </c>
    </row>
    <row r="6540" spans="1:5" x14ac:dyDescent="0.2">
      <c r="A6540" s="39">
        <v>87</v>
      </c>
      <c r="B6540" s="39">
        <v>2076</v>
      </c>
      <c r="C6540" s="38" t="s">
        <v>6613</v>
      </c>
      <c r="D6540" s="39">
        <v>0.62050000000000005</v>
      </c>
      <c r="E6540" s="39">
        <v>0.57999999999999996</v>
      </c>
    </row>
    <row r="6541" spans="1:5" x14ac:dyDescent="0.2">
      <c r="A6541" s="39">
        <v>87</v>
      </c>
      <c r="B6541" s="39">
        <v>2077</v>
      </c>
      <c r="C6541" s="38" t="s">
        <v>6614</v>
      </c>
      <c r="D6541" s="39">
        <v>0.61660000000000004</v>
      </c>
      <c r="E6541" s="39">
        <v>0.57589999999999997</v>
      </c>
    </row>
    <row r="6542" spans="1:5" x14ac:dyDescent="0.2">
      <c r="A6542" s="39">
        <v>87</v>
      </c>
      <c r="B6542" s="39">
        <v>2078</v>
      </c>
      <c r="C6542" s="38" t="s">
        <v>6615</v>
      </c>
      <c r="D6542" s="39">
        <v>0.61280000000000001</v>
      </c>
      <c r="E6542" s="39">
        <v>0.57179999999999997</v>
      </c>
    </row>
    <row r="6543" spans="1:5" x14ac:dyDescent="0.2">
      <c r="A6543" s="39">
        <v>87</v>
      </c>
      <c r="B6543" s="39">
        <v>2079</v>
      </c>
      <c r="C6543" s="38" t="s">
        <v>6616</v>
      </c>
      <c r="D6543" s="39">
        <v>0.60899999999999999</v>
      </c>
      <c r="E6543" s="39">
        <v>0.56769999999999998</v>
      </c>
    </row>
    <row r="6544" spans="1:5" x14ac:dyDescent="0.2">
      <c r="A6544" s="39">
        <v>87</v>
      </c>
      <c r="B6544" s="39">
        <v>2080</v>
      </c>
      <c r="C6544" s="38" t="s">
        <v>6617</v>
      </c>
      <c r="D6544" s="39">
        <v>0.60509999999999997</v>
      </c>
      <c r="E6544" s="39">
        <v>0.56369999999999998</v>
      </c>
    </row>
    <row r="6545" spans="1:5" x14ac:dyDescent="0.2">
      <c r="A6545" s="39">
        <v>87</v>
      </c>
      <c r="B6545" s="39">
        <v>2081</v>
      </c>
      <c r="C6545" s="38" t="s">
        <v>6618</v>
      </c>
      <c r="D6545" s="39">
        <v>0.60140000000000005</v>
      </c>
      <c r="E6545" s="39">
        <v>0.55979999999999996</v>
      </c>
    </row>
    <row r="6546" spans="1:5" x14ac:dyDescent="0.2">
      <c r="A6546" s="39">
        <v>87</v>
      </c>
      <c r="B6546" s="39">
        <v>2082</v>
      </c>
      <c r="C6546" s="38" t="s">
        <v>6619</v>
      </c>
      <c r="D6546" s="39">
        <v>0.59770000000000001</v>
      </c>
      <c r="E6546" s="39">
        <v>0.55600000000000005</v>
      </c>
    </row>
    <row r="6547" spans="1:5" x14ac:dyDescent="0.2">
      <c r="A6547" s="39">
        <v>87</v>
      </c>
      <c r="B6547" s="39">
        <v>2083</v>
      </c>
      <c r="C6547" s="38" t="s">
        <v>6620</v>
      </c>
      <c r="D6547" s="39">
        <v>0.59409999999999996</v>
      </c>
      <c r="E6547" s="39">
        <v>0.55220000000000002</v>
      </c>
    </row>
    <row r="6548" spans="1:5" x14ac:dyDescent="0.2">
      <c r="A6548" s="39">
        <v>87</v>
      </c>
      <c r="B6548" s="39">
        <v>2084</v>
      </c>
      <c r="C6548" s="38" t="s">
        <v>6621</v>
      </c>
      <c r="D6548" s="39">
        <v>0.59060000000000001</v>
      </c>
      <c r="E6548" s="39">
        <v>0.5484</v>
      </c>
    </row>
    <row r="6549" spans="1:5" x14ac:dyDescent="0.2">
      <c r="A6549" s="39">
        <v>87</v>
      </c>
      <c r="B6549" s="39">
        <v>2085</v>
      </c>
      <c r="C6549" s="38" t="s">
        <v>6622</v>
      </c>
      <c r="D6549" s="39">
        <v>0.58699999999999997</v>
      </c>
      <c r="E6549" s="39">
        <v>0.54469999999999996</v>
      </c>
    </row>
    <row r="6550" spans="1:5" x14ac:dyDescent="0.2">
      <c r="A6550" s="39">
        <v>87</v>
      </c>
      <c r="B6550" s="39">
        <v>2086</v>
      </c>
      <c r="C6550" s="38" t="s">
        <v>6623</v>
      </c>
      <c r="D6550" s="39">
        <v>0.58340000000000003</v>
      </c>
      <c r="E6550" s="39">
        <v>0.54100000000000004</v>
      </c>
    </row>
    <row r="6551" spans="1:5" x14ac:dyDescent="0.2">
      <c r="A6551" s="39">
        <v>87</v>
      </c>
      <c r="B6551" s="39">
        <v>2087</v>
      </c>
      <c r="C6551" s="38" t="s">
        <v>6624</v>
      </c>
      <c r="D6551" s="39">
        <v>0.57999999999999996</v>
      </c>
      <c r="E6551" s="39">
        <v>0.53749999999999998</v>
      </c>
    </row>
    <row r="6552" spans="1:5" x14ac:dyDescent="0.2">
      <c r="A6552" s="39">
        <v>87</v>
      </c>
      <c r="B6552" s="39">
        <v>2088</v>
      </c>
      <c r="C6552" s="38" t="s">
        <v>6625</v>
      </c>
      <c r="D6552" s="39">
        <v>0.5766</v>
      </c>
      <c r="E6552" s="39">
        <v>0.53390000000000004</v>
      </c>
    </row>
    <row r="6553" spans="1:5" x14ac:dyDescent="0.2">
      <c r="A6553" s="39">
        <v>87</v>
      </c>
      <c r="B6553" s="39">
        <v>2089</v>
      </c>
      <c r="C6553" s="38" t="s">
        <v>6626</v>
      </c>
      <c r="D6553" s="39">
        <v>0.57320000000000004</v>
      </c>
      <c r="E6553" s="39">
        <v>0.53049999999999997</v>
      </c>
    </row>
    <row r="6554" spans="1:5" x14ac:dyDescent="0.2">
      <c r="A6554" s="39">
        <v>87</v>
      </c>
      <c r="B6554" s="39">
        <v>2090</v>
      </c>
      <c r="C6554" s="38" t="s">
        <v>6627</v>
      </c>
      <c r="D6554" s="39">
        <v>0.56989999999999996</v>
      </c>
      <c r="E6554" s="39">
        <v>0.52710000000000001</v>
      </c>
    </row>
    <row r="6555" spans="1:5" x14ac:dyDescent="0.2">
      <c r="A6555" s="39">
        <v>87</v>
      </c>
      <c r="B6555" s="39">
        <v>2091</v>
      </c>
      <c r="C6555" s="38" t="s">
        <v>6628</v>
      </c>
      <c r="D6555" s="39">
        <v>0.5665</v>
      </c>
      <c r="E6555" s="39">
        <v>0.52370000000000005</v>
      </c>
    </row>
    <row r="6556" spans="1:5" x14ac:dyDescent="0.2">
      <c r="A6556" s="39">
        <v>87</v>
      </c>
      <c r="B6556" s="39">
        <v>2092</v>
      </c>
      <c r="C6556" s="38" t="s">
        <v>6629</v>
      </c>
      <c r="D6556" s="39">
        <v>0.56330000000000002</v>
      </c>
      <c r="E6556" s="39">
        <v>0.52029999999999998</v>
      </c>
    </row>
    <row r="6557" spans="1:5" x14ac:dyDescent="0.2">
      <c r="A6557" s="39">
        <v>87</v>
      </c>
      <c r="B6557" s="39">
        <v>2093</v>
      </c>
      <c r="C6557" s="38" t="s">
        <v>6630</v>
      </c>
      <c r="D6557" s="39">
        <v>0.56000000000000005</v>
      </c>
      <c r="E6557" s="39">
        <v>0.51700000000000002</v>
      </c>
    </row>
    <row r="6558" spans="1:5" x14ac:dyDescent="0.2">
      <c r="A6558" s="39">
        <v>87</v>
      </c>
      <c r="B6558" s="39">
        <v>2094</v>
      </c>
      <c r="C6558" s="38" t="s">
        <v>6631</v>
      </c>
      <c r="D6558" s="39">
        <v>0.55689999999999995</v>
      </c>
      <c r="E6558" s="39">
        <v>0.51380000000000003</v>
      </c>
    </row>
    <row r="6559" spans="1:5" x14ac:dyDescent="0.2">
      <c r="A6559" s="39">
        <v>87</v>
      </c>
      <c r="B6559" s="39">
        <v>2095</v>
      </c>
      <c r="C6559" s="38" t="s">
        <v>6632</v>
      </c>
      <c r="D6559" s="39">
        <v>0.55369999999999997</v>
      </c>
      <c r="E6559" s="39">
        <v>0.51060000000000005</v>
      </c>
    </row>
    <row r="6560" spans="1:5" x14ac:dyDescent="0.2">
      <c r="A6560" s="39">
        <v>87</v>
      </c>
      <c r="B6560" s="39">
        <v>2096</v>
      </c>
      <c r="C6560" s="38" t="s">
        <v>6633</v>
      </c>
      <c r="D6560" s="39">
        <v>0.55069999999999997</v>
      </c>
      <c r="E6560" s="39">
        <v>0.50749999999999995</v>
      </c>
    </row>
    <row r="6561" spans="1:5" x14ac:dyDescent="0.2">
      <c r="A6561" s="39">
        <v>87</v>
      </c>
      <c r="B6561" s="39">
        <v>2097</v>
      </c>
      <c r="C6561" s="38" t="s">
        <v>6634</v>
      </c>
      <c r="D6561" s="39">
        <v>0.54749999999999999</v>
      </c>
      <c r="E6561" s="39">
        <v>0.50439999999999996</v>
      </c>
    </row>
    <row r="6562" spans="1:5" x14ac:dyDescent="0.2">
      <c r="A6562" s="39">
        <v>87</v>
      </c>
      <c r="B6562" s="39">
        <v>2098</v>
      </c>
      <c r="C6562" s="38" t="s">
        <v>6635</v>
      </c>
      <c r="D6562" s="39">
        <v>0.54449999999999998</v>
      </c>
      <c r="E6562" s="39">
        <v>0.50139999999999996</v>
      </c>
    </row>
    <row r="6563" spans="1:5" x14ac:dyDescent="0.2">
      <c r="A6563" s="39">
        <v>87</v>
      </c>
      <c r="B6563" s="39">
        <v>2099</v>
      </c>
      <c r="C6563" s="38" t="s">
        <v>6636</v>
      </c>
      <c r="D6563" s="39">
        <v>0.54149999999999998</v>
      </c>
      <c r="E6563" s="39">
        <v>0.49830000000000002</v>
      </c>
    </row>
    <row r="6564" spans="1:5" x14ac:dyDescent="0.2">
      <c r="A6564" s="39">
        <v>87</v>
      </c>
      <c r="B6564" s="39">
        <v>2100</v>
      </c>
      <c r="C6564" s="38" t="s">
        <v>6637</v>
      </c>
      <c r="D6564" s="39">
        <v>0.53859999999999997</v>
      </c>
      <c r="E6564" s="39">
        <v>0.49530000000000002</v>
      </c>
    </row>
    <row r="6565" spans="1:5" x14ac:dyDescent="0.2">
      <c r="A6565" s="39">
        <v>87</v>
      </c>
      <c r="B6565" s="39">
        <v>2101</v>
      </c>
      <c r="C6565" s="38" t="s">
        <v>6638</v>
      </c>
      <c r="D6565" s="39">
        <v>0.53569999999999995</v>
      </c>
      <c r="E6565" s="39">
        <v>0.4924</v>
      </c>
    </row>
    <row r="6566" spans="1:5" x14ac:dyDescent="0.2">
      <c r="A6566" s="39">
        <v>87</v>
      </c>
      <c r="B6566" s="39">
        <v>2102</v>
      </c>
      <c r="C6566" s="38" t="s">
        <v>6639</v>
      </c>
      <c r="D6566" s="39">
        <v>0.53280000000000005</v>
      </c>
      <c r="E6566" s="39">
        <v>0.48959999999999998</v>
      </c>
    </row>
    <row r="6567" spans="1:5" x14ac:dyDescent="0.2">
      <c r="A6567" s="39">
        <v>87</v>
      </c>
      <c r="B6567" s="39">
        <v>2103</v>
      </c>
      <c r="C6567" s="38" t="s">
        <v>6640</v>
      </c>
      <c r="D6567" s="39">
        <v>0.52990000000000004</v>
      </c>
      <c r="E6567" s="39">
        <v>0.48680000000000001</v>
      </c>
    </row>
    <row r="6568" spans="1:5" x14ac:dyDescent="0.2">
      <c r="A6568" s="39">
        <v>87</v>
      </c>
      <c r="B6568" s="39">
        <v>2104</v>
      </c>
      <c r="C6568" s="38" t="s">
        <v>6641</v>
      </c>
      <c r="D6568" s="39">
        <v>0.52700000000000002</v>
      </c>
      <c r="E6568" s="39">
        <v>0.48399999999999999</v>
      </c>
    </row>
    <row r="6569" spans="1:5" x14ac:dyDescent="0.2">
      <c r="A6569" s="39">
        <v>87</v>
      </c>
      <c r="B6569" s="39">
        <v>2105</v>
      </c>
      <c r="C6569" s="38" t="s">
        <v>6642</v>
      </c>
      <c r="D6569" s="39">
        <v>0.52429999999999999</v>
      </c>
      <c r="E6569" s="39">
        <v>0.48120000000000002</v>
      </c>
    </row>
    <row r="6570" spans="1:5" x14ac:dyDescent="0.2">
      <c r="A6570" s="39">
        <v>87</v>
      </c>
      <c r="B6570" s="39">
        <v>2106</v>
      </c>
      <c r="C6570" s="38" t="s">
        <v>6643</v>
      </c>
      <c r="D6570" s="39">
        <v>0.52149999999999996</v>
      </c>
      <c r="E6570" s="39">
        <v>0.47860000000000003</v>
      </c>
    </row>
    <row r="6571" spans="1:5" x14ac:dyDescent="0.2">
      <c r="A6571" s="39">
        <v>87</v>
      </c>
      <c r="B6571" s="39">
        <v>2107</v>
      </c>
      <c r="C6571" s="38" t="s">
        <v>6644</v>
      </c>
      <c r="D6571" s="39">
        <v>0.51880000000000004</v>
      </c>
      <c r="E6571" s="39">
        <v>0.4758</v>
      </c>
    </row>
    <row r="6572" spans="1:5" x14ac:dyDescent="0.2">
      <c r="A6572" s="39">
        <v>87</v>
      </c>
      <c r="B6572" s="39">
        <v>2108</v>
      </c>
      <c r="C6572" s="38" t="s">
        <v>6645</v>
      </c>
      <c r="D6572" s="39">
        <v>0.51619999999999999</v>
      </c>
      <c r="E6572" s="39">
        <v>0.47320000000000001</v>
      </c>
    </row>
    <row r="6573" spans="1:5" x14ac:dyDescent="0.2">
      <c r="A6573" s="39">
        <v>87</v>
      </c>
      <c r="B6573" s="39">
        <v>2109</v>
      </c>
      <c r="C6573" s="38" t="s">
        <v>6646</v>
      </c>
      <c r="D6573" s="39">
        <v>0.51349999999999996</v>
      </c>
      <c r="E6573" s="39">
        <v>0.47060000000000002</v>
      </c>
    </row>
    <row r="6574" spans="1:5" x14ac:dyDescent="0.2">
      <c r="A6574" s="39">
        <v>87</v>
      </c>
      <c r="B6574" s="39">
        <v>2110</v>
      </c>
      <c r="C6574" s="38" t="s">
        <v>6647</v>
      </c>
      <c r="D6574" s="39">
        <v>0.51090000000000002</v>
      </c>
      <c r="E6574" s="39">
        <v>0.46810000000000002</v>
      </c>
    </row>
    <row r="6575" spans="1:5" x14ac:dyDescent="0.2">
      <c r="A6575" s="39">
        <v>87</v>
      </c>
      <c r="B6575" s="39">
        <v>2111</v>
      </c>
      <c r="C6575" s="38" t="s">
        <v>6648</v>
      </c>
      <c r="D6575" s="39">
        <v>0.50819999999999999</v>
      </c>
      <c r="E6575" s="39">
        <v>0.46560000000000001</v>
      </c>
    </row>
    <row r="6576" spans="1:5" x14ac:dyDescent="0.2">
      <c r="A6576" s="39">
        <v>87</v>
      </c>
      <c r="B6576" s="39">
        <v>2112</v>
      </c>
      <c r="C6576" s="38" t="s">
        <v>6649</v>
      </c>
      <c r="D6576" s="39">
        <v>0.50570000000000004</v>
      </c>
      <c r="E6576" s="39">
        <v>0.46310000000000001</v>
      </c>
    </row>
    <row r="6577" spans="1:5" x14ac:dyDescent="0.2">
      <c r="A6577" s="39">
        <v>87</v>
      </c>
      <c r="B6577" s="39">
        <v>2113</v>
      </c>
      <c r="C6577" s="38" t="s">
        <v>6650</v>
      </c>
      <c r="D6577" s="39">
        <v>0.50319999999999998</v>
      </c>
      <c r="E6577" s="39">
        <v>0.4607</v>
      </c>
    </row>
    <row r="6578" spans="1:5" x14ac:dyDescent="0.2">
      <c r="A6578" s="39">
        <v>87</v>
      </c>
      <c r="B6578" s="39">
        <v>2114</v>
      </c>
      <c r="C6578" s="38" t="s">
        <v>6651</v>
      </c>
      <c r="D6578" s="39">
        <v>0.50070000000000003</v>
      </c>
      <c r="E6578" s="39">
        <v>0.45829999999999999</v>
      </c>
    </row>
    <row r="6579" spans="1:5" x14ac:dyDescent="0.2">
      <c r="A6579" s="39">
        <v>87</v>
      </c>
      <c r="B6579" s="39">
        <v>2115</v>
      </c>
      <c r="C6579" s="38" t="s">
        <v>6652</v>
      </c>
      <c r="D6579" s="39">
        <v>0.49819999999999998</v>
      </c>
      <c r="E6579" s="39">
        <v>0.45590000000000003</v>
      </c>
    </row>
    <row r="6580" spans="1:5" x14ac:dyDescent="0.2">
      <c r="A6580" s="39">
        <v>87</v>
      </c>
      <c r="B6580" s="39">
        <v>2116</v>
      </c>
      <c r="C6580" s="38" t="s">
        <v>6653</v>
      </c>
      <c r="D6580" s="39">
        <v>0.49571248252446565</v>
      </c>
      <c r="E6580" s="39">
        <v>0.45351256818677727</v>
      </c>
    </row>
    <row r="6581" spans="1:5" x14ac:dyDescent="0.2">
      <c r="A6581" s="39">
        <v>87</v>
      </c>
      <c r="B6581" s="39">
        <v>2117</v>
      </c>
      <c r="C6581" s="38" t="s">
        <v>6654</v>
      </c>
      <c r="D6581" s="39">
        <v>0.49323738524803024</v>
      </c>
      <c r="E6581" s="39">
        <v>0.45113763874394885</v>
      </c>
    </row>
    <row r="6582" spans="1:5" x14ac:dyDescent="0.2">
      <c r="A6582" s="39">
        <v>88</v>
      </c>
      <c r="B6582" s="39">
        <v>2024</v>
      </c>
      <c r="C6582" s="38" t="s">
        <v>6655</v>
      </c>
      <c r="D6582" s="39">
        <v>0.94410000000000005</v>
      </c>
      <c r="E6582" s="39">
        <v>0.94120000000000004</v>
      </c>
    </row>
    <row r="6583" spans="1:5" x14ac:dyDescent="0.2">
      <c r="A6583" s="39">
        <v>88</v>
      </c>
      <c r="B6583" s="39">
        <v>2025</v>
      </c>
      <c r="C6583" s="38" t="s">
        <v>6656</v>
      </c>
      <c r="D6583" s="39">
        <v>0.91820000000000002</v>
      </c>
      <c r="E6583" s="39">
        <v>0.91379999999999995</v>
      </c>
    </row>
    <row r="6584" spans="1:5" x14ac:dyDescent="0.2">
      <c r="A6584" s="39">
        <v>88</v>
      </c>
      <c r="B6584" s="39">
        <v>2026</v>
      </c>
      <c r="C6584" s="38" t="s">
        <v>6657</v>
      </c>
      <c r="D6584" s="39">
        <v>0.91120000000000001</v>
      </c>
      <c r="E6584" s="39">
        <v>0.90529999999999999</v>
      </c>
    </row>
    <row r="6585" spans="1:5" x14ac:dyDescent="0.2">
      <c r="A6585" s="39">
        <v>88</v>
      </c>
      <c r="B6585" s="39">
        <v>2027</v>
      </c>
      <c r="C6585" s="38" t="s">
        <v>6658</v>
      </c>
      <c r="D6585" s="39">
        <v>0.90439999999999998</v>
      </c>
      <c r="E6585" s="39">
        <v>0.89700000000000002</v>
      </c>
    </row>
    <row r="6586" spans="1:5" x14ac:dyDescent="0.2">
      <c r="A6586" s="39">
        <v>88</v>
      </c>
      <c r="B6586" s="39">
        <v>2028</v>
      </c>
      <c r="C6586" s="38" t="s">
        <v>6659</v>
      </c>
      <c r="D6586" s="39">
        <v>0.89759999999999995</v>
      </c>
      <c r="E6586" s="39">
        <v>0.88900000000000001</v>
      </c>
    </row>
    <row r="6587" spans="1:5" x14ac:dyDescent="0.2">
      <c r="A6587" s="39">
        <v>88</v>
      </c>
      <c r="B6587" s="39">
        <v>2029</v>
      </c>
      <c r="C6587" s="38" t="s">
        <v>6660</v>
      </c>
      <c r="D6587" s="39">
        <v>0.89070000000000005</v>
      </c>
      <c r="E6587" s="39">
        <v>0.88109999999999999</v>
      </c>
    </row>
    <row r="6588" spans="1:5" x14ac:dyDescent="0.2">
      <c r="A6588" s="39">
        <v>88</v>
      </c>
      <c r="B6588" s="39">
        <v>2030</v>
      </c>
      <c r="C6588" s="38" t="s">
        <v>6661</v>
      </c>
      <c r="D6588" s="39">
        <v>0.88360000000000005</v>
      </c>
      <c r="E6588" s="39">
        <v>0.87309999999999999</v>
      </c>
    </row>
    <row r="6589" spans="1:5" x14ac:dyDescent="0.2">
      <c r="A6589" s="39">
        <v>88</v>
      </c>
      <c r="B6589" s="39">
        <v>2031</v>
      </c>
      <c r="C6589" s="38" t="s">
        <v>6662</v>
      </c>
      <c r="D6589" s="39">
        <v>0.87629999999999997</v>
      </c>
      <c r="E6589" s="39">
        <v>0.86499999999999999</v>
      </c>
    </row>
    <row r="6590" spans="1:5" x14ac:dyDescent="0.2">
      <c r="A6590" s="39">
        <v>88</v>
      </c>
      <c r="B6590" s="39">
        <v>2032</v>
      </c>
      <c r="C6590" s="38" t="s">
        <v>6663</v>
      </c>
      <c r="D6590" s="39">
        <v>0.86870000000000003</v>
      </c>
      <c r="E6590" s="39">
        <v>0.85670000000000002</v>
      </c>
    </row>
    <row r="6591" spans="1:5" x14ac:dyDescent="0.2">
      <c r="A6591" s="39">
        <v>88</v>
      </c>
      <c r="B6591" s="39">
        <v>2033</v>
      </c>
      <c r="C6591" s="38" t="s">
        <v>6664</v>
      </c>
      <c r="D6591" s="39">
        <v>0.86070000000000002</v>
      </c>
      <c r="E6591" s="39">
        <v>0.84819999999999995</v>
      </c>
    </row>
    <row r="6592" spans="1:5" x14ac:dyDescent="0.2">
      <c r="A6592" s="39">
        <v>88</v>
      </c>
      <c r="B6592" s="39">
        <v>2034</v>
      </c>
      <c r="C6592" s="38" t="s">
        <v>6665</v>
      </c>
      <c r="D6592" s="39">
        <v>0.85170000000000001</v>
      </c>
      <c r="E6592" s="39">
        <v>0.83850000000000002</v>
      </c>
    </row>
    <row r="6593" spans="1:5" x14ac:dyDescent="0.2">
      <c r="A6593" s="39">
        <v>88</v>
      </c>
      <c r="B6593" s="39">
        <v>2035</v>
      </c>
      <c r="C6593" s="38" t="s">
        <v>6666</v>
      </c>
      <c r="D6593" s="39">
        <v>0.84309999999999996</v>
      </c>
      <c r="E6593" s="39">
        <v>0.82909999999999995</v>
      </c>
    </row>
    <row r="6594" spans="1:5" x14ac:dyDescent="0.2">
      <c r="A6594" s="39">
        <v>88</v>
      </c>
      <c r="B6594" s="39">
        <v>2036</v>
      </c>
      <c r="C6594" s="38" t="s">
        <v>6667</v>
      </c>
      <c r="D6594" s="39">
        <v>0.83489999999999998</v>
      </c>
      <c r="E6594" s="39">
        <v>0.82020000000000004</v>
      </c>
    </row>
    <row r="6595" spans="1:5" x14ac:dyDescent="0.2">
      <c r="A6595" s="39">
        <v>88</v>
      </c>
      <c r="B6595" s="39">
        <v>2037</v>
      </c>
      <c r="C6595" s="38" t="s">
        <v>6668</v>
      </c>
      <c r="D6595" s="39">
        <v>0.82720000000000005</v>
      </c>
      <c r="E6595" s="39">
        <v>0.81169999999999998</v>
      </c>
    </row>
    <row r="6596" spans="1:5" x14ac:dyDescent="0.2">
      <c r="A6596" s="39">
        <v>88</v>
      </c>
      <c r="B6596" s="39">
        <v>2038</v>
      </c>
      <c r="C6596" s="38" t="s">
        <v>6669</v>
      </c>
      <c r="D6596" s="39">
        <v>0.82</v>
      </c>
      <c r="E6596" s="39">
        <v>0.80369999999999997</v>
      </c>
    </row>
    <row r="6597" spans="1:5" x14ac:dyDescent="0.2">
      <c r="A6597" s="39">
        <v>88</v>
      </c>
      <c r="B6597" s="39">
        <v>2039</v>
      </c>
      <c r="C6597" s="38" t="s">
        <v>6670</v>
      </c>
      <c r="D6597" s="39">
        <v>0.81330000000000002</v>
      </c>
      <c r="E6597" s="39">
        <v>0.79610000000000003</v>
      </c>
    </row>
    <row r="6598" spans="1:5" x14ac:dyDescent="0.2">
      <c r="A6598" s="39">
        <v>88</v>
      </c>
      <c r="B6598" s="39">
        <v>2040</v>
      </c>
      <c r="C6598" s="38" t="s">
        <v>6671</v>
      </c>
      <c r="D6598" s="39">
        <v>0.80700000000000005</v>
      </c>
      <c r="E6598" s="39">
        <v>0.78900000000000003</v>
      </c>
    </row>
    <row r="6599" spans="1:5" x14ac:dyDescent="0.2">
      <c r="A6599" s="39">
        <v>88</v>
      </c>
      <c r="B6599" s="39">
        <v>2041</v>
      </c>
      <c r="C6599" s="38" t="s">
        <v>6672</v>
      </c>
      <c r="D6599" s="39">
        <v>0.80110000000000003</v>
      </c>
      <c r="E6599" s="39">
        <v>0.78220000000000001</v>
      </c>
    </row>
    <row r="6600" spans="1:5" x14ac:dyDescent="0.2">
      <c r="A6600" s="39">
        <v>88</v>
      </c>
      <c r="B6600" s="39">
        <v>2042</v>
      </c>
      <c r="C6600" s="38" t="s">
        <v>6673</v>
      </c>
      <c r="D6600" s="39">
        <v>0.79549999999999998</v>
      </c>
      <c r="E6600" s="39">
        <v>0.77569999999999995</v>
      </c>
    </row>
    <row r="6601" spans="1:5" x14ac:dyDescent="0.2">
      <c r="A6601" s="39">
        <v>88</v>
      </c>
      <c r="B6601" s="39">
        <v>2043</v>
      </c>
      <c r="C6601" s="38" t="s">
        <v>6674</v>
      </c>
      <c r="D6601" s="39">
        <v>0.79</v>
      </c>
      <c r="E6601" s="39">
        <v>0.76929999999999998</v>
      </c>
    </row>
    <row r="6602" spans="1:5" x14ac:dyDescent="0.2">
      <c r="A6602" s="39">
        <v>88</v>
      </c>
      <c r="B6602" s="39">
        <v>2044</v>
      </c>
      <c r="C6602" s="38" t="s">
        <v>6675</v>
      </c>
      <c r="D6602" s="39">
        <v>0.78459999999999996</v>
      </c>
      <c r="E6602" s="39">
        <v>0.76300000000000001</v>
      </c>
    </row>
    <row r="6603" spans="1:5" x14ac:dyDescent="0.2">
      <c r="A6603" s="39">
        <v>88</v>
      </c>
      <c r="B6603" s="39">
        <v>2045</v>
      </c>
      <c r="C6603" s="38" t="s">
        <v>6676</v>
      </c>
      <c r="D6603" s="39">
        <v>0.7792</v>
      </c>
      <c r="E6603" s="39">
        <v>0.75680000000000003</v>
      </c>
    </row>
    <row r="6604" spans="1:5" x14ac:dyDescent="0.2">
      <c r="A6604" s="39">
        <v>88</v>
      </c>
      <c r="B6604" s="39">
        <v>2046</v>
      </c>
      <c r="C6604" s="38" t="s">
        <v>6677</v>
      </c>
      <c r="D6604" s="39">
        <v>0.77390000000000003</v>
      </c>
      <c r="E6604" s="39">
        <v>0.75060000000000004</v>
      </c>
    </row>
    <row r="6605" spans="1:5" x14ac:dyDescent="0.2">
      <c r="A6605" s="39">
        <v>88</v>
      </c>
      <c r="B6605" s="39">
        <v>2047</v>
      </c>
      <c r="C6605" s="38" t="s">
        <v>6678</v>
      </c>
      <c r="D6605" s="39">
        <v>0.76870000000000005</v>
      </c>
      <c r="E6605" s="39">
        <v>0.74460000000000004</v>
      </c>
    </row>
    <row r="6606" spans="1:5" x14ac:dyDescent="0.2">
      <c r="A6606" s="39">
        <v>88</v>
      </c>
      <c r="B6606" s="39">
        <v>2048</v>
      </c>
      <c r="C6606" s="38" t="s">
        <v>6679</v>
      </c>
      <c r="D6606" s="39">
        <v>0.76349999999999996</v>
      </c>
      <c r="E6606" s="39">
        <v>0.73860000000000003</v>
      </c>
    </row>
    <row r="6607" spans="1:5" x14ac:dyDescent="0.2">
      <c r="A6607" s="39">
        <v>88</v>
      </c>
      <c r="B6607" s="39">
        <v>2049</v>
      </c>
      <c r="C6607" s="38" t="s">
        <v>6680</v>
      </c>
      <c r="D6607" s="39">
        <v>0.75839999999999996</v>
      </c>
      <c r="E6607" s="39">
        <v>0.73280000000000001</v>
      </c>
    </row>
    <row r="6608" spans="1:5" x14ac:dyDescent="0.2">
      <c r="A6608" s="39">
        <v>88</v>
      </c>
      <c r="B6608" s="39">
        <v>2050</v>
      </c>
      <c r="C6608" s="38" t="s">
        <v>6681</v>
      </c>
      <c r="D6608" s="39">
        <v>0.75329999999999997</v>
      </c>
      <c r="E6608" s="39">
        <v>0.72699999999999998</v>
      </c>
    </row>
    <row r="6609" spans="1:5" x14ac:dyDescent="0.2">
      <c r="A6609" s="39">
        <v>88</v>
      </c>
      <c r="B6609" s="39">
        <v>2051</v>
      </c>
      <c r="C6609" s="38" t="s">
        <v>6682</v>
      </c>
      <c r="D6609" s="39">
        <v>0.74829999999999997</v>
      </c>
      <c r="E6609" s="39">
        <v>0.72130000000000005</v>
      </c>
    </row>
    <row r="6610" spans="1:5" x14ac:dyDescent="0.2">
      <c r="A6610" s="39">
        <v>88</v>
      </c>
      <c r="B6610" s="39">
        <v>2052</v>
      </c>
      <c r="C6610" s="38" t="s">
        <v>6683</v>
      </c>
      <c r="D6610" s="39">
        <v>0.74339999999999995</v>
      </c>
      <c r="E6610" s="39">
        <v>0.7157</v>
      </c>
    </row>
    <row r="6611" spans="1:5" x14ac:dyDescent="0.2">
      <c r="A6611" s="39">
        <v>88</v>
      </c>
      <c r="B6611" s="39">
        <v>2053</v>
      </c>
      <c r="C6611" s="38" t="s">
        <v>6684</v>
      </c>
      <c r="D6611" s="39">
        <v>0.73850000000000005</v>
      </c>
      <c r="E6611" s="39">
        <v>0.71009999999999995</v>
      </c>
    </row>
    <row r="6612" spans="1:5" x14ac:dyDescent="0.2">
      <c r="A6612" s="39">
        <v>88</v>
      </c>
      <c r="B6612" s="39">
        <v>2054</v>
      </c>
      <c r="C6612" s="38" t="s">
        <v>6685</v>
      </c>
      <c r="D6612" s="39">
        <v>0.73370000000000002</v>
      </c>
      <c r="E6612" s="39">
        <v>0.70469999999999999</v>
      </c>
    </row>
    <row r="6613" spans="1:5" x14ac:dyDescent="0.2">
      <c r="A6613" s="39">
        <v>88</v>
      </c>
      <c r="B6613" s="39">
        <v>2055</v>
      </c>
      <c r="C6613" s="38" t="s">
        <v>6686</v>
      </c>
      <c r="D6613" s="39">
        <v>0.7288</v>
      </c>
      <c r="E6613" s="39">
        <v>0.69920000000000004</v>
      </c>
    </row>
    <row r="6614" spans="1:5" x14ac:dyDescent="0.2">
      <c r="A6614" s="39">
        <v>88</v>
      </c>
      <c r="B6614" s="39">
        <v>2056</v>
      </c>
      <c r="C6614" s="38" t="s">
        <v>6687</v>
      </c>
      <c r="D6614" s="39">
        <v>0.72409999999999997</v>
      </c>
      <c r="E6614" s="39">
        <v>0.69389999999999996</v>
      </c>
    </row>
    <row r="6615" spans="1:5" x14ac:dyDescent="0.2">
      <c r="A6615" s="39">
        <v>88</v>
      </c>
      <c r="B6615" s="39">
        <v>2057</v>
      </c>
      <c r="C6615" s="38" t="s">
        <v>6688</v>
      </c>
      <c r="D6615" s="39">
        <v>0.71950000000000003</v>
      </c>
      <c r="E6615" s="39">
        <v>0.68869999999999998</v>
      </c>
    </row>
    <row r="6616" spans="1:5" x14ac:dyDescent="0.2">
      <c r="A6616" s="39">
        <v>88</v>
      </c>
      <c r="B6616" s="39">
        <v>2058</v>
      </c>
      <c r="C6616" s="38" t="s">
        <v>6689</v>
      </c>
      <c r="D6616" s="39">
        <v>0.71489999999999998</v>
      </c>
      <c r="E6616" s="39">
        <v>0.6835</v>
      </c>
    </row>
    <row r="6617" spans="1:5" x14ac:dyDescent="0.2">
      <c r="A6617" s="39">
        <v>88</v>
      </c>
      <c r="B6617" s="39">
        <v>2059</v>
      </c>
      <c r="C6617" s="38" t="s">
        <v>6690</v>
      </c>
      <c r="D6617" s="39">
        <v>0.71030000000000004</v>
      </c>
      <c r="E6617" s="39">
        <v>0.67849999999999999</v>
      </c>
    </row>
    <row r="6618" spans="1:5" x14ac:dyDescent="0.2">
      <c r="A6618" s="39">
        <v>88</v>
      </c>
      <c r="B6618" s="39">
        <v>2060</v>
      </c>
      <c r="C6618" s="38" t="s">
        <v>6691</v>
      </c>
      <c r="D6618" s="39">
        <v>0.70579999999999998</v>
      </c>
      <c r="E6618" s="39">
        <v>0.67349999999999999</v>
      </c>
    </row>
    <row r="6619" spans="1:5" x14ac:dyDescent="0.2">
      <c r="A6619" s="39">
        <v>88</v>
      </c>
      <c r="B6619" s="39">
        <v>2061</v>
      </c>
      <c r="C6619" s="38" t="s">
        <v>6692</v>
      </c>
      <c r="D6619" s="39">
        <v>0.70140000000000002</v>
      </c>
      <c r="E6619" s="39">
        <v>0.66849999999999998</v>
      </c>
    </row>
    <row r="6620" spans="1:5" x14ac:dyDescent="0.2">
      <c r="A6620" s="39">
        <v>88</v>
      </c>
      <c r="B6620" s="39">
        <v>2062</v>
      </c>
      <c r="C6620" s="38" t="s">
        <v>6693</v>
      </c>
      <c r="D6620" s="39">
        <v>0.69699999999999995</v>
      </c>
      <c r="E6620" s="39">
        <v>0.66369999999999996</v>
      </c>
    </row>
    <row r="6621" spans="1:5" x14ac:dyDescent="0.2">
      <c r="A6621" s="39">
        <v>88</v>
      </c>
      <c r="B6621" s="39">
        <v>2063</v>
      </c>
      <c r="C6621" s="38" t="s">
        <v>6694</v>
      </c>
      <c r="D6621" s="39">
        <v>0.69269999999999998</v>
      </c>
      <c r="E6621" s="39">
        <v>0.65890000000000004</v>
      </c>
    </row>
    <row r="6622" spans="1:5" x14ac:dyDescent="0.2">
      <c r="A6622" s="39">
        <v>88</v>
      </c>
      <c r="B6622" s="39">
        <v>2064</v>
      </c>
      <c r="C6622" s="38" t="s">
        <v>6695</v>
      </c>
      <c r="D6622" s="39">
        <v>0.68840000000000001</v>
      </c>
      <c r="E6622" s="39">
        <v>0.6542</v>
      </c>
    </row>
    <row r="6623" spans="1:5" x14ac:dyDescent="0.2">
      <c r="A6623" s="39">
        <v>88</v>
      </c>
      <c r="B6623" s="39">
        <v>2065</v>
      </c>
      <c r="C6623" s="38" t="s">
        <v>6696</v>
      </c>
      <c r="D6623" s="39">
        <v>0.68420000000000003</v>
      </c>
      <c r="E6623" s="39">
        <v>0.64949999999999997</v>
      </c>
    </row>
    <row r="6624" spans="1:5" x14ac:dyDescent="0.2">
      <c r="A6624" s="39">
        <v>88</v>
      </c>
      <c r="B6624" s="39">
        <v>2066</v>
      </c>
      <c r="C6624" s="38" t="s">
        <v>6697</v>
      </c>
      <c r="D6624" s="39">
        <v>0.68</v>
      </c>
      <c r="E6624" s="39">
        <v>0.64500000000000002</v>
      </c>
    </row>
    <row r="6625" spans="1:5" x14ac:dyDescent="0.2">
      <c r="A6625" s="39">
        <v>88</v>
      </c>
      <c r="B6625" s="39">
        <v>2067</v>
      </c>
      <c r="C6625" s="38" t="s">
        <v>6698</v>
      </c>
      <c r="D6625" s="39">
        <v>0.67589999999999995</v>
      </c>
      <c r="E6625" s="39">
        <v>0.64049999999999996</v>
      </c>
    </row>
    <row r="6626" spans="1:5" x14ac:dyDescent="0.2">
      <c r="A6626" s="39">
        <v>88</v>
      </c>
      <c r="B6626" s="39">
        <v>2068</v>
      </c>
      <c r="C6626" s="38" t="s">
        <v>6699</v>
      </c>
      <c r="D6626" s="39">
        <v>0.67179999999999995</v>
      </c>
      <c r="E6626" s="39">
        <v>0.63600000000000001</v>
      </c>
    </row>
    <row r="6627" spans="1:5" x14ac:dyDescent="0.2">
      <c r="A6627" s="39">
        <v>88</v>
      </c>
      <c r="B6627" s="39">
        <v>2069</v>
      </c>
      <c r="C6627" s="38" t="s">
        <v>6700</v>
      </c>
      <c r="D6627" s="39">
        <v>0.66779999999999995</v>
      </c>
      <c r="E6627" s="39">
        <v>0.63160000000000005</v>
      </c>
    </row>
    <row r="6628" spans="1:5" x14ac:dyDescent="0.2">
      <c r="A6628" s="39">
        <v>88</v>
      </c>
      <c r="B6628" s="39">
        <v>2070</v>
      </c>
      <c r="C6628" s="38" t="s">
        <v>6701</v>
      </c>
      <c r="D6628" s="39">
        <v>0.66379999999999995</v>
      </c>
      <c r="E6628" s="39">
        <v>0.62729999999999997</v>
      </c>
    </row>
    <row r="6629" spans="1:5" x14ac:dyDescent="0.2">
      <c r="A6629" s="39">
        <v>88</v>
      </c>
      <c r="B6629" s="39">
        <v>2071</v>
      </c>
      <c r="C6629" s="38" t="s">
        <v>6702</v>
      </c>
      <c r="D6629" s="39">
        <v>0.65980000000000005</v>
      </c>
      <c r="E6629" s="39">
        <v>0.62309999999999999</v>
      </c>
    </row>
    <row r="6630" spans="1:5" x14ac:dyDescent="0.2">
      <c r="A6630" s="39">
        <v>88</v>
      </c>
      <c r="B6630" s="39">
        <v>2072</v>
      </c>
      <c r="C6630" s="38" t="s">
        <v>6703</v>
      </c>
      <c r="D6630" s="39">
        <v>0.65590000000000004</v>
      </c>
      <c r="E6630" s="39">
        <v>0.61890000000000001</v>
      </c>
    </row>
    <row r="6631" spans="1:5" x14ac:dyDescent="0.2">
      <c r="A6631" s="39">
        <v>88</v>
      </c>
      <c r="B6631" s="39">
        <v>2073</v>
      </c>
      <c r="C6631" s="38" t="s">
        <v>6704</v>
      </c>
      <c r="D6631" s="39">
        <v>0.65200000000000002</v>
      </c>
      <c r="E6631" s="39">
        <v>0.61470000000000002</v>
      </c>
    </row>
    <row r="6632" spans="1:5" x14ac:dyDescent="0.2">
      <c r="A6632" s="39">
        <v>88</v>
      </c>
      <c r="B6632" s="39">
        <v>2074</v>
      </c>
      <c r="C6632" s="38" t="s">
        <v>6705</v>
      </c>
      <c r="D6632" s="39">
        <v>0.6482</v>
      </c>
      <c r="E6632" s="39">
        <v>0.61070000000000002</v>
      </c>
    </row>
    <row r="6633" spans="1:5" x14ac:dyDescent="0.2">
      <c r="A6633" s="39">
        <v>88</v>
      </c>
      <c r="B6633" s="39">
        <v>2075</v>
      </c>
      <c r="C6633" s="38" t="s">
        <v>6706</v>
      </c>
      <c r="D6633" s="39">
        <v>0.64449999999999996</v>
      </c>
      <c r="E6633" s="39">
        <v>0.60660000000000003</v>
      </c>
    </row>
    <row r="6634" spans="1:5" x14ac:dyDescent="0.2">
      <c r="A6634" s="39">
        <v>88</v>
      </c>
      <c r="B6634" s="39">
        <v>2076</v>
      </c>
      <c r="C6634" s="38" t="s">
        <v>6707</v>
      </c>
      <c r="D6634" s="39">
        <v>0.64080000000000004</v>
      </c>
      <c r="E6634" s="39">
        <v>0.60270000000000001</v>
      </c>
    </row>
    <row r="6635" spans="1:5" x14ac:dyDescent="0.2">
      <c r="A6635" s="39">
        <v>88</v>
      </c>
      <c r="B6635" s="39">
        <v>2077</v>
      </c>
      <c r="C6635" s="38" t="s">
        <v>6708</v>
      </c>
      <c r="D6635" s="39">
        <v>0.6371</v>
      </c>
      <c r="E6635" s="39">
        <v>0.5988</v>
      </c>
    </row>
    <row r="6636" spans="1:5" x14ac:dyDescent="0.2">
      <c r="A6636" s="39">
        <v>88</v>
      </c>
      <c r="B6636" s="39">
        <v>2078</v>
      </c>
      <c r="C6636" s="38" t="s">
        <v>6709</v>
      </c>
      <c r="D6636" s="39">
        <v>0.63349999999999995</v>
      </c>
      <c r="E6636" s="39">
        <v>0.59499999999999997</v>
      </c>
    </row>
    <row r="6637" spans="1:5" x14ac:dyDescent="0.2">
      <c r="A6637" s="39">
        <v>88</v>
      </c>
      <c r="B6637" s="39">
        <v>2079</v>
      </c>
      <c r="C6637" s="38" t="s">
        <v>6710</v>
      </c>
      <c r="D6637" s="39">
        <v>0.62990000000000002</v>
      </c>
      <c r="E6637" s="39">
        <v>0.59119999999999995</v>
      </c>
    </row>
    <row r="6638" spans="1:5" x14ac:dyDescent="0.2">
      <c r="A6638" s="39">
        <v>88</v>
      </c>
      <c r="B6638" s="39">
        <v>2080</v>
      </c>
      <c r="C6638" s="38" t="s">
        <v>6711</v>
      </c>
      <c r="D6638" s="39">
        <v>0.62639999999999996</v>
      </c>
      <c r="E6638" s="39">
        <v>0.58750000000000002</v>
      </c>
    </row>
    <row r="6639" spans="1:5" x14ac:dyDescent="0.2">
      <c r="A6639" s="39">
        <v>88</v>
      </c>
      <c r="B6639" s="39">
        <v>2081</v>
      </c>
      <c r="C6639" s="38" t="s">
        <v>6712</v>
      </c>
      <c r="D6639" s="39">
        <v>0.62290000000000001</v>
      </c>
      <c r="E6639" s="39">
        <v>0.58379999999999999</v>
      </c>
    </row>
    <row r="6640" spans="1:5" x14ac:dyDescent="0.2">
      <c r="A6640" s="39">
        <v>88</v>
      </c>
      <c r="B6640" s="39">
        <v>2082</v>
      </c>
      <c r="C6640" s="38" t="s">
        <v>6713</v>
      </c>
      <c r="D6640" s="39">
        <v>0.61939999999999995</v>
      </c>
      <c r="E6640" s="39">
        <v>0.58020000000000005</v>
      </c>
    </row>
    <row r="6641" spans="1:5" x14ac:dyDescent="0.2">
      <c r="A6641" s="39">
        <v>88</v>
      </c>
      <c r="B6641" s="39">
        <v>2083</v>
      </c>
      <c r="C6641" s="38" t="s">
        <v>6714</v>
      </c>
      <c r="D6641" s="39">
        <v>0.61599999999999999</v>
      </c>
      <c r="E6641" s="39">
        <v>0.5766</v>
      </c>
    </row>
    <row r="6642" spans="1:5" x14ac:dyDescent="0.2">
      <c r="A6642" s="39">
        <v>88</v>
      </c>
      <c r="B6642" s="39">
        <v>2084</v>
      </c>
      <c r="C6642" s="38" t="s">
        <v>6715</v>
      </c>
      <c r="D6642" s="39">
        <v>0.61270000000000002</v>
      </c>
      <c r="E6642" s="39">
        <v>0.57310000000000005</v>
      </c>
    </row>
    <row r="6643" spans="1:5" x14ac:dyDescent="0.2">
      <c r="A6643" s="39">
        <v>88</v>
      </c>
      <c r="B6643" s="39">
        <v>2085</v>
      </c>
      <c r="C6643" s="38" t="s">
        <v>6716</v>
      </c>
      <c r="D6643" s="39">
        <v>0.60929999999999995</v>
      </c>
      <c r="E6643" s="39">
        <v>0.5696</v>
      </c>
    </row>
    <row r="6644" spans="1:5" x14ac:dyDescent="0.2">
      <c r="A6644" s="39">
        <v>88</v>
      </c>
      <c r="B6644" s="39">
        <v>2086</v>
      </c>
      <c r="C6644" s="38" t="s">
        <v>6717</v>
      </c>
      <c r="D6644" s="39">
        <v>0.60609999999999997</v>
      </c>
      <c r="E6644" s="39">
        <v>0.56620000000000004</v>
      </c>
    </row>
    <row r="6645" spans="1:5" x14ac:dyDescent="0.2">
      <c r="A6645" s="39">
        <v>88</v>
      </c>
      <c r="B6645" s="39">
        <v>2087</v>
      </c>
      <c r="C6645" s="38" t="s">
        <v>6718</v>
      </c>
      <c r="D6645" s="39">
        <v>0.6028</v>
      </c>
      <c r="E6645" s="39">
        <v>0.56279999999999997</v>
      </c>
    </row>
    <row r="6646" spans="1:5" x14ac:dyDescent="0.2">
      <c r="A6646" s="39">
        <v>88</v>
      </c>
      <c r="B6646" s="39">
        <v>2088</v>
      </c>
      <c r="C6646" s="38" t="s">
        <v>6719</v>
      </c>
      <c r="D6646" s="39">
        <v>0.59960000000000002</v>
      </c>
      <c r="E6646" s="39">
        <v>0.5595</v>
      </c>
    </row>
    <row r="6647" spans="1:5" x14ac:dyDescent="0.2">
      <c r="A6647" s="39">
        <v>88</v>
      </c>
      <c r="B6647" s="39">
        <v>2089</v>
      </c>
      <c r="C6647" s="38" t="s">
        <v>6720</v>
      </c>
      <c r="D6647" s="39">
        <v>0.59640000000000004</v>
      </c>
      <c r="E6647" s="39">
        <v>0.55630000000000002</v>
      </c>
    </row>
    <row r="6648" spans="1:5" x14ac:dyDescent="0.2">
      <c r="A6648" s="39">
        <v>88</v>
      </c>
      <c r="B6648" s="39">
        <v>2090</v>
      </c>
      <c r="C6648" s="38" t="s">
        <v>6721</v>
      </c>
      <c r="D6648" s="39">
        <v>0.59330000000000005</v>
      </c>
      <c r="E6648" s="39">
        <v>0.55310000000000004</v>
      </c>
    </row>
    <row r="6649" spans="1:5" x14ac:dyDescent="0.2">
      <c r="A6649" s="39">
        <v>88</v>
      </c>
      <c r="B6649" s="39">
        <v>2091</v>
      </c>
      <c r="C6649" s="38" t="s">
        <v>6722</v>
      </c>
      <c r="D6649" s="39">
        <v>0.59019999999999995</v>
      </c>
      <c r="E6649" s="39">
        <v>0.54990000000000006</v>
      </c>
    </row>
    <row r="6650" spans="1:5" x14ac:dyDescent="0.2">
      <c r="A6650" s="39">
        <v>88</v>
      </c>
      <c r="B6650" s="39">
        <v>2092</v>
      </c>
      <c r="C6650" s="38" t="s">
        <v>6723</v>
      </c>
      <c r="D6650" s="39">
        <v>0.58720000000000006</v>
      </c>
      <c r="E6650" s="39">
        <v>0.54679999999999995</v>
      </c>
    </row>
    <row r="6651" spans="1:5" x14ac:dyDescent="0.2">
      <c r="A6651" s="39">
        <v>88</v>
      </c>
      <c r="B6651" s="39">
        <v>2093</v>
      </c>
      <c r="C6651" s="38" t="s">
        <v>6724</v>
      </c>
      <c r="D6651" s="39">
        <v>0.58420000000000005</v>
      </c>
      <c r="E6651" s="39">
        <v>0.54369999999999996</v>
      </c>
    </row>
    <row r="6652" spans="1:5" x14ac:dyDescent="0.2">
      <c r="A6652" s="39">
        <v>88</v>
      </c>
      <c r="B6652" s="39">
        <v>2094</v>
      </c>
      <c r="C6652" s="38" t="s">
        <v>6725</v>
      </c>
      <c r="D6652" s="39">
        <v>0.58120000000000005</v>
      </c>
      <c r="E6652" s="39">
        <v>0.54069999999999996</v>
      </c>
    </row>
    <row r="6653" spans="1:5" x14ac:dyDescent="0.2">
      <c r="A6653" s="39">
        <v>88</v>
      </c>
      <c r="B6653" s="39">
        <v>2095</v>
      </c>
      <c r="C6653" s="38" t="s">
        <v>6726</v>
      </c>
      <c r="D6653" s="39">
        <v>0.57820000000000005</v>
      </c>
      <c r="E6653" s="39">
        <v>0.53769999999999996</v>
      </c>
    </row>
    <row r="6654" spans="1:5" x14ac:dyDescent="0.2">
      <c r="A6654" s="39">
        <v>88</v>
      </c>
      <c r="B6654" s="39">
        <v>2096</v>
      </c>
      <c r="C6654" s="38" t="s">
        <v>6727</v>
      </c>
      <c r="D6654" s="39">
        <v>0.57520000000000004</v>
      </c>
      <c r="E6654" s="39">
        <v>0.53469999999999995</v>
      </c>
    </row>
    <row r="6655" spans="1:5" x14ac:dyDescent="0.2">
      <c r="A6655" s="39">
        <v>88</v>
      </c>
      <c r="B6655" s="39">
        <v>2097</v>
      </c>
      <c r="C6655" s="38" t="s">
        <v>6728</v>
      </c>
      <c r="D6655" s="39">
        <v>0.57230000000000003</v>
      </c>
      <c r="E6655" s="39">
        <v>0.53180000000000005</v>
      </c>
    </row>
    <row r="6656" spans="1:5" x14ac:dyDescent="0.2">
      <c r="A6656" s="39">
        <v>88</v>
      </c>
      <c r="B6656" s="39">
        <v>2098</v>
      </c>
      <c r="C6656" s="38" t="s">
        <v>6729</v>
      </c>
      <c r="D6656" s="39">
        <v>0.56950000000000001</v>
      </c>
      <c r="E6656" s="39">
        <v>0.52900000000000003</v>
      </c>
    </row>
    <row r="6657" spans="1:5" x14ac:dyDescent="0.2">
      <c r="A6657" s="39">
        <v>88</v>
      </c>
      <c r="B6657" s="39">
        <v>2099</v>
      </c>
      <c r="C6657" s="38" t="s">
        <v>6730</v>
      </c>
      <c r="D6657" s="39">
        <v>0.56669999999999998</v>
      </c>
      <c r="E6657" s="39">
        <v>0.5262</v>
      </c>
    </row>
    <row r="6658" spans="1:5" x14ac:dyDescent="0.2">
      <c r="A6658" s="39">
        <v>88</v>
      </c>
      <c r="B6658" s="39">
        <v>2100</v>
      </c>
      <c r="C6658" s="38" t="s">
        <v>6731</v>
      </c>
      <c r="D6658" s="39">
        <v>0.56389999999999996</v>
      </c>
      <c r="E6658" s="39">
        <v>0.52339999999999998</v>
      </c>
    </row>
    <row r="6659" spans="1:5" x14ac:dyDescent="0.2">
      <c r="A6659" s="39">
        <v>88</v>
      </c>
      <c r="B6659" s="39">
        <v>2101</v>
      </c>
      <c r="C6659" s="38" t="s">
        <v>6732</v>
      </c>
      <c r="D6659" s="39">
        <v>0.56120000000000003</v>
      </c>
      <c r="E6659" s="39">
        <v>0.52070000000000005</v>
      </c>
    </row>
    <row r="6660" spans="1:5" x14ac:dyDescent="0.2">
      <c r="A6660" s="39">
        <v>88</v>
      </c>
      <c r="B6660" s="39">
        <v>2102</v>
      </c>
      <c r="C6660" s="38" t="s">
        <v>6733</v>
      </c>
      <c r="D6660" s="39">
        <v>0.5585</v>
      </c>
      <c r="E6660" s="39">
        <v>0.51800000000000002</v>
      </c>
    </row>
    <row r="6661" spans="1:5" x14ac:dyDescent="0.2">
      <c r="A6661" s="39">
        <v>88</v>
      </c>
      <c r="B6661" s="39">
        <v>2103</v>
      </c>
      <c r="C6661" s="38" t="s">
        <v>6734</v>
      </c>
      <c r="D6661" s="39">
        <v>0.55579999999999996</v>
      </c>
      <c r="E6661" s="39">
        <v>0.51529999999999998</v>
      </c>
    </row>
    <row r="6662" spans="1:5" x14ac:dyDescent="0.2">
      <c r="A6662" s="39">
        <v>88</v>
      </c>
      <c r="B6662" s="39">
        <v>2104</v>
      </c>
      <c r="C6662" s="38" t="s">
        <v>6735</v>
      </c>
      <c r="D6662" s="39">
        <v>0.55320000000000003</v>
      </c>
      <c r="E6662" s="39">
        <v>0.51270000000000004</v>
      </c>
    </row>
    <row r="6663" spans="1:5" x14ac:dyDescent="0.2">
      <c r="A6663" s="39">
        <v>88</v>
      </c>
      <c r="B6663" s="39">
        <v>2105</v>
      </c>
      <c r="C6663" s="38" t="s">
        <v>6736</v>
      </c>
      <c r="D6663" s="39">
        <v>0.55059999999999998</v>
      </c>
      <c r="E6663" s="39">
        <v>0.5101</v>
      </c>
    </row>
    <row r="6664" spans="1:5" x14ac:dyDescent="0.2">
      <c r="A6664" s="39">
        <v>88</v>
      </c>
      <c r="B6664" s="39">
        <v>2106</v>
      </c>
      <c r="C6664" s="38" t="s">
        <v>6737</v>
      </c>
      <c r="D6664" s="39">
        <v>0.54800000000000004</v>
      </c>
      <c r="E6664" s="39">
        <v>0.50760000000000005</v>
      </c>
    </row>
    <row r="6665" spans="1:5" x14ac:dyDescent="0.2">
      <c r="A6665" s="39">
        <v>88</v>
      </c>
      <c r="B6665" s="39">
        <v>2107</v>
      </c>
      <c r="C6665" s="38" t="s">
        <v>6738</v>
      </c>
      <c r="D6665" s="39">
        <v>0.54549999999999998</v>
      </c>
      <c r="E6665" s="39">
        <v>0.50509999999999999</v>
      </c>
    </row>
    <row r="6666" spans="1:5" x14ac:dyDescent="0.2">
      <c r="A6666" s="39">
        <v>88</v>
      </c>
      <c r="B6666" s="39">
        <v>2108</v>
      </c>
      <c r="C6666" s="38" t="s">
        <v>6739</v>
      </c>
      <c r="D6666" s="39">
        <v>0.54290000000000005</v>
      </c>
      <c r="E6666" s="39">
        <v>0.50260000000000005</v>
      </c>
    </row>
    <row r="6667" spans="1:5" x14ac:dyDescent="0.2">
      <c r="A6667" s="39">
        <v>88</v>
      </c>
      <c r="B6667" s="39">
        <v>2109</v>
      </c>
      <c r="C6667" s="38" t="s">
        <v>6740</v>
      </c>
      <c r="D6667" s="39">
        <v>0.54049999999999998</v>
      </c>
      <c r="E6667" s="39">
        <v>0.50019999999999998</v>
      </c>
    </row>
    <row r="6668" spans="1:5" x14ac:dyDescent="0.2">
      <c r="A6668" s="39">
        <v>88</v>
      </c>
      <c r="B6668" s="39">
        <v>2110</v>
      </c>
      <c r="C6668" s="38" t="s">
        <v>6741</v>
      </c>
      <c r="D6668" s="39">
        <v>0.53800000000000003</v>
      </c>
      <c r="E6668" s="39">
        <v>0.49769999999999998</v>
      </c>
    </row>
    <row r="6669" spans="1:5" x14ac:dyDescent="0.2">
      <c r="A6669" s="39">
        <v>88</v>
      </c>
      <c r="B6669" s="39">
        <v>2111</v>
      </c>
      <c r="C6669" s="38" t="s">
        <v>6742</v>
      </c>
      <c r="D6669" s="39">
        <v>0.53559999999999997</v>
      </c>
      <c r="E6669" s="39">
        <v>0.49540000000000001</v>
      </c>
    </row>
    <row r="6670" spans="1:5" x14ac:dyDescent="0.2">
      <c r="A6670" s="39">
        <v>88</v>
      </c>
      <c r="B6670" s="39">
        <v>2112</v>
      </c>
      <c r="C6670" s="38" t="s">
        <v>6743</v>
      </c>
      <c r="D6670" s="39">
        <v>0.53320000000000001</v>
      </c>
      <c r="E6670" s="39">
        <v>0.49299999999999999</v>
      </c>
    </row>
    <row r="6671" spans="1:5" x14ac:dyDescent="0.2">
      <c r="A6671" s="39">
        <v>88</v>
      </c>
      <c r="B6671" s="39">
        <v>2113</v>
      </c>
      <c r="C6671" s="38" t="s">
        <v>6744</v>
      </c>
      <c r="D6671" s="39">
        <v>0.53080000000000005</v>
      </c>
      <c r="E6671" s="39">
        <v>0.49080000000000001</v>
      </c>
    </row>
    <row r="6672" spans="1:5" x14ac:dyDescent="0.2">
      <c r="A6672" s="39">
        <v>88</v>
      </c>
      <c r="B6672" s="39">
        <v>2114</v>
      </c>
      <c r="C6672" s="38" t="s">
        <v>6745</v>
      </c>
      <c r="D6672" s="39">
        <v>0.52849999999999997</v>
      </c>
      <c r="E6672" s="39">
        <v>0.48849999999999999</v>
      </c>
    </row>
    <row r="6673" spans="1:5" x14ac:dyDescent="0.2">
      <c r="A6673" s="39">
        <v>88</v>
      </c>
      <c r="B6673" s="39">
        <v>2115</v>
      </c>
      <c r="C6673" s="38" t="s">
        <v>6746</v>
      </c>
      <c r="D6673" s="39">
        <v>0.5262</v>
      </c>
      <c r="E6673" s="39">
        <v>0.48630000000000001</v>
      </c>
    </row>
    <row r="6674" spans="1:5" x14ac:dyDescent="0.2">
      <c r="A6674" s="39">
        <v>88</v>
      </c>
      <c r="B6674" s="39">
        <v>2116</v>
      </c>
      <c r="C6674" s="38" t="s">
        <v>6747</v>
      </c>
      <c r="D6674" s="39">
        <v>0.52391000946073796</v>
      </c>
      <c r="E6674" s="39">
        <v>0.48410990788126917</v>
      </c>
    </row>
    <row r="6675" spans="1:5" x14ac:dyDescent="0.2">
      <c r="A6675" s="39">
        <v>88</v>
      </c>
      <c r="B6675" s="39">
        <v>2117</v>
      </c>
      <c r="C6675" s="38" t="s">
        <v>6748</v>
      </c>
      <c r="D6675" s="39">
        <v>0.5216299848216468</v>
      </c>
      <c r="E6675" s="39">
        <v>0.48192967902284783</v>
      </c>
    </row>
    <row r="6676" spans="1:5" x14ac:dyDescent="0.2">
      <c r="A6676" s="39">
        <v>89</v>
      </c>
      <c r="B6676" s="39">
        <v>2024</v>
      </c>
      <c r="C6676" s="38" t="s">
        <v>6749</v>
      </c>
      <c r="D6676" s="39">
        <v>0.94530000000000003</v>
      </c>
      <c r="E6676" s="39">
        <v>0.94259999999999999</v>
      </c>
    </row>
    <row r="6677" spans="1:5" x14ac:dyDescent="0.2">
      <c r="A6677" s="39">
        <v>89</v>
      </c>
      <c r="B6677" s="39">
        <v>2025</v>
      </c>
      <c r="C6677" s="38" t="s">
        <v>6750</v>
      </c>
      <c r="D6677" s="39">
        <v>0.91990000000000005</v>
      </c>
      <c r="E6677" s="39">
        <v>0.91569999999999996</v>
      </c>
    </row>
    <row r="6678" spans="1:5" x14ac:dyDescent="0.2">
      <c r="A6678" s="39">
        <v>89</v>
      </c>
      <c r="B6678" s="39">
        <v>2026</v>
      </c>
      <c r="C6678" s="38" t="s">
        <v>6751</v>
      </c>
      <c r="D6678" s="39">
        <v>0.9133</v>
      </c>
      <c r="E6678" s="39">
        <v>0.90769999999999995</v>
      </c>
    </row>
    <row r="6679" spans="1:5" x14ac:dyDescent="0.2">
      <c r="A6679" s="39">
        <v>89</v>
      </c>
      <c r="B6679" s="39">
        <v>2027</v>
      </c>
      <c r="C6679" s="38" t="s">
        <v>6752</v>
      </c>
      <c r="D6679" s="39">
        <v>0.90690000000000004</v>
      </c>
      <c r="E6679" s="39">
        <v>0.9</v>
      </c>
    </row>
    <row r="6680" spans="1:5" x14ac:dyDescent="0.2">
      <c r="A6680" s="39">
        <v>89</v>
      </c>
      <c r="B6680" s="39">
        <v>2028</v>
      </c>
      <c r="C6680" s="38" t="s">
        <v>6753</v>
      </c>
      <c r="D6680" s="39">
        <v>0.90059999999999996</v>
      </c>
      <c r="E6680" s="39">
        <v>0.89259999999999995</v>
      </c>
    </row>
    <row r="6681" spans="1:5" x14ac:dyDescent="0.2">
      <c r="A6681" s="39">
        <v>89</v>
      </c>
      <c r="B6681" s="39">
        <v>2029</v>
      </c>
      <c r="C6681" s="38" t="s">
        <v>6754</v>
      </c>
      <c r="D6681" s="39">
        <v>0.89419999999999999</v>
      </c>
      <c r="E6681" s="39">
        <v>0.88519999999999999</v>
      </c>
    </row>
    <row r="6682" spans="1:5" x14ac:dyDescent="0.2">
      <c r="A6682" s="39">
        <v>89</v>
      </c>
      <c r="B6682" s="39">
        <v>2030</v>
      </c>
      <c r="C6682" s="38" t="s">
        <v>6755</v>
      </c>
      <c r="D6682" s="39">
        <v>0.88770000000000004</v>
      </c>
      <c r="E6682" s="39">
        <v>0.87770000000000004</v>
      </c>
    </row>
    <row r="6683" spans="1:5" x14ac:dyDescent="0.2">
      <c r="A6683" s="39">
        <v>89</v>
      </c>
      <c r="B6683" s="39">
        <v>2031</v>
      </c>
      <c r="C6683" s="38" t="s">
        <v>6756</v>
      </c>
      <c r="D6683" s="39">
        <v>0.88080000000000003</v>
      </c>
      <c r="E6683" s="39">
        <v>0.87009999999999998</v>
      </c>
    </row>
    <row r="6684" spans="1:5" x14ac:dyDescent="0.2">
      <c r="A6684" s="39">
        <v>89</v>
      </c>
      <c r="B6684" s="39">
        <v>2032</v>
      </c>
      <c r="C6684" s="38" t="s">
        <v>6757</v>
      </c>
      <c r="D6684" s="39">
        <v>0.87370000000000003</v>
      </c>
      <c r="E6684" s="39">
        <v>0.86240000000000006</v>
      </c>
    </row>
    <row r="6685" spans="1:5" x14ac:dyDescent="0.2">
      <c r="A6685" s="39">
        <v>89</v>
      </c>
      <c r="B6685" s="39">
        <v>2033</v>
      </c>
      <c r="C6685" s="38" t="s">
        <v>6758</v>
      </c>
      <c r="D6685" s="39">
        <v>0.86619999999999997</v>
      </c>
      <c r="E6685" s="39">
        <v>0.85440000000000005</v>
      </c>
    </row>
    <row r="6686" spans="1:5" x14ac:dyDescent="0.2">
      <c r="A6686" s="39">
        <v>89</v>
      </c>
      <c r="B6686" s="39">
        <v>2034</v>
      </c>
      <c r="C6686" s="38" t="s">
        <v>6759</v>
      </c>
      <c r="D6686" s="39">
        <v>0.85780000000000001</v>
      </c>
      <c r="E6686" s="39">
        <v>0.84530000000000005</v>
      </c>
    </row>
    <row r="6687" spans="1:5" x14ac:dyDescent="0.2">
      <c r="A6687" s="39">
        <v>89</v>
      </c>
      <c r="B6687" s="39">
        <v>2035</v>
      </c>
      <c r="C6687" s="38" t="s">
        <v>6760</v>
      </c>
      <c r="D6687" s="39">
        <v>0.84970000000000001</v>
      </c>
      <c r="E6687" s="39">
        <v>0.83660000000000001</v>
      </c>
    </row>
    <row r="6688" spans="1:5" x14ac:dyDescent="0.2">
      <c r="A6688" s="39">
        <v>89</v>
      </c>
      <c r="B6688" s="39">
        <v>2036</v>
      </c>
      <c r="C6688" s="38" t="s">
        <v>6761</v>
      </c>
      <c r="D6688" s="39">
        <v>0.84209999999999996</v>
      </c>
      <c r="E6688" s="39">
        <v>0.82830000000000004</v>
      </c>
    </row>
    <row r="6689" spans="1:5" x14ac:dyDescent="0.2">
      <c r="A6689" s="39">
        <v>89</v>
      </c>
      <c r="B6689" s="39">
        <v>2037</v>
      </c>
      <c r="C6689" s="38" t="s">
        <v>6762</v>
      </c>
      <c r="D6689" s="39">
        <v>0.83479999999999999</v>
      </c>
      <c r="E6689" s="39">
        <v>0.82030000000000003</v>
      </c>
    </row>
    <row r="6690" spans="1:5" x14ac:dyDescent="0.2">
      <c r="A6690" s="39">
        <v>89</v>
      </c>
      <c r="B6690" s="39">
        <v>2038</v>
      </c>
      <c r="C6690" s="38" t="s">
        <v>6763</v>
      </c>
      <c r="D6690" s="39">
        <v>0.82809999999999995</v>
      </c>
      <c r="E6690" s="39">
        <v>0.81279999999999997</v>
      </c>
    </row>
    <row r="6691" spans="1:5" x14ac:dyDescent="0.2">
      <c r="A6691" s="39">
        <v>89</v>
      </c>
      <c r="B6691" s="39">
        <v>2039</v>
      </c>
      <c r="C6691" s="38" t="s">
        <v>6764</v>
      </c>
      <c r="D6691" s="39">
        <v>0.82179999999999997</v>
      </c>
      <c r="E6691" s="39">
        <v>0.80569999999999997</v>
      </c>
    </row>
    <row r="6692" spans="1:5" x14ac:dyDescent="0.2">
      <c r="A6692" s="39">
        <v>89</v>
      </c>
      <c r="B6692" s="39">
        <v>2040</v>
      </c>
      <c r="C6692" s="38" t="s">
        <v>6765</v>
      </c>
      <c r="D6692" s="39">
        <v>0.81610000000000005</v>
      </c>
      <c r="E6692" s="39">
        <v>0.79920000000000002</v>
      </c>
    </row>
    <row r="6693" spans="1:5" x14ac:dyDescent="0.2">
      <c r="A6693" s="39">
        <v>89</v>
      </c>
      <c r="B6693" s="39">
        <v>2041</v>
      </c>
      <c r="C6693" s="38" t="s">
        <v>6766</v>
      </c>
      <c r="D6693" s="39">
        <v>0.81059999999999999</v>
      </c>
      <c r="E6693" s="39">
        <v>0.79279999999999995</v>
      </c>
    </row>
    <row r="6694" spans="1:5" x14ac:dyDescent="0.2">
      <c r="A6694" s="39">
        <v>89</v>
      </c>
      <c r="B6694" s="39">
        <v>2042</v>
      </c>
      <c r="C6694" s="38" t="s">
        <v>6767</v>
      </c>
      <c r="D6694" s="39">
        <v>0.80530000000000002</v>
      </c>
      <c r="E6694" s="39">
        <v>0.78659999999999997</v>
      </c>
    </row>
    <row r="6695" spans="1:5" x14ac:dyDescent="0.2">
      <c r="A6695" s="39">
        <v>89</v>
      </c>
      <c r="B6695" s="39">
        <v>2043</v>
      </c>
      <c r="C6695" s="38" t="s">
        <v>6768</v>
      </c>
      <c r="D6695" s="39">
        <v>0.80020000000000002</v>
      </c>
      <c r="E6695" s="39">
        <v>0.78059999999999996</v>
      </c>
    </row>
    <row r="6696" spans="1:5" x14ac:dyDescent="0.2">
      <c r="A6696" s="39">
        <v>89</v>
      </c>
      <c r="B6696" s="39">
        <v>2044</v>
      </c>
      <c r="C6696" s="38" t="s">
        <v>6769</v>
      </c>
      <c r="D6696" s="39">
        <v>0.79510000000000003</v>
      </c>
      <c r="E6696" s="39">
        <v>0.77470000000000006</v>
      </c>
    </row>
    <row r="6697" spans="1:5" x14ac:dyDescent="0.2">
      <c r="A6697" s="39">
        <v>89</v>
      </c>
      <c r="B6697" s="39">
        <v>2045</v>
      </c>
      <c r="C6697" s="38" t="s">
        <v>6770</v>
      </c>
      <c r="D6697" s="39">
        <v>0.79010000000000002</v>
      </c>
      <c r="E6697" s="39">
        <v>0.76900000000000002</v>
      </c>
    </row>
    <row r="6698" spans="1:5" x14ac:dyDescent="0.2">
      <c r="A6698" s="39">
        <v>89</v>
      </c>
      <c r="B6698" s="39">
        <v>2046</v>
      </c>
      <c r="C6698" s="38" t="s">
        <v>6771</v>
      </c>
      <c r="D6698" s="39">
        <v>0.78510000000000002</v>
      </c>
      <c r="E6698" s="39">
        <v>0.76329999999999998</v>
      </c>
    </row>
    <row r="6699" spans="1:5" x14ac:dyDescent="0.2">
      <c r="A6699" s="39">
        <v>89</v>
      </c>
      <c r="B6699" s="39">
        <v>2047</v>
      </c>
      <c r="C6699" s="38" t="s">
        <v>6772</v>
      </c>
      <c r="D6699" s="39">
        <v>0.7802</v>
      </c>
      <c r="E6699" s="39">
        <v>0.75760000000000005</v>
      </c>
    </row>
    <row r="6700" spans="1:5" x14ac:dyDescent="0.2">
      <c r="A6700" s="39">
        <v>89</v>
      </c>
      <c r="B6700" s="39">
        <v>2048</v>
      </c>
      <c r="C6700" s="38" t="s">
        <v>6773</v>
      </c>
      <c r="D6700" s="39">
        <v>0.77539999999999998</v>
      </c>
      <c r="E6700" s="39">
        <v>0.752</v>
      </c>
    </row>
    <row r="6701" spans="1:5" x14ac:dyDescent="0.2">
      <c r="A6701" s="39">
        <v>89</v>
      </c>
      <c r="B6701" s="39">
        <v>2049</v>
      </c>
      <c r="C6701" s="38" t="s">
        <v>6774</v>
      </c>
      <c r="D6701" s="39">
        <v>0.77059999999999995</v>
      </c>
      <c r="E6701" s="39">
        <v>0.74650000000000005</v>
      </c>
    </row>
    <row r="6702" spans="1:5" x14ac:dyDescent="0.2">
      <c r="A6702" s="39">
        <v>89</v>
      </c>
      <c r="B6702" s="39">
        <v>2050</v>
      </c>
      <c r="C6702" s="38" t="s">
        <v>6775</v>
      </c>
      <c r="D6702" s="39">
        <v>0.76590000000000003</v>
      </c>
      <c r="E6702" s="39">
        <v>0.74119999999999997</v>
      </c>
    </row>
    <row r="6703" spans="1:5" x14ac:dyDescent="0.2">
      <c r="A6703" s="39">
        <v>89</v>
      </c>
      <c r="B6703" s="39">
        <v>2051</v>
      </c>
      <c r="C6703" s="38" t="s">
        <v>6776</v>
      </c>
      <c r="D6703" s="39">
        <v>0.76119999999999999</v>
      </c>
      <c r="E6703" s="39">
        <v>0.73580000000000001</v>
      </c>
    </row>
    <row r="6704" spans="1:5" x14ac:dyDescent="0.2">
      <c r="A6704" s="39">
        <v>89</v>
      </c>
      <c r="B6704" s="39">
        <v>2052</v>
      </c>
      <c r="C6704" s="38" t="s">
        <v>6777</v>
      </c>
      <c r="D6704" s="39">
        <v>0.75660000000000005</v>
      </c>
      <c r="E6704" s="39">
        <v>0.73060000000000003</v>
      </c>
    </row>
    <row r="6705" spans="1:5" x14ac:dyDescent="0.2">
      <c r="A6705" s="39">
        <v>89</v>
      </c>
      <c r="B6705" s="39">
        <v>2053</v>
      </c>
      <c r="C6705" s="38" t="s">
        <v>6778</v>
      </c>
      <c r="D6705" s="39">
        <v>0.752</v>
      </c>
      <c r="E6705" s="39">
        <v>0.72540000000000004</v>
      </c>
    </row>
    <row r="6706" spans="1:5" x14ac:dyDescent="0.2">
      <c r="A6706" s="39">
        <v>89</v>
      </c>
      <c r="B6706" s="39">
        <v>2054</v>
      </c>
      <c r="C6706" s="38" t="s">
        <v>6779</v>
      </c>
      <c r="D6706" s="39">
        <v>0.74750000000000005</v>
      </c>
      <c r="E6706" s="39">
        <v>0.72030000000000005</v>
      </c>
    </row>
    <row r="6707" spans="1:5" x14ac:dyDescent="0.2">
      <c r="A6707" s="39">
        <v>89</v>
      </c>
      <c r="B6707" s="39">
        <v>2055</v>
      </c>
      <c r="C6707" s="38" t="s">
        <v>6780</v>
      </c>
      <c r="D6707" s="39">
        <v>0.74299999999999999</v>
      </c>
      <c r="E6707" s="39">
        <v>0.71519999999999995</v>
      </c>
    </row>
    <row r="6708" spans="1:5" x14ac:dyDescent="0.2">
      <c r="A6708" s="39">
        <v>89</v>
      </c>
      <c r="B6708" s="39">
        <v>2056</v>
      </c>
      <c r="C6708" s="38" t="s">
        <v>6781</v>
      </c>
      <c r="D6708" s="39">
        <v>0.73870000000000002</v>
      </c>
      <c r="E6708" s="39">
        <v>0.71040000000000003</v>
      </c>
    </row>
    <row r="6709" spans="1:5" x14ac:dyDescent="0.2">
      <c r="A6709" s="39">
        <v>89</v>
      </c>
      <c r="B6709" s="39">
        <v>2057</v>
      </c>
      <c r="C6709" s="38" t="s">
        <v>6782</v>
      </c>
      <c r="D6709" s="39">
        <v>0.73429999999999995</v>
      </c>
      <c r="E6709" s="39">
        <v>0.70550000000000002</v>
      </c>
    </row>
    <row r="6710" spans="1:5" x14ac:dyDescent="0.2">
      <c r="A6710" s="39">
        <v>89</v>
      </c>
      <c r="B6710" s="39">
        <v>2058</v>
      </c>
      <c r="C6710" s="38" t="s">
        <v>6783</v>
      </c>
      <c r="D6710" s="39">
        <v>0.73</v>
      </c>
      <c r="E6710" s="39">
        <v>0.7006</v>
      </c>
    </row>
    <row r="6711" spans="1:5" x14ac:dyDescent="0.2">
      <c r="A6711" s="39">
        <v>89</v>
      </c>
      <c r="B6711" s="39">
        <v>2059</v>
      </c>
      <c r="C6711" s="38" t="s">
        <v>6784</v>
      </c>
      <c r="D6711" s="39">
        <v>0.7258</v>
      </c>
      <c r="E6711" s="39">
        <v>0.69589999999999996</v>
      </c>
    </row>
    <row r="6712" spans="1:5" x14ac:dyDescent="0.2">
      <c r="A6712" s="39">
        <v>89</v>
      </c>
      <c r="B6712" s="39">
        <v>2060</v>
      </c>
      <c r="C6712" s="38" t="s">
        <v>6785</v>
      </c>
      <c r="D6712" s="39">
        <v>0.72160000000000002</v>
      </c>
      <c r="E6712" s="39">
        <v>0.69120000000000004</v>
      </c>
    </row>
    <row r="6713" spans="1:5" x14ac:dyDescent="0.2">
      <c r="A6713" s="39">
        <v>89</v>
      </c>
      <c r="B6713" s="39">
        <v>2061</v>
      </c>
      <c r="C6713" s="38" t="s">
        <v>6786</v>
      </c>
      <c r="D6713" s="39">
        <v>0.71740000000000004</v>
      </c>
      <c r="E6713" s="39">
        <v>0.68659999999999999</v>
      </c>
    </row>
    <row r="6714" spans="1:5" x14ac:dyDescent="0.2">
      <c r="A6714" s="39">
        <v>89</v>
      </c>
      <c r="B6714" s="39">
        <v>2062</v>
      </c>
      <c r="C6714" s="38" t="s">
        <v>6787</v>
      </c>
      <c r="D6714" s="39">
        <v>0.71330000000000005</v>
      </c>
      <c r="E6714" s="39">
        <v>0.68200000000000005</v>
      </c>
    </row>
    <row r="6715" spans="1:5" x14ac:dyDescent="0.2">
      <c r="A6715" s="39">
        <v>89</v>
      </c>
      <c r="B6715" s="39">
        <v>2063</v>
      </c>
      <c r="C6715" s="38" t="s">
        <v>6788</v>
      </c>
      <c r="D6715" s="39">
        <v>0.70920000000000005</v>
      </c>
      <c r="E6715" s="39">
        <v>0.67759999999999998</v>
      </c>
    </row>
    <row r="6716" spans="1:5" x14ac:dyDescent="0.2">
      <c r="A6716" s="39">
        <v>89</v>
      </c>
      <c r="B6716" s="39">
        <v>2064</v>
      </c>
      <c r="C6716" s="38" t="s">
        <v>6789</v>
      </c>
      <c r="D6716" s="39">
        <v>0.70520000000000005</v>
      </c>
      <c r="E6716" s="39">
        <v>0.67320000000000002</v>
      </c>
    </row>
    <row r="6717" spans="1:5" x14ac:dyDescent="0.2">
      <c r="A6717" s="39">
        <v>89</v>
      </c>
      <c r="B6717" s="39">
        <v>2065</v>
      </c>
      <c r="C6717" s="38" t="s">
        <v>6790</v>
      </c>
      <c r="D6717" s="39">
        <v>0.70120000000000005</v>
      </c>
      <c r="E6717" s="39">
        <v>0.66879999999999995</v>
      </c>
    </row>
    <row r="6718" spans="1:5" x14ac:dyDescent="0.2">
      <c r="A6718" s="39">
        <v>89</v>
      </c>
      <c r="B6718" s="39">
        <v>2066</v>
      </c>
      <c r="C6718" s="38" t="s">
        <v>6791</v>
      </c>
      <c r="D6718" s="39">
        <v>0.69740000000000002</v>
      </c>
      <c r="E6718" s="39">
        <v>0.66459999999999997</v>
      </c>
    </row>
    <row r="6719" spans="1:5" x14ac:dyDescent="0.2">
      <c r="A6719" s="39">
        <v>89</v>
      </c>
      <c r="B6719" s="39">
        <v>2067</v>
      </c>
      <c r="C6719" s="38" t="s">
        <v>6792</v>
      </c>
      <c r="D6719" s="39">
        <v>0.69359999999999999</v>
      </c>
      <c r="E6719" s="39">
        <v>0.6603</v>
      </c>
    </row>
    <row r="6720" spans="1:5" x14ac:dyDescent="0.2">
      <c r="A6720" s="39">
        <v>89</v>
      </c>
      <c r="B6720" s="39">
        <v>2068</v>
      </c>
      <c r="C6720" s="38" t="s">
        <v>6793</v>
      </c>
      <c r="D6720" s="39">
        <v>0.68969999999999998</v>
      </c>
      <c r="E6720" s="39">
        <v>0.65620000000000001</v>
      </c>
    </row>
    <row r="6721" spans="1:5" x14ac:dyDescent="0.2">
      <c r="A6721" s="39">
        <v>89</v>
      </c>
      <c r="B6721" s="39">
        <v>2069</v>
      </c>
      <c r="C6721" s="38" t="s">
        <v>6794</v>
      </c>
      <c r="D6721" s="39">
        <v>0.68600000000000005</v>
      </c>
      <c r="E6721" s="39">
        <v>0.65200000000000002</v>
      </c>
    </row>
    <row r="6722" spans="1:5" x14ac:dyDescent="0.2">
      <c r="A6722" s="39">
        <v>89</v>
      </c>
      <c r="B6722" s="39">
        <v>2070</v>
      </c>
      <c r="C6722" s="38" t="s">
        <v>6795</v>
      </c>
      <c r="D6722" s="39">
        <v>0.68220000000000003</v>
      </c>
      <c r="E6722" s="39">
        <v>0.64810000000000001</v>
      </c>
    </row>
    <row r="6723" spans="1:5" x14ac:dyDescent="0.2">
      <c r="A6723" s="39">
        <v>89</v>
      </c>
      <c r="B6723" s="39">
        <v>2071</v>
      </c>
      <c r="C6723" s="38" t="s">
        <v>6796</v>
      </c>
      <c r="D6723" s="39">
        <v>0.67849999999999999</v>
      </c>
      <c r="E6723" s="39">
        <v>0.64410000000000001</v>
      </c>
    </row>
    <row r="6724" spans="1:5" x14ac:dyDescent="0.2">
      <c r="A6724" s="39">
        <v>89</v>
      </c>
      <c r="B6724" s="39">
        <v>2072</v>
      </c>
      <c r="C6724" s="38" t="s">
        <v>6797</v>
      </c>
      <c r="D6724" s="39">
        <v>0.67490000000000006</v>
      </c>
      <c r="E6724" s="39">
        <v>0.64019999999999999</v>
      </c>
    </row>
    <row r="6725" spans="1:5" x14ac:dyDescent="0.2">
      <c r="A6725" s="39">
        <v>89</v>
      </c>
      <c r="B6725" s="39">
        <v>2073</v>
      </c>
      <c r="C6725" s="38" t="s">
        <v>6798</v>
      </c>
      <c r="D6725" s="39">
        <v>0.67130000000000001</v>
      </c>
      <c r="E6725" s="39">
        <v>0.63629999999999998</v>
      </c>
    </row>
    <row r="6726" spans="1:5" x14ac:dyDescent="0.2">
      <c r="A6726" s="39">
        <v>89</v>
      </c>
      <c r="B6726" s="39">
        <v>2074</v>
      </c>
      <c r="C6726" s="38" t="s">
        <v>6799</v>
      </c>
      <c r="D6726" s="39">
        <v>0.66769999999999996</v>
      </c>
      <c r="E6726" s="39">
        <v>0.63249999999999995</v>
      </c>
    </row>
    <row r="6727" spans="1:5" x14ac:dyDescent="0.2">
      <c r="A6727" s="39">
        <v>89</v>
      </c>
      <c r="B6727" s="39">
        <v>2075</v>
      </c>
      <c r="C6727" s="38" t="s">
        <v>6800</v>
      </c>
      <c r="D6727" s="39">
        <v>0.66420000000000001</v>
      </c>
      <c r="E6727" s="39">
        <v>0.62870000000000004</v>
      </c>
    </row>
    <row r="6728" spans="1:5" x14ac:dyDescent="0.2">
      <c r="A6728" s="39">
        <v>89</v>
      </c>
      <c r="B6728" s="39">
        <v>2076</v>
      </c>
      <c r="C6728" s="38" t="s">
        <v>6801</v>
      </c>
      <c r="D6728" s="39">
        <v>0.66069999999999995</v>
      </c>
      <c r="E6728" s="39">
        <v>0.625</v>
      </c>
    </row>
    <row r="6729" spans="1:5" x14ac:dyDescent="0.2">
      <c r="A6729" s="39">
        <v>89</v>
      </c>
      <c r="B6729" s="39">
        <v>2077</v>
      </c>
      <c r="C6729" s="38" t="s">
        <v>6802</v>
      </c>
      <c r="D6729" s="39">
        <v>0.65739999999999998</v>
      </c>
      <c r="E6729" s="39">
        <v>0.62139999999999995</v>
      </c>
    </row>
    <row r="6730" spans="1:5" x14ac:dyDescent="0.2">
      <c r="A6730" s="39">
        <v>89</v>
      </c>
      <c r="B6730" s="39">
        <v>2078</v>
      </c>
      <c r="C6730" s="38" t="s">
        <v>6803</v>
      </c>
      <c r="D6730" s="39">
        <v>0.65400000000000003</v>
      </c>
      <c r="E6730" s="39">
        <v>0.6179</v>
      </c>
    </row>
    <row r="6731" spans="1:5" x14ac:dyDescent="0.2">
      <c r="A6731" s="39">
        <v>89</v>
      </c>
      <c r="B6731" s="39">
        <v>2079</v>
      </c>
      <c r="C6731" s="38" t="s">
        <v>6804</v>
      </c>
      <c r="D6731" s="39">
        <v>0.65069999999999995</v>
      </c>
      <c r="E6731" s="39">
        <v>0.61429999999999996</v>
      </c>
    </row>
    <row r="6732" spans="1:5" x14ac:dyDescent="0.2">
      <c r="A6732" s="39">
        <v>89</v>
      </c>
      <c r="B6732" s="39">
        <v>2080</v>
      </c>
      <c r="C6732" s="38" t="s">
        <v>6805</v>
      </c>
      <c r="D6732" s="39">
        <v>0.64729999999999999</v>
      </c>
      <c r="E6732" s="39">
        <v>0.61080000000000001</v>
      </c>
    </row>
    <row r="6733" spans="1:5" x14ac:dyDescent="0.2">
      <c r="A6733" s="39">
        <v>89</v>
      </c>
      <c r="B6733" s="39">
        <v>2081</v>
      </c>
      <c r="C6733" s="38" t="s">
        <v>6806</v>
      </c>
      <c r="D6733" s="39">
        <v>0.64410000000000001</v>
      </c>
      <c r="E6733" s="39">
        <v>0.60740000000000005</v>
      </c>
    </row>
    <row r="6734" spans="1:5" x14ac:dyDescent="0.2">
      <c r="A6734" s="39">
        <v>89</v>
      </c>
      <c r="B6734" s="39">
        <v>2082</v>
      </c>
      <c r="C6734" s="38" t="s">
        <v>6807</v>
      </c>
      <c r="D6734" s="39">
        <v>0.64080000000000004</v>
      </c>
      <c r="E6734" s="39">
        <v>0.60399999999999998</v>
      </c>
    </row>
    <row r="6735" spans="1:5" x14ac:dyDescent="0.2">
      <c r="A6735" s="39">
        <v>89</v>
      </c>
      <c r="B6735" s="39">
        <v>2083</v>
      </c>
      <c r="C6735" s="38" t="s">
        <v>6808</v>
      </c>
      <c r="D6735" s="39">
        <v>0.63759999999999994</v>
      </c>
      <c r="E6735" s="39">
        <v>0.60060000000000002</v>
      </c>
    </row>
    <row r="6736" spans="1:5" x14ac:dyDescent="0.2">
      <c r="A6736" s="39">
        <v>89</v>
      </c>
      <c r="B6736" s="39">
        <v>2084</v>
      </c>
      <c r="C6736" s="38" t="s">
        <v>6809</v>
      </c>
      <c r="D6736" s="39">
        <v>0.63449999999999995</v>
      </c>
      <c r="E6736" s="39">
        <v>0.59730000000000005</v>
      </c>
    </row>
    <row r="6737" spans="1:5" x14ac:dyDescent="0.2">
      <c r="A6737" s="39">
        <v>89</v>
      </c>
      <c r="B6737" s="39">
        <v>2085</v>
      </c>
      <c r="C6737" s="38" t="s">
        <v>6810</v>
      </c>
      <c r="D6737" s="39">
        <v>0.63139999999999996</v>
      </c>
      <c r="E6737" s="39">
        <v>0.59409999999999996</v>
      </c>
    </row>
    <row r="6738" spans="1:5" x14ac:dyDescent="0.2">
      <c r="A6738" s="39">
        <v>89</v>
      </c>
      <c r="B6738" s="39">
        <v>2086</v>
      </c>
      <c r="C6738" s="38" t="s">
        <v>6811</v>
      </c>
      <c r="D6738" s="39">
        <v>0.62829999999999997</v>
      </c>
      <c r="E6738" s="39">
        <v>0.59089999999999998</v>
      </c>
    </row>
    <row r="6739" spans="1:5" x14ac:dyDescent="0.2">
      <c r="A6739" s="39">
        <v>89</v>
      </c>
      <c r="B6739" s="39">
        <v>2087</v>
      </c>
      <c r="C6739" s="38" t="s">
        <v>6812</v>
      </c>
      <c r="D6739" s="39">
        <v>0.62529999999999997</v>
      </c>
      <c r="E6739" s="39">
        <v>0.58779999999999999</v>
      </c>
    </row>
    <row r="6740" spans="1:5" x14ac:dyDescent="0.2">
      <c r="A6740" s="39">
        <v>89</v>
      </c>
      <c r="B6740" s="39">
        <v>2088</v>
      </c>
      <c r="C6740" s="38" t="s">
        <v>6813</v>
      </c>
      <c r="D6740" s="39">
        <v>0.62229999999999996</v>
      </c>
      <c r="E6740" s="39">
        <v>0.5847</v>
      </c>
    </row>
    <row r="6741" spans="1:5" x14ac:dyDescent="0.2">
      <c r="A6741" s="39">
        <v>89</v>
      </c>
      <c r="B6741" s="39">
        <v>2089</v>
      </c>
      <c r="C6741" s="38" t="s">
        <v>6814</v>
      </c>
      <c r="D6741" s="39">
        <v>0.61939999999999995</v>
      </c>
      <c r="E6741" s="39">
        <v>0.58169999999999999</v>
      </c>
    </row>
    <row r="6742" spans="1:5" x14ac:dyDescent="0.2">
      <c r="A6742" s="39">
        <v>89</v>
      </c>
      <c r="B6742" s="39">
        <v>2090</v>
      </c>
      <c r="C6742" s="38" t="s">
        <v>6815</v>
      </c>
      <c r="D6742" s="39">
        <v>0.61650000000000005</v>
      </c>
      <c r="E6742" s="39">
        <v>0.57869999999999999</v>
      </c>
    </row>
    <row r="6743" spans="1:5" x14ac:dyDescent="0.2">
      <c r="A6743" s="39">
        <v>89</v>
      </c>
      <c r="B6743" s="39">
        <v>2091</v>
      </c>
      <c r="C6743" s="38" t="s">
        <v>6816</v>
      </c>
      <c r="D6743" s="39">
        <v>0.61360000000000003</v>
      </c>
      <c r="E6743" s="39">
        <v>0.57569999999999999</v>
      </c>
    </row>
    <row r="6744" spans="1:5" x14ac:dyDescent="0.2">
      <c r="A6744" s="39">
        <v>89</v>
      </c>
      <c r="B6744" s="39">
        <v>2092</v>
      </c>
      <c r="C6744" s="38" t="s">
        <v>6817</v>
      </c>
      <c r="D6744" s="39">
        <v>0.61070000000000002</v>
      </c>
      <c r="E6744" s="39">
        <v>0.57279999999999998</v>
      </c>
    </row>
    <row r="6745" spans="1:5" x14ac:dyDescent="0.2">
      <c r="A6745" s="39">
        <v>89</v>
      </c>
      <c r="B6745" s="39">
        <v>2093</v>
      </c>
      <c r="C6745" s="38" t="s">
        <v>6818</v>
      </c>
      <c r="D6745" s="39">
        <v>0.6079</v>
      </c>
      <c r="E6745" s="39">
        <v>0.56989999999999996</v>
      </c>
    </row>
    <row r="6746" spans="1:5" x14ac:dyDescent="0.2">
      <c r="A6746" s="39">
        <v>89</v>
      </c>
      <c r="B6746" s="39">
        <v>2094</v>
      </c>
      <c r="C6746" s="38" t="s">
        <v>6819</v>
      </c>
      <c r="D6746" s="39">
        <v>0.60509999999999997</v>
      </c>
      <c r="E6746" s="39">
        <v>0.56699999999999995</v>
      </c>
    </row>
    <row r="6747" spans="1:5" x14ac:dyDescent="0.2">
      <c r="A6747" s="39">
        <v>89</v>
      </c>
      <c r="B6747" s="39">
        <v>2095</v>
      </c>
      <c r="C6747" s="38" t="s">
        <v>6820</v>
      </c>
      <c r="D6747" s="39">
        <v>0.60229999999999995</v>
      </c>
      <c r="E6747" s="39">
        <v>0.56420000000000003</v>
      </c>
    </row>
    <row r="6748" spans="1:5" x14ac:dyDescent="0.2">
      <c r="A6748" s="39">
        <v>89</v>
      </c>
      <c r="B6748" s="39">
        <v>2096</v>
      </c>
      <c r="C6748" s="38" t="s">
        <v>6821</v>
      </c>
      <c r="D6748" s="39">
        <v>0.59960000000000002</v>
      </c>
      <c r="E6748" s="39">
        <v>0.5615</v>
      </c>
    </row>
    <row r="6749" spans="1:5" x14ac:dyDescent="0.2">
      <c r="A6749" s="39">
        <v>89</v>
      </c>
      <c r="B6749" s="39">
        <v>2097</v>
      </c>
      <c r="C6749" s="38" t="s">
        <v>6822</v>
      </c>
      <c r="D6749" s="39">
        <v>0.59689999999999999</v>
      </c>
      <c r="E6749" s="39">
        <v>0.55889999999999995</v>
      </c>
    </row>
    <row r="6750" spans="1:5" x14ac:dyDescent="0.2">
      <c r="A6750" s="39">
        <v>89</v>
      </c>
      <c r="B6750" s="39">
        <v>2098</v>
      </c>
      <c r="C6750" s="38" t="s">
        <v>6823</v>
      </c>
      <c r="D6750" s="39">
        <v>0.59419999999999995</v>
      </c>
      <c r="E6750" s="39">
        <v>0.55620000000000003</v>
      </c>
    </row>
    <row r="6751" spans="1:5" x14ac:dyDescent="0.2">
      <c r="A6751" s="39">
        <v>89</v>
      </c>
      <c r="B6751" s="39">
        <v>2099</v>
      </c>
      <c r="C6751" s="38" t="s">
        <v>6824</v>
      </c>
      <c r="D6751" s="39">
        <v>0.59160000000000001</v>
      </c>
      <c r="E6751" s="39">
        <v>0.55349999999999999</v>
      </c>
    </row>
    <row r="6752" spans="1:5" x14ac:dyDescent="0.2">
      <c r="A6752" s="39">
        <v>89</v>
      </c>
      <c r="B6752" s="39">
        <v>2100</v>
      </c>
      <c r="C6752" s="38" t="s">
        <v>6825</v>
      </c>
      <c r="D6752" s="39">
        <v>0.58899999999999997</v>
      </c>
      <c r="E6752" s="39">
        <v>0.55089999999999995</v>
      </c>
    </row>
    <row r="6753" spans="1:5" x14ac:dyDescent="0.2">
      <c r="A6753" s="39">
        <v>89</v>
      </c>
      <c r="B6753" s="39">
        <v>2101</v>
      </c>
      <c r="C6753" s="38" t="s">
        <v>6826</v>
      </c>
      <c r="D6753" s="39">
        <v>0.58640000000000003</v>
      </c>
      <c r="E6753" s="39">
        <v>0.5484</v>
      </c>
    </row>
    <row r="6754" spans="1:5" x14ac:dyDescent="0.2">
      <c r="A6754" s="39">
        <v>89</v>
      </c>
      <c r="B6754" s="39">
        <v>2102</v>
      </c>
      <c r="C6754" s="38" t="s">
        <v>6827</v>
      </c>
      <c r="D6754" s="39">
        <v>0.58389999999999997</v>
      </c>
      <c r="E6754" s="39">
        <v>0.54579999999999995</v>
      </c>
    </row>
    <row r="6755" spans="1:5" x14ac:dyDescent="0.2">
      <c r="A6755" s="39">
        <v>89</v>
      </c>
      <c r="B6755" s="39">
        <v>2103</v>
      </c>
      <c r="C6755" s="38" t="s">
        <v>6828</v>
      </c>
      <c r="D6755" s="39">
        <v>0.58140000000000003</v>
      </c>
      <c r="E6755" s="39">
        <v>0.54339999999999999</v>
      </c>
    </row>
    <row r="6756" spans="1:5" x14ac:dyDescent="0.2">
      <c r="A6756" s="39">
        <v>89</v>
      </c>
      <c r="B6756" s="39">
        <v>2104</v>
      </c>
      <c r="C6756" s="38" t="s">
        <v>6829</v>
      </c>
      <c r="D6756" s="39">
        <v>0.57899999999999996</v>
      </c>
      <c r="E6756" s="39">
        <v>0.54090000000000005</v>
      </c>
    </row>
    <row r="6757" spans="1:5" x14ac:dyDescent="0.2">
      <c r="A6757" s="39">
        <v>89</v>
      </c>
      <c r="B6757" s="39">
        <v>2105</v>
      </c>
      <c r="C6757" s="38" t="s">
        <v>6830</v>
      </c>
      <c r="D6757" s="39">
        <v>0.5766</v>
      </c>
      <c r="E6757" s="39">
        <v>0.53849999999999998</v>
      </c>
    </row>
    <row r="6758" spans="1:5" x14ac:dyDescent="0.2">
      <c r="A6758" s="39">
        <v>89</v>
      </c>
      <c r="B6758" s="39">
        <v>2106</v>
      </c>
      <c r="C6758" s="38" t="s">
        <v>6831</v>
      </c>
      <c r="D6758" s="39">
        <v>0.57420000000000004</v>
      </c>
      <c r="E6758" s="39">
        <v>0.53610000000000002</v>
      </c>
    </row>
    <row r="6759" spans="1:5" x14ac:dyDescent="0.2">
      <c r="A6759" s="39">
        <v>89</v>
      </c>
      <c r="B6759" s="39">
        <v>2107</v>
      </c>
      <c r="C6759" s="38" t="s">
        <v>6832</v>
      </c>
      <c r="D6759" s="39">
        <v>0.57179999999999997</v>
      </c>
      <c r="E6759" s="39">
        <v>0.53380000000000005</v>
      </c>
    </row>
    <row r="6760" spans="1:5" x14ac:dyDescent="0.2">
      <c r="A6760" s="39">
        <v>89</v>
      </c>
      <c r="B6760" s="39">
        <v>2108</v>
      </c>
      <c r="C6760" s="38" t="s">
        <v>6833</v>
      </c>
      <c r="D6760" s="39">
        <v>0.56940000000000002</v>
      </c>
      <c r="E6760" s="39">
        <v>0.53149999999999997</v>
      </c>
    </row>
    <row r="6761" spans="1:5" x14ac:dyDescent="0.2">
      <c r="A6761" s="39">
        <v>89</v>
      </c>
      <c r="B6761" s="39">
        <v>2109</v>
      </c>
      <c r="C6761" s="38" t="s">
        <v>6834</v>
      </c>
      <c r="D6761" s="39">
        <v>0.56710000000000005</v>
      </c>
      <c r="E6761" s="39">
        <v>0.52929999999999999</v>
      </c>
    </row>
    <row r="6762" spans="1:5" x14ac:dyDescent="0.2">
      <c r="A6762" s="39">
        <v>89</v>
      </c>
      <c r="B6762" s="39">
        <v>2110</v>
      </c>
      <c r="C6762" s="38" t="s">
        <v>6835</v>
      </c>
      <c r="D6762" s="39">
        <v>0.56479999999999997</v>
      </c>
      <c r="E6762" s="39">
        <v>0.52700000000000002</v>
      </c>
    </row>
    <row r="6763" spans="1:5" x14ac:dyDescent="0.2">
      <c r="A6763" s="39">
        <v>89</v>
      </c>
      <c r="B6763" s="39">
        <v>2111</v>
      </c>
      <c r="C6763" s="38" t="s">
        <v>6836</v>
      </c>
      <c r="D6763" s="39">
        <v>0.5625</v>
      </c>
      <c r="E6763" s="39">
        <v>0.52480000000000004</v>
      </c>
    </row>
    <row r="6764" spans="1:5" x14ac:dyDescent="0.2">
      <c r="A6764" s="39">
        <v>89</v>
      </c>
      <c r="B6764" s="39">
        <v>2112</v>
      </c>
      <c r="C6764" s="38" t="s">
        <v>6837</v>
      </c>
      <c r="D6764" s="39">
        <v>0.56030000000000002</v>
      </c>
      <c r="E6764" s="39">
        <v>0.52270000000000005</v>
      </c>
    </row>
    <row r="6765" spans="1:5" x14ac:dyDescent="0.2">
      <c r="A6765" s="39">
        <v>89</v>
      </c>
      <c r="B6765" s="39">
        <v>2113</v>
      </c>
      <c r="C6765" s="38" t="s">
        <v>6838</v>
      </c>
      <c r="D6765" s="39">
        <v>0.55810000000000004</v>
      </c>
      <c r="E6765" s="39">
        <v>0.52049999999999996</v>
      </c>
    </row>
    <row r="6766" spans="1:5" x14ac:dyDescent="0.2">
      <c r="A6766" s="39">
        <v>89</v>
      </c>
      <c r="B6766" s="39">
        <v>2114</v>
      </c>
      <c r="C6766" s="38" t="s">
        <v>6839</v>
      </c>
      <c r="D6766" s="39">
        <v>0.55589999999999995</v>
      </c>
      <c r="E6766" s="39">
        <v>0.51839999999999997</v>
      </c>
    </row>
    <row r="6767" spans="1:5" x14ac:dyDescent="0.2">
      <c r="A6767" s="39">
        <v>89</v>
      </c>
      <c r="B6767" s="39">
        <v>2115</v>
      </c>
      <c r="C6767" s="38" t="s">
        <v>6840</v>
      </c>
      <c r="D6767" s="39">
        <v>0.55369999999999997</v>
      </c>
      <c r="E6767" s="39">
        <v>0.51629999999999998</v>
      </c>
    </row>
    <row r="6768" spans="1:5" x14ac:dyDescent="0.2">
      <c r="A6768" s="39">
        <v>89</v>
      </c>
      <c r="B6768" s="39">
        <v>2116</v>
      </c>
      <c r="C6768" s="38" t="s">
        <v>6841</v>
      </c>
      <c r="D6768" s="39">
        <v>0.55150870660190676</v>
      </c>
      <c r="E6768" s="39">
        <v>0.51420850694444442</v>
      </c>
    </row>
    <row r="6769" spans="1:5" x14ac:dyDescent="0.2">
      <c r="A6769" s="39">
        <v>89</v>
      </c>
      <c r="B6769" s="39">
        <v>2117</v>
      </c>
      <c r="C6769" s="38" t="s">
        <v>6842</v>
      </c>
      <c r="D6769" s="39">
        <v>0.54932608534894001</v>
      </c>
      <c r="E6769" s="39">
        <v>0.51212548637233157</v>
      </c>
    </row>
    <row r="6770" spans="1:5" x14ac:dyDescent="0.2">
      <c r="A6770" s="39">
        <v>90</v>
      </c>
      <c r="B6770" s="39">
        <v>2024</v>
      </c>
      <c r="C6770" s="38" t="s">
        <v>6843</v>
      </c>
      <c r="D6770" s="39">
        <v>0.94650000000000001</v>
      </c>
      <c r="E6770" s="39">
        <v>0.94389999999999996</v>
      </c>
    </row>
    <row r="6771" spans="1:5" x14ac:dyDescent="0.2">
      <c r="A6771" s="39">
        <v>90</v>
      </c>
      <c r="B6771" s="39">
        <v>2025</v>
      </c>
      <c r="C6771" s="38" t="s">
        <v>6844</v>
      </c>
      <c r="D6771" s="39">
        <v>0.92149999999999999</v>
      </c>
      <c r="E6771" s="39">
        <v>0.91759999999999997</v>
      </c>
    </row>
    <row r="6772" spans="1:5" x14ac:dyDescent="0.2">
      <c r="A6772" s="39">
        <v>90</v>
      </c>
      <c r="B6772" s="39">
        <v>2026</v>
      </c>
      <c r="C6772" s="38" t="s">
        <v>6845</v>
      </c>
      <c r="D6772" s="39">
        <v>0.91539999999999999</v>
      </c>
      <c r="E6772" s="39">
        <v>0.91020000000000001</v>
      </c>
    </row>
    <row r="6773" spans="1:5" x14ac:dyDescent="0.2">
      <c r="A6773" s="39">
        <v>90</v>
      </c>
      <c r="B6773" s="39">
        <v>2027</v>
      </c>
      <c r="C6773" s="38" t="s">
        <v>6846</v>
      </c>
      <c r="D6773" s="39">
        <v>0.90949999999999998</v>
      </c>
      <c r="E6773" s="39">
        <v>0.90310000000000001</v>
      </c>
    </row>
    <row r="6774" spans="1:5" x14ac:dyDescent="0.2">
      <c r="A6774" s="39">
        <v>90</v>
      </c>
      <c r="B6774" s="39">
        <v>2028</v>
      </c>
      <c r="C6774" s="38" t="s">
        <v>6847</v>
      </c>
      <c r="D6774" s="39">
        <v>0.90359999999999996</v>
      </c>
      <c r="E6774" s="39">
        <v>0.89610000000000001</v>
      </c>
    </row>
    <row r="6775" spans="1:5" x14ac:dyDescent="0.2">
      <c r="A6775" s="39">
        <v>90</v>
      </c>
      <c r="B6775" s="39">
        <v>2029</v>
      </c>
      <c r="C6775" s="38" t="s">
        <v>6848</v>
      </c>
      <c r="D6775" s="39">
        <v>0.89759999999999995</v>
      </c>
      <c r="E6775" s="39">
        <v>0.88929999999999998</v>
      </c>
    </row>
    <row r="6776" spans="1:5" x14ac:dyDescent="0.2">
      <c r="A6776" s="39">
        <v>90</v>
      </c>
      <c r="B6776" s="39">
        <v>2030</v>
      </c>
      <c r="C6776" s="38" t="s">
        <v>6849</v>
      </c>
      <c r="D6776" s="39">
        <v>0.89149999999999996</v>
      </c>
      <c r="E6776" s="39">
        <v>0.88229999999999997</v>
      </c>
    </row>
    <row r="6777" spans="1:5" x14ac:dyDescent="0.2">
      <c r="A6777" s="39">
        <v>90</v>
      </c>
      <c r="B6777" s="39">
        <v>2031</v>
      </c>
      <c r="C6777" s="38" t="s">
        <v>6850</v>
      </c>
      <c r="D6777" s="39">
        <v>0.8851</v>
      </c>
      <c r="E6777" s="39">
        <v>0.87529999999999997</v>
      </c>
    </row>
    <row r="6778" spans="1:5" x14ac:dyDescent="0.2">
      <c r="A6778" s="39">
        <v>90</v>
      </c>
      <c r="B6778" s="39">
        <v>2032</v>
      </c>
      <c r="C6778" s="38" t="s">
        <v>6851</v>
      </c>
      <c r="D6778" s="39">
        <v>0.87860000000000005</v>
      </c>
      <c r="E6778" s="39">
        <v>0.86799999999999999</v>
      </c>
    </row>
    <row r="6779" spans="1:5" x14ac:dyDescent="0.2">
      <c r="A6779" s="39">
        <v>90</v>
      </c>
      <c r="B6779" s="39">
        <v>2033</v>
      </c>
      <c r="C6779" s="38" t="s">
        <v>6852</v>
      </c>
      <c r="D6779" s="39">
        <v>0.87160000000000004</v>
      </c>
      <c r="E6779" s="39">
        <v>0.86060000000000003</v>
      </c>
    </row>
    <row r="6780" spans="1:5" x14ac:dyDescent="0.2">
      <c r="A6780" s="39">
        <v>90</v>
      </c>
      <c r="B6780" s="39">
        <v>2034</v>
      </c>
      <c r="C6780" s="38" t="s">
        <v>6853</v>
      </c>
      <c r="D6780" s="39">
        <v>0.86380000000000001</v>
      </c>
      <c r="E6780" s="39">
        <v>0.85209999999999997</v>
      </c>
    </row>
    <row r="6781" spans="1:5" x14ac:dyDescent="0.2">
      <c r="A6781" s="39">
        <v>90</v>
      </c>
      <c r="B6781" s="39">
        <v>2035</v>
      </c>
      <c r="C6781" s="38" t="s">
        <v>6854</v>
      </c>
      <c r="D6781" s="39">
        <v>0.85619999999999996</v>
      </c>
      <c r="E6781" s="39">
        <v>0.84399999999999997</v>
      </c>
    </row>
    <row r="6782" spans="1:5" x14ac:dyDescent="0.2">
      <c r="A6782" s="39">
        <v>90</v>
      </c>
      <c r="B6782" s="39">
        <v>2036</v>
      </c>
      <c r="C6782" s="38" t="s">
        <v>6855</v>
      </c>
      <c r="D6782" s="39">
        <v>0.84919999999999995</v>
      </c>
      <c r="E6782" s="39">
        <v>0.83620000000000005</v>
      </c>
    </row>
    <row r="6783" spans="1:5" x14ac:dyDescent="0.2">
      <c r="A6783" s="39">
        <v>90</v>
      </c>
      <c r="B6783" s="39">
        <v>2037</v>
      </c>
      <c r="C6783" s="38" t="s">
        <v>6856</v>
      </c>
      <c r="D6783" s="39">
        <v>0.84240000000000004</v>
      </c>
      <c r="E6783" s="39">
        <v>0.82889999999999997</v>
      </c>
    </row>
    <row r="6784" spans="1:5" x14ac:dyDescent="0.2">
      <c r="A6784" s="39">
        <v>90</v>
      </c>
      <c r="B6784" s="39">
        <v>2038</v>
      </c>
      <c r="C6784" s="38" t="s">
        <v>6857</v>
      </c>
      <c r="D6784" s="39">
        <v>0.83609999999999995</v>
      </c>
      <c r="E6784" s="39">
        <v>0.82179999999999997</v>
      </c>
    </row>
    <row r="6785" spans="1:5" x14ac:dyDescent="0.2">
      <c r="A6785" s="39">
        <v>90</v>
      </c>
      <c r="B6785" s="39">
        <v>2039</v>
      </c>
      <c r="C6785" s="38" t="s">
        <v>6858</v>
      </c>
      <c r="D6785" s="39">
        <v>0.83040000000000003</v>
      </c>
      <c r="E6785" s="39">
        <v>0.81530000000000002</v>
      </c>
    </row>
    <row r="6786" spans="1:5" x14ac:dyDescent="0.2">
      <c r="A6786" s="39">
        <v>90</v>
      </c>
      <c r="B6786" s="39">
        <v>2040</v>
      </c>
      <c r="C6786" s="38" t="s">
        <v>6859</v>
      </c>
      <c r="D6786" s="39">
        <v>0.82489999999999997</v>
      </c>
      <c r="E6786" s="39">
        <v>0.80910000000000004</v>
      </c>
    </row>
    <row r="6787" spans="1:5" x14ac:dyDescent="0.2">
      <c r="A6787" s="39">
        <v>90</v>
      </c>
      <c r="B6787" s="39">
        <v>2041</v>
      </c>
      <c r="C6787" s="38" t="s">
        <v>6860</v>
      </c>
      <c r="D6787" s="39">
        <v>0.81979999999999997</v>
      </c>
      <c r="E6787" s="39">
        <v>0.80320000000000003</v>
      </c>
    </row>
    <row r="6788" spans="1:5" x14ac:dyDescent="0.2">
      <c r="A6788" s="39">
        <v>90</v>
      </c>
      <c r="B6788" s="39">
        <v>2042</v>
      </c>
      <c r="C6788" s="38" t="s">
        <v>6861</v>
      </c>
      <c r="D6788" s="39">
        <v>0.81499999999999995</v>
      </c>
      <c r="E6788" s="39">
        <v>0.79749999999999999</v>
      </c>
    </row>
    <row r="6789" spans="1:5" x14ac:dyDescent="0.2">
      <c r="A6789" s="39">
        <v>90</v>
      </c>
      <c r="B6789" s="39">
        <v>2043</v>
      </c>
      <c r="C6789" s="38" t="s">
        <v>6862</v>
      </c>
      <c r="D6789" s="39">
        <v>0.81020000000000003</v>
      </c>
      <c r="E6789" s="39">
        <v>0.79200000000000004</v>
      </c>
    </row>
    <row r="6790" spans="1:5" x14ac:dyDescent="0.2">
      <c r="A6790" s="39">
        <v>90</v>
      </c>
      <c r="B6790" s="39">
        <v>2044</v>
      </c>
      <c r="C6790" s="38" t="s">
        <v>6863</v>
      </c>
      <c r="D6790" s="39">
        <v>0.8054</v>
      </c>
      <c r="E6790" s="39">
        <v>0.78649999999999998</v>
      </c>
    </row>
    <row r="6791" spans="1:5" x14ac:dyDescent="0.2">
      <c r="A6791" s="39">
        <v>90</v>
      </c>
      <c r="B6791" s="39">
        <v>2045</v>
      </c>
      <c r="C6791" s="38" t="s">
        <v>6864</v>
      </c>
      <c r="D6791" s="39">
        <v>0.80079999999999996</v>
      </c>
      <c r="E6791" s="39">
        <v>0.78100000000000003</v>
      </c>
    </row>
    <row r="6792" spans="1:5" x14ac:dyDescent="0.2">
      <c r="A6792" s="39">
        <v>90</v>
      </c>
      <c r="B6792" s="39">
        <v>2046</v>
      </c>
      <c r="C6792" s="38" t="s">
        <v>6865</v>
      </c>
      <c r="D6792" s="39">
        <v>0.79620000000000002</v>
      </c>
      <c r="E6792" s="39">
        <v>0.77580000000000005</v>
      </c>
    </row>
    <row r="6793" spans="1:5" x14ac:dyDescent="0.2">
      <c r="A6793" s="39">
        <v>90</v>
      </c>
      <c r="B6793" s="39">
        <v>2047</v>
      </c>
      <c r="C6793" s="38" t="s">
        <v>6866</v>
      </c>
      <c r="D6793" s="39">
        <v>0.79159999999999997</v>
      </c>
      <c r="E6793" s="39">
        <v>0.77049999999999996</v>
      </c>
    </row>
    <row r="6794" spans="1:5" x14ac:dyDescent="0.2">
      <c r="A6794" s="39">
        <v>90</v>
      </c>
      <c r="B6794" s="39">
        <v>2048</v>
      </c>
      <c r="C6794" s="38" t="s">
        <v>6867</v>
      </c>
      <c r="D6794" s="39">
        <v>0.78700000000000003</v>
      </c>
      <c r="E6794" s="39">
        <v>0.76529999999999998</v>
      </c>
    </row>
    <row r="6795" spans="1:5" x14ac:dyDescent="0.2">
      <c r="A6795" s="39">
        <v>90</v>
      </c>
      <c r="B6795" s="39">
        <v>2049</v>
      </c>
      <c r="C6795" s="38" t="s">
        <v>6868</v>
      </c>
      <c r="D6795" s="39">
        <v>0.78269999999999995</v>
      </c>
      <c r="E6795" s="39">
        <v>0.76019999999999999</v>
      </c>
    </row>
    <row r="6796" spans="1:5" x14ac:dyDescent="0.2">
      <c r="A6796" s="39">
        <v>90</v>
      </c>
      <c r="B6796" s="39">
        <v>2050</v>
      </c>
      <c r="C6796" s="38" t="s">
        <v>6869</v>
      </c>
      <c r="D6796" s="39">
        <v>0.7782</v>
      </c>
      <c r="E6796" s="39">
        <v>0.75519999999999998</v>
      </c>
    </row>
    <row r="6797" spans="1:5" x14ac:dyDescent="0.2">
      <c r="A6797" s="39">
        <v>90</v>
      </c>
      <c r="B6797" s="39">
        <v>2051</v>
      </c>
      <c r="C6797" s="38" t="s">
        <v>6870</v>
      </c>
      <c r="D6797" s="39">
        <v>0.77390000000000003</v>
      </c>
      <c r="E6797" s="39">
        <v>0.75019999999999998</v>
      </c>
    </row>
    <row r="6798" spans="1:5" x14ac:dyDescent="0.2">
      <c r="A6798" s="39">
        <v>90</v>
      </c>
      <c r="B6798" s="39">
        <v>2052</v>
      </c>
      <c r="C6798" s="38" t="s">
        <v>6871</v>
      </c>
      <c r="D6798" s="39">
        <v>0.76959999999999995</v>
      </c>
      <c r="E6798" s="39">
        <v>0.74529999999999996</v>
      </c>
    </row>
    <row r="6799" spans="1:5" x14ac:dyDescent="0.2">
      <c r="A6799" s="39">
        <v>90</v>
      </c>
      <c r="B6799" s="39">
        <v>2053</v>
      </c>
      <c r="C6799" s="38" t="s">
        <v>6872</v>
      </c>
      <c r="D6799" s="39">
        <v>0.76539999999999997</v>
      </c>
      <c r="E6799" s="39">
        <v>0.74050000000000005</v>
      </c>
    </row>
    <row r="6800" spans="1:5" x14ac:dyDescent="0.2">
      <c r="A6800" s="39">
        <v>90</v>
      </c>
      <c r="B6800" s="39">
        <v>2054</v>
      </c>
      <c r="C6800" s="38" t="s">
        <v>6873</v>
      </c>
      <c r="D6800" s="39">
        <v>0.7611</v>
      </c>
      <c r="E6800" s="39">
        <v>0.73570000000000002</v>
      </c>
    </row>
    <row r="6801" spans="1:5" x14ac:dyDescent="0.2">
      <c r="A6801" s="39">
        <v>90</v>
      </c>
      <c r="B6801" s="39">
        <v>2055</v>
      </c>
      <c r="C6801" s="38" t="s">
        <v>6874</v>
      </c>
      <c r="D6801" s="39">
        <v>0.75700000000000001</v>
      </c>
      <c r="E6801" s="39">
        <v>0.73109999999999997</v>
      </c>
    </row>
    <row r="6802" spans="1:5" x14ac:dyDescent="0.2">
      <c r="A6802" s="39">
        <v>90</v>
      </c>
      <c r="B6802" s="39">
        <v>2056</v>
      </c>
      <c r="C6802" s="38" t="s">
        <v>6875</v>
      </c>
      <c r="D6802" s="39">
        <v>0.75290000000000001</v>
      </c>
      <c r="E6802" s="39">
        <v>0.72650000000000003</v>
      </c>
    </row>
    <row r="6803" spans="1:5" x14ac:dyDescent="0.2">
      <c r="A6803" s="39">
        <v>90</v>
      </c>
      <c r="B6803" s="39">
        <v>2057</v>
      </c>
      <c r="C6803" s="38" t="s">
        <v>6876</v>
      </c>
      <c r="D6803" s="39">
        <v>0.74890000000000001</v>
      </c>
      <c r="E6803" s="39">
        <v>0.72189999999999999</v>
      </c>
    </row>
    <row r="6804" spans="1:5" x14ac:dyDescent="0.2">
      <c r="A6804" s="39">
        <v>90</v>
      </c>
      <c r="B6804" s="39">
        <v>2058</v>
      </c>
      <c r="C6804" s="38" t="s">
        <v>6877</v>
      </c>
      <c r="D6804" s="39">
        <v>0.74480000000000002</v>
      </c>
      <c r="E6804" s="39">
        <v>0.71750000000000003</v>
      </c>
    </row>
    <row r="6805" spans="1:5" x14ac:dyDescent="0.2">
      <c r="A6805" s="39">
        <v>90</v>
      </c>
      <c r="B6805" s="39">
        <v>2059</v>
      </c>
      <c r="C6805" s="38" t="s">
        <v>6878</v>
      </c>
      <c r="D6805" s="39">
        <v>0.7409</v>
      </c>
      <c r="E6805" s="39">
        <v>0.71299999999999997</v>
      </c>
    </row>
    <row r="6806" spans="1:5" x14ac:dyDescent="0.2">
      <c r="A6806" s="39">
        <v>90</v>
      </c>
      <c r="B6806" s="39">
        <v>2060</v>
      </c>
      <c r="C6806" s="38" t="s">
        <v>6879</v>
      </c>
      <c r="D6806" s="39">
        <v>0.73699999999999999</v>
      </c>
      <c r="E6806" s="39">
        <v>0.7087</v>
      </c>
    </row>
    <row r="6807" spans="1:5" x14ac:dyDescent="0.2">
      <c r="A6807" s="39">
        <v>90</v>
      </c>
      <c r="B6807" s="39">
        <v>2061</v>
      </c>
      <c r="C6807" s="38" t="s">
        <v>6880</v>
      </c>
      <c r="D6807" s="39">
        <v>0.73309999999999997</v>
      </c>
      <c r="E6807" s="39">
        <v>0.70440000000000003</v>
      </c>
    </row>
    <row r="6808" spans="1:5" x14ac:dyDescent="0.2">
      <c r="A6808" s="39">
        <v>90</v>
      </c>
      <c r="B6808" s="39">
        <v>2062</v>
      </c>
      <c r="C6808" s="38" t="s">
        <v>6881</v>
      </c>
      <c r="D6808" s="39">
        <v>0.72929999999999995</v>
      </c>
      <c r="E6808" s="39">
        <v>0.70020000000000004</v>
      </c>
    </row>
    <row r="6809" spans="1:5" x14ac:dyDescent="0.2">
      <c r="A6809" s="39">
        <v>90</v>
      </c>
      <c r="B6809" s="39">
        <v>2063</v>
      </c>
      <c r="C6809" s="38" t="s">
        <v>6882</v>
      </c>
      <c r="D6809" s="39">
        <v>0.72550000000000003</v>
      </c>
      <c r="E6809" s="39">
        <v>0.69599999999999995</v>
      </c>
    </row>
    <row r="6810" spans="1:5" x14ac:dyDescent="0.2">
      <c r="A6810" s="39">
        <v>90</v>
      </c>
      <c r="B6810" s="39">
        <v>2064</v>
      </c>
      <c r="C6810" s="38" t="s">
        <v>6883</v>
      </c>
      <c r="D6810" s="39">
        <v>0.72189999999999999</v>
      </c>
      <c r="E6810" s="39">
        <v>0.69199999999999995</v>
      </c>
    </row>
    <row r="6811" spans="1:5" x14ac:dyDescent="0.2">
      <c r="A6811" s="39">
        <v>90</v>
      </c>
      <c r="B6811" s="39">
        <v>2065</v>
      </c>
      <c r="C6811" s="38" t="s">
        <v>6884</v>
      </c>
      <c r="D6811" s="39">
        <v>0.71819999999999995</v>
      </c>
      <c r="E6811" s="39">
        <v>0.68789999999999996</v>
      </c>
    </row>
    <row r="6812" spans="1:5" x14ac:dyDescent="0.2">
      <c r="A6812" s="39">
        <v>90</v>
      </c>
      <c r="B6812" s="39">
        <v>2066</v>
      </c>
      <c r="C6812" s="38" t="s">
        <v>6885</v>
      </c>
      <c r="D6812" s="39">
        <v>0.71450000000000002</v>
      </c>
      <c r="E6812" s="39">
        <v>0.68389999999999995</v>
      </c>
    </row>
    <row r="6813" spans="1:5" x14ac:dyDescent="0.2">
      <c r="A6813" s="39">
        <v>90</v>
      </c>
      <c r="B6813" s="39">
        <v>2067</v>
      </c>
      <c r="C6813" s="38" t="s">
        <v>6886</v>
      </c>
      <c r="D6813" s="39">
        <v>0.71089999999999998</v>
      </c>
      <c r="E6813" s="39">
        <v>0.67989999999999995</v>
      </c>
    </row>
    <row r="6814" spans="1:5" x14ac:dyDescent="0.2">
      <c r="A6814" s="39">
        <v>90</v>
      </c>
      <c r="B6814" s="39">
        <v>2068</v>
      </c>
      <c r="C6814" s="38" t="s">
        <v>6887</v>
      </c>
      <c r="D6814" s="39">
        <v>0.70730000000000004</v>
      </c>
      <c r="E6814" s="39">
        <v>0.67610000000000003</v>
      </c>
    </row>
    <row r="6815" spans="1:5" x14ac:dyDescent="0.2">
      <c r="A6815" s="39">
        <v>90</v>
      </c>
      <c r="B6815" s="39">
        <v>2069</v>
      </c>
      <c r="C6815" s="38" t="s">
        <v>6888</v>
      </c>
      <c r="D6815" s="39">
        <v>0.70389999999999997</v>
      </c>
      <c r="E6815" s="39">
        <v>0.67230000000000001</v>
      </c>
    </row>
    <row r="6816" spans="1:5" x14ac:dyDescent="0.2">
      <c r="A6816" s="39">
        <v>90</v>
      </c>
      <c r="B6816" s="39">
        <v>2070</v>
      </c>
      <c r="C6816" s="38" t="s">
        <v>6889</v>
      </c>
      <c r="D6816" s="39">
        <v>0.70040000000000002</v>
      </c>
      <c r="E6816" s="39">
        <v>0.66849999999999998</v>
      </c>
    </row>
    <row r="6817" spans="1:5" x14ac:dyDescent="0.2">
      <c r="A6817" s="39">
        <v>90</v>
      </c>
      <c r="B6817" s="39">
        <v>2071</v>
      </c>
      <c r="C6817" s="38" t="s">
        <v>6890</v>
      </c>
      <c r="D6817" s="39">
        <v>0.69699999999999995</v>
      </c>
      <c r="E6817" s="39">
        <v>0.66479999999999995</v>
      </c>
    </row>
    <row r="6818" spans="1:5" x14ac:dyDescent="0.2">
      <c r="A6818" s="39">
        <v>90</v>
      </c>
      <c r="B6818" s="39">
        <v>2072</v>
      </c>
      <c r="C6818" s="38" t="s">
        <v>6891</v>
      </c>
      <c r="D6818" s="39">
        <v>0.69359999999999999</v>
      </c>
      <c r="E6818" s="39">
        <v>0.66120000000000001</v>
      </c>
    </row>
    <row r="6819" spans="1:5" x14ac:dyDescent="0.2">
      <c r="A6819" s="39">
        <v>90</v>
      </c>
      <c r="B6819" s="39">
        <v>2073</v>
      </c>
      <c r="C6819" s="38" t="s">
        <v>6892</v>
      </c>
      <c r="D6819" s="39">
        <v>0.69030000000000002</v>
      </c>
      <c r="E6819" s="39">
        <v>0.65759999999999996</v>
      </c>
    </row>
    <row r="6820" spans="1:5" x14ac:dyDescent="0.2">
      <c r="A6820" s="39">
        <v>90</v>
      </c>
      <c r="B6820" s="39">
        <v>2074</v>
      </c>
      <c r="C6820" s="38" t="s">
        <v>6893</v>
      </c>
      <c r="D6820" s="39">
        <v>0.68700000000000006</v>
      </c>
      <c r="E6820" s="39">
        <v>0.65400000000000003</v>
      </c>
    </row>
    <row r="6821" spans="1:5" x14ac:dyDescent="0.2">
      <c r="A6821" s="39">
        <v>90</v>
      </c>
      <c r="B6821" s="39">
        <v>2075</v>
      </c>
      <c r="C6821" s="38" t="s">
        <v>6894</v>
      </c>
      <c r="D6821" s="39">
        <v>0.68369999999999997</v>
      </c>
      <c r="E6821" s="39">
        <v>0.65049999999999997</v>
      </c>
    </row>
    <row r="6822" spans="1:5" x14ac:dyDescent="0.2">
      <c r="A6822" s="39">
        <v>90</v>
      </c>
      <c r="B6822" s="39">
        <v>2076</v>
      </c>
      <c r="C6822" s="38" t="s">
        <v>6895</v>
      </c>
      <c r="D6822" s="39">
        <v>0.6804</v>
      </c>
      <c r="E6822" s="39">
        <v>0.64710000000000001</v>
      </c>
    </row>
    <row r="6823" spans="1:5" x14ac:dyDescent="0.2">
      <c r="A6823" s="39">
        <v>90</v>
      </c>
      <c r="B6823" s="39">
        <v>2077</v>
      </c>
      <c r="C6823" s="38" t="s">
        <v>6896</v>
      </c>
      <c r="D6823" s="39">
        <v>0.67720000000000002</v>
      </c>
      <c r="E6823" s="39">
        <v>0.64370000000000005</v>
      </c>
    </row>
    <row r="6824" spans="1:5" x14ac:dyDescent="0.2">
      <c r="A6824" s="39">
        <v>90</v>
      </c>
      <c r="B6824" s="39">
        <v>2078</v>
      </c>
      <c r="C6824" s="38" t="s">
        <v>6897</v>
      </c>
      <c r="D6824" s="39">
        <v>0.67420000000000002</v>
      </c>
      <c r="E6824" s="39">
        <v>0.64039999999999997</v>
      </c>
    </row>
    <row r="6825" spans="1:5" x14ac:dyDescent="0.2">
      <c r="A6825" s="39">
        <v>90</v>
      </c>
      <c r="B6825" s="39">
        <v>2079</v>
      </c>
      <c r="C6825" s="38" t="s">
        <v>6898</v>
      </c>
      <c r="D6825" s="39">
        <v>0.67100000000000004</v>
      </c>
      <c r="E6825" s="39">
        <v>0.6371</v>
      </c>
    </row>
    <row r="6826" spans="1:5" x14ac:dyDescent="0.2">
      <c r="A6826" s="39">
        <v>90</v>
      </c>
      <c r="B6826" s="39">
        <v>2080</v>
      </c>
      <c r="C6826" s="38" t="s">
        <v>6899</v>
      </c>
      <c r="D6826" s="39">
        <v>0.66790000000000005</v>
      </c>
      <c r="E6826" s="39">
        <v>0.63390000000000002</v>
      </c>
    </row>
    <row r="6827" spans="1:5" x14ac:dyDescent="0.2">
      <c r="A6827" s="39">
        <v>90</v>
      </c>
      <c r="B6827" s="39">
        <v>2081</v>
      </c>
      <c r="C6827" s="38" t="s">
        <v>6900</v>
      </c>
      <c r="D6827" s="39">
        <v>0.66490000000000005</v>
      </c>
      <c r="E6827" s="39">
        <v>0.63070000000000004</v>
      </c>
    </row>
    <row r="6828" spans="1:5" x14ac:dyDescent="0.2">
      <c r="A6828" s="39">
        <v>90</v>
      </c>
      <c r="B6828" s="39">
        <v>2082</v>
      </c>
      <c r="C6828" s="38" t="s">
        <v>6901</v>
      </c>
      <c r="D6828" s="39">
        <v>0.66190000000000004</v>
      </c>
      <c r="E6828" s="39">
        <v>0.62749999999999995</v>
      </c>
    </row>
    <row r="6829" spans="1:5" x14ac:dyDescent="0.2">
      <c r="A6829" s="39">
        <v>90</v>
      </c>
      <c r="B6829" s="39">
        <v>2083</v>
      </c>
      <c r="C6829" s="38" t="s">
        <v>6902</v>
      </c>
      <c r="D6829" s="39">
        <v>0.65890000000000004</v>
      </c>
      <c r="E6829" s="39">
        <v>0.62439999999999996</v>
      </c>
    </row>
    <row r="6830" spans="1:5" x14ac:dyDescent="0.2">
      <c r="A6830" s="39">
        <v>90</v>
      </c>
      <c r="B6830" s="39">
        <v>2084</v>
      </c>
      <c r="C6830" s="38" t="s">
        <v>6903</v>
      </c>
      <c r="D6830" s="39">
        <v>0.65600000000000003</v>
      </c>
      <c r="E6830" s="39">
        <v>0.62139999999999995</v>
      </c>
    </row>
    <row r="6831" spans="1:5" x14ac:dyDescent="0.2">
      <c r="A6831" s="39">
        <v>90</v>
      </c>
      <c r="B6831" s="39">
        <v>2085</v>
      </c>
      <c r="C6831" s="38" t="s">
        <v>6904</v>
      </c>
      <c r="D6831" s="39">
        <v>0.65310000000000001</v>
      </c>
      <c r="E6831" s="39">
        <v>0.61839999999999995</v>
      </c>
    </row>
    <row r="6832" spans="1:5" x14ac:dyDescent="0.2">
      <c r="A6832" s="39">
        <v>90</v>
      </c>
      <c r="B6832" s="39">
        <v>2086</v>
      </c>
      <c r="C6832" s="38" t="s">
        <v>6905</v>
      </c>
      <c r="D6832" s="39">
        <v>0.65029999999999999</v>
      </c>
      <c r="E6832" s="39">
        <v>0.61539999999999995</v>
      </c>
    </row>
    <row r="6833" spans="1:5" x14ac:dyDescent="0.2">
      <c r="A6833" s="39">
        <v>90</v>
      </c>
      <c r="B6833" s="39">
        <v>2087</v>
      </c>
      <c r="C6833" s="38" t="s">
        <v>6906</v>
      </c>
      <c r="D6833" s="39">
        <v>0.64739999999999998</v>
      </c>
      <c r="E6833" s="39">
        <v>0.61240000000000006</v>
      </c>
    </row>
    <row r="6834" spans="1:5" x14ac:dyDescent="0.2">
      <c r="A6834" s="39">
        <v>90</v>
      </c>
      <c r="B6834" s="39">
        <v>2088</v>
      </c>
      <c r="C6834" s="38" t="s">
        <v>6907</v>
      </c>
      <c r="D6834" s="39">
        <v>0.64459999999999995</v>
      </c>
      <c r="E6834" s="39">
        <v>0.60950000000000004</v>
      </c>
    </row>
    <row r="6835" spans="1:5" x14ac:dyDescent="0.2">
      <c r="A6835" s="39">
        <v>90</v>
      </c>
      <c r="B6835" s="39">
        <v>2089</v>
      </c>
      <c r="C6835" s="38" t="s">
        <v>6908</v>
      </c>
      <c r="D6835" s="39">
        <v>0.64190000000000003</v>
      </c>
      <c r="E6835" s="39">
        <v>0.60680000000000001</v>
      </c>
    </row>
    <row r="6836" spans="1:5" x14ac:dyDescent="0.2">
      <c r="A6836" s="39">
        <v>90</v>
      </c>
      <c r="B6836" s="39">
        <v>2090</v>
      </c>
      <c r="C6836" s="38" t="s">
        <v>6909</v>
      </c>
      <c r="D6836" s="39">
        <v>0.63919999999999999</v>
      </c>
      <c r="E6836" s="39">
        <v>0.60399999999999998</v>
      </c>
    </row>
    <row r="6837" spans="1:5" x14ac:dyDescent="0.2">
      <c r="A6837" s="39">
        <v>90</v>
      </c>
      <c r="B6837" s="39">
        <v>2091</v>
      </c>
      <c r="C6837" s="38" t="s">
        <v>6910</v>
      </c>
      <c r="D6837" s="39">
        <v>0.63649999999999995</v>
      </c>
      <c r="E6837" s="39">
        <v>0.60119999999999996</v>
      </c>
    </row>
    <row r="6838" spans="1:5" x14ac:dyDescent="0.2">
      <c r="A6838" s="39">
        <v>90</v>
      </c>
      <c r="B6838" s="39">
        <v>2092</v>
      </c>
      <c r="C6838" s="38" t="s">
        <v>6911</v>
      </c>
      <c r="D6838" s="39">
        <v>0.63380000000000003</v>
      </c>
      <c r="E6838" s="39">
        <v>0.59840000000000004</v>
      </c>
    </row>
    <row r="6839" spans="1:5" x14ac:dyDescent="0.2">
      <c r="A6839" s="39">
        <v>90</v>
      </c>
      <c r="B6839" s="39">
        <v>2093</v>
      </c>
      <c r="C6839" s="38" t="s">
        <v>6912</v>
      </c>
      <c r="D6839" s="39">
        <v>0.63119999999999998</v>
      </c>
      <c r="E6839" s="39">
        <v>0.5958</v>
      </c>
    </row>
    <row r="6840" spans="1:5" x14ac:dyDescent="0.2">
      <c r="A6840" s="39">
        <v>90</v>
      </c>
      <c r="B6840" s="39">
        <v>2094</v>
      </c>
      <c r="C6840" s="38" t="s">
        <v>6913</v>
      </c>
      <c r="D6840" s="39">
        <v>0.62860000000000005</v>
      </c>
      <c r="E6840" s="39">
        <v>0.59309999999999996</v>
      </c>
    </row>
    <row r="6841" spans="1:5" x14ac:dyDescent="0.2">
      <c r="A6841" s="39">
        <v>90</v>
      </c>
      <c r="B6841" s="39">
        <v>2095</v>
      </c>
      <c r="C6841" s="38" t="s">
        <v>6914</v>
      </c>
      <c r="D6841" s="39">
        <v>0.62609999999999999</v>
      </c>
      <c r="E6841" s="39">
        <v>0.59060000000000001</v>
      </c>
    </row>
    <row r="6842" spans="1:5" x14ac:dyDescent="0.2">
      <c r="A6842" s="39">
        <v>90</v>
      </c>
      <c r="B6842" s="39">
        <v>2096</v>
      </c>
      <c r="C6842" s="38" t="s">
        <v>6915</v>
      </c>
      <c r="D6842" s="39">
        <v>0.62350000000000005</v>
      </c>
      <c r="E6842" s="39">
        <v>0.58799999999999997</v>
      </c>
    </row>
    <row r="6843" spans="1:5" x14ac:dyDescent="0.2">
      <c r="A6843" s="39">
        <v>90</v>
      </c>
      <c r="B6843" s="39">
        <v>2097</v>
      </c>
      <c r="C6843" s="38" t="s">
        <v>6916</v>
      </c>
      <c r="D6843" s="39">
        <v>0.621</v>
      </c>
      <c r="E6843" s="39">
        <v>0.58550000000000002</v>
      </c>
    </row>
    <row r="6844" spans="1:5" x14ac:dyDescent="0.2">
      <c r="A6844" s="39">
        <v>90</v>
      </c>
      <c r="B6844" s="39">
        <v>2098</v>
      </c>
      <c r="C6844" s="38" t="s">
        <v>6917</v>
      </c>
      <c r="D6844" s="39">
        <v>0.61850000000000005</v>
      </c>
      <c r="E6844" s="39">
        <v>0.58299999999999996</v>
      </c>
    </row>
    <row r="6845" spans="1:5" x14ac:dyDescent="0.2">
      <c r="A6845" s="39">
        <v>90</v>
      </c>
      <c r="B6845" s="39">
        <v>2099</v>
      </c>
      <c r="C6845" s="38" t="s">
        <v>6918</v>
      </c>
      <c r="D6845" s="39">
        <v>0.61609999999999998</v>
      </c>
      <c r="E6845" s="39">
        <v>0.58050000000000002</v>
      </c>
    </row>
    <row r="6846" spans="1:5" x14ac:dyDescent="0.2">
      <c r="A6846" s="39">
        <v>90</v>
      </c>
      <c r="B6846" s="39">
        <v>2100</v>
      </c>
      <c r="C6846" s="38" t="s">
        <v>6919</v>
      </c>
      <c r="D6846" s="39">
        <v>0.61370000000000002</v>
      </c>
      <c r="E6846" s="39">
        <v>0.57820000000000005</v>
      </c>
    </row>
    <row r="6847" spans="1:5" x14ac:dyDescent="0.2">
      <c r="A6847" s="39">
        <v>90</v>
      </c>
      <c r="B6847" s="39">
        <v>2101</v>
      </c>
      <c r="C6847" s="38" t="s">
        <v>6920</v>
      </c>
      <c r="D6847" s="39">
        <v>0.61129999999999995</v>
      </c>
      <c r="E6847" s="39">
        <v>0.57579999999999998</v>
      </c>
    </row>
    <row r="6848" spans="1:5" x14ac:dyDescent="0.2">
      <c r="A6848" s="39">
        <v>90</v>
      </c>
      <c r="B6848" s="39">
        <v>2102</v>
      </c>
      <c r="C6848" s="38" t="s">
        <v>6921</v>
      </c>
      <c r="D6848" s="39">
        <v>0.60899999999999999</v>
      </c>
      <c r="E6848" s="39">
        <v>0.57340000000000002</v>
      </c>
    </row>
    <row r="6849" spans="1:5" x14ac:dyDescent="0.2">
      <c r="A6849" s="39">
        <v>90</v>
      </c>
      <c r="B6849" s="39">
        <v>2103</v>
      </c>
      <c r="C6849" s="38" t="s">
        <v>6922</v>
      </c>
      <c r="D6849" s="39">
        <v>0.60670000000000002</v>
      </c>
      <c r="E6849" s="39">
        <v>0.57110000000000005</v>
      </c>
    </row>
    <row r="6850" spans="1:5" x14ac:dyDescent="0.2">
      <c r="A6850" s="39">
        <v>90</v>
      </c>
      <c r="B6850" s="39">
        <v>2104</v>
      </c>
      <c r="C6850" s="38" t="s">
        <v>6923</v>
      </c>
      <c r="D6850" s="39">
        <v>0.60429999999999995</v>
      </c>
      <c r="E6850" s="39">
        <v>0.56879999999999997</v>
      </c>
    </row>
    <row r="6851" spans="1:5" x14ac:dyDescent="0.2">
      <c r="A6851" s="39">
        <v>90</v>
      </c>
      <c r="B6851" s="39">
        <v>2105</v>
      </c>
      <c r="C6851" s="38" t="s">
        <v>6924</v>
      </c>
      <c r="D6851" s="39">
        <v>0.60209999999999997</v>
      </c>
      <c r="E6851" s="39">
        <v>0.5665</v>
      </c>
    </row>
    <row r="6852" spans="1:5" x14ac:dyDescent="0.2">
      <c r="A6852" s="39">
        <v>90</v>
      </c>
      <c r="B6852" s="39">
        <v>2106</v>
      </c>
      <c r="C6852" s="38" t="s">
        <v>6925</v>
      </c>
      <c r="D6852" s="39">
        <v>0.5998</v>
      </c>
      <c r="E6852" s="39">
        <v>0.56430000000000002</v>
      </c>
    </row>
    <row r="6853" spans="1:5" x14ac:dyDescent="0.2">
      <c r="A6853" s="39">
        <v>90</v>
      </c>
      <c r="B6853" s="39">
        <v>2107</v>
      </c>
      <c r="C6853" s="38" t="s">
        <v>6926</v>
      </c>
      <c r="D6853" s="39">
        <v>0.59760000000000002</v>
      </c>
      <c r="E6853" s="39">
        <v>0.56220000000000003</v>
      </c>
    </row>
    <row r="6854" spans="1:5" x14ac:dyDescent="0.2">
      <c r="A6854" s="39">
        <v>90</v>
      </c>
      <c r="B6854" s="39">
        <v>2108</v>
      </c>
      <c r="C6854" s="38" t="s">
        <v>6927</v>
      </c>
      <c r="D6854" s="39">
        <v>0.59540000000000004</v>
      </c>
      <c r="E6854" s="39">
        <v>0.56010000000000004</v>
      </c>
    </row>
    <row r="6855" spans="1:5" x14ac:dyDescent="0.2">
      <c r="A6855" s="39">
        <v>90</v>
      </c>
      <c r="B6855" s="39">
        <v>2109</v>
      </c>
      <c r="C6855" s="38" t="s">
        <v>6928</v>
      </c>
      <c r="D6855" s="39">
        <v>0.59330000000000005</v>
      </c>
      <c r="E6855" s="39">
        <v>0.55800000000000005</v>
      </c>
    </row>
    <row r="6856" spans="1:5" x14ac:dyDescent="0.2">
      <c r="A6856" s="39">
        <v>90</v>
      </c>
      <c r="B6856" s="39">
        <v>2110</v>
      </c>
      <c r="C6856" s="38" t="s">
        <v>6929</v>
      </c>
      <c r="D6856" s="39">
        <v>0.59119999999999995</v>
      </c>
      <c r="E6856" s="39">
        <v>0.55589999999999995</v>
      </c>
    </row>
    <row r="6857" spans="1:5" x14ac:dyDescent="0.2">
      <c r="A6857" s="39">
        <v>90</v>
      </c>
      <c r="B6857" s="39">
        <v>2111</v>
      </c>
      <c r="C6857" s="38" t="s">
        <v>6930</v>
      </c>
      <c r="D6857" s="39">
        <v>0.58899999999999997</v>
      </c>
      <c r="E6857" s="39">
        <v>0.55379999999999996</v>
      </c>
    </row>
    <row r="6858" spans="1:5" x14ac:dyDescent="0.2">
      <c r="A6858" s="39">
        <v>90</v>
      </c>
      <c r="B6858" s="39">
        <v>2112</v>
      </c>
      <c r="C6858" s="38" t="s">
        <v>6931</v>
      </c>
      <c r="D6858" s="39">
        <v>0.58689999999999998</v>
      </c>
      <c r="E6858" s="39">
        <v>0.55179999999999996</v>
      </c>
    </row>
    <row r="6859" spans="1:5" x14ac:dyDescent="0.2">
      <c r="A6859" s="39">
        <v>90</v>
      </c>
      <c r="B6859" s="39">
        <v>2113</v>
      </c>
      <c r="C6859" s="38" t="s">
        <v>6932</v>
      </c>
      <c r="D6859" s="39">
        <v>0.58489999999999998</v>
      </c>
      <c r="E6859" s="39">
        <v>0.54990000000000006</v>
      </c>
    </row>
    <row r="6860" spans="1:5" x14ac:dyDescent="0.2">
      <c r="A6860" s="39">
        <v>90</v>
      </c>
      <c r="B6860" s="39">
        <v>2114</v>
      </c>
      <c r="C6860" s="38" t="s">
        <v>6933</v>
      </c>
      <c r="D6860" s="39">
        <v>0.58279999999999998</v>
      </c>
      <c r="E6860" s="39">
        <v>0.54790000000000005</v>
      </c>
    </row>
    <row r="6861" spans="1:5" x14ac:dyDescent="0.2">
      <c r="A6861" s="39">
        <v>90</v>
      </c>
      <c r="B6861" s="39">
        <v>2115</v>
      </c>
      <c r="C6861" s="38" t="s">
        <v>6934</v>
      </c>
      <c r="D6861" s="39">
        <v>0.58079999999999998</v>
      </c>
      <c r="E6861" s="39">
        <v>0.54590000000000005</v>
      </c>
    </row>
    <row r="6862" spans="1:5" x14ac:dyDescent="0.2">
      <c r="A6862" s="39">
        <v>90</v>
      </c>
      <c r="B6862" s="39">
        <v>2116</v>
      </c>
      <c r="C6862" s="38" t="s">
        <v>6935</v>
      </c>
      <c r="D6862" s="39">
        <v>0.57880686341798204</v>
      </c>
      <c r="E6862" s="39">
        <v>0.54390730060229975</v>
      </c>
    </row>
    <row r="6863" spans="1:5" x14ac:dyDescent="0.2">
      <c r="A6863" s="39">
        <v>90</v>
      </c>
      <c r="B6863" s="39">
        <v>2117</v>
      </c>
      <c r="C6863" s="38" t="s">
        <v>6936</v>
      </c>
      <c r="D6863" s="39">
        <v>0.57682056670069304</v>
      </c>
      <c r="E6863" s="39">
        <v>0.54192187515750212</v>
      </c>
    </row>
    <row r="6864" spans="1:5" x14ac:dyDescent="0.2">
      <c r="A6864" s="39">
        <v>91</v>
      </c>
      <c r="B6864" s="39">
        <v>2024</v>
      </c>
      <c r="C6864" s="38" t="s">
        <v>6937</v>
      </c>
      <c r="D6864" s="39">
        <v>0.9476</v>
      </c>
      <c r="E6864" s="39">
        <v>0.94530000000000003</v>
      </c>
    </row>
    <row r="6865" spans="1:5" x14ac:dyDescent="0.2">
      <c r="A6865" s="39">
        <v>91</v>
      </c>
      <c r="B6865" s="39">
        <v>2025</v>
      </c>
      <c r="C6865" s="38" t="s">
        <v>6938</v>
      </c>
      <c r="D6865" s="39">
        <v>0.92310000000000003</v>
      </c>
      <c r="E6865" s="39">
        <v>0.91949999999999998</v>
      </c>
    </row>
    <row r="6866" spans="1:5" x14ac:dyDescent="0.2">
      <c r="A6866" s="39">
        <v>91</v>
      </c>
      <c r="B6866" s="39">
        <v>2026</v>
      </c>
      <c r="C6866" s="38" t="s">
        <v>6939</v>
      </c>
      <c r="D6866" s="39">
        <v>0.91739999999999999</v>
      </c>
      <c r="E6866" s="39">
        <v>0.91259999999999997</v>
      </c>
    </row>
    <row r="6867" spans="1:5" x14ac:dyDescent="0.2">
      <c r="A6867" s="39">
        <v>91</v>
      </c>
      <c r="B6867" s="39">
        <v>2027</v>
      </c>
      <c r="C6867" s="38" t="s">
        <v>6940</v>
      </c>
      <c r="D6867" s="39">
        <v>0.91200000000000003</v>
      </c>
      <c r="E6867" s="39">
        <v>0.90610000000000002</v>
      </c>
    </row>
    <row r="6868" spans="1:5" x14ac:dyDescent="0.2">
      <c r="A6868" s="39">
        <v>91</v>
      </c>
      <c r="B6868" s="39">
        <v>2028</v>
      </c>
      <c r="C6868" s="38" t="s">
        <v>6941</v>
      </c>
      <c r="D6868" s="39">
        <v>0.90639999999999998</v>
      </c>
      <c r="E6868" s="39">
        <v>0.89959999999999996</v>
      </c>
    </row>
    <row r="6869" spans="1:5" x14ac:dyDescent="0.2">
      <c r="A6869" s="39">
        <v>91</v>
      </c>
      <c r="B6869" s="39">
        <v>2029</v>
      </c>
      <c r="C6869" s="38" t="s">
        <v>6942</v>
      </c>
      <c r="D6869" s="39">
        <v>0.90100000000000002</v>
      </c>
      <c r="E6869" s="39">
        <v>0.89319999999999999</v>
      </c>
    </row>
    <row r="6870" spans="1:5" x14ac:dyDescent="0.2">
      <c r="A6870" s="39">
        <v>91</v>
      </c>
      <c r="B6870" s="39">
        <v>2030</v>
      </c>
      <c r="C6870" s="38" t="s">
        <v>6943</v>
      </c>
      <c r="D6870" s="39">
        <v>0.89539999999999997</v>
      </c>
      <c r="E6870" s="39">
        <v>0.88680000000000003</v>
      </c>
    </row>
    <row r="6871" spans="1:5" x14ac:dyDescent="0.2">
      <c r="A6871" s="39">
        <v>91</v>
      </c>
      <c r="B6871" s="39">
        <v>2031</v>
      </c>
      <c r="C6871" s="38" t="s">
        <v>6944</v>
      </c>
      <c r="D6871" s="39">
        <v>0.88939999999999997</v>
      </c>
      <c r="E6871" s="39">
        <v>0.88029999999999997</v>
      </c>
    </row>
    <row r="6872" spans="1:5" x14ac:dyDescent="0.2">
      <c r="A6872" s="39">
        <v>91</v>
      </c>
      <c r="B6872" s="39">
        <v>2032</v>
      </c>
      <c r="C6872" s="38" t="s">
        <v>6945</v>
      </c>
      <c r="D6872" s="39">
        <v>0.88329999999999997</v>
      </c>
      <c r="E6872" s="39">
        <v>0.87360000000000004</v>
      </c>
    </row>
    <row r="6873" spans="1:5" x14ac:dyDescent="0.2">
      <c r="A6873" s="39">
        <v>91</v>
      </c>
      <c r="B6873" s="39">
        <v>2033</v>
      </c>
      <c r="C6873" s="38" t="s">
        <v>6946</v>
      </c>
      <c r="D6873" s="39">
        <v>0.87680000000000002</v>
      </c>
      <c r="E6873" s="39">
        <v>0.86670000000000003</v>
      </c>
    </row>
    <row r="6874" spans="1:5" x14ac:dyDescent="0.2">
      <c r="A6874" s="39">
        <v>91</v>
      </c>
      <c r="B6874" s="39">
        <v>2034</v>
      </c>
      <c r="C6874" s="38" t="s">
        <v>6947</v>
      </c>
      <c r="D6874" s="39">
        <v>0.86960000000000004</v>
      </c>
      <c r="E6874" s="39">
        <v>0.8589</v>
      </c>
    </row>
    <row r="6875" spans="1:5" x14ac:dyDescent="0.2">
      <c r="A6875" s="39">
        <v>91</v>
      </c>
      <c r="B6875" s="39">
        <v>2035</v>
      </c>
      <c r="C6875" s="38" t="s">
        <v>6948</v>
      </c>
      <c r="D6875" s="39">
        <v>0.86260000000000003</v>
      </c>
      <c r="E6875" s="39">
        <v>0.85129999999999995</v>
      </c>
    </row>
    <row r="6876" spans="1:5" x14ac:dyDescent="0.2">
      <c r="A6876" s="39">
        <v>91</v>
      </c>
      <c r="B6876" s="39">
        <v>2036</v>
      </c>
      <c r="C6876" s="38" t="s">
        <v>6949</v>
      </c>
      <c r="D6876" s="39">
        <v>0.85609999999999997</v>
      </c>
      <c r="E6876" s="39">
        <v>0.84409999999999996</v>
      </c>
    </row>
    <row r="6877" spans="1:5" x14ac:dyDescent="0.2">
      <c r="A6877" s="39">
        <v>91</v>
      </c>
      <c r="B6877" s="39">
        <v>2037</v>
      </c>
      <c r="C6877" s="38" t="s">
        <v>6950</v>
      </c>
      <c r="D6877" s="39">
        <v>0.8498</v>
      </c>
      <c r="E6877" s="39">
        <v>0.83720000000000006</v>
      </c>
    </row>
    <row r="6878" spans="1:5" x14ac:dyDescent="0.2">
      <c r="A6878" s="39">
        <v>91</v>
      </c>
      <c r="B6878" s="39">
        <v>2038</v>
      </c>
      <c r="C6878" s="38" t="s">
        <v>6951</v>
      </c>
      <c r="D6878" s="39">
        <v>0.84409999999999996</v>
      </c>
      <c r="E6878" s="39">
        <v>0.83079999999999998</v>
      </c>
    </row>
    <row r="6879" spans="1:5" x14ac:dyDescent="0.2">
      <c r="A6879" s="39">
        <v>91</v>
      </c>
      <c r="B6879" s="39">
        <v>2039</v>
      </c>
      <c r="C6879" s="38" t="s">
        <v>6952</v>
      </c>
      <c r="D6879" s="39">
        <v>0.83860000000000001</v>
      </c>
      <c r="E6879" s="39">
        <v>0.82479999999999998</v>
      </c>
    </row>
    <row r="6880" spans="1:5" x14ac:dyDescent="0.2">
      <c r="A6880" s="39">
        <v>91</v>
      </c>
      <c r="B6880" s="39">
        <v>2040</v>
      </c>
      <c r="C6880" s="38" t="s">
        <v>6953</v>
      </c>
      <c r="D6880" s="39">
        <v>0.8337</v>
      </c>
      <c r="E6880" s="39">
        <v>0.81899999999999995</v>
      </c>
    </row>
    <row r="6881" spans="1:5" x14ac:dyDescent="0.2">
      <c r="A6881" s="39">
        <v>91</v>
      </c>
      <c r="B6881" s="39">
        <v>2041</v>
      </c>
      <c r="C6881" s="38" t="s">
        <v>6954</v>
      </c>
      <c r="D6881" s="39">
        <v>0.82889999999999997</v>
      </c>
      <c r="E6881" s="39">
        <v>0.8135</v>
      </c>
    </row>
    <row r="6882" spans="1:5" x14ac:dyDescent="0.2">
      <c r="A6882" s="39">
        <v>91</v>
      </c>
      <c r="B6882" s="39">
        <v>2042</v>
      </c>
      <c r="C6882" s="38" t="s">
        <v>6955</v>
      </c>
      <c r="D6882" s="39">
        <v>0.82440000000000002</v>
      </c>
      <c r="E6882" s="39">
        <v>0.80830000000000002</v>
      </c>
    </row>
    <row r="6883" spans="1:5" x14ac:dyDescent="0.2">
      <c r="A6883" s="39">
        <v>91</v>
      </c>
      <c r="B6883" s="39">
        <v>2043</v>
      </c>
      <c r="C6883" s="38" t="s">
        <v>6956</v>
      </c>
      <c r="D6883" s="39">
        <v>0.81989999999999996</v>
      </c>
      <c r="E6883" s="39">
        <v>0.80310000000000004</v>
      </c>
    </row>
    <row r="6884" spans="1:5" x14ac:dyDescent="0.2">
      <c r="A6884" s="39">
        <v>91</v>
      </c>
      <c r="B6884" s="39">
        <v>2044</v>
      </c>
      <c r="C6884" s="38" t="s">
        <v>6957</v>
      </c>
      <c r="D6884" s="39">
        <v>0.81559999999999999</v>
      </c>
      <c r="E6884" s="39">
        <v>0.79800000000000004</v>
      </c>
    </row>
    <row r="6885" spans="1:5" x14ac:dyDescent="0.2">
      <c r="A6885" s="39">
        <v>91</v>
      </c>
      <c r="B6885" s="39">
        <v>2045</v>
      </c>
      <c r="C6885" s="38" t="s">
        <v>6958</v>
      </c>
      <c r="D6885" s="39">
        <v>0.81120000000000003</v>
      </c>
      <c r="E6885" s="39">
        <v>0.79300000000000004</v>
      </c>
    </row>
    <row r="6886" spans="1:5" x14ac:dyDescent="0.2">
      <c r="A6886" s="39">
        <v>91</v>
      </c>
      <c r="B6886" s="39">
        <v>2046</v>
      </c>
      <c r="C6886" s="38" t="s">
        <v>6959</v>
      </c>
      <c r="D6886" s="39">
        <v>0.80689999999999995</v>
      </c>
      <c r="E6886" s="39">
        <v>0.78810000000000002</v>
      </c>
    </row>
    <row r="6887" spans="1:5" x14ac:dyDescent="0.2">
      <c r="A6887" s="39">
        <v>91</v>
      </c>
      <c r="B6887" s="39">
        <v>2047</v>
      </c>
      <c r="C6887" s="38" t="s">
        <v>6960</v>
      </c>
      <c r="D6887" s="39">
        <v>0.80279999999999996</v>
      </c>
      <c r="E6887" s="39">
        <v>0.78320000000000001</v>
      </c>
    </row>
    <row r="6888" spans="1:5" x14ac:dyDescent="0.2">
      <c r="A6888" s="39">
        <v>91</v>
      </c>
      <c r="B6888" s="39">
        <v>2048</v>
      </c>
      <c r="C6888" s="38" t="s">
        <v>6961</v>
      </c>
      <c r="D6888" s="39">
        <v>0.79849999999999999</v>
      </c>
      <c r="E6888" s="39">
        <v>0.77839999999999998</v>
      </c>
    </row>
    <row r="6889" spans="1:5" x14ac:dyDescent="0.2">
      <c r="A6889" s="39">
        <v>91</v>
      </c>
      <c r="B6889" s="39">
        <v>2049</v>
      </c>
      <c r="C6889" s="38" t="s">
        <v>6962</v>
      </c>
      <c r="D6889" s="39">
        <v>0.79449999999999998</v>
      </c>
      <c r="E6889" s="39">
        <v>0.77359999999999995</v>
      </c>
    </row>
    <row r="6890" spans="1:5" x14ac:dyDescent="0.2">
      <c r="A6890" s="39">
        <v>91</v>
      </c>
      <c r="B6890" s="39">
        <v>2050</v>
      </c>
      <c r="C6890" s="38" t="s">
        <v>6963</v>
      </c>
      <c r="D6890" s="39">
        <v>0.79039999999999999</v>
      </c>
      <c r="E6890" s="39">
        <v>0.76900000000000002</v>
      </c>
    </row>
    <row r="6891" spans="1:5" x14ac:dyDescent="0.2">
      <c r="A6891" s="39">
        <v>91</v>
      </c>
      <c r="B6891" s="39">
        <v>2051</v>
      </c>
      <c r="C6891" s="38" t="s">
        <v>6964</v>
      </c>
      <c r="D6891" s="39">
        <v>0.78639999999999999</v>
      </c>
      <c r="E6891" s="39">
        <v>0.76439999999999997</v>
      </c>
    </row>
    <row r="6892" spans="1:5" x14ac:dyDescent="0.2">
      <c r="A6892" s="39">
        <v>91</v>
      </c>
      <c r="B6892" s="39">
        <v>2052</v>
      </c>
      <c r="C6892" s="38" t="s">
        <v>6965</v>
      </c>
      <c r="D6892" s="39">
        <v>0.78239999999999998</v>
      </c>
      <c r="E6892" s="39">
        <v>0.75990000000000002</v>
      </c>
    </row>
    <row r="6893" spans="1:5" x14ac:dyDescent="0.2">
      <c r="A6893" s="39">
        <v>91</v>
      </c>
      <c r="B6893" s="39">
        <v>2053</v>
      </c>
      <c r="C6893" s="38" t="s">
        <v>6966</v>
      </c>
      <c r="D6893" s="39">
        <v>0.77839999999999998</v>
      </c>
      <c r="E6893" s="39">
        <v>0.75539999999999996</v>
      </c>
    </row>
    <row r="6894" spans="1:5" x14ac:dyDescent="0.2">
      <c r="A6894" s="39">
        <v>91</v>
      </c>
      <c r="B6894" s="39">
        <v>2054</v>
      </c>
      <c r="C6894" s="38" t="s">
        <v>6967</v>
      </c>
      <c r="D6894" s="39">
        <v>0.77459999999999996</v>
      </c>
      <c r="E6894" s="39">
        <v>0.751</v>
      </c>
    </row>
    <row r="6895" spans="1:5" x14ac:dyDescent="0.2">
      <c r="A6895" s="39">
        <v>91</v>
      </c>
      <c r="B6895" s="39">
        <v>2055</v>
      </c>
      <c r="C6895" s="38" t="s">
        <v>6968</v>
      </c>
      <c r="D6895" s="39">
        <v>0.77070000000000005</v>
      </c>
      <c r="E6895" s="39">
        <v>0.74670000000000003</v>
      </c>
    </row>
    <row r="6896" spans="1:5" x14ac:dyDescent="0.2">
      <c r="A6896" s="39">
        <v>91</v>
      </c>
      <c r="B6896" s="39">
        <v>2056</v>
      </c>
      <c r="C6896" s="38" t="s">
        <v>6969</v>
      </c>
      <c r="D6896" s="39">
        <v>0.76700000000000002</v>
      </c>
      <c r="E6896" s="39">
        <v>0.74239999999999995</v>
      </c>
    </row>
    <row r="6897" spans="1:5" x14ac:dyDescent="0.2">
      <c r="A6897" s="39">
        <v>91</v>
      </c>
      <c r="B6897" s="39">
        <v>2057</v>
      </c>
      <c r="C6897" s="38" t="s">
        <v>6970</v>
      </c>
      <c r="D6897" s="39">
        <v>0.76319999999999999</v>
      </c>
      <c r="E6897" s="39">
        <v>0.73819999999999997</v>
      </c>
    </row>
    <row r="6898" spans="1:5" x14ac:dyDescent="0.2">
      <c r="A6898" s="39">
        <v>91</v>
      </c>
      <c r="B6898" s="39">
        <v>2058</v>
      </c>
      <c r="C6898" s="38" t="s">
        <v>6971</v>
      </c>
      <c r="D6898" s="39">
        <v>0.75939999999999996</v>
      </c>
      <c r="E6898" s="39">
        <v>0.73399999999999999</v>
      </c>
    </row>
    <row r="6899" spans="1:5" x14ac:dyDescent="0.2">
      <c r="A6899" s="39">
        <v>91</v>
      </c>
      <c r="B6899" s="39">
        <v>2059</v>
      </c>
      <c r="C6899" s="38" t="s">
        <v>6972</v>
      </c>
      <c r="D6899" s="39">
        <v>0.75580000000000003</v>
      </c>
      <c r="E6899" s="39">
        <v>0.73</v>
      </c>
    </row>
    <row r="6900" spans="1:5" x14ac:dyDescent="0.2">
      <c r="A6900" s="39">
        <v>91</v>
      </c>
      <c r="B6900" s="39">
        <v>2060</v>
      </c>
      <c r="C6900" s="38" t="s">
        <v>6973</v>
      </c>
      <c r="D6900" s="39">
        <v>0.75219999999999998</v>
      </c>
      <c r="E6900" s="39">
        <v>0.72589999999999999</v>
      </c>
    </row>
    <row r="6901" spans="1:5" x14ac:dyDescent="0.2">
      <c r="A6901" s="39">
        <v>91</v>
      </c>
      <c r="B6901" s="39">
        <v>2061</v>
      </c>
      <c r="C6901" s="38" t="s">
        <v>6974</v>
      </c>
      <c r="D6901" s="39">
        <v>0.74860000000000004</v>
      </c>
      <c r="E6901" s="39">
        <v>0.72199999999999998</v>
      </c>
    </row>
    <row r="6902" spans="1:5" x14ac:dyDescent="0.2">
      <c r="A6902" s="39">
        <v>91</v>
      </c>
      <c r="B6902" s="39">
        <v>2062</v>
      </c>
      <c r="C6902" s="38" t="s">
        <v>6975</v>
      </c>
      <c r="D6902" s="39">
        <v>0.74509999999999998</v>
      </c>
      <c r="E6902" s="39">
        <v>0.71799999999999997</v>
      </c>
    </row>
    <row r="6903" spans="1:5" x14ac:dyDescent="0.2">
      <c r="A6903" s="39">
        <v>91</v>
      </c>
      <c r="B6903" s="39">
        <v>2063</v>
      </c>
      <c r="C6903" s="38" t="s">
        <v>6976</v>
      </c>
      <c r="D6903" s="39">
        <v>0.74160000000000004</v>
      </c>
      <c r="E6903" s="39">
        <v>0.71419999999999995</v>
      </c>
    </row>
    <row r="6904" spans="1:5" x14ac:dyDescent="0.2">
      <c r="A6904" s="39">
        <v>91</v>
      </c>
      <c r="B6904" s="39">
        <v>2064</v>
      </c>
      <c r="C6904" s="38" t="s">
        <v>6977</v>
      </c>
      <c r="D6904" s="39">
        <v>0.73809999999999998</v>
      </c>
      <c r="E6904" s="39">
        <v>0.71040000000000003</v>
      </c>
    </row>
    <row r="6905" spans="1:5" x14ac:dyDescent="0.2">
      <c r="A6905" s="39">
        <v>91</v>
      </c>
      <c r="B6905" s="39">
        <v>2065</v>
      </c>
      <c r="C6905" s="38" t="s">
        <v>6978</v>
      </c>
      <c r="D6905" s="39">
        <v>0.73470000000000002</v>
      </c>
      <c r="E6905" s="39">
        <v>0.70660000000000001</v>
      </c>
    </row>
    <row r="6906" spans="1:5" x14ac:dyDescent="0.2">
      <c r="A6906" s="39">
        <v>91</v>
      </c>
      <c r="B6906" s="39">
        <v>2066</v>
      </c>
      <c r="C6906" s="38" t="s">
        <v>6979</v>
      </c>
      <c r="D6906" s="39">
        <v>0.73129999999999995</v>
      </c>
      <c r="E6906" s="39">
        <v>0.70299999999999996</v>
      </c>
    </row>
    <row r="6907" spans="1:5" x14ac:dyDescent="0.2">
      <c r="A6907" s="39">
        <v>91</v>
      </c>
      <c r="B6907" s="39">
        <v>2067</v>
      </c>
      <c r="C6907" s="38" t="s">
        <v>6980</v>
      </c>
      <c r="D6907" s="39">
        <v>0.72799999999999998</v>
      </c>
      <c r="E6907" s="39">
        <v>0.69930000000000003</v>
      </c>
    </row>
    <row r="6908" spans="1:5" x14ac:dyDescent="0.2">
      <c r="A6908" s="39">
        <v>91</v>
      </c>
      <c r="B6908" s="39">
        <v>2068</v>
      </c>
      <c r="C6908" s="38" t="s">
        <v>6981</v>
      </c>
      <c r="D6908" s="39">
        <v>0.7248</v>
      </c>
      <c r="E6908" s="39">
        <v>0.69579999999999997</v>
      </c>
    </row>
    <row r="6909" spans="1:5" x14ac:dyDescent="0.2">
      <c r="A6909" s="39">
        <v>91</v>
      </c>
      <c r="B6909" s="39">
        <v>2069</v>
      </c>
      <c r="C6909" s="38" t="s">
        <v>6982</v>
      </c>
      <c r="D6909" s="39">
        <v>0.72150000000000003</v>
      </c>
      <c r="E6909" s="39">
        <v>0.69220000000000004</v>
      </c>
    </row>
    <row r="6910" spans="1:5" x14ac:dyDescent="0.2">
      <c r="A6910" s="39">
        <v>91</v>
      </c>
      <c r="B6910" s="39">
        <v>2070</v>
      </c>
      <c r="C6910" s="38" t="s">
        <v>6983</v>
      </c>
      <c r="D6910" s="39">
        <v>0.71819999999999995</v>
      </c>
      <c r="E6910" s="39">
        <v>0.68869999999999998</v>
      </c>
    </row>
    <row r="6911" spans="1:5" x14ac:dyDescent="0.2">
      <c r="A6911" s="39">
        <v>91</v>
      </c>
      <c r="B6911" s="39">
        <v>2071</v>
      </c>
      <c r="C6911" s="38" t="s">
        <v>6984</v>
      </c>
      <c r="D6911" s="39">
        <v>0.71509999999999996</v>
      </c>
      <c r="E6911" s="39">
        <v>0.68530000000000002</v>
      </c>
    </row>
    <row r="6912" spans="1:5" x14ac:dyDescent="0.2">
      <c r="A6912" s="39">
        <v>91</v>
      </c>
      <c r="B6912" s="39">
        <v>2072</v>
      </c>
      <c r="C6912" s="38" t="s">
        <v>6985</v>
      </c>
      <c r="D6912" s="39">
        <v>0.71199999999999997</v>
      </c>
      <c r="E6912" s="39">
        <v>0.68189999999999995</v>
      </c>
    </row>
    <row r="6913" spans="1:5" x14ac:dyDescent="0.2">
      <c r="A6913" s="39">
        <v>91</v>
      </c>
      <c r="B6913" s="39">
        <v>2073</v>
      </c>
      <c r="C6913" s="38" t="s">
        <v>6986</v>
      </c>
      <c r="D6913" s="39">
        <v>0.70879999999999999</v>
      </c>
      <c r="E6913" s="39">
        <v>0.67849999999999999</v>
      </c>
    </row>
    <row r="6914" spans="1:5" x14ac:dyDescent="0.2">
      <c r="A6914" s="39">
        <v>91</v>
      </c>
      <c r="B6914" s="39">
        <v>2074</v>
      </c>
      <c r="C6914" s="38" t="s">
        <v>6987</v>
      </c>
      <c r="D6914" s="39">
        <v>0.70579999999999998</v>
      </c>
      <c r="E6914" s="39">
        <v>0.67530000000000001</v>
      </c>
    </row>
    <row r="6915" spans="1:5" x14ac:dyDescent="0.2">
      <c r="A6915" s="39">
        <v>91</v>
      </c>
      <c r="B6915" s="39">
        <v>2075</v>
      </c>
      <c r="C6915" s="38" t="s">
        <v>6988</v>
      </c>
      <c r="D6915" s="39">
        <v>0.70279999999999998</v>
      </c>
      <c r="E6915" s="39">
        <v>0.67200000000000004</v>
      </c>
    </row>
    <row r="6916" spans="1:5" x14ac:dyDescent="0.2">
      <c r="A6916" s="39">
        <v>91</v>
      </c>
      <c r="B6916" s="39">
        <v>2076</v>
      </c>
      <c r="C6916" s="38" t="s">
        <v>6989</v>
      </c>
      <c r="D6916" s="39">
        <v>0.69979999999999998</v>
      </c>
      <c r="E6916" s="39">
        <v>0.66879999999999995</v>
      </c>
    </row>
    <row r="6917" spans="1:5" x14ac:dyDescent="0.2">
      <c r="A6917" s="39">
        <v>91</v>
      </c>
      <c r="B6917" s="39">
        <v>2077</v>
      </c>
      <c r="C6917" s="38" t="s">
        <v>6990</v>
      </c>
      <c r="D6917" s="39">
        <v>0.69689999999999996</v>
      </c>
      <c r="E6917" s="39">
        <v>0.66569999999999996</v>
      </c>
    </row>
    <row r="6918" spans="1:5" x14ac:dyDescent="0.2">
      <c r="A6918" s="39">
        <v>91</v>
      </c>
      <c r="B6918" s="39">
        <v>2078</v>
      </c>
      <c r="C6918" s="38" t="s">
        <v>6991</v>
      </c>
      <c r="D6918" s="39">
        <v>0.69389999999999996</v>
      </c>
      <c r="E6918" s="39">
        <v>0.66259999999999997</v>
      </c>
    </row>
    <row r="6919" spans="1:5" x14ac:dyDescent="0.2">
      <c r="A6919" s="39">
        <v>91</v>
      </c>
      <c r="B6919" s="39">
        <v>2079</v>
      </c>
      <c r="C6919" s="38" t="s">
        <v>6992</v>
      </c>
      <c r="D6919" s="39">
        <v>0.69099999999999995</v>
      </c>
      <c r="E6919" s="39">
        <v>0.65949999999999998</v>
      </c>
    </row>
    <row r="6920" spans="1:5" x14ac:dyDescent="0.2">
      <c r="A6920" s="39">
        <v>91</v>
      </c>
      <c r="B6920" s="39">
        <v>2080</v>
      </c>
      <c r="C6920" s="38" t="s">
        <v>6993</v>
      </c>
      <c r="D6920" s="39">
        <v>0.68820000000000003</v>
      </c>
      <c r="E6920" s="39">
        <v>0.65659999999999996</v>
      </c>
    </row>
    <row r="6921" spans="1:5" x14ac:dyDescent="0.2">
      <c r="A6921" s="39">
        <v>91</v>
      </c>
      <c r="B6921" s="39">
        <v>2081</v>
      </c>
      <c r="C6921" s="38" t="s">
        <v>6994</v>
      </c>
      <c r="D6921" s="39">
        <v>0.68540000000000001</v>
      </c>
      <c r="E6921" s="39">
        <v>0.65359999999999996</v>
      </c>
    </row>
    <row r="6922" spans="1:5" x14ac:dyDescent="0.2">
      <c r="A6922" s="39">
        <v>91</v>
      </c>
      <c r="B6922" s="39">
        <v>2082</v>
      </c>
      <c r="C6922" s="38" t="s">
        <v>6995</v>
      </c>
      <c r="D6922" s="39">
        <v>0.68259999999999998</v>
      </c>
      <c r="E6922" s="39">
        <v>0.65059999999999996</v>
      </c>
    </row>
    <row r="6923" spans="1:5" x14ac:dyDescent="0.2">
      <c r="A6923" s="39">
        <v>91</v>
      </c>
      <c r="B6923" s="39">
        <v>2083</v>
      </c>
      <c r="C6923" s="38" t="s">
        <v>6996</v>
      </c>
      <c r="D6923" s="39">
        <v>0.67979999999999996</v>
      </c>
      <c r="E6923" s="39">
        <v>0.64780000000000004</v>
      </c>
    </row>
    <row r="6924" spans="1:5" x14ac:dyDescent="0.2">
      <c r="A6924" s="39">
        <v>91</v>
      </c>
      <c r="B6924" s="39">
        <v>2084</v>
      </c>
      <c r="C6924" s="38" t="s">
        <v>6997</v>
      </c>
      <c r="D6924" s="39">
        <v>0.67720000000000002</v>
      </c>
      <c r="E6924" s="39">
        <v>0.64500000000000002</v>
      </c>
    </row>
    <row r="6925" spans="1:5" x14ac:dyDescent="0.2">
      <c r="A6925" s="39">
        <v>91</v>
      </c>
      <c r="B6925" s="39">
        <v>2085</v>
      </c>
      <c r="C6925" s="38" t="s">
        <v>6998</v>
      </c>
      <c r="D6925" s="39">
        <v>0.67449999999999999</v>
      </c>
      <c r="E6925" s="39">
        <v>0.64219999999999999</v>
      </c>
    </row>
    <row r="6926" spans="1:5" x14ac:dyDescent="0.2">
      <c r="A6926" s="39">
        <v>91</v>
      </c>
      <c r="B6926" s="39">
        <v>2086</v>
      </c>
      <c r="C6926" s="38" t="s">
        <v>6999</v>
      </c>
      <c r="D6926" s="39">
        <v>0.67179999999999995</v>
      </c>
      <c r="E6926" s="39">
        <v>0.63949999999999996</v>
      </c>
    </row>
    <row r="6927" spans="1:5" x14ac:dyDescent="0.2">
      <c r="A6927" s="39">
        <v>91</v>
      </c>
      <c r="B6927" s="39">
        <v>2087</v>
      </c>
      <c r="C6927" s="38" t="s">
        <v>7000</v>
      </c>
      <c r="D6927" s="39">
        <v>0.66920000000000002</v>
      </c>
      <c r="E6927" s="39">
        <v>0.63670000000000004</v>
      </c>
    </row>
    <row r="6928" spans="1:5" x14ac:dyDescent="0.2">
      <c r="A6928" s="39">
        <v>91</v>
      </c>
      <c r="B6928" s="39">
        <v>2088</v>
      </c>
      <c r="C6928" s="38" t="s">
        <v>7001</v>
      </c>
      <c r="D6928" s="39">
        <v>0.66669999999999996</v>
      </c>
      <c r="E6928" s="39">
        <v>0.63400000000000001</v>
      </c>
    </row>
    <row r="6929" spans="1:5" x14ac:dyDescent="0.2">
      <c r="A6929" s="39">
        <v>91</v>
      </c>
      <c r="B6929" s="39">
        <v>2089</v>
      </c>
      <c r="C6929" s="38" t="s">
        <v>7002</v>
      </c>
      <c r="D6929" s="39">
        <v>0.66410000000000002</v>
      </c>
      <c r="E6929" s="39">
        <v>0.63139999999999996</v>
      </c>
    </row>
    <row r="6930" spans="1:5" x14ac:dyDescent="0.2">
      <c r="A6930" s="39">
        <v>91</v>
      </c>
      <c r="B6930" s="39">
        <v>2090</v>
      </c>
      <c r="C6930" s="38" t="s">
        <v>7003</v>
      </c>
      <c r="D6930" s="39">
        <v>0.66149999999999998</v>
      </c>
      <c r="E6930" s="39">
        <v>0.62890000000000001</v>
      </c>
    </row>
    <row r="6931" spans="1:5" x14ac:dyDescent="0.2">
      <c r="A6931" s="39">
        <v>91</v>
      </c>
      <c r="B6931" s="39">
        <v>2091</v>
      </c>
      <c r="C6931" s="38" t="s">
        <v>7004</v>
      </c>
      <c r="D6931" s="39">
        <v>0.65900000000000003</v>
      </c>
      <c r="E6931" s="39">
        <v>0.62629999999999997</v>
      </c>
    </row>
    <row r="6932" spans="1:5" x14ac:dyDescent="0.2">
      <c r="A6932" s="39">
        <v>91</v>
      </c>
      <c r="B6932" s="39">
        <v>2092</v>
      </c>
      <c r="C6932" s="38" t="s">
        <v>7005</v>
      </c>
      <c r="D6932" s="39">
        <v>0.65659999999999996</v>
      </c>
      <c r="E6932" s="39">
        <v>0.62370000000000003</v>
      </c>
    </row>
    <row r="6933" spans="1:5" x14ac:dyDescent="0.2">
      <c r="A6933" s="39">
        <v>91</v>
      </c>
      <c r="B6933" s="39">
        <v>2093</v>
      </c>
      <c r="C6933" s="38" t="s">
        <v>7006</v>
      </c>
      <c r="D6933" s="39">
        <v>0.6542</v>
      </c>
      <c r="E6933" s="39">
        <v>0.62129999999999996</v>
      </c>
    </row>
    <row r="6934" spans="1:5" x14ac:dyDescent="0.2">
      <c r="A6934" s="39">
        <v>91</v>
      </c>
      <c r="B6934" s="39">
        <v>2094</v>
      </c>
      <c r="C6934" s="38" t="s">
        <v>7007</v>
      </c>
      <c r="D6934" s="39">
        <v>0.65180000000000005</v>
      </c>
      <c r="E6934" s="39">
        <v>0.61890000000000001</v>
      </c>
    </row>
    <row r="6935" spans="1:5" x14ac:dyDescent="0.2">
      <c r="A6935" s="39">
        <v>91</v>
      </c>
      <c r="B6935" s="39">
        <v>2095</v>
      </c>
      <c r="C6935" s="38" t="s">
        <v>7008</v>
      </c>
      <c r="D6935" s="39">
        <v>0.64939999999999998</v>
      </c>
      <c r="E6935" s="39">
        <v>0.61639999999999995</v>
      </c>
    </row>
    <row r="6936" spans="1:5" x14ac:dyDescent="0.2">
      <c r="A6936" s="39">
        <v>91</v>
      </c>
      <c r="B6936" s="39">
        <v>2096</v>
      </c>
      <c r="C6936" s="38" t="s">
        <v>7009</v>
      </c>
      <c r="D6936" s="39">
        <v>0.64710000000000001</v>
      </c>
      <c r="E6936" s="39">
        <v>0.61399999999999999</v>
      </c>
    </row>
    <row r="6937" spans="1:5" x14ac:dyDescent="0.2">
      <c r="A6937" s="39">
        <v>91</v>
      </c>
      <c r="B6937" s="39">
        <v>2097</v>
      </c>
      <c r="C6937" s="38" t="s">
        <v>7010</v>
      </c>
      <c r="D6937" s="39">
        <v>0.64480000000000004</v>
      </c>
      <c r="E6937" s="39">
        <v>0.61180000000000001</v>
      </c>
    </row>
    <row r="6938" spans="1:5" x14ac:dyDescent="0.2">
      <c r="A6938" s="39">
        <v>91</v>
      </c>
      <c r="B6938" s="39">
        <v>2098</v>
      </c>
      <c r="C6938" s="38" t="s">
        <v>7011</v>
      </c>
      <c r="D6938" s="39">
        <v>0.64239999999999997</v>
      </c>
      <c r="E6938" s="39">
        <v>0.60940000000000005</v>
      </c>
    </row>
    <row r="6939" spans="1:5" x14ac:dyDescent="0.2">
      <c r="A6939" s="39">
        <v>91</v>
      </c>
      <c r="B6939" s="39">
        <v>2099</v>
      </c>
      <c r="C6939" s="38" t="s">
        <v>7012</v>
      </c>
      <c r="D6939" s="39">
        <v>0.64019999999999999</v>
      </c>
      <c r="E6939" s="39">
        <v>0.60709999999999997</v>
      </c>
    </row>
    <row r="6940" spans="1:5" x14ac:dyDescent="0.2">
      <c r="A6940" s="39">
        <v>91</v>
      </c>
      <c r="B6940" s="39">
        <v>2100</v>
      </c>
      <c r="C6940" s="38" t="s">
        <v>7013</v>
      </c>
      <c r="D6940" s="39">
        <v>0.63800000000000001</v>
      </c>
      <c r="E6940" s="39">
        <v>0.60489999999999999</v>
      </c>
    </row>
    <row r="6941" spans="1:5" x14ac:dyDescent="0.2">
      <c r="A6941" s="39">
        <v>91</v>
      </c>
      <c r="B6941" s="39">
        <v>2101</v>
      </c>
      <c r="C6941" s="38" t="s">
        <v>7014</v>
      </c>
      <c r="D6941" s="39">
        <v>0.63580000000000003</v>
      </c>
      <c r="E6941" s="39">
        <v>0.6028</v>
      </c>
    </row>
    <row r="6942" spans="1:5" x14ac:dyDescent="0.2">
      <c r="A6942" s="39">
        <v>91</v>
      </c>
      <c r="B6942" s="39">
        <v>2102</v>
      </c>
      <c r="C6942" s="38" t="s">
        <v>7015</v>
      </c>
      <c r="D6942" s="39">
        <v>0.63360000000000005</v>
      </c>
      <c r="E6942" s="39">
        <v>0.60060000000000002</v>
      </c>
    </row>
    <row r="6943" spans="1:5" x14ac:dyDescent="0.2">
      <c r="A6943" s="39">
        <v>91</v>
      </c>
      <c r="B6943" s="39">
        <v>2103</v>
      </c>
      <c r="C6943" s="38" t="s">
        <v>7016</v>
      </c>
      <c r="D6943" s="39">
        <v>0.63139999999999996</v>
      </c>
      <c r="E6943" s="39">
        <v>0.59840000000000004</v>
      </c>
    </row>
    <row r="6944" spans="1:5" x14ac:dyDescent="0.2">
      <c r="A6944" s="39">
        <v>91</v>
      </c>
      <c r="B6944" s="39">
        <v>2104</v>
      </c>
      <c r="C6944" s="38" t="s">
        <v>7017</v>
      </c>
      <c r="D6944" s="39">
        <v>0.62929999999999997</v>
      </c>
      <c r="E6944" s="39">
        <v>0.59630000000000005</v>
      </c>
    </row>
    <row r="6945" spans="1:5" x14ac:dyDescent="0.2">
      <c r="A6945" s="39">
        <v>91</v>
      </c>
      <c r="B6945" s="39">
        <v>2105</v>
      </c>
      <c r="C6945" s="38" t="s">
        <v>7018</v>
      </c>
      <c r="D6945" s="39">
        <v>0.62719999999999998</v>
      </c>
      <c r="E6945" s="39">
        <v>0.59419999999999995</v>
      </c>
    </row>
    <row r="6946" spans="1:5" x14ac:dyDescent="0.2">
      <c r="A6946" s="39">
        <v>91</v>
      </c>
      <c r="B6946" s="39">
        <v>2106</v>
      </c>
      <c r="C6946" s="38" t="s">
        <v>7019</v>
      </c>
      <c r="D6946" s="39">
        <v>0.62509999999999999</v>
      </c>
      <c r="E6946" s="39">
        <v>0.59219999999999995</v>
      </c>
    </row>
    <row r="6947" spans="1:5" x14ac:dyDescent="0.2">
      <c r="A6947" s="39">
        <v>91</v>
      </c>
      <c r="B6947" s="39">
        <v>2107</v>
      </c>
      <c r="C6947" s="38" t="s">
        <v>7020</v>
      </c>
      <c r="D6947" s="39">
        <v>0.62309999999999999</v>
      </c>
      <c r="E6947" s="39">
        <v>0.59019999999999995</v>
      </c>
    </row>
    <row r="6948" spans="1:5" x14ac:dyDescent="0.2">
      <c r="A6948" s="39">
        <v>91</v>
      </c>
      <c r="B6948" s="39">
        <v>2108</v>
      </c>
      <c r="C6948" s="38" t="s">
        <v>7021</v>
      </c>
      <c r="D6948" s="39">
        <v>0.621</v>
      </c>
      <c r="E6948" s="39">
        <v>0.58819999999999995</v>
      </c>
    </row>
    <row r="6949" spans="1:5" x14ac:dyDescent="0.2">
      <c r="A6949" s="39">
        <v>91</v>
      </c>
      <c r="B6949" s="39">
        <v>2109</v>
      </c>
      <c r="C6949" s="38" t="s">
        <v>7022</v>
      </c>
      <c r="D6949" s="39">
        <v>0.61899999999999999</v>
      </c>
      <c r="E6949" s="39">
        <v>0.58620000000000005</v>
      </c>
    </row>
    <row r="6950" spans="1:5" x14ac:dyDescent="0.2">
      <c r="A6950" s="39">
        <v>91</v>
      </c>
      <c r="B6950" s="39">
        <v>2110</v>
      </c>
      <c r="C6950" s="38" t="s">
        <v>7023</v>
      </c>
      <c r="D6950" s="39">
        <v>0.61709999999999998</v>
      </c>
      <c r="E6950" s="39">
        <v>0.58430000000000004</v>
      </c>
    </row>
    <row r="6951" spans="1:5" x14ac:dyDescent="0.2">
      <c r="A6951" s="39">
        <v>91</v>
      </c>
      <c r="B6951" s="39">
        <v>2111</v>
      </c>
      <c r="C6951" s="38" t="s">
        <v>7024</v>
      </c>
      <c r="D6951" s="39">
        <v>0.61509999999999998</v>
      </c>
      <c r="E6951" s="39">
        <v>0.58240000000000003</v>
      </c>
    </row>
    <row r="6952" spans="1:5" x14ac:dyDescent="0.2">
      <c r="A6952" s="39">
        <v>91</v>
      </c>
      <c r="B6952" s="39">
        <v>2112</v>
      </c>
      <c r="C6952" s="38" t="s">
        <v>7025</v>
      </c>
      <c r="D6952" s="39">
        <v>0.61319999999999997</v>
      </c>
      <c r="E6952" s="39">
        <v>0.58050000000000002</v>
      </c>
    </row>
    <row r="6953" spans="1:5" x14ac:dyDescent="0.2">
      <c r="A6953" s="39">
        <v>91</v>
      </c>
      <c r="B6953" s="39">
        <v>2113</v>
      </c>
      <c r="C6953" s="38" t="s">
        <v>7026</v>
      </c>
      <c r="D6953" s="39">
        <v>0.61129999999999995</v>
      </c>
      <c r="E6953" s="39">
        <v>0.57869999999999999</v>
      </c>
    </row>
    <row r="6954" spans="1:5" x14ac:dyDescent="0.2">
      <c r="A6954" s="39">
        <v>91</v>
      </c>
      <c r="B6954" s="39">
        <v>2114</v>
      </c>
      <c r="C6954" s="38" t="s">
        <v>7027</v>
      </c>
      <c r="D6954" s="39">
        <v>0.60940000000000005</v>
      </c>
      <c r="E6954" s="39">
        <v>0.57679999999999998</v>
      </c>
    </row>
    <row r="6955" spans="1:5" x14ac:dyDescent="0.2">
      <c r="A6955" s="39">
        <v>91</v>
      </c>
      <c r="B6955" s="39">
        <v>2115</v>
      </c>
      <c r="C6955" s="38" t="s">
        <v>7028</v>
      </c>
      <c r="D6955" s="39">
        <v>0.60760000000000003</v>
      </c>
      <c r="E6955" s="39">
        <v>0.57499999999999996</v>
      </c>
    </row>
    <row r="6956" spans="1:5" x14ac:dyDescent="0.2">
      <c r="A6956" s="39">
        <v>91</v>
      </c>
      <c r="B6956" s="39">
        <v>2116</v>
      </c>
      <c r="C6956" s="38" t="s">
        <v>7029</v>
      </c>
      <c r="D6956" s="39">
        <v>0.60580531670495563</v>
      </c>
      <c r="E6956" s="39">
        <v>0.57320561719833563</v>
      </c>
    </row>
    <row r="6957" spans="1:5" x14ac:dyDescent="0.2">
      <c r="A6957" s="39">
        <v>91</v>
      </c>
      <c r="B6957" s="39">
        <v>2117</v>
      </c>
      <c r="C6957" s="38" t="s">
        <v>7030</v>
      </c>
      <c r="D6957" s="39">
        <v>0.60401593441078272</v>
      </c>
      <c r="E6957" s="39">
        <v>0.5714168340656085</v>
      </c>
    </row>
    <row r="6958" spans="1:5" x14ac:dyDescent="0.2">
      <c r="A6958" s="39">
        <v>92</v>
      </c>
      <c r="B6958" s="39">
        <v>2024</v>
      </c>
      <c r="C6958" s="38" t="s">
        <v>7031</v>
      </c>
      <c r="D6958" s="39">
        <v>0.94879999999999998</v>
      </c>
      <c r="E6958" s="39">
        <v>0.9466</v>
      </c>
    </row>
    <row r="6959" spans="1:5" x14ac:dyDescent="0.2">
      <c r="A6959" s="39">
        <v>92</v>
      </c>
      <c r="B6959" s="39">
        <v>2025</v>
      </c>
      <c r="C6959" s="38" t="s">
        <v>7032</v>
      </c>
      <c r="D6959" s="39">
        <v>0.92469999999999997</v>
      </c>
      <c r="E6959" s="39">
        <v>0.92130000000000001</v>
      </c>
    </row>
    <row r="6960" spans="1:5" x14ac:dyDescent="0.2">
      <c r="A6960" s="39">
        <v>92</v>
      </c>
      <c r="B6960" s="39">
        <v>2026</v>
      </c>
      <c r="C6960" s="38" t="s">
        <v>7033</v>
      </c>
      <c r="D6960" s="39">
        <v>0.91949999999999998</v>
      </c>
      <c r="E6960" s="39">
        <v>0.91500000000000004</v>
      </c>
    </row>
    <row r="6961" spans="1:5" x14ac:dyDescent="0.2">
      <c r="A6961" s="39">
        <v>92</v>
      </c>
      <c r="B6961" s="39">
        <v>2027</v>
      </c>
      <c r="C6961" s="38" t="s">
        <v>7034</v>
      </c>
      <c r="D6961" s="39">
        <v>0.91449999999999998</v>
      </c>
      <c r="E6961" s="39">
        <v>0.90890000000000004</v>
      </c>
    </row>
    <row r="6962" spans="1:5" x14ac:dyDescent="0.2">
      <c r="A6962" s="39">
        <v>92</v>
      </c>
      <c r="B6962" s="39">
        <v>2028</v>
      </c>
      <c r="C6962" s="38" t="s">
        <v>7035</v>
      </c>
      <c r="D6962" s="39">
        <v>0.90939999999999999</v>
      </c>
      <c r="E6962" s="39">
        <v>0.90300000000000002</v>
      </c>
    </row>
    <row r="6963" spans="1:5" x14ac:dyDescent="0.2">
      <c r="A6963" s="39">
        <v>92</v>
      </c>
      <c r="B6963" s="39">
        <v>2029</v>
      </c>
      <c r="C6963" s="38" t="s">
        <v>7036</v>
      </c>
      <c r="D6963" s="39">
        <v>0.90429999999999999</v>
      </c>
      <c r="E6963" s="39">
        <v>0.89710000000000001</v>
      </c>
    </row>
    <row r="6964" spans="1:5" x14ac:dyDescent="0.2">
      <c r="A6964" s="39">
        <v>92</v>
      </c>
      <c r="B6964" s="39">
        <v>2030</v>
      </c>
      <c r="C6964" s="38" t="s">
        <v>7037</v>
      </c>
      <c r="D6964" s="39">
        <v>0.89910000000000001</v>
      </c>
      <c r="E6964" s="39">
        <v>0.89119999999999999</v>
      </c>
    </row>
    <row r="6965" spans="1:5" x14ac:dyDescent="0.2">
      <c r="A6965" s="39">
        <v>92</v>
      </c>
      <c r="B6965" s="39">
        <v>2031</v>
      </c>
      <c r="C6965" s="38" t="s">
        <v>7038</v>
      </c>
      <c r="D6965" s="39">
        <v>0.89370000000000005</v>
      </c>
      <c r="E6965" s="39">
        <v>0.88519999999999999</v>
      </c>
    </row>
    <row r="6966" spans="1:5" x14ac:dyDescent="0.2">
      <c r="A6966" s="39">
        <v>92</v>
      </c>
      <c r="B6966" s="39">
        <v>2032</v>
      </c>
      <c r="C6966" s="38" t="s">
        <v>7039</v>
      </c>
      <c r="D6966" s="39">
        <v>0.88800000000000001</v>
      </c>
      <c r="E6966" s="39">
        <v>0.879</v>
      </c>
    </row>
    <row r="6967" spans="1:5" x14ac:dyDescent="0.2">
      <c r="A6967" s="39">
        <v>92</v>
      </c>
      <c r="B6967" s="39">
        <v>2033</v>
      </c>
      <c r="C6967" s="38" t="s">
        <v>7040</v>
      </c>
      <c r="D6967" s="39">
        <v>0.8821</v>
      </c>
      <c r="E6967" s="39">
        <v>0.87260000000000004</v>
      </c>
    </row>
    <row r="6968" spans="1:5" x14ac:dyDescent="0.2">
      <c r="A6968" s="39">
        <v>92</v>
      </c>
      <c r="B6968" s="39">
        <v>2034</v>
      </c>
      <c r="C6968" s="38" t="s">
        <v>7041</v>
      </c>
      <c r="D6968" s="39">
        <v>0.87539999999999996</v>
      </c>
      <c r="E6968" s="39">
        <v>0.86539999999999995</v>
      </c>
    </row>
    <row r="6969" spans="1:5" x14ac:dyDescent="0.2">
      <c r="A6969" s="39">
        <v>92</v>
      </c>
      <c r="B6969" s="39">
        <v>2035</v>
      </c>
      <c r="C6969" s="38" t="s">
        <v>7042</v>
      </c>
      <c r="D6969" s="39">
        <v>0.86899999999999999</v>
      </c>
      <c r="E6969" s="39">
        <v>0.85840000000000005</v>
      </c>
    </row>
    <row r="6970" spans="1:5" x14ac:dyDescent="0.2">
      <c r="A6970" s="39">
        <v>92</v>
      </c>
      <c r="B6970" s="39">
        <v>2036</v>
      </c>
      <c r="C6970" s="38" t="s">
        <v>7043</v>
      </c>
      <c r="D6970" s="39">
        <v>0.8629</v>
      </c>
      <c r="E6970" s="39">
        <v>0.8518</v>
      </c>
    </row>
    <row r="6971" spans="1:5" x14ac:dyDescent="0.2">
      <c r="A6971" s="39">
        <v>92</v>
      </c>
      <c r="B6971" s="39">
        <v>2037</v>
      </c>
      <c r="C6971" s="38" t="s">
        <v>7044</v>
      </c>
      <c r="D6971" s="39">
        <v>0.85719999999999996</v>
      </c>
      <c r="E6971" s="39">
        <v>0.84550000000000003</v>
      </c>
    </row>
    <row r="6972" spans="1:5" x14ac:dyDescent="0.2">
      <c r="A6972" s="39">
        <v>92</v>
      </c>
      <c r="B6972" s="39">
        <v>2038</v>
      </c>
      <c r="C6972" s="38" t="s">
        <v>7045</v>
      </c>
      <c r="D6972" s="39">
        <v>0.8518</v>
      </c>
      <c r="E6972" s="39">
        <v>0.83960000000000001</v>
      </c>
    </row>
    <row r="6973" spans="1:5" x14ac:dyDescent="0.2">
      <c r="A6973" s="39">
        <v>92</v>
      </c>
      <c r="B6973" s="39">
        <v>2039</v>
      </c>
      <c r="C6973" s="38" t="s">
        <v>7046</v>
      </c>
      <c r="D6973" s="39">
        <v>0.84689999999999999</v>
      </c>
      <c r="E6973" s="39">
        <v>0.83399999999999996</v>
      </c>
    </row>
    <row r="6974" spans="1:5" x14ac:dyDescent="0.2">
      <c r="A6974" s="39">
        <v>92</v>
      </c>
      <c r="B6974" s="39">
        <v>2040</v>
      </c>
      <c r="C6974" s="38" t="s">
        <v>7047</v>
      </c>
      <c r="D6974" s="39">
        <v>0.84230000000000005</v>
      </c>
      <c r="E6974" s="39">
        <v>0.82869999999999999</v>
      </c>
    </row>
    <row r="6975" spans="1:5" x14ac:dyDescent="0.2">
      <c r="A6975" s="39">
        <v>92</v>
      </c>
      <c r="B6975" s="39">
        <v>2041</v>
      </c>
      <c r="C6975" s="38" t="s">
        <v>7048</v>
      </c>
      <c r="D6975" s="39">
        <v>0.83789999999999998</v>
      </c>
      <c r="E6975" s="39">
        <v>0.8236</v>
      </c>
    </row>
    <row r="6976" spans="1:5" x14ac:dyDescent="0.2">
      <c r="A6976" s="39">
        <v>92</v>
      </c>
      <c r="B6976" s="39">
        <v>2042</v>
      </c>
      <c r="C6976" s="38" t="s">
        <v>7049</v>
      </c>
      <c r="D6976" s="39">
        <v>0.8337</v>
      </c>
      <c r="E6976" s="39">
        <v>0.81879999999999997</v>
      </c>
    </row>
    <row r="6977" spans="1:5" x14ac:dyDescent="0.2">
      <c r="A6977" s="39">
        <v>92</v>
      </c>
      <c r="B6977" s="39">
        <v>2043</v>
      </c>
      <c r="C6977" s="38" t="s">
        <v>7050</v>
      </c>
      <c r="D6977" s="39">
        <v>0.82969999999999999</v>
      </c>
      <c r="E6977" s="39">
        <v>0.81399999999999995</v>
      </c>
    </row>
    <row r="6978" spans="1:5" x14ac:dyDescent="0.2">
      <c r="A6978" s="39">
        <v>92</v>
      </c>
      <c r="B6978" s="39">
        <v>2044</v>
      </c>
      <c r="C6978" s="38" t="s">
        <v>7051</v>
      </c>
      <c r="D6978" s="39">
        <v>0.8256</v>
      </c>
      <c r="E6978" s="39">
        <v>0.80930000000000002</v>
      </c>
    </row>
    <row r="6979" spans="1:5" x14ac:dyDescent="0.2">
      <c r="A6979" s="39">
        <v>92</v>
      </c>
      <c r="B6979" s="39">
        <v>2045</v>
      </c>
      <c r="C6979" s="38" t="s">
        <v>7052</v>
      </c>
      <c r="D6979" s="39">
        <v>0.82169999999999999</v>
      </c>
      <c r="E6979" s="39">
        <v>0.80469999999999997</v>
      </c>
    </row>
    <row r="6980" spans="1:5" x14ac:dyDescent="0.2">
      <c r="A6980" s="39">
        <v>92</v>
      </c>
      <c r="B6980" s="39">
        <v>2046</v>
      </c>
      <c r="C6980" s="38" t="s">
        <v>7053</v>
      </c>
      <c r="D6980" s="39">
        <v>0.81769999999999998</v>
      </c>
      <c r="E6980" s="39">
        <v>0.80020000000000002</v>
      </c>
    </row>
    <row r="6981" spans="1:5" x14ac:dyDescent="0.2">
      <c r="A6981" s="39">
        <v>92</v>
      </c>
      <c r="B6981" s="39">
        <v>2047</v>
      </c>
      <c r="C6981" s="38" t="s">
        <v>7054</v>
      </c>
      <c r="D6981" s="39">
        <v>0.81379999999999997</v>
      </c>
      <c r="E6981" s="39">
        <v>0.79559999999999997</v>
      </c>
    </row>
    <row r="6982" spans="1:5" x14ac:dyDescent="0.2">
      <c r="A6982" s="39">
        <v>92</v>
      </c>
      <c r="B6982" s="39">
        <v>2048</v>
      </c>
      <c r="C6982" s="38" t="s">
        <v>7055</v>
      </c>
      <c r="D6982" s="39">
        <v>0.80989999999999995</v>
      </c>
      <c r="E6982" s="39">
        <v>0.79120000000000001</v>
      </c>
    </row>
    <row r="6983" spans="1:5" x14ac:dyDescent="0.2">
      <c r="A6983" s="39">
        <v>92</v>
      </c>
      <c r="B6983" s="39">
        <v>2049</v>
      </c>
      <c r="C6983" s="38" t="s">
        <v>7056</v>
      </c>
      <c r="D6983" s="39">
        <v>0.80620000000000003</v>
      </c>
      <c r="E6983" s="39">
        <v>0.78690000000000004</v>
      </c>
    </row>
    <row r="6984" spans="1:5" x14ac:dyDescent="0.2">
      <c r="A6984" s="39">
        <v>92</v>
      </c>
      <c r="B6984" s="39">
        <v>2050</v>
      </c>
      <c r="C6984" s="38" t="s">
        <v>7057</v>
      </c>
      <c r="D6984" s="39">
        <v>0.8024</v>
      </c>
      <c r="E6984" s="39">
        <v>0.78249999999999997</v>
      </c>
    </row>
    <row r="6985" spans="1:5" x14ac:dyDescent="0.2">
      <c r="A6985" s="39">
        <v>92</v>
      </c>
      <c r="B6985" s="39">
        <v>2051</v>
      </c>
      <c r="C6985" s="38" t="s">
        <v>7058</v>
      </c>
      <c r="D6985" s="39">
        <v>0.79869999999999997</v>
      </c>
      <c r="E6985" s="39">
        <v>0.77839999999999998</v>
      </c>
    </row>
    <row r="6986" spans="1:5" x14ac:dyDescent="0.2">
      <c r="A6986" s="39">
        <v>92</v>
      </c>
      <c r="B6986" s="39">
        <v>2052</v>
      </c>
      <c r="C6986" s="38" t="s">
        <v>7059</v>
      </c>
      <c r="D6986" s="39">
        <v>0.79500000000000004</v>
      </c>
      <c r="E6986" s="39">
        <v>0.7742</v>
      </c>
    </row>
    <row r="6987" spans="1:5" x14ac:dyDescent="0.2">
      <c r="A6987" s="39">
        <v>92</v>
      </c>
      <c r="B6987" s="39">
        <v>2053</v>
      </c>
      <c r="C6987" s="38" t="s">
        <v>7060</v>
      </c>
      <c r="D6987" s="39">
        <v>0.79139999999999999</v>
      </c>
      <c r="E6987" s="39">
        <v>0.77</v>
      </c>
    </row>
    <row r="6988" spans="1:5" x14ac:dyDescent="0.2">
      <c r="A6988" s="39">
        <v>92</v>
      </c>
      <c r="B6988" s="39">
        <v>2054</v>
      </c>
      <c r="C6988" s="38" t="s">
        <v>7061</v>
      </c>
      <c r="D6988" s="39">
        <v>0.78779999999999994</v>
      </c>
      <c r="E6988" s="39">
        <v>0.76600000000000001</v>
      </c>
    </row>
    <row r="6989" spans="1:5" x14ac:dyDescent="0.2">
      <c r="A6989" s="39">
        <v>92</v>
      </c>
      <c r="B6989" s="39">
        <v>2055</v>
      </c>
      <c r="C6989" s="38" t="s">
        <v>7062</v>
      </c>
      <c r="D6989" s="39">
        <v>0.7843</v>
      </c>
      <c r="E6989" s="39">
        <v>0.76200000000000001</v>
      </c>
    </row>
    <row r="6990" spans="1:5" x14ac:dyDescent="0.2">
      <c r="A6990" s="39">
        <v>92</v>
      </c>
      <c r="B6990" s="39">
        <v>2056</v>
      </c>
      <c r="C6990" s="38" t="s">
        <v>7063</v>
      </c>
      <c r="D6990" s="39">
        <v>0.78069999999999995</v>
      </c>
      <c r="E6990" s="39">
        <v>0.7581</v>
      </c>
    </row>
    <row r="6991" spans="1:5" x14ac:dyDescent="0.2">
      <c r="A6991" s="39">
        <v>92</v>
      </c>
      <c r="B6991" s="39">
        <v>2057</v>
      </c>
      <c r="C6991" s="38" t="s">
        <v>7064</v>
      </c>
      <c r="D6991" s="39">
        <v>0.77729999999999999</v>
      </c>
      <c r="E6991" s="39">
        <v>0.75409999999999999</v>
      </c>
    </row>
    <row r="6992" spans="1:5" x14ac:dyDescent="0.2">
      <c r="A6992" s="39">
        <v>92</v>
      </c>
      <c r="B6992" s="39">
        <v>2058</v>
      </c>
      <c r="C6992" s="38" t="s">
        <v>7065</v>
      </c>
      <c r="D6992" s="39">
        <v>0.77390000000000003</v>
      </c>
      <c r="E6992" s="39">
        <v>0.75039999999999996</v>
      </c>
    </row>
    <row r="6993" spans="1:5" x14ac:dyDescent="0.2">
      <c r="A6993" s="39">
        <v>92</v>
      </c>
      <c r="B6993" s="39">
        <v>2059</v>
      </c>
      <c r="C6993" s="38" t="s">
        <v>7066</v>
      </c>
      <c r="D6993" s="39">
        <v>0.77059999999999995</v>
      </c>
      <c r="E6993" s="39">
        <v>0.74650000000000005</v>
      </c>
    </row>
    <row r="6994" spans="1:5" x14ac:dyDescent="0.2">
      <c r="A6994" s="39">
        <v>92</v>
      </c>
      <c r="B6994" s="39">
        <v>2060</v>
      </c>
      <c r="C6994" s="38" t="s">
        <v>7067</v>
      </c>
      <c r="D6994" s="39">
        <v>0.76719999999999999</v>
      </c>
      <c r="E6994" s="39">
        <v>0.7429</v>
      </c>
    </row>
    <row r="6995" spans="1:5" x14ac:dyDescent="0.2">
      <c r="A6995" s="39">
        <v>92</v>
      </c>
      <c r="B6995" s="39">
        <v>2061</v>
      </c>
      <c r="C6995" s="38" t="s">
        <v>7068</v>
      </c>
      <c r="D6995" s="39">
        <v>0.76390000000000002</v>
      </c>
      <c r="E6995" s="39">
        <v>0.73929999999999996</v>
      </c>
    </row>
    <row r="6996" spans="1:5" x14ac:dyDescent="0.2">
      <c r="A6996" s="39">
        <v>92</v>
      </c>
      <c r="B6996" s="39">
        <v>2062</v>
      </c>
      <c r="C6996" s="38" t="s">
        <v>7069</v>
      </c>
      <c r="D6996" s="39">
        <v>0.76060000000000005</v>
      </c>
      <c r="E6996" s="39">
        <v>0.73560000000000003</v>
      </c>
    </row>
    <row r="6997" spans="1:5" x14ac:dyDescent="0.2">
      <c r="A6997" s="39">
        <v>92</v>
      </c>
      <c r="B6997" s="39">
        <v>2063</v>
      </c>
      <c r="C6997" s="38" t="s">
        <v>7070</v>
      </c>
      <c r="D6997" s="39">
        <v>0.75739999999999996</v>
      </c>
      <c r="E6997" s="39">
        <v>0.73209999999999997</v>
      </c>
    </row>
    <row r="6998" spans="1:5" x14ac:dyDescent="0.2">
      <c r="A6998" s="39">
        <v>92</v>
      </c>
      <c r="B6998" s="39">
        <v>2064</v>
      </c>
      <c r="C6998" s="38" t="s">
        <v>7071</v>
      </c>
      <c r="D6998" s="39">
        <v>0.75419999999999998</v>
      </c>
      <c r="E6998" s="39">
        <v>0.72850000000000004</v>
      </c>
    </row>
    <row r="6999" spans="1:5" x14ac:dyDescent="0.2">
      <c r="A6999" s="39">
        <v>92</v>
      </c>
      <c r="B6999" s="39">
        <v>2065</v>
      </c>
      <c r="C6999" s="38" t="s">
        <v>7072</v>
      </c>
      <c r="D6999" s="39">
        <v>0.75109999999999999</v>
      </c>
      <c r="E6999" s="39">
        <v>0.72509999999999997</v>
      </c>
    </row>
    <row r="7000" spans="1:5" x14ac:dyDescent="0.2">
      <c r="A7000" s="39">
        <v>92</v>
      </c>
      <c r="B7000" s="39">
        <v>2066</v>
      </c>
      <c r="C7000" s="38" t="s">
        <v>7073</v>
      </c>
      <c r="D7000" s="39">
        <v>0.748</v>
      </c>
      <c r="E7000" s="39">
        <v>0.72170000000000001</v>
      </c>
    </row>
    <row r="7001" spans="1:5" x14ac:dyDescent="0.2">
      <c r="A7001" s="39">
        <v>92</v>
      </c>
      <c r="B7001" s="39">
        <v>2067</v>
      </c>
      <c r="C7001" s="38" t="s">
        <v>7074</v>
      </c>
      <c r="D7001" s="39">
        <v>0.74490000000000001</v>
      </c>
      <c r="E7001" s="39">
        <v>0.71840000000000004</v>
      </c>
    </row>
    <row r="7002" spans="1:5" x14ac:dyDescent="0.2">
      <c r="A7002" s="39">
        <v>92</v>
      </c>
      <c r="B7002" s="39">
        <v>2068</v>
      </c>
      <c r="C7002" s="38" t="s">
        <v>7075</v>
      </c>
      <c r="D7002" s="39">
        <v>0.7419</v>
      </c>
      <c r="E7002" s="39">
        <v>0.71499999999999997</v>
      </c>
    </row>
    <row r="7003" spans="1:5" x14ac:dyDescent="0.2">
      <c r="A7003" s="39">
        <v>92</v>
      </c>
      <c r="B7003" s="39">
        <v>2069</v>
      </c>
      <c r="C7003" s="38" t="s">
        <v>7076</v>
      </c>
      <c r="D7003" s="39">
        <v>0.7389</v>
      </c>
      <c r="E7003" s="39">
        <v>0.71179999999999999</v>
      </c>
    </row>
    <row r="7004" spans="1:5" x14ac:dyDescent="0.2">
      <c r="A7004" s="39">
        <v>92</v>
      </c>
      <c r="B7004" s="39">
        <v>2070</v>
      </c>
      <c r="C7004" s="38" t="s">
        <v>7077</v>
      </c>
      <c r="D7004" s="39">
        <v>0.7359</v>
      </c>
      <c r="E7004" s="39">
        <v>0.70860000000000001</v>
      </c>
    </row>
    <row r="7005" spans="1:5" x14ac:dyDescent="0.2">
      <c r="A7005" s="39">
        <v>92</v>
      </c>
      <c r="B7005" s="39">
        <v>2071</v>
      </c>
      <c r="C7005" s="38" t="s">
        <v>7078</v>
      </c>
      <c r="D7005" s="39">
        <v>0.73299999999999998</v>
      </c>
      <c r="E7005" s="39">
        <v>0.70540000000000003</v>
      </c>
    </row>
    <row r="7006" spans="1:5" x14ac:dyDescent="0.2">
      <c r="A7006" s="39">
        <v>92</v>
      </c>
      <c r="B7006" s="39">
        <v>2072</v>
      </c>
      <c r="C7006" s="38" t="s">
        <v>7079</v>
      </c>
      <c r="D7006" s="39">
        <v>0.73009999999999997</v>
      </c>
      <c r="E7006" s="39">
        <v>0.70230000000000004</v>
      </c>
    </row>
    <row r="7007" spans="1:5" x14ac:dyDescent="0.2">
      <c r="A7007" s="39">
        <v>92</v>
      </c>
      <c r="B7007" s="39">
        <v>2073</v>
      </c>
      <c r="C7007" s="38" t="s">
        <v>7080</v>
      </c>
      <c r="D7007" s="39">
        <v>0.72729999999999995</v>
      </c>
      <c r="E7007" s="39">
        <v>0.69920000000000004</v>
      </c>
    </row>
    <row r="7008" spans="1:5" x14ac:dyDescent="0.2">
      <c r="A7008" s="39">
        <v>92</v>
      </c>
      <c r="B7008" s="39">
        <v>2074</v>
      </c>
      <c r="C7008" s="38" t="s">
        <v>7081</v>
      </c>
      <c r="D7008" s="39">
        <v>0.72450000000000003</v>
      </c>
      <c r="E7008" s="39">
        <v>0.69620000000000004</v>
      </c>
    </row>
    <row r="7009" spans="1:5" x14ac:dyDescent="0.2">
      <c r="A7009" s="39">
        <v>92</v>
      </c>
      <c r="B7009" s="39">
        <v>2075</v>
      </c>
      <c r="C7009" s="38" t="s">
        <v>7082</v>
      </c>
      <c r="D7009" s="39">
        <v>0.72160000000000002</v>
      </c>
      <c r="E7009" s="39">
        <v>0.69320000000000004</v>
      </c>
    </row>
    <row r="7010" spans="1:5" x14ac:dyDescent="0.2">
      <c r="A7010" s="39">
        <v>92</v>
      </c>
      <c r="B7010" s="39">
        <v>2076</v>
      </c>
      <c r="C7010" s="38" t="s">
        <v>7083</v>
      </c>
      <c r="D7010" s="39">
        <v>0.71889999999999998</v>
      </c>
      <c r="E7010" s="39">
        <v>0.69030000000000002</v>
      </c>
    </row>
    <row r="7011" spans="1:5" x14ac:dyDescent="0.2">
      <c r="A7011" s="39">
        <v>92</v>
      </c>
      <c r="B7011" s="39">
        <v>2077</v>
      </c>
      <c r="C7011" s="38" t="s">
        <v>7084</v>
      </c>
      <c r="D7011" s="39">
        <v>0.71619999999999995</v>
      </c>
      <c r="E7011" s="39">
        <v>0.68740000000000001</v>
      </c>
    </row>
    <row r="7012" spans="1:5" x14ac:dyDescent="0.2">
      <c r="A7012" s="39">
        <v>92</v>
      </c>
      <c r="B7012" s="39">
        <v>2078</v>
      </c>
      <c r="C7012" s="38" t="s">
        <v>7085</v>
      </c>
      <c r="D7012" s="39">
        <v>0.71360000000000001</v>
      </c>
      <c r="E7012" s="39">
        <v>0.6845</v>
      </c>
    </row>
    <row r="7013" spans="1:5" x14ac:dyDescent="0.2">
      <c r="A7013" s="39">
        <v>92</v>
      </c>
      <c r="B7013" s="39">
        <v>2079</v>
      </c>
      <c r="C7013" s="38" t="s">
        <v>7086</v>
      </c>
      <c r="D7013" s="39">
        <v>0.71089999999999998</v>
      </c>
      <c r="E7013" s="39">
        <v>0.68169999999999997</v>
      </c>
    </row>
    <row r="7014" spans="1:5" x14ac:dyDescent="0.2">
      <c r="A7014" s="39">
        <v>92</v>
      </c>
      <c r="B7014" s="39">
        <v>2080</v>
      </c>
      <c r="C7014" s="38" t="s">
        <v>7087</v>
      </c>
      <c r="D7014" s="39">
        <v>0.70820000000000005</v>
      </c>
      <c r="E7014" s="39">
        <v>0.67889999999999995</v>
      </c>
    </row>
    <row r="7015" spans="1:5" x14ac:dyDescent="0.2">
      <c r="A7015" s="39">
        <v>92</v>
      </c>
      <c r="B7015" s="39">
        <v>2081</v>
      </c>
      <c r="C7015" s="38" t="s">
        <v>7088</v>
      </c>
      <c r="D7015" s="39">
        <v>0.70569999999999999</v>
      </c>
      <c r="E7015" s="39">
        <v>0.67620000000000002</v>
      </c>
    </row>
    <row r="7016" spans="1:5" x14ac:dyDescent="0.2">
      <c r="A7016" s="39">
        <v>92</v>
      </c>
      <c r="B7016" s="39">
        <v>2082</v>
      </c>
      <c r="C7016" s="38" t="s">
        <v>7089</v>
      </c>
      <c r="D7016" s="39">
        <v>0.70309999999999995</v>
      </c>
      <c r="E7016" s="39">
        <v>0.67349999999999999</v>
      </c>
    </row>
    <row r="7017" spans="1:5" x14ac:dyDescent="0.2">
      <c r="A7017" s="39">
        <v>92</v>
      </c>
      <c r="B7017" s="39">
        <v>2083</v>
      </c>
      <c r="C7017" s="38" t="s">
        <v>7090</v>
      </c>
      <c r="D7017" s="39">
        <v>0.70050000000000001</v>
      </c>
      <c r="E7017" s="39">
        <v>0.67079999999999995</v>
      </c>
    </row>
    <row r="7018" spans="1:5" x14ac:dyDescent="0.2">
      <c r="A7018" s="39">
        <v>92</v>
      </c>
      <c r="B7018" s="39">
        <v>2084</v>
      </c>
      <c r="C7018" s="38" t="s">
        <v>7091</v>
      </c>
      <c r="D7018" s="39">
        <v>0.69810000000000005</v>
      </c>
      <c r="E7018" s="39">
        <v>0.66830000000000001</v>
      </c>
    </row>
    <row r="7019" spans="1:5" x14ac:dyDescent="0.2">
      <c r="A7019" s="39">
        <v>92</v>
      </c>
      <c r="B7019" s="39">
        <v>2085</v>
      </c>
      <c r="C7019" s="38" t="s">
        <v>7092</v>
      </c>
      <c r="D7019" s="39">
        <v>0.6956</v>
      </c>
      <c r="E7019" s="39">
        <v>0.66569999999999996</v>
      </c>
    </row>
    <row r="7020" spans="1:5" x14ac:dyDescent="0.2">
      <c r="A7020" s="39">
        <v>92</v>
      </c>
      <c r="B7020" s="39">
        <v>2086</v>
      </c>
      <c r="C7020" s="38" t="s">
        <v>7093</v>
      </c>
      <c r="D7020" s="39">
        <v>0.69310000000000005</v>
      </c>
      <c r="E7020" s="39">
        <v>0.66320000000000001</v>
      </c>
    </row>
    <row r="7021" spans="1:5" x14ac:dyDescent="0.2">
      <c r="A7021" s="39">
        <v>92</v>
      </c>
      <c r="B7021" s="39">
        <v>2087</v>
      </c>
      <c r="C7021" s="38" t="s">
        <v>7094</v>
      </c>
      <c r="D7021" s="39">
        <v>0.69079999999999997</v>
      </c>
      <c r="E7021" s="39">
        <v>0.66069999999999995</v>
      </c>
    </row>
    <row r="7022" spans="1:5" x14ac:dyDescent="0.2">
      <c r="A7022" s="39">
        <v>92</v>
      </c>
      <c r="B7022" s="39">
        <v>2088</v>
      </c>
      <c r="C7022" s="38" t="s">
        <v>7095</v>
      </c>
      <c r="D7022" s="39">
        <v>0.68830000000000002</v>
      </c>
      <c r="E7022" s="39">
        <v>0.65820000000000001</v>
      </c>
    </row>
    <row r="7023" spans="1:5" x14ac:dyDescent="0.2">
      <c r="A7023" s="39">
        <v>92</v>
      </c>
      <c r="B7023" s="39">
        <v>2089</v>
      </c>
      <c r="C7023" s="38" t="s">
        <v>7096</v>
      </c>
      <c r="D7023" s="39">
        <v>0.68600000000000005</v>
      </c>
      <c r="E7023" s="39">
        <v>0.65580000000000005</v>
      </c>
    </row>
    <row r="7024" spans="1:5" x14ac:dyDescent="0.2">
      <c r="A7024" s="39">
        <v>92</v>
      </c>
      <c r="B7024" s="39">
        <v>2090</v>
      </c>
      <c r="C7024" s="38" t="s">
        <v>7097</v>
      </c>
      <c r="D7024" s="39">
        <v>0.68369999999999997</v>
      </c>
      <c r="E7024" s="39">
        <v>0.65339999999999998</v>
      </c>
    </row>
    <row r="7025" spans="1:5" x14ac:dyDescent="0.2">
      <c r="A7025" s="39">
        <v>92</v>
      </c>
      <c r="B7025" s="39">
        <v>2091</v>
      </c>
      <c r="C7025" s="38" t="s">
        <v>7098</v>
      </c>
      <c r="D7025" s="39">
        <v>0.68140000000000001</v>
      </c>
      <c r="E7025" s="39">
        <v>0.65100000000000002</v>
      </c>
    </row>
    <row r="7026" spans="1:5" x14ac:dyDescent="0.2">
      <c r="A7026" s="39">
        <v>92</v>
      </c>
      <c r="B7026" s="39">
        <v>2092</v>
      </c>
      <c r="C7026" s="38" t="s">
        <v>7099</v>
      </c>
      <c r="D7026" s="39">
        <v>0.67910000000000004</v>
      </c>
      <c r="E7026" s="39">
        <v>0.64870000000000005</v>
      </c>
    </row>
    <row r="7027" spans="1:5" x14ac:dyDescent="0.2">
      <c r="A7027" s="39">
        <v>92</v>
      </c>
      <c r="B7027" s="39">
        <v>2093</v>
      </c>
      <c r="C7027" s="38" t="s">
        <v>7100</v>
      </c>
      <c r="D7027" s="39">
        <v>0.67689999999999995</v>
      </c>
      <c r="E7027" s="39">
        <v>0.64639999999999997</v>
      </c>
    </row>
    <row r="7028" spans="1:5" x14ac:dyDescent="0.2">
      <c r="A7028" s="39">
        <v>92</v>
      </c>
      <c r="B7028" s="39">
        <v>2094</v>
      </c>
      <c r="C7028" s="38" t="s">
        <v>7101</v>
      </c>
      <c r="D7028" s="39">
        <v>0.67469999999999997</v>
      </c>
      <c r="E7028" s="39">
        <v>0.64410000000000001</v>
      </c>
    </row>
    <row r="7029" spans="1:5" x14ac:dyDescent="0.2">
      <c r="A7029" s="39">
        <v>92</v>
      </c>
      <c r="B7029" s="39">
        <v>2095</v>
      </c>
      <c r="C7029" s="38" t="s">
        <v>7102</v>
      </c>
      <c r="D7029" s="39">
        <v>0.6724</v>
      </c>
      <c r="E7029" s="39">
        <v>0.64200000000000002</v>
      </c>
    </row>
    <row r="7030" spans="1:5" x14ac:dyDescent="0.2">
      <c r="A7030" s="39">
        <v>92</v>
      </c>
      <c r="B7030" s="39">
        <v>2096</v>
      </c>
      <c r="C7030" s="38" t="s">
        <v>7103</v>
      </c>
      <c r="D7030" s="39">
        <v>0.67030000000000001</v>
      </c>
      <c r="E7030" s="39">
        <v>0.63980000000000004</v>
      </c>
    </row>
    <row r="7031" spans="1:5" x14ac:dyDescent="0.2">
      <c r="A7031" s="39">
        <v>92</v>
      </c>
      <c r="B7031" s="39">
        <v>2097</v>
      </c>
      <c r="C7031" s="38" t="s">
        <v>7104</v>
      </c>
      <c r="D7031" s="39">
        <v>0.66820000000000002</v>
      </c>
      <c r="E7031" s="39">
        <v>0.63759999999999994</v>
      </c>
    </row>
    <row r="7032" spans="1:5" x14ac:dyDescent="0.2">
      <c r="A7032" s="39">
        <v>92</v>
      </c>
      <c r="B7032" s="39">
        <v>2098</v>
      </c>
      <c r="C7032" s="38" t="s">
        <v>7105</v>
      </c>
      <c r="D7032" s="39">
        <v>0.66610000000000003</v>
      </c>
      <c r="E7032" s="39">
        <v>0.63539999999999996</v>
      </c>
    </row>
    <row r="7033" spans="1:5" x14ac:dyDescent="0.2">
      <c r="A7033" s="39">
        <v>92</v>
      </c>
      <c r="B7033" s="39">
        <v>2099</v>
      </c>
      <c r="C7033" s="38" t="s">
        <v>7106</v>
      </c>
      <c r="D7033" s="39">
        <v>0.66390000000000005</v>
      </c>
      <c r="E7033" s="39">
        <v>0.63339999999999996</v>
      </c>
    </row>
    <row r="7034" spans="1:5" x14ac:dyDescent="0.2">
      <c r="A7034" s="39">
        <v>92</v>
      </c>
      <c r="B7034" s="39">
        <v>2100</v>
      </c>
      <c r="C7034" s="38" t="s">
        <v>7107</v>
      </c>
      <c r="D7034" s="39">
        <v>0.66200000000000003</v>
      </c>
      <c r="E7034" s="39">
        <v>0.63129999999999997</v>
      </c>
    </row>
    <row r="7035" spans="1:5" x14ac:dyDescent="0.2">
      <c r="A7035" s="39">
        <v>92</v>
      </c>
      <c r="B7035" s="39">
        <v>2101</v>
      </c>
      <c r="C7035" s="38" t="s">
        <v>7108</v>
      </c>
      <c r="D7035" s="39">
        <v>0.65990000000000004</v>
      </c>
      <c r="E7035" s="39">
        <v>0.62929999999999997</v>
      </c>
    </row>
    <row r="7036" spans="1:5" x14ac:dyDescent="0.2">
      <c r="A7036" s="39">
        <v>92</v>
      </c>
      <c r="B7036" s="39">
        <v>2102</v>
      </c>
      <c r="C7036" s="38" t="s">
        <v>7109</v>
      </c>
      <c r="D7036" s="39">
        <v>0.65790000000000004</v>
      </c>
      <c r="E7036" s="39">
        <v>0.62729999999999997</v>
      </c>
    </row>
    <row r="7037" spans="1:5" x14ac:dyDescent="0.2">
      <c r="A7037" s="39">
        <v>92</v>
      </c>
      <c r="B7037" s="39">
        <v>2103</v>
      </c>
      <c r="C7037" s="38" t="s">
        <v>7110</v>
      </c>
      <c r="D7037" s="39">
        <v>0.65580000000000005</v>
      </c>
      <c r="E7037" s="39">
        <v>0.62529999999999997</v>
      </c>
    </row>
    <row r="7038" spans="1:5" x14ac:dyDescent="0.2">
      <c r="A7038" s="39">
        <v>92</v>
      </c>
      <c r="B7038" s="39">
        <v>2104</v>
      </c>
      <c r="C7038" s="38" t="s">
        <v>7111</v>
      </c>
      <c r="D7038" s="39">
        <v>0.65400000000000003</v>
      </c>
      <c r="E7038" s="39">
        <v>0.62339999999999995</v>
      </c>
    </row>
    <row r="7039" spans="1:5" x14ac:dyDescent="0.2">
      <c r="A7039" s="39">
        <v>92</v>
      </c>
      <c r="B7039" s="39">
        <v>2105</v>
      </c>
      <c r="C7039" s="38" t="s">
        <v>7112</v>
      </c>
      <c r="D7039" s="39">
        <v>0.65200000000000002</v>
      </c>
      <c r="E7039" s="39">
        <v>0.62150000000000005</v>
      </c>
    </row>
    <row r="7040" spans="1:5" x14ac:dyDescent="0.2">
      <c r="A7040" s="39">
        <v>92</v>
      </c>
      <c r="B7040" s="39">
        <v>2106</v>
      </c>
      <c r="C7040" s="38" t="s">
        <v>7113</v>
      </c>
      <c r="D7040" s="39">
        <v>0.65010000000000001</v>
      </c>
      <c r="E7040" s="39">
        <v>0.61960000000000004</v>
      </c>
    </row>
    <row r="7041" spans="1:5" x14ac:dyDescent="0.2">
      <c r="A7041" s="39">
        <v>92</v>
      </c>
      <c r="B7041" s="39">
        <v>2107</v>
      </c>
      <c r="C7041" s="38" t="s">
        <v>7114</v>
      </c>
      <c r="D7041" s="39">
        <v>0.6482</v>
      </c>
      <c r="E7041" s="39">
        <v>0.61770000000000003</v>
      </c>
    </row>
    <row r="7042" spans="1:5" x14ac:dyDescent="0.2">
      <c r="A7042" s="39">
        <v>92</v>
      </c>
      <c r="B7042" s="39">
        <v>2108</v>
      </c>
      <c r="C7042" s="38" t="s">
        <v>7115</v>
      </c>
      <c r="D7042" s="39">
        <v>0.64629999999999999</v>
      </c>
      <c r="E7042" s="39">
        <v>0.6159</v>
      </c>
    </row>
    <row r="7043" spans="1:5" x14ac:dyDescent="0.2">
      <c r="A7043" s="39">
        <v>92</v>
      </c>
      <c r="B7043" s="39">
        <v>2109</v>
      </c>
      <c r="C7043" s="38" t="s">
        <v>7116</v>
      </c>
      <c r="D7043" s="39">
        <v>0.64449999999999996</v>
      </c>
      <c r="E7043" s="39">
        <v>0.61409999999999998</v>
      </c>
    </row>
    <row r="7044" spans="1:5" x14ac:dyDescent="0.2">
      <c r="A7044" s="39">
        <v>92</v>
      </c>
      <c r="B7044" s="39">
        <v>2110</v>
      </c>
      <c r="C7044" s="38" t="s">
        <v>7117</v>
      </c>
      <c r="D7044" s="39">
        <v>0.64259999999999995</v>
      </c>
      <c r="E7044" s="39">
        <v>0.61229999999999996</v>
      </c>
    </row>
    <row r="7045" spans="1:5" x14ac:dyDescent="0.2">
      <c r="A7045" s="39">
        <v>92</v>
      </c>
      <c r="B7045" s="39">
        <v>2111</v>
      </c>
      <c r="C7045" s="38" t="s">
        <v>7118</v>
      </c>
      <c r="D7045" s="39">
        <v>0.64090000000000003</v>
      </c>
      <c r="E7045" s="39">
        <v>0.61060000000000003</v>
      </c>
    </row>
    <row r="7046" spans="1:5" x14ac:dyDescent="0.2">
      <c r="A7046" s="39">
        <v>92</v>
      </c>
      <c r="B7046" s="39">
        <v>2112</v>
      </c>
      <c r="C7046" s="38" t="s">
        <v>7119</v>
      </c>
      <c r="D7046" s="39">
        <v>0.6391</v>
      </c>
      <c r="E7046" s="39">
        <v>0.60880000000000001</v>
      </c>
    </row>
    <row r="7047" spans="1:5" x14ac:dyDescent="0.2">
      <c r="A7047" s="39">
        <v>92</v>
      </c>
      <c r="B7047" s="39">
        <v>2113</v>
      </c>
      <c r="C7047" s="38" t="s">
        <v>7120</v>
      </c>
      <c r="D7047" s="39">
        <v>0.63729999999999998</v>
      </c>
      <c r="E7047" s="39">
        <v>0.60719999999999996</v>
      </c>
    </row>
    <row r="7048" spans="1:5" x14ac:dyDescent="0.2">
      <c r="A7048" s="39">
        <v>92</v>
      </c>
      <c r="B7048" s="39">
        <v>2114</v>
      </c>
      <c r="C7048" s="38" t="s">
        <v>7121</v>
      </c>
      <c r="D7048" s="39">
        <v>0.63560000000000005</v>
      </c>
      <c r="E7048" s="39">
        <v>0.60550000000000004</v>
      </c>
    </row>
    <row r="7049" spans="1:5" x14ac:dyDescent="0.2">
      <c r="A7049" s="39">
        <v>92</v>
      </c>
      <c r="B7049" s="39">
        <v>2115</v>
      </c>
      <c r="C7049" s="38" t="s">
        <v>7122</v>
      </c>
      <c r="D7049" s="39">
        <v>0.63390000000000002</v>
      </c>
      <c r="E7049" s="39">
        <v>0.6038</v>
      </c>
    </row>
    <row r="7050" spans="1:5" x14ac:dyDescent="0.2">
      <c r="A7050" s="39">
        <v>92</v>
      </c>
      <c r="B7050" s="39">
        <v>2116</v>
      </c>
      <c r="C7050" s="38" t="s">
        <v>7123</v>
      </c>
      <c r="D7050" s="39">
        <v>0.6322045468848333</v>
      </c>
      <c r="E7050" s="39">
        <v>0.60210477291494624</v>
      </c>
    </row>
    <row r="7051" spans="1:5" x14ac:dyDescent="0.2">
      <c r="A7051" s="39">
        <v>92</v>
      </c>
      <c r="B7051" s="39">
        <v>2117</v>
      </c>
      <c r="C7051" s="38" t="s">
        <v>7124</v>
      </c>
      <c r="D7051" s="39">
        <v>0.63051362849322823</v>
      </c>
      <c r="E7051" s="39">
        <v>0.60041430534441698</v>
      </c>
    </row>
    <row r="7052" spans="1:5" x14ac:dyDescent="0.2">
      <c r="A7052" s="39">
        <v>93</v>
      </c>
      <c r="B7052" s="39">
        <v>2024</v>
      </c>
      <c r="C7052" s="38" t="s">
        <v>7125</v>
      </c>
      <c r="D7052" s="39">
        <v>0.95</v>
      </c>
      <c r="E7052" s="39">
        <v>0.94779999999999998</v>
      </c>
    </row>
    <row r="7053" spans="1:5" x14ac:dyDescent="0.2">
      <c r="A7053" s="39">
        <v>93</v>
      </c>
      <c r="B7053" s="39">
        <v>2025</v>
      </c>
      <c r="C7053" s="38" t="s">
        <v>7126</v>
      </c>
      <c r="D7053" s="39">
        <v>0.92630000000000001</v>
      </c>
      <c r="E7053" s="39">
        <v>0.92310000000000003</v>
      </c>
    </row>
    <row r="7054" spans="1:5" x14ac:dyDescent="0.2">
      <c r="A7054" s="39">
        <v>93</v>
      </c>
      <c r="B7054" s="39">
        <v>2026</v>
      </c>
      <c r="C7054" s="38" t="s">
        <v>7127</v>
      </c>
      <c r="D7054" s="39">
        <v>0.92159999999999997</v>
      </c>
      <c r="E7054" s="39">
        <v>0.91739999999999999</v>
      </c>
    </row>
    <row r="7055" spans="1:5" x14ac:dyDescent="0.2">
      <c r="A7055" s="39">
        <v>93</v>
      </c>
      <c r="B7055" s="39">
        <v>2027</v>
      </c>
      <c r="C7055" s="38" t="s">
        <v>7128</v>
      </c>
      <c r="D7055" s="39">
        <v>0.91690000000000005</v>
      </c>
      <c r="E7055" s="39">
        <v>0.91180000000000005</v>
      </c>
    </row>
    <row r="7056" spans="1:5" x14ac:dyDescent="0.2">
      <c r="A7056" s="39">
        <v>93</v>
      </c>
      <c r="B7056" s="39">
        <v>2028</v>
      </c>
      <c r="C7056" s="38" t="s">
        <v>7129</v>
      </c>
      <c r="D7056" s="39">
        <v>0.91220000000000001</v>
      </c>
      <c r="E7056" s="39">
        <v>0.90629999999999999</v>
      </c>
    </row>
    <row r="7057" spans="1:5" x14ac:dyDescent="0.2">
      <c r="A7057" s="39">
        <v>93</v>
      </c>
      <c r="B7057" s="39">
        <v>2029</v>
      </c>
      <c r="C7057" s="38" t="s">
        <v>7130</v>
      </c>
      <c r="D7057" s="39">
        <v>0.90759999999999996</v>
      </c>
      <c r="E7057" s="39">
        <v>0.90090000000000003</v>
      </c>
    </row>
    <row r="7058" spans="1:5" x14ac:dyDescent="0.2">
      <c r="A7058" s="39">
        <v>93</v>
      </c>
      <c r="B7058" s="39">
        <v>2030</v>
      </c>
      <c r="C7058" s="38" t="s">
        <v>7131</v>
      </c>
      <c r="D7058" s="39">
        <v>0.90280000000000005</v>
      </c>
      <c r="E7058" s="39">
        <v>0.89549999999999996</v>
      </c>
    </row>
    <row r="7059" spans="1:5" x14ac:dyDescent="0.2">
      <c r="A7059" s="39">
        <v>93</v>
      </c>
      <c r="B7059" s="39">
        <v>2031</v>
      </c>
      <c r="C7059" s="38" t="s">
        <v>7132</v>
      </c>
      <c r="D7059" s="39">
        <v>0.89790000000000003</v>
      </c>
      <c r="E7059" s="39">
        <v>0.89</v>
      </c>
    </row>
    <row r="7060" spans="1:5" x14ac:dyDescent="0.2">
      <c r="A7060" s="39">
        <v>93</v>
      </c>
      <c r="B7060" s="39">
        <v>2032</v>
      </c>
      <c r="C7060" s="38" t="s">
        <v>7133</v>
      </c>
      <c r="D7060" s="39">
        <v>0.89270000000000005</v>
      </c>
      <c r="E7060" s="39">
        <v>0.88429999999999997</v>
      </c>
    </row>
    <row r="7061" spans="1:5" x14ac:dyDescent="0.2">
      <c r="A7061" s="39">
        <v>93</v>
      </c>
      <c r="B7061" s="39">
        <v>2033</v>
      </c>
      <c r="C7061" s="38" t="s">
        <v>7134</v>
      </c>
      <c r="D7061" s="39">
        <v>0.88729999999999998</v>
      </c>
      <c r="E7061" s="39">
        <v>0.87849999999999995</v>
      </c>
    </row>
    <row r="7062" spans="1:5" x14ac:dyDescent="0.2">
      <c r="A7062" s="39">
        <v>93</v>
      </c>
      <c r="B7062" s="39">
        <v>2034</v>
      </c>
      <c r="C7062" s="38" t="s">
        <v>7135</v>
      </c>
      <c r="D7062" s="39">
        <v>0.88109999999999999</v>
      </c>
      <c r="E7062" s="39">
        <v>0.87190000000000001</v>
      </c>
    </row>
    <row r="7063" spans="1:5" x14ac:dyDescent="0.2">
      <c r="A7063" s="39">
        <v>93</v>
      </c>
      <c r="B7063" s="39">
        <v>2035</v>
      </c>
      <c r="C7063" s="38" t="s">
        <v>7136</v>
      </c>
      <c r="D7063" s="39">
        <v>0.87529999999999997</v>
      </c>
      <c r="E7063" s="39">
        <v>0.86550000000000005</v>
      </c>
    </row>
    <row r="7064" spans="1:5" x14ac:dyDescent="0.2">
      <c r="A7064" s="39">
        <v>93</v>
      </c>
      <c r="B7064" s="39">
        <v>2036</v>
      </c>
      <c r="C7064" s="38" t="s">
        <v>7137</v>
      </c>
      <c r="D7064" s="39">
        <v>0.86970000000000003</v>
      </c>
      <c r="E7064" s="39">
        <v>0.85940000000000005</v>
      </c>
    </row>
    <row r="7065" spans="1:5" x14ac:dyDescent="0.2">
      <c r="A7065" s="39">
        <v>93</v>
      </c>
      <c r="B7065" s="39">
        <v>2037</v>
      </c>
      <c r="C7065" s="38" t="s">
        <v>7138</v>
      </c>
      <c r="D7065" s="39">
        <v>0.86439999999999995</v>
      </c>
      <c r="E7065" s="39">
        <v>0.85360000000000003</v>
      </c>
    </row>
    <row r="7066" spans="1:5" x14ac:dyDescent="0.2">
      <c r="A7066" s="39">
        <v>93</v>
      </c>
      <c r="B7066" s="39">
        <v>2038</v>
      </c>
      <c r="C7066" s="38" t="s">
        <v>7139</v>
      </c>
      <c r="D7066" s="39">
        <v>0.85960000000000003</v>
      </c>
      <c r="E7066" s="39">
        <v>0.84819999999999995</v>
      </c>
    </row>
    <row r="7067" spans="1:5" x14ac:dyDescent="0.2">
      <c r="A7067" s="39">
        <v>93</v>
      </c>
      <c r="B7067" s="39">
        <v>2039</v>
      </c>
      <c r="C7067" s="38" t="s">
        <v>7140</v>
      </c>
      <c r="D7067" s="39">
        <v>0.85489999999999999</v>
      </c>
      <c r="E7067" s="39">
        <v>0.84299999999999997</v>
      </c>
    </row>
    <row r="7068" spans="1:5" x14ac:dyDescent="0.2">
      <c r="A7068" s="39">
        <v>93</v>
      </c>
      <c r="B7068" s="39">
        <v>2040</v>
      </c>
      <c r="C7068" s="38" t="s">
        <v>7141</v>
      </c>
      <c r="D7068" s="39">
        <v>0.85070000000000001</v>
      </c>
      <c r="E7068" s="39">
        <v>0.83819999999999995</v>
      </c>
    </row>
    <row r="7069" spans="1:5" x14ac:dyDescent="0.2">
      <c r="A7069" s="39">
        <v>93</v>
      </c>
      <c r="B7069" s="39">
        <v>2041</v>
      </c>
      <c r="C7069" s="38" t="s">
        <v>7142</v>
      </c>
      <c r="D7069" s="39">
        <v>0.8468</v>
      </c>
      <c r="E7069" s="39">
        <v>0.83360000000000001</v>
      </c>
    </row>
    <row r="7070" spans="1:5" x14ac:dyDescent="0.2">
      <c r="A7070" s="39">
        <v>93</v>
      </c>
      <c r="B7070" s="39">
        <v>2042</v>
      </c>
      <c r="C7070" s="38" t="s">
        <v>7143</v>
      </c>
      <c r="D7070" s="39">
        <v>0.84289999999999998</v>
      </c>
      <c r="E7070" s="39">
        <v>0.82909999999999995</v>
      </c>
    </row>
    <row r="7071" spans="1:5" x14ac:dyDescent="0.2">
      <c r="A7071" s="39">
        <v>93</v>
      </c>
      <c r="B7071" s="39">
        <v>2043</v>
      </c>
      <c r="C7071" s="38" t="s">
        <v>7144</v>
      </c>
      <c r="D7071" s="39">
        <v>0.83919999999999995</v>
      </c>
      <c r="E7071" s="39">
        <v>0.82479999999999998</v>
      </c>
    </row>
    <row r="7072" spans="1:5" x14ac:dyDescent="0.2">
      <c r="A7072" s="39">
        <v>93</v>
      </c>
      <c r="B7072" s="39">
        <v>2044</v>
      </c>
      <c r="C7072" s="38" t="s">
        <v>7145</v>
      </c>
      <c r="D7072" s="39">
        <v>0.83550000000000002</v>
      </c>
      <c r="E7072" s="39">
        <v>0.82040000000000002</v>
      </c>
    </row>
    <row r="7073" spans="1:5" x14ac:dyDescent="0.2">
      <c r="A7073" s="39">
        <v>93</v>
      </c>
      <c r="B7073" s="39">
        <v>2045</v>
      </c>
      <c r="C7073" s="38" t="s">
        <v>7146</v>
      </c>
      <c r="D7073" s="39">
        <v>0.83179999999999998</v>
      </c>
      <c r="E7073" s="39">
        <v>0.81620000000000004</v>
      </c>
    </row>
    <row r="7074" spans="1:5" x14ac:dyDescent="0.2">
      <c r="A7074" s="39">
        <v>93</v>
      </c>
      <c r="B7074" s="39">
        <v>2046</v>
      </c>
      <c r="C7074" s="38" t="s">
        <v>7147</v>
      </c>
      <c r="D7074" s="39">
        <v>0.82820000000000005</v>
      </c>
      <c r="E7074" s="39">
        <v>0.81210000000000004</v>
      </c>
    </row>
    <row r="7075" spans="1:5" x14ac:dyDescent="0.2">
      <c r="A7075" s="39">
        <v>93</v>
      </c>
      <c r="B7075" s="39">
        <v>2047</v>
      </c>
      <c r="C7075" s="38" t="s">
        <v>7148</v>
      </c>
      <c r="D7075" s="39">
        <v>0.82469999999999999</v>
      </c>
      <c r="E7075" s="39">
        <v>0.80800000000000005</v>
      </c>
    </row>
    <row r="7076" spans="1:5" x14ac:dyDescent="0.2">
      <c r="A7076" s="39">
        <v>93</v>
      </c>
      <c r="B7076" s="39">
        <v>2048</v>
      </c>
      <c r="C7076" s="38" t="s">
        <v>7149</v>
      </c>
      <c r="D7076" s="39">
        <v>0.82110000000000005</v>
      </c>
      <c r="E7076" s="39">
        <v>0.80389999999999995</v>
      </c>
    </row>
    <row r="7077" spans="1:5" x14ac:dyDescent="0.2">
      <c r="A7077" s="39">
        <v>93</v>
      </c>
      <c r="B7077" s="39">
        <v>2049</v>
      </c>
      <c r="C7077" s="38" t="s">
        <v>7150</v>
      </c>
      <c r="D7077" s="39">
        <v>0.81769999999999998</v>
      </c>
      <c r="E7077" s="39">
        <v>0.79990000000000006</v>
      </c>
    </row>
    <row r="7078" spans="1:5" x14ac:dyDescent="0.2">
      <c r="A7078" s="39">
        <v>93</v>
      </c>
      <c r="B7078" s="39">
        <v>2050</v>
      </c>
      <c r="C7078" s="38" t="s">
        <v>7151</v>
      </c>
      <c r="D7078" s="39">
        <v>0.81430000000000002</v>
      </c>
      <c r="E7078" s="39">
        <v>0.79600000000000004</v>
      </c>
    </row>
    <row r="7079" spans="1:5" x14ac:dyDescent="0.2">
      <c r="A7079" s="39">
        <v>93</v>
      </c>
      <c r="B7079" s="39">
        <v>2051</v>
      </c>
      <c r="C7079" s="38" t="s">
        <v>7152</v>
      </c>
      <c r="D7079" s="39">
        <v>0.81079999999999997</v>
      </c>
      <c r="E7079" s="39">
        <v>0.79210000000000003</v>
      </c>
    </row>
    <row r="7080" spans="1:5" x14ac:dyDescent="0.2">
      <c r="A7080" s="39">
        <v>93</v>
      </c>
      <c r="B7080" s="39">
        <v>2052</v>
      </c>
      <c r="C7080" s="38" t="s">
        <v>7153</v>
      </c>
      <c r="D7080" s="39">
        <v>0.8075</v>
      </c>
      <c r="E7080" s="39">
        <v>0.78820000000000001</v>
      </c>
    </row>
    <row r="7081" spans="1:5" x14ac:dyDescent="0.2">
      <c r="A7081" s="39">
        <v>93</v>
      </c>
      <c r="B7081" s="39">
        <v>2053</v>
      </c>
      <c r="C7081" s="38" t="s">
        <v>7154</v>
      </c>
      <c r="D7081" s="39">
        <v>0.80410000000000004</v>
      </c>
      <c r="E7081" s="39">
        <v>0.78449999999999998</v>
      </c>
    </row>
    <row r="7082" spans="1:5" x14ac:dyDescent="0.2">
      <c r="A7082" s="39">
        <v>93</v>
      </c>
      <c r="B7082" s="39">
        <v>2054</v>
      </c>
      <c r="C7082" s="38" t="s">
        <v>7155</v>
      </c>
      <c r="D7082" s="39">
        <v>0.80089999999999995</v>
      </c>
      <c r="E7082" s="39">
        <v>0.78080000000000005</v>
      </c>
    </row>
    <row r="7083" spans="1:5" x14ac:dyDescent="0.2">
      <c r="A7083" s="39">
        <v>93</v>
      </c>
      <c r="B7083" s="39">
        <v>2055</v>
      </c>
      <c r="C7083" s="38" t="s">
        <v>7156</v>
      </c>
      <c r="D7083" s="39">
        <v>0.79759999999999998</v>
      </c>
      <c r="E7083" s="39">
        <v>0.77710000000000001</v>
      </c>
    </row>
    <row r="7084" spans="1:5" x14ac:dyDescent="0.2">
      <c r="A7084" s="39">
        <v>93</v>
      </c>
      <c r="B7084" s="39">
        <v>2056</v>
      </c>
      <c r="C7084" s="38" t="s">
        <v>7157</v>
      </c>
      <c r="D7084" s="39">
        <v>0.7944</v>
      </c>
      <c r="E7084" s="39">
        <v>0.77349999999999997</v>
      </c>
    </row>
    <row r="7085" spans="1:5" x14ac:dyDescent="0.2">
      <c r="A7085" s="39">
        <v>93</v>
      </c>
      <c r="B7085" s="39">
        <v>2057</v>
      </c>
      <c r="C7085" s="38" t="s">
        <v>7158</v>
      </c>
      <c r="D7085" s="39">
        <v>0.7913</v>
      </c>
      <c r="E7085" s="39">
        <v>0.77</v>
      </c>
    </row>
    <row r="7086" spans="1:5" x14ac:dyDescent="0.2">
      <c r="A7086" s="39">
        <v>93</v>
      </c>
      <c r="B7086" s="39">
        <v>2058</v>
      </c>
      <c r="C7086" s="38" t="s">
        <v>7159</v>
      </c>
      <c r="D7086" s="39">
        <v>0.78810000000000002</v>
      </c>
      <c r="E7086" s="39">
        <v>0.76639999999999997</v>
      </c>
    </row>
    <row r="7087" spans="1:5" x14ac:dyDescent="0.2">
      <c r="A7087" s="39">
        <v>93</v>
      </c>
      <c r="B7087" s="39">
        <v>2059</v>
      </c>
      <c r="C7087" s="38" t="s">
        <v>7160</v>
      </c>
      <c r="D7087" s="39">
        <v>0.78510000000000002</v>
      </c>
      <c r="E7087" s="39">
        <v>0.76300000000000001</v>
      </c>
    </row>
    <row r="7088" spans="1:5" x14ac:dyDescent="0.2">
      <c r="A7088" s="39">
        <v>93</v>
      </c>
      <c r="B7088" s="39">
        <v>2060</v>
      </c>
      <c r="C7088" s="38" t="s">
        <v>7161</v>
      </c>
      <c r="D7088" s="39">
        <v>0.78190000000000004</v>
      </c>
      <c r="E7088" s="39">
        <v>0.75960000000000005</v>
      </c>
    </row>
    <row r="7089" spans="1:5" x14ac:dyDescent="0.2">
      <c r="A7089" s="39">
        <v>93</v>
      </c>
      <c r="B7089" s="39">
        <v>2061</v>
      </c>
      <c r="C7089" s="38" t="s">
        <v>7162</v>
      </c>
      <c r="D7089" s="39">
        <v>0.77900000000000003</v>
      </c>
      <c r="E7089" s="39">
        <v>0.75619999999999998</v>
      </c>
    </row>
    <row r="7090" spans="1:5" x14ac:dyDescent="0.2">
      <c r="A7090" s="39">
        <v>93</v>
      </c>
      <c r="B7090" s="39">
        <v>2062</v>
      </c>
      <c r="C7090" s="38" t="s">
        <v>7163</v>
      </c>
      <c r="D7090" s="39">
        <v>0.77590000000000003</v>
      </c>
      <c r="E7090" s="39">
        <v>0.75290000000000001</v>
      </c>
    </row>
    <row r="7091" spans="1:5" x14ac:dyDescent="0.2">
      <c r="A7091" s="39">
        <v>93</v>
      </c>
      <c r="B7091" s="39">
        <v>2063</v>
      </c>
      <c r="C7091" s="38" t="s">
        <v>7164</v>
      </c>
      <c r="D7091" s="39">
        <v>0.77300000000000002</v>
      </c>
      <c r="E7091" s="39">
        <v>0.74960000000000004</v>
      </c>
    </row>
    <row r="7092" spans="1:5" x14ac:dyDescent="0.2">
      <c r="A7092" s="39">
        <v>93</v>
      </c>
      <c r="B7092" s="39">
        <v>2064</v>
      </c>
      <c r="C7092" s="38" t="s">
        <v>7165</v>
      </c>
      <c r="D7092" s="39">
        <v>0.77010000000000001</v>
      </c>
      <c r="E7092" s="39">
        <v>0.74639999999999995</v>
      </c>
    </row>
    <row r="7093" spans="1:5" x14ac:dyDescent="0.2">
      <c r="A7093" s="39">
        <v>93</v>
      </c>
      <c r="B7093" s="39">
        <v>2065</v>
      </c>
      <c r="C7093" s="38" t="s">
        <v>7166</v>
      </c>
      <c r="D7093" s="39">
        <v>0.76719999999999999</v>
      </c>
      <c r="E7093" s="39">
        <v>0.74319999999999997</v>
      </c>
    </row>
    <row r="7094" spans="1:5" x14ac:dyDescent="0.2">
      <c r="A7094" s="39">
        <v>93</v>
      </c>
      <c r="B7094" s="39">
        <v>2066</v>
      </c>
      <c r="C7094" s="38" t="s">
        <v>7167</v>
      </c>
      <c r="D7094" s="39">
        <v>0.76429999999999998</v>
      </c>
      <c r="E7094" s="39">
        <v>0.74019999999999997</v>
      </c>
    </row>
    <row r="7095" spans="1:5" x14ac:dyDescent="0.2">
      <c r="A7095" s="39">
        <v>93</v>
      </c>
      <c r="B7095" s="39">
        <v>2067</v>
      </c>
      <c r="C7095" s="38" t="s">
        <v>7168</v>
      </c>
      <c r="D7095" s="39">
        <v>0.76160000000000005</v>
      </c>
      <c r="E7095" s="39">
        <v>0.73709999999999998</v>
      </c>
    </row>
    <row r="7096" spans="1:5" x14ac:dyDescent="0.2">
      <c r="A7096" s="39">
        <v>93</v>
      </c>
      <c r="B7096" s="39">
        <v>2068</v>
      </c>
      <c r="C7096" s="38" t="s">
        <v>7169</v>
      </c>
      <c r="D7096" s="39">
        <v>0.75880000000000003</v>
      </c>
      <c r="E7096" s="39">
        <v>0.73399999999999999</v>
      </c>
    </row>
    <row r="7097" spans="1:5" x14ac:dyDescent="0.2">
      <c r="A7097" s="39">
        <v>93</v>
      </c>
      <c r="B7097" s="39">
        <v>2069</v>
      </c>
      <c r="C7097" s="38" t="s">
        <v>7170</v>
      </c>
      <c r="D7097" s="39">
        <v>0.75609999999999999</v>
      </c>
      <c r="E7097" s="39">
        <v>0.73109999999999997</v>
      </c>
    </row>
    <row r="7098" spans="1:5" x14ac:dyDescent="0.2">
      <c r="A7098" s="39">
        <v>93</v>
      </c>
      <c r="B7098" s="39">
        <v>2070</v>
      </c>
      <c r="C7098" s="38" t="s">
        <v>7171</v>
      </c>
      <c r="D7098" s="39">
        <v>0.75329999999999997</v>
      </c>
      <c r="E7098" s="39">
        <v>0.72809999999999997</v>
      </c>
    </row>
    <row r="7099" spans="1:5" x14ac:dyDescent="0.2">
      <c r="A7099" s="39">
        <v>93</v>
      </c>
      <c r="B7099" s="39">
        <v>2071</v>
      </c>
      <c r="C7099" s="38" t="s">
        <v>7172</v>
      </c>
      <c r="D7099" s="39">
        <v>0.75070000000000003</v>
      </c>
      <c r="E7099" s="39">
        <v>0.72529999999999994</v>
      </c>
    </row>
    <row r="7100" spans="1:5" x14ac:dyDescent="0.2">
      <c r="A7100" s="39">
        <v>93</v>
      </c>
      <c r="B7100" s="39">
        <v>2072</v>
      </c>
      <c r="C7100" s="38" t="s">
        <v>7173</v>
      </c>
      <c r="D7100" s="39">
        <v>0.748</v>
      </c>
      <c r="E7100" s="39">
        <v>0.72230000000000005</v>
      </c>
    </row>
    <row r="7101" spans="1:5" x14ac:dyDescent="0.2">
      <c r="A7101" s="39">
        <v>93</v>
      </c>
      <c r="B7101" s="39">
        <v>2073</v>
      </c>
      <c r="C7101" s="38" t="s">
        <v>7174</v>
      </c>
      <c r="D7101" s="39">
        <v>0.74539999999999995</v>
      </c>
      <c r="E7101" s="39">
        <v>0.71960000000000002</v>
      </c>
    </row>
    <row r="7102" spans="1:5" x14ac:dyDescent="0.2">
      <c r="A7102" s="39">
        <v>93</v>
      </c>
      <c r="B7102" s="39">
        <v>2074</v>
      </c>
      <c r="C7102" s="38" t="s">
        <v>7175</v>
      </c>
      <c r="D7102" s="39">
        <v>0.74280000000000002</v>
      </c>
      <c r="E7102" s="39">
        <v>0.71679999999999999</v>
      </c>
    </row>
    <row r="7103" spans="1:5" x14ac:dyDescent="0.2">
      <c r="A7103" s="39">
        <v>93</v>
      </c>
      <c r="B7103" s="39">
        <v>2075</v>
      </c>
      <c r="C7103" s="38" t="s">
        <v>7176</v>
      </c>
      <c r="D7103" s="39">
        <v>0.74019999999999997</v>
      </c>
      <c r="E7103" s="39">
        <v>0.71409999999999996</v>
      </c>
    </row>
    <row r="7104" spans="1:5" x14ac:dyDescent="0.2">
      <c r="A7104" s="39">
        <v>93</v>
      </c>
      <c r="B7104" s="39">
        <v>2076</v>
      </c>
      <c r="C7104" s="38" t="s">
        <v>7177</v>
      </c>
      <c r="D7104" s="39">
        <v>0.73770000000000002</v>
      </c>
      <c r="E7104" s="39">
        <v>0.71130000000000004</v>
      </c>
    </row>
    <row r="7105" spans="1:5" x14ac:dyDescent="0.2">
      <c r="A7105" s="39">
        <v>93</v>
      </c>
      <c r="B7105" s="39">
        <v>2077</v>
      </c>
      <c r="C7105" s="38" t="s">
        <v>7178</v>
      </c>
      <c r="D7105" s="39">
        <v>0.73519999999999996</v>
      </c>
      <c r="E7105" s="39">
        <v>0.7087</v>
      </c>
    </row>
    <row r="7106" spans="1:5" x14ac:dyDescent="0.2">
      <c r="A7106" s="39">
        <v>93</v>
      </c>
      <c r="B7106" s="39">
        <v>2078</v>
      </c>
      <c r="C7106" s="38" t="s">
        <v>7179</v>
      </c>
      <c r="D7106" s="39">
        <v>0.73280000000000001</v>
      </c>
      <c r="E7106" s="39">
        <v>0.70609999999999995</v>
      </c>
    </row>
    <row r="7107" spans="1:5" x14ac:dyDescent="0.2">
      <c r="A7107" s="39">
        <v>93</v>
      </c>
      <c r="B7107" s="39">
        <v>2079</v>
      </c>
      <c r="C7107" s="38" t="s">
        <v>7180</v>
      </c>
      <c r="D7107" s="39">
        <v>0.73029999999999995</v>
      </c>
      <c r="E7107" s="39">
        <v>0.70350000000000001</v>
      </c>
    </row>
    <row r="7108" spans="1:5" x14ac:dyDescent="0.2">
      <c r="A7108" s="39">
        <v>93</v>
      </c>
      <c r="B7108" s="39">
        <v>2080</v>
      </c>
      <c r="C7108" s="38" t="s">
        <v>7181</v>
      </c>
      <c r="D7108" s="39">
        <v>0.72799999999999998</v>
      </c>
      <c r="E7108" s="39">
        <v>0.70099999999999996</v>
      </c>
    </row>
    <row r="7109" spans="1:5" x14ac:dyDescent="0.2">
      <c r="A7109" s="39">
        <v>93</v>
      </c>
      <c r="B7109" s="39">
        <v>2081</v>
      </c>
      <c r="C7109" s="38" t="s">
        <v>7182</v>
      </c>
      <c r="D7109" s="39">
        <v>0.72560000000000002</v>
      </c>
      <c r="E7109" s="39">
        <v>0.69850000000000001</v>
      </c>
    </row>
    <row r="7110" spans="1:5" x14ac:dyDescent="0.2">
      <c r="A7110" s="39">
        <v>93</v>
      </c>
      <c r="B7110" s="39">
        <v>2082</v>
      </c>
      <c r="C7110" s="38" t="s">
        <v>7183</v>
      </c>
      <c r="D7110" s="39">
        <v>0.72319999999999995</v>
      </c>
      <c r="E7110" s="39">
        <v>0.69599999999999995</v>
      </c>
    </row>
    <row r="7111" spans="1:5" x14ac:dyDescent="0.2">
      <c r="A7111" s="39">
        <v>93</v>
      </c>
      <c r="B7111" s="39">
        <v>2083</v>
      </c>
      <c r="C7111" s="38" t="s">
        <v>7184</v>
      </c>
      <c r="D7111" s="39">
        <v>0.72089999999999999</v>
      </c>
      <c r="E7111" s="39">
        <v>0.69350000000000001</v>
      </c>
    </row>
    <row r="7112" spans="1:5" x14ac:dyDescent="0.2">
      <c r="A7112" s="39">
        <v>93</v>
      </c>
      <c r="B7112" s="39">
        <v>2084</v>
      </c>
      <c r="C7112" s="38" t="s">
        <v>7185</v>
      </c>
      <c r="D7112" s="39">
        <v>0.71860000000000002</v>
      </c>
      <c r="E7112" s="39">
        <v>0.69120000000000004</v>
      </c>
    </row>
    <row r="7113" spans="1:5" x14ac:dyDescent="0.2">
      <c r="A7113" s="39">
        <v>93</v>
      </c>
      <c r="B7113" s="39">
        <v>2085</v>
      </c>
      <c r="C7113" s="38" t="s">
        <v>7186</v>
      </c>
      <c r="D7113" s="39">
        <v>0.71640000000000004</v>
      </c>
      <c r="E7113" s="39">
        <v>0.68879999999999997</v>
      </c>
    </row>
    <row r="7114" spans="1:5" x14ac:dyDescent="0.2">
      <c r="A7114" s="39">
        <v>93</v>
      </c>
      <c r="B7114" s="39">
        <v>2086</v>
      </c>
      <c r="C7114" s="38" t="s">
        <v>7187</v>
      </c>
      <c r="D7114" s="39">
        <v>0.71409999999999996</v>
      </c>
      <c r="E7114" s="39">
        <v>0.6865</v>
      </c>
    </row>
    <row r="7115" spans="1:5" x14ac:dyDescent="0.2">
      <c r="A7115" s="39">
        <v>93</v>
      </c>
      <c r="B7115" s="39">
        <v>2087</v>
      </c>
      <c r="C7115" s="38" t="s">
        <v>7188</v>
      </c>
      <c r="D7115" s="39">
        <v>0.71189999999999998</v>
      </c>
      <c r="E7115" s="39">
        <v>0.68420000000000003</v>
      </c>
    </row>
    <row r="7116" spans="1:5" x14ac:dyDescent="0.2">
      <c r="A7116" s="39">
        <v>93</v>
      </c>
      <c r="B7116" s="39">
        <v>2088</v>
      </c>
      <c r="C7116" s="38" t="s">
        <v>7189</v>
      </c>
      <c r="D7116" s="39">
        <v>0.7097</v>
      </c>
      <c r="E7116" s="39">
        <v>0.68200000000000005</v>
      </c>
    </row>
    <row r="7117" spans="1:5" x14ac:dyDescent="0.2">
      <c r="A7117" s="39">
        <v>93</v>
      </c>
      <c r="B7117" s="39">
        <v>2089</v>
      </c>
      <c r="C7117" s="38" t="s">
        <v>7190</v>
      </c>
      <c r="D7117" s="39">
        <v>0.70750000000000002</v>
      </c>
      <c r="E7117" s="39">
        <v>0.67969999999999997</v>
      </c>
    </row>
    <row r="7118" spans="1:5" x14ac:dyDescent="0.2">
      <c r="A7118" s="39">
        <v>93</v>
      </c>
      <c r="B7118" s="39">
        <v>2090</v>
      </c>
      <c r="C7118" s="38" t="s">
        <v>7191</v>
      </c>
      <c r="D7118" s="39">
        <v>0.70550000000000002</v>
      </c>
      <c r="E7118" s="39">
        <v>0.67749999999999999</v>
      </c>
    </row>
    <row r="7119" spans="1:5" x14ac:dyDescent="0.2">
      <c r="A7119" s="39">
        <v>93</v>
      </c>
      <c r="B7119" s="39">
        <v>2091</v>
      </c>
      <c r="C7119" s="38" t="s">
        <v>7192</v>
      </c>
      <c r="D7119" s="39">
        <v>0.70330000000000004</v>
      </c>
      <c r="E7119" s="39">
        <v>0.6754</v>
      </c>
    </row>
    <row r="7120" spans="1:5" x14ac:dyDescent="0.2">
      <c r="A7120" s="39">
        <v>93</v>
      </c>
      <c r="B7120" s="39">
        <v>2092</v>
      </c>
      <c r="C7120" s="38" t="s">
        <v>7193</v>
      </c>
      <c r="D7120" s="39">
        <v>0.70120000000000005</v>
      </c>
      <c r="E7120" s="39">
        <v>0.67320000000000002</v>
      </c>
    </row>
    <row r="7121" spans="1:5" x14ac:dyDescent="0.2">
      <c r="A7121" s="39">
        <v>93</v>
      </c>
      <c r="B7121" s="39">
        <v>2093</v>
      </c>
      <c r="C7121" s="38" t="s">
        <v>7194</v>
      </c>
      <c r="D7121" s="39">
        <v>0.69920000000000004</v>
      </c>
      <c r="E7121" s="39">
        <v>0.67120000000000002</v>
      </c>
    </row>
    <row r="7122" spans="1:5" x14ac:dyDescent="0.2">
      <c r="A7122" s="39">
        <v>93</v>
      </c>
      <c r="B7122" s="39">
        <v>2094</v>
      </c>
      <c r="C7122" s="38" t="s">
        <v>7195</v>
      </c>
      <c r="D7122" s="39">
        <v>0.69720000000000004</v>
      </c>
      <c r="E7122" s="39">
        <v>0.66910000000000003</v>
      </c>
    </row>
    <row r="7123" spans="1:5" x14ac:dyDescent="0.2">
      <c r="A7123" s="39">
        <v>93</v>
      </c>
      <c r="B7123" s="39">
        <v>2095</v>
      </c>
      <c r="C7123" s="38" t="s">
        <v>7196</v>
      </c>
      <c r="D7123" s="39">
        <v>0.69510000000000005</v>
      </c>
      <c r="E7123" s="39">
        <v>0.66700000000000004</v>
      </c>
    </row>
    <row r="7124" spans="1:5" x14ac:dyDescent="0.2">
      <c r="A7124" s="39">
        <v>93</v>
      </c>
      <c r="B7124" s="39">
        <v>2096</v>
      </c>
      <c r="C7124" s="38" t="s">
        <v>7197</v>
      </c>
      <c r="D7124" s="39">
        <v>0.69320000000000004</v>
      </c>
      <c r="E7124" s="39">
        <v>0.66510000000000002</v>
      </c>
    </row>
    <row r="7125" spans="1:5" x14ac:dyDescent="0.2">
      <c r="A7125" s="39">
        <v>93</v>
      </c>
      <c r="B7125" s="39">
        <v>2097</v>
      </c>
      <c r="C7125" s="38" t="s">
        <v>7198</v>
      </c>
      <c r="D7125" s="39">
        <v>0.69120000000000004</v>
      </c>
      <c r="E7125" s="39">
        <v>0.66310000000000002</v>
      </c>
    </row>
    <row r="7126" spans="1:5" x14ac:dyDescent="0.2">
      <c r="A7126" s="39">
        <v>93</v>
      </c>
      <c r="B7126" s="39">
        <v>2098</v>
      </c>
      <c r="C7126" s="38" t="s">
        <v>7199</v>
      </c>
      <c r="D7126" s="39">
        <v>0.68930000000000002</v>
      </c>
      <c r="E7126" s="39">
        <v>0.66110000000000002</v>
      </c>
    </row>
    <row r="7127" spans="1:5" x14ac:dyDescent="0.2">
      <c r="A7127" s="39">
        <v>93</v>
      </c>
      <c r="B7127" s="39">
        <v>2099</v>
      </c>
      <c r="C7127" s="38" t="s">
        <v>7200</v>
      </c>
      <c r="D7127" s="39">
        <v>0.68740000000000001</v>
      </c>
      <c r="E7127" s="39">
        <v>0.6593</v>
      </c>
    </row>
    <row r="7128" spans="1:5" x14ac:dyDescent="0.2">
      <c r="A7128" s="39">
        <v>93</v>
      </c>
      <c r="B7128" s="39">
        <v>2100</v>
      </c>
      <c r="C7128" s="38" t="s">
        <v>7201</v>
      </c>
      <c r="D7128" s="39">
        <v>0.6855</v>
      </c>
      <c r="E7128" s="39">
        <v>0.6573</v>
      </c>
    </row>
    <row r="7129" spans="1:5" x14ac:dyDescent="0.2">
      <c r="A7129" s="39">
        <v>93</v>
      </c>
      <c r="B7129" s="39">
        <v>2101</v>
      </c>
      <c r="C7129" s="38" t="s">
        <v>7202</v>
      </c>
      <c r="D7129" s="39">
        <v>0.68359999999999999</v>
      </c>
      <c r="E7129" s="39">
        <v>0.65539999999999998</v>
      </c>
    </row>
    <row r="7130" spans="1:5" x14ac:dyDescent="0.2">
      <c r="A7130" s="39">
        <v>93</v>
      </c>
      <c r="B7130" s="39">
        <v>2102</v>
      </c>
      <c r="C7130" s="38" t="s">
        <v>7203</v>
      </c>
      <c r="D7130" s="39">
        <v>0.68179999999999996</v>
      </c>
      <c r="E7130" s="39">
        <v>0.65369999999999995</v>
      </c>
    </row>
    <row r="7131" spans="1:5" x14ac:dyDescent="0.2">
      <c r="A7131" s="39">
        <v>93</v>
      </c>
      <c r="B7131" s="39">
        <v>2103</v>
      </c>
      <c r="C7131" s="38" t="s">
        <v>7204</v>
      </c>
      <c r="D7131" s="39">
        <v>0.68</v>
      </c>
      <c r="E7131" s="39">
        <v>0.65180000000000005</v>
      </c>
    </row>
    <row r="7132" spans="1:5" x14ac:dyDescent="0.2">
      <c r="A7132" s="39">
        <v>93</v>
      </c>
      <c r="B7132" s="39">
        <v>2104</v>
      </c>
      <c r="C7132" s="38" t="s">
        <v>7205</v>
      </c>
      <c r="D7132" s="39">
        <v>0.67820000000000003</v>
      </c>
      <c r="E7132" s="39">
        <v>0.65</v>
      </c>
    </row>
    <row r="7133" spans="1:5" x14ac:dyDescent="0.2">
      <c r="A7133" s="39">
        <v>93</v>
      </c>
      <c r="B7133" s="39">
        <v>2105</v>
      </c>
      <c r="C7133" s="38" t="s">
        <v>7206</v>
      </c>
      <c r="D7133" s="39">
        <v>0.6764</v>
      </c>
      <c r="E7133" s="39">
        <v>0.64829999999999999</v>
      </c>
    </row>
    <row r="7134" spans="1:5" x14ac:dyDescent="0.2">
      <c r="A7134" s="39">
        <v>93</v>
      </c>
      <c r="B7134" s="39">
        <v>2106</v>
      </c>
      <c r="C7134" s="38" t="s">
        <v>7207</v>
      </c>
      <c r="D7134" s="39">
        <v>0.67469999999999997</v>
      </c>
      <c r="E7134" s="39">
        <v>0.64659999999999995</v>
      </c>
    </row>
    <row r="7135" spans="1:5" x14ac:dyDescent="0.2">
      <c r="A7135" s="39">
        <v>93</v>
      </c>
      <c r="B7135" s="39">
        <v>2107</v>
      </c>
      <c r="C7135" s="38" t="s">
        <v>7208</v>
      </c>
      <c r="D7135" s="39">
        <v>0.67290000000000005</v>
      </c>
      <c r="E7135" s="39">
        <v>0.64480000000000004</v>
      </c>
    </row>
    <row r="7136" spans="1:5" x14ac:dyDescent="0.2">
      <c r="A7136" s="39">
        <v>93</v>
      </c>
      <c r="B7136" s="39">
        <v>2108</v>
      </c>
      <c r="C7136" s="38" t="s">
        <v>7209</v>
      </c>
      <c r="D7136" s="39">
        <v>0.67130000000000001</v>
      </c>
      <c r="E7136" s="39">
        <v>0.64319999999999999</v>
      </c>
    </row>
    <row r="7137" spans="1:5" x14ac:dyDescent="0.2">
      <c r="A7137" s="39">
        <v>93</v>
      </c>
      <c r="B7137" s="39">
        <v>2109</v>
      </c>
      <c r="C7137" s="38" t="s">
        <v>7210</v>
      </c>
      <c r="D7137" s="39">
        <v>0.66949999999999998</v>
      </c>
      <c r="E7137" s="39">
        <v>0.64149999999999996</v>
      </c>
    </row>
    <row r="7138" spans="1:5" x14ac:dyDescent="0.2">
      <c r="A7138" s="39">
        <v>93</v>
      </c>
      <c r="B7138" s="39">
        <v>2110</v>
      </c>
      <c r="C7138" s="38" t="s">
        <v>7211</v>
      </c>
      <c r="D7138" s="39">
        <v>0.66779999999999995</v>
      </c>
      <c r="E7138" s="39">
        <v>0.63990000000000002</v>
      </c>
    </row>
    <row r="7139" spans="1:5" x14ac:dyDescent="0.2">
      <c r="A7139" s="39">
        <v>93</v>
      </c>
      <c r="B7139" s="39">
        <v>2111</v>
      </c>
      <c r="C7139" s="38" t="s">
        <v>7212</v>
      </c>
      <c r="D7139" s="39">
        <v>0.66620000000000001</v>
      </c>
      <c r="E7139" s="39">
        <v>0.63829999999999998</v>
      </c>
    </row>
    <row r="7140" spans="1:5" x14ac:dyDescent="0.2">
      <c r="A7140" s="39">
        <v>93</v>
      </c>
      <c r="B7140" s="39">
        <v>2112</v>
      </c>
      <c r="C7140" s="38" t="s">
        <v>7213</v>
      </c>
      <c r="D7140" s="39">
        <v>0.66459999999999997</v>
      </c>
      <c r="E7140" s="39">
        <v>0.63670000000000004</v>
      </c>
    </row>
    <row r="7141" spans="1:5" x14ac:dyDescent="0.2">
      <c r="A7141" s="39">
        <v>93</v>
      </c>
      <c r="B7141" s="39">
        <v>2113</v>
      </c>
      <c r="C7141" s="38" t="s">
        <v>7214</v>
      </c>
      <c r="D7141" s="39">
        <v>0.66300000000000003</v>
      </c>
      <c r="E7141" s="39">
        <v>0.63519999999999999</v>
      </c>
    </row>
    <row r="7142" spans="1:5" x14ac:dyDescent="0.2">
      <c r="A7142" s="39">
        <v>93</v>
      </c>
      <c r="B7142" s="39">
        <v>2114</v>
      </c>
      <c r="C7142" s="38" t="s">
        <v>7215</v>
      </c>
      <c r="D7142" s="39">
        <v>0.66139999999999999</v>
      </c>
      <c r="E7142" s="39">
        <v>0.63360000000000005</v>
      </c>
    </row>
    <row r="7143" spans="1:5" x14ac:dyDescent="0.2">
      <c r="A7143" s="39">
        <v>93</v>
      </c>
      <c r="B7143" s="39">
        <v>2115</v>
      </c>
      <c r="C7143" s="38" t="s">
        <v>7216</v>
      </c>
      <c r="D7143" s="39">
        <v>0.65990000000000004</v>
      </c>
      <c r="E7143" s="39">
        <v>0.63219999999999998</v>
      </c>
    </row>
    <row r="7144" spans="1:5" x14ac:dyDescent="0.2">
      <c r="A7144" s="39">
        <v>93</v>
      </c>
      <c r="B7144" s="39">
        <v>2116</v>
      </c>
      <c r="C7144" s="38" t="s">
        <v>7217</v>
      </c>
      <c r="D7144" s="39">
        <v>0.65840340187481117</v>
      </c>
      <c r="E7144" s="39">
        <v>0.63080309343434338</v>
      </c>
    </row>
    <row r="7145" spans="1:5" x14ac:dyDescent="0.2">
      <c r="A7145" s="39">
        <v>93</v>
      </c>
      <c r="B7145" s="39">
        <v>2117</v>
      </c>
      <c r="C7145" s="38" t="s">
        <v>7218</v>
      </c>
      <c r="D7145" s="39">
        <v>0.65691019790926519</v>
      </c>
      <c r="E7145" s="39">
        <v>0.62940927346779019</v>
      </c>
    </row>
    <row r="7146" spans="1:5" x14ac:dyDescent="0.2">
      <c r="A7146" s="39">
        <v>94</v>
      </c>
      <c r="B7146" s="39">
        <v>2024</v>
      </c>
      <c r="C7146" s="38" t="s">
        <v>7219</v>
      </c>
      <c r="D7146" s="39">
        <v>0.95099999999999996</v>
      </c>
      <c r="E7146" s="39">
        <v>0.94920000000000004</v>
      </c>
    </row>
    <row r="7147" spans="1:5" x14ac:dyDescent="0.2">
      <c r="A7147" s="39">
        <v>94</v>
      </c>
      <c r="B7147" s="39">
        <v>2025</v>
      </c>
      <c r="C7147" s="38" t="s">
        <v>7220</v>
      </c>
      <c r="D7147" s="39">
        <v>0.92779999999999996</v>
      </c>
      <c r="E7147" s="39">
        <v>0.92500000000000004</v>
      </c>
    </row>
    <row r="7148" spans="1:5" x14ac:dyDescent="0.2">
      <c r="A7148" s="39">
        <v>94</v>
      </c>
      <c r="B7148" s="39">
        <v>2026</v>
      </c>
      <c r="C7148" s="38" t="s">
        <v>7221</v>
      </c>
      <c r="D7148" s="39">
        <v>0.92349999999999999</v>
      </c>
      <c r="E7148" s="39">
        <v>0.91969999999999996</v>
      </c>
    </row>
    <row r="7149" spans="1:5" x14ac:dyDescent="0.2">
      <c r="A7149" s="39">
        <v>94</v>
      </c>
      <c r="B7149" s="39">
        <v>2027</v>
      </c>
      <c r="C7149" s="38" t="s">
        <v>7222</v>
      </c>
      <c r="D7149" s="39">
        <v>0.91920000000000002</v>
      </c>
      <c r="E7149" s="39">
        <v>0.91469999999999996</v>
      </c>
    </row>
    <row r="7150" spans="1:5" x14ac:dyDescent="0.2">
      <c r="A7150" s="39">
        <v>94</v>
      </c>
      <c r="B7150" s="39">
        <v>2028</v>
      </c>
      <c r="C7150" s="38" t="s">
        <v>7223</v>
      </c>
      <c r="D7150" s="39">
        <v>0.91510000000000002</v>
      </c>
      <c r="E7150" s="39">
        <v>0.90969999999999995</v>
      </c>
    </row>
    <row r="7151" spans="1:5" x14ac:dyDescent="0.2">
      <c r="A7151" s="39">
        <v>94</v>
      </c>
      <c r="B7151" s="39">
        <v>2029</v>
      </c>
      <c r="C7151" s="38" t="s">
        <v>7224</v>
      </c>
      <c r="D7151" s="39">
        <v>0.91080000000000005</v>
      </c>
      <c r="E7151" s="39">
        <v>0.90480000000000005</v>
      </c>
    </row>
    <row r="7152" spans="1:5" x14ac:dyDescent="0.2">
      <c r="A7152" s="39">
        <v>94</v>
      </c>
      <c r="B7152" s="39">
        <v>2030</v>
      </c>
      <c r="C7152" s="38" t="s">
        <v>7225</v>
      </c>
      <c r="D7152" s="39">
        <v>0.90649999999999997</v>
      </c>
      <c r="E7152" s="39">
        <v>0.89980000000000004</v>
      </c>
    </row>
    <row r="7153" spans="1:5" x14ac:dyDescent="0.2">
      <c r="A7153" s="39">
        <v>94</v>
      </c>
      <c r="B7153" s="39">
        <v>2031</v>
      </c>
      <c r="C7153" s="38" t="s">
        <v>7226</v>
      </c>
      <c r="D7153" s="39">
        <v>0.90200000000000002</v>
      </c>
      <c r="E7153" s="39">
        <v>0.89480000000000004</v>
      </c>
    </row>
    <row r="7154" spans="1:5" x14ac:dyDescent="0.2">
      <c r="A7154" s="39">
        <v>94</v>
      </c>
      <c r="B7154" s="39">
        <v>2032</v>
      </c>
      <c r="C7154" s="38" t="s">
        <v>7227</v>
      </c>
      <c r="D7154" s="39">
        <v>0.89729999999999999</v>
      </c>
      <c r="E7154" s="39">
        <v>0.88970000000000005</v>
      </c>
    </row>
    <row r="7155" spans="1:5" x14ac:dyDescent="0.2">
      <c r="A7155" s="39">
        <v>94</v>
      </c>
      <c r="B7155" s="39">
        <v>2033</v>
      </c>
      <c r="C7155" s="38" t="s">
        <v>7228</v>
      </c>
      <c r="D7155" s="39">
        <v>0.89229999999999998</v>
      </c>
      <c r="E7155" s="39">
        <v>0.88439999999999996</v>
      </c>
    </row>
    <row r="7156" spans="1:5" x14ac:dyDescent="0.2">
      <c r="A7156" s="39">
        <v>94</v>
      </c>
      <c r="B7156" s="39">
        <v>2034</v>
      </c>
      <c r="C7156" s="38" t="s">
        <v>7229</v>
      </c>
      <c r="D7156" s="39">
        <v>0.88670000000000004</v>
      </c>
      <c r="E7156" s="39">
        <v>0.87829999999999997</v>
      </c>
    </row>
    <row r="7157" spans="1:5" x14ac:dyDescent="0.2">
      <c r="A7157" s="39">
        <v>94</v>
      </c>
      <c r="B7157" s="39">
        <v>2035</v>
      </c>
      <c r="C7157" s="38" t="s">
        <v>7230</v>
      </c>
      <c r="D7157" s="39">
        <v>0.88139999999999996</v>
      </c>
      <c r="E7157" s="39">
        <v>0.87260000000000004</v>
      </c>
    </row>
    <row r="7158" spans="1:5" x14ac:dyDescent="0.2">
      <c r="A7158" s="39">
        <v>94</v>
      </c>
      <c r="B7158" s="39">
        <v>2036</v>
      </c>
      <c r="C7158" s="38" t="s">
        <v>7231</v>
      </c>
      <c r="D7158" s="39">
        <v>0.87629999999999997</v>
      </c>
      <c r="E7158" s="39">
        <v>0.86699999999999999</v>
      </c>
    </row>
    <row r="7159" spans="1:5" x14ac:dyDescent="0.2">
      <c r="A7159" s="39">
        <v>94</v>
      </c>
      <c r="B7159" s="39">
        <v>2037</v>
      </c>
      <c r="C7159" s="38" t="s">
        <v>7232</v>
      </c>
      <c r="D7159" s="39">
        <v>0.87150000000000005</v>
      </c>
      <c r="E7159" s="39">
        <v>0.86170000000000002</v>
      </c>
    </row>
    <row r="7160" spans="1:5" x14ac:dyDescent="0.2">
      <c r="A7160" s="39">
        <v>94</v>
      </c>
      <c r="B7160" s="39">
        <v>2038</v>
      </c>
      <c r="C7160" s="38" t="s">
        <v>7233</v>
      </c>
      <c r="D7160" s="39">
        <v>0.86709999999999998</v>
      </c>
      <c r="E7160" s="39">
        <v>0.85680000000000001</v>
      </c>
    </row>
    <row r="7161" spans="1:5" x14ac:dyDescent="0.2">
      <c r="A7161" s="39">
        <v>94</v>
      </c>
      <c r="B7161" s="39">
        <v>2039</v>
      </c>
      <c r="C7161" s="38" t="s">
        <v>7234</v>
      </c>
      <c r="D7161" s="39">
        <v>0.8629</v>
      </c>
      <c r="E7161" s="39">
        <v>0.85209999999999997</v>
      </c>
    </row>
    <row r="7162" spans="1:5" x14ac:dyDescent="0.2">
      <c r="A7162" s="39">
        <v>94</v>
      </c>
      <c r="B7162" s="39">
        <v>2040</v>
      </c>
      <c r="C7162" s="38" t="s">
        <v>7235</v>
      </c>
      <c r="D7162" s="39">
        <v>0.85909999999999997</v>
      </c>
      <c r="E7162" s="39">
        <v>0.84770000000000001</v>
      </c>
    </row>
    <row r="7163" spans="1:5" x14ac:dyDescent="0.2">
      <c r="A7163" s="39">
        <v>94</v>
      </c>
      <c r="B7163" s="39">
        <v>2041</v>
      </c>
      <c r="C7163" s="38" t="s">
        <v>7236</v>
      </c>
      <c r="D7163" s="39">
        <v>0.85550000000000004</v>
      </c>
      <c r="E7163" s="39">
        <v>0.84350000000000003</v>
      </c>
    </row>
    <row r="7164" spans="1:5" x14ac:dyDescent="0.2">
      <c r="A7164" s="39">
        <v>94</v>
      </c>
      <c r="B7164" s="39">
        <v>2042</v>
      </c>
      <c r="C7164" s="38" t="s">
        <v>7237</v>
      </c>
      <c r="D7164" s="39">
        <v>0.85189999999999999</v>
      </c>
      <c r="E7164" s="39">
        <v>0.83940000000000003</v>
      </c>
    </row>
    <row r="7165" spans="1:5" x14ac:dyDescent="0.2">
      <c r="A7165" s="39">
        <v>94</v>
      </c>
      <c r="B7165" s="39">
        <v>2043</v>
      </c>
      <c r="C7165" s="38" t="s">
        <v>7238</v>
      </c>
      <c r="D7165" s="39">
        <v>0.84860000000000002</v>
      </c>
      <c r="E7165" s="39">
        <v>0.83550000000000002</v>
      </c>
    </row>
    <row r="7166" spans="1:5" x14ac:dyDescent="0.2">
      <c r="A7166" s="39">
        <v>94</v>
      </c>
      <c r="B7166" s="39">
        <v>2044</v>
      </c>
      <c r="C7166" s="38" t="s">
        <v>7239</v>
      </c>
      <c r="D7166" s="39">
        <v>0.84519999999999995</v>
      </c>
      <c r="E7166" s="39">
        <v>0.83160000000000001</v>
      </c>
    </row>
    <row r="7167" spans="1:5" x14ac:dyDescent="0.2">
      <c r="A7167" s="39">
        <v>94</v>
      </c>
      <c r="B7167" s="39">
        <v>2045</v>
      </c>
      <c r="C7167" s="38" t="s">
        <v>7240</v>
      </c>
      <c r="D7167" s="39">
        <v>0.84189999999999998</v>
      </c>
      <c r="E7167" s="39">
        <v>0.8276</v>
      </c>
    </row>
    <row r="7168" spans="1:5" x14ac:dyDescent="0.2">
      <c r="A7168" s="39">
        <v>94</v>
      </c>
      <c r="B7168" s="39">
        <v>2046</v>
      </c>
      <c r="C7168" s="38" t="s">
        <v>7241</v>
      </c>
      <c r="D7168" s="39">
        <v>0.83860000000000001</v>
      </c>
      <c r="E7168" s="39">
        <v>0.82389999999999997</v>
      </c>
    </row>
    <row r="7169" spans="1:5" x14ac:dyDescent="0.2">
      <c r="A7169" s="39">
        <v>94</v>
      </c>
      <c r="B7169" s="39">
        <v>2047</v>
      </c>
      <c r="C7169" s="38" t="s">
        <v>7242</v>
      </c>
      <c r="D7169" s="39">
        <v>0.83540000000000003</v>
      </c>
      <c r="E7169" s="39">
        <v>0.82010000000000005</v>
      </c>
    </row>
    <row r="7170" spans="1:5" x14ac:dyDescent="0.2">
      <c r="A7170" s="39">
        <v>94</v>
      </c>
      <c r="B7170" s="39">
        <v>2048</v>
      </c>
      <c r="C7170" s="38" t="s">
        <v>7243</v>
      </c>
      <c r="D7170" s="39">
        <v>0.83220000000000005</v>
      </c>
      <c r="E7170" s="39">
        <v>0.8165</v>
      </c>
    </row>
    <row r="7171" spans="1:5" x14ac:dyDescent="0.2">
      <c r="A7171" s="39">
        <v>94</v>
      </c>
      <c r="B7171" s="39">
        <v>2049</v>
      </c>
      <c r="C7171" s="38" t="s">
        <v>7244</v>
      </c>
      <c r="D7171" s="39">
        <v>0.82889999999999997</v>
      </c>
      <c r="E7171" s="39">
        <v>0.81279999999999997</v>
      </c>
    </row>
    <row r="7172" spans="1:5" x14ac:dyDescent="0.2">
      <c r="A7172" s="39">
        <v>94</v>
      </c>
      <c r="B7172" s="39">
        <v>2050</v>
      </c>
      <c r="C7172" s="38" t="s">
        <v>7245</v>
      </c>
      <c r="D7172" s="39">
        <v>0.82589999999999997</v>
      </c>
      <c r="E7172" s="39">
        <v>0.80920000000000003</v>
      </c>
    </row>
    <row r="7173" spans="1:5" x14ac:dyDescent="0.2">
      <c r="A7173" s="39">
        <v>94</v>
      </c>
      <c r="B7173" s="39">
        <v>2051</v>
      </c>
      <c r="C7173" s="38" t="s">
        <v>7246</v>
      </c>
      <c r="D7173" s="39">
        <v>0.82279999999999998</v>
      </c>
      <c r="E7173" s="39">
        <v>0.80569999999999997</v>
      </c>
    </row>
    <row r="7174" spans="1:5" x14ac:dyDescent="0.2">
      <c r="A7174" s="39">
        <v>94</v>
      </c>
      <c r="B7174" s="39">
        <v>2052</v>
      </c>
      <c r="C7174" s="38" t="s">
        <v>7247</v>
      </c>
      <c r="D7174" s="39">
        <v>0.81969999999999998</v>
      </c>
      <c r="E7174" s="39">
        <v>0.80220000000000002</v>
      </c>
    </row>
    <row r="7175" spans="1:5" x14ac:dyDescent="0.2">
      <c r="A7175" s="39">
        <v>94</v>
      </c>
      <c r="B7175" s="39">
        <v>2053</v>
      </c>
      <c r="C7175" s="38" t="s">
        <v>7248</v>
      </c>
      <c r="D7175" s="39">
        <v>0.81669999999999998</v>
      </c>
      <c r="E7175" s="39">
        <v>0.79879999999999995</v>
      </c>
    </row>
    <row r="7176" spans="1:5" x14ac:dyDescent="0.2">
      <c r="A7176" s="39">
        <v>94</v>
      </c>
      <c r="B7176" s="39">
        <v>2054</v>
      </c>
      <c r="C7176" s="38" t="s">
        <v>7249</v>
      </c>
      <c r="D7176" s="39">
        <v>0.81369999999999998</v>
      </c>
      <c r="E7176" s="39">
        <v>0.79530000000000001</v>
      </c>
    </row>
    <row r="7177" spans="1:5" x14ac:dyDescent="0.2">
      <c r="A7177" s="39">
        <v>94</v>
      </c>
      <c r="B7177" s="39">
        <v>2055</v>
      </c>
      <c r="C7177" s="38" t="s">
        <v>7250</v>
      </c>
      <c r="D7177" s="39">
        <v>0.81069999999999998</v>
      </c>
      <c r="E7177" s="39">
        <v>0.79200000000000004</v>
      </c>
    </row>
    <row r="7178" spans="1:5" x14ac:dyDescent="0.2">
      <c r="A7178" s="39">
        <v>94</v>
      </c>
      <c r="B7178" s="39">
        <v>2056</v>
      </c>
      <c r="C7178" s="38" t="s">
        <v>7251</v>
      </c>
      <c r="D7178" s="39">
        <v>0.80779999999999996</v>
      </c>
      <c r="E7178" s="39">
        <v>0.78879999999999995</v>
      </c>
    </row>
    <row r="7179" spans="1:5" x14ac:dyDescent="0.2">
      <c r="A7179" s="39">
        <v>94</v>
      </c>
      <c r="B7179" s="39">
        <v>2057</v>
      </c>
      <c r="C7179" s="38" t="s">
        <v>7252</v>
      </c>
      <c r="D7179" s="39">
        <v>0.80489999999999995</v>
      </c>
      <c r="E7179" s="39">
        <v>0.78559999999999997</v>
      </c>
    </row>
    <row r="7180" spans="1:5" x14ac:dyDescent="0.2">
      <c r="A7180" s="39">
        <v>94</v>
      </c>
      <c r="B7180" s="39">
        <v>2058</v>
      </c>
      <c r="C7180" s="38" t="s">
        <v>7253</v>
      </c>
      <c r="D7180" s="39">
        <v>0.80210000000000004</v>
      </c>
      <c r="E7180" s="39">
        <v>0.7823</v>
      </c>
    </row>
    <row r="7181" spans="1:5" x14ac:dyDescent="0.2">
      <c r="A7181" s="39">
        <v>94</v>
      </c>
      <c r="B7181" s="39">
        <v>2059</v>
      </c>
      <c r="C7181" s="38" t="s">
        <v>7254</v>
      </c>
      <c r="D7181" s="39">
        <v>0.79930000000000001</v>
      </c>
      <c r="E7181" s="39">
        <v>0.7792</v>
      </c>
    </row>
    <row r="7182" spans="1:5" x14ac:dyDescent="0.2">
      <c r="A7182" s="39">
        <v>94</v>
      </c>
      <c r="B7182" s="39">
        <v>2060</v>
      </c>
      <c r="C7182" s="38" t="s">
        <v>7255</v>
      </c>
      <c r="D7182" s="39">
        <v>0.79649999999999999</v>
      </c>
      <c r="E7182" s="39">
        <v>0.77610000000000001</v>
      </c>
    </row>
    <row r="7183" spans="1:5" x14ac:dyDescent="0.2">
      <c r="A7183" s="39">
        <v>94</v>
      </c>
      <c r="B7183" s="39">
        <v>2061</v>
      </c>
      <c r="C7183" s="38" t="s">
        <v>7256</v>
      </c>
      <c r="D7183" s="39">
        <v>0.79379999999999995</v>
      </c>
      <c r="E7183" s="39">
        <v>0.77300000000000002</v>
      </c>
    </row>
    <row r="7184" spans="1:5" x14ac:dyDescent="0.2">
      <c r="A7184" s="39">
        <v>94</v>
      </c>
      <c r="B7184" s="39">
        <v>2062</v>
      </c>
      <c r="C7184" s="38" t="s">
        <v>7257</v>
      </c>
      <c r="D7184" s="39">
        <v>0.79100000000000004</v>
      </c>
      <c r="E7184" s="39">
        <v>0.77</v>
      </c>
    </row>
    <row r="7185" spans="1:5" x14ac:dyDescent="0.2">
      <c r="A7185" s="39">
        <v>94</v>
      </c>
      <c r="B7185" s="39">
        <v>2063</v>
      </c>
      <c r="C7185" s="38" t="s">
        <v>7258</v>
      </c>
      <c r="D7185" s="39">
        <v>0.78839999999999999</v>
      </c>
      <c r="E7185" s="39">
        <v>0.7671</v>
      </c>
    </row>
    <row r="7186" spans="1:5" x14ac:dyDescent="0.2">
      <c r="A7186" s="39">
        <v>94</v>
      </c>
      <c r="B7186" s="39">
        <v>2064</v>
      </c>
      <c r="C7186" s="38" t="s">
        <v>7259</v>
      </c>
      <c r="D7186" s="39">
        <v>0.78559999999999997</v>
      </c>
      <c r="E7186" s="39">
        <v>0.7641</v>
      </c>
    </row>
    <row r="7187" spans="1:5" x14ac:dyDescent="0.2">
      <c r="A7187" s="39">
        <v>94</v>
      </c>
      <c r="B7187" s="39">
        <v>2065</v>
      </c>
      <c r="C7187" s="38" t="s">
        <v>7260</v>
      </c>
      <c r="D7187" s="39">
        <v>0.78310000000000002</v>
      </c>
      <c r="E7187" s="39">
        <v>0.76129999999999998</v>
      </c>
    </row>
    <row r="7188" spans="1:5" x14ac:dyDescent="0.2">
      <c r="A7188" s="39">
        <v>94</v>
      </c>
      <c r="B7188" s="39">
        <v>2066</v>
      </c>
      <c r="C7188" s="38" t="s">
        <v>7261</v>
      </c>
      <c r="D7188" s="39">
        <v>0.78049999999999997</v>
      </c>
      <c r="E7188" s="39">
        <v>0.75839999999999996</v>
      </c>
    </row>
    <row r="7189" spans="1:5" x14ac:dyDescent="0.2">
      <c r="A7189" s="39">
        <v>94</v>
      </c>
      <c r="B7189" s="39">
        <v>2067</v>
      </c>
      <c r="C7189" s="38" t="s">
        <v>7262</v>
      </c>
      <c r="D7189" s="39">
        <v>0.77790000000000004</v>
      </c>
      <c r="E7189" s="39">
        <v>0.75560000000000005</v>
      </c>
    </row>
    <row r="7190" spans="1:5" x14ac:dyDescent="0.2">
      <c r="A7190" s="39">
        <v>94</v>
      </c>
      <c r="B7190" s="39">
        <v>2068</v>
      </c>
      <c r="C7190" s="38" t="s">
        <v>7263</v>
      </c>
      <c r="D7190" s="39">
        <v>0.77539999999999998</v>
      </c>
      <c r="E7190" s="39">
        <v>0.75290000000000001</v>
      </c>
    </row>
    <row r="7191" spans="1:5" x14ac:dyDescent="0.2">
      <c r="A7191" s="39">
        <v>94</v>
      </c>
      <c r="B7191" s="39">
        <v>2069</v>
      </c>
      <c r="C7191" s="38" t="s">
        <v>7264</v>
      </c>
      <c r="D7191" s="39">
        <v>0.77290000000000003</v>
      </c>
      <c r="E7191" s="39">
        <v>0.75009999999999999</v>
      </c>
    </row>
    <row r="7192" spans="1:5" x14ac:dyDescent="0.2">
      <c r="A7192" s="39">
        <v>94</v>
      </c>
      <c r="B7192" s="39">
        <v>2070</v>
      </c>
      <c r="C7192" s="38" t="s">
        <v>7265</v>
      </c>
      <c r="D7192" s="39">
        <v>0.77049999999999996</v>
      </c>
      <c r="E7192" s="39">
        <v>0.74750000000000005</v>
      </c>
    </row>
    <row r="7193" spans="1:5" x14ac:dyDescent="0.2">
      <c r="A7193" s="39">
        <v>94</v>
      </c>
      <c r="B7193" s="39">
        <v>2071</v>
      </c>
      <c r="C7193" s="38" t="s">
        <v>7266</v>
      </c>
      <c r="D7193" s="39">
        <v>0.76800000000000002</v>
      </c>
      <c r="E7193" s="39">
        <v>0.74480000000000002</v>
      </c>
    </row>
    <row r="7194" spans="1:5" x14ac:dyDescent="0.2">
      <c r="A7194" s="39">
        <v>94</v>
      </c>
      <c r="B7194" s="39">
        <v>2072</v>
      </c>
      <c r="C7194" s="38" t="s">
        <v>7267</v>
      </c>
      <c r="D7194" s="39">
        <v>0.76559999999999995</v>
      </c>
      <c r="E7194" s="39">
        <v>0.74219999999999997</v>
      </c>
    </row>
    <row r="7195" spans="1:5" x14ac:dyDescent="0.2">
      <c r="A7195" s="39">
        <v>94</v>
      </c>
      <c r="B7195" s="39">
        <v>2073</v>
      </c>
      <c r="C7195" s="38" t="s">
        <v>7268</v>
      </c>
      <c r="D7195" s="39">
        <v>0.76319999999999999</v>
      </c>
      <c r="E7195" s="39">
        <v>0.73960000000000004</v>
      </c>
    </row>
    <row r="7196" spans="1:5" x14ac:dyDescent="0.2">
      <c r="A7196" s="39">
        <v>94</v>
      </c>
      <c r="B7196" s="39">
        <v>2074</v>
      </c>
      <c r="C7196" s="38" t="s">
        <v>7269</v>
      </c>
      <c r="D7196" s="39">
        <v>0.76090000000000002</v>
      </c>
      <c r="E7196" s="39">
        <v>0.73709999999999998</v>
      </c>
    </row>
    <row r="7197" spans="1:5" x14ac:dyDescent="0.2">
      <c r="A7197" s="39">
        <v>94</v>
      </c>
      <c r="B7197" s="39">
        <v>2075</v>
      </c>
      <c r="C7197" s="38" t="s">
        <v>7270</v>
      </c>
      <c r="D7197" s="39">
        <v>0.75849999999999995</v>
      </c>
      <c r="E7197" s="39">
        <v>0.73470000000000002</v>
      </c>
    </row>
    <row r="7198" spans="1:5" x14ac:dyDescent="0.2">
      <c r="A7198" s="39">
        <v>94</v>
      </c>
      <c r="B7198" s="39">
        <v>2076</v>
      </c>
      <c r="C7198" s="38" t="s">
        <v>7271</v>
      </c>
      <c r="D7198" s="39">
        <v>0.75629999999999997</v>
      </c>
      <c r="E7198" s="39">
        <v>0.73219999999999996</v>
      </c>
    </row>
    <row r="7199" spans="1:5" x14ac:dyDescent="0.2">
      <c r="A7199" s="39">
        <v>94</v>
      </c>
      <c r="B7199" s="39">
        <v>2077</v>
      </c>
      <c r="C7199" s="38" t="s">
        <v>7272</v>
      </c>
      <c r="D7199" s="39">
        <v>0.754</v>
      </c>
      <c r="E7199" s="39">
        <v>0.7298</v>
      </c>
    </row>
    <row r="7200" spans="1:5" x14ac:dyDescent="0.2">
      <c r="A7200" s="39">
        <v>94</v>
      </c>
      <c r="B7200" s="39">
        <v>2078</v>
      </c>
      <c r="C7200" s="38" t="s">
        <v>7273</v>
      </c>
      <c r="D7200" s="39">
        <v>0.75180000000000002</v>
      </c>
      <c r="E7200" s="39">
        <v>0.72740000000000005</v>
      </c>
    </row>
    <row r="7201" spans="1:5" x14ac:dyDescent="0.2">
      <c r="A7201" s="39">
        <v>94</v>
      </c>
      <c r="B7201" s="39">
        <v>2079</v>
      </c>
      <c r="C7201" s="38" t="s">
        <v>7274</v>
      </c>
      <c r="D7201" s="39">
        <v>0.74950000000000006</v>
      </c>
      <c r="E7201" s="39">
        <v>0.72509999999999997</v>
      </c>
    </row>
    <row r="7202" spans="1:5" x14ac:dyDescent="0.2">
      <c r="A7202" s="39">
        <v>94</v>
      </c>
      <c r="B7202" s="39">
        <v>2080</v>
      </c>
      <c r="C7202" s="38" t="s">
        <v>7275</v>
      </c>
      <c r="D7202" s="39">
        <v>0.74739999999999995</v>
      </c>
      <c r="E7202" s="39">
        <v>0.72270000000000001</v>
      </c>
    </row>
    <row r="7203" spans="1:5" x14ac:dyDescent="0.2">
      <c r="A7203" s="39">
        <v>94</v>
      </c>
      <c r="B7203" s="39">
        <v>2081</v>
      </c>
      <c r="C7203" s="38" t="s">
        <v>7276</v>
      </c>
      <c r="D7203" s="39">
        <v>0.74519999999999997</v>
      </c>
      <c r="E7203" s="39">
        <v>0.72050000000000003</v>
      </c>
    </row>
    <row r="7204" spans="1:5" x14ac:dyDescent="0.2">
      <c r="A7204" s="39">
        <v>94</v>
      </c>
      <c r="B7204" s="39">
        <v>2082</v>
      </c>
      <c r="C7204" s="38" t="s">
        <v>7277</v>
      </c>
      <c r="D7204" s="39">
        <v>0.74299999999999999</v>
      </c>
      <c r="E7204" s="39">
        <v>0.71819999999999995</v>
      </c>
    </row>
    <row r="7205" spans="1:5" x14ac:dyDescent="0.2">
      <c r="A7205" s="39">
        <v>94</v>
      </c>
      <c r="B7205" s="39">
        <v>2083</v>
      </c>
      <c r="C7205" s="38" t="s">
        <v>7278</v>
      </c>
      <c r="D7205" s="39">
        <v>0.7409</v>
      </c>
      <c r="E7205" s="39">
        <v>0.71609999999999996</v>
      </c>
    </row>
    <row r="7206" spans="1:5" x14ac:dyDescent="0.2">
      <c r="A7206" s="39">
        <v>94</v>
      </c>
      <c r="B7206" s="39">
        <v>2084</v>
      </c>
      <c r="C7206" s="38" t="s">
        <v>7279</v>
      </c>
      <c r="D7206" s="39">
        <v>0.73880000000000001</v>
      </c>
      <c r="E7206" s="39">
        <v>0.71379999999999999</v>
      </c>
    </row>
    <row r="7207" spans="1:5" x14ac:dyDescent="0.2">
      <c r="A7207" s="39">
        <v>94</v>
      </c>
      <c r="B7207" s="39">
        <v>2085</v>
      </c>
      <c r="C7207" s="38" t="s">
        <v>7280</v>
      </c>
      <c r="D7207" s="39">
        <v>0.73680000000000001</v>
      </c>
      <c r="E7207" s="39">
        <v>0.7117</v>
      </c>
    </row>
    <row r="7208" spans="1:5" x14ac:dyDescent="0.2">
      <c r="A7208" s="39">
        <v>94</v>
      </c>
      <c r="B7208" s="39">
        <v>2086</v>
      </c>
      <c r="C7208" s="38" t="s">
        <v>7281</v>
      </c>
      <c r="D7208" s="39">
        <v>0.73470000000000002</v>
      </c>
      <c r="E7208" s="39">
        <v>0.70960000000000001</v>
      </c>
    </row>
    <row r="7209" spans="1:5" x14ac:dyDescent="0.2">
      <c r="A7209" s="39">
        <v>94</v>
      </c>
      <c r="B7209" s="39">
        <v>2087</v>
      </c>
      <c r="C7209" s="38" t="s">
        <v>7282</v>
      </c>
      <c r="D7209" s="39">
        <v>0.73280000000000001</v>
      </c>
      <c r="E7209" s="39">
        <v>0.70740000000000003</v>
      </c>
    </row>
    <row r="7210" spans="1:5" x14ac:dyDescent="0.2">
      <c r="A7210" s="39">
        <v>94</v>
      </c>
      <c r="B7210" s="39">
        <v>2088</v>
      </c>
      <c r="C7210" s="38" t="s">
        <v>7283</v>
      </c>
      <c r="D7210" s="39">
        <v>0.73070000000000002</v>
      </c>
      <c r="E7210" s="39">
        <v>0.70540000000000003</v>
      </c>
    </row>
    <row r="7211" spans="1:5" x14ac:dyDescent="0.2">
      <c r="A7211" s="39">
        <v>94</v>
      </c>
      <c r="B7211" s="39">
        <v>2089</v>
      </c>
      <c r="C7211" s="38" t="s">
        <v>7284</v>
      </c>
      <c r="D7211" s="39">
        <v>0.7288</v>
      </c>
      <c r="E7211" s="39">
        <v>0.70340000000000003</v>
      </c>
    </row>
    <row r="7212" spans="1:5" x14ac:dyDescent="0.2">
      <c r="A7212" s="39">
        <v>94</v>
      </c>
      <c r="B7212" s="39">
        <v>2090</v>
      </c>
      <c r="C7212" s="38" t="s">
        <v>7285</v>
      </c>
      <c r="D7212" s="39">
        <v>0.72689999999999999</v>
      </c>
      <c r="E7212" s="39">
        <v>0.70140000000000002</v>
      </c>
    </row>
    <row r="7213" spans="1:5" x14ac:dyDescent="0.2">
      <c r="A7213" s="39">
        <v>94</v>
      </c>
      <c r="B7213" s="39">
        <v>2091</v>
      </c>
      <c r="C7213" s="38" t="s">
        <v>7286</v>
      </c>
      <c r="D7213" s="39">
        <v>0.72489999999999999</v>
      </c>
      <c r="E7213" s="39">
        <v>0.69940000000000002</v>
      </c>
    </row>
    <row r="7214" spans="1:5" x14ac:dyDescent="0.2">
      <c r="A7214" s="39">
        <v>94</v>
      </c>
      <c r="B7214" s="39">
        <v>2092</v>
      </c>
      <c r="C7214" s="38" t="s">
        <v>7287</v>
      </c>
      <c r="D7214" s="39">
        <v>0.72309999999999997</v>
      </c>
      <c r="E7214" s="39">
        <v>0.6976</v>
      </c>
    </row>
    <row r="7215" spans="1:5" x14ac:dyDescent="0.2">
      <c r="A7215" s="39">
        <v>94</v>
      </c>
      <c r="B7215" s="39">
        <v>2093</v>
      </c>
      <c r="C7215" s="38" t="s">
        <v>7288</v>
      </c>
      <c r="D7215" s="39">
        <v>0.72119999999999995</v>
      </c>
      <c r="E7215" s="39">
        <v>0.6956</v>
      </c>
    </row>
    <row r="7216" spans="1:5" x14ac:dyDescent="0.2">
      <c r="A7216" s="39">
        <v>94</v>
      </c>
      <c r="B7216" s="39">
        <v>2094</v>
      </c>
      <c r="C7216" s="38" t="s">
        <v>7289</v>
      </c>
      <c r="D7216" s="39">
        <v>0.71930000000000005</v>
      </c>
      <c r="E7216" s="39">
        <v>0.69369999999999998</v>
      </c>
    </row>
    <row r="7217" spans="1:5" x14ac:dyDescent="0.2">
      <c r="A7217" s="39">
        <v>94</v>
      </c>
      <c r="B7217" s="39">
        <v>2095</v>
      </c>
      <c r="C7217" s="38" t="s">
        <v>7290</v>
      </c>
      <c r="D7217" s="39">
        <v>0.71750000000000003</v>
      </c>
      <c r="E7217" s="39">
        <v>0.69189999999999996</v>
      </c>
    </row>
    <row r="7218" spans="1:5" x14ac:dyDescent="0.2">
      <c r="A7218" s="39">
        <v>94</v>
      </c>
      <c r="B7218" s="39">
        <v>2096</v>
      </c>
      <c r="C7218" s="38" t="s">
        <v>7291</v>
      </c>
      <c r="D7218" s="39">
        <v>0.7157</v>
      </c>
      <c r="E7218" s="39">
        <v>0.69</v>
      </c>
    </row>
    <row r="7219" spans="1:5" x14ac:dyDescent="0.2">
      <c r="A7219" s="39">
        <v>94</v>
      </c>
      <c r="B7219" s="39">
        <v>2097</v>
      </c>
      <c r="C7219" s="38" t="s">
        <v>7292</v>
      </c>
      <c r="D7219" s="39">
        <v>0.71399999999999997</v>
      </c>
      <c r="E7219" s="39">
        <v>0.68830000000000002</v>
      </c>
    </row>
    <row r="7220" spans="1:5" x14ac:dyDescent="0.2">
      <c r="A7220" s="39">
        <v>94</v>
      </c>
      <c r="B7220" s="39">
        <v>2098</v>
      </c>
      <c r="C7220" s="38" t="s">
        <v>7293</v>
      </c>
      <c r="D7220" s="39">
        <v>0.71220000000000006</v>
      </c>
      <c r="E7220" s="39">
        <v>0.6865</v>
      </c>
    </row>
    <row r="7221" spans="1:5" x14ac:dyDescent="0.2">
      <c r="A7221" s="39">
        <v>94</v>
      </c>
      <c r="B7221" s="39">
        <v>2099</v>
      </c>
      <c r="C7221" s="38" t="s">
        <v>7294</v>
      </c>
      <c r="D7221" s="39">
        <v>0.71040000000000003</v>
      </c>
      <c r="E7221" s="39">
        <v>0.68469999999999998</v>
      </c>
    </row>
    <row r="7222" spans="1:5" x14ac:dyDescent="0.2">
      <c r="A7222" s="39">
        <v>94</v>
      </c>
      <c r="B7222" s="39">
        <v>2100</v>
      </c>
      <c r="C7222" s="38" t="s">
        <v>7295</v>
      </c>
      <c r="D7222" s="39">
        <v>0.7087</v>
      </c>
      <c r="E7222" s="39">
        <v>0.68300000000000005</v>
      </c>
    </row>
    <row r="7223" spans="1:5" x14ac:dyDescent="0.2">
      <c r="A7223" s="39">
        <v>94</v>
      </c>
      <c r="B7223" s="39">
        <v>2101</v>
      </c>
      <c r="C7223" s="38" t="s">
        <v>7296</v>
      </c>
      <c r="D7223" s="39">
        <v>0.70699999999999996</v>
      </c>
      <c r="E7223" s="39">
        <v>0.68130000000000002</v>
      </c>
    </row>
    <row r="7224" spans="1:5" x14ac:dyDescent="0.2">
      <c r="A7224" s="39">
        <v>94</v>
      </c>
      <c r="B7224" s="39">
        <v>2102</v>
      </c>
      <c r="C7224" s="38" t="s">
        <v>7297</v>
      </c>
      <c r="D7224" s="39">
        <v>0.70530000000000004</v>
      </c>
      <c r="E7224" s="39">
        <v>0.67969999999999997</v>
      </c>
    </row>
    <row r="7225" spans="1:5" x14ac:dyDescent="0.2">
      <c r="A7225" s="39">
        <v>94</v>
      </c>
      <c r="B7225" s="39">
        <v>2103</v>
      </c>
      <c r="C7225" s="38" t="s">
        <v>7298</v>
      </c>
      <c r="D7225" s="39">
        <v>0.70369999999999999</v>
      </c>
      <c r="E7225" s="39">
        <v>0.67800000000000005</v>
      </c>
    </row>
    <row r="7226" spans="1:5" x14ac:dyDescent="0.2">
      <c r="A7226" s="39">
        <v>94</v>
      </c>
      <c r="B7226" s="39">
        <v>2104</v>
      </c>
      <c r="C7226" s="38" t="s">
        <v>7299</v>
      </c>
      <c r="D7226" s="39">
        <v>0.70199999999999996</v>
      </c>
      <c r="E7226" s="39">
        <v>0.6764</v>
      </c>
    </row>
    <row r="7227" spans="1:5" x14ac:dyDescent="0.2">
      <c r="A7227" s="39">
        <v>94</v>
      </c>
      <c r="B7227" s="39">
        <v>2105</v>
      </c>
      <c r="C7227" s="38" t="s">
        <v>7300</v>
      </c>
      <c r="D7227" s="39">
        <v>0.70050000000000001</v>
      </c>
      <c r="E7227" s="39">
        <v>0.67479999999999996</v>
      </c>
    </row>
    <row r="7228" spans="1:5" x14ac:dyDescent="0.2">
      <c r="A7228" s="39">
        <v>94</v>
      </c>
      <c r="B7228" s="39">
        <v>2106</v>
      </c>
      <c r="C7228" s="38" t="s">
        <v>7301</v>
      </c>
      <c r="D7228" s="39">
        <v>0.69889999999999997</v>
      </c>
      <c r="E7228" s="39">
        <v>0.67320000000000002</v>
      </c>
    </row>
    <row r="7229" spans="1:5" x14ac:dyDescent="0.2">
      <c r="A7229" s="39">
        <v>94</v>
      </c>
      <c r="B7229" s="39">
        <v>2107</v>
      </c>
      <c r="C7229" s="38" t="s">
        <v>7302</v>
      </c>
      <c r="D7229" s="39">
        <v>0.69730000000000003</v>
      </c>
      <c r="E7229" s="39">
        <v>0.67169999999999996</v>
      </c>
    </row>
    <row r="7230" spans="1:5" x14ac:dyDescent="0.2">
      <c r="A7230" s="39">
        <v>94</v>
      </c>
      <c r="B7230" s="39">
        <v>2108</v>
      </c>
      <c r="C7230" s="38" t="s">
        <v>7303</v>
      </c>
      <c r="D7230" s="39">
        <v>0.69579999999999997</v>
      </c>
      <c r="E7230" s="39">
        <v>0.67020000000000002</v>
      </c>
    </row>
    <row r="7231" spans="1:5" x14ac:dyDescent="0.2">
      <c r="A7231" s="39">
        <v>94</v>
      </c>
      <c r="B7231" s="39">
        <v>2109</v>
      </c>
      <c r="C7231" s="38" t="s">
        <v>7304</v>
      </c>
      <c r="D7231" s="39">
        <v>0.69420000000000004</v>
      </c>
      <c r="E7231" s="39">
        <v>0.66869999999999996</v>
      </c>
    </row>
    <row r="7232" spans="1:5" x14ac:dyDescent="0.2">
      <c r="A7232" s="39">
        <v>94</v>
      </c>
      <c r="B7232" s="39">
        <v>2110</v>
      </c>
      <c r="C7232" s="38" t="s">
        <v>7305</v>
      </c>
      <c r="D7232" s="39">
        <v>0.69269999999999998</v>
      </c>
      <c r="E7232" s="39">
        <v>0.66710000000000003</v>
      </c>
    </row>
    <row r="7233" spans="1:5" x14ac:dyDescent="0.2">
      <c r="A7233" s="39">
        <v>94</v>
      </c>
      <c r="B7233" s="39">
        <v>2111</v>
      </c>
      <c r="C7233" s="38" t="s">
        <v>7306</v>
      </c>
      <c r="D7233" s="39">
        <v>0.69110000000000005</v>
      </c>
      <c r="E7233" s="39">
        <v>0.66579999999999995</v>
      </c>
    </row>
    <row r="7234" spans="1:5" x14ac:dyDescent="0.2">
      <c r="A7234" s="39">
        <v>94</v>
      </c>
      <c r="B7234" s="39">
        <v>2112</v>
      </c>
      <c r="C7234" s="38" t="s">
        <v>7307</v>
      </c>
      <c r="D7234" s="39">
        <v>0.68969999999999998</v>
      </c>
      <c r="E7234" s="39">
        <v>0.6643</v>
      </c>
    </row>
    <row r="7235" spans="1:5" x14ac:dyDescent="0.2">
      <c r="A7235" s="39">
        <v>94</v>
      </c>
      <c r="B7235" s="39">
        <v>2113</v>
      </c>
      <c r="C7235" s="38" t="s">
        <v>7308</v>
      </c>
      <c r="D7235" s="39">
        <v>0.68820000000000003</v>
      </c>
      <c r="E7235" s="39">
        <v>0.66279999999999994</v>
      </c>
    </row>
    <row r="7236" spans="1:5" x14ac:dyDescent="0.2">
      <c r="A7236" s="39">
        <v>94</v>
      </c>
      <c r="B7236" s="39">
        <v>2114</v>
      </c>
      <c r="C7236" s="38" t="s">
        <v>7309</v>
      </c>
      <c r="D7236" s="39">
        <v>0.68669999999999998</v>
      </c>
      <c r="E7236" s="39">
        <v>0.66139999999999999</v>
      </c>
    </row>
    <row r="7237" spans="1:5" x14ac:dyDescent="0.2">
      <c r="A7237" s="39">
        <v>94</v>
      </c>
      <c r="B7237" s="39">
        <v>2115</v>
      </c>
      <c r="C7237" s="38" t="s">
        <v>7310</v>
      </c>
      <c r="D7237" s="39">
        <v>0.68540000000000001</v>
      </c>
      <c r="E7237" s="39">
        <v>0.66010000000000002</v>
      </c>
    </row>
    <row r="7238" spans="1:5" x14ac:dyDescent="0.2">
      <c r="A7238" s="39">
        <v>94</v>
      </c>
      <c r="B7238" s="39">
        <v>2116</v>
      </c>
      <c r="C7238" s="38" t="s">
        <v>7311</v>
      </c>
      <c r="D7238" s="39">
        <v>0.68410246104558037</v>
      </c>
      <c r="E7238" s="39">
        <v>0.6588025551859692</v>
      </c>
    </row>
    <row r="7239" spans="1:5" x14ac:dyDescent="0.2">
      <c r="A7239" s="39">
        <v>94</v>
      </c>
      <c r="B7239" s="39">
        <v>2117</v>
      </c>
      <c r="C7239" s="38" t="s">
        <v>7312</v>
      </c>
      <c r="D7239" s="39">
        <v>0.68280737847770612</v>
      </c>
      <c r="E7239" s="39">
        <v>0.65750766053561882</v>
      </c>
    </row>
    <row r="7240" spans="1:5" x14ac:dyDescent="0.2">
      <c r="A7240" s="39">
        <v>95</v>
      </c>
      <c r="B7240" s="39">
        <v>2024</v>
      </c>
      <c r="C7240" s="38" t="s">
        <v>7313</v>
      </c>
      <c r="D7240" s="39">
        <v>0.95209999999999995</v>
      </c>
      <c r="E7240" s="39">
        <v>0.95050000000000001</v>
      </c>
    </row>
    <row r="7241" spans="1:5" x14ac:dyDescent="0.2">
      <c r="A7241" s="39">
        <v>95</v>
      </c>
      <c r="B7241" s="39">
        <v>2025</v>
      </c>
      <c r="C7241" s="38" t="s">
        <v>7314</v>
      </c>
      <c r="D7241" s="39">
        <v>0.9294</v>
      </c>
      <c r="E7241" s="39">
        <v>0.92679999999999996</v>
      </c>
    </row>
    <row r="7242" spans="1:5" x14ac:dyDescent="0.2">
      <c r="A7242" s="39">
        <v>95</v>
      </c>
      <c r="B7242" s="39">
        <v>2026</v>
      </c>
      <c r="C7242" s="38" t="s">
        <v>7315</v>
      </c>
      <c r="D7242" s="39">
        <v>0.9254</v>
      </c>
      <c r="E7242" s="39">
        <v>0.92210000000000003</v>
      </c>
    </row>
    <row r="7243" spans="1:5" x14ac:dyDescent="0.2">
      <c r="A7243" s="39">
        <v>95</v>
      </c>
      <c r="B7243" s="39">
        <v>2027</v>
      </c>
      <c r="C7243" s="38" t="s">
        <v>7316</v>
      </c>
      <c r="D7243" s="39">
        <v>0.92159999999999997</v>
      </c>
      <c r="E7243" s="39">
        <v>0.91749999999999998</v>
      </c>
    </row>
    <row r="7244" spans="1:5" x14ac:dyDescent="0.2">
      <c r="A7244" s="39">
        <v>95</v>
      </c>
      <c r="B7244" s="39">
        <v>2028</v>
      </c>
      <c r="C7244" s="38" t="s">
        <v>7317</v>
      </c>
      <c r="D7244" s="39">
        <v>0.91769999999999996</v>
      </c>
      <c r="E7244" s="39">
        <v>0.91300000000000003</v>
      </c>
    </row>
    <row r="7245" spans="1:5" x14ac:dyDescent="0.2">
      <c r="A7245" s="39">
        <v>95</v>
      </c>
      <c r="B7245" s="39">
        <v>2029</v>
      </c>
      <c r="C7245" s="38" t="s">
        <v>7318</v>
      </c>
      <c r="D7245" s="39">
        <v>0.91390000000000005</v>
      </c>
      <c r="E7245" s="39">
        <v>0.90849999999999997</v>
      </c>
    </row>
    <row r="7246" spans="1:5" x14ac:dyDescent="0.2">
      <c r="A7246" s="39">
        <v>95</v>
      </c>
      <c r="B7246" s="39">
        <v>2030</v>
      </c>
      <c r="C7246" s="38" t="s">
        <v>7319</v>
      </c>
      <c r="D7246" s="39">
        <v>0.91</v>
      </c>
      <c r="E7246" s="39">
        <v>0.90400000000000003</v>
      </c>
    </row>
    <row r="7247" spans="1:5" x14ac:dyDescent="0.2">
      <c r="A7247" s="39">
        <v>95</v>
      </c>
      <c r="B7247" s="39">
        <v>2031</v>
      </c>
      <c r="C7247" s="38" t="s">
        <v>7320</v>
      </c>
      <c r="D7247" s="39">
        <v>0.90590000000000004</v>
      </c>
      <c r="E7247" s="39">
        <v>0.89949999999999997</v>
      </c>
    </row>
    <row r="7248" spans="1:5" x14ac:dyDescent="0.2">
      <c r="A7248" s="39">
        <v>95</v>
      </c>
      <c r="B7248" s="39">
        <v>2032</v>
      </c>
      <c r="C7248" s="38" t="s">
        <v>7321</v>
      </c>
      <c r="D7248" s="39">
        <v>0.90169999999999995</v>
      </c>
      <c r="E7248" s="39">
        <v>0.89490000000000003</v>
      </c>
    </row>
    <row r="7249" spans="1:5" x14ac:dyDescent="0.2">
      <c r="A7249" s="39">
        <v>95</v>
      </c>
      <c r="B7249" s="39">
        <v>2033</v>
      </c>
      <c r="C7249" s="38" t="s">
        <v>7322</v>
      </c>
      <c r="D7249" s="39">
        <v>0.89729999999999999</v>
      </c>
      <c r="E7249" s="39">
        <v>0.8901</v>
      </c>
    </row>
    <row r="7250" spans="1:5" x14ac:dyDescent="0.2">
      <c r="A7250" s="39">
        <v>95</v>
      </c>
      <c r="B7250" s="39">
        <v>2034</v>
      </c>
      <c r="C7250" s="38" t="s">
        <v>7323</v>
      </c>
      <c r="D7250" s="39">
        <v>0.89219999999999999</v>
      </c>
      <c r="E7250" s="39">
        <v>0.88470000000000004</v>
      </c>
    </row>
    <row r="7251" spans="1:5" x14ac:dyDescent="0.2">
      <c r="A7251" s="39">
        <v>95</v>
      </c>
      <c r="B7251" s="39">
        <v>2035</v>
      </c>
      <c r="C7251" s="38" t="s">
        <v>7324</v>
      </c>
      <c r="D7251" s="39">
        <v>0.88739999999999997</v>
      </c>
      <c r="E7251" s="39">
        <v>0.87939999999999996</v>
      </c>
    </row>
    <row r="7252" spans="1:5" x14ac:dyDescent="0.2">
      <c r="A7252" s="39">
        <v>95</v>
      </c>
      <c r="B7252" s="39">
        <v>2036</v>
      </c>
      <c r="C7252" s="38" t="s">
        <v>7325</v>
      </c>
      <c r="D7252" s="39">
        <v>0.88280000000000003</v>
      </c>
      <c r="E7252" s="39">
        <v>0.87439999999999996</v>
      </c>
    </row>
    <row r="7253" spans="1:5" x14ac:dyDescent="0.2">
      <c r="A7253" s="39">
        <v>95</v>
      </c>
      <c r="B7253" s="39">
        <v>2037</v>
      </c>
      <c r="C7253" s="38" t="s">
        <v>7326</v>
      </c>
      <c r="D7253" s="39">
        <v>0.87849999999999995</v>
      </c>
      <c r="E7253" s="39">
        <v>0.86970000000000003</v>
      </c>
    </row>
    <row r="7254" spans="1:5" x14ac:dyDescent="0.2">
      <c r="A7254" s="39">
        <v>95</v>
      </c>
      <c r="B7254" s="39">
        <v>2038</v>
      </c>
      <c r="C7254" s="38" t="s">
        <v>7327</v>
      </c>
      <c r="D7254" s="39">
        <v>0.87450000000000006</v>
      </c>
      <c r="E7254" s="39">
        <v>0.86519999999999997</v>
      </c>
    </row>
    <row r="7255" spans="1:5" x14ac:dyDescent="0.2">
      <c r="A7255" s="39">
        <v>95</v>
      </c>
      <c r="B7255" s="39">
        <v>2039</v>
      </c>
      <c r="C7255" s="38" t="s">
        <v>7328</v>
      </c>
      <c r="D7255" s="39">
        <v>0.87070000000000003</v>
      </c>
      <c r="E7255" s="39">
        <v>0.86099999999999999</v>
      </c>
    </row>
    <row r="7256" spans="1:5" x14ac:dyDescent="0.2">
      <c r="A7256" s="39">
        <v>95</v>
      </c>
      <c r="B7256" s="39">
        <v>2040</v>
      </c>
      <c r="C7256" s="38" t="s">
        <v>7329</v>
      </c>
      <c r="D7256" s="39">
        <v>0.86729999999999996</v>
      </c>
      <c r="E7256" s="39">
        <v>0.85699999999999998</v>
      </c>
    </row>
    <row r="7257" spans="1:5" x14ac:dyDescent="0.2">
      <c r="A7257" s="39">
        <v>95</v>
      </c>
      <c r="B7257" s="39">
        <v>2041</v>
      </c>
      <c r="C7257" s="38" t="s">
        <v>7330</v>
      </c>
      <c r="D7257" s="39">
        <v>0.86399999999999999</v>
      </c>
      <c r="E7257" s="39">
        <v>0.85319999999999996</v>
      </c>
    </row>
    <row r="7258" spans="1:5" x14ac:dyDescent="0.2">
      <c r="A7258" s="39">
        <v>95</v>
      </c>
      <c r="B7258" s="39">
        <v>2042</v>
      </c>
      <c r="C7258" s="38" t="s">
        <v>7331</v>
      </c>
      <c r="D7258" s="39">
        <v>0.8609</v>
      </c>
      <c r="E7258" s="39">
        <v>0.84950000000000003</v>
      </c>
    </row>
    <row r="7259" spans="1:5" x14ac:dyDescent="0.2">
      <c r="A7259" s="39">
        <v>95</v>
      </c>
      <c r="B7259" s="39">
        <v>2043</v>
      </c>
      <c r="C7259" s="38" t="s">
        <v>7332</v>
      </c>
      <c r="D7259" s="39">
        <v>0.85770000000000002</v>
      </c>
      <c r="E7259" s="39">
        <v>0.84589999999999999</v>
      </c>
    </row>
    <row r="7260" spans="1:5" x14ac:dyDescent="0.2">
      <c r="A7260" s="39">
        <v>95</v>
      </c>
      <c r="B7260" s="39">
        <v>2044</v>
      </c>
      <c r="C7260" s="38" t="s">
        <v>7333</v>
      </c>
      <c r="D7260" s="39">
        <v>0.85470000000000002</v>
      </c>
      <c r="E7260" s="39">
        <v>0.84240000000000004</v>
      </c>
    </row>
    <row r="7261" spans="1:5" x14ac:dyDescent="0.2">
      <c r="A7261" s="39">
        <v>95</v>
      </c>
      <c r="B7261" s="39">
        <v>2045</v>
      </c>
      <c r="C7261" s="38" t="s">
        <v>7334</v>
      </c>
      <c r="D7261" s="39">
        <v>0.8518</v>
      </c>
      <c r="E7261" s="39">
        <v>0.83899999999999997</v>
      </c>
    </row>
    <row r="7262" spans="1:5" x14ac:dyDescent="0.2">
      <c r="A7262" s="39">
        <v>95</v>
      </c>
      <c r="B7262" s="39">
        <v>2046</v>
      </c>
      <c r="C7262" s="38" t="s">
        <v>7335</v>
      </c>
      <c r="D7262" s="39">
        <v>0.8488</v>
      </c>
      <c r="E7262" s="39">
        <v>0.83550000000000002</v>
      </c>
    </row>
    <row r="7263" spans="1:5" x14ac:dyDescent="0.2">
      <c r="A7263" s="39">
        <v>95</v>
      </c>
      <c r="B7263" s="39">
        <v>2047</v>
      </c>
      <c r="C7263" s="38" t="s">
        <v>7336</v>
      </c>
      <c r="D7263" s="39">
        <v>0.8458</v>
      </c>
      <c r="E7263" s="39">
        <v>0.83209999999999995</v>
      </c>
    </row>
    <row r="7264" spans="1:5" x14ac:dyDescent="0.2">
      <c r="A7264" s="39">
        <v>95</v>
      </c>
      <c r="B7264" s="39">
        <v>2048</v>
      </c>
      <c r="C7264" s="38" t="s">
        <v>7337</v>
      </c>
      <c r="D7264" s="39">
        <v>0.84299999999999997</v>
      </c>
      <c r="E7264" s="39">
        <v>0.82879999999999998</v>
      </c>
    </row>
    <row r="7265" spans="1:5" x14ac:dyDescent="0.2">
      <c r="A7265" s="39">
        <v>95</v>
      </c>
      <c r="B7265" s="39">
        <v>2049</v>
      </c>
      <c r="C7265" s="38" t="s">
        <v>7338</v>
      </c>
      <c r="D7265" s="39">
        <v>0.84009999999999996</v>
      </c>
      <c r="E7265" s="39">
        <v>0.82550000000000001</v>
      </c>
    </row>
    <row r="7266" spans="1:5" x14ac:dyDescent="0.2">
      <c r="A7266" s="39">
        <v>95</v>
      </c>
      <c r="B7266" s="39">
        <v>2050</v>
      </c>
      <c r="C7266" s="38" t="s">
        <v>7339</v>
      </c>
      <c r="D7266" s="39">
        <v>0.83730000000000004</v>
      </c>
      <c r="E7266" s="39">
        <v>0.82230000000000003</v>
      </c>
    </row>
    <row r="7267" spans="1:5" x14ac:dyDescent="0.2">
      <c r="A7267" s="39">
        <v>95</v>
      </c>
      <c r="B7267" s="39">
        <v>2051</v>
      </c>
      <c r="C7267" s="38" t="s">
        <v>7340</v>
      </c>
      <c r="D7267" s="39">
        <v>0.83450000000000002</v>
      </c>
      <c r="E7267" s="39">
        <v>0.81910000000000005</v>
      </c>
    </row>
    <row r="7268" spans="1:5" x14ac:dyDescent="0.2">
      <c r="A7268" s="39">
        <v>95</v>
      </c>
      <c r="B7268" s="39">
        <v>2052</v>
      </c>
      <c r="C7268" s="38" t="s">
        <v>7341</v>
      </c>
      <c r="D7268" s="39">
        <v>0.83169999999999999</v>
      </c>
      <c r="E7268" s="39">
        <v>0.81599999999999995</v>
      </c>
    </row>
    <row r="7269" spans="1:5" x14ac:dyDescent="0.2">
      <c r="A7269" s="39">
        <v>95</v>
      </c>
      <c r="B7269" s="39">
        <v>2053</v>
      </c>
      <c r="C7269" s="38" t="s">
        <v>7342</v>
      </c>
      <c r="D7269" s="39">
        <v>0.82899999999999996</v>
      </c>
      <c r="E7269" s="39">
        <v>0.81279999999999997</v>
      </c>
    </row>
    <row r="7270" spans="1:5" x14ac:dyDescent="0.2">
      <c r="A7270" s="39">
        <v>95</v>
      </c>
      <c r="B7270" s="39">
        <v>2054</v>
      </c>
      <c r="C7270" s="38" t="s">
        <v>7343</v>
      </c>
      <c r="D7270" s="39">
        <v>0.82630000000000003</v>
      </c>
      <c r="E7270" s="39">
        <v>0.80979999999999996</v>
      </c>
    </row>
    <row r="7271" spans="1:5" x14ac:dyDescent="0.2">
      <c r="A7271" s="39">
        <v>95</v>
      </c>
      <c r="B7271" s="39">
        <v>2055</v>
      </c>
      <c r="C7271" s="38" t="s">
        <v>7344</v>
      </c>
      <c r="D7271" s="39">
        <v>0.8236</v>
      </c>
      <c r="E7271" s="39">
        <v>0.80679999999999996</v>
      </c>
    </row>
    <row r="7272" spans="1:5" x14ac:dyDescent="0.2">
      <c r="A7272" s="39">
        <v>95</v>
      </c>
      <c r="B7272" s="39">
        <v>2056</v>
      </c>
      <c r="C7272" s="38" t="s">
        <v>7345</v>
      </c>
      <c r="D7272" s="39">
        <v>0.82099999999999995</v>
      </c>
      <c r="E7272" s="39">
        <v>0.80379999999999996</v>
      </c>
    </row>
    <row r="7273" spans="1:5" x14ac:dyDescent="0.2">
      <c r="A7273" s="39">
        <v>95</v>
      </c>
      <c r="B7273" s="39">
        <v>2057</v>
      </c>
      <c r="C7273" s="38" t="s">
        <v>7346</v>
      </c>
      <c r="D7273" s="39">
        <v>0.81840000000000002</v>
      </c>
      <c r="E7273" s="39">
        <v>0.80079999999999996</v>
      </c>
    </row>
    <row r="7274" spans="1:5" x14ac:dyDescent="0.2">
      <c r="A7274" s="39">
        <v>95</v>
      </c>
      <c r="B7274" s="39">
        <v>2058</v>
      </c>
      <c r="C7274" s="38" t="s">
        <v>7347</v>
      </c>
      <c r="D7274" s="39">
        <v>0.81579999999999997</v>
      </c>
      <c r="E7274" s="39">
        <v>0.79800000000000004</v>
      </c>
    </row>
    <row r="7275" spans="1:5" x14ac:dyDescent="0.2">
      <c r="A7275" s="39">
        <v>95</v>
      </c>
      <c r="B7275" s="39">
        <v>2059</v>
      </c>
      <c r="C7275" s="38" t="s">
        <v>7348</v>
      </c>
      <c r="D7275" s="39">
        <v>0.81330000000000002</v>
      </c>
      <c r="E7275" s="39">
        <v>0.79520000000000002</v>
      </c>
    </row>
    <row r="7276" spans="1:5" x14ac:dyDescent="0.2">
      <c r="A7276" s="39">
        <v>95</v>
      </c>
      <c r="B7276" s="39">
        <v>2060</v>
      </c>
      <c r="C7276" s="38" t="s">
        <v>7349</v>
      </c>
      <c r="D7276" s="39">
        <v>0.81079999999999997</v>
      </c>
      <c r="E7276" s="39">
        <v>0.79239999999999999</v>
      </c>
    </row>
    <row r="7277" spans="1:5" x14ac:dyDescent="0.2">
      <c r="A7277" s="39">
        <v>95</v>
      </c>
      <c r="B7277" s="39">
        <v>2061</v>
      </c>
      <c r="C7277" s="38" t="s">
        <v>7350</v>
      </c>
      <c r="D7277" s="39">
        <v>0.80830000000000002</v>
      </c>
      <c r="E7277" s="39">
        <v>0.78959999999999997</v>
      </c>
    </row>
    <row r="7278" spans="1:5" x14ac:dyDescent="0.2">
      <c r="A7278" s="39">
        <v>95</v>
      </c>
      <c r="B7278" s="39">
        <v>2062</v>
      </c>
      <c r="C7278" s="38" t="s">
        <v>7351</v>
      </c>
      <c r="D7278" s="39">
        <v>0.80579999999999996</v>
      </c>
      <c r="E7278" s="39">
        <v>0.78690000000000004</v>
      </c>
    </row>
    <row r="7279" spans="1:5" x14ac:dyDescent="0.2">
      <c r="A7279" s="39">
        <v>95</v>
      </c>
      <c r="B7279" s="39">
        <v>2063</v>
      </c>
      <c r="C7279" s="38" t="s">
        <v>7352</v>
      </c>
      <c r="D7279" s="39">
        <v>0.8034</v>
      </c>
      <c r="E7279" s="39">
        <v>0.78420000000000001</v>
      </c>
    </row>
    <row r="7280" spans="1:5" x14ac:dyDescent="0.2">
      <c r="A7280" s="39">
        <v>95</v>
      </c>
      <c r="B7280" s="39">
        <v>2064</v>
      </c>
      <c r="C7280" s="38" t="s">
        <v>7353</v>
      </c>
      <c r="D7280" s="39">
        <v>0.80110000000000003</v>
      </c>
      <c r="E7280" s="39">
        <v>0.78149999999999997</v>
      </c>
    </row>
    <row r="7281" spans="1:5" x14ac:dyDescent="0.2">
      <c r="A7281" s="39">
        <v>95</v>
      </c>
      <c r="B7281" s="39">
        <v>2065</v>
      </c>
      <c r="C7281" s="38" t="s">
        <v>7354</v>
      </c>
      <c r="D7281" s="39">
        <v>0.79869999999999997</v>
      </c>
      <c r="E7281" s="39">
        <v>0.77900000000000003</v>
      </c>
    </row>
    <row r="7282" spans="1:5" x14ac:dyDescent="0.2">
      <c r="A7282" s="39">
        <v>95</v>
      </c>
      <c r="B7282" s="39">
        <v>2066</v>
      </c>
      <c r="C7282" s="38" t="s">
        <v>7355</v>
      </c>
      <c r="D7282" s="39">
        <v>0.7964</v>
      </c>
      <c r="E7282" s="39">
        <v>0.77639999999999998</v>
      </c>
    </row>
    <row r="7283" spans="1:5" x14ac:dyDescent="0.2">
      <c r="A7283" s="39">
        <v>95</v>
      </c>
      <c r="B7283" s="39">
        <v>2067</v>
      </c>
      <c r="C7283" s="38" t="s">
        <v>7356</v>
      </c>
      <c r="D7283" s="39">
        <v>0.79400000000000004</v>
      </c>
      <c r="E7283" s="39">
        <v>0.77390000000000003</v>
      </c>
    </row>
    <row r="7284" spans="1:5" x14ac:dyDescent="0.2">
      <c r="A7284" s="39">
        <v>95</v>
      </c>
      <c r="B7284" s="39">
        <v>2068</v>
      </c>
      <c r="C7284" s="38" t="s">
        <v>7357</v>
      </c>
      <c r="D7284" s="39">
        <v>0.79179999999999995</v>
      </c>
      <c r="E7284" s="39">
        <v>0.77139999999999997</v>
      </c>
    </row>
    <row r="7285" spans="1:5" x14ac:dyDescent="0.2">
      <c r="A7285" s="39">
        <v>95</v>
      </c>
      <c r="B7285" s="39">
        <v>2069</v>
      </c>
      <c r="C7285" s="38" t="s">
        <v>7358</v>
      </c>
      <c r="D7285" s="39">
        <v>0.78949999999999998</v>
      </c>
      <c r="E7285" s="39">
        <v>0.76890000000000003</v>
      </c>
    </row>
    <row r="7286" spans="1:5" x14ac:dyDescent="0.2">
      <c r="A7286" s="39">
        <v>95</v>
      </c>
      <c r="B7286" s="39">
        <v>2070</v>
      </c>
      <c r="C7286" s="38" t="s">
        <v>7359</v>
      </c>
      <c r="D7286" s="39">
        <v>0.7873</v>
      </c>
      <c r="E7286" s="39">
        <v>0.76649999999999996</v>
      </c>
    </row>
    <row r="7287" spans="1:5" x14ac:dyDescent="0.2">
      <c r="A7287" s="39">
        <v>95</v>
      </c>
      <c r="B7287" s="39">
        <v>2071</v>
      </c>
      <c r="C7287" s="38" t="s">
        <v>7360</v>
      </c>
      <c r="D7287" s="39">
        <v>0.78510000000000002</v>
      </c>
      <c r="E7287" s="39">
        <v>0.76419999999999999</v>
      </c>
    </row>
    <row r="7288" spans="1:5" x14ac:dyDescent="0.2">
      <c r="A7288" s="39">
        <v>95</v>
      </c>
      <c r="B7288" s="39">
        <v>2072</v>
      </c>
      <c r="C7288" s="38" t="s">
        <v>7361</v>
      </c>
      <c r="D7288" s="39">
        <v>0.78290000000000004</v>
      </c>
      <c r="E7288" s="39">
        <v>0.76180000000000003</v>
      </c>
    </row>
    <row r="7289" spans="1:5" x14ac:dyDescent="0.2">
      <c r="A7289" s="39">
        <v>95</v>
      </c>
      <c r="B7289" s="39">
        <v>2073</v>
      </c>
      <c r="C7289" s="38" t="s">
        <v>7362</v>
      </c>
      <c r="D7289" s="39">
        <v>0.78080000000000005</v>
      </c>
      <c r="E7289" s="39">
        <v>0.75949999999999995</v>
      </c>
    </row>
    <row r="7290" spans="1:5" x14ac:dyDescent="0.2">
      <c r="A7290" s="39">
        <v>95</v>
      </c>
      <c r="B7290" s="39">
        <v>2074</v>
      </c>
      <c r="C7290" s="38" t="s">
        <v>7363</v>
      </c>
      <c r="D7290" s="39">
        <v>0.77859999999999996</v>
      </c>
      <c r="E7290" s="39">
        <v>0.75719999999999998</v>
      </c>
    </row>
    <row r="7291" spans="1:5" x14ac:dyDescent="0.2">
      <c r="A7291" s="39">
        <v>95</v>
      </c>
      <c r="B7291" s="39">
        <v>2075</v>
      </c>
      <c r="C7291" s="38" t="s">
        <v>7364</v>
      </c>
      <c r="D7291" s="39">
        <v>0.77659999999999996</v>
      </c>
      <c r="E7291" s="39">
        <v>0.755</v>
      </c>
    </row>
    <row r="7292" spans="1:5" x14ac:dyDescent="0.2">
      <c r="A7292" s="39">
        <v>95</v>
      </c>
      <c r="B7292" s="39">
        <v>2076</v>
      </c>
      <c r="C7292" s="38" t="s">
        <v>7365</v>
      </c>
      <c r="D7292" s="39">
        <v>0.77449999999999997</v>
      </c>
      <c r="E7292" s="39">
        <v>0.75280000000000002</v>
      </c>
    </row>
    <row r="7293" spans="1:5" x14ac:dyDescent="0.2">
      <c r="A7293" s="39">
        <v>95</v>
      </c>
      <c r="B7293" s="39">
        <v>2077</v>
      </c>
      <c r="C7293" s="38" t="s">
        <v>7366</v>
      </c>
      <c r="D7293" s="39">
        <v>0.77249999999999996</v>
      </c>
      <c r="E7293" s="39">
        <v>0.75060000000000004</v>
      </c>
    </row>
    <row r="7294" spans="1:5" x14ac:dyDescent="0.2">
      <c r="A7294" s="39">
        <v>95</v>
      </c>
      <c r="B7294" s="39">
        <v>2078</v>
      </c>
      <c r="C7294" s="38" t="s">
        <v>7367</v>
      </c>
      <c r="D7294" s="39">
        <v>0.77039999999999997</v>
      </c>
      <c r="E7294" s="39">
        <v>0.74839999999999995</v>
      </c>
    </row>
    <row r="7295" spans="1:5" x14ac:dyDescent="0.2">
      <c r="A7295" s="39">
        <v>95</v>
      </c>
      <c r="B7295" s="39">
        <v>2079</v>
      </c>
      <c r="C7295" s="38" t="s">
        <v>7368</v>
      </c>
      <c r="D7295" s="39">
        <v>0.76839999999999997</v>
      </c>
      <c r="E7295" s="39">
        <v>0.74629999999999996</v>
      </c>
    </row>
    <row r="7296" spans="1:5" x14ac:dyDescent="0.2">
      <c r="A7296" s="39">
        <v>95</v>
      </c>
      <c r="B7296" s="39">
        <v>2080</v>
      </c>
      <c r="C7296" s="38" t="s">
        <v>7369</v>
      </c>
      <c r="D7296" s="39">
        <v>0.76639999999999997</v>
      </c>
      <c r="E7296" s="39">
        <v>0.74419999999999997</v>
      </c>
    </row>
    <row r="7297" spans="1:5" x14ac:dyDescent="0.2">
      <c r="A7297" s="39">
        <v>95</v>
      </c>
      <c r="B7297" s="39">
        <v>2081</v>
      </c>
      <c r="C7297" s="38" t="s">
        <v>7370</v>
      </c>
      <c r="D7297" s="39">
        <v>0.76449999999999996</v>
      </c>
      <c r="E7297" s="39">
        <v>0.74209999999999998</v>
      </c>
    </row>
    <row r="7298" spans="1:5" x14ac:dyDescent="0.2">
      <c r="A7298" s="39">
        <v>95</v>
      </c>
      <c r="B7298" s="39">
        <v>2082</v>
      </c>
      <c r="C7298" s="38" t="s">
        <v>7371</v>
      </c>
      <c r="D7298" s="39">
        <v>0.76249999999999996</v>
      </c>
      <c r="E7298" s="39">
        <v>0.74019999999999997</v>
      </c>
    </row>
    <row r="7299" spans="1:5" x14ac:dyDescent="0.2">
      <c r="A7299" s="39">
        <v>95</v>
      </c>
      <c r="B7299" s="39">
        <v>2083</v>
      </c>
      <c r="C7299" s="38" t="s">
        <v>7372</v>
      </c>
      <c r="D7299" s="39">
        <v>0.76070000000000004</v>
      </c>
      <c r="E7299" s="39">
        <v>0.73809999999999998</v>
      </c>
    </row>
    <row r="7300" spans="1:5" x14ac:dyDescent="0.2">
      <c r="A7300" s="39">
        <v>95</v>
      </c>
      <c r="B7300" s="39">
        <v>2084</v>
      </c>
      <c r="C7300" s="38" t="s">
        <v>7373</v>
      </c>
      <c r="D7300" s="39">
        <v>0.75880000000000003</v>
      </c>
      <c r="E7300" s="39">
        <v>0.73619999999999997</v>
      </c>
    </row>
    <row r="7301" spans="1:5" x14ac:dyDescent="0.2">
      <c r="A7301" s="39">
        <v>95</v>
      </c>
      <c r="B7301" s="39">
        <v>2085</v>
      </c>
      <c r="C7301" s="38" t="s">
        <v>7374</v>
      </c>
      <c r="D7301" s="39">
        <v>0.75700000000000001</v>
      </c>
      <c r="E7301" s="39">
        <v>0.73419999999999996</v>
      </c>
    </row>
    <row r="7302" spans="1:5" x14ac:dyDescent="0.2">
      <c r="A7302" s="39">
        <v>95</v>
      </c>
      <c r="B7302" s="39">
        <v>2086</v>
      </c>
      <c r="C7302" s="38" t="s">
        <v>7375</v>
      </c>
      <c r="D7302" s="39">
        <v>0.75509999999999999</v>
      </c>
      <c r="E7302" s="39">
        <v>0.73229999999999995</v>
      </c>
    </row>
    <row r="7303" spans="1:5" x14ac:dyDescent="0.2">
      <c r="A7303" s="39">
        <v>95</v>
      </c>
      <c r="B7303" s="39">
        <v>2087</v>
      </c>
      <c r="C7303" s="38" t="s">
        <v>7376</v>
      </c>
      <c r="D7303" s="39">
        <v>0.75319999999999998</v>
      </c>
      <c r="E7303" s="39">
        <v>0.73040000000000005</v>
      </c>
    </row>
    <row r="7304" spans="1:5" x14ac:dyDescent="0.2">
      <c r="A7304" s="39">
        <v>95</v>
      </c>
      <c r="B7304" s="39">
        <v>2088</v>
      </c>
      <c r="C7304" s="38" t="s">
        <v>7377</v>
      </c>
      <c r="D7304" s="39">
        <v>0.75149999999999995</v>
      </c>
      <c r="E7304" s="39">
        <v>0.72860000000000003</v>
      </c>
    </row>
    <row r="7305" spans="1:5" x14ac:dyDescent="0.2">
      <c r="A7305" s="39">
        <v>95</v>
      </c>
      <c r="B7305" s="39">
        <v>2089</v>
      </c>
      <c r="C7305" s="38" t="s">
        <v>7378</v>
      </c>
      <c r="D7305" s="39">
        <v>0.74970000000000003</v>
      </c>
      <c r="E7305" s="39">
        <v>0.72670000000000001</v>
      </c>
    </row>
    <row r="7306" spans="1:5" x14ac:dyDescent="0.2">
      <c r="A7306" s="39">
        <v>95</v>
      </c>
      <c r="B7306" s="39">
        <v>2090</v>
      </c>
      <c r="C7306" s="38" t="s">
        <v>7379</v>
      </c>
      <c r="D7306" s="39">
        <v>0.748</v>
      </c>
      <c r="E7306" s="39">
        <v>0.72499999999999998</v>
      </c>
    </row>
    <row r="7307" spans="1:5" x14ac:dyDescent="0.2">
      <c r="A7307" s="39">
        <v>95</v>
      </c>
      <c r="B7307" s="39">
        <v>2091</v>
      </c>
      <c r="C7307" s="38" t="s">
        <v>7380</v>
      </c>
      <c r="D7307" s="39">
        <v>0.74619999999999997</v>
      </c>
      <c r="E7307" s="39">
        <v>0.72319999999999995</v>
      </c>
    </row>
    <row r="7308" spans="1:5" x14ac:dyDescent="0.2">
      <c r="A7308" s="39">
        <v>95</v>
      </c>
      <c r="B7308" s="39">
        <v>2092</v>
      </c>
      <c r="C7308" s="38" t="s">
        <v>7381</v>
      </c>
      <c r="D7308" s="39">
        <v>0.74460000000000004</v>
      </c>
      <c r="E7308" s="39">
        <v>0.72140000000000004</v>
      </c>
    </row>
    <row r="7309" spans="1:5" x14ac:dyDescent="0.2">
      <c r="A7309" s="39">
        <v>95</v>
      </c>
      <c r="B7309" s="39">
        <v>2093</v>
      </c>
      <c r="C7309" s="38" t="s">
        <v>7382</v>
      </c>
      <c r="D7309" s="39">
        <v>0.74280000000000002</v>
      </c>
      <c r="E7309" s="39">
        <v>0.71970000000000001</v>
      </c>
    </row>
    <row r="7310" spans="1:5" x14ac:dyDescent="0.2">
      <c r="A7310" s="39">
        <v>95</v>
      </c>
      <c r="B7310" s="39">
        <v>2094</v>
      </c>
      <c r="C7310" s="38" t="s">
        <v>7383</v>
      </c>
      <c r="D7310" s="39">
        <v>0.74109999999999998</v>
      </c>
      <c r="E7310" s="39">
        <v>0.71799999999999997</v>
      </c>
    </row>
    <row r="7311" spans="1:5" x14ac:dyDescent="0.2">
      <c r="A7311" s="39">
        <v>95</v>
      </c>
      <c r="B7311" s="39">
        <v>2095</v>
      </c>
      <c r="C7311" s="38" t="s">
        <v>7384</v>
      </c>
      <c r="D7311" s="39">
        <v>0.73950000000000005</v>
      </c>
      <c r="E7311" s="39">
        <v>0.71640000000000004</v>
      </c>
    </row>
    <row r="7312" spans="1:5" x14ac:dyDescent="0.2">
      <c r="A7312" s="39">
        <v>95</v>
      </c>
      <c r="B7312" s="39">
        <v>2096</v>
      </c>
      <c r="C7312" s="38" t="s">
        <v>7385</v>
      </c>
      <c r="D7312" s="39">
        <v>0.7379</v>
      </c>
      <c r="E7312" s="39">
        <v>0.7147</v>
      </c>
    </row>
    <row r="7313" spans="1:5" x14ac:dyDescent="0.2">
      <c r="A7313" s="39">
        <v>95</v>
      </c>
      <c r="B7313" s="39">
        <v>2097</v>
      </c>
      <c r="C7313" s="38" t="s">
        <v>7386</v>
      </c>
      <c r="D7313" s="39">
        <v>0.73629999999999995</v>
      </c>
      <c r="E7313" s="39">
        <v>0.71309999999999996</v>
      </c>
    </row>
    <row r="7314" spans="1:5" x14ac:dyDescent="0.2">
      <c r="A7314" s="39">
        <v>95</v>
      </c>
      <c r="B7314" s="39">
        <v>2098</v>
      </c>
      <c r="C7314" s="38" t="s">
        <v>7387</v>
      </c>
      <c r="D7314" s="39">
        <v>0.73470000000000002</v>
      </c>
      <c r="E7314" s="39">
        <v>0.71150000000000002</v>
      </c>
    </row>
    <row r="7315" spans="1:5" x14ac:dyDescent="0.2">
      <c r="A7315" s="39">
        <v>95</v>
      </c>
      <c r="B7315" s="39">
        <v>2099</v>
      </c>
      <c r="C7315" s="38" t="s">
        <v>7388</v>
      </c>
      <c r="D7315" s="39">
        <v>0.73309999999999997</v>
      </c>
      <c r="E7315" s="39">
        <v>0.70989999999999998</v>
      </c>
    </row>
    <row r="7316" spans="1:5" x14ac:dyDescent="0.2">
      <c r="A7316" s="39">
        <v>95</v>
      </c>
      <c r="B7316" s="39">
        <v>2100</v>
      </c>
      <c r="C7316" s="38" t="s">
        <v>7389</v>
      </c>
      <c r="D7316" s="39">
        <v>0.73160000000000003</v>
      </c>
      <c r="E7316" s="39">
        <v>0.70840000000000003</v>
      </c>
    </row>
    <row r="7317" spans="1:5" x14ac:dyDescent="0.2">
      <c r="A7317" s="39">
        <v>95</v>
      </c>
      <c r="B7317" s="39">
        <v>2101</v>
      </c>
      <c r="C7317" s="38" t="s">
        <v>7390</v>
      </c>
      <c r="D7317" s="39">
        <v>0.73</v>
      </c>
      <c r="E7317" s="39">
        <v>0.70679999999999998</v>
      </c>
    </row>
    <row r="7318" spans="1:5" x14ac:dyDescent="0.2">
      <c r="A7318" s="39">
        <v>95</v>
      </c>
      <c r="B7318" s="39">
        <v>2102</v>
      </c>
      <c r="C7318" s="38" t="s">
        <v>7391</v>
      </c>
      <c r="D7318" s="39">
        <v>0.72860000000000003</v>
      </c>
      <c r="E7318" s="39">
        <v>0.70540000000000003</v>
      </c>
    </row>
    <row r="7319" spans="1:5" x14ac:dyDescent="0.2">
      <c r="A7319" s="39">
        <v>95</v>
      </c>
      <c r="B7319" s="39">
        <v>2103</v>
      </c>
      <c r="C7319" s="38" t="s">
        <v>7392</v>
      </c>
      <c r="D7319" s="39">
        <v>0.72709999999999997</v>
      </c>
      <c r="E7319" s="39">
        <v>0.70379999999999998</v>
      </c>
    </row>
    <row r="7320" spans="1:5" x14ac:dyDescent="0.2">
      <c r="A7320" s="39">
        <v>95</v>
      </c>
      <c r="B7320" s="39">
        <v>2104</v>
      </c>
      <c r="C7320" s="38" t="s">
        <v>7393</v>
      </c>
      <c r="D7320" s="39">
        <v>0.72550000000000003</v>
      </c>
      <c r="E7320" s="39">
        <v>0.70230000000000004</v>
      </c>
    </row>
    <row r="7321" spans="1:5" x14ac:dyDescent="0.2">
      <c r="A7321" s="39">
        <v>95</v>
      </c>
      <c r="B7321" s="39">
        <v>2105</v>
      </c>
      <c r="C7321" s="38" t="s">
        <v>7394</v>
      </c>
      <c r="D7321" s="39">
        <v>0.72419999999999995</v>
      </c>
      <c r="E7321" s="39">
        <v>0.70099999999999996</v>
      </c>
    </row>
    <row r="7322" spans="1:5" x14ac:dyDescent="0.2">
      <c r="A7322" s="39">
        <v>95</v>
      </c>
      <c r="B7322" s="39">
        <v>2106</v>
      </c>
      <c r="C7322" s="38" t="s">
        <v>7395</v>
      </c>
      <c r="D7322" s="39">
        <v>0.72270000000000001</v>
      </c>
      <c r="E7322" s="39">
        <v>0.69950000000000001</v>
      </c>
    </row>
    <row r="7323" spans="1:5" x14ac:dyDescent="0.2">
      <c r="A7323" s="39">
        <v>95</v>
      </c>
      <c r="B7323" s="39">
        <v>2107</v>
      </c>
      <c r="C7323" s="38" t="s">
        <v>7396</v>
      </c>
      <c r="D7323" s="39">
        <v>0.72119999999999995</v>
      </c>
      <c r="E7323" s="39">
        <v>0.69810000000000005</v>
      </c>
    </row>
    <row r="7324" spans="1:5" x14ac:dyDescent="0.2">
      <c r="A7324" s="39">
        <v>95</v>
      </c>
      <c r="B7324" s="39">
        <v>2108</v>
      </c>
      <c r="C7324" s="38" t="s">
        <v>7397</v>
      </c>
      <c r="D7324" s="39">
        <v>0.71989999999999998</v>
      </c>
      <c r="E7324" s="39">
        <v>0.69679999999999997</v>
      </c>
    </row>
    <row r="7325" spans="1:5" x14ac:dyDescent="0.2">
      <c r="A7325" s="39">
        <v>95</v>
      </c>
      <c r="B7325" s="39">
        <v>2109</v>
      </c>
      <c r="C7325" s="38" t="s">
        <v>7398</v>
      </c>
      <c r="D7325" s="39">
        <v>0.71850000000000003</v>
      </c>
      <c r="E7325" s="39">
        <v>0.69540000000000002</v>
      </c>
    </row>
    <row r="7326" spans="1:5" x14ac:dyDescent="0.2">
      <c r="A7326" s="39">
        <v>95</v>
      </c>
      <c r="B7326" s="39">
        <v>2110</v>
      </c>
      <c r="C7326" s="38" t="s">
        <v>7399</v>
      </c>
      <c r="D7326" s="39">
        <v>0.71709999999999996</v>
      </c>
      <c r="E7326" s="39">
        <v>0.69399999999999995</v>
      </c>
    </row>
    <row r="7327" spans="1:5" x14ac:dyDescent="0.2">
      <c r="A7327" s="39">
        <v>95</v>
      </c>
      <c r="B7327" s="39">
        <v>2111</v>
      </c>
      <c r="C7327" s="38" t="s">
        <v>7400</v>
      </c>
      <c r="D7327" s="39">
        <v>0.71579999999999999</v>
      </c>
      <c r="E7327" s="39">
        <v>0.69269999999999998</v>
      </c>
    </row>
    <row r="7328" spans="1:5" x14ac:dyDescent="0.2">
      <c r="A7328" s="39">
        <v>95</v>
      </c>
      <c r="B7328" s="39">
        <v>2112</v>
      </c>
      <c r="C7328" s="38" t="s">
        <v>7401</v>
      </c>
      <c r="D7328" s="39">
        <v>0.71440000000000003</v>
      </c>
      <c r="E7328" s="39">
        <v>0.69140000000000001</v>
      </c>
    </row>
    <row r="7329" spans="1:5" x14ac:dyDescent="0.2">
      <c r="A7329" s="39">
        <v>95</v>
      </c>
      <c r="B7329" s="39">
        <v>2113</v>
      </c>
      <c r="C7329" s="38" t="s">
        <v>7402</v>
      </c>
      <c r="D7329" s="39">
        <v>0.71299999999999997</v>
      </c>
      <c r="E7329" s="39">
        <v>0.69010000000000005</v>
      </c>
    </row>
    <row r="7330" spans="1:5" x14ac:dyDescent="0.2">
      <c r="A7330" s="39">
        <v>95</v>
      </c>
      <c r="B7330" s="39">
        <v>2114</v>
      </c>
      <c r="C7330" s="38" t="s">
        <v>7403</v>
      </c>
      <c r="D7330" s="39">
        <v>0.71179999999999999</v>
      </c>
      <c r="E7330" s="39">
        <v>0.68889999999999996</v>
      </c>
    </row>
    <row r="7331" spans="1:5" x14ac:dyDescent="0.2">
      <c r="A7331" s="39">
        <v>95</v>
      </c>
      <c r="B7331" s="39">
        <v>2115</v>
      </c>
      <c r="C7331" s="38" t="s">
        <v>7404</v>
      </c>
      <c r="D7331" s="39">
        <v>0.71050000000000002</v>
      </c>
      <c r="E7331" s="39">
        <v>0.68759999999999999</v>
      </c>
    </row>
    <row r="7332" spans="1:5" x14ac:dyDescent="0.2">
      <c r="A7332" s="39">
        <v>95</v>
      </c>
      <c r="B7332" s="39">
        <v>2116</v>
      </c>
      <c r="C7332" s="38" t="s">
        <v>7405</v>
      </c>
      <c r="D7332" s="39">
        <v>0.70920237426243327</v>
      </c>
      <c r="E7332" s="39">
        <v>0.68630245318623895</v>
      </c>
    </row>
    <row r="7333" spans="1:5" x14ac:dyDescent="0.2">
      <c r="A7333" s="39">
        <v>95</v>
      </c>
      <c r="B7333" s="39">
        <v>2117</v>
      </c>
      <c r="C7333" s="38" t="s">
        <v>7406</v>
      </c>
      <c r="D7333" s="39">
        <v>0.70790711845105203</v>
      </c>
      <c r="E7333" s="39">
        <v>0.68500735492939169</v>
      </c>
    </row>
    <row r="7334" spans="1:5" x14ac:dyDescent="0.2">
      <c r="A7334" s="39">
        <v>96</v>
      </c>
      <c r="B7334" s="39">
        <v>2024</v>
      </c>
      <c r="C7334" s="38" t="s">
        <v>7407</v>
      </c>
      <c r="D7334" s="39">
        <v>0.95320000000000005</v>
      </c>
      <c r="E7334" s="39">
        <v>0.95169999999999999</v>
      </c>
    </row>
    <row r="7335" spans="1:5" x14ac:dyDescent="0.2">
      <c r="A7335" s="39">
        <v>96</v>
      </c>
      <c r="B7335" s="39">
        <v>2025</v>
      </c>
      <c r="C7335" s="38" t="s">
        <v>7408</v>
      </c>
      <c r="D7335" s="39">
        <v>0.93089999999999995</v>
      </c>
      <c r="E7335" s="39">
        <v>0.92859999999999998</v>
      </c>
    </row>
    <row r="7336" spans="1:5" x14ac:dyDescent="0.2">
      <c r="A7336" s="39">
        <v>96</v>
      </c>
      <c r="B7336" s="39">
        <v>2026</v>
      </c>
      <c r="C7336" s="38" t="s">
        <v>7409</v>
      </c>
      <c r="D7336" s="39">
        <v>0.9274</v>
      </c>
      <c r="E7336" s="39">
        <v>0.92430000000000001</v>
      </c>
    </row>
    <row r="7337" spans="1:5" x14ac:dyDescent="0.2">
      <c r="A7337" s="39">
        <v>96</v>
      </c>
      <c r="B7337" s="39">
        <v>2027</v>
      </c>
      <c r="C7337" s="38" t="s">
        <v>7410</v>
      </c>
      <c r="D7337" s="39">
        <v>0.92400000000000004</v>
      </c>
      <c r="E7337" s="39">
        <v>0.92020000000000002</v>
      </c>
    </row>
    <row r="7338" spans="1:5" x14ac:dyDescent="0.2">
      <c r="A7338" s="39">
        <v>96</v>
      </c>
      <c r="B7338" s="39">
        <v>2028</v>
      </c>
      <c r="C7338" s="38" t="s">
        <v>7411</v>
      </c>
      <c r="D7338" s="39">
        <v>0.92059999999999997</v>
      </c>
      <c r="E7338" s="39">
        <v>0.91620000000000001</v>
      </c>
    </row>
    <row r="7339" spans="1:5" x14ac:dyDescent="0.2">
      <c r="A7339" s="39">
        <v>96</v>
      </c>
      <c r="B7339" s="39">
        <v>2029</v>
      </c>
      <c r="C7339" s="38" t="s">
        <v>7412</v>
      </c>
      <c r="D7339" s="39">
        <v>0.91720000000000002</v>
      </c>
      <c r="E7339" s="39">
        <v>0.91220000000000001</v>
      </c>
    </row>
    <row r="7340" spans="1:5" x14ac:dyDescent="0.2">
      <c r="A7340" s="39">
        <v>96</v>
      </c>
      <c r="B7340" s="39">
        <v>2030</v>
      </c>
      <c r="C7340" s="38" t="s">
        <v>7413</v>
      </c>
      <c r="D7340" s="39">
        <v>0.91369999999999996</v>
      </c>
      <c r="E7340" s="39">
        <v>0.9083</v>
      </c>
    </row>
    <row r="7341" spans="1:5" x14ac:dyDescent="0.2">
      <c r="A7341" s="39">
        <v>96</v>
      </c>
      <c r="B7341" s="39">
        <v>2031</v>
      </c>
      <c r="C7341" s="38" t="s">
        <v>7414</v>
      </c>
      <c r="D7341" s="39">
        <v>0.91</v>
      </c>
      <c r="E7341" s="39">
        <v>0.9042</v>
      </c>
    </row>
    <row r="7342" spans="1:5" x14ac:dyDescent="0.2">
      <c r="A7342" s="39">
        <v>96</v>
      </c>
      <c r="B7342" s="39">
        <v>2032</v>
      </c>
      <c r="C7342" s="38" t="s">
        <v>7415</v>
      </c>
      <c r="D7342" s="39">
        <v>0.90620000000000001</v>
      </c>
      <c r="E7342" s="39">
        <v>0.9</v>
      </c>
    </row>
    <row r="7343" spans="1:5" x14ac:dyDescent="0.2">
      <c r="A7343" s="39">
        <v>96</v>
      </c>
      <c r="B7343" s="39">
        <v>2033</v>
      </c>
      <c r="C7343" s="38" t="s">
        <v>7416</v>
      </c>
      <c r="D7343" s="39">
        <v>0.9022</v>
      </c>
      <c r="E7343" s="39">
        <v>0.89570000000000005</v>
      </c>
    </row>
    <row r="7344" spans="1:5" x14ac:dyDescent="0.2">
      <c r="A7344" s="39">
        <v>96</v>
      </c>
      <c r="B7344" s="39">
        <v>2034</v>
      </c>
      <c r="C7344" s="38" t="s">
        <v>7417</v>
      </c>
      <c r="D7344" s="39">
        <v>0.89770000000000005</v>
      </c>
      <c r="E7344" s="39">
        <v>0.89090000000000003</v>
      </c>
    </row>
    <row r="7345" spans="1:5" x14ac:dyDescent="0.2">
      <c r="A7345" s="39">
        <v>96</v>
      </c>
      <c r="B7345" s="39">
        <v>2035</v>
      </c>
      <c r="C7345" s="38" t="s">
        <v>7418</v>
      </c>
      <c r="D7345" s="39">
        <v>0.89329999999999998</v>
      </c>
      <c r="E7345" s="39">
        <v>0.88619999999999999</v>
      </c>
    </row>
    <row r="7346" spans="1:5" x14ac:dyDescent="0.2">
      <c r="A7346" s="39">
        <v>96</v>
      </c>
      <c r="B7346" s="39">
        <v>2036</v>
      </c>
      <c r="C7346" s="38" t="s">
        <v>7419</v>
      </c>
      <c r="D7346" s="39">
        <v>0.88929999999999998</v>
      </c>
      <c r="E7346" s="39">
        <v>0.88170000000000004</v>
      </c>
    </row>
    <row r="7347" spans="1:5" x14ac:dyDescent="0.2">
      <c r="A7347" s="39">
        <v>96</v>
      </c>
      <c r="B7347" s="39">
        <v>2037</v>
      </c>
      <c r="C7347" s="38" t="s">
        <v>7420</v>
      </c>
      <c r="D7347" s="39">
        <v>0.88549999999999995</v>
      </c>
      <c r="E7347" s="39">
        <v>0.87739999999999996</v>
      </c>
    </row>
    <row r="7348" spans="1:5" x14ac:dyDescent="0.2">
      <c r="A7348" s="39">
        <v>96</v>
      </c>
      <c r="B7348" s="39">
        <v>2038</v>
      </c>
      <c r="C7348" s="38" t="s">
        <v>7421</v>
      </c>
      <c r="D7348" s="39">
        <v>0.88190000000000002</v>
      </c>
      <c r="E7348" s="39">
        <v>0.87350000000000005</v>
      </c>
    </row>
    <row r="7349" spans="1:5" x14ac:dyDescent="0.2">
      <c r="A7349" s="39">
        <v>96</v>
      </c>
      <c r="B7349" s="39">
        <v>2039</v>
      </c>
      <c r="C7349" s="38" t="s">
        <v>7422</v>
      </c>
      <c r="D7349" s="39">
        <v>0.87860000000000005</v>
      </c>
      <c r="E7349" s="39">
        <v>0.86970000000000003</v>
      </c>
    </row>
    <row r="7350" spans="1:5" x14ac:dyDescent="0.2">
      <c r="A7350" s="39">
        <v>96</v>
      </c>
      <c r="B7350" s="39">
        <v>2040</v>
      </c>
      <c r="C7350" s="38" t="s">
        <v>7423</v>
      </c>
      <c r="D7350" s="39">
        <v>0.87539999999999996</v>
      </c>
      <c r="E7350" s="39">
        <v>0.86619999999999997</v>
      </c>
    </row>
    <row r="7351" spans="1:5" x14ac:dyDescent="0.2">
      <c r="A7351" s="39">
        <v>96</v>
      </c>
      <c r="B7351" s="39">
        <v>2041</v>
      </c>
      <c r="C7351" s="38" t="s">
        <v>7424</v>
      </c>
      <c r="D7351" s="39">
        <v>0.87239999999999995</v>
      </c>
      <c r="E7351" s="39">
        <v>0.86280000000000001</v>
      </c>
    </row>
    <row r="7352" spans="1:5" x14ac:dyDescent="0.2">
      <c r="A7352" s="39">
        <v>96</v>
      </c>
      <c r="B7352" s="39">
        <v>2042</v>
      </c>
      <c r="C7352" s="38" t="s">
        <v>7425</v>
      </c>
      <c r="D7352" s="39">
        <v>0.86970000000000003</v>
      </c>
      <c r="E7352" s="39">
        <v>0.85950000000000004</v>
      </c>
    </row>
    <row r="7353" spans="1:5" x14ac:dyDescent="0.2">
      <c r="A7353" s="39">
        <v>96</v>
      </c>
      <c r="B7353" s="39">
        <v>2043</v>
      </c>
      <c r="C7353" s="38" t="s">
        <v>7426</v>
      </c>
      <c r="D7353" s="39">
        <v>0.8669</v>
      </c>
      <c r="E7353" s="39">
        <v>0.85629999999999995</v>
      </c>
    </row>
    <row r="7354" spans="1:5" x14ac:dyDescent="0.2">
      <c r="A7354" s="39">
        <v>96</v>
      </c>
      <c r="B7354" s="39">
        <v>2044</v>
      </c>
      <c r="C7354" s="38" t="s">
        <v>7427</v>
      </c>
      <c r="D7354" s="39">
        <v>0.86419999999999997</v>
      </c>
      <c r="E7354" s="39">
        <v>0.85309999999999997</v>
      </c>
    </row>
    <row r="7355" spans="1:5" x14ac:dyDescent="0.2">
      <c r="A7355" s="39">
        <v>96</v>
      </c>
      <c r="B7355" s="39">
        <v>2045</v>
      </c>
      <c r="C7355" s="38" t="s">
        <v>7428</v>
      </c>
      <c r="D7355" s="39">
        <v>0.86150000000000004</v>
      </c>
      <c r="E7355" s="39">
        <v>0.85</v>
      </c>
    </row>
    <row r="7356" spans="1:5" x14ac:dyDescent="0.2">
      <c r="A7356" s="39">
        <v>96</v>
      </c>
      <c r="B7356" s="39">
        <v>2046</v>
      </c>
      <c r="C7356" s="38" t="s">
        <v>7429</v>
      </c>
      <c r="D7356" s="39">
        <v>0.8589</v>
      </c>
      <c r="E7356" s="39">
        <v>0.84689999999999999</v>
      </c>
    </row>
    <row r="7357" spans="1:5" x14ac:dyDescent="0.2">
      <c r="A7357" s="39">
        <v>96</v>
      </c>
      <c r="B7357" s="39">
        <v>2047</v>
      </c>
      <c r="C7357" s="38" t="s">
        <v>7430</v>
      </c>
      <c r="D7357" s="39">
        <v>0.85629999999999995</v>
      </c>
      <c r="E7357" s="39">
        <v>0.84389999999999998</v>
      </c>
    </row>
    <row r="7358" spans="1:5" x14ac:dyDescent="0.2">
      <c r="A7358" s="39">
        <v>96</v>
      </c>
      <c r="B7358" s="39">
        <v>2048</v>
      </c>
      <c r="C7358" s="38" t="s">
        <v>7431</v>
      </c>
      <c r="D7358" s="39">
        <v>0.85370000000000001</v>
      </c>
      <c r="E7358" s="39">
        <v>0.84089999999999998</v>
      </c>
    </row>
    <row r="7359" spans="1:5" x14ac:dyDescent="0.2">
      <c r="A7359" s="39">
        <v>96</v>
      </c>
      <c r="B7359" s="39">
        <v>2049</v>
      </c>
      <c r="C7359" s="38" t="s">
        <v>7432</v>
      </c>
      <c r="D7359" s="39">
        <v>0.85109999999999997</v>
      </c>
      <c r="E7359" s="39">
        <v>0.83799999999999997</v>
      </c>
    </row>
    <row r="7360" spans="1:5" x14ac:dyDescent="0.2">
      <c r="A7360" s="39">
        <v>96</v>
      </c>
      <c r="B7360" s="39">
        <v>2050</v>
      </c>
      <c r="C7360" s="38" t="s">
        <v>7433</v>
      </c>
      <c r="D7360" s="39">
        <v>0.84860000000000002</v>
      </c>
      <c r="E7360" s="39">
        <v>0.83509999999999995</v>
      </c>
    </row>
    <row r="7361" spans="1:5" x14ac:dyDescent="0.2">
      <c r="A7361" s="39">
        <v>96</v>
      </c>
      <c r="B7361" s="39">
        <v>2051</v>
      </c>
      <c r="C7361" s="38" t="s">
        <v>7434</v>
      </c>
      <c r="D7361" s="39">
        <v>0.84609999999999996</v>
      </c>
      <c r="E7361" s="39">
        <v>0.83220000000000005</v>
      </c>
    </row>
    <row r="7362" spans="1:5" x14ac:dyDescent="0.2">
      <c r="A7362" s="39">
        <v>96</v>
      </c>
      <c r="B7362" s="39">
        <v>2052</v>
      </c>
      <c r="C7362" s="38" t="s">
        <v>7435</v>
      </c>
      <c r="D7362" s="39">
        <v>0.84370000000000001</v>
      </c>
      <c r="E7362" s="39">
        <v>0.82940000000000003</v>
      </c>
    </row>
    <row r="7363" spans="1:5" x14ac:dyDescent="0.2">
      <c r="A7363" s="39">
        <v>96</v>
      </c>
      <c r="B7363" s="39">
        <v>2053</v>
      </c>
      <c r="C7363" s="38" t="s">
        <v>7436</v>
      </c>
      <c r="D7363" s="39">
        <v>0.84119999999999995</v>
      </c>
      <c r="E7363" s="39">
        <v>0.82669999999999999</v>
      </c>
    </row>
    <row r="7364" spans="1:5" x14ac:dyDescent="0.2">
      <c r="A7364" s="39">
        <v>96</v>
      </c>
      <c r="B7364" s="39">
        <v>2054</v>
      </c>
      <c r="C7364" s="38" t="s">
        <v>7437</v>
      </c>
      <c r="D7364" s="39">
        <v>0.83879999999999999</v>
      </c>
      <c r="E7364" s="39">
        <v>0.82399999999999995</v>
      </c>
    </row>
    <row r="7365" spans="1:5" x14ac:dyDescent="0.2">
      <c r="A7365" s="39">
        <v>96</v>
      </c>
      <c r="B7365" s="39">
        <v>2055</v>
      </c>
      <c r="C7365" s="38" t="s">
        <v>7438</v>
      </c>
      <c r="D7365" s="39">
        <v>0.83650000000000002</v>
      </c>
      <c r="E7365" s="39">
        <v>0.82130000000000003</v>
      </c>
    </row>
    <row r="7366" spans="1:5" x14ac:dyDescent="0.2">
      <c r="A7366" s="39">
        <v>96</v>
      </c>
      <c r="B7366" s="39">
        <v>2056</v>
      </c>
      <c r="C7366" s="38" t="s">
        <v>7439</v>
      </c>
      <c r="D7366" s="39">
        <v>0.83399999999999996</v>
      </c>
      <c r="E7366" s="39">
        <v>0.81859999999999999</v>
      </c>
    </row>
    <row r="7367" spans="1:5" x14ac:dyDescent="0.2">
      <c r="A7367" s="39">
        <v>96</v>
      </c>
      <c r="B7367" s="39">
        <v>2057</v>
      </c>
      <c r="C7367" s="38" t="s">
        <v>7440</v>
      </c>
      <c r="D7367" s="39">
        <v>0.83169999999999999</v>
      </c>
      <c r="E7367" s="39">
        <v>0.81599999999999995</v>
      </c>
    </row>
    <row r="7368" spans="1:5" x14ac:dyDescent="0.2">
      <c r="A7368" s="39">
        <v>96</v>
      </c>
      <c r="B7368" s="39">
        <v>2058</v>
      </c>
      <c r="C7368" s="38" t="s">
        <v>7441</v>
      </c>
      <c r="D7368" s="39">
        <v>0.82950000000000002</v>
      </c>
      <c r="E7368" s="39">
        <v>0.81340000000000001</v>
      </c>
    </row>
    <row r="7369" spans="1:5" x14ac:dyDescent="0.2">
      <c r="A7369" s="39">
        <v>96</v>
      </c>
      <c r="B7369" s="39">
        <v>2059</v>
      </c>
      <c r="C7369" s="38" t="s">
        <v>7442</v>
      </c>
      <c r="D7369" s="39">
        <v>0.82709999999999995</v>
      </c>
      <c r="E7369" s="39">
        <v>0.81089999999999995</v>
      </c>
    </row>
    <row r="7370" spans="1:5" x14ac:dyDescent="0.2">
      <c r="A7370" s="39">
        <v>96</v>
      </c>
      <c r="B7370" s="39">
        <v>2060</v>
      </c>
      <c r="C7370" s="38" t="s">
        <v>7443</v>
      </c>
      <c r="D7370" s="39">
        <v>0.82489999999999997</v>
      </c>
      <c r="E7370" s="39">
        <v>0.80830000000000002</v>
      </c>
    </row>
    <row r="7371" spans="1:5" x14ac:dyDescent="0.2">
      <c r="A7371" s="39">
        <v>96</v>
      </c>
      <c r="B7371" s="39">
        <v>2061</v>
      </c>
      <c r="C7371" s="38" t="s">
        <v>7444</v>
      </c>
      <c r="D7371" s="39">
        <v>0.82279999999999998</v>
      </c>
      <c r="E7371" s="39">
        <v>0.80589999999999995</v>
      </c>
    </row>
    <row r="7372" spans="1:5" x14ac:dyDescent="0.2">
      <c r="A7372" s="39">
        <v>96</v>
      </c>
      <c r="B7372" s="39">
        <v>2062</v>
      </c>
      <c r="C7372" s="38" t="s">
        <v>7445</v>
      </c>
      <c r="D7372" s="39">
        <v>0.82050000000000001</v>
      </c>
      <c r="E7372" s="39">
        <v>0.80349999999999999</v>
      </c>
    </row>
    <row r="7373" spans="1:5" x14ac:dyDescent="0.2">
      <c r="A7373" s="39">
        <v>96</v>
      </c>
      <c r="B7373" s="39">
        <v>2063</v>
      </c>
      <c r="C7373" s="38" t="s">
        <v>7446</v>
      </c>
      <c r="D7373" s="39">
        <v>0.81840000000000002</v>
      </c>
      <c r="E7373" s="39">
        <v>0.80110000000000003</v>
      </c>
    </row>
    <row r="7374" spans="1:5" x14ac:dyDescent="0.2">
      <c r="A7374" s="39">
        <v>96</v>
      </c>
      <c r="B7374" s="39">
        <v>2064</v>
      </c>
      <c r="C7374" s="38" t="s">
        <v>7447</v>
      </c>
      <c r="D7374" s="39">
        <v>0.81620000000000004</v>
      </c>
      <c r="E7374" s="39">
        <v>0.79869999999999997</v>
      </c>
    </row>
    <row r="7375" spans="1:5" x14ac:dyDescent="0.2">
      <c r="A7375" s="39">
        <v>96</v>
      </c>
      <c r="B7375" s="39">
        <v>2065</v>
      </c>
      <c r="C7375" s="38" t="s">
        <v>7448</v>
      </c>
      <c r="D7375" s="39">
        <v>0.81410000000000005</v>
      </c>
      <c r="E7375" s="39">
        <v>0.7964</v>
      </c>
    </row>
    <row r="7376" spans="1:5" x14ac:dyDescent="0.2">
      <c r="A7376" s="39">
        <v>96</v>
      </c>
      <c r="B7376" s="39">
        <v>2066</v>
      </c>
      <c r="C7376" s="38" t="s">
        <v>7449</v>
      </c>
      <c r="D7376" s="39">
        <v>0.81210000000000004</v>
      </c>
      <c r="E7376" s="39">
        <v>0.79410000000000003</v>
      </c>
    </row>
    <row r="7377" spans="1:5" x14ac:dyDescent="0.2">
      <c r="A7377" s="39">
        <v>96</v>
      </c>
      <c r="B7377" s="39">
        <v>2067</v>
      </c>
      <c r="C7377" s="38" t="s">
        <v>7450</v>
      </c>
      <c r="D7377" s="39">
        <v>0.81</v>
      </c>
      <c r="E7377" s="39">
        <v>0.79190000000000005</v>
      </c>
    </row>
    <row r="7378" spans="1:5" x14ac:dyDescent="0.2">
      <c r="A7378" s="39">
        <v>96</v>
      </c>
      <c r="B7378" s="39">
        <v>2068</v>
      </c>
      <c r="C7378" s="38" t="s">
        <v>7451</v>
      </c>
      <c r="D7378" s="39">
        <v>0.80800000000000005</v>
      </c>
      <c r="E7378" s="39">
        <v>0.78969999999999996</v>
      </c>
    </row>
    <row r="7379" spans="1:5" x14ac:dyDescent="0.2">
      <c r="A7379" s="39">
        <v>96</v>
      </c>
      <c r="B7379" s="39">
        <v>2069</v>
      </c>
      <c r="C7379" s="38" t="s">
        <v>7452</v>
      </c>
      <c r="D7379" s="39">
        <v>0.80589999999999995</v>
      </c>
      <c r="E7379" s="39">
        <v>0.78739999999999999</v>
      </c>
    </row>
    <row r="7380" spans="1:5" x14ac:dyDescent="0.2">
      <c r="A7380" s="39">
        <v>96</v>
      </c>
      <c r="B7380" s="39">
        <v>2070</v>
      </c>
      <c r="C7380" s="38" t="s">
        <v>7453</v>
      </c>
      <c r="D7380" s="39">
        <v>0.80389999999999995</v>
      </c>
      <c r="E7380" s="39">
        <v>0.7853</v>
      </c>
    </row>
    <row r="7381" spans="1:5" x14ac:dyDescent="0.2">
      <c r="A7381" s="39">
        <v>96</v>
      </c>
      <c r="B7381" s="39">
        <v>2071</v>
      </c>
      <c r="C7381" s="38" t="s">
        <v>7454</v>
      </c>
      <c r="D7381" s="39">
        <v>0.80189999999999995</v>
      </c>
      <c r="E7381" s="39">
        <v>0.78320000000000001</v>
      </c>
    </row>
    <row r="7382" spans="1:5" x14ac:dyDescent="0.2">
      <c r="A7382" s="39">
        <v>96</v>
      </c>
      <c r="B7382" s="39">
        <v>2072</v>
      </c>
      <c r="C7382" s="38" t="s">
        <v>7455</v>
      </c>
      <c r="D7382" s="39">
        <v>0.8</v>
      </c>
      <c r="E7382" s="39">
        <v>0.78100000000000003</v>
      </c>
    </row>
    <row r="7383" spans="1:5" x14ac:dyDescent="0.2">
      <c r="A7383" s="39">
        <v>96</v>
      </c>
      <c r="B7383" s="39">
        <v>2073</v>
      </c>
      <c r="C7383" s="38" t="s">
        <v>7456</v>
      </c>
      <c r="D7383" s="39">
        <v>0.79810000000000003</v>
      </c>
      <c r="E7383" s="39">
        <v>0.77900000000000003</v>
      </c>
    </row>
    <row r="7384" spans="1:5" x14ac:dyDescent="0.2">
      <c r="A7384" s="39">
        <v>96</v>
      </c>
      <c r="B7384" s="39">
        <v>2074</v>
      </c>
      <c r="C7384" s="38" t="s">
        <v>7457</v>
      </c>
      <c r="D7384" s="39">
        <v>0.79620000000000002</v>
      </c>
      <c r="E7384" s="39">
        <v>0.77690000000000003</v>
      </c>
    </row>
    <row r="7385" spans="1:5" x14ac:dyDescent="0.2">
      <c r="A7385" s="39">
        <v>96</v>
      </c>
      <c r="B7385" s="39">
        <v>2075</v>
      </c>
      <c r="C7385" s="38" t="s">
        <v>7458</v>
      </c>
      <c r="D7385" s="39">
        <v>0.7944</v>
      </c>
      <c r="E7385" s="39">
        <v>0.77500000000000002</v>
      </c>
    </row>
    <row r="7386" spans="1:5" x14ac:dyDescent="0.2">
      <c r="A7386" s="39">
        <v>96</v>
      </c>
      <c r="B7386" s="39">
        <v>2076</v>
      </c>
      <c r="C7386" s="38" t="s">
        <v>7459</v>
      </c>
      <c r="D7386" s="39">
        <v>0.79249999999999998</v>
      </c>
      <c r="E7386" s="39">
        <v>0.77300000000000002</v>
      </c>
    </row>
    <row r="7387" spans="1:5" x14ac:dyDescent="0.2">
      <c r="A7387" s="39">
        <v>96</v>
      </c>
      <c r="B7387" s="39">
        <v>2077</v>
      </c>
      <c r="C7387" s="38" t="s">
        <v>7460</v>
      </c>
      <c r="D7387" s="39">
        <v>0.79069999999999996</v>
      </c>
      <c r="E7387" s="39">
        <v>0.77100000000000002</v>
      </c>
    </row>
    <row r="7388" spans="1:5" x14ac:dyDescent="0.2">
      <c r="A7388" s="39">
        <v>96</v>
      </c>
      <c r="B7388" s="39">
        <v>2078</v>
      </c>
      <c r="C7388" s="38" t="s">
        <v>7461</v>
      </c>
      <c r="D7388" s="39">
        <v>0.78879999999999995</v>
      </c>
      <c r="E7388" s="39">
        <v>0.76910000000000001</v>
      </c>
    </row>
    <row r="7389" spans="1:5" x14ac:dyDescent="0.2">
      <c r="A7389" s="39">
        <v>96</v>
      </c>
      <c r="B7389" s="39">
        <v>2079</v>
      </c>
      <c r="C7389" s="38" t="s">
        <v>7462</v>
      </c>
      <c r="D7389" s="39">
        <v>0.78710000000000002</v>
      </c>
      <c r="E7389" s="39">
        <v>0.76719999999999999</v>
      </c>
    </row>
    <row r="7390" spans="1:5" x14ac:dyDescent="0.2">
      <c r="A7390" s="39">
        <v>96</v>
      </c>
      <c r="B7390" s="39">
        <v>2080</v>
      </c>
      <c r="C7390" s="38" t="s">
        <v>7463</v>
      </c>
      <c r="D7390" s="39">
        <v>0.7853</v>
      </c>
      <c r="E7390" s="39">
        <v>0.76539999999999997</v>
      </c>
    </row>
    <row r="7391" spans="1:5" x14ac:dyDescent="0.2">
      <c r="A7391" s="39">
        <v>96</v>
      </c>
      <c r="B7391" s="39">
        <v>2081</v>
      </c>
      <c r="C7391" s="38" t="s">
        <v>7464</v>
      </c>
      <c r="D7391" s="39">
        <v>0.78359999999999996</v>
      </c>
      <c r="E7391" s="39">
        <v>0.76349999999999996</v>
      </c>
    </row>
    <row r="7392" spans="1:5" x14ac:dyDescent="0.2">
      <c r="A7392" s="39">
        <v>96</v>
      </c>
      <c r="B7392" s="39">
        <v>2082</v>
      </c>
      <c r="C7392" s="38" t="s">
        <v>7465</v>
      </c>
      <c r="D7392" s="39">
        <v>0.78180000000000005</v>
      </c>
      <c r="E7392" s="39">
        <v>0.76170000000000004</v>
      </c>
    </row>
    <row r="7393" spans="1:5" x14ac:dyDescent="0.2">
      <c r="A7393" s="39">
        <v>96</v>
      </c>
      <c r="B7393" s="39">
        <v>2083</v>
      </c>
      <c r="C7393" s="38" t="s">
        <v>7466</v>
      </c>
      <c r="D7393" s="39">
        <v>0.7802</v>
      </c>
      <c r="E7393" s="39">
        <v>0.75990000000000002</v>
      </c>
    </row>
    <row r="7394" spans="1:5" x14ac:dyDescent="0.2">
      <c r="A7394" s="39">
        <v>96</v>
      </c>
      <c r="B7394" s="39">
        <v>2084</v>
      </c>
      <c r="C7394" s="38" t="s">
        <v>7467</v>
      </c>
      <c r="D7394" s="39">
        <v>0.77839999999999998</v>
      </c>
      <c r="E7394" s="39">
        <v>0.75819999999999999</v>
      </c>
    </row>
    <row r="7395" spans="1:5" x14ac:dyDescent="0.2">
      <c r="A7395" s="39">
        <v>96</v>
      </c>
      <c r="B7395" s="39">
        <v>2085</v>
      </c>
      <c r="C7395" s="38" t="s">
        <v>7468</v>
      </c>
      <c r="D7395" s="39">
        <v>0.77680000000000005</v>
      </c>
      <c r="E7395" s="39">
        <v>0.75639999999999996</v>
      </c>
    </row>
    <row r="7396" spans="1:5" x14ac:dyDescent="0.2">
      <c r="A7396" s="39">
        <v>96</v>
      </c>
      <c r="B7396" s="39">
        <v>2086</v>
      </c>
      <c r="C7396" s="38" t="s">
        <v>7469</v>
      </c>
      <c r="D7396" s="39">
        <v>0.77510000000000001</v>
      </c>
      <c r="E7396" s="39">
        <v>0.75470000000000004</v>
      </c>
    </row>
    <row r="7397" spans="1:5" x14ac:dyDescent="0.2">
      <c r="A7397" s="39">
        <v>96</v>
      </c>
      <c r="B7397" s="39">
        <v>2087</v>
      </c>
      <c r="C7397" s="38" t="s">
        <v>7470</v>
      </c>
      <c r="D7397" s="39">
        <v>0.77359999999999995</v>
      </c>
      <c r="E7397" s="39">
        <v>0.753</v>
      </c>
    </row>
    <row r="7398" spans="1:5" x14ac:dyDescent="0.2">
      <c r="A7398" s="39">
        <v>96</v>
      </c>
      <c r="B7398" s="39">
        <v>2088</v>
      </c>
      <c r="C7398" s="38" t="s">
        <v>7471</v>
      </c>
      <c r="D7398" s="39">
        <v>0.77190000000000003</v>
      </c>
      <c r="E7398" s="39">
        <v>0.75139999999999996</v>
      </c>
    </row>
    <row r="7399" spans="1:5" x14ac:dyDescent="0.2">
      <c r="A7399" s="39">
        <v>96</v>
      </c>
      <c r="B7399" s="39">
        <v>2089</v>
      </c>
      <c r="C7399" s="38" t="s">
        <v>7472</v>
      </c>
      <c r="D7399" s="39">
        <v>0.77029999999999998</v>
      </c>
      <c r="E7399" s="39">
        <v>0.74970000000000003</v>
      </c>
    </row>
    <row r="7400" spans="1:5" x14ac:dyDescent="0.2">
      <c r="A7400" s="39">
        <v>96</v>
      </c>
      <c r="B7400" s="39">
        <v>2090</v>
      </c>
      <c r="C7400" s="38" t="s">
        <v>7473</v>
      </c>
      <c r="D7400" s="39">
        <v>0.76880000000000004</v>
      </c>
      <c r="E7400" s="39">
        <v>0.74819999999999998</v>
      </c>
    </row>
    <row r="7401" spans="1:5" x14ac:dyDescent="0.2">
      <c r="A7401" s="39">
        <v>96</v>
      </c>
      <c r="B7401" s="39">
        <v>2091</v>
      </c>
      <c r="C7401" s="38" t="s">
        <v>7474</v>
      </c>
      <c r="D7401" s="39">
        <v>0.76719999999999999</v>
      </c>
      <c r="E7401" s="39">
        <v>0.74650000000000005</v>
      </c>
    </row>
    <row r="7402" spans="1:5" x14ac:dyDescent="0.2">
      <c r="A7402" s="39">
        <v>96</v>
      </c>
      <c r="B7402" s="39">
        <v>2092</v>
      </c>
      <c r="C7402" s="38" t="s">
        <v>7475</v>
      </c>
      <c r="D7402" s="39">
        <v>0.76570000000000005</v>
      </c>
      <c r="E7402" s="39">
        <v>0.745</v>
      </c>
    </row>
    <row r="7403" spans="1:5" x14ac:dyDescent="0.2">
      <c r="A7403" s="39">
        <v>96</v>
      </c>
      <c r="B7403" s="39">
        <v>2093</v>
      </c>
      <c r="C7403" s="38" t="s">
        <v>7476</v>
      </c>
      <c r="D7403" s="39">
        <v>0.76419999999999999</v>
      </c>
      <c r="E7403" s="39">
        <v>0.74339999999999995</v>
      </c>
    </row>
    <row r="7404" spans="1:5" x14ac:dyDescent="0.2">
      <c r="A7404" s="39">
        <v>96</v>
      </c>
      <c r="B7404" s="39">
        <v>2094</v>
      </c>
      <c r="C7404" s="38" t="s">
        <v>7477</v>
      </c>
      <c r="D7404" s="39">
        <v>0.76280000000000003</v>
      </c>
      <c r="E7404" s="39">
        <v>0.74199999999999999</v>
      </c>
    </row>
    <row r="7405" spans="1:5" x14ac:dyDescent="0.2">
      <c r="A7405" s="39">
        <v>96</v>
      </c>
      <c r="B7405" s="39">
        <v>2095</v>
      </c>
      <c r="C7405" s="38" t="s">
        <v>7478</v>
      </c>
      <c r="D7405" s="39">
        <v>0.76129999999999998</v>
      </c>
      <c r="E7405" s="39">
        <v>0.74039999999999995</v>
      </c>
    </row>
    <row r="7406" spans="1:5" x14ac:dyDescent="0.2">
      <c r="A7406" s="39">
        <v>96</v>
      </c>
      <c r="B7406" s="39">
        <v>2096</v>
      </c>
      <c r="C7406" s="38" t="s">
        <v>7479</v>
      </c>
      <c r="D7406" s="39">
        <v>0.75980000000000003</v>
      </c>
      <c r="E7406" s="39">
        <v>0.7389</v>
      </c>
    </row>
    <row r="7407" spans="1:5" x14ac:dyDescent="0.2">
      <c r="A7407" s="39">
        <v>96</v>
      </c>
      <c r="B7407" s="39">
        <v>2097</v>
      </c>
      <c r="C7407" s="38" t="s">
        <v>7480</v>
      </c>
      <c r="D7407" s="39">
        <v>0.75839999999999996</v>
      </c>
      <c r="E7407" s="39">
        <v>0.73750000000000004</v>
      </c>
    </row>
    <row r="7408" spans="1:5" x14ac:dyDescent="0.2">
      <c r="A7408" s="39">
        <v>96</v>
      </c>
      <c r="B7408" s="39">
        <v>2098</v>
      </c>
      <c r="C7408" s="38" t="s">
        <v>7481</v>
      </c>
      <c r="D7408" s="39">
        <v>0.75690000000000002</v>
      </c>
      <c r="E7408" s="39">
        <v>0.73609999999999998</v>
      </c>
    </row>
    <row r="7409" spans="1:5" x14ac:dyDescent="0.2">
      <c r="A7409" s="39">
        <v>96</v>
      </c>
      <c r="B7409" s="39">
        <v>2099</v>
      </c>
      <c r="C7409" s="38" t="s">
        <v>7482</v>
      </c>
      <c r="D7409" s="39">
        <v>0.75560000000000005</v>
      </c>
      <c r="E7409" s="39">
        <v>0.73470000000000002</v>
      </c>
    </row>
    <row r="7410" spans="1:5" x14ac:dyDescent="0.2">
      <c r="A7410" s="39">
        <v>96</v>
      </c>
      <c r="B7410" s="39">
        <v>2100</v>
      </c>
      <c r="C7410" s="38" t="s">
        <v>7483</v>
      </c>
      <c r="D7410" s="39">
        <v>0.75419999999999998</v>
      </c>
      <c r="E7410" s="39">
        <v>0.73329999999999995</v>
      </c>
    </row>
    <row r="7411" spans="1:5" x14ac:dyDescent="0.2">
      <c r="A7411" s="39">
        <v>96</v>
      </c>
      <c r="B7411" s="39">
        <v>2101</v>
      </c>
      <c r="C7411" s="38" t="s">
        <v>7484</v>
      </c>
      <c r="D7411" s="39">
        <v>0.75280000000000002</v>
      </c>
      <c r="E7411" s="39">
        <v>0.7319</v>
      </c>
    </row>
    <row r="7412" spans="1:5" x14ac:dyDescent="0.2">
      <c r="A7412" s="39">
        <v>96</v>
      </c>
      <c r="B7412" s="39">
        <v>2102</v>
      </c>
      <c r="C7412" s="38" t="s">
        <v>7485</v>
      </c>
      <c r="D7412" s="39">
        <v>0.75149999999999995</v>
      </c>
      <c r="E7412" s="39">
        <v>0.73060000000000003</v>
      </c>
    </row>
    <row r="7413" spans="1:5" x14ac:dyDescent="0.2">
      <c r="A7413" s="39">
        <v>96</v>
      </c>
      <c r="B7413" s="39">
        <v>2103</v>
      </c>
      <c r="C7413" s="38" t="s">
        <v>7486</v>
      </c>
      <c r="D7413" s="39">
        <v>0.75009999999999999</v>
      </c>
      <c r="E7413" s="39">
        <v>0.72919999999999996</v>
      </c>
    </row>
    <row r="7414" spans="1:5" x14ac:dyDescent="0.2">
      <c r="A7414" s="39">
        <v>96</v>
      </c>
      <c r="B7414" s="39">
        <v>2104</v>
      </c>
      <c r="C7414" s="38" t="s">
        <v>7487</v>
      </c>
      <c r="D7414" s="39">
        <v>0.74880000000000002</v>
      </c>
      <c r="E7414" s="39">
        <v>0.72799999999999998</v>
      </c>
    </row>
    <row r="7415" spans="1:5" x14ac:dyDescent="0.2">
      <c r="A7415" s="39">
        <v>96</v>
      </c>
      <c r="B7415" s="39">
        <v>2105</v>
      </c>
      <c r="C7415" s="38" t="s">
        <v>7488</v>
      </c>
      <c r="D7415" s="39">
        <v>0.74750000000000005</v>
      </c>
      <c r="E7415" s="39">
        <v>0.72670000000000001</v>
      </c>
    </row>
    <row r="7416" spans="1:5" x14ac:dyDescent="0.2">
      <c r="A7416" s="39">
        <v>96</v>
      </c>
      <c r="B7416" s="39">
        <v>2106</v>
      </c>
      <c r="C7416" s="38" t="s">
        <v>7489</v>
      </c>
      <c r="D7416" s="39">
        <v>0.74619999999999997</v>
      </c>
      <c r="E7416" s="39">
        <v>0.72540000000000004</v>
      </c>
    </row>
    <row r="7417" spans="1:5" x14ac:dyDescent="0.2">
      <c r="A7417" s="39">
        <v>96</v>
      </c>
      <c r="B7417" s="39">
        <v>2107</v>
      </c>
      <c r="C7417" s="38" t="s">
        <v>7490</v>
      </c>
      <c r="D7417" s="39">
        <v>0.745</v>
      </c>
      <c r="E7417" s="39">
        <v>0.72419999999999995</v>
      </c>
    </row>
    <row r="7418" spans="1:5" x14ac:dyDescent="0.2">
      <c r="A7418" s="39">
        <v>96</v>
      </c>
      <c r="B7418" s="39">
        <v>2108</v>
      </c>
      <c r="C7418" s="38" t="s">
        <v>7491</v>
      </c>
      <c r="D7418" s="39">
        <v>0.74370000000000003</v>
      </c>
      <c r="E7418" s="39">
        <v>0.72289999999999999</v>
      </c>
    </row>
    <row r="7419" spans="1:5" x14ac:dyDescent="0.2">
      <c r="A7419" s="39">
        <v>96</v>
      </c>
      <c r="B7419" s="39">
        <v>2109</v>
      </c>
      <c r="C7419" s="38" t="s">
        <v>7492</v>
      </c>
      <c r="D7419" s="39">
        <v>0.74239999999999995</v>
      </c>
      <c r="E7419" s="39">
        <v>0.72170000000000001</v>
      </c>
    </row>
    <row r="7420" spans="1:5" x14ac:dyDescent="0.2">
      <c r="A7420" s="39">
        <v>96</v>
      </c>
      <c r="B7420" s="39">
        <v>2110</v>
      </c>
      <c r="C7420" s="38" t="s">
        <v>7493</v>
      </c>
      <c r="D7420" s="39">
        <v>0.74119999999999997</v>
      </c>
      <c r="E7420" s="39">
        <v>0.72050000000000003</v>
      </c>
    </row>
    <row r="7421" spans="1:5" x14ac:dyDescent="0.2">
      <c r="A7421" s="39">
        <v>96</v>
      </c>
      <c r="B7421" s="39">
        <v>2111</v>
      </c>
      <c r="C7421" s="38" t="s">
        <v>7494</v>
      </c>
      <c r="D7421" s="39">
        <v>0.74</v>
      </c>
      <c r="E7421" s="39">
        <v>0.71930000000000005</v>
      </c>
    </row>
    <row r="7422" spans="1:5" x14ac:dyDescent="0.2">
      <c r="A7422" s="39">
        <v>96</v>
      </c>
      <c r="B7422" s="39">
        <v>2112</v>
      </c>
      <c r="C7422" s="38" t="s">
        <v>7495</v>
      </c>
      <c r="D7422" s="39">
        <v>0.73880000000000001</v>
      </c>
      <c r="E7422" s="39">
        <v>0.71809999999999996</v>
      </c>
    </row>
    <row r="7423" spans="1:5" x14ac:dyDescent="0.2">
      <c r="A7423" s="39">
        <v>96</v>
      </c>
      <c r="B7423" s="39">
        <v>2113</v>
      </c>
      <c r="C7423" s="38" t="s">
        <v>7496</v>
      </c>
      <c r="D7423" s="39">
        <v>0.73770000000000002</v>
      </c>
      <c r="E7423" s="39">
        <v>0.71699999999999997</v>
      </c>
    </row>
    <row r="7424" spans="1:5" x14ac:dyDescent="0.2">
      <c r="A7424" s="39">
        <v>96</v>
      </c>
      <c r="B7424" s="39">
        <v>2114</v>
      </c>
      <c r="C7424" s="38" t="s">
        <v>7497</v>
      </c>
      <c r="D7424" s="39">
        <v>0.73650000000000004</v>
      </c>
      <c r="E7424" s="39">
        <v>0.71589999999999998</v>
      </c>
    </row>
    <row r="7425" spans="1:5" x14ac:dyDescent="0.2">
      <c r="A7425" s="39">
        <v>96</v>
      </c>
      <c r="B7425" s="39">
        <v>2115</v>
      </c>
      <c r="C7425" s="38" t="s">
        <v>7498</v>
      </c>
      <c r="D7425" s="39">
        <v>0.73529999999999995</v>
      </c>
      <c r="E7425" s="39">
        <v>0.7147</v>
      </c>
    </row>
    <row r="7426" spans="1:5" x14ac:dyDescent="0.2">
      <c r="A7426" s="39">
        <v>96</v>
      </c>
      <c r="B7426" s="39">
        <v>2116</v>
      </c>
      <c r="C7426" s="38" t="s">
        <v>7499</v>
      </c>
      <c r="D7426" s="39">
        <v>0.73410195519348242</v>
      </c>
      <c r="E7426" s="39">
        <v>0.71350201145411374</v>
      </c>
    </row>
    <row r="7427" spans="1:5" x14ac:dyDescent="0.2">
      <c r="A7427" s="39">
        <v>96</v>
      </c>
      <c r="B7427" s="39">
        <v>2117</v>
      </c>
      <c r="C7427" s="38" t="s">
        <v>7500</v>
      </c>
      <c r="D7427" s="39">
        <v>0.73290586239479627</v>
      </c>
      <c r="E7427" s="39">
        <v>0.71230603099071821</v>
      </c>
    </row>
    <row r="7428" spans="1:5" x14ac:dyDescent="0.2">
      <c r="A7428" s="39">
        <v>97</v>
      </c>
      <c r="B7428" s="39">
        <v>2024</v>
      </c>
      <c r="C7428" s="38" t="s">
        <v>7501</v>
      </c>
      <c r="D7428" s="39">
        <v>0.95430000000000004</v>
      </c>
      <c r="E7428" s="39">
        <v>0.95299999999999996</v>
      </c>
    </row>
    <row r="7429" spans="1:5" x14ac:dyDescent="0.2">
      <c r="A7429" s="39">
        <v>97</v>
      </c>
      <c r="B7429" s="39">
        <v>2025</v>
      </c>
      <c r="C7429" s="38" t="s">
        <v>7502</v>
      </c>
      <c r="D7429" s="39">
        <v>0.93240000000000001</v>
      </c>
      <c r="E7429" s="39">
        <v>0.93030000000000002</v>
      </c>
    </row>
    <row r="7430" spans="1:5" x14ac:dyDescent="0.2">
      <c r="A7430" s="39">
        <v>97</v>
      </c>
      <c r="B7430" s="39">
        <v>2026</v>
      </c>
      <c r="C7430" s="38" t="s">
        <v>7503</v>
      </c>
      <c r="D7430" s="39">
        <v>0.92930000000000001</v>
      </c>
      <c r="E7430" s="39">
        <v>0.92659999999999998</v>
      </c>
    </row>
    <row r="7431" spans="1:5" x14ac:dyDescent="0.2">
      <c r="A7431" s="39">
        <v>97</v>
      </c>
      <c r="B7431" s="39">
        <v>2027</v>
      </c>
      <c r="C7431" s="38" t="s">
        <v>7504</v>
      </c>
      <c r="D7431" s="39">
        <v>0.92620000000000002</v>
      </c>
      <c r="E7431" s="39">
        <v>0.92300000000000004</v>
      </c>
    </row>
    <row r="7432" spans="1:5" x14ac:dyDescent="0.2">
      <c r="A7432" s="39">
        <v>97</v>
      </c>
      <c r="B7432" s="39">
        <v>2028</v>
      </c>
      <c r="C7432" s="38" t="s">
        <v>7505</v>
      </c>
      <c r="D7432" s="39">
        <v>0.92330000000000001</v>
      </c>
      <c r="E7432" s="39">
        <v>0.9194</v>
      </c>
    </row>
    <row r="7433" spans="1:5" x14ac:dyDescent="0.2">
      <c r="A7433" s="39">
        <v>97</v>
      </c>
      <c r="B7433" s="39">
        <v>2029</v>
      </c>
      <c r="C7433" s="38" t="s">
        <v>7506</v>
      </c>
      <c r="D7433" s="39">
        <v>0.92030000000000001</v>
      </c>
      <c r="E7433" s="39">
        <v>0.91590000000000005</v>
      </c>
    </row>
    <row r="7434" spans="1:5" x14ac:dyDescent="0.2">
      <c r="A7434" s="39">
        <v>97</v>
      </c>
      <c r="B7434" s="39">
        <v>2030</v>
      </c>
      <c r="C7434" s="38" t="s">
        <v>7507</v>
      </c>
      <c r="D7434" s="39">
        <v>0.91720000000000002</v>
      </c>
      <c r="E7434" s="39">
        <v>0.9123</v>
      </c>
    </row>
    <row r="7435" spans="1:5" x14ac:dyDescent="0.2">
      <c r="A7435" s="39">
        <v>97</v>
      </c>
      <c r="B7435" s="39">
        <v>2031</v>
      </c>
      <c r="C7435" s="38" t="s">
        <v>7508</v>
      </c>
      <c r="D7435" s="39">
        <v>0.91390000000000005</v>
      </c>
      <c r="E7435" s="39">
        <v>0.90890000000000004</v>
      </c>
    </row>
    <row r="7436" spans="1:5" x14ac:dyDescent="0.2">
      <c r="A7436" s="39">
        <v>97</v>
      </c>
      <c r="B7436" s="39">
        <v>2032</v>
      </c>
      <c r="C7436" s="38" t="s">
        <v>7509</v>
      </c>
      <c r="D7436" s="39">
        <v>0.91059999999999997</v>
      </c>
      <c r="E7436" s="39">
        <v>0.9052</v>
      </c>
    </row>
    <row r="7437" spans="1:5" x14ac:dyDescent="0.2">
      <c r="A7437" s="39">
        <v>97</v>
      </c>
      <c r="B7437" s="39">
        <v>2033</v>
      </c>
      <c r="C7437" s="38" t="s">
        <v>7510</v>
      </c>
      <c r="D7437" s="39">
        <v>0.90700000000000003</v>
      </c>
      <c r="E7437" s="39">
        <v>0.90139999999999998</v>
      </c>
    </row>
    <row r="7438" spans="1:5" x14ac:dyDescent="0.2">
      <c r="A7438" s="39">
        <v>97</v>
      </c>
      <c r="B7438" s="39">
        <v>2034</v>
      </c>
      <c r="C7438" s="38" t="s">
        <v>7511</v>
      </c>
      <c r="D7438" s="39">
        <v>0.90310000000000001</v>
      </c>
      <c r="E7438" s="39">
        <v>0.89710000000000001</v>
      </c>
    </row>
    <row r="7439" spans="1:5" x14ac:dyDescent="0.2">
      <c r="A7439" s="39">
        <v>97</v>
      </c>
      <c r="B7439" s="39">
        <v>2035</v>
      </c>
      <c r="C7439" s="38" t="s">
        <v>7512</v>
      </c>
      <c r="D7439" s="39">
        <v>0.8992</v>
      </c>
      <c r="E7439" s="39">
        <v>0.89300000000000002</v>
      </c>
    </row>
    <row r="7440" spans="1:5" x14ac:dyDescent="0.2">
      <c r="A7440" s="39">
        <v>97</v>
      </c>
      <c r="B7440" s="39">
        <v>2036</v>
      </c>
      <c r="C7440" s="38" t="s">
        <v>7513</v>
      </c>
      <c r="D7440" s="39">
        <v>0.89559999999999995</v>
      </c>
      <c r="E7440" s="39">
        <v>0.88900000000000001</v>
      </c>
    </row>
    <row r="7441" spans="1:5" x14ac:dyDescent="0.2">
      <c r="A7441" s="39">
        <v>97</v>
      </c>
      <c r="B7441" s="39">
        <v>2037</v>
      </c>
      <c r="C7441" s="38" t="s">
        <v>7514</v>
      </c>
      <c r="D7441" s="39">
        <v>0.89229999999999998</v>
      </c>
      <c r="E7441" s="39">
        <v>0.88519999999999999</v>
      </c>
    </row>
    <row r="7442" spans="1:5" x14ac:dyDescent="0.2">
      <c r="A7442" s="39">
        <v>97</v>
      </c>
      <c r="B7442" s="39">
        <v>2038</v>
      </c>
      <c r="C7442" s="38" t="s">
        <v>7515</v>
      </c>
      <c r="D7442" s="39">
        <v>0.8891</v>
      </c>
      <c r="E7442" s="39">
        <v>0.88170000000000004</v>
      </c>
    </row>
    <row r="7443" spans="1:5" x14ac:dyDescent="0.2">
      <c r="A7443" s="39">
        <v>97</v>
      </c>
      <c r="B7443" s="39">
        <v>2039</v>
      </c>
      <c r="C7443" s="38" t="s">
        <v>7516</v>
      </c>
      <c r="D7443" s="39">
        <v>0.88619999999999999</v>
      </c>
      <c r="E7443" s="39">
        <v>0.87839999999999996</v>
      </c>
    </row>
    <row r="7444" spans="1:5" x14ac:dyDescent="0.2">
      <c r="A7444" s="39">
        <v>97</v>
      </c>
      <c r="B7444" s="39">
        <v>2040</v>
      </c>
      <c r="C7444" s="38" t="s">
        <v>7517</v>
      </c>
      <c r="D7444" s="39">
        <v>0.88339999999999996</v>
      </c>
      <c r="E7444" s="39">
        <v>0.87519999999999998</v>
      </c>
    </row>
    <row r="7445" spans="1:5" x14ac:dyDescent="0.2">
      <c r="A7445" s="39">
        <v>97</v>
      </c>
      <c r="B7445" s="39">
        <v>2041</v>
      </c>
      <c r="C7445" s="38" t="s">
        <v>7518</v>
      </c>
      <c r="D7445" s="39">
        <v>0.88080000000000003</v>
      </c>
      <c r="E7445" s="39">
        <v>0.87219999999999998</v>
      </c>
    </row>
    <row r="7446" spans="1:5" x14ac:dyDescent="0.2">
      <c r="A7446" s="39">
        <v>97</v>
      </c>
      <c r="B7446" s="39">
        <v>2042</v>
      </c>
      <c r="C7446" s="38" t="s">
        <v>7519</v>
      </c>
      <c r="D7446" s="39">
        <v>0.87829999999999997</v>
      </c>
      <c r="E7446" s="39">
        <v>0.86929999999999996</v>
      </c>
    </row>
    <row r="7447" spans="1:5" x14ac:dyDescent="0.2">
      <c r="A7447" s="39">
        <v>97</v>
      </c>
      <c r="B7447" s="39">
        <v>2043</v>
      </c>
      <c r="C7447" s="38" t="s">
        <v>7520</v>
      </c>
      <c r="D7447" s="39">
        <v>0.87590000000000001</v>
      </c>
      <c r="E7447" s="39">
        <v>0.86650000000000005</v>
      </c>
    </row>
    <row r="7448" spans="1:5" x14ac:dyDescent="0.2">
      <c r="A7448" s="39">
        <v>97</v>
      </c>
      <c r="B7448" s="39">
        <v>2044</v>
      </c>
      <c r="C7448" s="38" t="s">
        <v>7521</v>
      </c>
      <c r="D7448" s="39">
        <v>0.87360000000000004</v>
      </c>
      <c r="E7448" s="39">
        <v>0.86370000000000002</v>
      </c>
    </row>
    <row r="7449" spans="1:5" x14ac:dyDescent="0.2">
      <c r="A7449" s="39">
        <v>97</v>
      </c>
      <c r="B7449" s="39">
        <v>2045</v>
      </c>
      <c r="C7449" s="38" t="s">
        <v>7522</v>
      </c>
      <c r="D7449" s="39">
        <v>0.87109999999999999</v>
      </c>
      <c r="E7449" s="39">
        <v>0.86099999999999999</v>
      </c>
    </row>
    <row r="7450" spans="1:5" x14ac:dyDescent="0.2">
      <c r="A7450" s="39">
        <v>97</v>
      </c>
      <c r="B7450" s="39">
        <v>2046</v>
      </c>
      <c r="C7450" s="38" t="s">
        <v>7523</v>
      </c>
      <c r="D7450" s="39">
        <v>0.86880000000000002</v>
      </c>
      <c r="E7450" s="39">
        <v>0.85829999999999995</v>
      </c>
    </row>
    <row r="7451" spans="1:5" x14ac:dyDescent="0.2">
      <c r="A7451" s="39">
        <v>97</v>
      </c>
      <c r="B7451" s="39">
        <v>2047</v>
      </c>
      <c r="C7451" s="38" t="s">
        <v>7524</v>
      </c>
      <c r="D7451" s="39">
        <v>0.86650000000000005</v>
      </c>
      <c r="E7451" s="39">
        <v>0.85560000000000003</v>
      </c>
    </row>
    <row r="7452" spans="1:5" x14ac:dyDescent="0.2">
      <c r="A7452" s="39">
        <v>97</v>
      </c>
      <c r="B7452" s="39">
        <v>2048</v>
      </c>
      <c r="C7452" s="38" t="s">
        <v>7525</v>
      </c>
      <c r="D7452" s="39">
        <v>0.86429999999999996</v>
      </c>
      <c r="E7452" s="39">
        <v>0.85299999999999998</v>
      </c>
    </row>
    <row r="7453" spans="1:5" x14ac:dyDescent="0.2">
      <c r="A7453" s="39">
        <v>97</v>
      </c>
      <c r="B7453" s="39">
        <v>2049</v>
      </c>
      <c r="C7453" s="38" t="s">
        <v>7526</v>
      </c>
      <c r="D7453" s="39">
        <v>0.8619</v>
      </c>
      <c r="E7453" s="39">
        <v>0.85040000000000004</v>
      </c>
    </row>
    <row r="7454" spans="1:5" x14ac:dyDescent="0.2">
      <c r="A7454" s="39">
        <v>97</v>
      </c>
      <c r="B7454" s="39">
        <v>2050</v>
      </c>
      <c r="C7454" s="38" t="s">
        <v>7527</v>
      </c>
      <c r="D7454" s="39">
        <v>0.85970000000000002</v>
      </c>
      <c r="E7454" s="39">
        <v>0.8478</v>
      </c>
    </row>
    <row r="7455" spans="1:5" x14ac:dyDescent="0.2">
      <c r="A7455" s="39">
        <v>97</v>
      </c>
      <c r="B7455" s="39">
        <v>2051</v>
      </c>
      <c r="C7455" s="38" t="s">
        <v>7528</v>
      </c>
      <c r="D7455" s="39">
        <v>0.85760000000000003</v>
      </c>
      <c r="E7455" s="39">
        <v>0.84530000000000005</v>
      </c>
    </row>
    <row r="7456" spans="1:5" x14ac:dyDescent="0.2">
      <c r="A7456" s="39">
        <v>97</v>
      </c>
      <c r="B7456" s="39">
        <v>2052</v>
      </c>
      <c r="C7456" s="38" t="s">
        <v>7529</v>
      </c>
      <c r="D7456" s="39">
        <v>0.85529999999999995</v>
      </c>
      <c r="E7456" s="39">
        <v>0.84289999999999998</v>
      </c>
    </row>
    <row r="7457" spans="1:5" x14ac:dyDescent="0.2">
      <c r="A7457" s="39">
        <v>97</v>
      </c>
      <c r="B7457" s="39">
        <v>2053</v>
      </c>
      <c r="C7457" s="38" t="s">
        <v>7530</v>
      </c>
      <c r="D7457" s="39">
        <v>0.85319999999999996</v>
      </c>
      <c r="E7457" s="39">
        <v>0.84040000000000004</v>
      </c>
    </row>
    <row r="7458" spans="1:5" x14ac:dyDescent="0.2">
      <c r="A7458" s="39">
        <v>97</v>
      </c>
      <c r="B7458" s="39">
        <v>2054</v>
      </c>
      <c r="C7458" s="38" t="s">
        <v>7531</v>
      </c>
      <c r="D7458" s="39">
        <v>0.85109999999999997</v>
      </c>
      <c r="E7458" s="39">
        <v>0.83799999999999997</v>
      </c>
    </row>
    <row r="7459" spans="1:5" x14ac:dyDescent="0.2">
      <c r="A7459" s="39">
        <v>97</v>
      </c>
      <c r="B7459" s="39">
        <v>2055</v>
      </c>
      <c r="C7459" s="38" t="s">
        <v>7532</v>
      </c>
      <c r="D7459" s="39">
        <v>0.84889999999999999</v>
      </c>
      <c r="E7459" s="39">
        <v>0.83560000000000001</v>
      </c>
    </row>
    <row r="7460" spans="1:5" x14ac:dyDescent="0.2">
      <c r="A7460" s="39">
        <v>97</v>
      </c>
      <c r="B7460" s="39">
        <v>2056</v>
      </c>
      <c r="C7460" s="38" t="s">
        <v>7533</v>
      </c>
      <c r="D7460" s="39">
        <v>0.84689999999999999</v>
      </c>
      <c r="E7460" s="39">
        <v>0.83330000000000004</v>
      </c>
    </row>
    <row r="7461" spans="1:5" x14ac:dyDescent="0.2">
      <c r="A7461" s="39">
        <v>97</v>
      </c>
      <c r="B7461" s="39">
        <v>2057</v>
      </c>
      <c r="C7461" s="38" t="s">
        <v>7534</v>
      </c>
      <c r="D7461" s="39">
        <v>0.84489999999999998</v>
      </c>
      <c r="E7461" s="39">
        <v>0.83099999999999996</v>
      </c>
    </row>
    <row r="7462" spans="1:5" x14ac:dyDescent="0.2">
      <c r="A7462" s="39">
        <v>97</v>
      </c>
      <c r="B7462" s="39">
        <v>2058</v>
      </c>
      <c r="C7462" s="38" t="s">
        <v>7535</v>
      </c>
      <c r="D7462" s="39">
        <v>0.84279999999999999</v>
      </c>
      <c r="E7462" s="39">
        <v>0.82869999999999999</v>
      </c>
    </row>
    <row r="7463" spans="1:5" x14ac:dyDescent="0.2">
      <c r="A7463" s="39">
        <v>97</v>
      </c>
      <c r="B7463" s="39">
        <v>2059</v>
      </c>
      <c r="C7463" s="38" t="s">
        <v>7536</v>
      </c>
      <c r="D7463" s="39">
        <v>0.84079999999999999</v>
      </c>
      <c r="E7463" s="39">
        <v>0.82640000000000002</v>
      </c>
    </row>
    <row r="7464" spans="1:5" x14ac:dyDescent="0.2">
      <c r="A7464" s="39">
        <v>97</v>
      </c>
      <c r="B7464" s="39">
        <v>2060</v>
      </c>
      <c r="C7464" s="38" t="s">
        <v>7537</v>
      </c>
      <c r="D7464" s="39">
        <v>0.83889999999999998</v>
      </c>
      <c r="E7464" s="39">
        <v>0.82430000000000003</v>
      </c>
    </row>
    <row r="7465" spans="1:5" x14ac:dyDescent="0.2">
      <c r="A7465" s="39">
        <v>97</v>
      </c>
      <c r="B7465" s="39">
        <v>2061</v>
      </c>
      <c r="C7465" s="38" t="s">
        <v>7538</v>
      </c>
      <c r="D7465" s="39">
        <v>0.83689999999999998</v>
      </c>
      <c r="E7465" s="39">
        <v>0.82210000000000005</v>
      </c>
    </row>
    <row r="7466" spans="1:5" x14ac:dyDescent="0.2">
      <c r="A7466" s="39">
        <v>97</v>
      </c>
      <c r="B7466" s="39">
        <v>2062</v>
      </c>
      <c r="C7466" s="38" t="s">
        <v>7539</v>
      </c>
      <c r="D7466" s="39">
        <v>0.83499999999999996</v>
      </c>
      <c r="E7466" s="39">
        <v>0.81989999999999996</v>
      </c>
    </row>
    <row r="7467" spans="1:5" x14ac:dyDescent="0.2">
      <c r="A7467" s="39">
        <v>97</v>
      </c>
      <c r="B7467" s="39">
        <v>2063</v>
      </c>
      <c r="C7467" s="38" t="s">
        <v>7540</v>
      </c>
      <c r="D7467" s="39">
        <v>0.83309999999999995</v>
      </c>
      <c r="E7467" s="39">
        <v>0.81779999999999997</v>
      </c>
    </row>
    <row r="7468" spans="1:5" x14ac:dyDescent="0.2">
      <c r="A7468" s="39">
        <v>97</v>
      </c>
      <c r="B7468" s="39">
        <v>2064</v>
      </c>
      <c r="C7468" s="38" t="s">
        <v>7541</v>
      </c>
      <c r="D7468" s="39">
        <v>0.83120000000000005</v>
      </c>
      <c r="E7468" s="39">
        <v>0.81579999999999997</v>
      </c>
    </row>
    <row r="7469" spans="1:5" x14ac:dyDescent="0.2">
      <c r="A7469" s="39">
        <v>97</v>
      </c>
      <c r="B7469" s="39">
        <v>2065</v>
      </c>
      <c r="C7469" s="38" t="s">
        <v>7542</v>
      </c>
      <c r="D7469" s="39">
        <v>0.82930000000000004</v>
      </c>
      <c r="E7469" s="39">
        <v>0.81359999999999999</v>
      </c>
    </row>
    <row r="7470" spans="1:5" x14ac:dyDescent="0.2">
      <c r="A7470" s="39">
        <v>97</v>
      </c>
      <c r="B7470" s="39">
        <v>2066</v>
      </c>
      <c r="C7470" s="38" t="s">
        <v>7543</v>
      </c>
      <c r="D7470" s="39">
        <v>0.82740000000000002</v>
      </c>
      <c r="E7470" s="39">
        <v>0.81169999999999998</v>
      </c>
    </row>
    <row r="7471" spans="1:5" x14ac:dyDescent="0.2">
      <c r="A7471" s="39">
        <v>97</v>
      </c>
      <c r="B7471" s="39">
        <v>2067</v>
      </c>
      <c r="C7471" s="38" t="s">
        <v>7544</v>
      </c>
      <c r="D7471" s="39">
        <v>0.82569999999999999</v>
      </c>
      <c r="E7471" s="39">
        <v>0.80969999999999998</v>
      </c>
    </row>
    <row r="7472" spans="1:5" x14ac:dyDescent="0.2">
      <c r="A7472" s="39">
        <v>97</v>
      </c>
      <c r="B7472" s="39">
        <v>2068</v>
      </c>
      <c r="C7472" s="38" t="s">
        <v>7545</v>
      </c>
      <c r="D7472" s="39">
        <v>0.82389999999999997</v>
      </c>
      <c r="E7472" s="39">
        <v>0.80769999999999997</v>
      </c>
    </row>
    <row r="7473" spans="1:5" x14ac:dyDescent="0.2">
      <c r="A7473" s="39">
        <v>97</v>
      </c>
      <c r="B7473" s="39">
        <v>2069</v>
      </c>
      <c r="C7473" s="38" t="s">
        <v>7546</v>
      </c>
      <c r="D7473" s="39">
        <v>0.82210000000000005</v>
      </c>
      <c r="E7473" s="39">
        <v>0.80579999999999996</v>
      </c>
    </row>
    <row r="7474" spans="1:5" x14ac:dyDescent="0.2">
      <c r="A7474" s="39">
        <v>97</v>
      </c>
      <c r="B7474" s="39">
        <v>2070</v>
      </c>
      <c r="C7474" s="38" t="s">
        <v>7547</v>
      </c>
      <c r="D7474" s="39">
        <v>0.82030000000000003</v>
      </c>
      <c r="E7474" s="39">
        <v>0.80389999999999995</v>
      </c>
    </row>
    <row r="7475" spans="1:5" x14ac:dyDescent="0.2">
      <c r="A7475" s="39">
        <v>97</v>
      </c>
      <c r="B7475" s="39">
        <v>2071</v>
      </c>
      <c r="C7475" s="38" t="s">
        <v>7548</v>
      </c>
      <c r="D7475" s="39">
        <v>0.81859999999999999</v>
      </c>
      <c r="E7475" s="39">
        <v>0.80200000000000005</v>
      </c>
    </row>
    <row r="7476" spans="1:5" x14ac:dyDescent="0.2">
      <c r="A7476" s="39">
        <v>97</v>
      </c>
      <c r="B7476" s="39">
        <v>2072</v>
      </c>
      <c r="C7476" s="38" t="s">
        <v>7549</v>
      </c>
      <c r="D7476" s="39">
        <v>0.81689999999999996</v>
      </c>
      <c r="E7476" s="39">
        <v>0.80020000000000002</v>
      </c>
    </row>
    <row r="7477" spans="1:5" x14ac:dyDescent="0.2">
      <c r="A7477" s="39">
        <v>97</v>
      </c>
      <c r="B7477" s="39">
        <v>2073</v>
      </c>
      <c r="C7477" s="38" t="s">
        <v>7550</v>
      </c>
      <c r="D7477" s="39">
        <v>0.81510000000000005</v>
      </c>
      <c r="E7477" s="39">
        <v>0.79830000000000001</v>
      </c>
    </row>
    <row r="7478" spans="1:5" x14ac:dyDescent="0.2">
      <c r="A7478" s="39">
        <v>97</v>
      </c>
      <c r="B7478" s="39">
        <v>2074</v>
      </c>
      <c r="C7478" s="38" t="s">
        <v>7551</v>
      </c>
      <c r="D7478" s="39">
        <v>0.8135</v>
      </c>
      <c r="E7478" s="39">
        <v>0.79649999999999999</v>
      </c>
    </row>
    <row r="7479" spans="1:5" x14ac:dyDescent="0.2">
      <c r="A7479" s="39">
        <v>97</v>
      </c>
      <c r="B7479" s="39">
        <v>2075</v>
      </c>
      <c r="C7479" s="38" t="s">
        <v>7552</v>
      </c>
      <c r="D7479" s="39">
        <v>0.81179999999999997</v>
      </c>
      <c r="E7479" s="39">
        <v>0.79479999999999995</v>
      </c>
    </row>
    <row r="7480" spans="1:5" x14ac:dyDescent="0.2">
      <c r="A7480" s="39">
        <v>97</v>
      </c>
      <c r="B7480" s="39">
        <v>2076</v>
      </c>
      <c r="C7480" s="38" t="s">
        <v>7553</v>
      </c>
      <c r="D7480" s="39">
        <v>0.81020000000000003</v>
      </c>
      <c r="E7480" s="39">
        <v>0.79300000000000004</v>
      </c>
    </row>
    <row r="7481" spans="1:5" x14ac:dyDescent="0.2">
      <c r="A7481" s="39">
        <v>97</v>
      </c>
      <c r="B7481" s="39">
        <v>2077</v>
      </c>
      <c r="C7481" s="38" t="s">
        <v>7554</v>
      </c>
      <c r="D7481" s="39">
        <v>0.80859999999999999</v>
      </c>
      <c r="E7481" s="39">
        <v>0.7913</v>
      </c>
    </row>
    <row r="7482" spans="1:5" x14ac:dyDescent="0.2">
      <c r="A7482" s="39">
        <v>97</v>
      </c>
      <c r="B7482" s="39">
        <v>2078</v>
      </c>
      <c r="C7482" s="38" t="s">
        <v>7555</v>
      </c>
      <c r="D7482" s="39">
        <v>0.80700000000000005</v>
      </c>
      <c r="E7482" s="39">
        <v>0.78959999999999997</v>
      </c>
    </row>
    <row r="7483" spans="1:5" x14ac:dyDescent="0.2">
      <c r="A7483" s="39">
        <v>97</v>
      </c>
      <c r="B7483" s="39">
        <v>2079</v>
      </c>
      <c r="C7483" s="38" t="s">
        <v>7556</v>
      </c>
      <c r="D7483" s="39">
        <v>0.8054</v>
      </c>
      <c r="E7483" s="39">
        <v>0.78790000000000004</v>
      </c>
    </row>
    <row r="7484" spans="1:5" x14ac:dyDescent="0.2">
      <c r="A7484" s="39">
        <v>97</v>
      </c>
      <c r="B7484" s="39">
        <v>2080</v>
      </c>
      <c r="C7484" s="38" t="s">
        <v>7557</v>
      </c>
      <c r="D7484" s="39">
        <v>0.80389999999999995</v>
      </c>
      <c r="E7484" s="39">
        <v>0.78620000000000001</v>
      </c>
    </row>
    <row r="7485" spans="1:5" x14ac:dyDescent="0.2">
      <c r="A7485" s="39">
        <v>97</v>
      </c>
      <c r="B7485" s="39">
        <v>2081</v>
      </c>
      <c r="C7485" s="38" t="s">
        <v>7558</v>
      </c>
      <c r="D7485" s="39">
        <v>0.80230000000000001</v>
      </c>
      <c r="E7485" s="39">
        <v>0.78469999999999995</v>
      </c>
    </row>
    <row r="7486" spans="1:5" x14ac:dyDescent="0.2">
      <c r="A7486" s="39">
        <v>97</v>
      </c>
      <c r="B7486" s="39">
        <v>2082</v>
      </c>
      <c r="C7486" s="38" t="s">
        <v>7559</v>
      </c>
      <c r="D7486" s="39">
        <v>0.80079999999999996</v>
      </c>
      <c r="E7486" s="39">
        <v>0.78300000000000003</v>
      </c>
    </row>
    <row r="7487" spans="1:5" x14ac:dyDescent="0.2">
      <c r="A7487" s="39">
        <v>97</v>
      </c>
      <c r="B7487" s="39">
        <v>2083</v>
      </c>
      <c r="C7487" s="38" t="s">
        <v>7560</v>
      </c>
      <c r="D7487" s="39">
        <v>0.79930000000000001</v>
      </c>
      <c r="E7487" s="39">
        <v>0.78149999999999997</v>
      </c>
    </row>
    <row r="7488" spans="1:5" x14ac:dyDescent="0.2">
      <c r="A7488" s="39">
        <v>97</v>
      </c>
      <c r="B7488" s="39">
        <v>2084</v>
      </c>
      <c r="C7488" s="38" t="s">
        <v>7561</v>
      </c>
      <c r="D7488" s="39">
        <v>0.79779999999999995</v>
      </c>
      <c r="E7488" s="39">
        <v>0.77990000000000004</v>
      </c>
    </row>
    <row r="7489" spans="1:5" x14ac:dyDescent="0.2">
      <c r="A7489" s="39">
        <v>97</v>
      </c>
      <c r="B7489" s="39">
        <v>2085</v>
      </c>
      <c r="C7489" s="38" t="s">
        <v>7562</v>
      </c>
      <c r="D7489" s="39">
        <v>0.79630000000000001</v>
      </c>
      <c r="E7489" s="39">
        <v>0.77839999999999998</v>
      </c>
    </row>
    <row r="7490" spans="1:5" x14ac:dyDescent="0.2">
      <c r="A7490" s="39">
        <v>97</v>
      </c>
      <c r="B7490" s="39">
        <v>2086</v>
      </c>
      <c r="C7490" s="38" t="s">
        <v>7563</v>
      </c>
      <c r="D7490" s="39">
        <v>0.79490000000000005</v>
      </c>
      <c r="E7490" s="39">
        <v>0.77680000000000005</v>
      </c>
    </row>
    <row r="7491" spans="1:5" x14ac:dyDescent="0.2">
      <c r="A7491" s="39">
        <v>97</v>
      </c>
      <c r="B7491" s="39">
        <v>2087</v>
      </c>
      <c r="C7491" s="38" t="s">
        <v>7564</v>
      </c>
      <c r="D7491" s="39">
        <v>0.79349999999999998</v>
      </c>
      <c r="E7491" s="39">
        <v>0.77539999999999998</v>
      </c>
    </row>
    <row r="7492" spans="1:5" x14ac:dyDescent="0.2">
      <c r="A7492" s="39">
        <v>97</v>
      </c>
      <c r="B7492" s="39">
        <v>2088</v>
      </c>
      <c r="C7492" s="38" t="s">
        <v>7565</v>
      </c>
      <c r="D7492" s="39">
        <v>0.79210000000000003</v>
      </c>
      <c r="E7492" s="39">
        <v>0.77390000000000003</v>
      </c>
    </row>
    <row r="7493" spans="1:5" x14ac:dyDescent="0.2">
      <c r="A7493" s="39">
        <v>97</v>
      </c>
      <c r="B7493" s="39">
        <v>2089</v>
      </c>
      <c r="C7493" s="38" t="s">
        <v>7566</v>
      </c>
      <c r="D7493" s="39">
        <v>0.79069999999999996</v>
      </c>
      <c r="E7493" s="39">
        <v>0.77249999999999996</v>
      </c>
    </row>
    <row r="7494" spans="1:5" x14ac:dyDescent="0.2">
      <c r="A7494" s="39">
        <v>97</v>
      </c>
      <c r="B7494" s="39">
        <v>2090</v>
      </c>
      <c r="C7494" s="38" t="s">
        <v>7567</v>
      </c>
      <c r="D7494" s="39">
        <v>0.7893</v>
      </c>
      <c r="E7494" s="39">
        <v>0.77100000000000002</v>
      </c>
    </row>
    <row r="7495" spans="1:5" x14ac:dyDescent="0.2">
      <c r="A7495" s="39">
        <v>97</v>
      </c>
      <c r="B7495" s="39">
        <v>2091</v>
      </c>
      <c r="C7495" s="38" t="s">
        <v>7568</v>
      </c>
      <c r="D7495" s="39">
        <v>0.78790000000000004</v>
      </c>
      <c r="E7495" s="39">
        <v>0.76970000000000005</v>
      </c>
    </row>
    <row r="7496" spans="1:5" x14ac:dyDescent="0.2">
      <c r="A7496" s="39">
        <v>97</v>
      </c>
      <c r="B7496" s="39">
        <v>2092</v>
      </c>
      <c r="C7496" s="38" t="s">
        <v>7569</v>
      </c>
      <c r="D7496" s="39">
        <v>0.78659999999999997</v>
      </c>
      <c r="E7496" s="39">
        <v>0.76829999999999998</v>
      </c>
    </row>
    <row r="7497" spans="1:5" x14ac:dyDescent="0.2">
      <c r="A7497" s="39">
        <v>97</v>
      </c>
      <c r="B7497" s="39">
        <v>2093</v>
      </c>
      <c r="C7497" s="38" t="s">
        <v>7570</v>
      </c>
      <c r="D7497" s="39">
        <v>0.7853</v>
      </c>
      <c r="E7497" s="39">
        <v>0.76700000000000002</v>
      </c>
    </row>
    <row r="7498" spans="1:5" x14ac:dyDescent="0.2">
      <c r="A7498" s="39">
        <v>97</v>
      </c>
      <c r="B7498" s="39">
        <v>2094</v>
      </c>
      <c r="C7498" s="38" t="s">
        <v>7571</v>
      </c>
      <c r="D7498" s="39">
        <v>0.78390000000000004</v>
      </c>
      <c r="E7498" s="39">
        <v>0.76559999999999995</v>
      </c>
    </row>
    <row r="7499" spans="1:5" x14ac:dyDescent="0.2">
      <c r="A7499" s="39">
        <v>97</v>
      </c>
      <c r="B7499" s="39">
        <v>2095</v>
      </c>
      <c r="C7499" s="38" t="s">
        <v>7572</v>
      </c>
      <c r="D7499" s="39">
        <v>0.78269999999999995</v>
      </c>
      <c r="E7499" s="39">
        <v>0.76419999999999999</v>
      </c>
    </row>
    <row r="7500" spans="1:5" x14ac:dyDescent="0.2">
      <c r="A7500" s="39">
        <v>97</v>
      </c>
      <c r="B7500" s="39">
        <v>2096</v>
      </c>
      <c r="C7500" s="38" t="s">
        <v>7573</v>
      </c>
      <c r="D7500" s="39">
        <v>0.78139999999999998</v>
      </c>
      <c r="E7500" s="39">
        <v>0.76300000000000001</v>
      </c>
    </row>
    <row r="7501" spans="1:5" x14ac:dyDescent="0.2">
      <c r="A7501" s="39">
        <v>97</v>
      </c>
      <c r="B7501" s="39">
        <v>2097</v>
      </c>
      <c r="C7501" s="38" t="s">
        <v>7574</v>
      </c>
      <c r="D7501" s="39">
        <v>0.7802</v>
      </c>
      <c r="E7501" s="39">
        <v>0.76170000000000004</v>
      </c>
    </row>
    <row r="7502" spans="1:5" x14ac:dyDescent="0.2">
      <c r="A7502" s="39">
        <v>97</v>
      </c>
      <c r="B7502" s="39">
        <v>2098</v>
      </c>
      <c r="C7502" s="38" t="s">
        <v>7575</v>
      </c>
      <c r="D7502" s="39">
        <v>0.77890000000000004</v>
      </c>
      <c r="E7502" s="39">
        <v>0.76049999999999995</v>
      </c>
    </row>
    <row r="7503" spans="1:5" x14ac:dyDescent="0.2">
      <c r="A7503" s="39">
        <v>97</v>
      </c>
      <c r="B7503" s="39">
        <v>2099</v>
      </c>
      <c r="C7503" s="38" t="s">
        <v>7576</v>
      </c>
      <c r="D7503" s="39">
        <v>0.77759999999999996</v>
      </c>
      <c r="E7503" s="39">
        <v>0.75919999999999999</v>
      </c>
    </row>
    <row r="7504" spans="1:5" x14ac:dyDescent="0.2">
      <c r="A7504" s="39">
        <v>97</v>
      </c>
      <c r="B7504" s="39">
        <v>2100</v>
      </c>
      <c r="C7504" s="38" t="s">
        <v>7577</v>
      </c>
      <c r="D7504" s="39">
        <v>0.77639999999999998</v>
      </c>
      <c r="E7504" s="39">
        <v>0.75790000000000002</v>
      </c>
    </row>
    <row r="7505" spans="1:5" x14ac:dyDescent="0.2">
      <c r="A7505" s="39">
        <v>97</v>
      </c>
      <c r="B7505" s="39">
        <v>2101</v>
      </c>
      <c r="C7505" s="38" t="s">
        <v>7578</v>
      </c>
      <c r="D7505" s="39">
        <v>0.7752</v>
      </c>
      <c r="E7505" s="39">
        <v>0.75680000000000003</v>
      </c>
    </row>
    <row r="7506" spans="1:5" x14ac:dyDescent="0.2">
      <c r="A7506" s="39">
        <v>97</v>
      </c>
      <c r="B7506" s="39">
        <v>2102</v>
      </c>
      <c r="C7506" s="38" t="s">
        <v>7579</v>
      </c>
      <c r="D7506" s="39">
        <v>0.77410000000000001</v>
      </c>
      <c r="E7506" s="39">
        <v>0.75549999999999995</v>
      </c>
    </row>
    <row r="7507" spans="1:5" x14ac:dyDescent="0.2">
      <c r="A7507" s="39">
        <v>97</v>
      </c>
      <c r="B7507" s="39">
        <v>2103</v>
      </c>
      <c r="C7507" s="38" t="s">
        <v>7580</v>
      </c>
      <c r="D7507" s="39">
        <v>0.77280000000000004</v>
      </c>
      <c r="E7507" s="39">
        <v>0.75439999999999996</v>
      </c>
    </row>
    <row r="7508" spans="1:5" x14ac:dyDescent="0.2">
      <c r="A7508" s="39">
        <v>97</v>
      </c>
      <c r="B7508" s="39">
        <v>2104</v>
      </c>
      <c r="C7508" s="38" t="s">
        <v>7581</v>
      </c>
      <c r="D7508" s="39">
        <v>0.77159999999999995</v>
      </c>
      <c r="E7508" s="39">
        <v>0.75319999999999998</v>
      </c>
    </row>
    <row r="7509" spans="1:5" x14ac:dyDescent="0.2">
      <c r="A7509" s="39">
        <v>97</v>
      </c>
      <c r="B7509" s="39">
        <v>2105</v>
      </c>
      <c r="C7509" s="38" t="s">
        <v>7582</v>
      </c>
      <c r="D7509" s="39">
        <v>0.77059999999999995</v>
      </c>
      <c r="E7509" s="39">
        <v>0.75209999999999999</v>
      </c>
    </row>
    <row r="7510" spans="1:5" x14ac:dyDescent="0.2">
      <c r="A7510" s="39">
        <v>97</v>
      </c>
      <c r="B7510" s="39">
        <v>2106</v>
      </c>
      <c r="C7510" s="38" t="s">
        <v>7583</v>
      </c>
      <c r="D7510" s="39">
        <v>0.76939999999999997</v>
      </c>
      <c r="E7510" s="39">
        <v>0.751</v>
      </c>
    </row>
    <row r="7511" spans="1:5" x14ac:dyDescent="0.2">
      <c r="A7511" s="39">
        <v>97</v>
      </c>
      <c r="B7511" s="39">
        <v>2107</v>
      </c>
      <c r="C7511" s="38" t="s">
        <v>7584</v>
      </c>
      <c r="D7511" s="39">
        <v>0.76819999999999999</v>
      </c>
      <c r="E7511" s="39">
        <v>0.74990000000000001</v>
      </c>
    </row>
    <row r="7512" spans="1:5" x14ac:dyDescent="0.2">
      <c r="A7512" s="39">
        <v>97</v>
      </c>
      <c r="B7512" s="39">
        <v>2108</v>
      </c>
      <c r="C7512" s="38" t="s">
        <v>7585</v>
      </c>
      <c r="D7512" s="39">
        <v>0.76719999999999999</v>
      </c>
      <c r="E7512" s="39">
        <v>0.74880000000000002</v>
      </c>
    </row>
    <row r="7513" spans="1:5" x14ac:dyDescent="0.2">
      <c r="A7513" s="39">
        <v>97</v>
      </c>
      <c r="B7513" s="39">
        <v>2109</v>
      </c>
      <c r="C7513" s="38" t="s">
        <v>7586</v>
      </c>
      <c r="D7513" s="39">
        <v>0.7661</v>
      </c>
      <c r="E7513" s="39">
        <v>0.74770000000000003</v>
      </c>
    </row>
    <row r="7514" spans="1:5" x14ac:dyDescent="0.2">
      <c r="A7514" s="39">
        <v>97</v>
      </c>
      <c r="B7514" s="39">
        <v>2110</v>
      </c>
      <c r="C7514" s="38" t="s">
        <v>7587</v>
      </c>
      <c r="D7514" s="39">
        <v>0.76490000000000002</v>
      </c>
      <c r="E7514" s="39">
        <v>0.74670000000000003</v>
      </c>
    </row>
    <row r="7515" spans="1:5" x14ac:dyDescent="0.2">
      <c r="A7515" s="39">
        <v>97</v>
      </c>
      <c r="B7515" s="39">
        <v>2111</v>
      </c>
      <c r="C7515" s="38" t="s">
        <v>7588</v>
      </c>
      <c r="D7515" s="39">
        <v>0.76390000000000002</v>
      </c>
      <c r="E7515" s="39">
        <v>0.74560000000000004</v>
      </c>
    </row>
    <row r="7516" spans="1:5" x14ac:dyDescent="0.2">
      <c r="A7516" s="39">
        <v>97</v>
      </c>
      <c r="B7516" s="39">
        <v>2112</v>
      </c>
      <c r="C7516" s="38" t="s">
        <v>7589</v>
      </c>
      <c r="D7516" s="39">
        <v>0.76280000000000003</v>
      </c>
      <c r="E7516" s="39">
        <v>0.74460000000000004</v>
      </c>
    </row>
    <row r="7517" spans="1:5" x14ac:dyDescent="0.2">
      <c r="A7517" s="39">
        <v>97</v>
      </c>
      <c r="B7517" s="39">
        <v>2113</v>
      </c>
      <c r="C7517" s="38" t="s">
        <v>7590</v>
      </c>
      <c r="D7517" s="39">
        <v>0.76180000000000003</v>
      </c>
      <c r="E7517" s="39">
        <v>0.74360000000000004</v>
      </c>
    </row>
    <row r="7518" spans="1:5" x14ac:dyDescent="0.2">
      <c r="A7518" s="39">
        <v>97</v>
      </c>
      <c r="B7518" s="39">
        <v>2114</v>
      </c>
      <c r="C7518" s="38" t="s">
        <v>7591</v>
      </c>
      <c r="D7518" s="39">
        <v>0.76080000000000003</v>
      </c>
      <c r="E7518" s="39">
        <v>0.74260000000000004</v>
      </c>
    </row>
    <row r="7519" spans="1:5" x14ac:dyDescent="0.2">
      <c r="A7519" s="39">
        <v>97</v>
      </c>
      <c r="B7519" s="39">
        <v>2115</v>
      </c>
      <c r="C7519" s="38" t="s">
        <v>7592</v>
      </c>
      <c r="D7519" s="39">
        <v>0.75980000000000003</v>
      </c>
      <c r="E7519" s="39">
        <v>0.74160000000000004</v>
      </c>
    </row>
    <row r="7520" spans="1:5" x14ac:dyDescent="0.2">
      <c r="A7520" s="39">
        <v>97</v>
      </c>
      <c r="B7520" s="39">
        <v>2116</v>
      </c>
      <c r="C7520" s="38" t="s">
        <v>7593</v>
      </c>
      <c r="D7520" s="39">
        <v>0.75880131440588849</v>
      </c>
      <c r="E7520" s="39">
        <v>0.740601346619984</v>
      </c>
    </row>
    <row r="7521" spans="1:5" x14ac:dyDescent="0.2">
      <c r="A7521" s="39">
        <v>97</v>
      </c>
      <c r="B7521" s="39">
        <v>2117</v>
      </c>
      <c r="C7521" s="38" t="s">
        <v>7594</v>
      </c>
      <c r="D7521" s="39">
        <v>0.75780394149000274</v>
      </c>
      <c r="E7521" s="39">
        <v>0.73960403804656638</v>
      </c>
    </row>
    <row r="7522" spans="1:5" x14ac:dyDescent="0.2">
      <c r="A7522" s="39">
        <v>98</v>
      </c>
      <c r="B7522" s="39">
        <v>2024</v>
      </c>
      <c r="C7522" s="38" t="s">
        <v>7595</v>
      </c>
      <c r="D7522" s="39">
        <v>0.95530000000000004</v>
      </c>
      <c r="E7522" s="39">
        <v>0.95420000000000005</v>
      </c>
    </row>
    <row r="7523" spans="1:5" x14ac:dyDescent="0.2">
      <c r="A7523" s="39">
        <v>98</v>
      </c>
      <c r="B7523" s="39">
        <v>2025</v>
      </c>
      <c r="C7523" s="38" t="s">
        <v>7596</v>
      </c>
      <c r="D7523" s="39">
        <v>0.93379999999999996</v>
      </c>
      <c r="E7523" s="39">
        <v>0.93189999999999995</v>
      </c>
    </row>
    <row r="7524" spans="1:5" x14ac:dyDescent="0.2">
      <c r="A7524" s="39">
        <v>98</v>
      </c>
      <c r="B7524" s="39">
        <v>2026</v>
      </c>
      <c r="C7524" s="38" t="s">
        <v>7597</v>
      </c>
      <c r="D7524" s="39">
        <v>0.93110000000000004</v>
      </c>
      <c r="E7524" s="39">
        <v>0.92869999999999997</v>
      </c>
    </row>
    <row r="7525" spans="1:5" x14ac:dyDescent="0.2">
      <c r="A7525" s="39">
        <v>98</v>
      </c>
      <c r="B7525" s="39">
        <v>2027</v>
      </c>
      <c r="C7525" s="38" t="s">
        <v>7598</v>
      </c>
      <c r="D7525" s="39">
        <v>0.92849999999999999</v>
      </c>
      <c r="E7525" s="39">
        <v>0.92559999999999998</v>
      </c>
    </row>
    <row r="7526" spans="1:5" x14ac:dyDescent="0.2">
      <c r="A7526" s="39">
        <v>98</v>
      </c>
      <c r="B7526" s="39">
        <v>2028</v>
      </c>
      <c r="C7526" s="38" t="s">
        <v>7599</v>
      </c>
      <c r="D7526" s="39">
        <v>0.92579999999999996</v>
      </c>
      <c r="E7526" s="39">
        <v>0.92249999999999999</v>
      </c>
    </row>
    <row r="7527" spans="1:5" x14ac:dyDescent="0.2">
      <c r="A7527" s="39">
        <v>98</v>
      </c>
      <c r="B7527" s="39">
        <v>2029</v>
      </c>
      <c r="C7527" s="38" t="s">
        <v>7600</v>
      </c>
      <c r="D7527" s="39">
        <v>0.92320000000000002</v>
      </c>
      <c r="E7527" s="39">
        <v>0.9194</v>
      </c>
    </row>
    <row r="7528" spans="1:5" x14ac:dyDescent="0.2">
      <c r="A7528" s="39">
        <v>98</v>
      </c>
      <c r="B7528" s="39">
        <v>2030</v>
      </c>
      <c r="C7528" s="38" t="s">
        <v>7601</v>
      </c>
      <c r="D7528" s="39">
        <v>0.92049999999999998</v>
      </c>
      <c r="E7528" s="39">
        <v>0.91639999999999999</v>
      </c>
    </row>
    <row r="7529" spans="1:5" x14ac:dyDescent="0.2">
      <c r="A7529" s="39">
        <v>98</v>
      </c>
      <c r="B7529" s="39">
        <v>2031</v>
      </c>
      <c r="C7529" s="38" t="s">
        <v>7602</v>
      </c>
      <c r="D7529" s="39">
        <v>0.91769999999999996</v>
      </c>
      <c r="E7529" s="39">
        <v>0.9133</v>
      </c>
    </row>
    <row r="7530" spans="1:5" x14ac:dyDescent="0.2">
      <c r="A7530" s="39">
        <v>98</v>
      </c>
      <c r="B7530" s="39">
        <v>2032</v>
      </c>
      <c r="C7530" s="38" t="s">
        <v>7603</v>
      </c>
      <c r="D7530" s="39">
        <v>0.91479999999999995</v>
      </c>
      <c r="E7530" s="39">
        <v>0.91010000000000002</v>
      </c>
    </row>
    <row r="7531" spans="1:5" x14ac:dyDescent="0.2">
      <c r="A7531" s="39">
        <v>98</v>
      </c>
      <c r="B7531" s="39">
        <v>2033</v>
      </c>
      <c r="C7531" s="38" t="s">
        <v>7604</v>
      </c>
      <c r="D7531" s="39">
        <v>0.91180000000000005</v>
      </c>
      <c r="E7531" s="39">
        <v>0.90690000000000004</v>
      </c>
    </row>
    <row r="7532" spans="1:5" x14ac:dyDescent="0.2">
      <c r="A7532" s="39">
        <v>98</v>
      </c>
      <c r="B7532" s="39">
        <v>2034</v>
      </c>
      <c r="C7532" s="38" t="s">
        <v>7605</v>
      </c>
      <c r="D7532" s="39">
        <v>0.90839999999999999</v>
      </c>
      <c r="E7532" s="39">
        <v>0.90310000000000001</v>
      </c>
    </row>
    <row r="7533" spans="1:5" x14ac:dyDescent="0.2">
      <c r="A7533" s="39">
        <v>98</v>
      </c>
      <c r="B7533" s="39">
        <v>2035</v>
      </c>
      <c r="C7533" s="38" t="s">
        <v>7606</v>
      </c>
      <c r="D7533" s="39">
        <v>0.90500000000000003</v>
      </c>
      <c r="E7533" s="39">
        <v>0.89949999999999997</v>
      </c>
    </row>
    <row r="7534" spans="1:5" x14ac:dyDescent="0.2">
      <c r="A7534" s="39">
        <v>98</v>
      </c>
      <c r="B7534" s="39">
        <v>2036</v>
      </c>
      <c r="C7534" s="38" t="s">
        <v>7607</v>
      </c>
      <c r="D7534" s="39">
        <v>0.90190000000000003</v>
      </c>
      <c r="E7534" s="39">
        <v>0.89600000000000002</v>
      </c>
    </row>
    <row r="7535" spans="1:5" x14ac:dyDescent="0.2">
      <c r="A7535" s="39">
        <v>98</v>
      </c>
      <c r="B7535" s="39">
        <v>2037</v>
      </c>
      <c r="C7535" s="38" t="s">
        <v>7608</v>
      </c>
      <c r="D7535" s="39">
        <v>0.89890000000000003</v>
      </c>
      <c r="E7535" s="39">
        <v>0.89290000000000003</v>
      </c>
    </row>
    <row r="7536" spans="1:5" x14ac:dyDescent="0.2">
      <c r="A7536" s="39">
        <v>98</v>
      </c>
      <c r="B7536" s="39">
        <v>2038</v>
      </c>
      <c r="C7536" s="38" t="s">
        <v>7609</v>
      </c>
      <c r="D7536" s="39">
        <v>0.8962</v>
      </c>
      <c r="E7536" s="39">
        <v>0.88980000000000004</v>
      </c>
    </row>
    <row r="7537" spans="1:5" x14ac:dyDescent="0.2">
      <c r="A7537" s="39">
        <v>98</v>
      </c>
      <c r="B7537" s="39">
        <v>2039</v>
      </c>
      <c r="C7537" s="38" t="s">
        <v>7610</v>
      </c>
      <c r="D7537" s="39">
        <v>0.89359999999999995</v>
      </c>
      <c r="E7537" s="39">
        <v>0.88690000000000002</v>
      </c>
    </row>
    <row r="7538" spans="1:5" x14ac:dyDescent="0.2">
      <c r="A7538" s="39">
        <v>98</v>
      </c>
      <c r="B7538" s="39">
        <v>2040</v>
      </c>
      <c r="C7538" s="38" t="s">
        <v>7611</v>
      </c>
      <c r="D7538" s="39">
        <v>0.89129999999999998</v>
      </c>
      <c r="E7538" s="39">
        <v>0.8841</v>
      </c>
    </row>
    <row r="7539" spans="1:5" x14ac:dyDescent="0.2">
      <c r="A7539" s="39">
        <v>98</v>
      </c>
      <c r="B7539" s="39">
        <v>2041</v>
      </c>
      <c r="C7539" s="38" t="s">
        <v>7612</v>
      </c>
      <c r="D7539" s="39">
        <v>0.88900000000000001</v>
      </c>
      <c r="E7539" s="39">
        <v>0.88149999999999995</v>
      </c>
    </row>
    <row r="7540" spans="1:5" x14ac:dyDescent="0.2">
      <c r="A7540" s="39">
        <v>98</v>
      </c>
      <c r="B7540" s="39">
        <v>2042</v>
      </c>
      <c r="C7540" s="38" t="s">
        <v>7613</v>
      </c>
      <c r="D7540" s="39">
        <v>0.88680000000000003</v>
      </c>
      <c r="E7540" s="39">
        <v>0.879</v>
      </c>
    </row>
    <row r="7541" spans="1:5" x14ac:dyDescent="0.2">
      <c r="A7541" s="39">
        <v>98</v>
      </c>
      <c r="B7541" s="39">
        <v>2043</v>
      </c>
      <c r="C7541" s="38" t="s">
        <v>7614</v>
      </c>
      <c r="D7541" s="39">
        <v>0.88470000000000004</v>
      </c>
      <c r="E7541" s="39">
        <v>0.87649999999999995</v>
      </c>
    </row>
    <row r="7542" spans="1:5" x14ac:dyDescent="0.2">
      <c r="A7542" s="39">
        <v>98</v>
      </c>
      <c r="B7542" s="39">
        <v>2044</v>
      </c>
      <c r="C7542" s="38" t="s">
        <v>7615</v>
      </c>
      <c r="D7542" s="39">
        <v>0.88270000000000004</v>
      </c>
      <c r="E7542" s="39">
        <v>0.87409999999999999</v>
      </c>
    </row>
    <row r="7543" spans="1:5" x14ac:dyDescent="0.2">
      <c r="A7543" s="39">
        <v>98</v>
      </c>
      <c r="B7543" s="39">
        <v>2045</v>
      </c>
      <c r="C7543" s="38" t="s">
        <v>7616</v>
      </c>
      <c r="D7543" s="39">
        <v>0.88070000000000004</v>
      </c>
      <c r="E7543" s="39">
        <v>0.87170000000000003</v>
      </c>
    </row>
    <row r="7544" spans="1:5" x14ac:dyDescent="0.2">
      <c r="A7544" s="39">
        <v>98</v>
      </c>
      <c r="B7544" s="39">
        <v>2046</v>
      </c>
      <c r="C7544" s="38" t="s">
        <v>7617</v>
      </c>
      <c r="D7544" s="39">
        <v>0.87860000000000005</v>
      </c>
      <c r="E7544" s="39">
        <v>0.86939999999999995</v>
      </c>
    </row>
    <row r="7545" spans="1:5" x14ac:dyDescent="0.2">
      <c r="A7545" s="39">
        <v>98</v>
      </c>
      <c r="B7545" s="39">
        <v>2047</v>
      </c>
      <c r="C7545" s="38" t="s">
        <v>7618</v>
      </c>
      <c r="D7545" s="39">
        <v>0.87660000000000005</v>
      </c>
      <c r="E7545" s="39">
        <v>0.86709999999999998</v>
      </c>
    </row>
    <row r="7546" spans="1:5" x14ac:dyDescent="0.2">
      <c r="A7546" s="39">
        <v>98</v>
      </c>
      <c r="B7546" s="39">
        <v>2048</v>
      </c>
      <c r="C7546" s="38" t="s">
        <v>7619</v>
      </c>
      <c r="D7546" s="39">
        <v>0.87460000000000004</v>
      </c>
      <c r="E7546" s="39">
        <v>0.86480000000000001</v>
      </c>
    </row>
    <row r="7547" spans="1:5" x14ac:dyDescent="0.2">
      <c r="A7547" s="39">
        <v>98</v>
      </c>
      <c r="B7547" s="39">
        <v>2049</v>
      </c>
      <c r="C7547" s="38" t="s">
        <v>7620</v>
      </c>
      <c r="D7547" s="39">
        <v>0.87260000000000004</v>
      </c>
      <c r="E7547" s="39">
        <v>0.86250000000000004</v>
      </c>
    </row>
    <row r="7548" spans="1:5" x14ac:dyDescent="0.2">
      <c r="A7548" s="39">
        <v>98</v>
      </c>
      <c r="B7548" s="39">
        <v>2050</v>
      </c>
      <c r="C7548" s="38" t="s">
        <v>7621</v>
      </c>
      <c r="D7548" s="39">
        <v>0.87070000000000003</v>
      </c>
      <c r="E7548" s="39">
        <v>0.86029999999999995</v>
      </c>
    </row>
    <row r="7549" spans="1:5" x14ac:dyDescent="0.2">
      <c r="A7549" s="39">
        <v>98</v>
      </c>
      <c r="B7549" s="39">
        <v>2051</v>
      </c>
      <c r="C7549" s="38" t="s">
        <v>7622</v>
      </c>
      <c r="D7549" s="39">
        <v>0.86880000000000002</v>
      </c>
      <c r="E7549" s="39">
        <v>0.85809999999999997</v>
      </c>
    </row>
    <row r="7550" spans="1:5" x14ac:dyDescent="0.2">
      <c r="A7550" s="39">
        <v>98</v>
      </c>
      <c r="B7550" s="39">
        <v>2052</v>
      </c>
      <c r="C7550" s="38" t="s">
        <v>7623</v>
      </c>
      <c r="D7550" s="39">
        <v>0.8669</v>
      </c>
      <c r="E7550" s="39">
        <v>0.85599999999999998</v>
      </c>
    </row>
    <row r="7551" spans="1:5" x14ac:dyDescent="0.2">
      <c r="A7551" s="39">
        <v>98</v>
      </c>
      <c r="B7551" s="39">
        <v>2053</v>
      </c>
      <c r="C7551" s="38" t="s">
        <v>7624</v>
      </c>
      <c r="D7551" s="39">
        <v>0.86499999999999999</v>
      </c>
      <c r="E7551" s="39">
        <v>0.85389999999999999</v>
      </c>
    </row>
    <row r="7552" spans="1:5" x14ac:dyDescent="0.2">
      <c r="A7552" s="39">
        <v>98</v>
      </c>
      <c r="B7552" s="39">
        <v>2054</v>
      </c>
      <c r="C7552" s="38" t="s">
        <v>7625</v>
      </c>
      <c r="D7552" s="39">
        <v>0.86319999999999997</v>
      </c>
      <c r="E7552" s="39">
        <v>0.85170000000000001</v>
      </c>
    </row>
    <row r="7553" spans="1:5" x14ac:dyDescent="0.2">
      <c r="A7553" s="39">
        <v>98</v>
      </c>
      <c r="B7553" s="39">
        <v>2055</v>
      </c>
      <c r="C7553" s="38" t="s">
        <v>7626</v>
      </c>
      <c r="D7553" s="39">
        <v>0.86129999999999995</v>
      </c>
      <c r="E7553" s="39">
        <v>0.84970000000000001</v>
      </c>
    </row>
    <row r="7554" spans="1:5" x14ac:dyDescent="0.2">
      <c r="A7554" s="39">
        <v>98</v>
      </c>
      <c r="B7554" s="39">
        <v>2056</v>
      </c>
      <c r="C7554" s="38" t="s">
        <v>7627</v>
      </c>
      <c r="D7554" s="39">
        <v>0.85950000000000004</v>
      </c>
      <c r="E7554" s="39">
        <v>0.84770000000000001</v>
      </c>
    </row>
    <row r="7555" spans="1:5" x14ac:dyDescent="0.2">
      <c r="A7555" s="39">
        <v>98</v>
      </c>
      <c r="B7555" s="39">
        <v>2057</v>
      </c>
      <c r="C7555" s="38" t="s">
        <v>7628</v>
      </c>
      <c r="D7555" s="39">
        <v>0.85780000000000001</v>
      </c>
      <c r="E7555" s="39">
        <v>0.84570000000000001</v>
      </c>
    </row>
    <row r="7556" spans="1:5" x14ac:dyDescent="0.2">
      <c r="A7556" s="39">
        <v>98</v>
      </c>
      <c r="B7556" s="39">
        <v>2058</v>
      </c>
      <c r="C7556" s="38" t="s">
        <v>7629</v>
      </c>
      <c r="D7556" s="39">
        <v>0.85599999999999998</v>
      </c>
      <c r="E7556" s="39">
        <v>0.84360000000000002</v>
      </c>
    </row>
    <row r="7557" spans="1:5" x14ac:dyDescent="0.2">
      <c r="A7557" s="39">
        <v>98</v>
      </c>
      <c r="B7557" s="39">
        <v>2059</v>
      </c>
      <c r="C7557" s="38" t="s">
        <v>7630</v>
      </c>
      <c r="D7557" s="39">
        <v>0.85429999999999995</v>
      </c>
      <c r="E7557" s="39">
        <v>0.8417</v>
      </c>
    </row>
    <row r="7558" spans="1:5" x14ac:dyDescent="0.2">
      <c r="A7558" s="39">
        <v>98</v>
      </c>
      <c r="B7558" s="39">
        <v>2060</v>
      </c>
      <c r="C7558" s="38" t="s">
        <v>7631</v>
      </c>
      <c r="D7558" s="39">
        <v>0.85260000000000002</v>
      </c>
      <c r="E7558" s="39">
        <v>0.83979999999999999</v>
      </c>
    </row>
    <row r="7559" spans="1:5" x14ac:dyDescent="0.2">
      <c r="A7559" s="39">
        <v>98</v>
      </c>
      <c r="B7559" s="39">
        <v>2061</v>
      </c>
      <c r="C7559" s="38" t="s">
        <v>7632</v>
      </c>
      <c r="D7559" s="39">
        <v>0.8508</v>
      </c>
      <c r="E7559" s="39">
        <v>0.83789999999999998</v>
      </c>
    </row>
    <row r="7560" spans="1:5" x14ac:dyDescent="0.2">
      <c r="A7560" s="39">
        <v>98</v>
      </c>
      <c r="B7560" s="39">
        <v>2062</v>
      </c>
      <c r="C7560" s="38" t="s">
        <v>7633</v>
      </c>
      <c r="D7560" s="39">
        <v>0.84919999999999995</v>
      </c>
      <c r="E7560" s="39">
        <v>0.83599999999999997</v>
      </c>
    </row>
    <row r="7561" spans="1:5" x14ac:dyDescent="0.2">
      <c r="A7561" s="39">
        <v>98</v>
      </c>
      <c r="B7561" s="39">
        <v>2063</v>
      </c>
      <c r="C7561" s="38" t="s">
        <v>7634</v>
      </c>
      <c r="D7561" s="39">
        <v>0.84750000000000003</v>
      </c>
      <c r="E7561" s="39">
        <v>0.83420000000000005</v>
      </c>
    </row>
    <row r="7562" spans="1:5" x14ac:dyDescent="0.2">
      <c r="A7562" s="39">
        <v>98</v>
      </c>
      <c r="B7562" s="39">
        <v>2064</v>
      </c>
      <c r="C7562" s="38" t="s">
        <v>7635</v>
      </c>
      <c r="D7562" s="39">
        <v>0.84589999999999999</v>
      </c>
      <c r="E7562" s="39">
        <v>0.83240000000000003</v>
      </c>
    </row>
    <row r="7563" spans="1:5" x14ac:dyDescent="0.2">
      <c r="A7563" s="39">
        <v>98</v>
      </c>
      <c r="B7563" s="39">
        <v>2065</v>
      </c>
      <c r="C7563" s="38" t="s">
        <v>7636</v>
      </c>
      <c r="D7563" s="39">
        <v>0.84430000000000005</v>
      </c>
      <c r="E7563" s="39">
        <v>0.8306</v>
      </c>
    </row>
    <row r="7564" spans="1:5" x14ac:dyDescent="0.2">
      <c r="A7564" s="39">
        <v>98</v>
      </c>
      <c r="B7564" s="39">
        <v>2066</v>
      </c>
      <c r="C7564" s="38" t="s">
        <v>7637</v>
      </c>
      <c r="D7564" s="39">
        <v>0.84260000000000002</v>
      </c>
      <c r="E7564" s="39">
        <v>0.82889999999999997</v>
      </c>
    </row>
    <row r="7565" spans="1:5" x14ac:dyDescent="0.2">
      <c r="A7565" s="39">
        <v>98</v>
      </c>
      <c r="B7565" s="39">
        <v>2067</v>
      </c>
      <c r="C7565" s="38" t="s">
        <v>7638</v>
      </c>
      <c r="D7565" s="39">
        <v>0.84109999999999996</v>
      </c>
      <c r="E7565" s="39">
        <v>0.82709999999999995</v>
      </c>
    </row>
    <row r="7566" spans="1:5" x14ac:dyDescent="0.2">
      <c r="A7566" s="39">
        <v>98</v>
      </c>
      <c r="B7566" s="39">
        <v>2068</v>
      </c>
      <c r="C7566" s="38" t="s">
        <v>7639</v>
      </c>
      <c r="D7566" s="39">
        <v>0.83950000000000002</v>
      </c>
      <c r="E7566" s="39">
        <v>0.82540000000000002</v>
      </c>
    </row>
    <row r="7567" spans="1:5" x14ac:dyDescent="0.2">
      <c r="A7567" s="39">
        <v>98</v>
      </c>
      <c r="B7567" s="39">
        <v>2069</v>
      </c>
      <c r="C7567" s="38" t="s">
        <v>7640</v>
      </c>
      <c r="D7567" s="39">
        <v>0.83799999999999997</v>
      </c>
      <c r="E7567" s="39">
        <v>0.82369999999999999</v>
      </c>
    </row>
    <row r="7568" spans="1:5" x14ac:dyDescent="0.2">
      <c r="A7568" s="39">
        <v>98</v>
      </c>
      <c r="B7568" s="39">
        <v>2070</v>
      </c>
      <c r="C7568" s="38" t="s">
        <v>7641</v>
      </c>
      <c r="D7568" s="39">
        <v>0.83640000000000003</v>
      </c>
      <c r="E7568" s="39">
        <v>0.82210000000000005</v>
      </c>
    </row>
    <row r="7569" spans="1:5" x14ac:dyDescent="0.2">
      <c r="A7569" s="39">
        <v>98</v>
      </c>
      <c r="B7569" s="39">
        <v>2071</v>
      </c>
      <c r="C7569" s="38" t="s">
        <v>7642</v>
      </c>
      <c r="D7569" s="39">
        <v>0.83499999999999996</v>
      </c>
      <c r="E7569" s="39">
        <v>0.82050000000000001</v>
      </c>
    </row>
    <row r="7570" spans="1:5" x14ac:dyDescent="0.2">
      <c r="A7570" s="39">
        <v>98</v>
      </c>
      <c r="B7570" s="39">
        <v>2072</v>
      </c>
      <c r="C7570" s="38" t="s">
        <v>7643</v>
      </c>
      <c r="D7570" s="39">
        <v>0.83340000000000003</v>
      </c>
      <c r="E7570" s="39">
        <v>0.81879999999999997</v>
      </c>
    </row>
    <row r="7571" spans="1:5" x14ac:dyDescent="0.2">
      <c r="A7571" s="39">
        <v>98</v>
      </c>
      <c r="B7571" s="39">
        <v>2073</v>
      </c>
      <c r="C7571" s="38" t="s">
        <v>7644</v>
      </c>
      <c r="D7571" s="39">
        <v>0.83199999999999996</v>
      </c>
      <c r="E7571" s="39">
        <v>0.81730000000000003</v>
      </c>
    </row>
    <row r="7572" spans="1:5" x14ac:dyDescent="0.2">
      <c r="A7572" s="39">
        <v>98</v>
      </c>
      <c r="B7572" s="39">
        <v>2074</v>
      </c>
      <c r="C7572" s="38" t="s">
        <v>7645</v>
      </c>
      <c r="D7572" s="39">
        <v>0.83050000000000002</v>
      </c>
      <c r="E7572" s="39">
        <v>0.81569999999999998</v>
      </c>
    </row>
    <row r="7573" spans="1:5" x14ac:dyDescent="0.2">
      <c r="A7573" s="39">
        <v>98</v>
      </c>
      <c r="B7573" s="39">
        <v>2075</v>
      </c>
      <c r="C7573" s="38" t="s">
        <v>7646</v>
      </c>
      <c r="D7573" s="39">
        <v>0.82909999999999995</v>
      </c>
      <c r="E7573" s="39">
        <v>0.81420000000000003</v>
      </c>
    </row>
    <row r="7574" spans="1:5" x14ac:dyDescent="0.2">
      <c r="A7574" s="39">
        <v>98</v>
      </c>
      <c r="B7574" s="39">
        <v>2076</v>
      </c>
      <c r="C7574" s="38" t="s">
        <v>7647</v>
      </c>
      <c r="D7574" s="39">
        <v>0.82769999999999999</v>
      </c>
      <c r="E7574" s="39">
        <v>0.81259999999999999</v>
      </c>
    </row>
    <row r="7575" spans="1:5" x14ac:dyDescent="0.2">
      <c r="A7575" s="39">
        <v>98</v>
      </c>
      <c r="B7575" s="39">
        <v>2077</v>
      </c>
      <c r="C7575" s="38" t="s">
        <v>7648</v>
      </c>
      <c r="D7575" s="39">
        <v>0.82630000000000003</v>
      </c>
      <c r="E7575" s="39">
        <v>0.81110000000000004</v>
      </c>
    </row>
    <row r="7576" spans="1:5" x14ac:dyDescent="0.2">
      <c r="A7576" s="39">
        <v>98</v>
      </c>
      <c r="B7576" s="39">
        <v>2078</v>
      </c>
      <c r="C7576" s="38" t="s">
        <v>7649</v>
      </c>
      <c r="D7576" s="39">
        <v>0.82489999999999997</v>
      </c>
      <c r="E7576" s="39">
        <v>0.80969999999999998</v>
      </c>
    </row>
    <row r="7577" spans="1:5" x14ac:dyDescent="0.2">
      <c r="A7577" s="39">
        <v>98</v>
      </c>
      <c r="B7577" s="39">
        <v>2079</v>
      </c>
      <c r="C7577" s="38" t="s">
        <v>7650</v>
      </c>
      <c r="D7577" s="39">
        <v>0.82350000000000001</v>
      </c>
      <c r="E7577" s="39">
        <v>0.80820000000000003</v>
      </c>
    </row>
    <row r="7578" spans="1:5" x14ac:dyDescent="0.2">
      <c r="A7578" s="39">
        <v>98</v>
      </c>
      <c r="B7578" s="39">
        <v>2080</v>
      </c>
      <c r="C7578" s="38" t="s">
        <v>7651</v>
      </c>
      <c r="D7578" s="39">
        <v>0.82210000000000005</v>
      </c>
      <c r="E7578" s="39">
        <v>0.80679999999999996</v>
      </c>
    </row>
    <row r="7579" spans="1:5" x14ac:dyDescent="0.2">
      <c r="A7579" s="39">
        <v>98</v>
      </c>
      <c r="B7579" s="39">
        <v>2081</v>
      </c>
      <c r="C7579" s="38" t="s">
        <v>7652</v>
      </c>
      <c r="D7579" s="39">
        <v>0.82079999999999997</v>
      </c>
      <c r="E7579" s="39">
        <v>0.8054</v>
      </c>
    </row>
    <row r="7580" spans="1:5" x14ac:dyDescent="0.2">
      <c r="A7580" s="39">
        <v>98</v>
      </c>
      <c r="B7580" s="39">
        <v>2082</v>
      </c>
      <c r="C7580" s="38" t="s">
        <v>7653</v>
      </c>
      <c r="D7580" s="39">
        <v>0.81950000000000001</v>
      </c>
      <c r="E7580" s="39">
        <v>0.80400000000000005</v>
      </c>
    </row>
    <row r="7581" spans="1:5" x14ac:dyDescent="0.2">
      <c r="A7581" s="39">
        <v>98</v>
      </c>
      <c r="B7581" s="39">
        <v>2083</v>
      </c>
      <c r="C7581" s="38" t="s">
        <v>7654</v>
      </c>
      <c r="D7581" s="39">
        <v>0.81820000000000004</v>
      </c>
      <c r="E7581" s="39">
        <v>0.80259999999999998</v>
      </c>
    </row>
    <row r="7582" spans="1:5" x14ac:dyDescent="0.2">
      <c r="A7582" s="39">
        <v>98</v>
      </c>
      <c r="B7582" s="39">
        <v>2084</v>
      </c>
      <c r="C7582" s="38" t="s">
        <v>7655</v>
      </c>
      <c r="D7582" s="39">
        <v>0.81689999999999996</v>
      </c>
      <c r="E7582" s="39">
        <v>0.80130000000000001</v>
      </c>
    </row>
    <row r="7583" spans="1:5" x14ac:dyDescent="0.2">
      <c r="A7583" s="39">
        <v>98</v>
      </c>
      <c r="B7583" s="39">
        <v>2085</v>
      </c>
      <c r="C7583" s="38" t="s">
        <v>7656</v>
      </c>
      <c r="D7583" s="39">
        <v>0.81569999999999998</v>
      </c>
      <c r="E7583" s="39">
        <v>0.79990000000000006</v>
      </c>
    </row>
    <row r="7584" spans="1:5" x14ac:dyDescent="0.2">
      <c r="A7584" s="39">
        <v>98</v>
      </c>
      <c r="B7584" s="39">
        <v>2086</v>
      </c>
      <c r="C7584" s="38" t="s">
        <v>7657</v>
      </c>
      <c r="D7584" s="39">
        <v>0.81440000000000001</v>
      </c>
      <c r="E7584" s="39">
        <v>0.79859999999999998</v>
      </c>
    </row>
    <row r="7585" spans="1:5" x14ac:dyDescent="0.2">
      <c r="A7585" s="39">
        <v>98</v>
      </c>
      <c r="B7585" s="39">
        <v>2087</v>
      </c>
      <c r="C7585" s="38" t="s">
        <v>7658</v>
      </c>
      <c r="D7585" s="39">
        <v>0.81320000000000003</v>
      </c>
      <c r="E7585" s="39">
        <v>0.79730000000000001</v>
      </c>
    </row>
    <row r="7586" spans="1:5" x14ac:dyDescent="0.2">
      <c r="A7586" s="39">
        <v>98</v>
      </c>
      <c r="B7586" s="39">
        <v>2088</v>
      </c>
      <c r="C7586" s="38" t="s">
        <v>7659</v>
      </c>
      <c r="D7586" s="39">
        <v>0.81189999999999996</v>
      </c>
      <c r="E7586" s="39">
        <v>0.79600000000000004</v>
      </c>
    </row>
    <row r="7587" spans="1:5" x14ac:dyDescent="0.2">
      <c r="A7587" s="39">
        <v>98</v>
      </c>
      <c r="B7587" s="39">
        <v>2089</v>
      </c>
      <c r="C7587" s="38" t="s">
        <v>7660</v>
      </c>
      <c r="D7587" s="39">
        <v>0.81079999999999997</v>
      </c>
      <c r="E7587" s="39">
        <v>0.79479999999999995</v>
      </c>
    </row>
    <row r="7588" spans="1:5" x14ac:dyDescent="0.2">
      <c r="A7588" s="39">
        <v>98</v>
      </c>
      <c r="B7588" s="39">
        <v>2090</v>
      </c>
      <c r="C7588" s="38" t="s">
        <v>7661</v>
      </c>
      <c r="D7588" s="39">
        <v>0.8095</v>
      </c>
      <c r="E7588" s="39">
        <v>0.79359999999999997</v>
      </c>
    </row>
    <row r="7589" spans="1:5" x14ac:dyDescent="0.2">
      <c r="A7589" s="39">
        <v>98</v>
      </c>
      <c r="B7589" s="39">
        <v>2091</v>
      </c>
      <c r="C7589" s="38" t="s">
        <v>7662</v>
      </c>
      <c r="D7589" s="39">
        <v>0.80830000000000002</v>
      </c>
      <c r="E7589" s="39">
        <v>0.79239999999999999</v>
      </c>
    </row>
    <row r="7590" spans="1:5" x14ac:dyDescent="0.2">
      <c r="A7590" s="39">
        <v>98</v>
      </c>
      <c r="B7590" s="39">
        <v>2092</v>
      </c>
      <c r="C7590" s="38" t="s">
        <v>7663</v>
      </c>
      <c r="D7590" s="39">
        <v>0.80720000000000003</v>
      </c>
      <c r="E7590" s="39">
        <v>0.79120000000000001</v>
      </c>
    </row>
    <row r="7591" spans="1:5" x14ac:dyDescent="0.2">
      <c r="A7591" s="39">
        <v>98</v>
      </c>
      <c r="B7591" s="39">
        <v>2093</v>
      </c>
      <c r="C7591" s="38" t="s">
        <v>7664</v>
      </c>
      <c r="D7591" s="39">
        <v>0.80600000000000005</v>
      </c>
      <c r="E7591" s="39">
        <v>0.79</v>
      </c>
    </row>
    <row r="7592" spans="1:5" x14ac:dyDescent="0.2">
      <c r="A7592" s="39">
        <v>98</v>
      </c>
      <c r="B7592" s="39">
        <v>2094</v>
      </c>
      <c r="C7592" s="38" t="s">
        <v>7665</v>
      </c>
      <c r="D7592" s="39">
        <v>0.80489999999999995</v>
      </c>
      <c r="E7592" s="39">
        <v>0.78879999999999995</v>
      </c>
    </row>
    <row r="7593" spans="1:5" x14ac:dyDescent="0.2">
      <c r="A7593" s="39">
        <v>98</v>
      </c>
      <c r="B7593" s="39">
        <v>2095</v>
      </c>
      <c r="C7593" s="38" t="s">
        <v>7666</v>
      </c>
      <c r="D7593" s="39">
        <v>0.80369999999999997</v>
      </c>
      <c r="E7593" s="39">
        <v>0.78759999999999997</v>
      </c>
    </row>
    <row r="7594" spans="1:5" x14ac:dyDescent="0.2">
      <c r="A7594" s="39">
        <v>98</v>
      </c>
      <c r="B7594" s="39">
        <v>2096</v>
      </c>
      <c r="C7594" s="38" t="s">
        <v>7667</v>
      </c>
      <c r="D7594" s="39">
        <v>0.80259999999999998</v>
      </c>
      <c r="E7594" s="39">
        <v>0.78659999999999997</v>
      </c>
    </row>
    <row r="7595" spans="1:5" x14ac:dyDescent="0.2">
      <c r="A7595" s="39">
        <v>98</v>
      </c>
      <c r="B7595" s="39">
        <v>2097</v>
      </c>
      <c r="C7595" s="38" t="s">
        <v>7668</v>
      </c>
      <c r="D7595" s="39">
        <v>0.80149999999999999</v>
      </c>
      <c r="E7595" s="39">
        <v>0.78539999999999999</v>
      </c>
    </row>
    <row r="7596" spans="1:5" x14ac:dyDescent="0.2">
      <c r="A7596" s="39">
        <v>98</v>
      </c>
      <c r="B7596" s="39">
        <v>2098</v>
      </c>
      <c r="C7596" s="38" t="s">
        <v>7669</v>
      </c>
      <c r="D7596" s="39">
        <v>0.8004</v>
      </c>
      <c r="E7596" s="39">
        <v>0.78439999999999999</v>
      </c>
    </row>
    <row r="7597" spans="1:5" x14ac:dyDescent="0.2">
      <c r="A7597" s="39">
        <v>98</v>
      </c>
      <c r="B7597" s="39">
        <v>2099</v>
      </c>
      <c r="C7597" s="38" t="s">
        <v>7670</v>
      </c>
      <c r="D7597" s="39">
        <v>0.7994</v>
      </c>
      <c r="E7597" s="39">
        <v>0.7833</v>
      </c>
    </row>
    <row r="7598" spans="1:5" x14ac:dyDescent="0.2">
      <c r="A7598" s="39">
        <v>98</v>
      </c>
      <c r="B7598" s="39">
        <v>2100</v>
      </c>
      <c r="C7598" s="38" t="s">
        <v>7671</v>
      </c>
      <c r="D7598" s="39">
        <v>0.79830000000000001</v>
      </c>
      <c r="E7598" s="39">
        <v>0.78220000000000001</v>
      </c>
    </row>
    <row r="7599" spans="1:5" x14ac:dyDescent="0.2">
      <c r="A7599" s="39">
        <v>98</v>
      </c>
      <c r="B7599" s="39">
        <v>2101</v>
      </c>
      <c r="C7599" s="38" t="s">
        <v>7672</v>
      </c>
      <c r="D7599" s="39">
        <v>0.79720000000000002</v>
      </c>
      <c r="E7599" s="39">
        <v>0.78120000000000001</v>
      </c>
    </row>
    <row r="7600" spans="1:5" x14ac:dyDescent="0.2">
      <c r="A7600" s="39">
        <v>98</v>
      </c>
      <c r="B7600" s="39">
        <v>2102</v>
      </c>
      <c r="C7600" s="38" t="s">
        <v>7673</v>
      </c>
      <c r="D7600" s="39">
        <v>0.79620000000000002</v>
      </c>
      <c r="E7600" s="39">
        <v>0.78010000000000002</v>
      </c>
    </row>
    <row r="7601" spans="1:5" x14ac:dyDescent="0.2">
      <c r="A7601" s="39">
        <v>98</v>
      </c>
      <c r="B7601" s="39">
        <v>2103</v>
      </c>
      <c r="C7601" s="38" t="s">
        <v>7674</v>
      </c>
      <c r="D7601" s="39">
        <v>0.79520000000000002</v>
      </c>
      <c r="E7601" s="39">
        <v>0.77910000000000001</v>
      </c>
    </row>
    <row r="7602" spans="1:5" x14ac:dyDescent="0.2">
      <c r="A7602" s="39">
        <v>98</v>
      </c>
      <c r="B7602" s="39">
        <v>2104</v>
      </c>
      <c r="C7602" s="38" t="s">
        <v>7675</v>
      </c>
      <c r="D7602" s="39">
        <v>0.79410000000000003</v>
      </c>
      <c r="E7602" s="39">
        <v>0.77810000000000001</v>
      </c>
    </row>
    <row r="7603" spans="1:5" x14ac:dyDescent="0.2">
      <c r="A7603" s="39">
        <v>98</v>
      </c>
      <c r="B7603" s="39">
        <v>2105</v>
      </c>
      <c r="C7603" s="38" t="s">
        <v>7676</v>
      </c>
      <c r="D7603" s="39">
        <v>0.79320000000000002</v>
      </c>
      <c r="E7603" s="39">
        <v>0.77710000000000001</v>
      </c>
    </row>
    <row r="7604" spans="1:5" x14ac:dyDescent="0.2">
      <c r="A7604" s="39">
        <v>98</v>
      </c>
      <c r="B7604" s="39">
        <v>2106</v>
      </c>
      <c r="C7604" s="38" t="s">
        <v>7677</v>
      </c>
      <c r="D7604" s="39">
        <v>0.79220000000000002</v>
      </c>
      <c r="E7604" s="39">
        <v>0.7762</v>
      </c>
    </row>
    <row r="7605" spans="1:5" x14ac:dyDescent="0.2">
      <c r="A7605" s="39">
        <v>98</v>
      </c>
      <c r="B7605" s="39">
        <v>2107</v>
      </c>
      <c r="C7605" s="38" t="s">
        <v>7678</v>
      </c>
      <c r="D7605" s="39">
        <v>0.7913</v>
      </c>
      <c r="E7605" s="39">
        <v>0.7752</v>
      </c>
    </row>
    <row r="7606" spans="1:5" x14ac:dyDescent="0.2">
      <c r="A7606" s="39">
        <v>98</v>
      </c>
      <c r="B7606" s="39">
        <v>2108</v>
      </c>
      <c r="C7606" s="38" t="s">
        <v>7679</v>
      </c>
      <c r="D7606" s="39">
        <v>0.7903</v>
      </c>
      <c r="E7606" s="39">
        <v>0.7742</v>
      </c>
    </row>
    <row r="7607" spans="1:5" x14ac:dyDescent="0.2">
      <c r="A7607" s="39">
        <v>98</v>
      </c>
      <c r="B7607" s="39">
        <v>2109</v>
      </c>
      <c r="C7607" s="38" t="s">
        <v>7680</v>
      </c>
      <c r="D7607" s="39">
        <v>0.7893</v>
      </c>
      <c r="E7607" s="39">
        <v>0.77329999999999999</v>
      </c>
    </row>
    <row r="7608" spans="1:5" x14ac:dyDescent="0.2">
      <c r="A7608" s="39">
        <v>98</v>
      </c>
      <c r="B7608" s="39">
        <v>2110</v>
      </c>
      <c r="C7608" s="38" t="s">
        <v>7681</v>
      </c>
      <c r="D7608" s="39">
        <v>0.78839999999999999</v>
      </c>
      <c r="E7608" s="39">
        <v>0.77239999999999998</v>
      </c>
    </row>
    <row r="7609" spans="1:5" x14ac:dyDescent="0.2">
      <c r="A7609" s="39">
        <v>98</v>
      </c>
      <c r="B7609" s="39">
        <v>2111</v>
      </c>
      <c r="C7609" s="38" t="s">
        <v>7682</v>
      </c>
      <c r="D7609" s="39">
        <v>0.78749999999999998</v>
      </c>
      <c r="E7609" s="39">
        <v>0.77149999999999996</v>
      </c>
    </row>
    <row r="7610" spans="1:5" x14ac:dyDescent="0.2">
      <c r="A7610" s="39">
        <v>98</v>
      </c>
      <c r="B7610" s="39">
        <v>2112</v>
      </c>
      <c r="C7610" s="38" t="s">
        <v>7683</v>
      </c>
      <c r="D7610" s="39">
        <v>0.78649999999999998</v>
      </c>
      <c r="E7610" s="39">
        <v>0.77059999999999995</v>
      </c>
    </row>
    <row r="7611" spans="1:5" x14ac:dyDescent="0.2">
      <c r="A7611" s="39">
        <v>98</v>
      </c>
      <c r="B7611" s="39">
        <v>2113</v>
      </c>
      <c r="C7611" s="38" t="s">
        <v>7684</v>
      </c>
      <c r="D7611" s="39">
        <v>0.78569999999999995</v>
      </c>
      <c r="E7611" s="39">
        <v>0.76970000000000005</v>
      </c>
    </row>
    <row r="7612" spans="1:5" x14ac:dyDescent="0.2">
      <c r="A7612" s="39">
        <v>98</v>
      </c>
      <c r="B7612" s="39">
        <v>2114</v>
      </c>
      <c r="C7612" s="38" t="s">
        <v>7685</v>
      </c>
      <c r="D7612" s="39">
        <v>0.78480000000000005</v>
      </c>
      <c r="E7612" s="39">
        <v>0.76880000000000004</v>
      </c>
    </row>
    <row r="7613" spans="1:5" x14ac:dyDescent="0.2">
      <c r="A7613" s="39">
        <v>98</v>
      </c>
      <c r="B7613" s="39">
        <v>2115</v>
      </c>
      <c r="C7613" s="38" t="s">
        <v>7686</v>
      </c>
      <c r="D7613" s="39">
        <v>0.78380000000000005</v>
      </c>
      <c r="E7613" s="39">
        <v>0.76800000000000002</v>
      </c>
    </row>
    <row r="7614" spans="1:5" x14ac:dyDescent="0.2">
      <c r="A7614" s="39">
        <v>98</v>
      </c>
      <c r="B7614" s="39">
        <v>2116</v>
      </c>
      <c r="C7614" s="38" t="s">
        <v>7687</v>
      </c>
      <c r="D7614" s="39">
        <v>0.78280127420998979</v>
      </c>
      <c r="E7614" s="39">
        <v>0.76720083246618109</v>
      </c>
    </row>
    <row r="7615" spans="1:5" x14ac:dyDescent="0.2">
      <c r="A7615" s="39">
        <v>98</v>
      </c>
      <c r="B7615" s="39">
        <v>2117</v>
      </c>
      <c r="C7615" s="38" t="s">
        <v>7688</v>
      </c>
      <c r="D7615" s="39">
        <v>0.78180382100635826</v>
      </c>
      <c r="E7615" s="39">
        <v>0.76640249653229331</v>
      </c>
    </row>
    <row r="7616" spans="1:5" x14ac:dyDescent="0.2">
      <c r="A7616" s="39">
        <v>99</v>
      </c>
      <c r="B7616" s="39">
        <v>2024</v>
      </c>
      <c r="C7616" s="38" t="s">
        <v>7689</v>
      </c>
      <c r="D7616" s="39">
        <v>0.95640000000000003</v>
      </c>
      <c r="E7616" s="39">
        <v>0.95540000000000003</v>
      </c>
    </row>
    <row r="7617" spans="1:5" x14ac:dyDescent="0.2">
      <c r="A7617" s="39">
        <v>99</v>
      </c>
      <c r="B7617" s="39">
        <v>2025</v>
      </c>
      <c r="C7617" s="38" t="s">
        <v>7690</v>
      </c>
      <c r="D7617" s="39">
        <v>0.93520000000000003</v>
      </c>
      <c r="E7617" s="39">
        <v>0.93359999999999999</v>
      </c>
    </row>
    <row r="7618" spans="1:5" x14ac:dyDescent="0.2">
      <c r="A7618" s="39">
        <v>99</v>
      </c>
      <c r="B7618" s="39">
        <v>2026</v>
      </c>
      <c r="C7618" s="38" t="s">
        <v>7691</v>
      </c>
      <c r="D7618" s="39">
        <v>0.93289999999999995</v>
      </c>
      <c r="E7618" s="39">
        <v>0.93089999999999995</v>
      </c>
    </row>
    <row r="7619" spans="1:5" x14ac:dyDescent="0.2">
      <c r="A7619" s="39">
        <v>99</v>
      </c>
      <c r="B7619" s="39">
        <v>2027</v>
      </c>
      <c r="C7619" s="38" t="s">
        <v>7692</v>
      </c>
      <c r="D7619" s="39">
        <v>0.93069999999999997</v>
      </c>
      <c r="E7619" s="39">
        <v>0.92820000000000003</v>
      </c>
    </row>
    <row r="7620" spans="1:5" x14ac:dyDescent="0.2">
      <c r="A7620" s="39">
        <v>99</v>
      </c>
      <c r="B7620" s="39">
        <v>2028</v>
      </c>
      <c r="C7620" s="38" t="s">
        <v>7693</v>
      </c>
      <c r="D7620" s="39">
        <v>0.92849999999999999</v>
      </c>
      <c r="E7620" s="39">
        <v>0.92559999999999998</v>
      </c>
    </row>
    <row r="7621" spans="1:5" x14ac:dyDescent="0.2">
      <c r="A7621" s="39">
        <v>99</v>
      </c>
      <c r="B7621" s="39">
        <v>2029</v>
      </c>
      <c r="C7621" s="38" t="s">
        <v>7694</v>
      </c>
      <c r="D7621" s="39">
        <v>0.92630000000000001</v>
      </c>
      <c r="E7621" s="39">
        <v>0.92300000000000004</v>
      </c>
    </row>
    <row r="7622" spans="1:5" x14ac:dyDescent="0.2">
      <c r="A7622" s="39">
        <v>99</v>
      </c>
      <c r="B7622" s="39">
        <v>2030</v>
      </c>
      <c r="C7622" s="38" t="s">
        <v>7695</v>
      </c>
      <c r="D7622" s="39">
        <v>0.92400000000000004</v>
      </c>
      <c r="E7622" s="39">
        <v>0.9204</v>
      </c>
    </row>
    <row r="7623" spans="1:5" x14ac:dyDescent="0.2">
      <c r="A7623" s="39">
        <v>99</v>
      </c>
      <c r="B7623" s="39">
        <v>2031</v>
      </c>
      <c r="C7623" s="38" t="s">
        <v>7696</v>
      </c>
      <c r="D7623" s="39">
        <v>0.92159999999999997</v>
      </c>
      <c r="E7623" s="39">
        <v>0.91769999999999996</v>
      </c>
    </row>
    <row r="7624" spans="1:5" x14ac:dyDescent="0.2">
      <c r="A7624" s="39">
        <v>99</v>
      </c>
      <c r="B7624" s="39">
        <v>2032</v>
      </c>
      <c r="C7624" s="38" t="s">
        <v>7697</v>
      </c>
      <c r="D7624" s="39">
        <v>0.91920000000000002</v>
      </c>
      <c r="E7624" s="39">
        <v>0.91510000000000002</v>
      </c>
    </row>
    <row r="7625" spans="1:5" x14ac:dyDescent="0.2">
      <c r="A7625" s="39">
        <v>99</v>
      </c>
      <c r="B7625" s="39">
        <v>2033</v>
      </c>
      <c r="C7625" s="38" t="s">
        <v>7698</v>
      </c>
      <c r="D7625" s="39">
        <v>0.91659999999999997</v>
      </c>
      <c r="E7625" s="39">
        <v>0.9123</v>
      </c>
    </row>
    <row r="7626" spans="1:5" x14ac:dyDescent="0.2">
      <c r="A7626" s="39">
        <v>99</v>
      </c>
      <c r="B7626" s="39">
        <v>2034</v>
      </c>
      <c r="C7626" s="38" t="s">
        <v>7699</v>
      </c>
      <c r="D7626" s="39">
        <v>0.91359999999999997</v>
      </c>
      <c r="E7626" s="39">
        <v>0.90910000000000002</v>
      </c>
    </row>
    <row r="7627" spans="1:5" x14ac:dyDescent="0.2">
      <c r="A7627" s="39">
        <v>99</v>
      </c>
      <c r="B7627" s="39">
        <v>2035</v>
      </c>
      <c r="C7627" s="38" t="s">
        <v>7700</v>
      </c>
      <c r="D7627" s="39">
        <v>0.91080000000000005</v>
      </c>
      <c r="E7627" s="39">
        <v>0.90600000000000003</v>
      </c>
    </row>
    <row r="7628" spans="1:5" x14ac:dyDescent="0.2">
      <c r="A7628" s="39">
        <v>99</v>
      </c>
      <c r="B7628" s="39">
        <v>2036</v>
      </c>
      <c r="C7628" s="38" t="s">
        <v>7701</v>
      </c>
      <c r="D7628" s="39">
        <v>0.90810000000000002</v>
      </c>
      <c r="E7628" s="39">
        <v>0.90310000000000001</v>
      </c>
    </row>
    <row r="7629" spans="1:5" x14ac:dyDescent="0.2">
      <c r="A7629" s="39">
        <v>99</v>
      </c>
      <c r="B7629" s="39">
        <v>2037</v>
      </c>
      <c r="C7629" s="38" t="s">
        <v>7702</v>
      </c>
      <c r="D7629" s="39">
        <v>0.90559999999999996</v>
      </c>
      <c r="E7629" s="39">
        <v>0.90029999999999999</v>
      </c>
    </row>
    <row r="7630" spans="1:5" x14ac:dyDescent="0.2">
      <c r="A7630" s="39">
        <v>99</v>
      </c>
      <c r="B7630" s="39">
        <v>2038</v>
      </c>
      <c r="C7630" s="38" t="s">
        <v>7703</v>
      </c>
      <c r="D7630" s="39">
        <v>0.90329999999999999</v>
      </c>
      <c r="E7630" s="39">
        <v>0.89770000000000005</v>
      </c>
    </row>
    <row r="7631" spans="1:5" x14ac:dyDescent="0.2">
      <c r="A7631" s="39">
        <v>99</v>
      </c>
      <c r="B7631" s="39">
        <v>2039</v>
      </c>
      <c r="C7631" s="38" t="s">
        <v>7704</v>
      </c>
      <c r="D7631" s="39">
        <v>0.90110000000000001</v>
      </c>
      <c r="E7631" s="39">
        <v>0.8952</v>
      </c>
    </row>
    <row r="7632" spans="1:5" x14ac:dyDescent="0.2">
      <c r="A7632" s="39">
        <v>99</v>
      </c>
      <c r="B7632" s="39">
        <v>2040</v>
      </c>
      <c r="C7632" s="38" t="s">
        <v>7705</v>
      </c>
      <c r="D7632" s="39">
        <v>0.89910000000000001</v>
      </c>
      <c r="E7632" s="39">
        <v>0.89290000000000003</v>
      </c>
    </row>
    <row r="7633" spans="1:5" x14ac:dyDescent="0.2">
      <c r="A7633" s="39">
        <v>99</v>
      </c>
      <c r="B7633" s="39">
        <v>2041</v>
      </c>
      <c r="C7633" s="38" t="s">
        <v>7706</v>
      </c>
      <c r="D7633" s="39">
        <v>0.89710000000000001</v>
      </c>
      <c r="E7633" s="39">
        <v>0.89070000000000005</v>
      </c>
    </row>
    <row r="7634" spans="1:5" x14ac:dyDescent="0.2">
      <c r="A7634" s="39">
        <v>99</v>
      </c>
      <c r="B7634" s="39">
        <v>2042</v>
      </c>
      <c r="C7634" s="38" t="s">
        <v>7707</v>
      </c>
      <c r="D7634" s="39">
        <v>0.89529999999999998</v>
      </c>
      <c r="E7634" s="39">
        <v>0.88859999999999995</v>
      </c>
    </row>
    <row r="7635" spans="1:5" x14ac:dyDescent="0.2">
      <c r="A7635" s="39">
        <v>99</v>
      </c>
      <c r="B7635" s="39">
        <v>2043</v>
      </c>
      <c r="C7635" s="38" t="s">
        <v>7708</v>
      </c>
      <c r="D7635" s="39">
        <v>0.89359999999999995</v>
      </c>
      <c r="E7635" s="39">
        <v>0.88649999999999995</v>
      </c>
    </row>
    <row r="7636" spans="1:5" x14ac:dyDescent="0.2">
      <c r="A7636" s="39">
        <v>99</v>
      </c>
      <c r="B7636" s="39">
        <v>2044</v>
      </c>
      <c r="C7636" s="38" t="s">
        <v>7709</v>
      </c>
      <c r="D7636" s="39">
        <v>0.89170000000000005</v>
      </c>
      <c r="E7636" s="39">
        <v>0.88449999999999995</v>
      </c>
    </row>
    <row r="7637" spans="1:5" x14ac:dyDescent="0.2">
      <c r="A7637" s="39">
        <v>99</v>
      </c>
      <c r="B7637" s="39">
        <v>2045</v>
      </c>
      <c r="C7637" s="38" t="s">
        <v>7710</v>
      </c>
      <c r="D7637" s="39">
        <v>0.89</v>
      </c>
      <c r="E7637" s="39">
        <v>0.88229999999999997</v>
      </c>
    </row>
    <row r="7638" spans="1:5" x14ac:dyDescent="0.2">
      <c r="A7638" s="39">
        <v>99</v>
      </c>
      <c r="B7638" s="39">
        <v>2046</v>
      </c>
      <c r="C7638" s="38" t="s">
        <v>7711</v>
      </c>
      <c r="D7638" s="39">
        <v>0.88829999999999998</v>
      </c>
      <c r="E7638" s="39">
        <v>0.88039999999999996</v>
      </c>
    </row>
    <row r="7639" spans="1:5" x14ac:dyDescent="0.2">
      <c r="A7639" s="39">
        <v>99</v>
      </c>
      <c r="B7639" s="39">
        <v>2047</v>
      </c>
      <c r="C7639" s="38" t="s">
        <v>7712</v>
      </c>
      <c r="D7639" s="39">
        <v>0.88649999999999995</v>
      </c>
      <c r="E7639" s="39">
        <v>0.87839999999999996</v>
      </c>
    </row>
    <row r="7640" spans="1:5" x14ac:dyDescent="0.2">
      <c r="A7640" s="39">
        <v>99</v>
      </c>
      <c r="B7640" s="39">
        <v>2048</v>
      </c>
      <c r="C7640" s="38" t="s">
        <v>7713</v>
      </c>
      <c r="D7640" s="39">
        <v>0.88490000000000002</v>
      </c>
      <c r="E7640" s="39">
        <v>0.87649999999999995</v>
      </c>
    </row>
    <row r="7641" spans="1:5" x14ac:dyDescent="0.2">
      <c r="A7641" s="39">
        <v>99</v>
      </c>
      <c r="B7641" s="39">
        <v>2049</v>
      </c>
      <c r="C7641" s="38" t="s">
        <v>7714</v>
      </c>
      <c r="D7641" s="39">
        <v>0.88319999999999999</v>
      </c>
      <c r="E7641" s="39">
        <v>0.87460000000000004</v>
      </c>
    </row>
    <row r="7642" spans="1:5" x14ac:dyDescent="0.2">
      <c r="A7642" s="39">
        <v>99</v>
      </c>
      <c r="B7642" s="39">
        <v>2050</v>
      </c>
      <c r="C7642" s="38" t="s">
        <v>7715</v>
      </c>
      <c r="D7642" s="39">
        <v>0.88149999999999995</v>
      </c>
      <c r="E7642" s="39">
        <v>0.87260000000000004</v>
      </c>
    </row>
    <row r="7643" spans="1:5" x14ac:dyDescent="0.2">
      <c r="A7643" s="39">
        <v>99</v>
      </c>
      <c r="B7643" s="39">
        <v>2051</v>
      </c>
      <c r="C7643" s="38" t="s">
        <v>7716</v>
      </c>
      <c r="D7643" s="39">
        <v>0.87990000000000002</v>
      </c>
      <c r="E7643" s="39">
        <v>0.87080000000000002</v>
      </c>
    </row>
    <row r="7644" spans="1:5" x14ac:dyDescent="0.2">
      <c r="A7644" s="39">
        <v>99</v>
      </c>
      <c r="B7644" s="39">
        <v>2052</v>
      </c>
      <c r="C7644" s="38" t="s">
        <v>7717</v>
      </c>
      <c r="D7644" s="39">
        <v>0.87839999999999996</v>
      </c>
      <c r="E7644" s="39">
        <v>0.86899999999999999</v>
      </c>
    </row>
    <row r="7645" spans="1:5" x14ac:dyDescent="0.2">
      <c r="A7645" s="39">
        <v>99</v>
      </c>
      <c r="B7645" s="39">
        <v>2053</v>
      </c>
      <c r="C7645" s="38" t="s">
        <v>7718</v>
      </c>
      <c r="D7645" s="39">
        <v>0.87670000000000003</v>
      </c>
      <c r="E7645" s="39">
        <v>0.86709999999999998</v>
      </c>
    </row>
    <row r="7646" spans="1:5" x14ac:dyDescent="0.2">
      <c r="A7646" s="39">
        <v>99</v>
      </c>
      <c r="B7646" s="39">
        <v>2054</v>
      </c>
      <c r="C7646" s="38" t="s">
        <v>7719</v>
      </c>
      <c r="D7646" s="39">
        <v>0.87519999999999998</v>
      </c>
      <c r="E7646" s="39">
        <v>0.86539999999999995</v>
      </c>
    </row>
    <row r="7647" spans="1:5" x14ac:dyDescent="0.2">
      <c r="A7647" s="39">
        <v>99</v>
      </c>
      <c r="B7647" s="39">
        <v>2055</v>
      </c>
      <c r="C7647" s="38" t="s">
        <v>7720</v>
      </c>
      <c r="D7647" s="39">
        <v>0.87370000000000003</v>
      </c>
      <c r="E7647" s="39">
        <v>0.86360000000000003</v>
      </c>
    </row>
    <row r="7648" spans="1:5" x14ac:dyDescent="0.2">
      <c r="A7648" s="39">
        <v>99</v>
      </c>
      <c r="B7648" s="39">
        <v>2056</v>
      </c>
      <c r="C7648" s="38" t="s">
        <v>7721</v>
      </c>
      <c r="D7648" s="39">
        <v>0.87209999999999999</v>
      </c>
      <c r="E7648" s="39">
        <v>0.8619</v>
      </c>
    </row>
    <row r="7649" spans="1:5" x14ac:dyDescent="0.2">
      <c r="A7649" s="39">
        <v>99</v>
      </c>
      <c r="B7649" s="39">
        <v>2057</v>
      </c>
      <c r="C7649" s="38" t="s">
        <v>7722</v>
      </c>
      <c r="D7649" s="39">
        <v>0.87060000000000004</v>
      </c>
      <c r="E7649" s="39">
        <v>0.86019999999999996</v>
      </c>
    </row>
    <row r="7650" spans="1:5" x14ac:dyDescent="0.2">
      <c r="A7650" s="39">
        <v>99</v>
      </c>
      <c r="B7650" s="39">
        <v>2058</v>
      </c>
      <c r="C7650" s="38" t="s">
        <v>7723</v>
      </c>
      <c r="D7650" s="39">
        <v>0.86899999999999999</v>
      </c>
      <c r="E7650" s="39">
        <v>0.85850000000000004</v>
      </c>
    </row>
    <row r="7651" spans="1:5" x14ac:dyDescent="0.2">
      <c r="A7651" s="39">
        <v>99</v>
      </c>
      <c r="B7651" s="39">
        <v>2059</v>
      </c>
      <c r="C7651" s="38" t="s">
        <v>7724</v>
      </c>
      <c r="D7651" s="39">
        <v>0.86760000000000004</v>
      </c>
      <c r="E7651" s="39">
        <v>0.8569</v>
      </c>
    </row>
    <row r="7652" spans="1:5" x14ac:dyDescent="0.2">
      <c r="A7652" s="39">
        <v>99</v>
      </c>
      <c r="B7652" s="39">
        <v>2060</v>
      </c>
      <c r="C7652" s="38" t="s">
        <v>7725</v>
      </c>
      <c r="D7652" s="39">
        <v>0.86609999999999998</v>
      </c>
      <c r="E7652" s="39">
        <v>0.85519999999999996</v>
      </c>
    </row>
    <row r="7653" spans="1:5" x14ac:dyDescent="0.2">
      <c r="A7653" s="39">
        <v>99</v>
      </c>
      <c r="B7653" s="39">
        <v>2061</v>
      </c>
      <c r="C7653" s="38" t="s">
        <v>7726</v>
      </c>
      <c r="D7653" s="39">
        <v>0.86470000000000002</v>
      </c>
      <c r="E7653" s="39">
        <v>0.85360000000000003</v>
      </c>
    </row>
    <row r="7654" spans="1:5" x14ac:dyDescent="0.2">
      <c r="A7654" s="39">
        <v>99</v>
      </c>
      <c r="B7654" s="39">
        <v>2062</v>
      </c>
      <c r="C7654" s="38" t="s">
        <v>7727</v>
      </c>
      <c r="D7654" s="39">
        <v>0.86329999999999996</v>
      </c>
      <c r="E7654" s="39">
        <v>0.85199999999999998</v>
      </c>
    </row>
    <row r="7655" spans="1:5" x14ac:dyDescent="0.2">
      <c r="A7655" s="39">
        <v>99</v>
      </c>
      <c r="B7655" s="39">
        <v>2063</v>
      </c>
      <c r="C7655" s="38" t="s">
        <v>7728</v>
      </c>
      <c r="D7655" s="39">
        <v>0.86180000000000001</v>
      </c>
      <c r="E7655" s="39">
        <v>0.85040000000000004</v>
      </c>
    </row>
    <row r="7656" spans="1:5" x14ac:dyDescent="0.2">
      <c r="A7656" s="39">
        <v>99</v>
      </c>
      <c r="B7656" s="39">
        <v>2064</v>
      </c>
      <c r="C7656" s="38" t="s">
        <v>7729</v>
      </c>
      <c r="D7656" s="39">
        <v>0.86050000000000004</v>
      </c>
      <c r="E7656" s="39">
        <v>0.84889999999999999</v>
      </c>
    </row>
    <row r="7657" spans="1:5" x14ac:dyDescent="0.2">
      <c r="A7657" s="39">
        <v>99</v>
      </c>
      <c r="B7657" s="39">
        <v>2065</v>
      </c>
      <c r="C7657" s="38" t="s">
        <v>7730</v>
      </c>
      <c r="D7657" s="39">
        <v>0.85899999999999999</v>
      </c>
      <c r="E7657" s="39">
        <v>0.84740000000000004</v>
      </c>
    </row>
    <row r="7658" spans="1:5" x14ac:dyDescent="0.2">
      <c r="A7658" s="39">
        <v>99</v>
      </c>
      <c r="B7658" s="39">
        <v>2066</v>
      </c>
      <c r="C7658" s="38" t="s">
        <v>7731</v>
      </c>
      <c r="D7658" s="39">
        <v>0.85770000000000002</v>
      </c>
      <c r="E7658" s="39">
        <v>0.84589999999999999</v>
      </c>
    </row>
    <row r="7659" spans="1:5" x14ac:dyDescent="0.2">
      <c r="A7659" s="39">
        <v>99</v>
      </c>
      <c r="B7659" s="39">
        <v>2067</v>
      </c>
      <c r="C7659" s="38" t="s">
        <v>7732</v>
      </c>
      <c r="D7659" s="39">
        <v>0.85629999999999995</v>
      </c>
      <c r="E7659" s="39">
        <v>0.84440000000000004</v>
      </c>
    </row>
    <row r="7660" spans="1:5" x14ac:dyDescent="0.2">
      <c r="A7660" s="39">
        <v>99</v>
      </c>
      <c r="B7660" s="39">
        <v>2068</v>
      </c>
      <c r="C7660" s="38" t="s">
        <v>7733</v>
      </c>
      <c r="D7660" s="39">
        <v>0.85499999999999998</v>
      </c>
      <c r="E7660" s="39">
        <v>0.84299999999999997</v>
      </c>
    </row>
    <row r="7661" spans="1:5" x14ac:dyDescent="0.2">
      <c r="A7661" s="39">
        <v>99</v>
      </c>
      <c r="B7661" s="39">
        <v>2069</v>
      </c>
      <c r="C7661" s="38" t="s">
        <v>7734</v>
      </c>
      <c r="D7661" s="39">
        <v>0.85370000000000001</v>
      </c>
      <c r="E7661" s="39">
        <v>0.84160000000000001</v>
      </c>
    </row>
    <row r="7662" spans="1:5" x14ac:dyDescent="0.2">
      <c r="A7662" s="39">
        <v>99</v>
      </c>
      <c r="B7662" s="39">
        <v>2070</v>
      </c>
      <c r="C7662" s="38" t="s">
        <v>7735</v>
      </c>
      <c r="D7662" s="39">
        <v>0.85240000000000005</v>
      </c>
      <c r="E7662" s="39">
        <v>0.84009999999999996</v>
      </c>
    </row>
    <row r="7663" spans="1:5" x14ac:dyDescent="0.2">
      <c r="A7663" s="39">
        <v>99</v>
      </c>
      <c r="B7663" s="39">
        <v>2071</v>
      </c>
      <c r="C7663" s="38" t="s">
        <v>7736</v>
      </c>
      <c r="D7663" s="39">
        <v>0.85109999999999997</v>
      </c>
      <c r="E7663" s="39">
        <v>0.83879999999999999</v>
      </c>
    </row>
    <row r="7664" spans="1:5" x14ac:dyDescent="0.2">
      <c r="A7664" s="39">
        <v>99</v>
      </c>
      <c r="B7664" s="39">
        <v>2072</v>
      </c>
      <c r="C7664" s="38" t="s">
        <v>7737</v>
      </c>
      <c r="D7664" s="39">
        <v>0.84989999999999999</v>
      </c>
      <c r="E7664" s="39">
        <v>0.83730000000000004</v>
      </c>
    </row>
    <row r="7665" spans="1:5" x14ac:dyDescent="0.2">
      <c r="A7665" s="39">
        <v>99</v>
      </c>
      <c r="B7665" s="39">
        <v>2073</v>
      </c>
      <c r="C7665" s="38" t="s">
        <v>7738</v>
      </c>
      <c r="D7665" s="39">
        <v>0.84860000000000002</v>
      </c>
      <c r="E7665" s="39">
        <v>0.83599999999999997</v>
      </c>
    </row>
    <row r="7666" spans="1:5" x14ac:dyDescent="0.2">
      <c r="A7666" s="39">
        <v>99</v>
      </c>
      <c r="B7666" s="39">
        <v>2074</v>
      </c>
      <c r="C7666" s="38" t="s">
        <v>7739</v>
      </c>
      <c r="D7666" s="39">
        <v>0.84740000000000004</v>
      </c>
      <c r="E7666" s="39">
        <v>0.83460000000000001</v>
      </c>
    </row>
    <row r="7667" spans="1:5" x14ac:dyDescent="0.2">
      <c r="A7667" s="39">
        <v>99</v>
      </c>
      <c r="B7667" s="39">
        <v>2075</v>
      </c>
      <c r="C7667" s="38" t="s">
        <v>7740</v>
      </c>
      <c r="D7667" s="39">
        <v>0.84609999999999996</v>
      </c>
      <c r="E7667" s="39">
        <v>0.83340000000000003</v>
      </c>
    </row>
    <row r="7668" spans="1:5" x14ac:dyDescent="0.2">
      <c r="A7668" s="39">
        <v>99</v>
      </c>
      <c r="B7668" s="39">
        <v>2076</v>
      </c>
      <c r="C7668" s="38" t="s">
        <v>7741</v>
      </c>
      <c r="D7668" s="39">
        <v>0.84499999999999997</v>
      </c>
      <c r="E7668" s="39">
        <v>0.83199999999999996</v>
      </c>
    </row>
    <row r="7669" spans="1:5" x14ac:dyDescent="0.2">
      <c r="A7669" s="39">
        <v>99</v>
      </c>
      <c r="B7669" s="39">
        <v>2077</v>
      </c>
      <c r="C7669" s="38" t="s">
        <v>7742</v>
      </c>
      <c r="D7669" s="39">
        <v>0.84370000000000001</v>
      </c>
      <c r="E7669" s="39">
        <v>0.83079999999999998</v>
      </c>
    </row>
    <row r="7670" spans="1:5" x14ac:dyDescent="0.2">
      <c r="A7670" s="39">
        <v>99</v>
      </c>
      <c r="B7670" s="39">
        <v>2078</v>
      </c>
      <c r="C7670" s="38" t="s">
        <v>7743</v>
      </c>
      <c r="D7670" s="39">
        <v>0.84260000000000002</v>
      </c>
      <c r="E7670" s="39">
        <v>0.82950000000000002</v>
      </c>
    </row>
    <row r="7671" spans="1:5" x14ac:dyDescent="0.2">
      <c r="A7671" s="39">
        <v>99</v>
      </c>
      <c r="B7671" s="39">
        <v>2079</v>
      </c>
      <c r="C7671" s="38" t="s">
        <v>7744</v>
      </c>
      <c r="D7671" s="39">
        <v>0.84140000000000004</v>
      </c>
      <c r="E7671" s="39">
        <v>0.82830000000000004</v>
      </c>
    </row>
    <row r="7672" spans="1:5" x14ac:dyDescent="0.2">
      <c r="A7672" s="39">
        <v>99</v>
      </c>
      <c r="B7672" s="39">
        <v>2080</v>
      </c>
      <c r="C7672" s="38" t="s">
        <v>7745</v>
      </c>
      <c r="D7672" s="39">
        <v>0.84030000000000005</v>
      </c>
      <c r="E7672" s="39">
        <v>0.82709999999999995</v>
      </c>
    </row>
    <row r="7673" spans="1:5" x14ac:dyDescent="0.2">
      <c r="A7673" s="39">
        <v>99</v>
      </c>
      <c r="B7673" s="39">
        <v>2081</v>
      </c>
      <c r="C7673" s="38" t="s">
        <v>7746</v>
      </c>
      <c r="D7673" s="39">
        <v>0.83909999999999996</v>
      </c>
      <c r="E7673" s="39">
        <v>0.82589999999999997</v>
      </c>
    </row>
    <row r="7674" spans="1:5" x14ac:dyDescent="0.2">
      <c r="A7674" s="39">
        <v>99</v>
      </c>
      <c r="B7674" s="39">
        <v>2082</v>
      </c>
      <c r="C7674" s="38" t="s">
        <v>7747</v>
      </c>
      <c r="D7674" s="39">
        <v>0.83799999999999997</v>
      </c>
      <c r="E7674" s="39">
        <v>0.82469999999999999</v>
      </c>
    </row>
    <row r="7675" spans="1:5" x14ac:dyDescent="0.2">
      <c r="A7675" s="39">
        <v>99</v>
      </c>
      <c r="B7675" s="39">
        <v>2083</v>
      </c>
      <c r="C7675" s="38" t="s">
        <v>7748</v>
      </c>
      <c r="D7675" s="39">
        <v>0.83689999999999998</v>
      </c>
      <c r="E7675" s="39">
        <v>0.8236</v>
      </c>
    </row>
    <row r="7676" spans="1:5" x14ac:dyDescent="0.2">
      <c r="A7676" s="39">
        <v>99</v>
      </c>
      <c r="B7676" s="39">
        <v>2084</v>
      </c>
      <c r="C7676" s="38" t="s">
        <v>7749</v>
      </c>
      <c r="D7676" s="39">
        <v>0.83579999999999999</v>
      </c>
      <c r="E7676" s="39">
        <v>0.82240000000000002</v>
      </c>
    </row>
    <row r="7677" spans="1:5" x14ac:dyDescent="0.2">
      <c r="A7677" s="39">
        <v>99</v>
      </c>
      <c r="B7677" s="39">
        <v>2085</v>
      </c>
      <c r="C7677" s="38" t="s">
        <v>7750</v>
      </c>
      <c r="D7677" s="39">
        <v>0.8347</v>
      </c>
      <c r="E7677" s="39">
        <v>0.82130000000000003</v>
      </c>
    </row>
    <row r="7678" spans="1:5" x14ac:dyDescent="0.2">
      <c r="A7678" s="39">
        <v>99</v>
      </c>
      <c r="B7678" s="39">
        <v>2086</v>
      </c>
      <c r="C7678" s="38" t="s">
        <v>7751</v>
      </c>
      <c r="D7678" s="39">
        <v>0.83360000000000001</v>
      </c>
      <c r="E7678" s="39">
        <v>0.82010000000000005</v>
      </c>
    </row>
    <row r="7679" spans="1:5" x14ac:dyDescent="0.2">
      <c r="A7679" s="39">
        <v>99</v>
      </c>
      <c r="B7679" s="39">
        <v>2087</v>
      </c>
      <c r="C7679" s="38" t="s">
        <v>7752</v>
      </c>
      <c r="D7679" s="39">
        <v>0.83260000000000001</v>
      </c>
      <c r="E7679" s="39">
        <v>0.81899999999999995</v>
      </c>
    </row>
    <row r="7680" spans="1:5" x14ac:dyDescent="0.2">
      <c r="A7680" s="39">
        <v>99</v>
      </c>
      <c r="B7680" s="39">
        <v>2088</v>
      </c>
      <c r="C7680" s="38" t="s">
        <v>7753</v>
      </c>
      <c r="D7680" s="39">
        <v>0.83150000000000002</v>
      </c>
      <c r="E7680" s="39">
        <v>0.81799999999999995</v>
      </c>
    </row>
    <row r="7681" spans="1:5" x14ac:dyDescent="0.2">
      <c r="A7681" s="39">
        <v>99</v>
      </c>
      <c r="B7681" s="39">
        <v>2089</v>
      </c>
      <c r="C7681" s="38" t="s">
        <v>7754</v>
      </c>
      <c r="D7681" s="39">
        <v>0.83050000000000002</v>
      </c>
      <c r="E7681" s="39">
        <v>0.81689999999999996</v>
      </c>
    </row>
    <row r="7682" spans="1:5" x14ac:dyDescent="0.2">
      <c r="A7682" s="39">
        <v>99</v>
      </c>
      <c r="B7682" s="39">
        <v>2090</v>
      </c>
      <c r="C7682" s="38" t="s">
        <v>7755</v>
      </c>
      <c r="D7682" s="39">
        <v>0.82950000000000002</v>
      </c>
      <c r="E7682" s="39">
        <v>0.81589999999999996</v>
      </c>
    </row>
    <row r="7683" spans="1:5" x14ac:dyDescent="0.2">
      <c r="A7683" s="39">
        <v>99</v>
      </c>
      <c r="B7683" s="39">
        <v>2091</v>
      </c>
      <c r="C7683" s="38" t="s">
        <v>7756</v>
      </c>
      <c r="D7683" s="39">
        <v>0.82850000000000001</v>
      </c>
      <c r="E7683" s="39">
        <v>0.81479999999999997</v>
      </c>
    </row>
    <row r="7684" spans="1:5" x14ac:dyDescent="0.2">
      <c r="A7684" s="39">
        <v>99</v>
      </c>
      <c r="B7684" s="39">
        <v>2092</v>
      </c>
      <c r="C7684" s="38" t="s">
        <v>7757</v>
      </c>
      <c r="D7684" s="39">
        <v>0.82750000000000001</v>
      </c>
      <c r="E7684" s="39">
        <v>0.81379999999999997</v>
      </c>
    </row>
    <row r="7685" spans="1:5" x14ac:dyDescent="0.2">
      <c r="A7685" s="39">
        <v>99</v>
      </c>
      <c r="B7685" s="39">
        <v>2093</v>
      </c>
      <c r="C7685" s="38" t="s">
        <v>7758</v>
      </c>
      <c r="D7685" s="39">
        <v>0.82650000000000001</v>
      </c>
      <c r="E7685" s="39">
        <v>0.81279999999999997</v>
      </c>
    </row>
    <row r="7686" spans="1:5" x14ac:dyDescent="0.2">
      <c r="A7686" s="39">
        <v>99</v>
      </c>
      <c r="B7686" s="39">
        <v>2094</v>
      </c>
      <c r="C7686" s="38" t="s">
        <v>7759</v>
      </c>
      <c r="D7686" s="39">
        <v>0.82550000000000001</v>
      </c>
      <c r="E7686" s="39">
        <v>0.81179999999999997</v>
      </c>
    </row>
    <row r="7687" spans="1:5" x14ac:dyDescent="0.2">
      <c r="A7687" s="39">
        <v>99</v>
      </c>
      <c r="B7687" s="39">
        <v>2095</v>
      </c>
      <c r="C7687" s="38" t="s">
        <v>7760</v>
      </c>
      <c r="D7687" s="39">
        <v>0.8246</v>
      </c>
      <c r="E7687" s="39">
        <v>0.81089999999999995</v>
      </c>
    </row>
    <row r="7688" spans="1:5" x14ac:dyDescent="0.2">
      <c r="A7688" s="39">
        <v>99</v>
      </c>
      <c r="B7688" s="39">
        <v>2096</v>
      </c>
      <c r="C7688" s="38" t="s">
        <v>7761</v>
      </c>
      <c r="D7688" s="39">
        <v>0.8236</v>
      </c>
      <c r="E7688" s="39">
        <v>0.80989999999999995</v>
      </c>
    </row>
    <row r="7689" spans="1:5" x14ac:dyDescent="0.2">
      <c r="A7689" s="39">
        <v>99</v>
      </c>
      <c r="B7689" s="39">
        <v>2097</v>
      </c>
      <c r="C7689" s="38" t="s">
        <v>7762</v>
      </c>
      <c r="D7689" s="39">
        <v>0.82269999999999999</v>
      </c>
      <c r="E7689" s="39">
        <v>0.80889999999999995</v>
      </c>
    </row>
    <row r="7690" spans="1:5" x14ac:dyDescent="0.2">
      <c r="A7690" s="39">
        <v>99</v>
      </c>
      <c r="B7690" s="39">
        <v>2098</v>
      </c>
      <c r="C7690" s="38" t="s">
        <v>7763</v>
      </c>
      <c r="D7690" s="39">
        <v>0.82179999999999997</v>
      </c>
      <c r="E7690" s="39">
        <v>0.80800000000000005</v>
      </c>
    </row>
    <row r="7691" spans="1:5" x14ac:dyDescent="0.2">
      <c r="A7691" s="39">
        <v>99</v>
      </c>
      <c r="B7691" s="39">
        <v>2099</v>
      </c>
      <c r="C7691" s="38" t="s">
        <v>7764</v>
      </c>
      <c r="D7691" s="39">
        <v>0.82079999999999997</v>
      </c>
      <c r="E7691" s="39">
        <v>0.80700000000000005</v>
      </c>
    </row>
    <row r="7692" spans="1:5" x14ac:dyDescent="0.2">
      <c r="A7692" s="39">
        <v>99</v>
      </c>
      <c r="B7692" s="39">
        <v>2100</v>
      </c>
      <c r="C7692" s="38" t="s">
        <v>7765</v>
      </c>
      <c r="D7692" s="39">
        <v>0.82</v>
      </c>
      <c r="E7692" s="39">
        <v>0.80620000000000003</v>
      </c>
    </row>
    <row r="7693" spans="1:5" x14ac:dyDescent="0.2">
      <c r="A7693" s="39">
        <v>99</v>
      </c>
      <c r="B7693" s="39">
        <v>2101</v>
      </c>
      <c r="C7693" s="38" t="s">
        <v>7766</v>
      </c>
      <c r="D7693" s="39">
        <v>0.81910000000000005</v>
      </c>
      <c r="E7693" s="39">
        <v>0.80530000000000002</v>
      </c>
    </row>
    <row r="7694" spans="1:5" x14ac:dyDescent="0.2">
      <c r="A7694" s="39">
        <v>99</v>
      </c>
      <c r="B7694" s="39">
        <v>2102</v>
      </c>
      <c r="C7694" s="38" t="s">
        <v>7767</v>
      </c>
      <c r="D7694" s="39">
        <v>0.81810000000000005</v>
      </c>
      <c r="E7694" s="39">
        <v>0.8044</v>
      </c>
    </row>
    <row r="7695" spans="1:5" x14ac:dyDescent="0.2">
      <c r="A7695" s="39">
        <v>99</v>
      </c>
      <c r="B7695" s="39">
        <v>2103</v>
      </c>
      <c r="C7695" s="38" t="s">
        <v>7768</v>
      </c>
      <c r="D7695" s="39">
        <v>0.81730000000000003</v>
      </c>
      <c r="E7695" s="39">
        <v>0.80359999999999998</v>
      </c>
    </row>
    <row r="7696" spans="1:5" x14ac:dyDescent="0.2">
      <c r="A7696" s="39">
        <v>99</v>
      </c>
      <c r="B7696" s="39">
        <v>2104</v>
      </c>
      <c r="C7696" s="38" t="s">
        <v>7769</v>
      </c>
      <c r="D7696" s="39">
        <v>0.8165</v>
      </c>
      <c r="E7696" s="39">
        <v>0.80269999999999997</v>
      </c>
    </row>
    <row r="7697" spans="1:5" x14ac:dyDescent="0.2">
      <c r="A7697" s="39">
        <v>99</v>
      </c>
      <c r="B7697" s="39">
        <v>2105</v>
      </c>
      <c r="C7697" s="38" t="s">
        <v>7770</v>
      </c>
      <c r="D7697" s="39">
        <v>0.81559999999999999</v>
      </c>
      <c r="E7697" s="39">
        <v>0.80179999999999996</v>
      </c>
    </row>
    <row r="7698" spans="1:5" x14ac:dyDescent="0.2">
      <c r="A7698" s="39">
        <v>99</v>
      </c>
      <c r="B7698" s="39">
        <v>2106</v>
      </c>
      <c r="C7698" s="38" t="s">
        <v>7771</v>
      </c>
      <c r="D7698" s="39">
        <v>0.81479999999999997</v>
      </c>
      <c r="E7698" s="39">
        <v>0.80100000000000005</v>
      </c>
    </row>
    <row r="7699" spans="1:5" x14ac:dyDescent="0.2">
      <c r="A7699" s="39">
        <v>99</v>
      </c>
      <c r="B7699" s="39">
        <v>2107</v>
      </c>
      <c r="C7699" s="38" t="s">
        <v>7772</v>
      </c>
      <c r="D7699" s="39">
        <v>0.81389999999999996</v>
      </c>
      <c r="E7699" s="39">
        <v>0.80020000000000002</v>
      </c>
    </row>
    <row r="7700" spans="1:5" x14ac:dyDescent="0.2">
      <c r="A7700" s="39">
        <v>99</v>
      </c>
      <c r="B7700" s="39">
        <v>2108</v>
      </c>
      <c r="C7700" s="38" t="s">
        <v>7773</v>
      </c>
      <c r="D7700" s="39">
        <v>0.81310000000000004</v>
      </c>
      <c r="E7700" s="39">
        <v>0.7994</v>
      </c>
    </row>
    <row r="7701" spans="1:5" x14ac:dyDescent="0.2">
      <c r="A7701" s="39">
        <v>99</v>
      </c>
      <c r="B7701" s="39">
        <v>2109</v>
      </c>
      <c r="C7701" s="38" t="s">
        <v>7774</v>
      </c>
      <c r="D7701" s="39">
        <v>0.81230000000000002</v>
      </c>
      <c r="E7701" s="39">
        <v>0.79859999999999998</v>
      </c>
    </row>
    <row r="7702" spans="1:5" x14ac:dyDescent="0.2">
      <c r="A7702" s="39">
        <v>99</v>
      </c>
      <c r="B7702" s="39">
        <v>2110</v>
      </c>
      <c r="C7702" s="38" t="s">
        <v>7775</v>
      </c>
      <c r="D7702" s="39">
        <v>0.8115</v>
      </c>
      <c r="E7702" s="39">
        <v>0.79779999999999995</v>
      </c>
    </row>
    <row r="7703" spans="1:5" x14ac:dyDescent="0.2">
      <c r="A7703" s="39">
        <v>99</v>
      </c>
      <c r="B7703" s="39">
        <v>2111</v>
      </c>
      <c r="C7703" s="38" t="s">
        <v>7776</v>
      </c>
      <c r="D7703" s="39">
        <v>0.81069999999999998</v>
      </c>
      <c r="E7703" s="39">
        <v>0.79700000000000004</v>
      </c>
    </row>
    <row r="7704" spans="1:5" x14ac:dyDescent="0.2">
      <c r="A7704" s="39">
        <v>99</v>
      </c>
      <c r="B7704" s="39">
        <v>2112</v>
      </c>
      <c r="C7704" s="38" t="s">
        <v>7777</v>
      </c>
      <c r="D7704" s="39">
        <v>0.80989999999999995</v>
      </c>
      <c r="E7704" s="39">
        <v>0.79620000000000002</v>
      </c>
    </row>
    <row r="7705" spans="1:5" x14ac:dyDescent="0.2">
      <c r="A7705" s="39">
        <v>99</v>
      </c>
      <c r="B7705" s="39">
        <v>2113</v>
      </c>
      <c r="C7705" s="38" t="s">
        <v>7778</v>
      </c>
      <c r="D7705" s="39">
        <v>0.80920000000000003</v>
      </c>
      <c r="E7705" s="39">
        <v>0.79559999999999997</v>
      </c>
    </row>
    <row r="7706" spans="1:5" x14ac:dyDescent="0.2">
      <c r="A7706" s="39">
        <v>99</v>
      </c>
      <c r="B7706" s="39">
        <v>2114</v>
      </c>
      <c r="C7706" s="38" t="s">
        <v>7779</v>
      </c>
      <c r="D7706" s="39">
        <v>0.80840000000000001</v>
      </c>
      <c r="E7706" s="39">
        <v>0.79479999999999995</v>
      </c>
    </row>
    <row r="7707" spans="1:5" x14ac:dyDescent="0.2">
      <c r="A7707" s="39">
        <v>99</v>
      </c>
      <c r="B7707" s="39">
        <v>2115</v>
      </c>
      <c r="C7707" s="38" t="s">
        <v>7780</v>
      </c>
      <c r="D7707" s="39">
        <v>0.80759999999999998</v>
      </c>
      <c r="E7707" s="39">
        <v>0.79400000000000004</v>
      </c>
    </row>
    <row r="7708" spans="1:5" x14ac:dyDescent="0.2">
      <c r="A7708" s="39">
        <v>99</v>
      </c>
      <c r="B7708" s="39">
        <v>2116</v>
      </c>
      <c r="C7708" s="38" t="s">
        <v>7781</v>
      </c>
      <c r="D7708" s="39">
        <v>0.80680079168728347</v>
      </c>
      <c r="E7708" s="39">
        <v>0.79320080523402137</v>
      </c>
    </row>
    <row r="7709" spans="1:5" x14ac:dyDescent="0.2">
      <c r="A7709" s="39">
        <v>99</v>
      </c>
      <c r="B7709" s="39">
        <v>2117</v>
      </c>
      <c r="C7709" s="38" t="s">
        <v>7782</v>
      </c>
      <c r="D7709" s="39">
        <v>0.8060023742783895</v>
      </c>
      <c r="E7709" s="39">
        <v>0.79240241489156149</v>
      </c>
    </row>
    <row r="7710" spans="1:5" x14ac:dyDescent="0.2">
      <c r="A7710" s="39">
        <v>100</v>
      </c>
      <c r="B7710" s="39">
        <v>2024</v>
      </c>
      <c r="C7710" s="38" t="s">
        <v>7783</v>
      </c>
      <c r="D7710" s="39">
        <v>0.95730000000000004</v>
      </c>
      <c r="E7710" s="39">
        <v>0.95660000000000001</v>
      </c>
    </row>
    <row r="7711" spans="1:5" x14ac:dyDescent="0.2">
      <c r="A7711" s="39">
        <v>100</v>
      </c>
      <c r="B7711" s="39">
        <v>2025</v>
      </c>
      <c r="C7711" s="38" t="s">
        <v>7784</v>
      </c>
      <c r="D7711" s="39">
        <v>0.93659999999999999</v>
      </c>
      <c r="E7711" s="39">
        <v>0.93540000000000001</v>
      </c>
    </row>
    <row r="7712" spans="1:5" x14ac:dyDescent="0.2">
      <c r="A7712" s="39">
        <v>100</v>
      </c>
      <c r="B7712" s="39">
        <v>2026</v>
      </c>
      <c r="C7712" s="38" t="s">
        <v>7785</v>
      </c>
      <c r="D7712" s="39">
        <v>0.93469999999999998</v>
      </c>
      <c r="E7712" s="39">
        <v>0.93310000000000004</v>
      </c>
    </row>
    <row r="7713" spans="1:5" x14ac:dyDescent="0.2">
      <c r="A7713" s="39">
        <v>100</v>
      </c>
      <c r="B7713" s="39">
        <v>2027</v>
      </c>
      <c r="C7713" s="38" t="s">
        <v>7786</v>
      </c>
      <c r="D7713" s="39">
        <v>0.93289999999999995</v>
      </c>
      <c r="E7713" s="39">
        <v>0.93089999999999995</v>
      </c>
    </row>
    <row r="7714" spans="1:5" x14ac:dyDescent="0.2">
      <c r="A7714" s="39">
        <v>100</v>
      </c>
      <c r="B7714" s="39">
        <v>2028</v>
      </c>
      <c r="C7714" s="38" t="s">
        <v>7787</v>
      </c>
      <c r="D7714" s="39">
        <v>0.93110000000000004</v>
      </c>
      <c r="E7714" s="39">
        <v>0.92879999999999996</v>
      </c>
    </row>
    <row r="7715" spans="1:5" x14ac:dyDescent="0.2">
      <c r="A7715" s="39">
        <v>100</v>
      </c>
      <c r="B7715" s="39">
        <v>2029</v>
      </c>
      <c r="C7715" s="38" t="s">
        <v>7788</v>
      </c>
      <c r="D7715" s="39">
        <v>0.92910000000000004</v>
      </c>
      <c r="E7715" s="39">
        <v>0.92659999999999998</v>
      </c>
    </row>
    <row r="7716" spans="1:5" x14ac:dyDescent="0.2">
      <c r="A7716" s="39">
        <v>100</v>
      </c>
      <c r="B7716" s="39">
        <v>2030</v>
      </c>
      <c r="C7716" s="38" t="s">
        <v>7789</v>
      </c>
      <c r="D7716" s="39">
        <v>0.92730000000000001</v>
      </c>
      <c r="E7716" s="39">
        <v>0.9244</v>
      </c>
    </row>
    <row r="7717" spans="1:5" x14ac:dyDescent="0.2">
      <c r="A7717" s="39">
        <v>100</v>
      </c>
      <c r="B7717" s="39">
        <v>2031</v>
      </c>
      <c r="C7717" s="38" t="s">
        <v>7790</v>
      </c>
      <c r="D7717" s="39">
        <v>0.92530000000000001</v>
      </c>
      <c r="E7717" s="39">
        <v>0.92220000000000002</v>
      </c>
    </row>
    <row r="7718" spans="1:5" x14ac:dyDescent="0.2">
      <c r="A7718" s="39">
        <v>100</v>
      </c>
      <c r="B7718" s="39">
        <v>2032</v>
      </c>
      <c r="C7718" s="38" t="s">
        <v>7791</v>
      </c>
      <c r="D7718" s="39">
        <v>0.92330000000000001</v>
      </c>
      <c r="E7718" s="39">
        <v>0.92</v>
      </c>
    </row>
    <row r="7719" spans="1:5" x14ac:dyDescent="0.2">
      <c r="A7719" s="39">
        <v>100</v>
      </c>
      <c r="B7719" s="39">
        <v>2033</v>
      </c>
      <c r="C7719" s="38" t="s">
        <v>7792</v>
      </c>
      <c r="D7719" s="39">
        <v>0.92110000000000003</v>
      </c>
      <c r="E7719" s="39">
        <v>0.91769999999999996</v>
      </c>
    </row>
    <row r="7720" spans="1:5" x14ac:dyDescent="0.2">
      <c r="A7720" s="39">
        <v>100</v>
      </c>
      <c r="B7720" s="39">
        <v>2034</v>
      </c>
      <c r="C7720" s="38" t="s">
        <v>7793</v>
      </c>
      <c r="D7720" s="39">
        <v>0.91869999999999996</v>
      </c>
      <c r="E7720" s="39">
        <v>0.91500000000000004</v>
      </c>
    </row>
    <row r="7721" spans="1:5" x14ac:dyDescent="0.2">
      <c r="A7721" s="39">
        <v>100</v>
      </c>
      <c r="B7721" s="39">
        <v>2035</v>
      </c>
      <c r="C7721" s="38" t="s">
        <v>7794</v>
      </c>
      <c r="D7721" s="39">
        <v>0.91639999999999999</v>
      </c>
      <c r="E7721" s="39">
        <v>0.91259999999999997</v>
      </c>
    </row>
    <row r="7722" spans="1:5" x14ac:dyDescent="0.2">
      <c r="A7722" s="39">
        <v>100</v>
      </c>
      <c r="B7722" s="39">
        <v>2036</v>
      </c>
      <c r="C7722" s="38" t="s">
        <v>7795</v>
      </c>
      <c r="D7722" s="39">
        <v>0.91420000000000001</v>
      </c>
      <c r="E7722" s="39">
        <v>0.91020000000000001</v>
      </c>
    </row>
    <row r="7723" spans="1:5" x14ac:dyDescent="0.2">
      <c r="A7723" s="39">
        <v>100</v>
      </c>
      <c r="B7723" s="39">
        <v>2037</v>
      </c>
      <c r="C7723" s="38" t="s">
        <v>7796</v>
      </c>
      <c r="D7723" s="39">
        <v>0.91210000000000002</v>
      </c>
      <c r="E7723" s="39">
        <v>0.90790000000000004</v>
      </c>
    </row>
    <row r="7724" spans="1:5" x14ac:dyDescent="0.2">
      <c r="A7724" s="39">
        <v>100</v>
      </c>
      <c r="B7724" s="39">
        <v>2038</v>
      </c>
      <c r="C7724" s="38" t="s">
        <v>7797</v>
      </c>
      <c r="D7724" s="39">
        <v>0.91010000000000002</v>
      </c>
      <c r="E7724" s="39">
        <v>0.90559999999999996</v>
      </c>
    </row>
    <row r="7725" spans="1:5" x14ac:dyDescent="0.2">
      <c r="A7725" s="39">
        <v>100</v>
      </c>
      <c r="B7725" s="39">
        <v>2039</v>
      </c>
      <c r="C7725" s="38" t="s">
        <v>7798</v>
      </c>
      <c r="D7725" s="39">
        <v>0.9083</v>
      </c>
      <c r="E7725" s="39">
        <v>0.90359999999999996</v>
      </c>
    </row>
    <row r="7726" spans="1:5" x14ac:dyDescent="0.2">
      <c r="A7726" s="39">
        <v>100</v>
      </c>
      <c r="B7726" s="39">
        <v>2040</v>
      </c>
      <c r="C7726" s="38" t="s">
        <v>7799</v>
      </c>
      <c r="D7726" s="39">
        <v>0.90669999999999995</v>
      </c>
      <c r="E7726" s="39">
        <v>0.90169999999999995</v>
      </c>
    </row>
    <row r="7727" spans="1:5" x14ac:dyDescent="0.2">
      <c r="A7727" s="39">
        <v>100</v>
      </c>
      <c r="B7727" s="39">
        <v>2041</v>
      </c>
      <c r="C7727" s="38" t="s">
        <v>7800</v>
      </c>
      <c r="D7727" s="39">
        <v>0.90510000000000002</v>
      </c>
      <c r="E7727" s="39">
        <v>0.89990000000000003</v>
      </c>
    </row>
    <row r="7728" spans="1:5" x14ac:dyDescent="0.2">
      <c r="A7728" s="39">
        <v>100</v>
      </c>
      <c r="B7728" s="39">
        <v>2042</v>
      </c>
      <c r="C7728" s="38" t="s">
        <v>7801</v>
      </c>
      <c r="D7728" s="39">
        <v>0.90349999999999997</v>
      </c>
      <c r="E7728" s="39">
        <v>0.89810000000000001</v>
      </c>
    </row>
    <row r="7729" spans="1:5" x14ac:dyDescent="0.2">
      <c r="A7729" s="39">
        <v>100</v>
      </c>
      <c r="B7729" s="39">
        <v>2043</v>
      </c>
      <c r="C7729" s="38" t="s">
        <v>7802</v>
      </c>
      <c r="D7729" s="39">
        <v>0.90210000000000001</v>
      </c>
      <c r="E7729" s="39">
        <v>0.89629999999999999</v>
      </c>
    </row>
    <row r="7730" spans="1:5" x14ac:dyDescent="0.2">
      <c r="A7730" s="39">
        <v>100</v>
      </c>
      <c r="B7730" s="39">
        <v>2044</v>
      </c>
      <c r="C7730" s="38" t="s">
        <v>7803</v>
      </c>
      <c r="D7730" s="39">
        <v>0.90069999999999995</v>
      </c>
      <c r="E7730" s="39">
        <v>0.89459999999999995</v>
      </c>
    </row>
    <row r="7731" spans="1:5" x14ac:dyDescent="0.2">
      <c r="A7731" s="39">
        <v>100</v>
      </c>
      <c r="B7731" s="39">
        <v>2045</v>
      </c>
      <c r="C7731" s="38" t="s">
        <v>7804</v>
      </c>
      <c r="D7731" s="39">
        <v>0.89910000000000001</v>
      </c>
      <c r="E7731" s="39">
        <v>0.89300000000000002</v>
      </c>
    </row>
    <row r="7732" spans="1:5" x14ac:dyDescent="0.2">
      <c r="A7732" s="39">
        <v>100</v>
      </c>
      <c r="B7732" s="39">
        <v>2046</v>
      </c>
      <c r="C7732" s="38" t="s">
        <v>7805</v>
      </c>
      <c r="D7732" s="39">
        <v>0.89780000000000004</v>
      </c>
      <c r="E7732" s="39">
        <v>0.89129999999999998</v>
      </c>
    </row>
    <row r="7733" spans="1:5" x14ac:dyDescent="0.2">
      <c r="A7733" s="39">
        <v>100</v>
      </c>
      <c r="B7733" s="39">
        <v>2047</v>
      </c>
      <c r="C7733" s="38" t="s">
        <v>7806</v>
      </c>
      <c r="D7733" s="39">
        <v>0.89629999999999999</v>
      </c>
      <c r="E7733" s="39">
        <v>0.88959999999999995</v>
      </c>
    </row>
    <row r="7734" spans="1:5" x14ac:dyDescent="0.2">
      <c r="A7734" s="39">
        <v>100</v>
      </c>
      <c r="B7734" s="39">
        <v>2048</v>
      </c>
      <c r="C7734" s="38" t="s">
        <v>7807</v>
      </c>
      <c r="D7734" s="39">
        <v>0.89490000000000003</v>
      </c>
      <c r="E7734" s="39">
        <v>0.8881</v>
      </c>
    </row>
    <row r="7735" spans="1:5" x14ac:dyDescent="0.2">
      <c r="A7735" s="39">
        <v>100</v>
      </c>
      <c r="B7735" s="39">
        <v>2049</v>
      </c>
      <c r="C7735" s="38" t="s">
        <v>7808</v>
      </c>
      <c r="D7735" s="39">
        <v>0.89359999999999995</v>
      </c>
      <c r="E7735" s="39">
        <v>0.88649999999999995</v>
      </c>
    </row>
    <row r="7736" spans="1:5" x14ac:dyDescent="0.2">
      <c r="A7736" s="39">
        <v>100</v>
      </c>
      <c r="B7736" s="39">
        <v>2050</v>
      </c>
      <c r="C7736" s="38" t="s">
        <v>7809</v>
      </c>
      <c r="D7736" s="39">
        <v>0.89219999999999999</v>
      </c>
      <c r="E7736" s="39">
        <v>0.88490000000000002</v>
      </c>
    </row>
    <row r="7737" spans="1:5" x14ac:dyDescent="0.2">
      <c r="A7737" s="39">
        <v>100</v>
      </c>
      <c r="B7737" s="39">
        <v>2051</v>
      </c>
      <c r="C7737" s="38" t="s">
        <v>7810</v>
      </c>
      <c r="D7737" s="39">
        <v>0.89090000000000003</v>
      </c>
      <c r="E7737" s="39">
        <v>0.88339999999999996</v>
      </c>
    </row>
    <row r="7738" spans="1:5" x14ac:dyDescent="0.2">
      <c r="A7738" s="39">
        <v>100</v>
      </c>
      <c r="B7738" s="39">
        <v>2052</v>
      </c>
      <c r="C7738" s="38" t="s">
        <v>7811</v>
      </c>
      <c r="D7738" s="39">
        <v>0.88949999999999996</v>
      </c>
      <c r="E7738" s="39">
        <v>0.88190000000000002</v>
      </c>
    </row>
    <row r="7739" spans="1:5" x14ac:dyDescent="0.2">
      <c r="A7739" s="39">
        <v>100</v>
      </c>
      <c r="B7739" s="39">
        <v>2053</v>
      </c>
      <c r="C7739" s="38" t="s">
        <v>7812</v>
      </c>
      <c r="D7739" s="39">
        <v>0.88819999999999999</v>
      </c>
      <c r="E7739" s="39">
        <v>0.88029999999999997</v>
      </c>
    </row>
    <row r="7740" spans="1:5" x14ac:dyDescent="0.2">
      <c r="A7740" s="39">
        <v>100</v>
      </c>
      <c r="B7740" s="39">
        <v>2054</v>
      </c>
      <c r="C7740" s="38" t="s">
        <v>7813</v>
      </c>
      <c r="D7740" s="39">
        <v>0.88680000000000003</v>
      </c>
      <c r="E7740" s="39">
        <v>0.87890000000000001</v>
      </c>
    </row>
    <row r="7741" spans="1:5" x14ac:dyDescent="0.2">
      <c r="A7741" s="39">
        <v>100</v>
      </c>
      <c r="B7741" s="39">
        <v>2055</v>
      </c>
      <c r="C7741" s="38" t="s">
        <v>7814</v>
      </c>
      <c r="D7741" s="39">
        <v>0.88560000000000005</v>
      </c>
      <c r="E7741" s="39">
        <v>0.87749999999999995</v>
      </c>
    </row>
    <row r="7742" spans="1:5" x14ac:dyDescent="0.2">
      <c r="A7742" s="39">
        <v>100</v>
      </c>
      <c r="B7742" s="39">
        <v>2056</v>
      </c>
      <c r="C7742" s="38" t="s">
        <v>7815</v>
      </c>
      <c r="D7742" s="39">
        <v>0.88429999999999997</v>
      </c>
      <c r="E7742" s="39">
        <v>0.876</v>
      </c>
    </row>
    <row r="7743" spans="1:5" x14ac:dyDescent="0.2">
      <c r="A7743" s="39">
        <v>100</v>
      </c>
      <c r="B7743" s="39">
        <v>2057</v>
      </c>
      <c r="C7743" s="38" t="s">
        <v>7816</v>
      </c>
      <c r="D7743" s="39">
        <v>0.8831</v>
      </c>
      <c r="E7743" s="39">
        <v>0.87460000000000004</v>
      </c>
    </row>
    <row r="7744" spans="1:5" x14ac:dyDescent="0.2">
      <c r="A7744" s="39">
        <v>100</v>
      </c>
      <c r="B7744" s="39">
        <v>2058</v>
      </c>
      <c r="C7744" s="38" t="s">
        <v>7817</v>
      </c>
      <c r="D7744" s="39">
        <v>0.88190000000000002</v>
      </c>
      <c r="E7744" s="39">
        <v>0.87309999999999999</v>
      </c>
    </row>
    <row r="7745" spans="1:5" x14ac:dyDescent="0.2">
      <c r="A7745" s="39">
        <v>100</v>
      </c>
      <c r="B7745" s="39">
        <v>2059</v>
      </c>
      <c r="C7745" s="38" t="s">
        <v>7818</v>
      </c>
      <c r="D7745" s="39">
        <v>0.88060000000000005</v>
      </c>
      <c r="E7745" s="39">
        <v>0.87180000000000002</v>
      </c>
    </row>
    <row r="7746" spans="1:5" x14ac:dyDescent="0.2">
      <c r="A7746" s="39">
        <v>100</v>
      </c>
      <c r="B7746" s="39">
        <v>2060</v>
      </c>
      <c r="C7746" s="38" t="s">
        <v>7819</v>
      </c>
      <c r="D7746" s="39">
        <v>0.87939999999999996</v>
      </c>
      <c r="E7746" s="39">
        <v>0.87050000000000005</v>
      </c>
    </row>
    <row r="7747" spans="1:5" x14ac:dyDescent="0.2">
      <c r="A7747" s="39">
        <v>100</v>
      </c>
      <c r="B7747" s="39">
        <v>2061</v>
      </c>
      <c r="C7747" s="38" t="s">
        <v>7820</v>
      </c>
      <c r="D7747" s="39">
        <v>0.87819999999999998</v>
      </c>
      <c r="E7747" s="39">
        <v>0.86909999999999998</v>
      </c>
    </row>
    <row r="7748" spans="1:5" x14ac:dyDescent="0.2">
      <c r="A7748" s="39">
        <v>100</v>
      </c>
      <c r="B7748" s="39">
        <v>2062</v>
      </c>
      <c r="C7748" s="38" t="s">
        <v>7821</v>
      </c>
      <c r="D7748" s="39">
        <v>0.87709999999999999</v>
      </c>
      <c r="E7748" s="39">
        <v>0.86780000000000002</v>
      </c>
    </row>
    <row r="7749" spans="1:5" x14ac:dyDescent="0.2">
      <c r="A7749" s="39">
        <v>100</v>
      </c>
      <c r="B7749" s="39">
        <v>2063</v>
      </c>
      <c r="C7749" s="38" t="s">
        <v>7822</v>
      </c>
      <c r="D7749" s="39">
        <v>0.87580000000000002</v>
      </c>
      <c r="E7749" s="39">
        <v>0.86650000000000005</v>
      </c>
    </row>
    <row r="7750" spans="1:5" x14ac:dyDescent="0.2">
      <c r="A7750" s="39">
        <v>100</v>
      </c>
      <c r="B7750" s="39">
        <v>2064</v>
      </c>
      <c r="C7750" s="38" t="s">
        <v>7823</v>
      </c>
      <c r="D7750" s="39">
        <v>0.87470000000000003</v>
      </c>
      <c r="E7750" s="39">
        <v>0.86529999999999996</v>
      </c>
    </row>
    <row r="7751" spans="1:5" x14ac:dyDescent="0.2">
      <c r="A7751" s="39">
        <v>100</v>
      </c>
      <c r="B7751" s="39">
        <v>2065</v>
      </c>
      <c r="C7751" s="38" t="s">
        <v>7824</v>
      </c>
      <c r="D7751" s="39">
        <v>0.87350000000000005</v>
      </c>
      <c r="E7751" s="39">
        <v>0.86399999999999999</v>
      </c>
    </row>
    <row r="7752" spans="1:5" x14ac:dyDescent="0.2">
      <c r="A7752" s="39">
        <v>100</v>
      </c>
      <c r="B7752" s="39">
        <v>2066</v>
      </c>
      <c r="C7752" s="38" t="s">
        <v>7825</v>
      </c>
      <c r="D7752" s="39">
        <v>0.87250000000000005</v>
      </c>
      <c r="E7752" s="39">
        <v>0.86280000000000001</v>
      </c>
    </row>
    <row r="7753" spans="1:5" x14ac:dyDescent="0.2">
      <c r="A7753" s="39">
        <v>100</v>
      </c>
      <c r="B7753" s="39">
        <v>2067</v>
      </c>
      <c r="C7753" s="38" t="s">
        <v>7826</v>
      </c>
      <c r="D7753" s="39">
        <v>0.87129999999999996</v>
      </c>
      <c r="E7753" s="39">
        <v>0.86150000000000004</v>
      </c>
    </row>
    <row r="7754" spans="1:5" x14ac:dyDescent="0.2">
      <c r="A7754" s="39">
        <v>100</v>
      </c>
      <c r="B7754" s="39">
        <v>2068</v>
      </c>
      <c r="C7754" s="38" t="s">
        <v>7827</v>
      </c>
      <c r="D7754" s="39">
        <v>0.87029999999999996</v>
      </c>
      <c r="E7754" s="39">
        <v>0.86029999999999995</v>
      </c>
    </row>
    <row r="7755" spans="1:5" x14ac:dyDescent="0.2">
      <c r="A7755" s="39">
        <v>100</v>
      </c>
      <c r="B7755" s="39">
        <v>2069</v>
      </c>
      <c r="C7755" s="38" t="s">
        <v>7828</v>
      </c>
      <c r="D7755" s="39">
        <v>0.86909999999999998</v>
      </c>
      <c r="E7755" s="39">
        <v>0.85909999999999997</v>
      </c>
    </row>
    <row r="7756" spans="1:5" x14ac:dyDescent="0.2">
      <c r="A7756" s="39">
        <v>100</v>
      </c>
      <c r="B7756" s="39">
        <v>2070</v>
      </c>
      <c r="C7756" s="38" t="s">
        <v>7829</v>
      </c>
      <c r="D7756" s="39">
        <v>0.86799999999999999</v>
      </c>
      <c r="E7756" s="39">
        <v>0.85799999999999998</v>
      </c>
    </row>
    <row r="7757" spans="1:5" x14ac:dyDescent="0.2">
      <c r="A7757" s="39">
        <v>100</v>
      </c>
      <c r="B7757" s="39">
        <v>2071</v>
      </c>
      <c r="C7757" s="38" t="s">
        <v>7830</v>
      </c>
      <c r="D7757" s="39">
        <v>0.86699999999999999</v>
      </c>
      <c r="E7757" s="39">
        <v>0.85680000000000001</v>
      </c>
    </row>
    <row r="7758" spans="1:5" x14ac:dyDescent="0.2">
      <c r="A7758" s="39">
        <v>100</v>
      </c>
      <c r="B7758" s="39">
        <v>2072</v>
      </c>
      <c r="C7758" s="38" t="s">
        <v>7831</v>
      </c>
      <c r="D7758" s="39">
        <v>0.8659</v>
      </c>
      <c r="E7758" s="39">
        <v>0.85570000000000002</v>
      </c>
    </row>
    <row r="7759" spans="1:5" x14ac:dyDescent="0.2">
      <c r="A7759" s="39">
        <v>100</v>
      </c>
      <c r="B7759" s="39">
        <v>2073</v>
      </c>
      <c r="C7759" s="38" t="s">
        <v>7832</v>
      </c>
      <c r="D7759" s="39">
        <v>0.8649</v>
      </c>
      <c r="E7759" s="39">
        <v>0.85450000000000004</v>
      </c>
    </row>
    <row r="7760" spans="1:5" x14ac:dyDescent="0.2">
      <c r="A7760" s="39">
        <v>100</v>
      </c>
      <c r="B7760" s="39">
        <v>2074</v>
      </c>
      <c r="C7760" s="38" t="s">
        <v>7833</v>
      </c>
      <c r="D7760" s="39">
        <v>0.8639</v>
      </c>
      <c r="E7760" s="39">
        <v>0.85350000000000004</v>
      </c>
    </row>
    <row r="7761" spans="1:5" x14ac:dyDescent="0.2">
      <c r="A7761" s="39">
        <v>100</v>
      </c>
      <c r="B7761" s="39">
        <v>2075</v>
      </c>
      <c r="C7761" s="38" t="s">
        <v>7834</v>
      </c>
      <c r="D7761" s="39">
        <v>0.8629</v>
      </c>
      <c r="E7761" s="39">
        <v>0.85240000000000005</v>
      </c>
    </row>
    <row r="7762" spans="1:5" x14ac:dyDescent="0.2">
      <c r="A7762" s="39">
        <v>100</v>
      </c>
      <c r="B7762" s="39">
        <v>2076</v>
      </c>
      <c r="C7762" s="38" t="s">
        <v>7835</v>
      </c>
      <c r="D7762" s="39">
        <v>0.8619</v>
      </c>
      <c r="E7762" s="39">
        <v>0.85129999999999995</v>
      </c>
    </row>
    <row r="7763" spans="1:5" x14ac:dyDescent="0.2">
      <c r="A7763" s="39">
        <v>100</v>
      </c>
      <c r="B7763" s="39">
        <v>2077</v>
      </c>
      <c r="C7763" s="38" t="s">
        <v>7836</v>
      </c>
      <c r="D7763" s="39">
        <v>0.8609</v>
      </c>
      <c r="E7763" s="39">
        <v>0.85019999999999996</v>
      </c>
    </row>
    <row r="7764" spans="1:5" x14ac:dyDescent="0.2">
      <c r="A7764" s="39">
        <v>100</v>
      </c>
      <c r="B7764" s="39">
        <v>2078</v>
      </c>
      <c r="C7764" s="38" t="s">
        <v>7837</v>
      </c>
      <c r="D7764" s="39">
        <v>0.8599</v>
      </c>
      <c r="E7764" s="39">
        <v>0.84930000000000005</v>
      </c>
    </row>
    <row r="7765" spans="1:5" x14ac:dyDescent="0.2">
      <c r="A7765" s="39">
        <v>100</v>
      </c>
      <c r="B7765" s="39">
        <v>2079</v>
      </c>
      <c r="C7765" s="38" t="s">
        <v>7838</v>
      </c>
      <c r="D7765" s="39">
        <v>0.8589</v>
      </c>
      <c r="E7765" s="39">
        <v>0.84819999999999995</v>
      </c>
    </row>
    <row r="7766" spans="1:5" x14ac:dyDescent="0.2">
      <c r="A7766" s="39">
        <v>100</v>
      </c>
      <c r="B7766" s="39">
        <v>2080</v>
      </c>
      <c r="C7766" s="38" t="s">
        <v>7839</v>
      </c>
      <c r="D7766" s="39">
        <v>0.85799999999999998</v>
      </c>
      <c r="E7766" s="39">
        <v>0.84719999999999995</v>
      </c>
    </row>
    <row r="7767" spans="1:5" x14ac:dyDescent="0.2">
      <c r="A7767" s="39">
        <v>100</v>
      </c>
      <c r="B7767" s="39">
        <v>2081</v>
      </c>
      <c r="C7767" s="38" t="s">
        <v>7840</v>
      </c>
      <c r="D7767" s="39">
        <v>0.85699999999999998</v>
      </c>
      <c r="E7767" s="39">
        <v>0.84619999999999995</v>
      </c>
    </row>
    <row r="7768" spans="1:5" x14ac:dyDescent="0.2">
      <c r="A7768" s="39">
        <v>100</v>
      </c>
      <c r="B7768" s="39">
        <v>2082</v>
      </c>
      <c r="C7768" s="38" t="s">
        <v>7841</v>
      </c>
      <c r="D7768" s="39">
        <v>0.85619999999999996</v>
      </c>
      <c r="E7768" s="39">
        <v>0.84519999999999995</v>
      </c>
    </row>
    <row r="7769" spans="1:5" x14ac:dyDescent="0.2">
      <c r="A7769" s="39">
        <v>100</v>
      </c>
      <c r="B7769" s="39">
        <v>2083</v>
      </c>
      <c r="C7769" s="38" t="s">
        <v>7842</v>
      </c>
      <c r="D7769" s="39">
        <v>0.85519999999999996</v>
      </c>
      <c r="E7769" s="39">
        <v>0.84430000000000005</v>
      </c>
    </row>
    <row r="7770" spans="1:5" x14ac:dyDescent="0.2">
      <c r="A7770" s="39">
        <v>100</v>
      </c>
      <c r="B7770" s="39">
        <v>2084</v>
      </c>
      <c r="C7770" s="38" t="s">
        <v>7843</v>
      </c>
      <c r="D7770" s="39">
        <v>0.85429999999999995</v>
      </c>
      <c r="E7770" s="39">
        <v>0.84330000000000005</v>
      </c>
    </row>
    <row r="7771" spans="1:5" x14ac:dyDescent="0.2">
      <c r="A7771" s="39">
        <v>100</v>
      </c>
      <c r="B7771" s="39">
        <v>2085</v>
      </c>
      <c r="C7771" s="38" t="s">
        <v>7844</v>
      </c>
      <c r="D7771" s="39">
        <v>0.85340000000000005</v>
      </c>
      <c r="E7771" s="39">
        <v>0.84240000000000004</v>
      </c>
    </row>
    <row r="7772" spans="1:5" x14ac:dyDescent="0.2">
      <c r="A7772" s="39">
        <v>100</v>
      </c>
      <c r="B7772" s="39">
        <v>2086</v>
      </c>
      <c r="C7772" s="38" t="s">
        <v>7845</v>
      </c>
      <c r="D7772" s="39">
        <v>0.85250000000000004</v>
      </c>
      <c r="E7772" s="39">
        <v>0.84140000000000004</v>
      </c>
    </row>
    <row r="7773" spans="1:5" x14ac:dyDescent="0.2">
      <c r="A7773" s="39">
        <v>100</v>
      </c>
      <c r="B7773" s="39">
        <v>2087</v>
      </c>
      <c r="C7773" s="38" t="s">
        <v>7846</v>
      </c>
      <c r="D7773" s="39">
        <v>0.85160000000000002</v>
      </c>
      <c r="E7773" s="39">
        <v>0.84050000000000002</v>
      </c>
    </row>
    <row r="7774" spans="1:5" x14ac:dyDescent="0.2">
      <c r="A7774" s="39">
        <v>100</v>
      </c>
      <c r="B7774" s="39">
        <v>2088</v>
      </c>
      <c r="C7774" s="38" t="s">
        <v>7847</v>
      </c>
      <c r="D7774" s="39">
        <v>0.8508</v>
      </c>
      <c r="E7774" s="39">
        <v>0.8397</v>
      </c>
    </row>
    <row r="7775" spans="1:5" x14ac:dyDescent="0.2">
      <c r="A7775" s="39">
        <v>100</v>
      </c>
      <c r="B7775" s="39">
        <v>2089</v>
      </c>
      <c r="C7775" s="38" t="s">
        <v>7848</v>
      </c>
      <c r="D7775" s="39">
        <v>0.84989999999999999</v>
      </c>
      <c r="E7775" s="39">
        <v>0.8387</v>
      </c>
    </row>
    <row r="7776" spans="1:5" x14ac:dyDescent="0.2">
      <c r="A7776" s="39">
        <v>100</v>
      </c>
      <c r="B7776" s="39">
        <v>2090</v>
      </c>
      <c r="C7776" s="38" t="s">
        <v>7849</v>
      </c>
      <c r="D7776" s="39">
        <v>0.84909999999999997</v>
      </c>
      <c r="E7776" s="39">
        <v>0.83789999999999998</v>
      </c>
    </row>
    <row r="7777" spans="1:5" x14ac:dyDescent="0.2">
      <c r="A7777" s="39">
        <v>100</v>
      </c>
      <c r="B7777" s="39">
        <v>2091</v>
      </c>
      <c r="C7777" s="38" t="s">
        <v>7850</v>
      </c>
      <c r="D7777" s="39">
        <v>0.84830000000000005</v>
      </c>
      <c r="E7777" s="39">
        <v>0.83699999999999997</v>
      </c>
    </row>
    <row r="7778" spans="1:5" x14ac:dyDescent="0.2">
      <c r="A7778" s="39">
        <v>100</v>
      </c>
      <c r="B7778" s="39">
        <v>2092</v>
      </c>
      <c r="C7778" s="38" t="s">
        <v>7851</v>
      </c>
      <c r="D7778" s="39">
        <v>0.84740000000000004</v>
      </c>
      <c r="E7778" s="39">
        <v>0.83620000000000005</v>
      </c>
    </row>
    <row r="7779" spans="1:5" x14ac:dyDescent="0.2">
      <c r="A7779" s="39">
        <v>100</v>
      </c>
      <c r="B7779" s="39">
        <v>2093</v>
      </c>
      <c r="C7779" s="38" t="s">
        <v>7852</v>
      </c>
      <c r="D7779" s="39">
        <v>0.84670000000000001</v>
      </c>
      <c r="E7779" s="39">
        <v>0.83540000000000003</v>
      </c>
    </row>
    <row r="7780" spans="1:5" x14ac:dyDescent="0.2">
      <c r="A7780" s="39">
        <v>100</v>
      </c>
      <c r="B7780" s="39">
        <v>2094</v>
      </c>
      <c r="C7780" s="38" t="s">
        <v>7853</v>
      </c>
      <c r="D7780" s="39">
        <v>0.8458</v>
      </c>
      <c r="E7780" s="39">
        <v>0.83450000000000002</v>
      </c>
    </row>
    <row r="7781" spans="1:5" x14ac:dyDescent="0.2">
      <c r="A7781" s="39">
        <v>100</v>
      </c>
      <c r="B7781" s="39">
        <v>2095</v>
      </c>
      <c r="C7781" s="38" t="s">
        <v>7854</v>
      </c>
      <c r="D7781" s="39">
        <v>0.84499999999999997</v>
      </c>
      <c r="E7781" s="39">
        <v>0.8337</v>
      </c>
    </row>
    <row r="7782" spans="1:5" x14ac:dyDescent="0.2">
      <c r="A7782" s="39">
        <v>100</v>
      </c>
      <c r="B7782" s="39">
        <v>2096</v>
      </c>
      <c r="C7782" s="38" t="s">
        <v>7855</v>
      </c>
      <c r="D7782" s="39">
        <v>0.84430000000000005</v>
      </c>
      <c r="E7782" s="39">
        <v>0.83299999999999996</v>
      </c>
    </row>
    <row r="7783" spans="1:5" x14ac:dyDescent="0.2">
      <c r="A7783" s="39">
        <v>100</v>
      </c>
      <c r="B7783" s="39">
        <v>2097</v>
      </c>
      <c r="C7783" s="38" t="s">
        <v>7856</v>
      </c>
      <c r="D7783" s="39">
        <v>0.84350000000000003</v>
      </c>
      <c r="E7783" s="39">
        <v>0.83209999999999995</v>
      </c>
    </row>
    <row r="7784" spans="1:5" x14ac:dyDescent="0.2">
      <c r="A7784" s="39">
        <v>100</v>
      </c>
      <c r="B7784" s="39">
        <v>2098</v>
      </c>
      <c r="C7784" s="38" t="s">
        <v>7857</v>
      </c>
      <c r="D7784" s="39">
        <v>0.8427</v>
      </c>
      <c r="E7784" s="39">
        <v>0.83130000000000004</v>
      </c>
    </row>
    <row r="7785" spans="1:5" x14ac:dyDescent="0.2">
      <c r="A7785" s="39">
        <v>100</v>
      </c>
      <c r="B7785" s="39">
        <v>2099</v>
      </c>
      <c r="C7785" s="38" t="s">
        <v>7858</v>
      </c>
      <c r="D7785" s="39">
        <v>0.84199999999999997</v>
      </c>
      <c r="E7785" s="39">
        <v>0.8306</v>
      </c>
    </row>
    <row r="7786" spans="1:5" x14ac:dyDescent="0.2">
      <c r="A7786" s="39">
        <v>100</v>
      </c>
      <c r="B7786" s="39">
        <v>2100</v>
      </c>
      <c r="C7786" s="38" t="s">
        <v>7859</v>
      </c>
      <c r="D7786" s="39">
        <v>0.84119999999999995</v>
      </c>
      <c r="E7786" s="39">
        <v>0.82989999999999997</v>
      </c>
    </row>
    <row r="7787" spans="1:5" x14ac:dyDescent="0.2">
      <c r="A7787" s="39">
        <v>100</v>
      </c>
      <c r="B7787" s="39">
        <v>2101</v>
      </c>
      <c r="C7787" s="38" t="s">
        <v>7860</v>
      </c>
      <c r="D7787" s="39">
        <v>0.84040000000000004</v>
      </c>
      <c r="E7787" s="39">
        <v>0.82909999999999995</v>
      </c>
    </row>
    <row r="7788" spans="1:5" x14ac:dyDescent="0.2">
      <c r="A7788" s="39">
        <v>100</v>
      </c>
      <c r="B7788" s="39">
        <v>2102</v>
      </c>
      <c r="C7788" s="38" t="s">
        <v>7861</v>
      </c>
      <c r="D7788" s="39">
        <v>0.83979999999999999</v>
      </c>
      <c r="E7788" s="39">
        <v>0.82840000000000003</v>
      </c>
    </row>
    <row r="7789" spans="1:5" x14ac:dyDescent="0.2">
      <c r="A7789" s="39">
        <v>100</v>
      </c>
      <c r="B7789" s="39">
        <v>2103</v>
      </c>
      <c r="C7789" s="38" t="s">
        <v>7862</v>
      </c>
      <c r="D7789" s="39">
        <v>0.83899999999999997</v>
      </c>
      <c r="E7789" s="39">
        <v>0.82769999999999999</v>
      </c>
    </row>
    <row r="7790" spans="1:5" x14ac:dyDescent="0.2">
      <c r="A7790" s="39">
        <v>100</v>
      </c>
      <c r="B7790" s="39">
        <v>2104</v>
      </c>
      <c r="C7790" s="38" t="s">
        <v>7863</v>
      </c>
      <c r="D7790" s="39">
        <v>0.83830000000000005</v>
      </c>
      <c r="E7790" s="39">
        <v>0.82689999999999997</v>
      </c>
    </row>
    <row r="7791" spans="1:5" x14ac:dyDescent="0.2">
      <c r="A7791" s="39">
        <v>100</v>
      </c>
      <c r="B7791" s="39">
        <v>2105</v>
      </c>
      <c r="C7791" s="38" t="s">
        <v>7864</v>
      </c>
      <c r="D7791" s="39">
        <v>0.83760000000000001</v>
      </c>
      <c r="E7791" s="39">
        <v>0.82630000000000003</v>
      </c>
    </row>
    <row r="7792" spans="1:5" x14ac:dyDescent="0.2">
      <c r="A7792" s="39">
        <v>100</v>
      </c>
      <c r="B7792" s="39">
        <v>2106</v>
      </c>
      <c r="C7792" s="38" t="s">
        <v>7865</v>
      </c>
      <c r="D7792" s="39">
        <v>0.83689999999999998</v>
      </c>
      <c r="E7792" s="39">
        <v>0.8256</v>
      </c>
    </row>
    <row r="7793" spans="1:5" x14ac:dyDescent="0.2">
      <c r="A7793" s="39">
        <v>100</v>
      </c>
      <c r="B7793" s="39">
        <v>2107</v>
      </c>
      <c r="C7793" s="38" t="s">
        <v>7866</v>
      </c>
      <c r="D7793" s="39">
        <v>0.83620000000000005</v>
      </c>
      <c r="E7793" s="39">
        <v>0.82489999999999997</v>
      </c>
    </row>
    <row r="7794" spans="1:5" x14ac:dyDescent="0.2">
      <c r="A7794" s="39">
        <v>100</v>
      </c>
      <c r="B7794" s="39">
        <v>2108</v>
      </c>
      <c r="C7794" s="38" t="s">
        <v>7867</v>
      </c>
      <c r="D7794" s="39">
        <v>0.83550000000000002</v>
      </c>
      <c r="E7794" s="39">
        <v>0.82420000000000004</v>
      </c>
    </row>
    <row r="7795" spans="1:5" x14ac:dyDescent="0.2">
      <c r="A7795" s="39">
        <v>100</v>
      </c>
      <c r="B7795" s="39">
        <v>2109</v>
      </c>
      <c r="C7795" s="38" t="s">
        <v>7868</v>
      </c>
      <c r="D7795" s="39">
        <v>0.83489999999999998</v>
      </c>
      <c r="E7795" s="39">
        <v>0.8236</v>
      </c>
    </row>
    <row r="7796" spans="1:5" x14ac:dyDescent="0.2">
      <c r="A7796" s="39">
        <v>100</v>
      </c>
      <c r="B7796" s="39">
        <v>2110</v>
      </c>
      <c r="C7796" s="38" t="s">
        <v>7869</v>
      </c>
      <c r="D7796" s="39">
        <v>0.83420000000000005</v>
      </c>
      <c r="E7796" s="39">
        <v>0.82289999999999996</v>
      </c>
    </row>
    <row r="7797" spans="1:5" x14ac:dyDescent="0.2">
      <c r="A7797" s="39">
        <v>100</v>
      </c>
      <c r="B7797" s="39">
        <v>2111</v>
      </c>
      <c r="C7797" s="38" t="s">
        <v>7870</v>
      </c>
      <c r="D7797" s="39">
        <v>0.83350000000000002</v>
      </c>
      <c r="E7797" s="39">
        <v>0.82230000000000003</v>
      </c>
    </row>
    <row r="7798" spans="1:5" x14ac:dyDescent="0.2">
      <c r="A7798" s="39">
        <v>100</v>
      </c>
      <c r="B7798" s="39">
        <v>2112</v>
      </c>
      <c r="C7798" s="38" t="s">
        <v>7871</v>
      </c>
      <c r="D7798" s="39">
        <v>0.83289999999999997</v>
      </c>
      <c r="E7798" s="39">
        <v>0.82169999999999999</v>
      </c>
    </row>
    <row r="7799" spans="1:5" x14ac:dyDescent="0.2">
      <c r="A7799" s="39">
        <v>100</v>
      </c>
      <c r="B7799" s="39">
        <v>2113</v>
      </c>
      <c r="C7799" s="38" t="s">
        <v>7872</v>
      </c>
      <c r="D7799" s="39">
        <v>0.83230000000000004</v>
      </c>
      <c r="E7799" s="39">
        <v>0.82110000000000005</v>
      </c>
    </row>
    <row r="7800" spans="1:5" x14ac:dyDescent="0.2">
      <c r="A7800" s="39">
        <v>100</v>
      </c>
      <c r="B7800" s="39">
        <v>2114</v>
      </c>
      <c r="C7800" s="38" t="s">
        <v>7873</v>
      </c>
      <c r="D7800" s="39">
        <v>0.83160000000000001</v>
      </c>
      <c r="E7800" s="39">
        <v>0.82050000000000001</v>
      </c>
    </row>
    <row r="7801" spans="1:5" x14ac:dyDescent="0.2">
      <c r="A7801" s="39">
        <v>100</v>
      </c>
      <c r="B7801" s="39">
        <v>2115</v>
      </c>
      <c r="C7801" s="38" t="s">
        <v>7874</v>
      </c>
      <c r="D7801" s="39">
        <v>0.83099999999999996</v>
      </c>
      <c r="E7801" s="39">
        <v>0.81979999999999997</v>
      </c>
    </row>
    <row r="7802" spans="1:5" x14ac:dyDescent="0.2">
      <c r="A7802" s="39">
        <v>100</v>
      </c>
      <c r="B7802" s="39">
        <v>2116</v>
      </c>
      <c r="C7802" s="38" t="s">
        <v>7875</v>
      </c>
      <c r="D7802" s="39">
        <v>0.83040043290043286</v>
      </c>
      <c r="E7802" s="39">
        <v>0.81910059719683115</v>
      </c>
    </row>
    <row r="7803" spans="1:5" x14ac:dyDescent="0.2">
      <c r="A7803" s="39">
        <v>100</v>
      </c>
      <c r="B7803" s="39">
        <v>2117</v>
      </c>
      <c r="C7803" s="38" t="s">
        <v>7876</v>
      </c>
      <c r="D7803" s="39">
        <v>0.82980129838896066</v>
      </c>
      <c r="E7803" s="39">
        <v>0.81840179108100208</v>
      </c>
    </row>
    <row r="7804" spans="1:5" x14ac:dyDescent="0.2">
      <c r="A7804" s="39">
        <v>101</v>
      </c>
      <c r="B7804" s="39">
        <v>2024</v>
      </c>
      <c r="C7804" s="38" t="s">
        <v>7877</v>
      </c>
      <c r="D7804" s="39">
        <v>0.95830000000000004</v>
      </c>
      <c r="E7804" s="39">
        <v>0.95779999999999998</v>
      </c>
    </row>
    <row r="7805" spans="1:5" x14ac:dyDescent="0.2">
      <c r="A7805" s="39">
        <v>101</v>
      </c>
      <c r="B7805" s="39">
        <v>2025</v>
      </c>
      <c r="C7805" s="38" t="s">
        <v>7878</v>
      </c>
      <c r="D7805" s="39">
        <v>0.93799999999999994</v>
      </c>
      <c r="E7805" s="39">
        <v>0.93700000000000006</v>
      </c>
    </row>
    <row r="7806" spans="1:5" x14ac:dyDescent="0.2">
      <c r="A7806" s="39">
        <v>101</v>
      </c>
      <c r="B7806" s="39">
        <v>2026</v>
      </c>
      <c r="C7806" s="38" t="s">
        <v>7879</v>
      </c>
      <c r="D7806" s="39">
        <v>0.93640000000000001</v>
      </c>
      <c r="E7806" s="39">
        <v>0.93520000000000003</v>
      </c>
    </row>
    <row r="7807" spans="1:5" x14ac:dyDescent="0.2">
      <c r="A7807" s="39">
        <v>101</v>
      </c>
      <c r="B7807" s="39">
        <v>2027</v>
      </c>
      <c r="C7807" s="38" t="s">
        <v>7880</v>
      </c>
      <c r="D7807" s="39">
        <v>0.93500000000000005</v>
      </c>
      <c r="E7807" s="39">
        <v>0.93340000000000001</v>
      </c>
    </row>
    <row r="7808" spans="1:5" x14ac:dyDescent="0.2">
      <c r="A7808" s="39">
        <v>101</v>
      </c>
      <c r="B7808" s="39">
        <v>2028</v>
      </c>
      <c r="C7808" s="38" t="s">
        <v>7881</v>
      </c>
      <c r="D7808" s="39">
        <v>0.93359999999999999</v>
      </c>
      <c r="E7808" s="39">
        <v>0.93169999999999997</v>
      </c>
    </row>
    <row r="7809" spans="1:5" x14ac:dyDescent="0.2">
      <c r="A7809" s="39">
        <v>101</v>
      </c>
      <c r="B7809" s="39">
        <v>2029</v>
      </c>
      <c r="C7809" s="38" t="s">
        <v>7882</v>
      </c>
      <c r="D7809" s="39">
        <v>0.93200000000000005</v>
      </c>
      <c r="E7809" s="39">
        <v>0.93</v>
      </c>
    </row>
    <row r="7810" spans="1:5" x14ac:dyDescent="0.2">
      <c r="A7810" s="39">
        <v>101</v>
      </c>
      <c r="B7810" s="39">
        <v>2030</v>
      </c>
      <c r="C7810" s="38" t="s">
        <v>7883</v>
      </c>
      <c r="D7810" s="39">
        <v>0.93059999999999998</v>
      </c>
      <c r="E7810" s="39">
        <v>0.92830000000000001</v>
      </c>
    </row>
    <row r="7811" spans="1:5" x14ac:dyDescent="0.2">
      <c r="A7811" s="39">
        <v>101</v>
      </c>
      <c r="B7811" s="39">
        <v>2031</v>
      </c>
      <c r="C7811" s="38" t="s">
        <v>7884</v>
      </c>
      <c r="D7811" s="39">
        <v>0.92900000000000005</v>
      </c>
      <c r="E7811" s="39">
        <v>0.92649999999999999</v>
      </c>
    </row>
    <row r="7812" spans="1:5" x14ac:dyDescent="0.2">
      <c r="A7812" s="39">
        <v>101</v>
      </c>
      <c r="B7812" s="39">
        <v>2032</v>
      </c>
      <c r="C7812" s="38" t="s">
        <v>7885</v>
      </c>
      <c r="D7812" s="39">
        <v>0.9274</v>
      </c>
      <c r="E7812" s="39">
        <v>0.92479999999999996</v>
      </c>
    </row>
    <row r="7813" spans="1:5" x14ac:dyDescent="0.2">
      <c r="A7813" s="39">
        <v>101</v>
      </c>
      <c r="B7813" s="39">
        <v>2033</v>
      </c>
      <c r="C7813" s="38" t="s">
        <v>7886</v>
      </c>
      <c r="D7813" s="39">
        <v>0.92559999999999998</v>
      </c>
      <c r="E7813" s="39">
        <v>0.92300000000000004</v>
      </c>
    </row>
    <row r="7814" spans="1:5" x14ac:dyDescent="0.2">
      <c r="A7814" s="39">
        <v>101</v>
      </c>
      <c r="B7814" s="39">
        <v>2034</v>
      </c>
      <c r="C7814" s="38" t="s">
        <v>7887</v>
      </c>
      <c r="D7814" s="39">
        <v>0.92369999999999997</v>
      </c>
      <c r="E7814" s="39">
        <v>0.92090000000000005</v>
      </c>
    </row>
    <row r="7815" spans="1:5" x14ac:dyDescent="0.2">
      <c r="A7815" s="39">
        <v>101</v>
      </c>
      <c r="B7815" s="39">
        <v>2035</v>
      </c>
      <c r="C7815" s="38" t="s">
        <v>7888</v>
      </c>
      <c r="D7815" s="39">
        <v>0.92190000000000005</v>
      </c>
      <c r="E7815" s="39">
        <v>0.91890000000000005</v>
      </c>
    </row>
    <row r="7816" spans="1:5" x14ac:dyDescent="0.2">
      <c r="A7816" s="39">
        <v>101</v>
      </c>
      <c r="B7816" s="39">
        <v>2036</v>
      </c>
      <c r="C7816" s="38" t="s">
        <v>7889</v>
      </c>
      <c r="D7816" s="39">
        <v>0.92010000000000003</v>
      </c>
      <c r="E7816" s="39">
        <v>0.91700000000000004</v>
      </c>
    </row>
    <row r="7817" spans="1:5" x14ac:dyDescent="0.2">
      <c r="A7817" s="39">
        <v>101</v>
      </c>
      <c r="B7817" s="39">
        <v>2037</v>
      </c>
      <c r="C7817" s="38" t="s">
        <v>7890</v>
      </c>
      <c r="D7817" s="39">
        <v>0.91849999999999998</v>
      </c>
      <c r="E7817" s="39">
        <v>0.91510000000000002</v>
      </c>
    </row>
    <row r="7818" spans="1:5" x14ac:dyDescent="0.2">
      <c r="A7818" s="39">
        <v>101</v>
      </c>
      <c r="B7818" s="39">
        <v>2038</v>
      </c>
      <c r="C7818" s="38" t="s">
        <v>7891</v>
      </c>
      <c r="D7818" s="39">
        <v>0.91690000000000005</v>
      </c>
      <c r="E7818" s="39">
        <v>0.91339999999999999</v>
      </c>
    </row>
    <row r="7819" spans="1:5" x14ac:dyDescent="0.2">
      <c r="A7819" s="39">
        <v>101</v>
      </c>
      <c r="B7819" s="39">
        <v>2039</v>
      </c>
      <c r="C7819" s="38" t="s">
        <v>7892</v>
      </c>
      <c r="D7819" s="39">
        <v>0.91549999999999998</v>
      </c>
      <c r="E7819" s="39">
        <v>0.91180000000000005</v>
      </c>
    </row>
    <row r="7820" spans="1:5" x14ac:dyDescent="0.2">
      <c r="A7820" s="39">
        <v>101</v>
      </c>
      <c r="B7820" s="39">
        <v>2040</v>
      </c>
      <c r="C7820" s="38" t="s">
        <v>7893</v>
      </c>
      <c r="D7820" s="39">
        <v>0.91420000000000001</v>
      </c>
      <c r="E7820" s="39">
        <v>0.9103</v>
      </c>
    </row>
    <row r="7821" spans="1:5" x14ac:dyDescent="0.2">
      <c r="A7821" s="39">
        <v>101</v>
      </c>
      <c r="B7821" s="39">
        <v>2041</v>
      </c>
      <c r="C7821" s="38" t="s">
        <v>7894</v>
      </c>
      <c r="D7821" s="39">
        <v>0.91290000000000004</v>
      </c>
      <c r="E7821" s="39">
        <v>0.90869999999999995</v>
      </c>
    </row>
    <row r="7822" spans="1:5" x14ac:dyDescent="0.2">
      <c r="A7822" s="39">
        <v>101</v>
      </c>
      <c r="B7822" s="39">
        <v>2042</v>
      </c>
      <c r="C7822" s="38" t="s">
        <v>7895</v>
      </c>
      <c r="D7822" s="39">
        <v>0.91169999999999995</v>
      </c>
      <c r="E7822" s="39">
        <v>0.90739999999999998</v>
      </c>
    </row>
    <row r="7823" spans="1:5" x14ac:dyDescent="0.2">
      <c r="A7823" s="39">
        <v>101</v>
      </c>
      <c r="B7823" s="39">
        <v>2043</v>
      </c>
      <c r="C7823" s="38" t="s">
        <v>7896</v>
      </c>
      <c r="D7823" s="39">
        <v>0.91049999999999998</v>
      </c>
      <c r="E7823" s="39">
        <v>0.90600000000000003</v>
      </c>
    </row>
    <row r="7824" spans="1:5" x14ac:dyDescent="0.2">
      <c r="A7824" s="39">
        <v>101</v>
      </c>
      <c r="B7824" s="39">
        <v>2044</v>
      </c>
      <c r="C7824" s="38" t="s">
        <v>7897</v>
      </c>
      <c r="D7824" s="39">
        <v>0.90939999999999999</v>
      </c>
      <c r="E7824" s="39">
        <v>0.90459999999999996</v>
      </c>
    </row>
    <row r="7825" spans="1:5" x14ac:dyDescent="0.2">
      <c r="A7825" s="39">
        <v>101</v>
      </c>
      <c r="B7825" s="39">
        <v>2045</v>
      </c>
      <c r="C7825" s="38" t="s">
        <v>7898</v>
      </c>
      <c r="D7825" s="39">
        <v>0.90820000000000001</v>
      </c>
      <c r="E7825" s="39">
        <v>0.90329999999999999</v>
      </c>
    </row>
    <row r="7826" spans="1:5" x14ac:dyDescent="0.2">
      <c r="A7826" s="39">
        <v>101</v>
      </c>
      <c r="B7826" s="39">
        <v>2046</v>
      </c>
      <c r="C7826" s="38" t="s">
        <v>7899</v>
      </c>
      <c r="D7826" s="39">
        <v>0.90710000000000002</v>
      </c>
      <c r="E7826" s="39">
        <v>0.90190000000000003</v>
      </c>
    </row>
    <row r="7827" spans="1:5" x14ac:dyDescent="0.2">
      <c r="A7827" s="39">
        <v>101</v>
      </c>
      <c r="B7827" s="39">
        <v>2047</v>
      </c>
      <c r="C7827" s="38" t="s">
        <v>7900</v>
      </c>
      <c r="D7827" s="39">
        <v>0.90600000000000003</v>
      </c>
      <c r="E7827" s="39">
        <v>0.90069999999999995</v>
      </c>
    </row>
    <row r="7828" spans="1:5" x14ac:dyDescent="0.2">
      <c r="A7828" s="39">
        <v>101</v>
      </c>
      <c r="B7828" s="39">
        <v>2048</v>
      </c>
      <c r="C7828" s="38" t="s">
        <v>7901</v>
      </c>
      <c r="D7828" s="39">
        <v>0.90490000000000004</v>
      </c>
      <c r="E7828" s="39">
        <v>0.89939999999999998</v>
      </c>
    </row>
    <row r="7829" spans="1:5" x14ac:dyDescent="0.2">
      <c r="A7829" s="39">
        <v>101</v>
      </c>
      <c r="B7829" s="39">
        <v>2049</v>
      </c>
      <c r="C7829" s="38" t="s">
        <v>7902</v>
      </c>
      <c r="D7829" s="39">
        <v>0.90380000000000005</v>
      </c>
      <c r="E7829" s="39">
        <v>0.89810000000000001</v>
      </c>
    </row>
    <row r="7830" spans="1:5" x14ac:dyDescent="0.2">
      <c r="A7830" s="39">
        <v>101</v>
      </c>
      <c r="B7830" s="39">
        <v>2050</v>
      </c>
      <c r="C7830" s="38" t="s">
        <v>7903</v>
      </c>
      <c r="D7830" s="39">
        <v>0.90269999999999995</v>
      </c>
      <c r="E7830" s="39">
        <v>0.89690000000000003</v>
      </c>
    </row>
    <row r="7831" spans="1:5" x14ac:dyDescent="0.2">
      <c r="A7831" s="39">
        <v>101</v>
      </c>
      <c r="B7831" s="39">
        <v>2051</v>
      </c>
      <c r="C7831" s="38" t="s">
        <v>7904</v>
      </c>
      <c r="D7831" s="39">
        <v>0.90169999999999995</v>
      </c>
      <c r="E7831" s="39">
        <v>0.89559999999999995</v>
      </c>
    </row>
    <row r="7832" spans="1:5" x14ac:dyDescent="0.2">
      <c r="A7832" s="39">
        <v>101</v>
      </c>
      <c r="B7832" s="39">
        <v>2052</v>
      </c>
      <c r="C7832" s="38" t="s">
        <v>7905</v>
      </c>
      <c r="D7832" s="39">
        <v>0.90059999999999996</v>
      </c>
      <c r="E7832" s="39">
        <v>0.89449999999999996</v>
      </c>
    </row>
    <row r="7833" spans="1:5" x14ac:dyDescent="0.2">
      <c r="A7833" s="39">
        <v>101</v>
      </c>
      <c r="B7833" s="39">
        <v>2053</v>
      </c>
      <c r="C7833" s="38" t="s">
        <v>7906</v>
      </c>
      <c r="D7833" s="39">
        <v>0.89959999999999996</v>
      </c>
      <c r="E7833" s="39">
        <v>0.89329999999999998</v>
      </c>
    </row>
    <row r="7834" spans="1:5" x14ac:dyDescent="0.2">
      <c r="A7834" s="39">
        <v>101</v>
      </c>
      <c r="B7834" s="39">
        <v>2054</v>
      </c>
      <c r="C7834" s="38" t="s">
        <v>7907</v>
      </c>
      <c r="D7834" s="39">
        <v>0.89849999999999997</v>
      </c>
      <c r="E7834" s="39">
        <v>0.8921</v>
      </c>
    </row>
    <row r="7835" spans="1:5" x14ac:dyDescent="0.2">
      <c r="A7835" s="39">
        <v>101</v>
      </c>
      <c r="B7835" s="39">
        <v>2055</v>
      </c>
      <c r="C7835" s="38" t="s">
        <v>7908</v>
      </c>
      <c r="D7835" s="39">
        <v>0.89739999999999998</v>
      </c>
      <c r="E7835" s="39">
        <v>0.89100000000000001</v>
      </c>
    </row>
    <row r="7836" spans="1:5" x14ac:dyDescent="0.2">
      <c r="A7836" s="39">
        <v>101</v>
      </c>
      <c r="B7836" s="39">
        <v>2056</v>
      </c>
      <c r="C7836" s="38" t="s">
        <v>7909</v>
      </c>
      <c r="D7836" s="39">
        <v>0.89649999999999996</v>
      </c>
      <c r="E7836" s="39">
        <v>0.88980000000000004</v>
      </c>
    </row>
    <row r="7837" spans="1:5" x14ac:dyDescent="0.2">
      <c r="A7837" s="39">
        <v>101</v>
      </c>
      <c r="B7837" s="39">
        <v>2057</v>
      </c>
      <c r="C7837" s="38" t="s">
        <v>7910</v>
      </c>
      <c r="D7837" s="39">
        <v>0.89539999999999997</v>
      </c>
      <c r="E7837" s="39">
        <v>0.88870000000000005</v>
      </c>
    </row>
    <row r="7838" spans="1:5" x14ac:dyDescent="0.2">
      <c r="A7838" s="39">
        <v>101</v>
      </c>
      <c r="B7838" s="39">
        <v>2058</v>
      </c>
      <c r="C7838" s="38" t="s">
        <v>7911</v>
      </c>
      <c r="D7838" s="39">
        <v>0.89449999999999996</v>
      </c>
      <c r="E7838" s="39">
        <v>0.88759999999999994</v>
      </c>
    </row>
    <row r="7839" spans="1:5" x14ac:dyDescent="0.2">
      <c r="A7839" s="39">
        <v>101</v>
      </c>
      <c r="B7839" s="39">
        <v>2059</v>
      </c>
      <c r="C7839" s="38" t="s">
        <v>7912</v>
      </c>
      <c r="D7839" s="39">
        <v>0.89349999999999996</v>
      </c>
      <c r="E7839" s="39">
        <v>0.88649999999999995</v>
      </c>
    </row>
    <row r="7840" spans="1:5" x14ac:dyDescent="0.2">
      <c r="A7840" s="39">
        <v>101</v>
      </c>
      <c r="B7840" s="39">
        <v>2060</v>
      </c>
      <c r="C7840" s="38" t="s">
        <v>7913</v>
      </c>
      <c r="D7840" s="39">
        <v>0.89259999999999995</v>
      </c>
      <c r="E7840" s="39">
        <v>0.88539999999999996</v>
      </c>
    </row>
    <row r="7841" spans="1:5" x14ac:dyDescent="0.2">
      <c r="A7841" s="39">
        <v>101</v>
      </c>
      <c r="B7841" s="39">
        <v>2061</v>
      </c>
      <c r="C7841" s="38" t="s">
        <v>7914</v>
      </c>
      <c r="D7841" s="39">
        <v>0.89159999999999995</v>
      </c>
      <c r="E7841" s="39">
        <v>0.88439999999999996</v>
      </c>
    </row>
    <row r="7842" spans="1:5" x14ac:dyDescent="0.2">
      <c r="A7842" s="39">
        <v>101</v>
      </c>
      <c r="B7842" s="39">
        <v>2062</v>
      </c>
      <c r="C7842" s="38" t="s">
        <v>7915</v>
      </c>
      <c r="D7842" s="39">
        <v>0.89070000000000005</v>
      </c>
      <c r="E7842" s="39">
        <v>0.88329999999999997</v>
      </c>
    </row>
    <row r="7843" spans="1:5" x14ac:dyDescent="0.2">
      <c r="A7843" s="39">
        <v>101</v>
      </c>
      <c r="B7843" s="39">
        <v>2063</v>
      </c>
      <c r="C7843" s="38" t="s">
        <v>7916</v>
      </c>
      <c r="D7843" s="39">
        <v>0.88970000000000005</v>
      </c>
      <c r="E7843" s="39">
        <v>0.88229999999999997</v>
      </c>
    </row>
    <row r="7844" spans="1:5" x14ac:dyDescent="0.2">
      <c r="A7844" s="39">
        <v>101</v>
      </c>
      <c r="B7844" s="39">
        <v>2064</v>
      </c>
      <c r="C7844" s="38" t="s">
        <v>7917</v>
      </c>
      <c r="D7844" s="39">
        <v>0.88880000000000003</v>
      </c>
      <c r="E7844" s="39">
        <v>0.88129999999999997</v>
      </c>
    </row>
    <row r="7845" spans="1:5" x14ac:dyDescent="0.2">
      <c r="A7845" s="39">
        <v>101</v>
      </c>
      <c r="B7845" s="39">
        <v>2065</v>
      </c>
      <c r="C7845" s="38" t="s">
        <v>7918</v>
      </c>
      <c r="D7845" s="39">
        <v>0.88790000000000002</v>
      </c>
      <c r="E7845" s="39">
        <v>0.88029999999999997</v>
      </c>
    </row>
    <row r="7846" spans="1:5" x14ac:dyDescent="0.2">
      <c r="A7846" s="39">
        <v>101</v>
      </c>
      <c r="B7846" s="39">
        <v>2066</v>
      </c>
      <c r="C7846" s="38" t="s">
        <v>7919</v>
      </c>
      <c r="D7846" s="39">
        <v>0.88700000000000001</v>
      </c>
      <c r="E7846" s="39">
        <v>0.87929999999999997</v>
      </c>
    </row>
    <row r="7847" spans="1:5" x14ac:dyDescent="0.2">
      <c r="A7847" s="39">
        <v>101</v>
      </c>
      <c r="B7847" s="39">
        <v>2067</v>
      </c>
      <c r="C7847" s="38" t="s">
        <v>7920</v>
      </c>
      <c r="D7847" s="39">
        <v>0.88619999999999999</v>
      </c>
      <c r="E7847" s="39">
        <v>0.87829999999999997</v>
      </c>
    </row>
    <row r="7848" spans="1:5" x14ac:dyDescent="0.2">
      <c r="A7848" s="39">
        <v>101</v>
      </c>
      <c r="B7848" s="39">
        <v>2068</v>
      </c>
      <c r="C7848" s="38" t="s">
        <v>7921</v>
      </c>
      <c r="D7848" s="39">
        <v>0.88519999999999999</v>
      </c>
      <c r="E7848" s="39">
        <v>0.87739999999999996</v>
      </c>
    </row>
    <row r="7849" spans="1:5" x14ac:dyDescent="0.2">
      <c r="A7849" s="39">
        <v>101</v>
      </c>
      <c r="B7849" s="39">
        <v>2069</v>
      </c>
      <c r="C7849" s="38" t="s">
        <v>7922</v>
      </c>
      <c r="D7849" s="39">
        <v>0.88439999999999996</v>
      </c>
      <c r="E7849" s="39">
        <v>0.87639999999999996</v>
      </c>
    </row>
    <row r="7850" spans="1:5" x14ac:dyDescent="0.2">
      <c r="A7850" s="39">
        <v>101</v>
      </c>
      <c r="B7850" s="39">
        <v>2070</v>
      </c>
      <c r="C7850" s="38" t="s">
        <v>7923</v>
      </c>
      <c r="D7850" s="39">
        <v>0.88349999999999995</v>
      </c>
      <c r="E7850" s="39">
        <v>0.87549999999999994</v>
      </c>
    </row>
    <row r="7851" spans="1:5" x14ac:dyDescent="0.2">
      <c r="A7851" s="39">
        <v>101</v>
      </c>
      <c r="B7851" s="39">
        <v>2071</v>
      </c>
      <c r="C7851" s="38" t="s">
        <v>7924</v>
      </c>
      <c r="D7851" s="39">
        <v>0.88270000000000004</v>
      </c>
      <c r="E7851" s="39">
        <v>0.87460000000000004</v>
      </c>
    </row>
    <row r="7852" spans="1:5" x14ac:dyDescent="0.2">
      <c r="A7852" s="39">
        <v>101</v>
      </c>
      <c r="B7852" s="39">
        <v>2072</v>
      </c>
      <c r="C7852" s="38" t="s">
        <v>7925</v>
      </c>
      <c r="D7852" s="39">
        <v>0.88190000000000002</v>
      </c>
      <c r="E7852" s="39">
        <v>0.87370000000000003</v>
      </c>
    </row>
    <row r="7853" spans="1:5" x14ac:dyDescent="0.2">
      <c r="A7853" s="39">
        <v>101</v>
      </c>
      <c r="B7853" s="39">
        <v>2073</v>
      </c>
      <c r="C7853" s="38" t="s">
        <v>7926</v>
      </c>
      <c r="D7853" s="39">
        <v>0.88100000000000001</v>
      </c>
      <c r="E7853" s="39">
        <v>0.87280000000000002</v>
      </c>
    </row>
    <row r="7854" spans="1:5" x14ac:dyDescent="0.2">
      <c r="A7854" s="39">
        <v>101</v>
      </c>
      <c r="B7854" s="39">
        <v>2074</v>
      </c>
      <c r="C7854" s="38" t="s">
        <v>7927</v>
      </c>
      <c r="D7854" s="39">
        <v>0.88019999999999998</v>
      </c>
      <c r="E7854" s="39">
        <v>0.87190000000000001</v>
      </c>
    </row>
    <row r="7855" spans="1:5" x14ac:dyDescent="0.2">
      <c r="A7855" s="39">
        <v>101</v>
      </c>
      <c r="B7855" s="39">
        <v>2075</v>
      </c>
      <c r="C7855" s="38" t="s">
        <v>7928</v>
      </c>
      <c r="D7855" s="39">
        <v>0.87939999999999996</v>
      </c>
      <c r="E7855" s="39">
        <v>0.87109999999999999</v>
      </c>
    </row>
    <row r="7856" spans="1:5" x14ac:dyDescent="0.2">
      <c r="A7856" s="39">
        <v>101</v>
      </c>
      <c r="B7856" s="39">
        <v>2076</v>
      </c>
      <c r="C7856" s="38" t="s">
        <v>7929</v>
      </c>
      <c r="D7856" s="39">
        <v>0.87860000000000005</v>
      </c>
      <c r="E7856" s="39">
        <v>0.87019999999999997</v>
      </c>
    </row>
    <row r="7857" spans="1:5" x14ac:dyDescent="0.2">
      <c r="A7857" s="39">
        <v>101</v>
      </c>
      <c r="B7857" s="39">
        <v>2077</v>
      </c>
      <c r="C7857" s="38" t="s">
        <v>7930</v>
      </c>
      <c r="D7857" s="39">
        <v>0.87790000000000001</v>
      </c>
      <c r="E7857" s="39">
        <v>0.86939999999999995</v>
      </c>
    </row>
    <row r="7858" spans="1:5" x14ac:dyDescent="0.2">
      <c r="A7858" s="39">
        <v>101</v>
      </c>
      <c r="B7858" s="39">
        <v>2078</v>
      </c>
      <c r="C7858" s="38" t="s">
        <v>7931</v>
      </c>
      <c r="D7858" s="39">
        <v>0.87709999999999999</v>
      </c>
      <c r="E7858" s="39">
        <v>0.86850000000000005</v>
      </c>
    </row>
    <row r="7859" spans="1:5" x14ac:dyDescent="0.2">
      <c r="A7859" s="39">
        <v>101</v>
      </c>
      <c r="B7859" s="39">
        <v>2079</v>
      </c>
      <c r="C7859" s="38" t="s">
        <v>7932</v>
      </c>
      <c r="D7859" s="39">
        <v>0.87629999999999997</v>
      </c>
      <c r="E7859" s="39">
        <v>0.86770000000000003</v>
      </c>
    </row>
    <row r="7860" spans="1:5" x14ac:dyDescent="0.2">
      <c r="A7860" s="39">
        <v>101</v>
      </c>
      <c r="B7860" s="39">
        <v>2080</v>
      </c>
      <c r="C7860" s="38" t="s">
        <v>7933</v>
      </c>
      <c r="D7860" s="39">
        <v>0.87560000000000004</v>
      </c>
      <c r="E7860" s="39">
        <v>0.8669</v>
      </c>
    </row>
    <row r="7861" spans="1:5" x14ac:dyDescent="0.2">
      <c r="A7861" s="39">
        <v>101</v>
      </c>
      <c r="B7861" s="39">
        <v>2081</v>
      </c>
      <c r="C7861" s="38" t="s">
        <v>7934</v>
      </c>
      <c r="D7861" s="39">
        <v>0.87480000000000002</v>
      </c>
      <c r="E7861" s="39">
        <v>0.86609999999999998</v>
      </c>
    </row>
    <row r="7862" spans="1:5" x14ac:dyDescent="0.2">
      <c r="A7862" s="39">
        <v>101</v>
      </c>
      <c r="B7862" s="39">
        <v>2082</v>
      </c>
      <c r="C7862" s="38" t="s">
        <v>7935</v>
      </c>
      <c r="D7862" s="39">
        <v>0.874</v>
      </c>
      <c r="E7862" s="39">
        <v>0.86529999999999996</v>
      </c>
    </row>
    <row r="7863" spans="1:5" x14ac:dyDescent="0.2">
      <c r="A7863" s="39">
        <v>101</v>
      </c>
      <c r="B7863" s="39">
        <v>2083</v>
      </c>
      <c r="C7863" s="38" t="s">
        <v>7936</v>
      </c>
      <c r="D7863" s="39">
        <v>0.87339999999999995</v>
      </c>
      <c r="E7863" s="39">
        <v>0.86460000000000004</v>
      </c>
    </row>
    <row r="7864" spans="1:5" x14ac:dyDescent="0.2">
      <c r="A7864" s="39">
        <v>101</v>
      </c>
      <c r="B7864" s="39">
        <v>2084</v>
      </c>
      <c r="C7864" s="38" t="s">
        <v>7937</v>
      </c>
      <c r="D7864" s="39">
        <v>0.87260000000000004</v>
      </c>
      <c r="E7864" s="39">
        <v>0.86380000000000001</v>
      </c>
    </row>
    <row r="7865" spans="1:5" x14ac:dyDescent="0.2">
      <c r="A7865" s="39">
        <v>101</v>
      </c>
      <c r="B7865" s="39">
        <v>2085</v>
      </c>
      <c r="C7865" s="38" t="s">
        <v>7938</v>
      </c>
      <c r="D7865" s="39">
        <v>0.87190000000000001</v>
      </c>
      <c r="E7865" s="39">
        <v>0.86309999999999998</v>
      </c>
    </row>
    <row r="7866" spans="1:5" x14ac:dyDescent="0.2">
      <c r="A7866" s="39">
        <v>101</v>
      </c>
      <c r="B7866" s="39">
        <v>2086</v>
      </c>
      <c r="C7866" s="38" t="s">
        <v>7939</v>
      </c>
      <c r="D7866" s="39">
        <v>0.87119999999999997</v>
      </c>
      <c r="E7866" s="39">
        <v>0.86240000000000006</v>
      </c>
    </row>
    <row r="7867" spans="1:5" x14ac:dyDescent="0.2">
      <c r="A7867" s="39">
        <v>101</v>
      </c>
      <c r="B7867" s="39">
        <v>2087</v>
      </c>
      <c r="C7867" s="38" t="s">
        <v>7940</v>
      </c>
      <c r="D7867" s="39">
        <v>0.87050000000000005</v>
      </c>
      <c r="E7867" s="39">
        <v>0.86160000000000003</v>
      </c>
    </row>
    <row r="7868" spans="1:5" x14ac:dyDescent="0.2">
      <c r="A7868" s="39">
        <v>101</v>
      </c>
      <c r="B7868" s="39">
        <v>2088</v>
      </c>
      <c r="C7868" s="38" t="s">
        <v>7941</v>
      </c>
      <c r="D7868" s="39">
        <v>0.86980000000000002</v>
      </c>
      <c r="E7868" s="39">
        <v>0.86099999999999999</v>
      </c>
    </row>
    <row r="7869" spans="1:5" x14ac:dyDescent="0.2">
      <c r="A7869" s="39">
        <v>101</v>
      </c>
      <c r="B7869" s="39">
        <v>2089</v>
      </c>
      <c r="C7869" s="38" t="s">
        <v>7942</v>
      </c>
      <c r="D7869" s="39">
        <v>0.86919999999999997</v>
      </c>
      <c r="E7869" s="39">
        <v>0.86019999999999996</v>
      </c>
    </row>
    <row r="7870" spans="1:5" x14ac:dyDescent="0.2">
      <c r="A7870" s="39">
        <v>101</v>
      </c>
      <c r="B7870" s="39">
        <v>2090</v>
      </c>
      <c r="C7870" s="38" t="s">
        <v>7943</v>
      </c>
      <c r="D7870" s="39">
        <v>0.86850000000000005</v>
      </c>
      <c r="E7870" s="39">
        <v>0.85950000000000004</v>
      </c>
    </row>
    <row r="7871" spans="1:5" x14ac:dyDescent="0.2">
      <c r="A7871" s="39">
        <v>101</v>
      </c>
      <c r="B7871" s="39">
        <v>2091</v>
      </c>
      <c r="C7871" s="38" t="s">
        <v>7944</v>
      </c>
      <c r="D7871" s="39">
        <v>0.86780000000000002</v>
      </c>
      <c r="E7871" s="39">
        <v>0.85880000000000001</v>
      </c>
    </row>
    <row r="7872" spans="1:5" x14ac:dyDescent="0.2">
      <c r="A7872" s="39">
        <v>101</v>
      </c>
      <c r="B7872" s="39">
        <v>2092</v>
      </c>
      <c r="C7872" s="38" t="s">
        <v>7945</v>
      </c>
      <c r="D7872" s="39">
        <v>0.86719999999999997</v>
      </c>
      <c r="E7872" s="39">
        <v>0.85819999999999996</v>
      </c>
    </row>
    <row r="7873" spans="1:5" x14ac:dyDescent="0.2">
      <c r="A7873" s="39">
        <v>101</v>
      </c>
      <c r="B7873" s="39">
        <v>2093</v>
      </c>
      <c r="C7873" s="38" t="s">
        <v>7946</v>
      </c>
      <c r="D7873" s="39">
        <v>0.86650000000000005</v>
      </c>
      <c r="E7873" s="39">
        <v>0.85750000000000004</v>
      </c>
    </row>
    <row r="7874" spans="1:5" x14ac:dyDescent="0.2">
      <c r="A7874" s="39">
        <v>101</v>
      </c>
      <c r="B7874" s="39">
        <v>2094</v>
      </c>
      <c r="C7874" s="38" t="s">
        <v>7947</v>
      </c>
      <c r="D7874" s="39">
        <v>0.8659</v>
      </c>
      <c r="E7874" s="39">
        <v>0.85680000000000001</v>
      </c>
    </row>
    <row r="7875" spans="1:5" x14ac:dyDescent="0.2">
      <c r="A7875" s="39">
        <v>101</v>
      </c>
      <c r="B7875" s="39">
        <v>2095</v>
      </c>
      <c r="C7875" s="38" t="s">
        <v>7948</v>
      </c>
      <c r="D7875" s="39">
        <v>0.86519999999999997</v>
      </c>
      <c r="E7875" s="39">
        <v>0.85619999999999996</v>
      </c>
    </row>
    <row r="7876" spans="1:5" x14ac:dyDescent="0.2">
      <c r="A7876" s="39">
        <v>101</v>
      </c>
      <c r="B7876" s="39">
        <v>2096</v>
      </c>
      <c r="C7876" s="38" t="s">
        <v>7949</v>
      </c>
      <c r="D7876" s="39">
        <v>0.86460000000000004</v>
      </c>
      <c r="E7876" s="39">
        <v>0.85560000000000003</v>
      </c>
    </row>
    <row r="7877" spans="1:5" x14ac:dyDescent="0.2">
      <c r="A7877" s="39">
        <v>101</v>
      </c>
      <c r="B7877" s="39">
        <v>2097</v>
      </c>
      <c r="C7877" s="38" t="s">
        <v>7950</v>
      </c>
      <c r="D7877" s="39">
        <v>0.86399999999999999</v>
      </c>
      <c r="E7877" s="39">
        <v>0.85489999999999999</v>
      </c>
    </row>
    <row r="7878" spans="1:5" x14ac:dyDescent="0.2">
      <c r="A7878" s="39">
        <v>101</v>
      </c>
      <c r="B7878" s="39">
        <v>2098</v>
      </c>
      <c r="C7878" s="38" t="s">
        <v>7951</v>
      </c>
      <c r="D7878" s="39">
        <v>0.86339999999999995</v>
      </c>
      <c r="E7878" s="39">
        <v>0.85440000000000005</v>
      </c>
    </row>
    <row r="7879" spans="1:5" x14ac:dyDescent="0.2">
      <c r="A7879" s="39">
        <v>101</v>
      </c>
      <c r="B7879" s="39">
        <v>2099</v>
      </c>
      <c r="C7879" s="38" t="s">
        <v>7952</v>
      </c>
      <c r="D7879" s="39">
        <v>0.86280000000000001</v>
      </c>
      <c r="E7879" s="39">
        <v>0.8538</v>
      </c>
    </row>
    <row r="7880" spans="1:5" x14ac:dyDescent="0.2">
      <c r="A7880" s="39">
        <v>101</v>
      </c>
      <c r="B7880" s="39">
        <v>2100</v>
      </c>
      <c r="C7880" s="38" t="s">
        <v>7953</v>
      </c>
      <c r="D7880" s="39">
        <v>0.86219999999999997</v>
      </c>
      <c r="E7880" s="39">
        <v>0.85309999999999997</v>
      </c>
    </row>
    <row r="7881" spans="1:5" x14ac:dyDescent="0.2">
      <c r="A7881" s="39">
        <v>101</v>
      </c>
      <c r="B7881" s="39">
        <v>2101</v>
      </c>
      <c r="C7881" s="38" t="s">
        <v>7954</v>
      </c>
      <c r="D7881" s="39">
        <v>0.86160000000000003</v>
      </c>
      <c r="E7881" s="39">
        <v>0.85250000000000004</v>
      </c>
    </row>
    <row r="7882" spans="1:5" x14ac:dyDescent="0.2">
      <c r="A7882" s="39">
        <v>101</v>
      </c>
      <c r="B7882" s="39">
        <v>2102</v>
      </c>
      <c r="C7882" s="38" t="s">
        <v>7955</v>
      </c>
      <c r="D7882" s="39">
        <v>0.86099999999999999</v>
      </c>
      <c r="E7882" s="39">
        <v>0.85199999999999998</v>
      </c>
    </row>
    <row r="7883" spans="1:5" x14ac:dyDescent="0.2">
      <c r="A7883" s="39">
        <v>101</v>
      </c>
      <c r="B7883" s="39">
        <v>2103</v>
      </c>
      <c r="C7883" s="38" t="s">
        <v>7956</v>
      </c>
      <c r="D7883" s="39">
        <v>0.86050000000000004</v>
      </c>
      <c r="E7883" s="39">
        <v>0.85140000000000005</v>
      </c>
    </row>
    <row r="7884" spans="1:5" x14ac:dyDescent="0.2">
      <c r="A7884" s="39">
        <v>101</v>
      </c>
      <c r="B7884" s="39">
        <v>2104</v>
      </c>
      <c r="C7884" s="38" t="s">
        <v>7957</v>
      </c>
      <c r="D7884" s="39">
        <v>0.8599</v>
      </c>
      <c r="E7884" s="39">
        <v>0.8508</v>
      </c>
    </row>
    <row r="7885" spans="1:5" x14ac:dyDescent="0.2">
      <c r="A7885" s="39">
        <v>101</v>
      </c>
      <c r="B7885" s="39">
        <v>2105</v>
      </c>
      <c r="C7885" s="38" t="s">
        <v>7958</v>
      </c>
      <c r="D7885" s="39">
        <v>0.85929999999999995</v>
      </c>
      <c r="E7885" s="39">
        <v>0.85029999999999994</v>
      </c>
    </row>
    <row r="7886" spans="1:5" x14ac:dyDescent="0.2">
      <c r="A7886" s="39">
        <v>101</v>
      </c>
      <c r="B7886" s="39">
        <v>2106</v>
      </c>
      <c r="C7886" s="38" t="s">
        <v>7959</v>
      </c>
      <c r="D7886" s="39">
        <v>0.85870000000000002</v>
      </c>
      <c r="E7886" s="39">
        <v>0.8498</v>
      </c>
    </row>
    <row r="7887" spans="1:5" x14ac:dyDescent="0.2">
      <c r="A7887" s="39">
        <v>101</v>
      </c>
      <c r="B7887" s="39">
        <v>2107</v>
      </c>
      <c r="C7887" s="38" t="s">
        <v>7960</v>
      </c>
      <c r="D7887" s="39">
        <v>0.85829999999999995</v>
      </c>
      <c r="E7887" s="39">
        <v>0.84919999999999995</v>
      </c>
    </row>
    <row r="7888" spans="1:5" x14ac:dyDescent="0.2">
      <c r="A7888" s="39">
        <v>101</v>
      </c>
      <c r="B7888" s="39">
        <v>2108</v>
      </c>
      <c r="C7888" s="38" t="s">
        <v>7961</v>
      </c>
      <c r="D7888" s="39">
        <v>0.85770000000000002</v>
      </c>
      <c r="E7888" s="39">
        <v>0.84870000000000001</v>
      </c>
    </row>
    <row r="7889" spans="1:5" x14ac:dyDescent="0.2">
      <c r="A7889" s="39">
        <v>101</v>
      </c>
      <c r="B7889" s="39">
        <v>2109</v>
      </c>
      <c r="C7889" s="38" t="s">
        <v>7962</v>
      </c>
      <c r="D7889" s="39">
        <v>0.85719999999999996</v>
      </c>
      <c r="E7889" s="39">
        <v>0.84809999999999997</v>
      </c>
    </row>
    <row r="7890" spans="1:5" x14ac:dyDescent="0.2">
      <c r="A7890" s="39">
        <v>101</v>
      </c>
      <c r="B7890" s="39">
        <v>2110</v>
      </c>
      <c r="C7890" s="38" t="s">
        <v>7963</v>
      </c>
      <c r="D7890" s="39">
        <v>0.85660000000000003</v>
      </c>
      <c r="E7890" s="39">
        <v>0.84770000000000001</v>
      </c>
    </row>
    <row r="7891" spans="1:5" x14ac:dyDescent="0.2">
      <c r="A7891" s="39">
        <v>101</v>
      </c>
      <c r="B7891" s="39">
        <v>2111</v>
      </c>
      <c r="C7891" s="38" t="s">
        <v>7964</v>
      </c>
      <c r="D7891" s="39">
        <v>0.85619999999999996</v>
      </c>
      <c r="E7891" s="39">
        <v>0.84719999999999995</v>
      </c>
    </row>
    <row r="7892" spans="1:5" x14ac:dyDescent="0.2">
      <c r="A7892" s="39">
        <v>101</v>
      </c>
      <c r="B7892" s="39">
        <v>2112</v>
      </c>
      <c r="C7892" s="38" t="s">
        <v>7965</v>
      </c>
      <c r="D7892" s="39">
        <v>0.85560000000000003</v>
      </c>
      <c r="E7892" s="39">
        <v>0.84660000000000002</v>
      </c>
    </row>
    <row r="7893" spans="1:5" x14ac:dyDescent="0.2">
      <c r="A7893" s="39">
        <v>101</v>
      </c>
      <c r="B7893" s="39">
        <v>2113</v>
      </c>
      <c r="C7893" s="38" t="s">
        <v>7966</v>
      </c>
      <c r="D7893" s="39">
        <v>0.85509999999999997</v>
      </c>
      <c r="E7893" s="39">
        <v>0.84609999999999996</v>
      </c>
    </row>
    <row r="7894" spans="1:5" x14ac:dyDescent="0.2">
      <c r="A7894" s="39">
        <v>101</v>
      </c>
      <c r="B7894" s="39">
        <v>2114</v>
      </c>
      <c r="C7894" s="38" t="s">
        <v>7967</v>
      </c>
      <c r="D7894" s="39">
        <v>0.85460000000000003</v>
      </c>
      <c r="E7894" s="39">
        <v>0.84570000000000001</v>
      </c>
    </row>
    <row r="7895" spans="1:5" x14ac:dyDescent="0.2">
      <c r="A7895" s="39">
        <v>101</v>
      </c>
      <c r="B7895" s="39">
        <v>2115</v>
      </c>
      <c r="C7895" s="38" t="s">
        <v>7968</v>
      </c>
      <c r="D7895" s="39">
        <v>0.85419999999999996</v>
      </c>
      <c r="E7895" s="39">
        <v>0.84519999999999995</v>
      </c>
    </row>
    <row r="7896" spans="1:5" x14ac:dyDescent="0.2">
      <c r="A7896" s="39">
        <v>101</v>
      </c>
      <c r="B7896" s="39">
        <v>2116</v>
      </c>
      <c r="C7896" s="38" t="s">
        <v>7969</v>
      </c>
      <c r="D7896" s="39">
        <v>0.85380018722209206</v>
      </c>
      <c r="E7896" s="39">
        <v>0.84470029561310156</v>
      </c>
    </row>
    <row r="7897" spans="1:5" x14ac:dyDescent="0.2">
      <c r="A7897" s="39">
        <v>101</v>
      </c>
      <c r="B7897" s="39">
        <v>2117</v>
      </c>
      <c r="C7897" s="38" t="s">
        <v>7970</v>
      </c>
      <c r="D7897" s="39">
        <v>0.85340056157864608</v>
      </c>
      <c r="E7897" s="39">
        <v>0.84420088666453053</v>
      </c>
    </row>
    <row r="7898" spans="1:5" x14ac:dyDescent="0.2">
      <c r="A7898" s="39">
        <v>102</v>
      </c>
      <c r="B7898" s="39">
        <v>2024</v>
      </c>
      <c r="C7898" s="38" t="s">
        <v>7971</v>
      </c>
      <c r="D7898" s="39">
        <v>0.95940000000000003</v>
      </c>
      <c r="E7898" s="39">
        <v>0.95889999999999997</v>
      </c>
    </row>
    <row r="7899" spans="1:5" x14ac:dyDescent="0.2">
      <c r="A7899" s="39">
        <v>102</v>
      </c>
      <c r="B7899" s="39">
        <v>2025</v>
      </c>
      <c r="C7899" s="38" t="s">
        <v>7972</v>
      </c>
      <c r="D7899" s="39">
        <v>0.93940000000000001</v>
      </c>
      <c r="E7899" s="39">
        <v>0.93869999999999998</v>
      </c>
    </row>
    <row r="7900" spans="1:5" x14ac:dyDescent="0.2">
      <c r="A7900" s="39">
        <v>102</v>
      </c>
      <c r="B7900" s="39">
        <v>2026</v>
      </c>
      <c r="C7900" s="38" t="s">
        <v>7973</v>
      </c>
      <c r="D7900" s="39">
        <v>0.93830000000000002</v>
      </c>
      <c r="E7900" s="39">
        <v>0.93730000000000002</v>
      </c>
    </row>
    <row r="7901" spans="1:5" x14ac:dyDescent="0.2">
      <c r="A7901" s="39">
        <v>102</v>
      </c>
      <c r="B7901" s="39">
        <v>2027</v>
      </c>
      <c r="C7901" s="38" t="s">
        <v>7974</v>
      </c>
      <c r="D7901" s="39">
        <v>0.93720000000000003</v>
      </c>
      <c r="E7901" s="39">
        <v>0.93600000000000005</v>
      </c>
    </row>
    <row r="7902" spans="1:5" x14ac:dyDescent="0.2">
      <c r="A7902" s="39">
        <v>102</v>
      </c>
      <c r="B7902" s="39">
        <v>2028</v>
      </c>
      <c r="C7902" s="38" t="s">
        <v>7975</v>
      </c>
      <c r="D7902" s="39">
        <v>0.93610000000000004</v>
      </c>
      <c r="E7902" s="39">
        <v>0.93469999999999998</v>
      </c>
    </row>
    <row r="7903" spans="1:5" x14ac:dyDescent="0.2">
      <c r="A7903" s="39">
        <v>102</v>
      </c>
      <c r="B7903" s="39">
        <v>2029</v>
      </c>
      <c r="C7903" s="38" t="s">
        <v>7976</v>
      </c>
      <c r="D7903" s="39">
        <v>0.93500000000000005</v>
      </c>
      <c r="E7903" s="39">
        <v>0.93340000000000001</v>
      </c>
    </row>
    <row r="7904" spans="1:5" x14ac:dyDescent="0.2">
      <c r="A7904" s="39">
        <v>102</v>
      </c>
      <c r="B7904" s="39">
        <v>2030</v>
      </c>
      <c r="C7904" s="38" t="s">
        <v>7977</v>
      </c>
      <c r="D7904" s="39">
        <v>0.93389999999999995</v>
      </c>
      <c r="E7904" s="39">
        <v>0.93220000000000003</v>
      </c>
    </row>
    <row r="7905" spans="1:5" x14ac:dyDescent="0.2">
      <c r="A7905" s="39">
        <v>102</v>
      </c>
      <c r="B7905" s="39">
        <v>2031</v>
      </c>
      <c r="C7905" s="38" t="s">
        <v>7978</v>
      </c>
      <c r="D7905" s="39">
        <v>0.93269999999999997</v>
      </c>
      <c r="E7905" s="39">
        <v>0.93079999999999996</v>
      </c>
    </row>
    <row r="7906" spans="1:5" x14ac:dyDescent="0.2">
      <c r="A7906" s="39">
        <v>102</v>
      </c>
      <c r="B7906" s="39">
        <v>2032</v>
      </c>
      <c r="C7906" s="38" t="s">
        <v>7979</v>
      </c>
      <c r="D7906" s="39">
        <v>0.93149999999999999</v>
      </c>
      <c r="E7906" s="39">
        <v>0.92949999999999999</v>
      </c>
    </row>
    <row r="7907" spans="1:5" x14ac:dyDescent="0.2">
      <c r="A7907" s="39">
        <v>102</v>
      </c>
      <c r="B7907" s="39">
        <v>2033</v>
      </c>
      <c r="C7907" s="38" t="s">
        <v>7980</v>
      </c>
      <c r="D7907" s="39">
        <v>0.93030000000000002</v>
      </c>
      <c r="E7907" s="39">
        <v>0.92820000000000003</v>
      </c>
    </row>
    <row r="7908" spans="1:5" x14ac:dyDescent="0.2">
      <c r="A7908" s="39">
        <v>102</v>
      </c>
      <c r="B7908" s="39">
        <v>2034</v>
      </c>
      <c r="C7908" s="38" t="s">
        <v>7981</v>
      </c>
      <c r="D7908" s="39">
        <v>0.92879999999999996</v>
      </c>
      <c r="E7908" s="39">
        <v>0.92669999999999997</v>
      </c>
    </row>
    <row r="7909" spans="1:5" x14ac:dyDescent="0.2">
      <c r="A7909" s="39">
        <v>102</v>
      </c>
      <c r="B7909" s="39">
        <v>2035</v>
      </c>
      <c r="C7909" s="38" t="s">
        <v>7982</v>
      </c>
      <c r="D7909" s="39">
        <v>0.9274</v>
      </c>
      <c r="E7909" s="39">
        <v>0.92510000000000003</v>
      </c>
    </row>
    <row r="7910" spans="1:5" x14ac:dyDescent="0.2">
      <c r="A7910" s="39">
        <v>102</v>
      </c>
      <c r="B7910" s="39">
        <v>2036</v>
      </c>
      <c r="C7910" s="38" t="s">
        <v>7983</v>
      </c>
      <c r="D7910" s="39">
        <v>0.92620000000000002</v>
      </c>
      <c r="E7910" s="39">
        <v>0.92369999999999997</v>
      </c>
    </row>
    <row r="7911" spans="1:5" x14ac:dyDescent="0.2">
      <c r="A7911" s="39">
        <v>102</v>
      </c>
      <c r="B7911" s="39">
        <v>2037</v>
      </c>
      <c r="C7911" s="38" t="s">
        <v>7984</v>
      </c>
      <c r="D7911" s="39">
        <v>0.92490000000000006</v>
      </c>
      <c r="E7911" s="39">
        <v>0.9224</v>
      </c>
    </row>
    <row r="7912" spans="1:5" x14ac:dyDescent="0.2">
      <c r="A7912" s="39">
        <v>102</v>
      </c>
      <c r="B7912" s="39">
        <v>2038</v>
      </c>
      <c r="C7912" s="38" t="s">
        <v>7985</v>
      </c>
      <c r="D7912" s="39">
        <v>0.92379999999999995</v>
      </c>
      <c r="E7912" s="39">
        <v>0.92100000000000004</v>
      </c>
    </row>
    <row r="7913" spans="1:5" x14ac:dyDescent="0.2">
      <c r="A7913" s="39">
        <v>102</v>
      </c>
      <c r="B7913" s="39">
        <v>2039</v>
      </c>
      <c r="C7913" s="38" t="s">
        <v>7986</v>
      </c>
      <c r="D7913" s="39">
        <v>0.92269999999999996</v>
      </c>
      <c r="E7913" s="39">
        <v>0.91990000000000005</v>
      </c>
    </row>
    <row r="7914" spans="1:5" x14ac:dyDescent="0.2">
      <c r="A7914" s="39">
        <v>102</v>
      </c>
      <c r="B7914" s="39">
        <v>2040</v>
      </c>
      <c r="C7914" s="38" t="s">
        <v>7987</v>
      </c>
      <c r="D7914" s="39">
        <v>0.92169999999999996</v>
      </c>
      <c r="E7914" s="39">
        <v>0.91869999999999996</v>
      </c>
    </row>
    <row r="7915" spans="1:5" x14ac:dyDescent="0.2">
      <c r="A7915" s="39">
        <v>102</v>
      </c>
      <c r="B7915" s="39">
        <v>2041</v>
      </c>
      <c r="C7915" s="38" t="s">
        <v>7988</v>
      </c>
      <c r="D7915" s="39">
        <v>0.92069999999999996</v>
      </c>
      <c r="E7915" s="39">
        <v>0.91759999999999997</v>
      </c>
    </row>
    <row r="7916" spans="1:5" x14ac:dyDescent="0.2">
      <c r="A7916" s="39">
        <v>102</v>
      </c>
      <c r="B7916" s="39">
        <v>2042</v>
      </c>
      <c r="C7916" s="38" t="s">
        <v>7989</v>
      </c>
      <c r="D7916" s="39">
        <v>0.91990000000000005</v>
      </c>
      <c r="E7916" s="39">
        <v>0.91659999999999997</v>
      </c>
    </row>
    <row r="7917" spans="1:5" x14ac:dyDescent="0.2">
      <c r="A7917" s="39">
        <v>102</v>
      </c>
      <c r="B7917" s="39">
        <v>2043</v>
      </c>
      <c r="C7917" s="38" t="s">
        <v>7990</v>
      </c>
      <c r="D7917" s="39">
        <v>0.91900000000000004</v>
      </c>
      <c r="E7917" s="39">
        <v>0.91549999999999998</v>
      </c>
    </row>
    <row r="7918" spans="1:5" x14ac:dyDescent="0.2">
      <c r="A7918" s="39">
        <v>102</v>
      </c>
      <c r="B7918" s="39">
        <v>2044</v>
      </c>
      <c r="C7918" s="38" t="s">
        <v>7991</v>
      </c>
      <c r="D7918" s="39">
        <v>0.91820000000000002</v>
      </c>
      <c r="E7918" s="39">
        <v>0.91459999999999997</v>
      </c>
    </row>
    <row r="7919" spans="1:5" x14ac:dyDescent="0.2">
      <c r="A7919" s="39">
        <v>102</v>
      </c>
      <c r="B7919" s="39">
        <v>2045</v>
      </c>
      <c r="C7919" s="38" t="s">
        <v>7992</v>
      </c>
      <c r="D7919" s="39">
        <v>0.9173</v>
      </c>
      <c r="E7919" s="39">
        <v>0.91349999999999998</v>
      </c>
    </row>
    <row r="7920" spans="1:5" x14ac:dyDescent="0.2">
      <c r="A7920" s="39">
        <v>102</v>
      </c>
      <c r="B7920" s="39">
        <v>2046</v>
      </c>
      <c r="C7920" s="38" t="s">
        <v>7993</v>
      </c>
      <c r="D7920" s="39">
        <v>0.91649999999999998</v>
      </c>
      <c r="E7920" s="39">
        <v>0.91259999999999997</v>
      </c>
    </row>
    <row r="7921" spans="1:5" x14ac:dyDescent="0.2">
      <c r="A7921" s="39">
        <v>102</v>
      </c>
      <c r="B7921" s="39">
        <v>2047</v>
      </c>
      <c r="C7921" s="38" t="s">
        <v>7994</v>
      </c>
      <c r="D7921" s="39">
        <v>0.91559999999999997</v>
      </c>
      <c r="E7921" s="39">
        <v>0.91159999999999997</v>
      </c>
    </row>
    <row r="7922" spans="1:5" x14ac:dyDescent="0.2">
      <c r="A7922" s="39">
        <v>102</v>
      </c>
      <c r="B7922" s="39">
        <v>2048</v>
      </c>
      <c r="C7922" s="38" t="s">
        <v>7995</v>
      </c>
      <c r="D7922" s="39">
        <v>0.91469999999999996</v>
      </c>
      <c r="E7922" s="39">
        <v>0.91059999999999997</v>
      </c>
    </row>
    <row r="7923" spans="1:5" x14ac:dyDescent="0.2">
      <c r="A7923" s="39">
        <v>102</v>
      </c>
      <c r="B7923" s="39">
        <v>2049</v>
      </c>
      <c r="C7923" s="38" t="s">
        <v>7996</v>
      </c>
      <c r="D7923" s="39">
        <v>0.91400000000000003</v>
      </c>
      <c r="E7923" s="39">
        <v>0.90969999999999995</v>
      </c>
    </row>
    <row r="7924" spans="1:5" x14ac:dyDescent="0.2">
      <c r="A7924" s="39">
        <v>102</v>
      </c>
      <c r="B7924" s="39">
        <v>2050</v>
      </c>
      <c r="C7924" s="38" t="s">
        <v>7997</v>
      </c>
      <c r="D7924" s="39">
        <v>0.91310000000000002</v>
      </c>
      <c r="E7924" s="39">
        <v>0.90869999999999995</v>
      </c>
    </row>
    <row r="7925" spans="1:5" x14ac:dyDescent="0.2">
      <c r="A7925" s="39">
        <v>102</v>
      </c>
      <c r="B7925" s="39">
        <v>2051</v>
      </c>
      <c r="C7925" s="38" t="s">
        <v>7998</v>
      </c>
      <c r="D7925" s="39">
        <v>0.91239999999999999</v>
      </c>
      <c r="E7925" s="39">
        <v>0.90790000000000004</v>
      </c>
    </row>
    <row r="7926" spans="1:5" x14ac:dyDescent="0.2">
      <c r="A7926" s="39">
        <v>102</v>
      </c>
      <c r="B7926" s="39">
        <v>2052</v>
      </c>
      <c r="C7926" s="38" t="s">
        <v>7999</v>
      </c>
      <c r="D7926" s="39">
        <v>0.91159999999999997</v>
      </c>
      <c r="E7926" s="39">
        <v>0.90690000000000004</v>
      </c>
    </row>
    <row r="7927" spans="1:5" x14ac:dyDescent="0.2">
      <c r="A7927" s="39">
        <v>102</v>
      </c>
      <c r="B7927" s="39">
        <v>2053</v>
      </c>
      <c r="C7927" s="38" t="s">
        <v>8000</v>
      </c>
      <c r="D7927" s="39">
        <v>0.91069999999999995</v>
      </c>
      <c r="E7927" s="39">
        <v>0.90610000000000002</v>
      </c>
    </row>
    <row r="7928" spans="1:5" x14ac:dyDescent="0.2">
      <c r="A7928" s="39">
        <v>102</v>
      </c>
      <c r="B7928" s="39">
        <v>2054</v>
      </c>
      <c r="C7928" s="38" t="s">
        <v>8001</v>
      </c>
      <c r="D7928" s="39">
        <v>0.91</v>
      </c>
      <c r="E7928" s="39">
        <v>0.9052</v>
      </c>
    </row>
    <row r="7929" spans="1:5" x14ac:dyDescent="0.2">
      <c r="A7929" s="39">
        <v>102</v>
      </c>
      <c r="B7929" s="39">
        <v>2055</v>
      </c>
      <c r="C7929" s="38" t="s">
        <v>8002</v>
      </c>
      <c r="D7929" s="39">
        <v>0.90920000000000001</v>
      </c>
      <c r="E7929" s="39">
        <v>0.90439999999999998</v>
      </c>
    </row>
    <row r="7930" spans="1:5" x14ac:dyDescent="0.2">
      <c r="A7930" s="39">
        <v>102</v>
      </c>
      <c r="B7930" s="39">
        <v>2056</v>
      </c>
      <c r="C7930" s="38" t="s">
        <v>8003</v>
      </c>
      <c r="D7930" s="39">
        <v>0.90849999999999997</v>
      </c>
      <c r="E7930" s="39">
        <v>0.90349999999999997</v>
      </c>
    </row>
    <row r="7931" spans="1:5" x14ac:dyDescent="0.2">
      <c r="A7931" s="39">
        <v>102</v>
      </c>
      <c r="B7931" s="39">
        <v>2057</v>
      </c>
      <c r="C7931" s="38" t="s">
        <v>8004</v>
      </c>
      <c r="D7931" s="39">
        <v>0.90780000000000005</v>
      </c>
      <c r="E7931" s="39">
        <v>0.90259999999999996</v>
      </c>
    </row>
    <row r="7932" spans="1:5" x14ac:dyDescent="0.2">
      <c r="A7932" s="39">
        <v>102</v>
      </c>
      <c r="B7932" s="39">
        <v>2058</v>
      </c>
      <c r="C7932" s="38" t="s">
        <v>8005</v>
      </c>
      <c r="D7932" s="39">
        <v>0.90700000000000003</v>
      </c>
      <c r="E7932" s="39">
        <v>0.90180000000000005</v>
      </c>
    </row>
    <row r="7933" spans="1:5" x14ac:dyDescent="0.2">
      <c r="A7933" s="39">
        <v>102</v>
      </c>
      <c r="B7933" s="39">
        <v>2059</v>
      </c>
      <c r="C7933" s="38" t="s">
        <v>8006</v>
      </c>
      <c r="D7933" s="39">
        <v>0.90629999999999999</v>
      </c>
      <c r="E7933" s="39">
        <v>0.90100000000000002</v>
      </c>
    </row>
    <row r="7934" spans="1:5" x14ac:dyDescent="0.2">
      <c r="A7934" s="39">
        <v>102</v>
      </c>
      <c r="B7934" s="39">
        <v>2060</v>
      </c>
      <c r="C7934" s="38" t="s">
        <v>8007</v>
      </c>
      <c r="D7934" s="39">
        <v>0.90559999999999996</v>
      </c>
      <c r="E7934" s="39">
        <v>0.90029999999999999</v>
      </c>
    </row>
    <row r="7935" spans="1:5" x14ac:dyDescent="0.2">
      <c r="A7935" s="39">
        <v>102</v>
      </c>
      <c r="B7935" s="39">
        <v>2061</v>
      </c>
      <c r="C7935" s="38" t="s">
        <v>8008</v>
      </c>
      <c r="D7935" s="39">
        <v>0.90480000000000005</v>
      </c>
      <c r="E7935" s="39">
        <v>0.89939999999999998</v>
      </c>
    </row>
    <row r="7936" spans="1:5" x14ac:dyDescent="0.2">
      <c r="A7936" s="39">
        <v>102</v>
      </c>
      <c r="B7936" s="39">
        <v>2062</v>
      </c>
      <c r="C7936" s="38" t="s">
        <v>8009</v>
      </c>
      <c r="D7936" s="39">
        <v>0.9042</v>
      </c>
      <c r="E7936" s="39">
        <v>0.89859999999999995</v>
      </c>
    </row>
    <row r="7937" spans="1:5" x14ac:dyDescent="0.2">
      <c r="A7937" s="39">
        <v>102</v>
      </c>
      <c r="B7937" s="39">
        <v>2063</v>
      </c>
      <c r="C7937" s="38" t="s">
        <v>8010</v>
      </c>
      <c r="D7937" s="39">
        <v>0.90349999999999997</v>
      </c>
      <c r="E7937" s="39">
        <v>0.89790000000000003</v>
      </c>
    </row>
    <row r="7938" spans="1:5" x14ac:dyDescent="0.2">
      <c r="A7938" s="39">
        <v>102</v>
      </c>
      <c r="B7938" s="39">
        <v>2064</v>
      </c>
      <c r="C7938" s="38" t="s">
        <v>8011</v>
      </c>
      <c r="D7938" s="39">
        <v>0.90280000000000005</v>
      </c>
      <c r="E7938" s="39">
        <v>0.89710000000000001</v>
      </c>
    </row>
    <row r="7939" spans="1:5" x14ac:dyDescent="0.2">
      <c r="A7939" s="39">
        <v>102</v>
      </c>
      <c r="B7939" s="39">
        <v>2065</v>
      </c>
      <c r="C7939" s="38" t="s">
        <v>8012</v>
      </c>
      <c r="D7939" s="39">
        <v>0.9022</v>
      </c>
      <c r="E7939" s="39">
        <v>0.89639999999999997</v>
      </c>
    </row>
    <row r="7940" spans="1:5" x14ac:dyDescent="0.2">
      <c r="A7940" s="39">
        <v>102</v>
      </c>
      <c r="B7940" s="39">
        <v>2066</v>
      </c>
      <c r="C7940" s="38" t="s">
        <v>8013</v>
      </c>
      <c r="D7940" s="39">
        <v>0.90149999999999997</v>
      </c>
      <c r="E7940" s="39">
        <v>0.89570000000000005</v>
      </c>
    </row>
    <row r="7941" spans="1:5" x14ac:dyDescent="0.2">
      <c r="A7941" s="39">
        <v>102</v>
      </c>
      <c r="B7941" s="39">
        <v>2067</v>
      </c>
      <c r="C7941" s="38" t="s">
        <v>8014</v>
      </c>
      <c r="D7941" s="39">
        <v>0.90080000000000005</v>
      </c>
      <c r="E7941" s="39">
        <v>0.89490000000000003</v>
      </c>
    </row>
    <row r="7942" spans="1:5" x14ac:dyDescent="0.2">
      <c r="A7942" s="39">
        <v>102</v>
      </c>
      <c r="B7942" s="39">
        <v>2068</v>
      </c>
      <c r="C7942" s="38" t="s">
        <v>8015</v>
      </c>
      <c r="D7942" s="39">
        <v>0.9002</v>
      </c>
      <c r="E7942" s="39">
        <v>0.89429999999999998</v>
      </c>
    </row>
    <row r="7943" spans="1:5" x14ac:dyDescent="0.2">
      <c r="A7943" s="39">
        <v>102</v>
      </c>
      <c r="B7943" s="39">
        <v>2069</v>
      </c>
      <c r="C7943" s="38" t="s">
        <v>8016</v>
      </c>
      <c r="D7943" s="39">
        <v>0.89949999999999997</v>
      </c>
      <c r="E7943" s="39">
        <v>0.89349999999999996</v>
      </c>
    </row>
    <row r="7944" spans="1:5" x14ac:dyDescent="0.2">
      <c r="A7944" s="39">
        <v>102</v>
      </c>
      <c r="B7944" s="39">
        <v>2070</v>
      </c>
      <c r="C7944" s="38" t="s">
        <v>8017</v>
      </c>
      <c r="D7944" s="39">
        <v>0.89880000000000004</v>
      </c>
      <c r="E7944" s="39">
        <v>0.89280000000000004</v>
      </c>
    </row>
    <row r="7945" spans="1:5" x14ac:dyDescent="0.2">
      <c r="A7945" s="39">
        <v>102</v>
      </c>
      <c r="B7945" s="39">
        <v>2071</v>
      </c>
      <c r="C7945" s="38" t="s">
        <v>8018</v>
      </c>
      <c r="D7945" s="39">
        <v>0.89829999999999999</v>
      </c>
      <c r="E7945" s="39">
        <v>0.89219999999999999</v>
      </c>
    </row>
    <row r="7946" spans="1:5" x14ac:dyDescent="0.2">
      <c r="A7946" s="39">
        <v>102</v>
      </c>
      <c r="B7946" s="39">
        <v>2072</v>
      </c>
      <c r="C7946" s="38" t="s">
        <v>8019</v>
      </c>
      <c r="D7946" s="39">
        <v>0.89759999999999995</v>
      </c>
      <c r="E7946" s="39">
        <v>0.89149999999999996</v>
      </c>
    </row>
    <row r="7947" spans="1:5" x14ac:dyDescent="0.2">
      <c r="A7947" s="39">
        <v>102</v>
      </c>
      <c r="B7947" s="39">
        <v>2073</v>
      </c>
      <c r="C7947" s="38" t="s">
        <v>8020</v>
      </c>
      <c r="D7947" s="39">
        <v>0.89700000000000002</v>
      </c>
      <c r="E7947" s="39">
        <v>0.89080000000000004</v>
      </c>
    </row>
    <row r="7948" spans="1:5" x14ac:dyDescent="0.2">
      <c r="A7948" s="39">
        <v>102</v>
      </c>
      <c r="B7948" s="39">
        <v>2074</v>
      </c>
      <c r="C7948" s="38" t="s">
        <v>8021</v>
      </c>
      <c r="D7948" s="39">
        <v>0.89639999999999997</v>
      </c>
      <c r="E7948" s="39">
        <v>0.89019999999999999</v>
      </c>
    </row>
    <row r="7949" spans="1:5" x14ac:dyDescent="0.2">
      <c r="A7949" s="39">
        <v>102</v>
      </c>
      <c r="B7949" s="39">
        <v>2075</v>
      </c>
      <c r="C7949" s="38" t="s">
        <v>8022</v>
      </c>
      <c r="D7949" s="39">
        <v>0.89580000000000004</v>
      </c>
      <c r="E7949" s="39">
        <v>0.88949999999999996</v>
      </c>
    </row>
    <row r="7950" spans="1:5" x14ac:dyDescent="0.2">
      <c r="A7950" s="39">
        <v>102</v>
      </c>
      <c r="B7950" s="39">
        <v>2076</v>
      </c>
      <c r="C7950" s="38" t="s">
        <v>8023</v>
      </c>
      <c r="D7950" s="39">
        <v>0.8952</v>
      </c>
      <c r="E7950" s="39">
        <v>0.88890000000000002</v>
      </c>
    </row>
    <row r="7951" spans="1:5" x14ac:dyDescent="0.2">
      <c r="A7951" s="39">
        <v>102</v>
      </c>
      <c r="B7951" s="39">
        <v>2077</v>
      </c>
      <c r="C7951" s="38" t="s">
        <v>8024</v>
      </c>
      <c r="D7951" s="39">
        <v>0.89459999999999995</v>
      </c>
      <c r="E7951" s="39">
        <v>0.88829999999999998</v>
      </c>
    </row>
    <row r="7952" spans="1:5" x14ac:dyDescent="0.2">
      <c r="A7952" s="39">
        <v>102</v>
      </c>
      <c r="B7952" s="39">
        <v>2078</v>
      </c>
      <c r="C7952" s="38" t="s">
        <v>8025</v>
      </c>
      <c r="D7952" s="39">
        <v>0.89410000000000001</v>
      </c>
      <c r="E7952" s="39">
        <v>0.88770000000000004</v>
      </c>
    </row>
    <row r="7953" spans="1:5" x14ac:dyDescent="0.2">
      <c r="A7953" s="39">
        <v>102</v>
      </c>
      <c r="B7953" s="39">
        <v>2079</v>
      </c>
      <c r="C7953" s="38" t="s">
        <v>8026</v>
      </c>
      <c r="D7953" s="39">
        <v>0.89349999999999996</v>
      </c>
      <c r="E7953" s="39">
        <v>0.88700000000000001</v>
      </c>
    </row>
    <row r="7954" spans="1:5" x14ac:dyDescent="0.2">
      <c r="A7954" s="39">
        <v>102</v>
      </c>
      <c r="B7954" s="39">
        <v>2080</v>
      </c>
      <c r="C7954" s="38" t="s">
        <v>8027</v>
      </c>
      <c r="D7954" s="39">
        <v>0.89290000000000003</v>
      </c>
      <c r="E7954" s="39">
        <v>0.88649999999999995</v>
      </c>
    </row>
    <row r="7955" spans="1:5" x14ac:dyDescent="0.2">
      <c r="A7955" s="39">
        <v>102</v>
      </c>
      <c r="B7955" s="39">
        <v>2081</v>
      </c>
      <c r="C7955" s="38" t="s">
        <v>8028</v>
      </c>
      <c r="D7955" s="39">
        <v>0.89239999999999997</v>
      </c>
      <c r="E7955" s="39">
        <v>0.88590000000000002</v>
      </c>
    </row>
    <row r="7956" spans="1:5" x14ac:dyDescent="0.2">
      <c r="A7956" s="39">
        <v>102</v>
      </c>
      <c r="B7956" s="39">
        <v>2082</v>
      </c>
      <c r="C7956" s="38" t="s">
        <v>8029</v>
      </c>
      <c r="D7956" s="39">
        <v>0.89180000000000004</v>
      </c>
      <c r="E7956" s="39">
        <v>0.88529999999999998</v>
      </c>
    </row>
    <row r="7957" spans="1:5" x14ac:dyDescent="0.2">
      <c r="A7957" s="39">
        <v>102</v>
      </c>
      <c r="B7957" s="39">
        <v>2083</v>
      </c>
      <c r="C7957" s="38" t="s">
        <v>8030</v>
      </c>
      <c r="D7957" s="39">
        <v>0.89129999999999998</v>
      </c>
      <c r="E7957" s="39">
        <v>0.88470000000000004</v>
      </c>
    </row>
    <row r="7958" spans="1:5" x14ac:dyDescent="0.2">
      <c r="A7958" s="39">
        <v>102</v>
      </c>
      <c r="B7958" s="39">
        <v>2084</v>
      </c>
      <c r="C7958" s="38" t="s">
        <v>8031</v>
      </c>
      <c r="D7958" s="39">
        <v>0.89070000000000005</v>
      </c>
      <c r="E7958" s="39">
        <v>0.88419999999999999</v>
      </c>
    </row>
    <row r="7959" spans="1:5" x14ac:dyDescent="0.2">
      <c r="A7959" s="39">
        <v>102</v>
      </c>
      <c r="B7959" s="39">
        <v>2085</v>
      </c>
      <c r="C7959" s="38" t="s">
        <v>8032</v>
      </c>
      <c r="D7959" s="39">
        <v>0.89019999999999999</v>
      </c>
      <c r="E7959" s="39">
        <v>0.88360000000000005</v>
      </c>
    </row>
    <row r="7960" spans="1:5" x14ac:dyDescent="0.2">
      <c r="A7960" s="39">
        <v>102</v>
      </c>
      <c r="B7960" s="39">
        <v>2086</v>
      </c>
      <c r="C7960" s="38" t="s">
        <v>8033</v>
      </c>
      <c r="D7960" s="39">
        <v>0.88970000000000005</v>
      </c>
      <c r="E7960" s="39">
        <v>0.88300000000000001</v>
      </c>
    </row>
    <row r="7961" spans="1:5" x14ac:dyDescent="0.2">
      <c r="A7961" s="39">
        <v>102</v>
      </c>
      <c r="B7961" s="39">
        <v>2087</v>
      </c>
      <c r="C7961" s="38" t="s">
        <v>8034</v>
      </c>
      <c r="D7961" s="39">
        <v>0.8891</v>
      </c>
      <c r="E7961" s="39">
        <v>0.88249999999999995</v>
      </c>
    </row>
    <row r="7962" spans="1:5" x14ac:dyDescent="0.2">
      <c r="A7962" s="39">
        <v>102</v>
      </c>
      <c r="B7962" s="39">
        <v>2088</v>
      </c>
      <c r="C7962" s="38" t="s">
        <v>8035</v>
      </c>
      <c r="D7962" s="39">
        <v>0.88859999999999995</v>
      </c>
      <c r="E7962" s="39">
        <v>0.88200000000000001</v>
      </c>
    </row>
    <row r="7963" spans="1:5" x14ac:dyDescent="0.2">
      <c r="A7963" s="39">
        <v>102</v>
      </c>
      <c r="B7963" s="39">
        <v>2089</v>
      </c>
      <c r="C7963" s="38" t="s">
        <v>8036</v>
      </c>
      <c r="D7963" s="39">
        <v>0.88819999999999999</v>
      </c>
      <c r="E7963" s="39">
        <v>0.88149999999999995</v>
      </c>
    </row>
    <row r="7964" spans="1:5" x14ac:dyDescent="0.2">
      <c r="A7964" s="39">
        <v>102</v>
      </c>
      <c r="B7964" s="39">
        <v>2090</v>
      </c>
      <c r="C7964" s="38" t="s">
        <v>8037</v>
      </c>
      <c r="D7964" s="39">
        <v>0.88770000000000004</v>
      </c>
      <c r="E7964" s="39">
        <v>0.88090000000000002</v>
      </c>
    </row>
    <row r="7965" spans="1:5" x14ac:dyDescent="0.2">
      <c r="A7965" s="39">
        <v>102</v>
      </c>
      <c r="B7965" s="39">
        <v>2091</v>
      </c>
      <c r="C7965" s="38" t="s">
        <v>8038</v>
      </c>
      <c r="D7965" s="39">
        <v>0.8871</v>
      </c>
      <c r="E7965" s="39">
        <v>0.88049999999999995</v>
      </c>
    </row>
    <row r="7966" spans="1:5" x14ac:dyDescent="0.2">
      <c r="A7966" s="39">
        <v>102</v>
      </c>
      <c r="B7966" s="39">
        <v>2092</v>
      </c>
      <c r="C7966" s="38" t="s">
        <v>8039</v>
      </c>
      <c r="D7966" s="39">
        <v>0.88660000000000005</v>
      </c>
      <c r="E7966" s="39">
        <v>0.88</v>
      </c>
    </row>
    <row r="7967" spans="1:5" x14ac:dyDescent="0.2">
      <c r="A7967" s="39">
        <v>102</v>
      </c>
      <c r="B7967" s="39">
        <v>2093</v>
      </c>
      <c r="C7967" s="38" t="s">
        <v>8040</v>
      </c>
      <c r="D7967" s="39">
        <v>0.88619999999999999</v>
      </c>
      <c r="E7967" s="39">
        <v>0.87939999999999996</v>
      </c>
    </row>
    <row r="7968" spans="1:5" x14ac:dyDescent="0.2">
      <c r="A7968" s="39">
        <v>102</v>
      </c>
      <c r="B7968" s="39">
        <v>2094</v>
      </c>
      <c r="C7968" s="38" t="s">
        <v>8041</v>
      </c>
      <c r="D7968" s="39">
        <v>0.88570000000000004</v>
      </c>
      <c r="E7968" s="39">
        <v>0.87890000000000001</v>
      </c>
    </row>
    <row r="7969" spans="1:5" x14ac:dyDescent="0.2">
      <c r="A7969" s="39">
        <v>102</v>
      </c>
      <c r="B7969" s="39">
        <v>2095</v>
      </c>
      <c r="C7969" s="38" t="s">
        <v>8042</v>
      </c>
      <c r="D7969" s="39">
        <v>0.88519999999999999</v>
      </c>
      <c r="E7969" s="39">
        <v>0.87849999999999995</v>
      </c>
    </row>
    <row r="7970" spans="1:5" x14ac:dyDescent="0.2">
      <c r="A7970" s="39">
        <v>102</v>
      </c>
      <c r="B7970" s="39">
        <v>2096</v>
      </c>
      <c r="C7970" s="38" t="s">
        <v>8043</v>
      </c>
      <c r="D7970" s="39">
        <v>0.88470000000000004</v>
      </c>
      <c r="E7970" s="39">
        <v>0.878</v>
      </c>
    </row>
    <row r="7971" spans="1:5" x14ac:dyDescent="0.2">
      <c r="A7971" s="39">
        <v>102</v>
      </c>
      <c r="B7971" s="39">
        <v>2097</v>
      </c>
      <c r="C7971" s="38" t="s">
        <v>8044</v>
      </c>
      <c r="D7971" s="39">
        <v>0.88429999999999997</v>
      </c>
      <c r="E7971" s="39">
        <v>0.87749999999999995</v>
      </c>
    </row>
    <row r="7972" spans="1:5" x14ac:dyDescent="0.2">
      <c r="A7972" s="39">
        <v>102</v>
      </c>
      <c r="B7972" s="39">
        <v>2098</v>
      </c>
      <c r="C7972" s="38" t="s">
        <v>8045</v>
      </c>
      <c r="D7972" s="39">
        <v>0.88390000000000002</v>
      </c>
      <c r="E7972" s="39">
        <v>0.87709999999999999</v>
      </c>
    </row>
    <row r="7973" spans="1:5" x14ac:dyDescent="0.2">
      <c r="A7973" s="39">
        <v>102</v>
      </c>
      <c r="B7973" s="39">
        <v>2099</v>
      </c>
      <c r="C7973" s="38" t="s">
        <v>8046</v>
      </c>
      <c r="D7973" s="39">
        <v>0.88339999999999996</v>
      </c>
      <c r="E7973" s="39">
        <v>0.87660000000000005</v>
      </c>
    </row>
    <row r="7974" spans="1:5" x14ac:dyDescent="0.2">
      <c r="A7974" s="39">
        <v>102</v>
      </c>
      <c r="B7974" s="39">
        <v>2100</v>
      </c>
      <c r="C7974" s="38" t="s">
        <v>8047</v>
      </c>
      <c r="D7974" s="39">
        <v>0.88300000000000001</v>
      </c>
      <c r="E7974" s="39">
        <v>0.87619999999999998</v>
      </c>
    </row>
    <row r="7975" spans="1:5" x14ac:dyDescent="0.2">
      <c r="A7975" s="39">
        <v>102</v>
      </c>
      <c r="B7975" s="39">
        <v>2101</v>
      </c>
      <c r="C7975" s="38" t="s">
        <v>8048</v>
      </c>
      <c r="D7975" s="39">
        <v>0.88249999999999995</v>
      </c>
      <c r="E7975" s="39">
        <v>0.87580000000000002</v>
      </c>
    </row>
    <row r="7976" spans="1:5" x14ac:dyDescent="0.2">
      <c r="A7976" s="39">
        <v>102</v>
      </c>
      <c r="B7976" s="39">
        <v>2102</v>
      </c>
      <c r="C7976" s="38" t="s">
        <v>8049</v>
      </c>
      <c r="D7976" s="39">
        <v>0.8821</v>
      </c>
      <c r="E7976" s="39">
        <v>0.87529999999999997</v>
      </c>
    </row>
    <row r="7977" spans="1:5" x14ac:dyDescent="0.2">
      <c r="A7977" s="39">
        <v>102</v>
      </c>
      <c r="B7977" s="39">
        <v>2103</v>
      </c>
      <c r="C7977" s="38" t="s">
        <v>8050</v>
      </c>
      <c r="D7977" s="39">
        <v>0.88170000000000004</v>
      </c>
      <c r="E7977" s="39">
        <v>0.87490000000000001</v>
      </c>
    </row>
    <row r="7978" spans="1:5" x14ac:dyDescent="0.2">
      <c r="A7978" s="39">
        <v>102</v>
      </c>
      <c r="B7978" s="39">
        <v>2104</v>
      </c>
      <c r="C7978" s="38" t="s">
        <v>8051</v>
      </c>
      <c r="D7978" s="39">
        <v>0.88129999999999997</v>
      </c>
      <c r="E7978" s="39">
        <v>0.87450000000000006</v>
      </c>
    </row>
    <row r="7979" spans="1:5" x14ac:dyDescent="0.2">
      <c r="A7979" s="39">
        <v>102</v>
      </c>
      <c r="B7979" s="39">
        <v>2105</v>
      </c>
      <c r="C7979" s="38" t="s">
        <v>8052</v>
      </c>
      <c r="D7979" s="39">
        <v>0.88080000000000003</v>
      </c>
      <c r="E7979" s="39">
        <v>0.87409999999999999</v>
      </c>
    </row>
    <row r="7980" spans="1:5" x14ac:dyDescent="0.2">
      <c r="A7980" s="39">
        <v>102</v>
      </c>
      <c r="B7980" s="39">
        <v>2106</v>
      </c>
      <c r="C7980" s="38" t="s">
        <v>8053</v>
      </c>
      <c r="D7980" s="39">
        <v>0.88039999999999996</v>
      </c>
      <c r="E7980" s="39">
        <v>0.87370000000000003</v>
      </c>
    </row>
    <row r="7981" spans="1:5" x14ac:dyDescent="0.2">
      <c r="A7981" s="39">
        <v>102</v>
      </c>
      <c r="B7981" s="39">
        <v>2107</v>
      </c>
      <c r="C7981" s="38" t="s">
        <v>8054</v>
      </c>
      <c r="D7981" s="39">
        <v>0.88009999999999999</v>
      </c>
      <c r="E7981" s="39">
        <v>0.87319999999999998</v>
      </c>
    </row>
    <row r="7982" spans="1:5" x14ac:dyDescent="0.2">
      <c r="A7982" s="39">
        <v>102</v>
      </c>
      <c r="B7982" s="39">
        <v>2108</v>
      </c>
      <c r="C7982" s="38" t="s">
        <v>8055</v>
      </c>
      <c r="D7982" s="39">
        <v>0.87960000000000005</v>
      </c>
      <c r="E7982" s="39">
        <v>0.87280000000000002</v>
      </c>
    </row>
    <row r="7983" spans="1:5" x14ac:dyDescent="0.2">
      <c r="A7983" s="39">
        <v>102</v>
      </c>
      <c r="B7983" s="39">
        <v>2109</v>
      </c>
      <c r="C7983" s="38" t="s">
        <v>8056</v>
      </c>
      <c r="D7983" s="39">
        <v>0.87919999999999998</v>
      </c>
      <c r="E7983" s="39">
        <v>0.87250000000000005</v>
      </c>
    </row>
    <row r="7984" spans="1:5" x14ac:dyDescent="0.2">
      <c r="A7984" s="39">
        <v>102</v>
      </c>
      <c r="B7984" s="39">
        <v>2110</v>
      </c>
      <c r="C7984" s="38" t="s">
        <v>8057</v>
      </c>
      <c r="D7984" s="39">
        <v>0.87880000000000003</v>
      </c>
      <c r="E7984" s="39">
        <v>0.87209999999999999</v>
      </c>
    </row>
    <row r="7985" spans="1:5" x14ac:dyDescent="0.2">
      <c r="A7985" s="39">
        <v>102</v>
      </c>
      <c r="B7985" s="39">
        <v>2111</v>
      </c>
      <c r="C7985" s="38" t="s">
        <v>8058</v>
      </c>
      <c r="D7985" s="39">
        <v>0.87839999999999996</v>
      </c>
      <c r="E7985" s="39">
        <v>0.87170000000000003</v>
      </c>
    </row>
    <row r="7986" spans="1:5" x14ac:dyDescent="0.2">
      <c r="A7986" s="39">
        <v>102</v>
      </c>
      <c r="B7986" s="39">
        <v>2112</v>
      </c>
      <c r="C7986" s="38" t="s">
        <v>8059</v>
      </c>
      <c r="D7986" s="39">
        <v>0.87809999999999999</v>
      </c>
      <c r="E7986" s="39">
        <v>0.87129999999999996</v>
      </c>
    </row>
    <row r="7987" spans="1:5" x14ac:dyDescent="0.2">
      <c r="A7987" s="39">
        <v>102</v>
      </c>
      <c r="B7987" s="39">
        <v>2113</v>
      </c>
      <c r="C7987" s="38" t="s">
        <v>8060</v>
      </c>
      <c r="D7987" s="39">
        <v>0.87770000000000004</v>
      </c>
      <c r="E7987" s="39">
        <v>0.871</v>
      </c>
    </row>
    <row r="7988" spans="1:5" x14ac:dyDescent="0.2">
      <c r="A7988" s="39">
        <v>102</v>
      </c>
      <c r="B7988" s="39">
        <v>2114</v>
      </c>
      <c r="C7988" s="38" t="s">
        <v>8061</v>
      </c>
      <c r="D7988" s="39">
        <v>0.87729999999999997</v>
      </c>
      <c r="E7988" s="39">
        <v>0.87060000000000004</v>
      </c>
    </row>
    <row r="7989" spans="1:5" x14ac:dyDescent="0.2">
      <c r="A7989" s="39">
        <v>102</v>
      </c>
      <c r="B7989" s="39">
        <v>2115</v>
      </c>
      <c r="C7989" s="38" t="s">
        <v>8062</v>
      </c>
      <c r="D7989" s="39">
        <v>0.87690000000000001</v>
      </c>
      <c r="E7989" s="39">
        <v>0.87029999999999996</v>
      </c>
    </row>
    <row r="7990" spans="1:5" x14ac:dyDescent="0.2">
      <c r="A7990" s="39">
        <v>102</v>
      </c>
      <c r="B7990" s="39">
        <v>2116</v>
      </c>
      <c r="C7990" s="38" t="s">
        <v>8063</v>
      </c>
      <c r="D7990" s="39">
        <v>0.87650018237775007</v>
      </c>
      <c r="E7990" s="39">
        <v>0.8700001033769813</v>
      </c>
    </row>
    <row r="7991" spans="1:5" x14ac:dyDescent="0.2">
      <c r="A7991" s="39">
        <v>102</v>
      </c>
      <c r="B7991" s="39">
        <v>2117</v>
      </c>
      <c r="C7991" s="38" t="s">
        <v>8064</v>
      </c>
      <c r="D7991" s="39">
        <v>0.87610054705009588</v>
      </c>
      <c r="E7991" s="39">
        <v>0.86970031009532134</v>
      </c>
    </row>
    <row r="7992" spans="1:5" x14ac:dyDescent="0.2">
      <c r="A7992" s="39">
        <v>103</v>
      </c>
      <c r="B7992" s="39">
        <v>2024</v>
      </c>
      <c r="C7992" s="38" t="s">
        <v>8065</v>
      </c>
      <c r="D7992" s="39">
        <v>0.96030000000000004</v>
      </c>
      <c r="E7992" s="39">
        <v>0.96</v>
      </c>
    </row>
    <row r="7993" spans="1:5" x14ac:dyDescent="0.2">
      <c r="A7993" s="39">
        <v>103</v>
      </c>
      <c r="B7993" s="39">
        <v>2025</v>
      </c>
      <c r="C7993" s="38" t="s">
        <v>8066</v>
      </c>
      <c r="D7993" s="39">
        <v>0.94079999999999997</v>
      </c>
      <c r="E7993" s="39">
        <v>0.94030000000000002</v>
      </c>
    </row>
    <row r="7994" spans="1:5" x14ac:dyDescent="0.2">
      <c r="A7994" s="39">
        <v>103</v>
      </c>
      <c r="B7994" s="39">
        <v>2026</v>
      </c>
      <c r="C7994" s="38" t="s">
        <v>8067</v>
      </c>
      <c r="D7994" s="39">
        <v>0.94</v>
      </c>
      <c r="E7994" s="39">
        <v>0.93940000000000001</v>
      </c>
    </row>
    <row r="7995" spans="1:5" x14ac:dyDescent="0.2">
      <c r="A7995" s="39">
        <v>103</v>
      </c>
      <c r="B7995" s="39">
        <v>2027</v>
      </c>
      <c r="C7995" s="38" t="s">
        <v>8068</v>
      </c>
      <c r="D7995" s="39">
        <v>0.93920000000000003</v>
      </c>
      <c r="E7995" s="39">
        <v>0.93859999999999999</v>
      </c>
    </row>
    <row r="7996" spans="1:5" x14ac:dyDescent="0.2">
      <c r="A7996" s="39">
        <v>103</v>
      </c>
      <c r="B7996" s="39">
        <v>2028</v>
      </c>
      <c r="C7996" s="38" t="s">
        <v>8069</v>
      </c>
      <c r="D7996" s="39">
        <v>0.93859999999999999</v>
      </c>
      <c r="E7996" s="39">
        <v>0.93769999999999998</v>
      </c>
    </row>
    <row r="7997" spans="1:5" x14ac:dyDescent="0.2">
      <c r="A7997" s="39">
        <v>103</v>
      </c>
      <c r="B7997" s="39">
        <v>2029</v>
      </c>
      <c r="C7997" s="38" t="s">
        <v>8070</v>
      </c>
      <c r="D7997" s="39">
        <v>0.93779999999999997</v>
      </c>
      <c r="E7997" s="39">
        <v>0.93689999999999996</v>
      </c>
    </row>
    <row r="7998" spans="1:5" x14ac:dyDescent="0.2">
      <c r="A7998" s="39">
        <v>103</v>
      </c>
      <c r="B7998" s="39">
        <v>2030</v>
      </c>
      <c r="C7998" s="38" t="s">
        <v>8071</v>
      </c>
      <c r="D7998" s="39">
        <v>0.93700000000000006</v>
      </c>
      <c r="E7998" s="39">
        <v>0.93600000000000005</v>
      </c>
    </row>
    <row r="7999" spans="1:5" x14ac:dyDescent="0.2">
      <c r="A7999" s="39">
        <v>103</v>
      </c>
      <c r="B7999" s="39">
        <v>2031</v>
      </c>
      <c r="C7999" s="38" t="s">
        <v>8072</v>
      </c>
      <c r="D7999" s="39">
        <v>0.93630000000000002</v>
      </c>
      <c r="E7999" s="39">
        <v>0.93520000000000003</v>
      </c>
    </row>
    <row r="8000" spans="1:5" x14ac:dyDescent="0.2">
      <c r="A8000" s="39">
        <v>103</v>
      </c>
      <c r="B8000" s="39">
        <v>2032</v>
      </c>
      <c r="C8000" s="38" t="s">
        <v>8073</v>
      </c>
      <c r="D8000" s="39">
        <v>0.9355</v>
      </c>
      <c r="E8000" s="39">
        <v>0.93420000000000003</v>
      </c>
    </row>
    <row r="8001" spans="1:5" x14ac:dyDescent="0.2">
      <c r="A8001" s="39">
        <v>103</v>
      </c>
      <c r="B8001" s="39">
        <v>2033</v>
      </c>
      <c r="C8001" s="38" t="s">
        <v>8074</v>
      </c>
      <c r="D8001" s="39">
        <v>0.93469999999999998</v>
      </c>
      <c r="E8001" s="39">
        <v>0.93330000000000002</v>
      </c>
    </row>
    <row r="8002" spans="1:5" x14ac:dyDescent="0.2">
      <c r="A8002" s="39">
        <v>103</v>
      </c>
      <c r="B8002" s="39">
        <v>2034</v>
      </c>
      <c r="C8002" s="38" t="s">
        <v>8075</v>
      </c>
      <c r="D8002" s="39">
        <v>0.93369999999999997</v>
      </c>
      <c r="E8002" s="39">
        <v>0.93230000000000002</v>
      </c>
    </row>
    <row r="8003" spans="1:5" x14ac:dyDescent="0.2">
      <c r="A8003" s="39">
        <v>103</v>
      </c>
      <c r="B8003" s="39">
        <v>2035</v>
      </c>
      <c r="C8003" s="38" t="s">
        <v>8076</v>
      </c>
      <c r="D8003" s="39">
        <v>0.93279999999999996</v>
      </c>
      <c r="E8003" s="39">
        <v>0.93140000000000001</v>
      </c>
    </row>
    <row r="8004" spans="1:5" x14ac:dyDescent="0.2">
      <c r="A8004" s="39">
        <v>103</v>
      </c>
      <c r="B8004" s="39">
        <v>2036</v>
      </c>
      <c r="C8004" s="38" t="s">
        <v>8077</v>
      </c>
      <c r="D8004" s="39">
        <v>0.93189999999999995</v>
      </c>
      <c r="E8004" s="39">
        <v>0.9304</v>
      </c>
    </row>
    <row r="8005" spans="1:5" x14ac:dyDescent="0.2">
      <c r="A8005" s="39">
        <v>103</v>
      </c>
      <c r="B8005" s="39">
        <v>2037</v>
      </c>
      <c r="C8005" s="38" t="s">
        <v>8078</v>
      </c>
      <c r="D8005" s="39">
        <v>0.93120000000000003</v>
      </c>
      <c r="E8005" s="39">
        <v>0.92949999999999999</v>
      </c>
    </row>
    <row r="8006" spans="1:5" x14ac:dyDescent="0.2">
      <c r="A8006" s="39">
        <v>103</v>
      </c>
      <c r="B8006" s="39">
        <v>2038</v>
      </c>
      <c r="C8006" s="38" t="s">
        <v>8079</v>
      </c>
      <c r="D8006" s="39">
        <v>0.9304</v>
      </c>
      <c r="E8006" s="39">
        <v>0.92859999999999998</v>
      </c>
    </row>
    <row r="8007" spans="1:5" x14ac:dyDescent="0.2">
      <c r="A8007" s="39">
        <v>103</v>
      </c>
      <c r="B8007" s="39">
        <v>2039</v>
      </c>
      <c r="C8007" s="38" t="s">
        <v>8080</v>
      </c>
      <c r="D8007" s="39">
        <v>0.92959999999999998</v>
      </c>
      <c r="E8007" s="39">
        <v>0.92779999999999996</v>
      </c>
    </row>
    <row r="8008" spans="1:5" x14ac:dyDescent="0.2">
      <c r="A8008" s="39">
        <v>103</v>
      </c>
      <c r="B8008" s="39">
        <v>2040</v>
      </c>
      <c r="C8008" s="38" t="s">
        <v>8081</v>
      </c>
      <c r="D8008" s="39">
        <v>0.92900000000000005</v>
      </c>
      <c r="E8008" s="39">
        <v>0.92710000000000004</v>
      </c>
    </row>
    <row r="8009" spans="1:5" x14ac:dyDescent="0.2">
      <c r="A8009" s="39">
        <v>103</v>
      </c>
      <c r="B8009" s="39">
        <v>2041</v>
      </c>
      <c r="C8009" s="38" t="s">
        <v>8082</v>
      </c>
      <c r="D8009" s="39">
        <v>0.9284</v>
      </c>
      <c r="E8009" s="39">
        <v>0.92630000000000001</v>
      </c>
    </row>
    <row r="8010" spans="1:5" x14ac:dyDescent="0.2">
      <c r="A8010" s="39">
        <v>103</v>
      </c>
      <c r="B8010" s="39">
        <v>2042</v>
      </c>
      <c r="C8010" s="38" t="s">
        <v>8083</v>
      </c>
      <c r="D8010" s="39">
        <v>0.92769999999999997</v>
      </c>
      <c r="E8010" s="39">
        <v>0.92569999999999997</v>
      </c>
    </row>
    <row r="8011" spans="1:5" x14ac:dyDescent="0.2">
      <c r="A8011" s="39">
        <v>103</v>
      </c>
      <c r="B8011" s="39">
        <v>2043</v>
      </c>
      <c r="C8011" s="38" t="s">
        <v>8084</v>
      </c>
      <c r="D8011" s="39">
        <v>0.92720000000000002</v>
      </c>
      <c r="E8011" s="39">
        <v>0.92500000000000004</v>
      </c>
    </row>
    <row r="8012" spans="1:5" x14ac:dyDescent="0.2">
      <c r="A8012" s="39">
        <v>103</v>
      </c>
      <c r="B8012" s="39">
        <v>2044</v>
      </c>
      <c r="C8012" s="38" t="s">
        <v>8085</v>
      </c>
      <c r="D8012" s="39">
        <v>0.92659999999999998</v>
      </c>
      <c r="E8012" s="39">
        <v>0.92430000000000001</v>
      </c>
    </row>
    <row r="8013" spans="1:5" x14ac:dyDescent="0.2">
      <c r="A8013" s="39">
        <v>103</v>
      </c>
      <c r="B8013" s="39">
        <v>2045</v>
      </c>
      <c r="C8013" s="38" t="s">
        <v>8086</v>
      </c>
      <c r="D8013" s="39">
        <v>0.92600000000000005</v>
      </c>
      <c r="E8013" s="39">
        <v>0.92369999999999997</v>
      </c>
    </row>
    <row r="8014" spans="1:5" x14ac:dyDescent="0.2">
      <c r="A8014" s="39">
        <v>103</v>
      </c>
      <c r="B8014" s="39">
        <v>2046</v>
      </c>
      <c r="C8014" s="38" t="s">
        <v>8087</v>
      </c>
      <c r="D8014" s="39">
        <v>0.92549999999999999</v>
      </c>
      <c r="E8014" s="39">
        <v>0.92300000000000004</v>
      </c>
    </row>
    <row r="8015" spans="1:5" x14ac:dyDescent="0.2">
      <c r="A8015" s="39">
        <v>103</v>
      </c>
      <c r="B8015" s="39">
        <v>2047</v>
      </c>
      <c r="C8015" s="38" t="s">
        <v>8088</v>
      </c>
      <c r="D8015" s="39">
        <v>0.92500000000000004</v>
      </c>
      <c r="E8015" s="39">
        <v>0.92230000000000001</v>
      </c>
    </row>
    <row r="8016" spans="1:5" x14ac:dyDescent="0.2">
      <c r="A8016" s="39">
        <v>103</v>
      </c>
      <c r="B8016" s="39">
        <v>2048</v>
      </c>
      <c r="C8016" s="38" t="s">
        <v>8089</v>
      </c>
      <c r="D8016" s="39">
        <v>0.9244</v>
      </c>
      <c r="E8016" s="39">
        <v>0.92179999999999995</v>
      </c>
    </row>
    <row r="8017" spans="1:5" x14ac:dyDescent="0.2">
      <c r="A8017" s="39">
        <v>103</v>
      </c>
      <c r="B8017" s="39">
        <v>2049</v>
      </c>
      <c r="C8017" s="38" t="s">
        <v>8090</v>
      </c>
      <c r="D8017" s="39">
        <v>0.92390000000000005</v>
      </c>
      <c r="E8017" s="39">
        <v>0.92110000000000003</v>
      </c>
    </row>
    <row r="8018" spans="1:5" x14ac:dyDescent="0.2">
      <c r="A8018" s="39">
        <v>103</v>
      </c>
      <c r="B8018" s="39">
        <v>2050</v>
      </c>
      <c r="C8018" s="38" t="s">
        <v>8091</v>
      </c>
      <c r="D8018" s="39">
        <v>0.92330000000000001</v>
      </c>
      <c r="E8018" s="39">
        <v>0.92049999999999998</v>
      </c>
    </row>
    <row r="8019" spans="1:5" x14ac:dyDescent="0.2">
      <c r="A8019" s="39">
        <v>103</v>
      </c>
      <c r="B8019" s="39">
        <v>2051</v>
      </c>
      <c r="C8019" s="38" t="s">
        <v>8092</v>
      </c>
      <c r="D8019" s="39">
        <v>0.92279999999999995</v>
      </c>
      <c r="E8019" s="39">
        <v>0.91990000000000005</v>
      </c>
    </row>
    <row r="8020" spans="1:5" x14ac:dyDescent="0.2">
      <c r="A8020" s="39">
        <v>103</v>
      </c>
      <c r="B8020" s="39">
        <v>2052</v>
      </c>
      <c r="C8020" s="38" t="s">
        <v>8093</v>
      </c>
      <c r="D8020" s="39">
        <v>0.92220000000000002</v>
      </c>
      <c r="E8020" s="39">
        <v>0.91930000000000001</v>
      </c>
    </row>
    <row r="8021" spans="1:5" x14ac:dyDescent="0.2">
      <c r="A8021" s="39">
        <v>103</v>
      </c>
      <c r="B8021" s="39">
        <v>2053</v>
      </c>
      <c r="C8021" s="38" t="s">
        <v>8094</v>
      </c>
      <c r="D8021" s="39">
        <v>0.92179999999999995</v>
      </c>
      <c r="E8021" s="39">
        <v>0.91869999999999996</v>
      </c>
    </row>
    <row r="8022" spans="1:5" x14ac:dyDescent="0.2">
      <c r="A8022" s="39">
        <v>103</v>
      </c>
      <c r="B8022" s="39">
        <v>2054</v>
      </c>
      <c r="C8022" s="38" t="s">
        <v>8095</v>
      </c>
      <c r="D8022" s="39">
        <v>0.92130000000000001</v>
      </c>
      <c r="E8022" s="39">
        <v>0.91820000000000002</v>
      </c>
    </row>
    <row r="8023" spans="1:5" x14ac:dyDescent="0.2">
      <c r="A8023" s="39">
        <v>103</v>
      </c>
      <c r="B8023" s="39">
        <v>2055</v>
      </c>
      <c r="C8023" s="38" t="s">
        <v>8096</v>
      </c>
      <c r="D8023" s="39">
        <v>0.92069999999999996</v>
      </c>
      <c r="E8023" s="39">
        <v>0.91759999999999997</v>
      </c>
    </row>
    <row r="8024" spans="1:5" x14ac:dyDescent="0.2">
      <c r="A8024" s="39">
        <v>103</v>
      </c>
      <c r="B8024" s="39">
        <v>2056</v>
      </c>
      <c r="C8024" s="38" t="s">
        <v>8097</v>
      </c>
      <c r="D8024" s="39">
        <v>0.92020000000000002</v>
      </c>
      <c r="E8024" s="39">
        <v>0.91700000000000004</v>
      </c>
    </row>
    <row r="8025" spans="1:5" x14ac:dyDescent="0.2">
      <c r="A8025" s="39">
        <v>103</v>
      </c>
      <c r="B8025" s="39">
        <v>2057</v>
      </c>
      <c r="C8025" s="38" t="s">
        <v>8098</v>
      </c>
      <c r="D8025" s="39">
        <v>0.91979999999999995</v>
      </c>
      <c r="E8025" s="39">
        <v>0.91639999999999999</v>
      </c>
    </row>
    <row r="8026" spans="1:5" x14ac:dyDescent="0.2">
      <c r="A8026" s="39">
        <v>103</v>
      </c>
      <c r="B8026" s="39">
        <v>2058</v>
      </c>
      <c r="C8026" s="38" t="s">
        <v>8099</v>
      </c>
      <c r="D8026" s="39">
        <v>0.91930000000000001</v>
      </c>
      <c r="E8026" s="39">
        <v>0.91590000000000005</v>
      </c>
    </row>
    <row r="8027" spans="1:5" x14ac:dyDescent="0.2">
      <c r="A8027" s="39">
        <v>103</v>
      </c>
      <c r="B8027" s="39">
        <v>2059</v>
      </c>
      <c r="C8027" s="38" t="s">
        <v>8100</v>
      </c>
      <c r="D8027" s="39">
        <v>0.91879999999999995</v>
      </c>
      <c r="E8027" s="39">
        <v>0.91539999999999999</v>
      </c>
    </row>
    <row r="8028" spans="1:5" x14ac:dyDescent="0.2">
      <c r="A8028" s="39">
        <v>103</v>
      </c>
      <c r="B8028" s="39">
        <v>2060</v>
      </c>
      <c r="C8028" s="38" t="s">
        <v>8101</v>
      </c>
      <c r="D8028" s="39">
        <v>0.91830000000000001</v>
      </c>
      <c r="E8028" s="39">
        <v>0.91479999999999995</v>
      </c>
    </row>
    <row r="8029" spans="1:5" x14ac:dyDescent="0.2">
      <c r="A8029" s="39">
        <v>103</v>
      </c>
      <c r="B8029" s="39">
        <v>2061</v>
      </c>
      <c r="C8029" s="38" t="s">
        <v>8102</v>
      </c>
      <c r="D8029" s="39">
        <v>0.91790000000000005</v>
      </c>
      <c r="E8029" s="39">
        <v>0.9143</v>
      </c>
    </row>
    <row r="8030" spans="1:5" x14ac:dyDescent="0.2">
      <c r="A8030" s="39">
        <v>103</v>
      </c>
      <c r="B8030" s="39">
        <v>2062</v>
      </c>
      <c r="C8030" s="38" t="s">
        <v>8103</v>
      </c>
      <c r="D8030" s="39">
        <v>0.91739999999999999</v>
      </c>
      <c r="E8030" s="39">
        <v>0.91379999999999995</v>
      </c>
    </row>
    <row r="8031" spans="1:5" x14ac:dyDescent="0.2">
      <c r="A8031" s="39">
        <v>103</v>
      </c>
      <c r="B8031" s="39">
        <v>2063</v>
      </c>
      <c r="C8031" s="38" t="s">
        <v>8104</v>
      </c>
      <c r="D8031" s="39">
        <v>0.91690000000000005</v>
      </c>
      <c r="E8031" s="39">
        <v>0.9133</v>
      </c>
    </row>
    <row r="8032" spans="1:5" x14ac:dyDescent="0.2">
      <c r="A8032" s="39">
        <v>103</v>
      </c>
      <c r="B8032" s="39">
        <v>2064</v>
      </c>
      <c r="C8032" s="38" t="s">
        <v>8105</v>
      </c>
      <c r="D8032" s="39">
        <v>0.91639999999999999</v>
      </c>
      <c r="E8032" s="39">
        <v>0.91269999999999996</v>
      </c>
    </row>
    <row r="8033" spans="1:5" x14ac:dyDescent="0.2">
      <c r="A8033" s="39">
        <v>103</v>
      </c>
      <c r="B8033" s="39">
        <v>2065</v>
      </c>
      <c r="C8033" s="38" t="s">
        <v>8106</v>
      </c>
      <c r="D8033" s="39">
        <v>0.91610000000000003</v>
      </c>
      <c r="E8033" s="39">
        <v>0.9123</v>
      </c>
    </row>
    <row r="8034" spans="1:5" x14ac:dyDescent="0.2">
      <c r="A8034" s="39">
        <v>103</v>
      </c>
      <c r="B8034" s="39">
        <v>2066</v>
      </c>
      <c r="C8034" s="38" t="s">
        <v>8107</v>
      </c>
      <c r="D8034" s="39">
        <v>0.91559999999999997</v>
      </c>
      <c r="E8034" s="39">
        <v>0.91180000000000005</v>
      </c>
    </row>
    <row r="8035" spans="1:5" x14ac:dyDescent="0.2">
      <c r="A8035" s="39">
        <v>103</v>
      </c>
      <c r="B8035" s="39">
        <v>2067</v>
      </c>
      <c r="C8035" s="38" t="s">
        <v>8108</v>
      </c>
      <c r="D8035" s="39">
        <v>0.91510000000000002</v>
      </c>
      <c r="E8035" s="39">
        <v>0.9113</v>
      </c>
    </row>
    <row r="8036" spans="1:5" x14ac:dyDescent="0.2">
      <c r="A8036" s="39">
        <v>103</v>
      </c>
      <c r="B8036" s="39">
        <v>2068</v>
      </c>
      <c r="C8036" s="38" t="s">
        <v>8109</v>
      </c>
      <c r="D8036" s="39">
        <v>0.91469999999999996</v>
      </c>
      <c r="E8036" s="39">
        <v>0.91080000000000005</v>
      </c>
    </row>
    <row r="8037" spans="1:5" x14ac:dyDescent="0.2">
      <c r="A8037" s="39">
        <v>103</v>
      </c>
      <c r="B8037" s="39">
        <v>2069</v>
      </c>
      <c r="C8037" s="38" t="s">
        <v>8110</v>
      </c>
      <c r="D8037" s="39">
        <v>0.9143</v>
      </c>
      <c r="E8037" s="39">
        <v>0.91039999999999999</v>
      </c>
    </row>
    <row r="8038" spans="1:5" x14ac:dyDescent="0.2">
      <c r="A8038" s="39">
        <v>103</v>
      </c>
      <c r="B8038" s="39">
        <v>2070</v>
      </c>
      <c r="C8038" s="38" t="s">
        <v>8111</v>
      </c>
      <c r="D8038" s="39">
        <v>0.91390000000000005</v>
      </c>
      <c r="E8038" s="39">
        <v>0.90990000000000004</v>
      </c>
    </row>
    <row r="8039" spans="1:5" x14ac:dyDescent="0.2">
      <c r="A8039" s="39">
        <v>103</v>
      </c>
      <c r="B8039" s="39">
        <v>2071</v>
      </c>
      <c r="C8039" s="38" t="s">
        <v>8112</v>
      </c>
      <c r="D8039" s="39">
        <v>0.91349999999999998</v>
      </c>
      <c r="E8039" s="39">
        <v>0.90949999999999998</v>
      </c>
    </row>
    <row r="8040" spans="1:5" x14ac:dyDescent="0.2">
      <c r="A8040" s="39">
        <v>103</v>
      </c>
      <c r="B8040" s="39">
        <v>2072</v>
      </c>
      <c r="C8040" s="38" t="s">
        <v>8113</v>
      </c>
      <c r="D8040" s="39">
        <v>0.91300000000000003</v>
      </c>
      <c r="E8040" s="39">
        <v>0.90900000000000003</v>
      </c>
    </row>
    <row r="8041" spans="1:5" x14ac:dyDescent="0.2">
      <c r="A8041" s="39">
        <v>103</v>
      </c>
      <c r="B8041" s="39">
        <v>2073</v>
      </c>
      <c r="C8041" s="38" t="s">
        <v>8114</v>
      </c>
      <c r="D8041" s="39">
        <v>0.91259999999999997</v>
      </c>
      <c r="E8041" s="39">
        <v>0.90859999999999996</v>
      </c>
    </row>
    <row r="8042" spans="1:5" x14ac:dyDescent="0.2">
      <c r="A8042" s="39">
        <v>103</v>
      </c>
      <c r="B8042" s="39">
        <v>2074</v>
      </c>
      <c r="C8042" s="38" t="s">
        <v>8115</v>
      </c>
      <c r="D8042" s="39">
        <v>0.9123</v>
      </c>
      <c r="E8042" s="39">
        <v>0.90820000000000001</v>
      </c>
    </row>
    <row r="8043" spans="1:5" x14ac:dyDescent="0.2">
      <c r="A8043" s="39">
        <v>103</v>
      </c>
      <c r="B8043" s="39">
        <v>2075</v>
      </c>
      <c r="C8043" s="38" t="s">
        <v>8116</v>
      </c>
      <c r="D8043" s="39">
        <v>0.91190000000000004</v>
      </c>
      <c r="E8043" s="39">
        <v>0.90769999999999995</v>
      </c>
    </row>
    <row r="8044" spans="1:5" x14ac:dyDescent="0.2">
      <c r="A8044" s="39">
        <v>103</v>
      </c>
      <c r="B8044" s="39">
        <v>2076</v>
      </c>
      <c r="C8044" s="38" t="s">
        <v>8117</v>
      </c>
      <c r="D8044" s="39">
        <v>0.91139999999999999</v>
      </c>
      <c r="E8044" s="39">
        <v>0.9073</v>
      </c>
    </row>
    <row r="8045" spans="1:5" x14ac:dyDescent="0.2">
      <c r="A8045" s="39">
        <v>103</v>
      </c>
      <c r="B8045" s="39">
        <v>2077</v>
      </c>
      <c r="C8045" s="38" t="s">
        <v>8118</v>
      </c>
      <c r="D8045" s="39">
        <v>0.91100000000000003</v>
      </c>
      <c r="E8045" s="39">
        <v>0.90700000000000003</v>
      </c>
    </row>
    <row r="8046" spans="1:5" x14ac:dyDescent="0.2">
      <c r="A8046" s="39">
        <v>103</v>
      </c>
      <c r="B8046" s="39">
        <v>2078</v>
      </c>
      <c r="C8046" s="38" t="s">
        <v>8119</v>
      </c>
      <c r="D8046" s="39">
        <v>0.91069999999999995</v>
      </c>
      <c r="E8046" s="39">
        <v>0.90649999999999997</v>
      </c>
    </row>
    <row r="8047" spans="1:5" x14ac:dyDescent="0.2">
      <c r="A8047" s="39">
        <v>103</v>
      </c>
      <c r="B8047" s="39">
        <v>2079</v>
      </c>
      <c r="C8047" s="38" t="s">
        <v>8120</v>
      </c>
      <c r="D8047" s="39">
        <v>0.9103</v>
      </c>
      <c r="E8047" s="39">
        <v>0.90610000000000002</v>
      </c>
    </row>
    <row r="8048" spans="1:5" x14ac:dyDescent="0.2">
      <c r="A8048" s="39">
        <v>103</v>
      </c>
      <c r="B8048" s="39">
        <v>2080</v>
      </c>
      <c r="C8048" s="38" t="s">
        <v>8121</v>
      </c>
      <c r="D8048" s="39">
        <v>0.90990000000000004</v>
      </c>
      <c r="E8048" s="39">
        <v>0.90569999999999995</v>
      </c>
    </row>
    <row r="8049" spans="1:5" x14ac:dyDescent="0.2">
      <c r="A8049" s="39">
        <v>103</v>
      </c>
      <c r="B8049" s="39">
        <v>2081</v>
      </c>
      <c r="C8049" s="38" t="s">
        <v>8122</v>
      </c>
      <c r="D8049" s="39">
        <v>0.90959999999999996</v>
      </c>
      <c r="E8049" s="39">
        <v>0.90529999999999999</v>
      </c>
    </row>
    <row r="8050" spans="1:5" x14ac:dyDescent="0.2">
      <c r="A8050" s="39">
        <v>103</v>
      </c>
      <c r="B8050" s="39">
        <v>2082</v>
      </c>
      <c r="C8050" s="38" t="s">
        <v>8123</v>
      </c>
      <c r="D8050" s="39">
        <v>0.90920000000000001</v>
      </c>
      <c r="E8050" s="39">
        <v>0.90500000000000003</v>
      </c>
    </row>
    <row r="8051" spans="1:5" x14ac:dyDescent="0.2">
      <c r="A8051" s="39">
        <v>103</v>
      </c>
      <c r="B8051" s="39">
        <v>2083</v>
      </c>
      <c r="C8051" s="38" t="s">
        <v>8124</v>
      </c>
      <c r="D8051" s="39">
        <v>0.90880000000000005</v>
      </c>
      <c r="E8051" s="39">
        <v>0.90459999999999996</v>
      </c>
    </row>
    <row r="8052" spans="1:5" x14ac:dyDescent="0.2">
      <c r="A8052" s="39">
        <v>103</v>
      </c>
      <c r="B8052" s="39">
        <v>2084</v>
      </c>
      <c r="C8052" s="38" t="s">
        <v>8125</v>
      </c>
      <c r="D8052" s="39">
        <v>0.90849999999999997</v>
      </c>
      <c r="E8052" s="39">
        <v>0.9042</v>
      </c>
    </row>
    <row r="8053" spans="1:5" x14ac:dyDescent="0.2">
      <c r="A8053" s="39">
        <v>103</v>
      </c>
      <c r="B8053" s="39">
        <v>2085</v>
      </c>
      <c r="C8053" s="38" t="s">
        <v>8126</v>
      </c>
      <c r="D8053" s="39">
        <v>0.90820000000000001</v>
      </c>
      <c r="E8053" s="39">
        <v>0.90380000000000005</v>
      </c>
    </row>
    <row r="8054" spans="1:5" x14ac:dyDescent="0.2">
      <c r="A8054" s="39">
        <v>103</v>
      </c>
      <c r="B8054" s="39">
        <v>2086</v>
      </c>
      <c r="C8054" s="38" t="s">
        <v>8127</v>
      </c>
      <c r="D8054" s="39">
        <v>0.90780000000000005</v>
      </c>
      <c r="E8054" s="39">
        <v>0.90339999999999998</v>
      </c>
    </row>
    <row r="8055" spans="1:5" x14ac:dyDescent="0.2">
      <c r="A8055" s="39">
        <v>103</v>
      </c>
      <c r="B8055" s="39">
        <v>2087</v>
      </c>
      <c r="C8055" s="38" t="s">
        <v>8128</v>
      </c>
      <c r="D8055" s="39">
        <v>0.90739999999999998</v>
      </c>
      <c r="E8055" s="39">
        <v>0.90310000000000001</v>
      </c>
    </row>
    <row r="8056" spans="1:5" x14ac:dyDescent="0.2">
      <c r="A8056" s="39">
        <v>103</v>
      </c>
      <c r="B8056" s="39">
        <v>2088</v>
      </c>
      <c r="C8056" s="38" t="s">
        <v>8129</v>
      </c>
      <c r="D8056" s="39">
        <v>0.90710000000000002</v>
      </c>
      <c r="E8056" s="39">
        <v>0.90280000000000005</v>
      </c>
    </row>
    <row r="8057" spans="1:5" x14ac:dyDescent="0.2">
      <c r="A8057" s="39">
        <v>103</v>
      </c>
      <c r="B8057" s="39">
        <v>2089</v>
      </c>
      <c r="C8057" s="38" t="s">
        <v>8130</v>
      </c>
      <c r="D8057" s="39">
        <v>0.90680000000000005</v>
      </c>
      <c r="E8057" s="39">
        <v>0.90239999999999998</v>
      </c>
    </row>
    <row r="8058" spans="1:5" x14ac:dyDescent="0.2">
      <c r="A8058" s="39">
        <v>103</v>
      </c>
      <c r="B8058" s="39">
        <v>2090</v>
      </c>
      <c r="C8058" s="38" t="s">
        <v>8131</v>
      </c>
      <c r="D8058" s="39">
        <v>0.90649999999999997</v>
      </c>
      <c r="E8058" s="39">
        <v>0.90200000000000002</v>
      </c>
    </row>
    <row r="8059" spans="1:5" x14ac:dyDescent="0.2">
      <c r="A8059" s="39">
        <v>103</v>
      </c>
      <c r="B8059" s="39">
        <v>2091</v>
      </c>
      <c r="C8059" s="38" t="s">
        <v>8132</v>
      </c>
      <c r="D8059" s="39">
        <v>0.90610000000000002</v>
      </c>
      <c r="E8059" s="39">
        <v>0.90169999999999995</v>
      </c>
    </row>
    <row r="8060" spans="1:5" x14ac:dyDescent="0.2">
      <c r="A8060" s="39">
        <v>103</v>
      </c>
      <c r="B8060" s="39">
        <v>2092</v>
      </c>
      <c r="C8060" s="38" t="s">
        <v>8133</v>
      </c>
      <c r="D8060" s="39">
        <v>0.90580000000000005</v>
      </c>
      <c r="E8060" s="39">
        <v>0.90129999999999999</v>
      </c>
    </row>
    <row r="8061" spans="1:5" x14ac:dyDescent="0.2">
      <c r="A8061" s="39">
        <v>103</v>
      </c>
      <c r="B8061" s="39">
        <v>2093</v>
      </c>
      <c r="C8061" s="38" t="s">
        <v>8134</v>
      </c>
      <c r="D8061" s="39">
        <v>0.90549999999999997</v>
      </c>
      <c r="E8061" s="39">
        <v>0.90110000000000001</v>
      </c>
    </row>
    <row r="8062" spans="1:5" x14ac:dyDescent="0.2">
      <c r="A8062" s="39">
        <v>103</v>
      </c>
      <c r="B8062" s="39">
        <v>2094</v>
      </c>
      <c r="C8062" s="38" t="s">
        <v>8135</v>
      </c>
      <c r="D8062" s="39">
        <v>0.90510000000000002</v>
      </c>
      <c r="E8062" s="39">
        <v>0.90080000000000005</v>
      </c>
    </row>
    <row r="8063" spans="1:5" x14ac:dyDescent="0.2">
      <c r="A8063" s="39">
        <v>103</v>
      </c>
      <c r="B8063" s="39">
        <v>2095</v>
      </c>
      <c r="C8063" s="38" t="s">
        <v>8136</v>
      </c>
      <c r="D8063" s="39">
        <v>0.90490000000000004</v>
      </c>
      <c r="E8063" s="39">
        <v>0.90039999999999998</v>
      </c>
    </row>
    <row r="8064" spans="1:5" x14ac:dyDescent="0.2">
      <c r="A8064" s="39">
        <v>103</v>
      </c>
      <c r="B8064" s="39">
        <v>2096</v>
      </c>
      <c r="C8064" s="38" t="s">
        <v>8137</v>
      </c>
      <c r="D8064" s="39">
        <v>0.90459999999999996</v>
      </c>
      <c r="E8064" s="39">
        <v>0.90010000000000001</v>
      </c>
    </row>
    <row r="8065" spans="1:5" x14ac:dyDescent="0.2">
      <c r="A8065" s="39">
        <v>103</v>
      </c>
      <c r="B8065" s="39">
        <v>2097</v>
      </c>
      <c r="C8065" s="38" t="s">
        <v>8138</v>
      </c>
      <c r="D8065" s="39">
        <v>0.9042</v>
      </c>
      <c r="E8065" s="39">
        <v>0.89980000000000004</v>
      </c>
    </row>
    <row r="8066" spans="1:5" x14ac:dyDescent="0.2">
      <c r="A8066" s="39">
        <v>103</v>
      </c>
      <c r="B8066" s="39">
        <v>2098</v>
      </c>
      <c r="C8066" s="38" t="s">
        <v>8139</v>
      </c>
      <c r="D8066" s="39">
        <v>0.90390000000000004</v>
      </c>
      <c r="E8066" s="39">
        <v>0.89949999999999997</v>
      </c>
    </row>
    <row r="8067" spans="1:5" x14ac:dyDescent="0.2">
      <c r="A8067" s="39">
        <v>103</v>
      </c>
      <c r="B8067" s="39">
        <v>2099</v>
      </c>
      <c r="C8067" s="38" t="s">
        <v>8140</v>
      </c>
      <c r="D8067" s="39">
        <v>0.90359999999999996</v>
      </c>
      <c r="E8067" s="39">
        <v>0.8992</v>
      </c>
    </row>
    <row r="8068" spans="1:5" x14ac:dyDescent="0.2">
      <c r="A8068" s="39">
        <v>103</v>
      </c>
      <c r="B8068" s="39">
        <v>2100</v>
      </c>
      <c r="C8068" s="38" t="s">
        <v>8141</v>
      </c>
      <c r="D8068" s="39">
        <v>0.90329999999999999</v>
      </c>
      <c r="E8068" s="39">
        <v>0.89890000000000003</v>
      </c>
    </row>
    <row r="8069" spans="1:5" x14ac:dyDescent="0.2">
      <c r="A8069" s="39">
        <v>103</v>
      </c>
      <c r="B8069" s="39">
        <v>2101</v>
      </c>
      <c r="C8069" s="38" t="s">
        <v>8142</v>
      </c>
      <c r="D8069" s="39">
        <v>0.90310000000000001</v>
      </c>
      <c r="E8069" s="39">
        <v>0.89859999999999995</v>
      </c>
    </row>
    <row r="8070" spans="1:5" x14ac:dyDescent="0.2">
      <c r="A8070" s="39">
        <v>103</v>
      </c>
      <c r="B8070" s="39">
        <v>2102</v>
      </c>
      <c r="C8070" s="38" t="s">
        <v>8143</v>
      </c>
      <c r="D8070" s="39">
        <v>0.90280000000000005</v>
      </c>
      <c r="E8070" s="39">
        <v>0.89829999999999999</v>
      </c>
    </row>
    <row r="8071" spans="1:5" x14ac:dyDescent="0.2">
      <c r="A8071" s="39">
        <v>103</v>
      </c>
      <c r="B8071" s="39">
        <v>2103</v>
      </c>
      <c r="C8071" s="38" t="s">
        <v>8144</v>
      </c>
      <c r="D8071" s="39">
        <v>0.90249999999999997</v>
      </c>
      <c r="E8071" s="39">
        <v>0.89800000000000002</v>
      </c>
    </row>
    <row r="8072" spans="1:5" x14ac:dyDescent="0.2">
      <c r="A8072" s="39">
        <v>103</v>
      </c>
      <c r="B8072" s="39">
        <v>2104</v>
      </c>
      <c r="C8072" s="38" t="s">
        <v>8145</v>
      </c>
      <c r="D8072" s="39">
        <v>0.9022</v>
      </c>
      <c r="E8072" s="39">
        <v>0.89770000000000005</v>
      </c>
    </row>
    <row r="8073" spans="1:5" x14ac:dyDescent="0.2">
      <c r="A8073" s="39">
        <v>103</v>
      </c>
      <c r="B8073" s="39">
        <v>2105</v>
      </c>
      <c r="C8073" s="38" t="s">
        <v>8146</v>
      </c>
      <c r="D8073" s="39">
        <v>0.90190000000000003</v>
      </c>
      <c r="E8073" s="39">
        <v>0.89749999999999996</v>
      </c>
    </row>
    <row r="8074" spans="1:5" x14ac:dyDescent="0.2">
      <c r="A8074" s="39">
        <v>103</v>
      </c>
      <c r="B8074" s="39">
        <v>2106</v>
      </c>
      <c r="C8074" s="38" t="s">
        <v>8147</v>
      </c>
      <c r="D8074" s="39">
        <v>0.90159999999999996</v>
      </c>
      <c r="E8074" s="39">
        <v>0.89729999999999999</v>
      </c>
    </row>
    <row r="8075" spans="1:5" x14ac:dyDescent="0.2">
      <c r="A8075" s="39">
        <v>103</v>
      </c>
      <c r="B8075" s="39">
        <v>2107</v>
      </c>
      <c r="C8075" s="38" t="s">
        <v>8148</v>
      </c>
      <c r="D8075" s="39">
        <v>0.90139999999999998</v>
      </c>
      <c r="E8075" s="39">
        <v>0.89700000000000002</v>
      </c>
    </row>
    <row r="8076" spans="1:5" x14ac:dyDescent="0.2">
      <c r="A8076" s="39">
        <v>103</v>
      </c>
      <c r="B8076" s="39">
        <v>2108</v>
      </c>
      <c r="C8076" s="38" t="s">
        <v>8149</v>
      </c>
      <c r="D8076" s="39">
        <v>0.9012</v>
      </c>
      <c r="E8076" s="39">
        <v>0.89670000000000005</v>
      </c>
    </row>
    <row r="8077" spans="1:5" x14ac:dyDescent="0.2">
      <c r="A8077" s="39">
        <v>103</v>
      </c>
      <c r="B8077" s="39">
        <v>2109</v>
      </c>
      <c r="C8077" s="38" t="s">
        <v>8150</v>
      </c>
      <c r="D8077" s="39">
        <v>0.90090000000000003</v>
      </c>
      <c r="E8077" s="39">
        <v>0.89639999999999997</v>
      </c>
    </row>
    <row r="8078" spans="1:5" x14ac:dyDescent="0.2">
      <c r="A8078" s="39">
        <v>103</v>
      </c>
      <c r="B8078" s="39">
        <v>2110</v>
      </c>
      <c r="C8078" s="38" t="s">
        <v>8151</v>
      </c>
      <c r="D8078" s="39">
        <v>0.90059999999999996</v>
      </c>
      <c r="E8078" s="39">
        <v>0.8962</v>
      </c>
    </row>
    <row r="8079" spans="1:5" x14ac:dyDescent="0.2">
      <c r="A8079" s="39">
        <v>103</v>
      </c>
      <c r="B8079" s="39">
        <v>2111</v>
      </c>
      <c r="C8079" s="38" t="s">
        <v>8152</v>
      </c>
      <c r="D8079" s="39">
        <v>0.90039999999999998</v>
      </c>
      <c r="E8079" s="39">
        <v>0.89590000000000003</v>
      </c>
    </row>
    <row r="8080" spans="1:5" x14ac:dyDescent="0.2">
      <c r="A8080" s="39">
        <v>103</v>
      </c>
      <c r="B8080" s="39">
        <v>2112</v>
      </c>
      <c r="C8080" s="38" t="s">
        <v>8153</v>
      </c>
      <c r="D8080" s="39">
        <v>0.90010000000000001</v>
      </c>
      <c r="E8080" s="39">
        <v>0.89570000000000005</v>
      </c>
    </row>
    <row r="8081" spans="1:5" x14ac:dyDescent="0.2">
      <c r="A8081" s="39">
        <v>103</v>
      </c>
      <c r="B8081" s="39">
        <v>2113</v>
      </c>
      <c r="C8081" s="38" t="s">
        <v>8154</v>
      </c>
      <c r="D8081" s="39">
        <v>0.89980000000000004</v>
      </c>
      <c r="E8081" s="39">
        <v>0.89549999999999996</v>
      </c>
    </row>
    <row r="8082" spans="1:5" x14ac:dyDescent="0.2">
      <c r="A8082" s="39">
        <v>103</v>
      </c>
      <c r="B8082" s="39">
        <v>2114</v>
      </c>
      <c r="C8082" s="38" t="s">
        <v>8155</v>
      </c>
      <c r="D8082" s="39">
        <v>0.89959999999999996</v>
      </c>
      <c r="E8082" s="39">
        <v>0.8952</v>
      </c>
    </row>
    <row r="8083" spans="1:5" x14ac:dyDescent="0.2">
      <c r="A8083" s="39">
        <v>103</v>
      </c>
      <c r="B8083" s="39">
        <v>2115</v>
      </c>
      <c r="C8083" s="38" t="s">
        <v>8156</v>
      </c>
      <c r="D8083" s="39">
        <v>0.89939999999999998</v>
      </c>
      <c r="E8083" s="39">
        <v>0.89500000000000002</v>
      </c>
    </row>
    <row r="8084" spans="1:5" x14ac:dyDescent="0.2">
      <c r="A8084" s="39">
        <v>103</v>
      </c>
      <c r="B8084" s="39">
        <v>2116</v>
      </c>
      <c r="C8084" s="38" t="s">
        <v>8157</v>
      </c>
      <c r="D8084" s="39">
        <v>0.89920004446420632</v>
      </c>
      <c r="E8084" s="39">
        <v>0.89480004468275243</v>
      </c>
    </row>
    <row r="8085" spans="1:5" x14ac:dyDescent="0.2">
      <c r="A8085" s="39">
        <v>103</v>
      </c>
      <c r="B8085" s="39">
        <v>2117</v>
      </c>
      <c r="C8085" s="38" t="s">
        <v>8158</v>
      </c>
      <c r="D8085" s="39">
        <v>0.89900013338273355</v>
      </c>
      <c r="E8085" s="39">
        <v>0.89460013403827454</v>
      </c>
    </row>
    <row r="8086" spans="1:5" x14ac:dyDescent="0.2">
      <c r="A8086" s="39">
        <v>104</v>
      </c>
      <c r="B8086" s="39">
        <v>2024</v>
      </c>
      <c r="C8086" s="38" t="s">
        <v>8159</v>
      </c>
      <c r="D8086" s="39">
        <v>0.96130000000000004</v>
      </c>
      <c r="E8086" s="39">
        <v>0.96120000000000005</v>
      </c>
    </row>
    <row r="8087" spans="1:5" x14ac:dyDescent="0.2">
      <c r="A8087" s="39">
        <v>104</v>
      </c>
      <c r="B8087" s="39">
        <v>2025</v>
      </c>
      <c r="C8087" s="38" t="s">
        <v>8160</v>
      </c>
      <c r="D8087" s="39">
        <v>0.94210000000000005</v>
      </c>
      <c r="E8087" s="39">
        <v>0.94189999999999996</v>
      </c>
    </row>
    <row r="8088" spans="1:5" x14ac:dyDescent="0.2">
      <c r="A8088" s="39">
        <v>104</v>
      </c>
      <c r="B8088" s="39">
        <v>2026</v>
      </c>
      <c r="C8088" s="38" t="s">
        <v>8161</v>
      </c>
      <c r="D8088" s="39">
        <v>0.94169999999999998</v>
      </c>
      <c r="E8088" s="39">
        <v>0.94140000000000001</v>
      </c>
    </row>
    <row r="8089" spans="1:5" x14ac:dyDescent="0.2">
      <c r="A8089" s="39">
        <v>104</v>
      </c>
      <c r="B8089" s="39">
        <v>2027</v>
      </c>
      <c r="C8089" s="38" t="s">
        <v>8162</v>
      </c>
      <c r="D8089" s="39">
        <v>0.94130000000000003</v>
      </c>
      <c r="E8089" s="39">
        <v>0.94089999999999996</v>
      </c>
    </row>
    <row r="8090" spans="1:5" x14ac:dyDescent="0.2">
      <c r="A8090" s="39">
        <v>104</v>
      </c>
      <c r="B8090" s="39">
        <v>2028</v>
      </c>
      <c r="C8090" s="38" t="s">
        <v>8163</v>
      </c>
      <c r="D8090" s="39">
        <v>0.94099999999999995</v>
      </c>
      <c r="E8090" s="39">
        <v>0.94059999999999999</v>
      </c>
    </row>
    <row r="8091" spans="1:5" x14ac:dyDescent="0.2">
      <c r="A8091" s="39">
        <v>104</v>
      </c>
      <c r="B8091" s="39">
        <v>2029</v>
      </c>
      <c r="C8091" s="38" t="s">
        <v>8164</v>
      </c>
      <c r="D8091" s="39">
        <v>0.94069999999999998</v>
      </c>
      <c r="E8091" s="39">
        <v>0.94020000000000004</v>
      </c>
    </row>
    <row r="8092" spans="1:5" x14ac:dyDescent="0.2">
      <c r="A8092" s="39">
        <v>104</v>
      </c>
      <c r="B8092" s="39">
        <v>2030</v>
      </c>
      <c r="C8092" s="38" t="s">
        <v>8165</v>
      </c>
      <c r="D8092" s="39">
        <v>0.94030000000000002</v>
      </c>
      <c r="E8092" s="39">
        <v>0.93969999999999998</v>
      </c>
    </row>
    <row r="8093" spans="1:5" x14ac:dyDescent="0.2">
      <c r="A8093" s="39">
        <v>104</v>
      </c>
      <c r="B8093" s="39">
        <v>2031</v>
      </c>
      <c r="C8093" s="38" t="s">
        <v>8166</v>
      </c>
      <c r="D8093" s="39">
        <v>0.93989999999999996</v>
      </c>
      <c r="E8093" s="39">
        <v>0.93930000000000002</v>
      </c>
    </row>
    <row r="8094" spans="1:5" x14ac:dyDescent="0.2">
      <c r="A8094" s="39">
        <v>104</v>
      </c>
      <c r="B8094" s="39">
        <v>2032</v>
      </c>
      <c r="C8094" s="38" t="s">
        <v>8167</v>
      </c>
      <c r="D8094" s="39">
        <v>0.9395</v>
      </c>
      <c r="E8094" s="39">
        <v>0.93889999999999996</v>
      </c>
    </row>
    <row r="8095" spans="1:5" x14ac:dyDescent="0.2">
      <c r="A8095" s="39">
        <v>104</v>
      </c>
      <c r="B8095" s="39">
        <v>2033</v>
      </c>
      <c r="C8095" s="38" t="s">
        <v>8168</v>
      </c>
      <c r="D8095" s="39">
        <v>0.93899999999999995</v>
      </c>
      <c r="E8095" s="39">
        <v>0.93840000000000001</v>
      </c>
    </row>
    <row r="8096" spans="1:5" x14ac:dyDescent="0.2">
      <c r="A8096" s="39">
        <v>104</v>
      </c>
      <c r="B8096" s="39">
        <v>2034</v>
      </c>
      <c r="C8096" s="38" t="s">
        <v>8169</v>
      </c>
      <c r="D8096" s="39">
        <v>0.93859999999999999</v>
      </c>
      <c r="E8096" s="39">
        <v>0.93789999999999996</v>
      </c>
    </row>
    <row r="8097" spans="1:5" x14ac:dyDescent="0.2">
      <c r="A8097" s="39">
        <v>104</v>
      </c>
      <c r="B8097" s="39">
        <v>2035</v>
      </c>
      <c r="C8097" s="38" t="s">
        <v>8170</v>
      </c>
      <c r="D8097" s="39">
        <v>0.93810000000000004</v>
      </c>
      <c r="E8097" s="39">
        <v>0.93740000000000001</v>
      </c>
    </row>
    <row r="8098" spans="1:5" x14ac:dyDescent="0.2">
      <c r="A8098" s="39">
        <v>104</v>
      </c>
      <c r="B8098" s="39">
        <v>2036</v>
      </c>
      <c r="C8098" s="38" t="s">
        <v>8171</v>
      </c>
      <c r="D8098" s="39">
        <v>0.93769999999999998</v>
      </c>
      <c r="E8098" s="39">
        <v>0.93700000000000006</v>
      </c>
    </row>
    <row r="8099" spans="1:5" x14ac:dyDescent="0.2">
      <c r="A8099" s="39">
        <v>104</v>
      </c>
      <c r="B8099" s="39">
        <v>2037</v>
      </c>
      <c r="C8099" s="38" t="s">
        <v>8172</v>
      </c>
      <c r="D8099" s="39">
        <v>0.93730000000000002</v>
      </c>
      <c r="E8099" s="39">
        <v>0.9365</v>
      </c>
    </row>
    <row r="8100" spans="1:5" x14ac:dyDescent="0.2">
      <c r="A8100" s="39">
        <v>104</v>
      </c>
      <c r="B8100" s="39">
        <v>2038</v>
      </c>
      <c r="C8100" s="38" t="s">
        <v>8173</v>
      </c>
      <c r="D8100" s="39">
        <v>0.93700000000000006</v>
      </c>
      <c r="E8100" s="39">
        <v>0.93600000000000005</v>
      </c>
    </row>
    <row r="8101" spans="1:5" x14ac:dyDescent="0.2">
      <c r="A8101" s="39">
        <v>104</v>
      </c>
      <c r="B8101" s="39">
        <v>2039</v>
      </c>
      <c r="C8101" s="38" t="s">
        <v>8174</v>
      </c>
      <c r="D8101" s="39">
        <v>0.93659999999999999</v>
      </c>
      <c r="E8101" s="39">
        <v>0.93559999999999999</v>
      </c>
    </row>
    <row r="8102" spans="1:5" x14ac:dyDescent="0.2">
      <c r="A8102" s="39">
        <v>104</v>
      </c>
      <c r="B8102" s="39">
        <v>2040</v>
      </c>
      <c r="C8102" s="38" t="s">
        <v>8175</v>
      </c>
      <c r="D8102" s="39">
        <v>0.93620000000000003</v>
      </c>
      <c r="E8102" s="39">
        <v>0.93530000000000002</v>
      </c>
    </row>
    <row r="8103" spans="1:5" x14ac:dyDescent="0.2">
      <c r="A8103" s="39">
        <v>104</v>
      </c>
      <c r="B8103" s="39">
        <v>2041</v>
      </c>
      <c r="C8103" s="38" t="s">
        <v>8176</v>
      </c>
      <c r="D8103" s="39">
        <v>0.93589999999999995</v>
      </c>
      <c r="E8103" s="39">
        <v>0.93500000000000005</v>
      </c>
    </row>
    <row r="8104" spans="1:5" x14ac:dyDescent="0.2">
      <c r="A8104" s="39">
        <v>104</v>
      </c>
      <c r="B8104" s="39">
        <v>2042</v>
      </c>
      <c r="C8104" s="38" t="s">
        <v>8177</v>
      </c>
      <c r="D8104" s="39">
        <v>0.93559999999999999</v>
      </c>
      <c r="E8104" s="39">
        <v>0.93459999999999999</v>
      </c>
    </row>
    <row r="8105" spans="1:5" x14ac:dyDescent="0.2">
      <c r="A8105" s="39">
        <v>104</v>
      </c>
      <c r="B8105" s="39">
        <v>2043</v>
      </c>
      <c r="C8105" s="38" t="s">
        <v>8178</v>
      </c>
      <c r="D8105" s="39">
        <v>0.93540000000000001</v>
      </c>
      <c r="E8105" s="39">
        <v>0.93420000000000003</v>
      </c>
    </row>
    <row r="8106" spans="1:5" x14ac:dyDescent="0.2">
      <c r="A8106" s="39">
        <v>104</v>
      </c>
      <c r="B8106" s="39">
        <v>2044</v>
      </c>
      <c r="C8106" s="38" t="s">
        <v>8179</v>
      </c>
      <c r="D8106" s="39">
        <v>0.93510000000000004</v>
      </c>
      <c r="E8106" s="39">
        <v>0.93389999999999995</v>
      </c>
    </row>
    <row r="8107" spans="1:5" x14ac:dyDescent="0.2">
      <c r="A8107" s="39">
        <v>104</v>
      </c>
      <c r="B8107" s="39">
        <v>2045</v>
      </c>
      <c r="C8107" s="38" t="s">
        <v>8180</v>
      </c>
      <c r="D8107" s="39">
        <v>0.93479999999999996</v>
      </c>
      <c r="E8107" s="39">
        <v>0.93359999999999999</v>
      </c>
    </row>
    <row r="8108" spans="1:5" x14ac:dyDescent="0.2">
      <c r="A8108" s="39">
        <v>104</v>
      </c>
      <c r="B8108" s="39">
        <v>2046</v>
      </c>
      <c r="C8108" s="38" t="s">
        <v>8181</v>
      </c>
      <c r="D8108" s="39">
        <v>0.9345</v>
      </c>
      <c r="E8108" s="39">
        <v>0.93330000000000002</v>
      </c>
    </row>
    <row r="8109" spans="1:5" x14ac:dyDescent="0.2">
      <c r="A8109" s="39">
        <v>104</v>
      </c>
      <c r="B8109" s="39">
        <v>2047</v>
      </c>
      <c r="C8109" s="38" t="s">
        <v>8182</v>
      </c>
      <c r="D8109" s="39">
        <v>0.93420000000000003</v>
      </c>
      <c r="E8109" s="39">
        <v>0.93300000000000005</v>
      </c>
    </row>
    <row r="8110" spans="1:5" x14ac:dyDescent="0.2">
      <c r="A8110" s="39">
        <v>104</v>
      </c>
      <c r="B8110" s="39">
        <v>2048</v>
      </c>
      <c r="C8110" s="38" t="s">
        <v>8183</v>
      </c>
      <c r="D8110" s="39">
        <v>0.93389999999999995</v>
      </c>
      <c r="E8110" s="39">
        <v>0.93259999999999998</v>
      </c>
    </row>
    <row r="8111" spans="1:5" x14ac:dyDescent="0.2">
      <c r="A8111" s="39">
        <v>104</v>
      </c>
      <c r="B8111" s="39">
        <v>2049</v>
      </c>
      <c r="C8111" s="38" t="s">
        <v>8184</v>
      </c>
      <c r="D8111" s="39">
        <v>0.93369999999999997</v>
      </c>
      <c r="E8111" s="39">
        <v>0.93230000000000002</v>
      </c>
    </row>
    <row r="8112" spans="1:5" x14ac:dyDescent="0.2">
      <c r="A8112" s="39">
        <v>104</v>
      </c>
      <c r="B8112" s="39">
        <v>2050</v>
      </c>
      <c r="C8112" s="38" t="s">
        <v>8185</v>
      </c>
      <c r="D8112" s="39">
        <v>0.9335</v>
      </c>
      <c r="E8112" s="39">
        <v>0.93200000000000005</v>
      </c>
    </row>
    <row r="8113" spans="1:5" x14ac:dyDescent="0.2">
      <c r="A8113" s="39">
        <v>104</v>
      </c>
      <c r="B8113" s="39">
        <v>2051</v>
      </c>
      <c r="C8113" s="38" t="s">
        <v>8186</v>
      </c>
      <c r="D8113" s="39">
        <v>0.93320000000000003</v>
      </c>
      <c r="E8113" s="39">
        <v>0.93179999999999996</v>
      </c>
    </row>
    <row r="8114" spans="1:5" x14ac:dyDescent="0.2">
      <c r="A8114" s="39">
        <v>104</v>
      </c>
      <c r="B8114" s="39">
        <v>2052</v>
      </c>
      <c r="C8114" s="38" t="s">
        <v>8187</v>
      </c>
      <c r="D8114" s="39">
        <v>0.93289999999999995</v>
      </c>
      <c r="E8114" s="39">
        <v>0.93149999999999999</v>
      </c>
    </row>
    <row r="8115" spans="1:5" x14ac:dyDescent="0.2">
      <c r="A8115" s="39">
        <v>104</v>
      </c>
      <c r="B8115" s="39">
        <v>2053</v>
      </c>
      <c r="C8115" s="38" t="s">
        <v>8188</v>
      </c>
      <c r="D8115" s="39">
        <v>0.93269999999999997</v>
      </c>
      <c r="E8115" s="39">
        <v>0.93110000000000004</v>
      </c>
    </row>
    <row r="8116" spans="1:5" x14ac:dyDescent="0.2">
      <c r="A8116" s="39">
        <v>104</v>
      </c>
      <c r="B8116" s="39">
        <v>2054</v>
      </c>
      <c r="C8116" s="38" t="s">
        <v>8189</v>
      </c>
      <c r="D8116" s="39">
        <v>0.93240000000000001</v>
      </c>
      <c r="E8116" s="39">
        <v>0.93079999999999996</v>
      </c>
    </row>
    <row r="8117" spans="1:5" x14ac:dyDescent="0.2">
      <c r="A8117" s="39">
        <v>104</v>
      </c>
      <c r="B8117" s="39">
        <v>2055</v>
      </c>
      <c r="C8117" s="38" t="s">
        <v>8190</v>
      </c>
      <c r="D8117" s="39">
        <v>0.93210000000000004</v>
      </c>
      <c r="E8117" s="39">
        <v>0.93049999999999999</v>
      </c>
    </row>
    <row r="8118" spans="1:5" x14ac:dyDescent="0.2">
      <c r="A8118" s="39">
        <v>104</v>
      </c>
      <c r="B8118" s="39">
        <v>2056</v>
      </c>
      <c r="C8118" s="38" t="s">
        <v>8191</v>
      </c>
      <c r="D8118" s="39">
        <v>0.93200000000000005</v>
      </c>
      <c r="E8118" s="39">
        <v>0.93020000000000003</v>
      </c>
    </row>
    <row r="8119" spans="1:5" x14ac:dyDescent="0.2">
      <c r="A8119" s="39">
        <v>104</v>
      </c>
      <c r="B8119" s="39">
        <v>2057</v>
      </c>
      <c r="C8119" s="38" t="s">
        <v>8192</v>
      </c>
      <c r="D8119" s="39">
        <v>0.93169999999999997</v>
      </c>
      <c r="E8119" s="39">
        <v>0.93010000000000004</v>
      </c>
    </row>
    <row r="8120" spans="1:5" x14ac:dyDescent="0.2">
      <c r="A8120" s="39">
        <v>104</v>
      </c>
      <c r="B8120" s="39">
        <v>2058</v>
      </c>
      <c r="C8120" s="38" t="s">
        <v>8193</v>
      </c>
      <c r="D8120" s="39">
        <v>0.93140000000000001</v>
      </c>
      <c r="E8120" s="39">
        <v>0.92979999999999996</v>
      </c>
    </row>
    <row r="8121" spans="1:5" x14ac:dyDescent="0.2">
      <c r="A8121" s="39">
        <v>104</v>
      </c>
      <c r="B8121" s="39">
        <v>2059</v>
      </c>
      <c r="C8121" s="38" t="s">
        <v>8194</v>
      </c>
      <c r="D8121" s="39">
        <v>0.93120000000000003</v>
      </c>
      <c r="E8121" s="39">
        <v>0.92949999999999999</v>
      </c>
    </row>
    <row r="8122" spans="1:5" x14ac:dyDescent="0.2">
      <c r="A8122" s="39">
        <v>104</v>
      </c>
      <c r="B8122" s="39">
        <v>2060</v>
      </c>
      <c r="C8122" s="38" t="s">
        <v>8195</v>
      </c>
      <c r="D8122" s="39">
        <v>0.93089999999999995</v>
      </c>
      <c r="E8122" s="39">
        <v>0.92920000000000003</v>
      </c>
    </row>
    <row r="8123" spans="1:5" x14ac:dyDescent="0.2">
      <c r="A8123" s="39">
        <v>104</v>
      </c>
      <c r="B8123" s="39">
        <v>2061</v>
      </c>
      <c r="C8123" s="38" t="s">
        <v>8196</v>
      </c>
      <c r="D8123" s="39">
        <v>0.93069999999999997</v>
      </c>
      <c r="E8123" s="39">
        <v>0.92889999999999995</v>
      </c>
    </row>
    <row r="8124" spans="1:5" x14ac:dyDescent="0.2">
      <c r="A8124" s="39">
        <v>104</v>
      </c>
      <c r="B8124" s="39">
        <v>2062</v>
      </c>
      <c r="C8124" s="38" t="s">
        <v>8197</v>
      </c>
      <c r="D8124" s="39">
        <v>0.93049999999999999</v>
      </c>
      <c r="E8124" s="39">
        <v>0.92869999999999997</v>
      </c>
    </row>
    <row r="8125" spans="1:5" x14ac:dyDescent="0.2">
      <c r="A8125" s="39">
        <v>104</v>
      </c>
      <c r="B8125" s="39">
        <v>2063</v>
      </c>
      <c r="C8125" s="38" t="s">
        <v>8198</v>
      </c>
      <c r="D8125" s="39">
        <v>0.93020000000000003</v>
      </c>
      <c r="E8125" s="39">
        <v>0.9284</v>
      </c>
    </row>
    <row r="8126" spans="1:5" x14ac:dyDescent="0.2">
      <c r="A8126" s="39">
        <v>104</v>
      </c>
      <c r="B8126" s="39">
        <v>2064</v>
      </c>
      <c r="C8126" s="38" t="s">
        <v>8199</v>
      </c>
      <c r="D8126" s="39">
        <v>0.93010000000000004</v>
      </c>
      <c r="E8126" s="39">
        <v>0.92820000000000003</v>
      </c>
    </row>
    <row r="8127" spans="1:5" x14ac:dyDescent="0.2">
      <c r="A8127" s="39">
        <v>104</v>
      </c>
      <c r="B8127" s="39">
        <v>2065</v>
      </c>
      <c r="C8127" s="38" t="s">
        <v>8200</v>
      </c>
      <c r="D8127" s="39">
        <v>0.92979999999999996</v>
      </c>
      <c r="E8127" s="39">
        <v>0.92800000000000005</v>
      </c>
    </row>
    <row r="8128" spans="1:5" x14ac:dyDescent="0.2">
      <c r="A8128" s="39">
        <v>104</v>
      </c>
      <c r="B8128" s="39">
        <v>2066</v>
      </c>
      <c r="C8128" s="38" t="s">
        <v>8201</v>
      </c>
      <c r="D8128" s="39">
        <v>0.92959999999999998</v>
      </c>
      <c r="E8128" s="39">
        <v>0.92769999999999997</v>
      </c>
    </row>
    <row r="8129" spans="1:5" x14ac:dyDescent="0.2">
      <c r="A8129" s="39">
        <v>104</v>
      </c>
      <c r="B8129" s="39">
        <v>2067</v>
      </c>
      <c r="C8129" s="38" t="s">
        <v>8202</v>
      </c>
      <c r="D8129" s="39">
        <v>0.9294</v>
      </c>
      <c r="E8129" s="39">
        <v>0.92749999999999999</v>
      </c>
    </row>
    <row r="8130" spans="1:5" x14ac:dyDescent="0.2">
      <c r="A8130" s="39">
        <v>104</v>
      </c>
      <c r="B8130" s="39">
        <v>2068</v>
      </c>
      <c r="C8130" s="38" t="s">
        <v>8203</v>
      </c>
      <c r="D8130" s="39">
        <v>0.92920000000000003</v>
      </c>
      <c r="E8130" s="39">
        <v>0.92720000000000002</v>
      </c>
    </row>
    <row r="8131" spans="1:5" x14ac:dyDescent="0.2">
      <c r="A8131" s="39">
        <v>104</v>
      </c>
      <c r="B8131" s="39">
        <v>2069</v>
      </c>
      <c r="C8131" s="38" t="s">
        <v>8204</v>
      </c>
      <c r="D8131" s="39">
        <v>0.92889999999999995</v>
      </c>
      <c r="E8131" s="39">
        <v>0.92700000000000005</v>
      </c>
    </row>
    <row r="8132" spans="1:5" x14ac:dyDescent="0.2">
      <c r="A8132" s="39">
        <v>104</v>
      </c>
      <c r="B8132" s="39">
        <v>2070</v>
      </c>
      <c r="C8132" s="38" t="s">
        <v>8205</v>
      </c>
      <c r="D8132" s="39">
        <v>0.92869999999999997</v>
      </c>
      <c r="E8132" s="39">
        <v>0.92669999999999997</v>
      </c>
    </row>
    <row r="8133" spans="1:5" x14ac:dyDescent="0.2">
      <c r="A8133" s="39">
        <v>104</v>
      </c>
      <c r="B8133" s="39">
        <v>2071</v>
      </c>
      <c r="C8133" s="38" t="s">
        <v>8206</v>
      </c>
      <c r="D8133" s="39">
        <v>0.92849999999999999</v>
      </c>
      <c r="E8133" s="39">
        <v>0.92659999999999998</v>
      </c>
    </row>
    <row r="8134" spans="1:5" x14ac:dyDescent="0.2">
      <c r="A8134" s="39">
        <v>104</v>
      </c>
      <c r="B8134" s="39">
        <v>2072</v>
      </c>
      <c r="C8134" s="38" t="s">
        <v>8207</v>
      </c>
      <c r="D8134" s="39">
        <v>0.9284</v>
      </c>
      <c r="E8134" s="39">
        <v>0.9264</v>
      </c>
    </row>
    <row r="8135" spans="1:5" x14ac:dyDescent="0.2">
      <c r="A8135" s="39">
        <v>104</v>
      </c>
      <c r="B8135" s="39">
        <v>2073</v>
      </c>
      <c r="C8135" s="38" t="s">
        <v>8208</v>
      </c>
      <c r="D8135" s="39">
        <v>0.92820000000000003</v>
      </c>
      <c r="E8135" s="39">
        <v>0.92610000000000003</v>
      </c>
    </row>
    <row r="8136" spans="1:5" x14ac:dyDescent="0.2">
      <c r="A8136" s="39">
        <v>104</v>
      </c>
      <c r="B8136" s="39">
        <v>2074</v>
      </c>
      <c r="C8136" s="38" t="s">
        <v>8209</v>
      </c>
      <c r="D8136" s="39">
        <v>0.92800000000000005</v>
      </c>
      <c r="E8136" s="39">
        <v>0.92589999999999995</v>
      </c>
    </row>
    <row r="8137" spans="1:5" x14ac:dyDescent="0.2">
      <c r="A8137" s="39">
        <v>104</v>
      </c>
      <c r="B8137" s="39">
        <v>2075</v>
      </c>
      <c r="C8137" s="38" t="s">
        <v>8210</v>
      </c>
      <c r="D8137" s="39">
        <v>0.92779999999999996</v>
      </c>
      <c r="E8137" s="39">
        <v>0.92569999999999997</v>
      </c>
    </row>
    <row r="8138" spans="1:5" x14ac:dyDescent="0.2">
      <c r="A8138" s="39">
        <v>104</v>
      </c>
      <c r="B8138" s="39">
        <v>2076</v>
      </c>
      <c r="C8138" s="38" t="s">
        <v>8211</v>
      </c>
      <c r="D8138" s="39">
        <v>0.92749999999999999</v>
      </c>
      <c r="E8138" s="39">
        <v>0.92549999999999999</v>
      </c>
    </row>
    <row r="8139" spans="1:5" x14ac:dyDescent="0.2">
      <c r="A8139" s="39">
        <v>104</v>
      </c>
      <c r="B8139" s="39">
        <v>2077</v>
      </c>
      <c r="C8139" s="38" t="s">
        <v>8212</v>
      </c>
      <c r="D8139" s="39">
        <v>0.92730000000000001</v>
      </c>
      <c r="E8139" s="39">
        <v>0.92530000000000001</v>
      </c>
    </row>
    <row r="8140" spans="1:5" x14ac:dyDescent="0.2">
      <c r="A8140" s="39">
        <v>104</v>
      </c>
      <c r="B8140" s="39">
        <v>2078</v>
      </c>
      <c r="C8140" s="38" t="s">
        <v>8213</v>
      </c>
      <c r="D8140" s="39">
        <v>0.92710000000000004</v>
      </c>
      <c r="E8140" s="39">
        <v>0.92500000000000004</v>
      </c>
    </row>
    <row r="8141" spans="1:5" x14ac:dyDescent="0.2">
      <c r="A8141" s="39">
        <v>104</v>
      </c>
      <c r="B8141" s="39">
        <v>2079</v>
      </c>
      <c r="C8141" s="38" t="s">
        <v>8214</v>
      </c>
      <c r="D8141" s="39">
        <v>0.92689999999999995</v>
      </c>
      <c r="E8141" s="39">
        <v>0.92490000000000006</v>
      </c>
    </row>
    <row r="8142" spans="1:5" x14ac:dyDescent="0.2">
      <c r="A8142" s="39">
        <v>104</v>
      </c>
      <c r="B8142" s="39">
        <v>2080</v>
      </c>
      <c r="C8142" s="38" t="s">
        <v>8215</v>
      </c>
      <c r="D8142" s="39">
        <v>0.92669999999999997</v>
      </c>
      <c r="E8142" s="39">
        <v>0.92469999999999997</v>
      </c>
    </row>
    <row r="8143" spans="1:5" x14ac:dyDescent="0.2">
      <c r="A8143" s="39">
        <v>104</v>
      </c>
      <c r="B8143" s="39">
        <v>2081</v>
      </c>
      <c r="C8143" s="38" t="s">
        <v>8216</v>
      </c>
      <c r="D8143" s="39">
        <v>0.92669999999999997</v>
      </c>
      <c r="E8143" s="39">
        <v>0.92449999999999999</v>
      </c>
    </row>
    <row r="8144" spans="1:5" x14ac:dyDescent="0.2">
      <c r="A8144" s="39">
        <v>104</v>
      </c>
      <c r="B8144" s="39">
        <v>2082</v>
      </c>
      <c r="C8144" s="38" t="s">
        <v>8217</v>
      </c>
      <c r="D8144" s="39">
        <v>0.92649999999999999</v>
      </c>
      <c r="E8144" s="39">
        <v>0.92430000000000001</v>
      </c>
    </row>
    <row r="8145" spans="1:5" x14ac:dyDescent="0.2">
      <c r="A8145" s="39">
        <v>104</v>
      </c>
      <c r="B8145" s="39">
        <v>2083</v>
      </c>
      <c r="C8145" s="38" t="s">
        <v>8218</v>
      </c>
      <c r="D8145" s="39">
        <v>0.92630000000000001</v>
      </c>
      <c r="E8145" s="39">
        <v>0.92410000000000003</v>
      </c>
    </row>
    <row r="8146" spans="1:5" x14ac:dyDescent="0.2">
      <c r="A8146" s="39">
        <v>104</v>
      </c>
      <c r="B8146" s="39">
        <v>2084</v>
      </c>
      <c r="C8146" s="38" t="s">
        <v>8219</v>
      </c>
      <c r="D8146" s="39">
        <v>0.92610000000000003</v>
      </c>
      <c r="E8146" s="39">
        <v>0.92390000000000005</v>
      </c>
    </row>
    <row r="8147" spans="1:5" x14ac:dyDescent="0.2">
      <c r="A8147" s="39">
        <v>104</v>
      </c>
      <c r="B8147" s="39">
        <v>2085</v>
      </c>
      <c r="C8147" s="38" t="s">
        <v>8220</v>
      </c>
      <c r="D8147" s="39">
        <v>0.92589999999999995</v>
      </c>
      <c r="E8147" s="39">
        <v>0.92369999999999997</v>
      </c>
    </row>
    <row r="8148" spans="1:5" x14ac:dyDescent="0.2">
      <c r="A8148" s="39">
        <v>104</v>
      </c>
      <c r="B8148" s="39">
        <v>2086</v>
      </c>
      <c r="C8148" s="38" t="s">
        <v>8221</v>
      </c>
      <c r="D8148" s="39">
        <v>0.92569999999999997</v>
      </c>
      <c r="E8148" s="39">
        <v>0.92349999999999999</v>
      </c>
    </row>
    <row r="8149" spans="1:5" x14ac:dyDescent="0.2">
      <c r="A8149" s="39">
        <v>104</v>
      </c>
      <c r="B8149" s="39">
        <v>2087</v>
      </c>
      <c r="C8149" s="38" t="s">
        <v>8222</v>
      </c>
      <c r="D8149" s="39">
        <v>0.92549999999999999</v>
      </c>
      <c r="E8149" s="39">
        <v>0.9234</v>
      </c>
    </row>
    <row r="8150" spans="1:5" x14ac:dyDescent="0.2">
      <c r="A8150" s="39">
        <v>104</v>
      </c>
      <c r="B8150" s="39">
        <v>2088</v>
      </c>
      <c r="C8150" s="38" t="s">
        <v>8223</v>
      </c>
      <c r="D8150" s="39">
        <v>0.9254</v>
      </c>
      <c r="E8150" s="39">
        <v>0.92320000000000002</v>
      </c>
    </row>
    <row r="8151" spans="1:5" x14ac:dyDescent="0.2">
      <c r="A8151" s="39">
        <v>104</v>
      </c>
      <c r="B8151" s="39">
        <v>2089</v>
      </c>
      <c r="C8151" s="38" t="s">
        <v>8224</v>
      </c>
      <c r="D8151" s="39">
        <v>0.92520000000000002</v>
      </c>
      <c r="E8151" s="39">
        <v>0.92310000000000003</v>
      </c>
    </row>
    <row r="8152" spans="1:5" x14ac:dyDescent="0.2">
      <c r="A8152" s="39">
        <v>104</v>
      </c>
      <c r="B8152" s="39">
        <v>2090</v>
      </c>
      <c r="C8152" s="38" t="s">
        <v>8225</v>
      </c>
      <c r="D8152" s="39">
        <v>0.92500000000000004</v>
      </c>
      <c r="E8152" s="39">
        <v>0.92290000000000005</v>
      </c>
    </row>
    <row r="8153" spans="1:5" x14ac:dyDescent="0.2">
      <c r="A8153" s="39">
        <v>104</v>
      </c>
      <c r="B8153" s="39">
        <v>2091</v>
      </c>
      <c r="C8153" s="38" t="s">
        <v>8226</v>
      </c>
      <c r="D8153" s="39">
        <v>0.92490000000000006</v>
      </c>
      <c r="E8153" s="39">
        <v>0.92269999999999996</v>
      </c>
    </row>
    <row r="8154" spans="1:5" x14ac:dyDescent="0.2">
      <c r="A8154" s="39">
        <v>104</v>
      </c>
      <c r="B8154" s="39">
        <v>2092</v>
      </c>
      <c r="C8154" s="38" t="s">
        <v>8227</v>
      </c>
      <c r="D8154" s="39">
        <v>0.92479999999999996</v>
      </c>
      <c r="E8154" s="39">
        <v>0.92259999999999998</v>
      </c>
    </row>
    <row r="8155" spans="1:5" x14ac:dyDescent="0.2">
      <c r="A8155" s="39">
        <v>104</v>
      </c>
      <c r="B8155" s="39">
        <v>2093</v>
      </c>
      <c r="C8155" s="38" t="s">
        <v>8228</v>
      </c>
      <c r="D8155" s="39">
        <v>0.92459999999999998</v>
      </c>
      <c r="E8155" s="39">
        <v>0.9224</v>
      </c>
    </row>
    <row r="8156" spans="1:5" x14ac:dyDescent="0.2">
      <c r="A8156" s="39">
        <v>104</v>
      </c>
      <c r="B8156" s="39">
        <v>2094</v>
      </c>
      <c r="C8156" s="38" t="s">
        <v>8229</v>
      </c>
      <c r="D8156" s="39">
        <v>0.9244</v>
      </c>
      <c r="E8156" s="39">
        <v>0.92220000000000002</v>
      </c>
    </row>
    <row r="8157" spans="1:5" x14ac:dyDescent="0.2">
      <c r="A8157" s="39">
        <v>104</v>
      </c>
      <c r="B8157" s="39">
        <v>2095</v>
      </c>
      <c r="C8157" s="38" t="s">
        <v>8230</v>
      </c>
      <c r="D8157" s="39">
        <v>0.92430000000000001</v>
      </c>
      <c r="E8157" s="39">
        <v>0.92200000000000004</v>
      </c>
    </row>
    <row r="8158" spans="1:5" x14ac:dyDescent="0.2">
      <c r="A8158" s="39">
        <v>104</v>
      </c>
      <c r="B8158" s="39">
        <v>2096</v>
      </c>
      <c r="C8158" s="38" t="s">
        <v>8231</v>
      </c>
      <c r="D8158" s="39">
        <v>0.92410000000000003</v>
      </c>
      <c r="E8158" s="39">
        <v>0.92190000000000005</v>
      </c>
    </row>
    <row r="8159" spans="1:5" x14ac:dyDescent="0.2">
      <c r="A8159" s="39">
        <v>104</v>
      </c>
      <c r="B8159" s="39">
        <v>2097</v>
      </c>
      <c r="C8159" s="38" t="s">
        <v>8232</v>
      </c>
      <c r="D8159" s="39">
        <v>0.92400000000000004</v>
      </c>
      <c r="E8159" s="39">
        <v>0.92169999999999996</v>
      </c>
    </row>
    <row r="8160" spans="1:5" x14ac:dyDescent="0.2">
      <c r="A8160" s="39">
        <v>104</v>
      </c>
      <c r="B8160" s="39">
        <v>2098</v>
      </c>
      <c r="C8160" s="38" t="s">
        <v>8233</v>
      </c>
      <c r="D8160" s="39">
        <v>0.92379999999999995</v>
      </c>
      <c r="E8160" s="39">
        <v>0.92159999999999997</v>
      </c>
    </row>
    <row r="8161" spans="1:5" x14ac:dyDescent="0.2">
      <c r="A8161" s="39">
        <v>104</v>
      </c>
      <c r="B8161" s="39">
        <v>2099</v>
      </c>
      <c r="C8161" s="38" t="s">
        <v>8234</v>
      </c>
      <c r="D8161" s="39">
        <v>0.92359999999999998</v>
      </c>
      <c r="E8161" s="39">
        <v>0.9214</v>
      </c>
    </row>
    <row r="8162" spans="1:5" x14ac:dyDescent="0.2">
      <c r="A8162" s="39">
        <v>104</v>
      </c>
      <c r="B8162" s="39">
        <v>2100</v>
      </c>
      <c r="C8162" s="38" t="s">
        <v>8235</v>
      </c>
      <c r="D8162" s="39">
        <v>0.92349999999999999</v>
      </c>
      <c r="E8162" s="39">
        <v>0.9214</v>
      </c>
    </row>
    <row r="8163" spans="1:5" x14ac:dyDescent="0.2">
      <c r="A8163" s="39">
        <v>104</v>
      </c>
      <c r="B8163" s="39">
        <v>2101</v>
      </c>
      <c r="C8163" s="38" t="s">
        <v>8236</v>
      </c>
      <c r="D8163" s="39">
        <v>0.92330000000000001</v>
      </c>
      <c r="E8163" s="39">
        <v>0.92120000000000002</v>
      </c>
    </row>
    <row r="8164" spans="1:5" x14ac:dyDescent="0.2">
      <c r="A8164" s="39">
        <v>104</v>
      </c>
      <c r="B8164" s="39">
        <v>2102</v>
      </c>
      <c r="C8164" s="38" t="s">
        <v>8237</v>
      </c>
      <c r="D8164" s="39">
        <v>0.92320000000000002</v>
      </c>
      <c r="E8164" s="39">
        <v>0.92110000000000003</v>
      </c>
    </row>
    <row r="8165" spans="1:5" x14ac:dyDescent="0.2">
      <c r="A8165" s="39">
        <v>104</v>
      </c>
      <c r="B8165" s="39">
        <v>2103</v>
      </c>
      <c r="C8165" s="38" t="s">
        <v>8238</v>
      </c>
      <c r="D8165" s="39">
        <v>0.92310000000000003</v>
      </c>
      <c r="E8165" s="39">
        <v>0.92090000000000005</v>
      </c>
    </row>
    <row r="8166" spans="1:5" x14ac:dyDescent="0.2">
      <c r="A8166" s="39">
        <v>104</v>
      </c>
      <c r="B8166" s="39">
        <v>2104</v>
      </c>
      <c r="C8166" s="38" t="s">
        <v>8239</v>
      </c>
      <c r="D8166" s="39">
        <v>0.92300000000000004</v>
      </c>
      <c r="E8166" s="39">
        <v>0.92079999999999995</v>
      </c>
    </row>
    <row r="8167" spans="1:5" x14ac:dyDescent="0.2">
      <c r="A8167" s="39">
        <v>104</v>
      </c>
      <c r="B8167" s="39">
        <v>2105</v>
      </c>
      <c r="C8167" s="38" t="s">
        <v>8240</v>
      </c>
      <c r="D8167" s="39">
        <v>0.92290000000000005</v>
      </c>
      <c r="E8167" s="39">
        <v>0.92059999999999997</v>
      </c>
    </row>
    <row r="8168" spans="1:5" x14ac:dyDescent="0.2">
      <c r="A8168" s="39">
        <v>104</v>
      </c>
      <c r="B8168" s="39">
        <v>2106</v>
      </c>
      <c r="C8168" s="38" t="s">
        <v>8241</v>
      </c>
      <c r="D8168" s="39">
        <v>0.92269999999999996</v>
      </c>
      <c r="E8168" s="39">
        <v>0.92049999999999998</v>
      </c>
    </row>
    <row r="8169" spans="1:5" x14ac:dyDescent="0.2">
      <c r="A8169" s="39">
        <v>104</v>
      </c>
      <c r="B8169" s="39">
        <v>2107</v>
      </c>
      <c r="C8169" s="38" t="s">
        <v>8242</v>
      </c>
      <c r="D8169" s="39">
        <v>0.92259999999999998</v>
      </c>
      <c r="E8169" s="39">
        <v>0.92030000000000001</v>
      </c>
    </row>
    <row r="8170" spans="1:5" x14ac:dyDescent="0.2">
      <c r="A8170" s="39">
        <v>104</v>
      </c>
      <c r="B8170" s="39">
        <v>2108</v>
      </c>
      <c r="C8170" s="38" t="s">
        <v>8243</v>
      </c>
      <c r="D8170" s="39">
        <v>0.9224</v>
      </c>
      <c r="E8170" s="39">
        <v>0.92020000000000002</v>
      </c>
    </row>
    <row r="8171" spans="1:5" x14ac:dyDescent="0.2">
      <c r="A8171" s="39">
        <v>104</v>
      </c>
      <c r="B8171" s="39">
        <v>2109</v>
      </c>
      <c r="C8171" s="38" t="s">
        <v>8244</v>
      </c>
      <c r="D8171" s="39">
        <v>0.92230000000000001</v>
      </c>
      <c r="E8171" s="39">
        <v>0.92010000000000003</v>
      </c>
    </row>
    <row r="8172" spans="1:5" x14ac:dyDescent="0.2">
      <c r="A8172" s="39">
        <v>104</v>
      </c>
      <c r="B8172" s="39">
        <v>2110</v>
      </c>
      <c r="C8172" s="38" t="s">
        <v>8245</v>
      </c>
      <c r="D8172" s="39">
        <v>0.92220000000000002</v>
      </c>
      <c r="E8172" s="39">
        <v>0.91990000000000005</v>
      </c>
    </row>
    <row r="8173" spans="1:5" x14ac:dyDescent="0.2">
      <c r="A8173" s="39">
        <v>104</v>
      </c>
      <c r="B8173" s="39">
        <v>2111</v>
      </c>
      <c r="C8173" s="38" t="s">
        <v>8246</v>
      </c>
      <c r="D8173" s="39">
        <v>0.92200000000000004</v>
      </c>
      <c r="E8173" s="39">
        <v>0.91979999999999995</v>
      </c>
    </row>
    <row r="8174" spans="1:5" x14ac:dyDescent="0.2">
      <c r="A8174" s="39">
        <v>104</v>
      </c>
      <c r="B8174" s="39">
        <v>2112</v>
      </c>
      <c r="C8174" s="38" t="s">
        <v>8247</v>
      </c>
      <c r="D8174" s="39">
        <v>0.92190000000000005</v>
      </c>
      <c r="E8174" s="39">
        <v>0.91969999999999996</v>
      </c>
    </row>
    <row r="8175" spans="1:5" x14ac:dyDescent="0.2">
      <c r="A8175" s="39">
        <v>104</v>
      </c>
      <c r="B8175" s="39">
        <v>2113</v>
      </c>
      <c r="C8175" s="38" t="s">
        <v>8248</v>
      </c>
      <c r="D8175" s="39">
        <v>0.92179999999999995</v>
      </c>
      <c r="E8175" s="39">
        <v>0.91959999999999997</v>
      </c>
    </row>
    <row r="8176" spans="1:5" x14ac:dyDescent="0.2">
      <c r="A8176" s="39">
        <v>104</v>
      </c>
      <c r="B8176" s="39">
        <v>2114</v>
      </c>
      <c r="C8176" s="38" t="s">
        <v>8249</v>
      </c>
      <c r="D8176" s="39">
        <v>0.92159999999999997</v>
      </c>
      <c r="E8176" s="39">
        <v>0.91949999999999998</v>
      </c>
    </row>
    <row r="8177" spans="1:5" x14ac:dyDescent="0.2">
      <c r="A8177" s="39">
        <v>104</v>
      </c>
      <c r="B8177" s="39">
        <v>2115</v>
      </c>
      <c r="C8177" s="38" t="s">
        <v>8250</v>
      </c>
      <c r="D8177" s="39">
        <v>0.92149999999999999</v>
      </c>
      <c r="E8177" s="39">
        <v>0.9194</v>
      </c>
    </row>
    <row r="8178" spans="1:5" x14ac:dyDescent="0.2">
      <c r="A8178" s="39">
        <v>104</v>
      </c>
      <c r="B8178" s="39">
        <v>2116</v>
      </c>
      <c r="C8178" s="38" t="s">
        <v>8251</v>
      </c>
      <c r="D8178" s="39">
        <v>0.92140001085069445</v>
      </c>
      <c r="E8178" s="39">
        <v>0.91930001087547575</v>
      </c>
    </row>
    <row r="8179" spans="1:5" x14ac:dyDescent="0.2">
      <c r="A8179" s="39">
        <v>104</v>
      </c>
      <c r="B8179" s="39">
        <v>2117</v>
      </c>
      <c r="C8179" s="38" t="s">
        <v>8252</v>
      </c>
      <c r="D8179" s="39">
        <v>0.92130003255090598</v>
      </c>
      <c r="E8179" s="39">
        <v>0.91920003262524452</v>
      </c>
    </row>
    <row r="8180" spans="1:5" x14ac:dyDescent="0.2">
      <c r="A8180" s="39">
        <v>105</v>
      </c>
      <c r="B8180" s="39">
        <v>2024</v>
      </c>
      <c r="C8180" s="38" t="s">
        <v>8253</v>
      </c>
      <c r="D8180" s="39">
        <v>0.96230000000000004</v>
      </c>
      <c r="E8180" s="39">
        <v>0.96230000000000004</v>
      </c>
    </row>
    <row r="8181" spans="1:5" x14ac:dyDescent="0.2">
      <c r="A8181" s="39">
        <v>105</v>
      </c>
      <c r="B8181" s="39">
        <v>2025</v>
      </c>
      <c r="C8181" s="38" t="s">
        <v>8254</v>
      </c>
      <c r="D8181" s="39">
        <v>0.94340000000000002</v>
      </c>
      <c r="E8181" s="39">
        <v>0.94340000000000002</v>
      </c>
    </row>
    <row r="8182" spans="1:5" x14ac:dyDescent="0.2">
      <c r="A8182" s="39">
        <v>105</v>
      </c>
      <c r="B8182" s="39">
        <v>2026</v>
      </c>
      <c r="C8182" s="38" t="s">
        <v>8255</v>
      </c>
      <c r="D8182" s="39">
        <v>0.94340000000000002</v>
      </c>
      <c r="E8182" s="39">
        <v>0.94340000000000002</v>
      </c>
    </row>
    <row r="8183" spans="1:5" x14ac:dyDescent="0.2">
      <c r="A8183" s="39">
        <v>105</v>
      </c>
      <c r="B8183" s="39">
        <v>2027</v>
      </c>
      <c r="C8183" s="38" t="s">
        <v>8256</v>
      </c>
      <c r="D8183" s="39">
        <v>0.94340000000000002</v>
      </c>
      <c r="E8183" s="39">
        <v>0.94340000000000002</v>
      </c>
    </row>
    <row r="8184" spans="1:5" x14ac:dyDescent="0.2">
      <c r="A8184" s="39">
        <v>105</v>
      </c>
      <c r="B8184" s="39">
        <v>2028</v>
      </c>
      <c r="C8184" s="38" t="s">
        <v>8257</v>
      </c>
      <c r="D8184" s="39">
        <v>0.94340000000000002</v>
      </c>
      <c r="E8184" s="39">
        <v>0.94340000000000002</v>
      </c>
    </row>
    <row r="8185" spans="1:5" x14ac:dyDescent="0.2">
      <c r="A8185" s="39">
        <v>105</v>
      </c>
      <c r="B8185" s="39">
        <v>2029</v>
      </c>
      <c r="C8185" s="38" t="s">
        <v>8258</v>
      </c>
      <c r="D8185" s="39">
        <v>0.94340000000000002</v>
      </c>
      <c r="E8185" s="39">
        <v>0.94340000000000002</v>
      </c>
    </row>
    <row r="8186" spans="1:5" x14ac:dyDescent="0.2">
      <c r="A8186" s="39">
        <v>105</v>
      </c>
      <c r="B8186" s="39">
        <v>2030</v>
      </c>
      <c r="C8186" s="38" t="s">
        <v>8259</v>
      </c>
      <c r="D8186" s="39">
        <v>0.94340000000000002</v>
      </c>
      <c r="E8186" s="39">
        <v>0.94340000000000002</v>
      </c>
    </row>
    <row r="8187" spans="1:5" x14ac:dyDescent="0.2">
      <c r="A8187" s="39">
        <v>105</v>
      </c>
      <c r="B8187" s="39">
        <v>2031</v>
      </c>
      <c r="C8187" s="38" t="s">
        <v>8260</v>
      </c>
      <c r="D8187" s="39">
        <v>0.94340000000000002</v>
      </c>
      <c r="E8187" s="39">
        <v>0.94340000000000002</v>
      </c>
    </row>
    <row r="8188" spans="1:5" x14ac:dyDescent="0.2">
      <c r="A8188" s="39">
        <v>105</v>
      </c>
      <c r="B8188" s="39">
        <v>2032</v>
      </c>
      <c r="C8188" s="38" t="s">
        <v>8261</v>
      </c>
      <c r="D8188" s="39">
        <v>0.94340000000000002</v>
      </c>
      <c r="E8188" s="39">
        <v>0.94340000000000002</v>
      </c>
    </row>
    <row r="8189" spans="1:5" x14ac:dyDescent="0.2">
      <c r="A8189" s="39">
        <v>105</v>
      </c>
      <c r="B8189" s="39">
        <v>2033</v>
      </c>
      <c r="C8189" s="38" t="s">
        <v>8262</v>
      </c>
      <c r="D8189" s="39">
        <v>0.94340000000000002</v>
      </c>
      <c r="E8189" s="39">
        <v>0.94340000000000002</v>
      </c>
    </row>
    <row r="8190" spans="1:5" x14ac:dyDescent="0.2">
      <c r="A8190" s="39">
        <v>105</v>
      </c>
      <c r="B8190" s="39">
        <v>2034</v>
      </c>
      <c r="C8190" s="38" t="s">
        <v>8263</v>
      </c>
      <c r="D8190" s="39">
        <v>0.94340000000000002</v>
      </c>
      <c r="E8190" s="39">
        <v>0.94340000000000002</v>
      </c>
    </row>
    <row r="8191" spans="1:5" x14ac:dyDescent="0.2">
      <c r="A8191" s="39">
        <v>105</v>
      </c>
      <c r="B8191" s="39">
        <v>2035</v>
      </c>
      <c r="C8191" s="38" t="s">
        <v>8264</v>
      </c>
      <c r="D8191" s="39">
        <v>0.94340000000000002</v>
      </c>
      <c r="E8191" s="39">
        <v>0.94340000000000002</v>
      </c>
    </row>
    <row r="8192" spans="1:5" x14ac:dyDescent="0.2">
      <c r="A8192" s="39">
        <v>105</v>
      </c>
      <c r="B8192" s="39">
        <v>2036</v>
      </c>
      <c r="C8192" s="38" t="s">
        <v>8265</v>
      </c>
      <c r="D8192" s="39">
        <v>0.94340000000000002</v>
      </c>
      <c r="E8192" s="39">
        <v>0.94340000000000002</v>
      </c>
    </row>
    <row r="8193" spans="1:5" x14ac:dyDescent="0.2">
      <c r="A8193" s="39">
        <v>105</v>
      </c>
      <c r="B8193" s="39">
        <v>2037</v>
      </c>
      <c r="C8193" s="38" t="s">
        <v>8266</v>
      </c>
      <c r="D8193" s="39">
        <v>0.94340000000000002</v>
      </c>
      <c r="E8193" s="39">
        <v>0.94340000000000002</v>
      </c>
    </row>
    <row r="8194" spans="1:5" x14ac:dyDescent="0.2">
      <c r="A8194" s="39">
        <v>105</v>
      </c>
      <c r="B8194" s="39">
        <v>2038</v>
      </c>
      <c r="C8194" s="38" t="s">
        <v>8267</v>
      </c>
      <c r="D8194" s="39">
        <v>0.94340000000000002</v>
      </c>
      <c r="E8194" s="39">
        <v>0.94340000000000002</v>
      </c>
    </row>
    <row r="8195" spans="1:5" x14ac:dyDescent="0.2">
      <c r="A8195" s="39">
        <v>105</v>
      </c>
      <c r="B8195" s="39">
        <v>2039</v>
      </c>
      <c r="C8195" s="38" t="s">
        <v>8268</v>
      </c>
      <c r="D8195" s="39">
        <v>0.94340000000000002</v>
      </c>
      <c r="E8195" s="39">
        <v>0.94340000000000002</v>
      </c>
    </row>
    <row r="8196" spans="1:5" x14ac:dyDescent="0.2">
      <c r="A8196" s="39">
        <v>105</v>
      </c>
      <c r="B8196" s="39">
        <v>2040</v>
      </c>
      <c r="C8196" s="38" t="s">
        <v>8269</v>
      </c>
      <c r="D8196" s="39">
        <v>0.94340000000000002</v>
      </c>
      <c r="E8196" s="39">
        <v>0.94340000000000002</v>
      </c>
    </row>
    <row r="8197" spans="1:5" x14ac:dyDescent="0.2">
      <c r="A8197" s="39">
        <v>105</v>
      </c>
      <c r="B8197" s="39">
        <v>2041</v>
      </c>
      <c r="C8197" s="38" t="s">
        <v>8270</v>
      </c>
      <c r="D8197" s="39">
        <v>0.94340000000000002</v>
      </c>
      <c r="E8197" s="39">
        <v>0.94340000000000002</v>
      </c>
    </row>
    <row r="8198" spans="1:5" x14ac:dyDescent="0.2">
      <c r="A8198" s="39">
        <v>105</v>
      </c>
      <c r="B8198" s="39">
        <v>2042</v>
      </c>
      <c r="C8198" s="38" t="s">
        <v>8271</v>
      </c>
      <c r="D8198" s="39">
        <v>0.94340000000000002</v>
      </c>
      <c r="E8198" s="39">
        <v>0.94340000000000002</v>
      </c>
    </row>
    <row r="8199" spans="1:5" x14ac:dyDescent="0.2">
      <c r="A8199" s="39">
        <v>105</v>
      </c>
      <c r="B8199" s="39">
        <v>2043</v>
      </c>
      <c r="C8199" s="38" t="s">
        <v>8272</v>
      </c>
      <c r="D8199" s="39">
        <v>0.94340000000000002</v>
      </c>
      <c r="E8199" s="39">
        <v>0.94340000000000002</v>
      </c>
    </row>
    <row r="8200" spans="1:5" x14ac:dyDescent="0.2">
      <c r="A8200" s="39">
        <v>105</v>
      </c>
      <c r="B8200" s="39">
        <v>2044</v>
      </c>
      <c r="C8200" s="38" t="s">
        <v>8273</v>
      </c>
      <c r="D8200" s="39">
        <v>0.94340000000000002</v>
      </c>
      <c r="E8200" s="39">
        <v>0.94340000000000002</v>
      </c>
    </row>
    <row r="8201" spans="1:5" x14ac:dyDescent="0.2">
      <c r="A8201" s="39">
        <v>105</v>
      </c>
      <c r="B8201" s="39">
        <v>2045</v>
      </c>
      <c r="C8201" s="38" t="s">
        <v>8274</v>
      </c>
      <c r="D8201" s="39">
        <v>0.94340000000000002</v>
      </c>
      <c r="E8201" s="39">
        <v>0.94340000000000002</v>
      </c>
    </row>
    <row r="8202" spans="1:5" x14ac:dyDescent="0.2">
      <c r="A8202" s="39">
        <v>105</v>
      </c>
      <c r="B8202" s="39">
        <v>2046</v>
      </c>
      <c r="C8202" s="38" t="s">
        <v>8275</v>
      </c>
      <c r="D8202" s="39">
        <v>0.94340000000000002</v>
      </c>
      <c r="E8202" s="39">
        <v>0.94340000000000002</v>
      </c>
    </row>
    <row r="8203" spans="1:5" x14ac:dyDescent="0.2">
      <c r="A8203" s="39">
        <v>105</v>
      </c>
      <c r="B8203" s="39">
        <v>2047</v>
      </c>
      <c r="C8203" s="38" t="s">
        <v>8276</v>
      </c>
      <c r="D8203" s="39">
        <v>0.94340000000000002</v>
      </c>
      <c r="E8203" s="39">
        <v>0.94340000000000002</v>
      </c>
    </row>
    <row r="8204" spans="1:5" x14ac:dyDescent="0.2">
      <c r="A8204" s="39">
        <v>105</v>
      </c>
      <c r="B8204" s="39">
        <v>2048</v>
      </c>
      <c r="C8204" s="38" t="s">
        <v>8277</v>
      </c>
      <c r="D8204" s="39">
        <v>0.94340000000000002</v>
      </c>
      <c r="E8204" s="39">
        <v>0.94340000000000002</v>
      </c>
    </row>
    <row r="8205" spans="1:5" x14ac:dyDescent="0.2">
      <c r="A8205" s="39">
        <v>105</v>
      </c>
      <c r="B8205" s="39">
        <v>2049</v>
      </c>
      <c r="C8205" s="38" t="s">
        <v>8278</v>
      </c>
      <c r="D8205" s="39">
        <v>0.94340000000000002</v>
      </c>
      <c r="E8205" s="39">
        <v>0.94340000000000002</v>
      </c>
    </row>
    <row r="8206" spans="1:5" x14ac:dyDescent="0.2">
      <c r="A8206" s="39">
        <v>105</v>
      </c>
      <c r="B8206" s="39">
        <v>2050</v>
      </c>
      <c r="C8206" s="38" t="s">
        <v>8279</v>
      </c>
      <c r="D8206" s="39">
        <v>0.94340000000000002</v>
      </c>
      <c r="E8206" s="39">
        <v>0.94340000000000002</v>
      </c>
    </row>
    <row r="8207" spans="1:5" x14ac:dyDescent="0.2">
      <c r="A8207" s="39">
        <v>105</v>
      </c>
      <c r="B8207" s="39">
        <v>2051</v>
      </c>
      <c r="C8207" s="38" t="s">
        <v>8280</v>
      </c>
      <c r="D8207" s="39">
        <v>0.94340000000000002</v>
      </c>
      <c r="E8207" s="39">
        <v>0.94340000000000002</v>
      </c>
    </row>
    <row r="8208" spans="1:5" x14ac:dyDescent="0.2">
      <c r="A8208" s="39">
        <v>105</v>
      </c>
      <c r="B8208" s="39">
        <v>2052</v>
      </c>
      <c r="C8208" s="38" t="s">
        <v>8281</v>
      </c>
      <c r="D8208" s="39">
        <v>0.94340000000000002</v>
      </c>
      <c r="E8208" s="39">
        <v>0.94340000000000002</v>
      </c>
    </row>
    <row r="8209" spans="1:5" x14ac:dyDescent="0.2">
      <c r="A8209" s="39">
        <v>105</v>
      </c>
      <c r="B8209" s="39">
        <v>2053</v>
      </c>
      <c r="C8209" s="38" t="s">
        <v>8282</v>
      </c>
      <c r="D8209" s="39">
        <v>0.94340000000000002</v>
      </c>
      <c r="E8209" s="39">
        <v>0.94340000000000002</v>
      </c>
    </row>
    <row r="8210" spans="1:5" x14ac:dyDescent="0.2">
      <c r="A8210" s="39">
        <v>105</v>
      </c>
      <c r="B8210" s="39">
        <v>2054</v>
      </c>
      <c r="C8210" s="38" t="s">
        <v>8283</v>
      </c>
      <c r="D8210" s="39">
        <v>0.94340000000000002</v>
      </c>
      <c r="E8210" s="39">
        <v>0.94340000000000002</v>
      </c>
    </row>
    <row r="8211" spans="1:5" x14ac:dyDescent="0.2">
      <c r="A8211" s="39">
        <v>105</v>
      </c>
      <c r="B8211" s="39">
        <v>2055</v>
      </c>
      <c r="C8211" s="38" t="s">
        <v>8284</v>
      </c>
      <c r="D8211" s="39">
        <v>0.94340000000000002</v>
      </c>
      <c r="E8211" s="39">
        <v>0.94340000000000002</v>
      </c>
    </row>
    <row r="8212" spans="1:5" x14ac:dyDescent="0.2">
      <c r="A8212" s="39">
        <v>105</v>
      </c>
      <c r="B8212" s="39">
        <v>2056</v>
      </c>
      <c r="C8212" s="38" t="s">
        <v>8285</v>
      </c>
      <c r="D8212" s="39">
        <v>0.94340000000000002</v>
      </c>
      <c r="E8212" s="39">
        <v>0.94340000000000002</v>
      </c>
    </row>
    <row r="8213" spans="1:5" x14ac:dyDescent="0.2">
      <c r="A8213" s="39">
        <v>105</v>
      </c>
      <c r="B8213" s="39">
        <v>2057</v>
      </c>
      <c r="C8213" s="38" t="s">
        <v>8286</v>
      </c>
      <c r="D8213" s="39">
        <v>0.94340000000000002</v>
      </c>
      <c r="E8213" s="39">
        <v>0.94340000000000002</v>
      </c>
    </row>
    <row r="8214" spans="1:5" x14ac:dyDescent="0.2">
      <c r="A8214" s="39">
        <v>105</v>
      </c>
      <c r="B8214" s="39">
        <v>2058</v>
      </c>
      <c r="C8214" s="38" t="s">
        <v>8287</v>
      </c>
      <c r="D8214" s="39">
        <v>0.94340000000000002</v>
      </c>
      <c r="E8214" s="39">
        <v>0.94340000000000002</v>
      </c>
    </row>
    <row r="8215" spans="1:5" x14ac:dyDescent="0.2">
      <c r="A8215" s="39">
        <v>105</v>
      </c>
      <c r="B8215" s="39">
        <v>2059</v>
      </c>
      <c r="C8215" s="38" t="s">
        <v>8288</v>
      </c>
      <c r="D8215" s="39">
        <v>0.94340000000000002</v>
      </c>
      <c r="E8215" s="39">
        <v>0.94340000000000002</v>
      </c>
    </row>
    <row r="8216" spans="1:5" x14ac:dyDescent="0.2">
      <c r="A8216" s="39">
        <v>105</v>
      </c>
      <c r="B8216" s="39">
        <v>2060</v>
      </c>
      <c r="C8216" s="38" t="s">
        <v>8289</v>
      </c>
      <c r="D8216" s="39">
        <v>0.94340000000000002</v>
      </c>
      <c r="E8216" s="39">
        <v>0.94340000000000002</v>
      </c>
    </row>
    <row r="8217" spans="1:5" x14ac:dyDescent="0.2">
      <c r="A8217" s="39">
        <v>105</v>
      </c>
      <c r="B8217" s="39">
        <v>2061</v>
      </c>
      <c r="C8217" s="38" t="s">
        <v>8290</v>
      </c>
      <c r="D8217" s="39">
        <v>0.94340000000000002</v>
      </c>
      <c r="E8217" s="39">
        <v>0.94340000000000002</v>
      </c>
    </row>
    <row r="8218" spans="1:5" x14ac:dyDescent="0.2">
      <c r="A8218" s="39">
        <v>105</v>
      </c>
      <c r="B8218" s="39">
        <v>2062</v>
      </c>
      <c r="C8218" s="38" t="s">
        <v>8291</v>
      </c>
      <c r="D8218" s="39">
        <v>0.94340000000000002</v>
      </c>
      <c r="E8218" s="39">
        <v>0.94340000000000002</v>
      </c>
    </row>
    <row r="8219" spans="1:5" x14ac:dyDescent="0.2">
      <c r="A8219" s="39">
        <v>105</v>
      </c>
      <c r="B8219" s="39">
        <v>2063</v>
      </c>
      <c r="C8219" s="38" t="s">
        <v>8292</v>
      </c>
      <c r="D8219" s="39">
        <v>0.94340000000000002</v>
      </c>
      <c r="E8219" s="39">
        <v>0.94340000000000002</v>
      </c>
    </row>
    <row r="8220" spans="1:5" x14ac:dyDescent="0.2">
      <c r="A8220" s="39">
        <v>105</v>
      </c>
      <c r="B8220" s="39">
        <v>2064</v>
      </c>
      <c r="C8220" s="38" t="s">
        <v>8293</v>
      </c>
      <c r="D8220" s="39">
        <v>0.94340000000000002</v>
      </c>
      <c r="E8220" s="39">
        <v>0.94340000000000002</v>
      </c>
    </row>
    <row r="8221" spans="1:5" x14ac:dyDescent="0.2">
      <c r="A8221" s="39">
        <v>105</v>
      </c>
      <c r="B8221" s="39">
        <v>2065</v>
      </c>
      <c r="C8221" s="38" t="s">
        <v>8294</v>
      </c>
      <c r="D8221" s="39">
        <v>0.94340000000000002</v>
      </c>
      <c r="E8221" s="39">
        <v>0.94340000000000002</v>
      </c>
    </row>
    <row r="8222" spans="1:5" x14ac:dyDescent="0.2">
      <c r="A8222" s="39">
        <v>105</v>
      </c>
      <c r="B8222" s="39">
        <v>2066</v>
      </c>
      <c r="C8222" s="38" t="s">
        <v>8295</v>
      </c>
      <c r="D8222" s="39">
        <v>0.94340000000000002</v>
      </c>
      <c r="E8222" s="39">
        <v>0.94340000000000002</v>
      </c>
    </row>
    <row r="8223" spans="1:5" x14ac:dyDescent="0.2">
      <c r="A8223" s="39">
        <v>105</v>
      </c>
      <c r="B8223" s="39">
        <v>2067</v>
      </c>
      <c r="C8223" s="38" t="s">
        <v>8296</v>
      </c>
      <c r="D8223" s="39">
        <v>0.94340000000000002</v>
      </c>
      <c r="E8223" s="39">
        <v>0.94340000000000002</v>
      </c>
    </row>
    <row r="8224" spans="1:5" x14ac:dyDescent="0.2">
      <c r="A8224" s="39">
        <v>105</v>
      </c>
      <c r="B8224" s="39">
        <v>2068</v>
      </c>
      <c r="C8224" s="38" t="s">
        <v>8297</v>
      </c>
      <c r="D8224" s="39">
        <v>0.94340000000000002</v>
      </c>
      <c r="E8224" s="39">
        <v>0.94340000000000002</v>
      </c>
    </row>
    <row r="8225" spans="1:5" x14ac:dyDescent="0.2">
      <c r="A8225" s="39">
        <v>105</v>
      </c>
      <c r="B8225" s="39">
        <v>2069</v>
      </c>
      <c r="C8225" s="38" t="s">
        <v>8298</v>
      </c>
      <c r="D8225" s="39">
        <v>0.94340000000000002</v>
      </c>
      <c r="E8225" s="39">
        <v>0.94340000000000002</v>
      </c>
    </row>
    <row r="8226" spans="1:5" x14ac:dyDescent="0.2">
      <c r="A8226" s="39">
        <v>105</v>
      </c>
      <c r="B8226" s="39">
        <v>2070</v>
      </c>
      <c r="C8226" s="38" t="s">
        <v>8299</v>
      </c>
      <c r="D8226" s="39">
        <v>0.94340000000000002</v>
      </c>
      <c r="E8226" s="39">
        <v>0.94340000000000002</v>
      </c>
    </row>
    <row r="8227" spans="1:5" x14ac:dyDescent="0.2">
      <c r="A8227" s="39">
        <v>105</v>
      </c>
      <c r="B8227" s="39">
        <v>2071</v>
      </c>
      <c r="C8227" s="38" t="s">
        <v>8300</v>
      </c>
      <c r="D8227" s="39">
        <v>0.94340000000000002</v>
      </c>
      <c r="E8227" s="39">
        <v>0.94340000000000002</v>
      </c>
    </row>
    <row r="8228" spans="1:5" x14ac:dyDescent="0.2">
      <c r="A8228" s="39">
        <v>105</v>
      </c>
      <c r="B8228" s="39">
        <v>2072</v>
      </c>
      <c r="C8228" s="38" t="s">
        <v>8301</v>
      </c>
      <c r="D8228" s="39">
        <v>0.94340000000000002</v>
      </c>
      <c r="E8228" s="39">
        <v>0.94340000000000002</v>
      </c>
    </row>
    <row r="8229" spans="1:5" x14ac:dyDescent="0.2">
      <c r="A8229" s="39">
        <v>105</v>
      </c>
      <c r="B8229" s="39">
        <v>2073</v>
      </c>
      <c r="C8229" s="38" t="s">
        <v>8302</v>
      </c>
      <c r="D8229" s="39">
        <v>0.94340000000000002</v>
      </c>
      <c r="E8229" s="39">
        <v>0.94340000000000002</v>
      </c>
    </row>
    <row r="8230" spans="1:5" x14ac:dyDescent="0.2">
      <c r="A8230" s="39">
        <v>105</v>
      </c>
      <c r="B8230" s="39">
        <v>2074</v>
      </c>
      <c r="C8230" s="38" t="s">
        <v>8303</v>
      </c>
      <c r="D8230" s="39">
        <v>0.94340000000000002</v>
      </c>
      <c r="E8230" s="39">
        <v>0.94340000000000002</v>
      </c>
    </row>
    <row r="8231" spans="1:5" x14ac:dyDescent="0.2">
      <c r="A8231" s="39">
        <v>105</v>
      </c>
      <c r="B8231" s="39">
        <v>2075</v>
      </c>
      <c r="C8231" s="38" t="s">
        <v>8304</v>
      </c>
      <c r="D8231" s="39">
        <v>0.94340000000000002</v>
      </c>
      <c r="E8231" s="39">
        <v>0.94340000000000002</v>
      </c>
    </row>
    <row r="8232" spans="1:5" x14ac:dyDescent="0.2">
      <c r="A8232" s="39">
        <v>105</v>
      </c>
      <c r="B8232" s="39">
        <v>2076</v>
      </c>
      <c r="C8232" s="38" t="s">
        <v>8305</v>
      </c>
      <c r="D8232" s="39">
        <v>0.94340000000000002</v>
      </c>
      <c r="E8232" s="39">
        <v>0.94340000000000002</v>
      </c>
    </row>
    <row r="8233" spans="1:5" x14ac:dyDescent="0.2">
      <c r="A8233" s="39">
        <v>105</v>
      </c>
      <c r="B8233" s="39">
        <v>2077</v>
      </c>
      <c r="C8233" s="38" t="s">
        <v>8306</v>
      </c>
      <c r="D8233" s="39">
        <v>0.94340000000000002</v>
      </c>
      <c r="E8233" s="39">
        <v>0.94340000000000002</v>
      </c>
    </row>
    <row r="8234" spans="1:5" x14ac:dyDescent="0.2">
      <c r="A8234" s="39">
        <v>105</v>
      </c>
      <c r="B8234" s="39">
        <v>2078</v>
      </c>
      <c r="C8234" s="38" t="s">
        <v>8307</v>
      </c>
      <c r="D8234" s="39">
        <v>0.94340000000000002</v>
      </c>
      <c r="E8234" s="39">
        <v>0.94340000000000002</v>
      </c>
    </row>
    <row r="8235" spans="1:5" x14ac:dyDescent="0.2">
      <c r="A8235" s="39">
        <v>105</v>
      </c>
      <c r="B8235" s="39">
        <v>2079</v>
      </c>
      <c r="C8235" s="38" t="s">
        <v>8308</v>
      </c>
      <c r="D8235" s="39">
        <v>0.94340000000000002</v>
      </c>
      <c r="E8235" s="39">
        <v>0.94340000000000002</v>
      </c>
    </row>
    <row r="8236" spans="1:5" x14ac:dyDescent="0.2">
      <c r="A8236" s="39">
        <v>105</v>
      </c>
      <c r="B8236" s="39">
        <v>2080</v>
      </c>
      <c r="C8236" s="38" t="s">
        <v>8309</v>
      </c>
      <c r="D8236" s="39">
        <v>0.94340000000000002</v>
      </c>
      <c r="E8236" s="39">
        <v>0.94340000000000002</v>
      </c>
    </row>
    <row r="8237" spans="1:5" x14ac:dyDescent="0.2">
      <c r="A8237" s="39">
        <v>105</v>
      </c>
      <c r="B8237" s="39">
        <v>2081</v>
      </c>
      <c r="C8237" s="38" t="s">
        <v>8310</v>
      </c>
      <c r="D8237" s="39">
        <v>0.94340000000000002</v>
      </c>
      <c r="E8237" s="39">
        <v>0.94340000000000002</v>
      </c>
    </row>
    <row r="8238" spans="1:5" x14ac:dyDescent="0.2">
      <c r="A8238" s="39">
        <v>105</v>
      </c>
      <c r="B8238" s="39">
        <v>2082</v>
      </c>
      <c r="C8238" s="38" t="s">
        <v>8311</v>
      </c>
      <c r="D8238" s="39">
        <v>0.94340000000000002</v>
      </c>
      <c r="E8238" s="39">
        <v>0.94340000000000002</v>
      </c>
    </row>
    <row r="8239" spans="1:5" x14ac:dyDescent="0.2">
      <c r="A8239" s="39">
        <v>105</v>
      </c>
      <c r="B8239" s="39">
        <v>2083</v>
      </c>
      <c r="C8239" s="38" t="s">
        <v>8312</v>
      </c>
      <c r="D8239" s="39">
        <v>0.94340000000000002</v>
      </c>
      <c r="E8239" s="39">
        <v>0.94340000000000002</v>
      </c>
    </row>
    <row r="8240" spans="1:5" x14ac:dyDescent="0.2">
      <c r="A8240" s="39">
        <v>105</v>
      </c>
      <c r="B8240" s="39">
        <v>2084</v>
      </c>
      <c r="C8240" s="38" t="s">
        <v>8313</v>
      </c>
      <c r="D8240" s="39">
        <v>0.94340000000000002</v>
      </c>
      <c r="E8240" s="39">
        <v>0.94340000000000002</v>
      </c>
    </row>
    <row r="8241" spans="1:5" x14ac:dyDescent="0.2">
      <c r="A8241" s="39">
        <v>105</v>
      </c>
      <c r="B8241" s="39">
        <v>2085</v>
      </c>
      <c r="C8241" s="38" t="s">
        <v>8314</v>
      </c>
      <c r="D8241" s="39">
        <v>0.94340000000000002</v>
      </c>
      <c r="E8241" s="39">
        <v>0.94340000000000002</v>
      </c>
    </row>
    <row r="8242" spans="1:5" x14ac:dyDescent="0.2">
      <c r="A8242" s="39">
        <v>105</v>
      </c>
      <c r="B8242" s="39">
        <v>2086</v>
      </c>
      <c r="C8242" s="38" t="s">
        <v>8315</v>
      </c>
      <c r="D8242" s="39">
        <v>0.94340000000000002</v>
      </c>
      <c r="E8242" s="39">
        <v>0.94340000000000002</v>
      </c>
    </row>
    <row r="8243" spans="1:5" x14ac:dyDescent="0.2">
      <c r="A8243" s="39">
        <v>105</v>
      </c>
      <c r="B8243" s="39">
        <v>2087</v>
      </c>
      <c r="C8243" s="38" t="s">
        <v>8316</v>
      </c>
      <c r="D8243" s="39">
        <v>0.94340000000000002</v>
      </c>
      <c r="E8243" s="39">
        <v>0.94340000000000002</v>
      </c>
    </row>
    <row r="8244" spans="1:5" x14ac:dyDescent="0.2">
      <c r="A8244" s="39">
        <v>105</v>
      </c>
      <c r="B8244" s="39">
        <v>2088</v>
      </c>
      <c r="C8244" s="38" t="s">
        <v>8317</v>
      </c>
      <c r="D8244" s="39">
        <v>0.94340000000000002</v>
      </c>
      <c r="E8244" s="39">
        <v>0.94340000000000002</v>
      </c>
    </row>
    <row r="8245" spans="1:5" x14ac:dyDescent="0.2">
      <c r="A8245" s="39">
        <v>105</v>
      </c>
      <c r="B8245" s="39">
        <v>2089</v>
      </c>
      <c r="C8245" s="38" t="s">
        <v>8318</v>
      </c>
      <c r="D8245" s="39">
        <v>0.94340000000000002</v>
      </c>
      <c r="E8245" s="39">
        <v>0.94340000000000002</v>
      </c>
    </row>
    <row r="8246" spans="1:5" x14ac:dyDescent="0.2">
      <c r="A8246" s="39">
        <v>105</v>
      </c>
      <c r="B8246" s="39">
        <v>2090</v>
      </c>
      <c r="C8246" s="38" t="s">
        <v>8319</v>
      </c>
      <c r="D8246" s="39">
        <v>0.94340000000000002</v>
      </c>
      <c r="E8246" s="39">
        <v>0.94340000000000002</v>
      </c>
    </row>
    <row r="8247" spans="1:5" x14ac:dyDescent="0.2">
      <c r="A8247" s="39">
        <v>105</v>
      </c>
      <c r="B8247" s="39">
        <v>2091</v>
      </c>
      <c r="C8247" s="38" t="s">
        <v>8320</v>
      </c>
      <c r="D8247" s="39">
        <v>0.94340000000000002</v>
      </c>
      <c r="E8247" s="39">
        <v>0.94340000000000002</v>
      </c>
    </row>
    <row r="8248" spans="1:5" x14ac:dyDescent="0.2">
      <c r="A8248" s="39">
        <v>105</v>
      </c>
      <c r="B8248" s="39">
        <v>2092</v>
      </c>
      <c r="C8248" s="38" t="s">
        <v>8321</v>
      </c>
      <c r="D8248" s="39">
        <v>0.94340000000000002</v>
      </c>
      <c r="E8248" s="39">
        <v>0.94340000000000002</v>
      </c>
    </row>
    <row r="8249" spans="1:5" x14ac:dyDescent="0.2">
      <c r="A8249" s="39">
        <v>105</v>
      </c>
      <c r="B8249" s="39">
        <v>2093</v>
      </c>
      <c r="C8249" s="38" t="s">
        <v>8322</v>
      </c>
      <c r="D8249" s="39">
        <v>0.94340000000000002</v>
      </c>
      <c r="E8249" s="39">
        <v>0.94340000000000002</v>
      </c>
    </row>
    <row r="8250" spans="1:5" x14ac:dyDescent="0.2">
      <c r="A8250" s="39">
        <v>105</v>
      </c>
      <c r="B8250" s="39">
        <v>2094</v>
      </c>
      <c r="C8250" s="38" t="s">
        <v>8323</v>
      </c>
      <c r="D8250" s="39">
        <v>0.94340000000000002</v>
      </c>
      <c r="E8250" s="39">
        <v>0.94340000000000002</v>
      </c>
    </row>
    <row r="8251" spans="1:5" x14ac:dyDescent="0.2">
      <c r="A8251" s="39">
        <v>105</v>
      </c>
      <c r="B8251" s="39">
        <v>2095</v>
      </c>
      <c r="C8251" s="38" t="s">
        <v>8324</v>
      </c>
      <c r="D8251" s="39">
        <v>0.94340000000000002</v>
      </c>
      <c r="E8251" s="39">
        <v>0.94340000000000002</v>
      </c>
    </row>
    <row r="8252" spans="1:5" x14ac:dyDescent="0.2">
      <c r="A8252" s="39">
        <v>105</v>
      </c>
      <c r="B8252" s="39">
        <v>2096</v>
      </c>
      <c r="C8252" s="38" t="s">
        <v>8325</v>
      </c>
      <c r="D8252" s="39">
        <v>0.94340000000000002</v>
      </c>
      <c r="E8252" s="39">
        <v>0.94340000000000002</v>
      </c>
    </row>
    <row r="8253" spans="1:5" x14ac:dyDescent="0.2">
      <c r="A8253" s="39">
        <v>105</v>
      </c>
      <c r="B8253" s="39">
        <v>2097</v>
      </c>
      <c r="C8253" s="38" t="s">
        <v>8326</v>
      </c>
      <c r="D8253" s="39">
        <v>0.94340000000000002</v>
      </c>
      <c r="E8253" s="39">
        <v>0.94340000000000002</v>
      </c>
    </row>
    <row r="8254" spans="1:5" x14ac:dyDescent="0.2">
      <c r="A8254" s="39">
        <v>105</v>
      </c>
      <c r="B8254" s="39">
        <v>2098</v>
      </c>
      <c r="C8254" s="38" t="s">
        <v>8327</v>
      </c>
      <c r="D8254" s="39">
        <v>0.94340000000000002</v>
      </c>
      <c r="E8254" s="39">
        <v>0.94340000000000002</v>
      </c>
    </row>
    <row r="8255" spans="1:5" x14ac:dyDescent="0.2">
      <c r="A8255" s="39">
        <v>105</v>
      </c>
      <c r="B8255" s="39">
        <v>2099</v>
      </c>
      <c r="C8255" s="38" t="s">
        <v>8328</v>
      </c>
      <c r="D8255" s="39">
        <v>0.94340000000000002</v>
      </c>
      <c r="E8255" s="39">
        <v>0.94340000000000002</v>
      </c>
    </row>
    <row r="8256" spans="1:5" x14ac:dyDescent="0.2">
      <c r="A8256" s="39">
        <v>105</v>
      </c>
      <c r="B8256" s="39">
        <v>2100</v>
      </c>
      <c r="C8256" s="38" t="s">
        <v>8329</v>
      </c>
      <c r="D8256" s="39">
        <v>0.94340000000000002</v>
      </c>
      <c r="E8256" s="39">
        <v>0.94340000000000002</v>
      </c>
    </row>
    <row r="8257" spans="1:5" x14ac:dyDescent="0.2">
      <c r="A8257" s="39">
        <v>105</v>
      </c>
      <c r="B8257" s="39">
        <v>2101</v>
      </c>
      <c r="C8257" s="38" t="s">
        <v>8330</v>
      </c>
      <c r="D8257" s="39">
        <v>0.94340000000000002</v>
      </c>
      <c r="E8257" s="39">
        <v>0.94340000000000002</v>
      </c>
    </row>
    <row r="8258" spans="1:5" x14ac:dyDescent="0.2">
      <c r="A8258" s="39">
        <v>105</v>
      </c>
      <c r="B8258" s="39">
        <v>2102</v>
      </c>
      <c r="C8258" s="38" t="s">
        <v>8331</v>
      </c>
      <c r="D8258" s="39">
        <v>0.94340000000000002</v>
      </c>
      <c r="E8258" s="39">
        <v>0.94340000000000002</v>
      </c>
    </row>
    <row r="8259" spans="1:5" x14ac:dyDescent="0.2">
      <c r="A8259" s="39">
        <v>105</v>
      </c>
      <c r="B8259" s="39">
        <v>2103</v>
      </c>
      <c r="C8259" s="38" t="s">
        <v>8332</v>
      </c>
      <c r="D8259" s="39">
        <v>0.94340000000000002</v>
      </c>
      <c r="E8259" s="39">
        <v>0.94340000000000002</v>
      </c>
    </row>
    <row r="8260" spans="1:5" x14ac:dyDescent="0.2">
      <c r="A8260" s="39">
        <v>105</v>
      </c>
      <c r="B8260" s="39">
        <v>2104</v>
      </c>
      <c r="C8260" s="38" t="s">
        <v>8333</v>
      </c>
      <c r="D8260" s="39">
        <v>0.94340000000000002</v>
      </c>
      <c r="E8260" s="39">
        <v>0.94340000000000002</v>
      </c>
    </row>
    <row r="8261" spans="1:5" x14ac:dyDescent="0.2">
      <c r="A8261" s="39">
        <v>105</v>
      </c>
      <c r="B8261" s="39">
        <v>2105</v>
      </c>
      <c r="C8261" s="38" t="s">
        <v>8334</v>
      </c>
      <c r="D8261" s="39">
        <v>0.94340000000000002</v>
      </c>
      <c r="E8261" s="39">
        <v>0.94340000000000002</v>
      </c>
    </row>
    <row r="8262" spans="1:5" x14ac:dyDescent="0.2">
      <c r="A8262" s="39">
        <v>105</v>
      </c>
      <c r="B8262" s="39">
        <v>2106</v>
      </c>
      <c r="C8262" s="38" t="s">
        <v>8335</v>
      </c>
      <c r="D8262" s="39">
        <v>0.94340000000000002</v>
      </c>
      <c r="E8262" s="39">
        <v>0.94340000000000002</v>
      </c>
    </row>
    <row r="8263" spans="1:5" x14ac:dyDescent="0.2">
      <c r="A8263" s="39">
        <v>105</v>
      </c>
      <c r="B8263" s="39">
        <v>2107</v>
      </c>
      <c r="C8263" s="38" t="s">
        <v>8336</v>
      </c>
      <c r="D8263" s="39">
        <v>0.94340000000000002</v>
      </c>
      <c r="E8263" s="39">
        <v>0.94340000000000002</v>
      </c>
    </row>
    <row r="8264" spans="1:5" x14ac:dyDescent="0.2">
      <c r="A8264" s="39">
        <v>105</v>
      </c>
      <c r="B8264" s="39">
        <v>2108</v>
      </c>
      <c r="C8264" s="38" t="s">
        <v>8337</v>
      </c>
      <c r="D8264" s="39">
        <v>0.94340000000000002</v>
      </c>
      <c r="E8264" s="39">
        <v>0.94340000000000002</v>
      </c>
    </row>
    <row r="8265" spans="1:5" x14ac:dyDescent="0.2">
      <c r="A8265" s="39">
        <v>105</v>
      </c>
      <c r="B8265" s="39">
        <v>2109</v>
      </c>
      <c r="C8265" s="38" t="s">
        <v>8338</v>
      </c>
      <c r="D8265" s="39">
        <v>0.94340000000000002</v>
      </c>
      <c r="E8265" s="39">
        <v>0.94340000000000002</v>
      </c>
    </row>
    <row r="8266" spans="1:5" x14ac:dyDescent="0.2">
      <c r="A8266" s="39">
        <v>105</v>
      </c>
      <c r="B8266" s="39">
        <v>2110</v>
      </c>
      <c r="C8266" s="38" t="s">
        <v>8339</v>
      </c>
      <c r="D8266" s="39">
        <v>0.94340000000000002</v>
      </c>
      <c r="E8266" s="39">
        <v>0.94340000000000002</v>
      </c>
    </row>
    <row r="8267" spans="1:5" x14ac:dyDescent="0.2">
      <c r="A8267" s="39">
        <v>105</v>
      </c>
      <c r="B8267" s="39">
        <v>2111</v>
      </c>
      <c r="C8267" s="38" t="s">
        <v>8340</v>
      </c>
      <c r="D8267" s="39">
        <v>0.94340000000000002</v>
      </c>
      <c r="E8267" s="39">
        <v>0.94340000000000002</v>
      </c>
    </row>
    <row r="8268" spans="1:5" x14ac:dyDescent="0.2">
      <c r="A8268" s="39">
        <v>105</v>
      </c>
      <c r="B8268" s="39">
        <v>2112</v>
      </c>
      <c r="C8268" s="38" t="s">
        <v>8341</v>
      </c>
      <c r="D8268" s="39">
        <v>0.94340000000000002</v>
      </c>
      <c r="E8268" s="39">
        <v>0.94340000000000002</v>
      </c>
    </row>
    <row r="8269" spans="1:5" x14ac:dyDescent="0.2">
      <c r="A8269" s="39">
        <v>105</v>
      </c>
      <c r="B8269" s="39">
        <v>2113</v>
      </c>
      <c r="C8269" s="38" t="s">
        <v>8342</v>
      </c>
      <c r="D8269" s="39">
        <v>0.94340000000000002</v>
      </c>
      <c r="E8269" s="39">
        <v>0.94340000000000002</v>
      </c>
    </row>
    <row r="8270" spans="1:5" x14ac:dyDescent="0.2">
      <c r="A8270" s="39">
        <v>105</v>
      </c>
      <c r="B8270" s="39">
        <v>2114</v>
      </c>
      <c r="C8270" s="38" t="s">
        <v>8343</v>
      </c>
      <c r="D8270" s="39">
        <v>0.94340000000000002</v>
      </c>
      <c r="E8270" s="39">
        <v>0.94340000000000002</v>
      </c>
    </row>
    <row r="8271" spans="1:5" x14ac:dyDescent="0.2">
      <c r="A8271" s="39">
        <v>105</v>
      </c>
      <c r="B8271" s="39">
        <v>2115</v>
      </c>
      <c r="C8271" s="38" t="s">
        <v>8344</v>
      </c>
      <c r="D8271" s="39">
        <v>0.94340000000000002</v>
      </c>
      <c r="E8271" s="39">
        <v>0.94340000000000002</v>
      </c>
    </row>
    <row r="8272" spans="1:5" x14ac:dyDescent="0.2">
      <c r="A8272" s="39">
        <v>105</v>
      </c>
      <c r="B8272" s="39">
        <v>2116</v>
      </c>
      <c r="C8272" s="38" t="s">
        <v>8345</v>
      </c>
      <c r="D8272" s="39">
        <v>0.94340000000000002</v>
      </c>
      <c r="E8272" s="39">
        <v>0.94340000000000002</v>
      </c>
    </row>
    <row r="8273" spans="1:5" x14ac:dyDescent="0.2">
      <c r="A8273" s="39">
        <v>105</v>
      </c>
      <c r="B8273" s="39">
        <v>2117</v>
      </c>
      <c r="C8273" s="38" t="s">
        <v>8346</v>
      </c>
      <c r="D8273" s="39">
        <v>0.94340000000000002</v>
      </c>
      <c r="E8273" s="39">
        <v>0.94340000000000002</v>
      </c>
    </row>
    <row r="8274" spans="1:5" x14ac:dyDescent="0.2">
      <c r="A8274" s="39">
        <v>106</v>
      </c>
      <c r="B8274" s="39">
        <v>2024</v>
      </c>
      <c r="C8274" s="38" t="s">
        <v>8347</v>
      </c>
      <c r="D8274" s="39">
        <v>0.96230000000000004</v>
      </c>
      <c r="E8274" s="39">
        <v>0.96230000000000004</v>
      </c>
    </row>
    <row r="8275" spans="1:5" x14ac:dyDescent="0.2">
      <c r="A8275" s="39">
        <v>106</v>
      </c>
      <c r="B8275" s="39">
        <v>2025</v>
      </c>
      <c r="C8275" s="38" t="s">
        <v>8348</v>
      </c>
      <c r="D8275" s="39">
        <v>0.94340000000000002</v>
      </c>
      <c r="E8275" s="39">
        <v>0.94340000000000002</v>
      </c>
    </row>
    <row r="8276" spans="1:5" x14ac:dyDescent="0.2">
      <c r="A8276" s="39">
        <v>106</v>
      </c>
      <c r="B8276" s="39">
        <v>2026</v>
      </c>
      <c r="C8276" s="38" t="s">
        <v>8349</v>
      </c>
      <c r="D8276" s="39">
        <v>0.94340000000000002</v>
      </c>
      <c r="E8276" s="39">
        <v>0.94340000000000002</v>
      </c>
    </row>
    <row r="8277" spans="1:5" x14ac:dyDescent="0.2">
      <c r="A8277" s="39">
        <v>106</v>
      </c>
      <c r="B8277" s="39">
        <v>2027</v>
      </c>
      <c r="C8277" s="38" t="s">
        <v>8350</v>
      </c>
      <c r="D8277" s="39">
        <v>0.94340000000000002</v>
      </c>
      <c r="E8277" s="39">
        <v>0.94340000000000002</v>
      </c>
    </row>
    <row r="8278" spans="1:5" x14ac:dyDescent="0.2">
      <c r="A8278" s="39">
        <v>106</v>
      </c>
      <c r="B8278" s="39">
        <v>2028</v>
      </c>
      <c r="C8278" s="38" t="s">
        <v>8351</v>
      </c>
      <c r="D8278" s="39">
        <v>0.94340000000000002</v>
      </c>
      <c r="E8278" s="39">
        <v>0.94340000000000002</v>
      </c>
    </row>
    <row r="8279" spans="1:5" x14ac:dyDescent="0.2">
      <c r="A8279" s="39">
        <v>106</v>
      </c>
      <c r="B8279" s="39">
        <v>2029</v>
      </c>
      <c r="C8279" s="38" t="s">
        <v>8352</v>
      </c>
      <c r="D8279" s="39">
        <v>0.94340000000000002</v>
      </c>
      <c r="E8279" s="39">
        <v>0.94340000000000002</v>
      </c>
    </row>
    <row r="8280" spans="1:5" x14ac:dyDescent="0.2">
      <c r="A8280" s="39">
        <v>106</v>
      </c>
      <c r="B8280" s="39">
        <v>2030</v>
      </c>
      <c r="C8280" s="38" t="s">
        <v>8353</v>
      </c>
      <c r="D8280" s="39">
        <v>0.94340000000000002</v>
      </c>
      <c r="E8280" s="39">
        <v>0.94340000000000002</v>
      </c>
    </row>
    <row r="8281" spans="1:5" x14ac:dyDescent="0.2">
      <c r="A8281" s="39">
        <v>106</v>
      </c>
      <c r="B8281" s="39">
        <v>2031</v>
      </c>
      <c r="C8281" s="38" t="s">
        <v>8354</v>
      </c>
      <c r="D8281" s="39">
        <v>0.94340000000000002</v>
      </c>
      <c r="E8281" s="39">
        <v>0.94340000000000002</v>
      </c>
    </row>
    <row r="8282" spans="1:5" x14ac:dyDescent="0.2">
      <c r="A8282" s="39">
        <v>106</v>
      </c>
      <c r="B8282" s="39">
        <v>2032</v>
      </c>
      <c r="C8282" s="38" t="s">
        <v>8355</v>
      </c>
      <c r="D8282" s="39">
        <v>0.94340000000000002</v>
      </c>
      <c r="E8282" s="39">
        <v>0.94340000000000002</v>
      </c>
    </row>
    <row r="8283" spans="1:5" x14ac:dyDescent="0.2">
      <c r="A8283" s="39">
        <v>106</v>
      </c>
      <c r="B8283" s="39">
        <v>2033</v>
      </c>
      <c r="C8283" s="38" t="s">
        <v>8356</v>
      </c>
      <c r="D8283" s="39">
        <v>0.94340000000000002</v>
      </c>
      <c r="E8283" s="39">
        <v>0.94340000000000002</v>
      </c>
    </row>
    <row r="8284" spans="1:5" x14ac:dyDescent="0.2">
      <c r="A8284" s="39">
        <v>106</v>
      </c>
      <c r="B8284" s="39">
        <v>2034</v>
      </c>
      <c r="C8284" s="38" t="s">
        <v>8357</v>
      </c>
      <c r="D8284" s="39">
        <v>0.94340000000000002</v>
      </c>
      <c r="E8284" s="39">
        <v>0.94340000000000002</v>
      </c>
    </row>
    <row r="8285" spans="1:5" x14ac:dyDescent="0.2">
      <c r="A8285" s="39">
        <v>106</v>
      </c>
      <c r="B8285" s="39">
        <v>2035</v>
      </c>
      <c r="C8285" s="38" t="s">
        <v>8358</v>
      </c>
      <c r="D8285" s="39">
        <v>0.94340000000000002</v>
      </c>
      <c r="E8285" s="39">
        <v>0.94340000000000002</v>
      </c>
    </row>
    <row r="8286" spans="1:5" x14ac:dyDescent="0.2">
      <c r="A8286" s="39">
        <v>106</v>
      </c>
      <c r="B8286" s="39">
        <v>2036</v>
      </c>
      <c r="C8286" s="38" t="s">
        <v>8359</v>
      </c>
      <c r="D8286" s="39">
        <v>0.94340000000000002</v>
      </c>
      <c r="E8286" s="39">
        <v>0.94340000000000002</v>
      </c>
    </row>
    <row r="8287" spans="1:5" x14ac:dyDescent="0.2">
      <c r="A8287" s="39">
        <v>106</v>
      </c>
      <c r="B8287" s="39">
        <v>2037</v>
      </c>
      <c r="C8287" s="38" t="s">
        <v>8360</v>
      </c>
      <c r="D8287" s="39">
        <v>0.94340000000000002</v>
      </c>
      <c r="E8287" s="39">
        <v>0.94340000000000002</v>
      </c>
    </row>
    <row r="8288" spans="1:5" x14ac:dyDescent="0.2">
      <c r="A8288" s="39">
        <v>106</v>
      </c>
      <c r="B8288" s="39">
        <v>2038</v>
      </c>
      <c r="C8288" s="38" t="s">
        <v>8361</v>
      </c>
      <c r="D8288" s="39">
        <v>0.94340000000000002</v>
      </c>
      <c r="E8288" s="39">
        <v>0.94340000000000002</v>
      </c>
    </row>
    <row r="8289" spans="1:5" x14ac:dyDescent="0.2">
      <c r="A8289" s="39">
        <v>106</v>
      </c>
      <c r="B8289" s="39">
        <v>2039</v>
      </c>
      <c r="C8289" s="38" t="s">
        <v>8362</v>
      </c>
      <c r="D8289" s="39">
        <v>0.94340000000000002</v>
      </c>
      <c r="E8289" s="39">
        <v>0.94340000000000002</v>
      </c>
    </row>
    <row r="8290" spans="1:5" x14ac:dyDescent="0.2">
      <c r="A8290" s="39">
        <v>106</v>
      </c>
      <c r="B8290" s="39">
        <v>2040</v>
      </c>
      <c r="C8290" s="38" t="s">
        <v>8363</v>
      </c>
      <c r="D8290" s="39">
        <v>0.94340000000000002</v>
      </c>
      <c r="E8290" s="39">
        <v>0.94340000000000002</v>
      </c>
    </row>
    <row r="8291" spans="1:5" x14ac:dyDescent="0.2">
      <c r="A8291" s="39">
        <v>106</v>
      </c>
      <c r="B8291" s="39">
        <v>2041</v>
      </c>
      <c r="C8291" s="38" t="s">
        <v>8364</v>
      </c>
      <c r="D8291" s="39">
        <v>0.94340000000000002</v>
      </c>
      <c r="E8291" s="39">
        <v>0.94340000000000002</v>
      </c>
    </row>
    <row r="8292" spans="1:5" x14ac:dyDescent="0.2">
      <c r="A8292" s="39">
        <v>106</v>
      </c>
      <c r="B8292" s="39">
        <v>2042</v>
      </c>
      <c r="C8292" s="38" t="s">
        <v>8365</v>
      </c>
      <c r="D8292" s="39">
        <v>0.94340000000000002</v>
      </c>
      <c r="E8292" s="39">
        <v>0.94340000000000002</v>
      </c>
    </row>
    <row r="8293" spans="1:5" x14ac:dyDescent="0.2">
      <c r="A8293" s="39">
        <v>106</v>
      </c>
      <c r="B8293" s="39">
        <v>2043</v>
      </c>
      <c r="C8293" s="38" t="s">
        <v>8366</v>
      </c>
      <c r="D8293" s="39">
        <v>0.94340000000000002</v>
      </c>
      <c r="E8293" s="39">
        <v>0.94340000000000002</v>
      </c>
    </row>
    <row r="8294" spans="1:5" x14ac:dyDescent="0.2">
      <c r="A8294" s="39">
        <v>106</v>
      </c>
      <c r="B8294" s="39">
        <v>2044</v>
      </c>
      <c r="C8294" s="38" t="s">
        <v>8367</v>
      </c>
      <c r="D8294" s="39">
        <v>0.94340000000000002</v>
      </c>
      <c r="E8294" s="39">
        <v>0.94340000000000002</v>
      </c>
    </row>
    <row r="8295" spans="1:5" x14ac:dyDescent="0.2">
      <c r="A8295" s="39">
        <v>106</v>
      </c>
      <c r="B8295" s="39">
        <v>2045</v>
      </c>
      <c r="C8295" s="38" t="s">
        <v>8368</v>
      </c>
      <c r="D8295" s="39">
        <v>0.94340000000000002</v>
      </c>
      <c r="E8295" s="39">
        <v>0.94340000000000002</v>
      </c>
    </row>
    <row r="8296" spans="1:5" x14ac:dyDescent="0.2">
      <c r="A8296" s="39">
        <v>106</v>
      </c>
      <c r="B8296" s="39">
        <v>2046</v>
      </c>
      <c r="C8296" s="38" t="s">
        <v>8369</v>
      </c>
      <c r="D8296" s="39">
        <v>0.94340000000000002</v>
      </c>
      <c r="E8296" s="39">
        <v>0.94340000000000002</v>
      </c>
    </row>
    <row r="8297" spans="1:5" x14ac:dyDescent="0.2">
      <c r="A8297" s="39">
        <v>106</v>
      </c>
      <c r="B8297" s="39">
        <v>2047</v>
      </c>
      <c r="C8297" s="38" t="s">
        <v>8370</v>
      </c>
      <c r="D8297" s="39">
        <v>0.94340000000000002</v>
      </c>
      <c r="E8297" s="39">
        <v>0.94340000000000002</v>
      </c>
    </row>
    <row r="8298" spans="1:5" x14ac:dyDescent="0.2">
      <c r="A8298" s="39">
        <v>106</v>
      </c>
      <c r="B8298" s="39">
        <v>2048</v>
      </c>
      <c r="C8298" s="38" t="s">
        <v>8371</v>
      </c>
      <c r="D8298" s="39">
        <v>0.94340000000000002</v>
      </c>
      <c r="E8298" s="39">
        <v>0.94340000000000002</v>
      </c>
    </row>
    <row r="8299" spans="1:5" x14ac:dyDescent="0.2">
      <c r="A8299" s="39">
        <v>106</v>
      </c>
      <c r="B8299" s="39">
        <v>2049</v>
      </c>
      <c r="C8299" s="38" t="s">
        <v>8372</v>
      </c>
      <c r="D8299" s="39">
        <v>0.94340000000000002</v>
      </c>
      <c r="E8299" s="39">
        <v>0.94340000000000002</v>
      </c>
    </row>
    <row r="8300" spans="1:5" x14ac:dyDescent="0.2">
      <c r="A8300" s="39">
        <v>106</v>
      </c>
      <c r="B8300" s="39">
        <v>2050</v>
      </c>
      <c r="C8300" s="38" t="s">
        <v>8373</v>
      </c>
      <c r="D8300" s="39">
        <v>0.94340000000000002</v>
      </c>
      <c r="E8300" s="39">
        <v>0.94340000000000002</v>
      </c>
    </row>
    <row r="8301" spans="1:5" x14ac:dyDescent="0.2">
      <c r="A8301" s="39">
        <v>106</v>
      </c>
      <c r="B8301" s="39">
        <v>2051</v>
      </c>
      <c r="C8301" s="38" t="s">
        <v>8374</v>
      </c>
      <c r="D8301" s="39">
        <v>0.94340000000000002</v>
      </c>
      <c r="E8301" s="39">
        <v>0.94340000000000002</v>
      </c>
    </row>
    <row r="8302" spans="1:5" x14ac:dyDescent="0.2">
      <c r="A8302" s="39">
        <v>106</v>
      </c>
      <c r="B8302" s="39">
        <v>2052</v>
      </c>
      <c r="C8302" s="38" t="s">
        <v>8375</v>
      </c>
      <c r="D8302" s="39">
        <v>0.94340000000000002</v>
      </c>
      <c r="E8302" s="39">
        <v>0.94340000000000002</v>
      </c>
    </row>
    <row r="8303" spans="1:5" x14ac:dyDescent="0.2">
      <c r="A8303" s="39">
        <v>106</v>
      </c>
      <c r="B8303" s="39">
        <v>2053</v>
      </c>
      <c r="C8303" s="38" t="s">
        <v>8376</v>
      </c>
      <c r="D8303" s="39">
        <v>0.94340000000000002</v>
      </c>
      <c r="E8303" s="39">
        <v>0.94340000000000002</v>
      </c>
    </row>
    <row r="8304" spans="1:5" x14ac:dyDescent="0.2">
      <c r="A8304" s="39">
        <v>106</v>
      </c>
      <c r="B8304" s="39">
        <v>2054</v>
      </c>
      <c r="C8304" s="38" t="s">
        <v>8377</v>
      </c>
      <c r="D8304" s="39">
        <v>0.94340000000000002</v>
      </c>
      <c r="E8304" s="39">
        <v>0.94340000000000002</v>
      </c>
    </row>
    <row r="8305" spans="1:5" x14ac:dyDescent="0.2">
      <c r="A8305" s="39">
        <v>106</v>
      </c>
      <c r="B8305" s="39">
        <v>2055</v>
      </c>
      <c r="C8305" s="38" t="s">
        <v>8378</v>
      </c>
      <c r="D8305" s="39">
        <v>0.94340000000000002</v>
      </c>
      <c r="E8305" s="39">
        <v>0.94340000000000002</v>
      </c>
    </row>
    <row r="8306" spans="1:5" x14ac:dyDescent="0.2">
      <c r="A8306" s="39">
        <v>106</v>
      </c>
      <c r="B8306" s="39">
        <v>2056</v>
      </c>
      <c r="C8306" s="38" t="s">
        <v>8379</v>
      </c>
      <c r="D8306" s="39">
        <v>0.94340000000000002</v>
      </c>
      <c r="E8306" s="39">
        <v>0.94340000000000002</v>
      </c>
    </row>
    <row r="8307" spans="1:5" x14ac:dyDescent="0.2">
      <c r="A8307" s="39">
        <v>106</v>
      </c>
      <c r="B8307" s="39">
        <v>2057</v>
      </c>
      <c r="C8307" s="38" t="s">
        <v>8380</v>
      </c>
      <c r="D8307" s="39">
        <v>0.94340000000000002</v>
      </c>
      <c r="E8307" s="39">
        <v>0.94340000000000002</v>
      </c>
    </row>
    <row r="8308" spans="1:5" x14ac:dyDescent="0.2">
      <c r="A8308" s="39">
        <v>106</v>
      </c>
      <c r="B8308" s="39">
        <v>2058</v>
      </c>
      <c r="C8308" s="38" t="s">
        <v>8381</v>
      </c>
      <c r="D8308" s="39">
        <v>0.94340000000000002</v>
      </c>
      <c r="E8308" s="39">
        <v>0.94340000000000002</v>
      </c>
    </row>
    <row r="8309" spans="1:5" x14ac:dyDescent="0.2">
      <c r="A8309" s="39">
        <v>106</v>
      </c>
      <c r="B8309" s="39">
        <v>2059</v>
      </c>
      <c r="C8309" s="38" t="s">
        <v>8382</v>
      </c>
      <c r="D8309" s="39">
        <v>0.94340000000000002</v>
      </c>
      <c r="E8309" s="39">
        <v>0.94340000000000002</v>
      </c>
    </row>
    <row r="8310" spans="1:5" x14ac:dyDescent="0.2">
      <c r="A8310" s="39">
        <v>106</v>
      </c>
      <c r="B8310" s="39">
        <v>2060</v>
      </c>
      <c r="C8310" s="38" t="s">
        <v>8383</v>
      </c>
      <c r="D8310" s="39">
        <v>0.94340000000000002</v>
      </c>
      <c r="E8310" s="39">
        <v>0.94340000000000002</v>
      </c>
    </row>
    <row r="8311" spans="1:5" x14ac:dyDescent="0.2">
      <c r="A8311" s="39">
        <v>106</v>
      </c>
      <c r="B8311" s="39">
        <v>2061</v>
      </c>
      <c r="C8311" s="38" t="s">
        <v>8384</v>
      </c>
      <c r="D8311" s="39">
        <v>0.94340000000000002</v>
      </c>
      <c r="E8311" s="39">
        <v>0.94340000000000002</v>
      </c>
    </row>
    <row r="8312" spans="1:5" x14ac:dyDescent="0.2">
      <c r="A8312" s="39">
        <v>106</v>
      </c>
      <c r="B8312" s="39">
        <v>2062</v>
      </c>
      <c r="C8312" s="38" t="s">
        <v>8385</v>
      </c>
      <c r="D8312" s="39">
        <v>0.94340000000000002</v>
      </c>
      <c r="E8312" s="39">
        <v>0.94340000000000002</v>
      </c>
    </row>
    <row r="8313" spans="1:5" x14ac:dyDescent="0.2">
      <c r="A8313" s="39">
        <v>106</v>
      </c>
      <c r="B8313" s="39">
        <v>2063</v>
      </c>
      <c r="C8313" s="38" t="s">
        <v>8386</v>
      </c>
      <c r="D8313" s="39">
        <v>0.94340000000000002</v>
      </c>
      <c r="E8313" s="39">
        <v>0.94340000000000002</v>
      </c>
    </row>
    <row r="8314" spans="1:5" x14ac:dyDescent="0.2">
      <c r="A8314" s="39">
        <v>106</v>
      </c>
      <c r="B8314" s="39">
        <v>2064</v>
      </c>
      <c r="C8314" s="38" t="s">
        <v>8387</v>
      </c>
      <c r="D8314" s="39">
        <v>0.94340000000000002</v>
      </c>
      <c r="E8314" s="39">
        <v>0.94340000000000002</v>
      </c>
    </row>
    <row r="8315" spans="1:5" x14ac:dyDescent="0.2">
      <c r="A8315" s="39">
        <v>106</v>
      </c>
      <c r="B8315" s="39">
        <v>2065</v>
      </c>
      <c r="C8315" s="38" t="s">
        <v>8388</v>
      </c>
      <c r="D8315" s="39">
        <v>0.94340000000000002</v>
      </c>
      <c r="E8315" s="39">
        <v>0.94340000000000002</v>
      </c>
    </row>
    <row r="8316" spans="1:5" x14ac:dyDescent="0.2">
      <c r="A8316" s="39">
        <v>106</v>
      </c>
      <c r="B8316" s="39">
        <v>2066</v>
      </c>
      <c r="C8316" s="38" t="s">
        <v>8389</v>
      </c>
      <c r="D8316" s="39">
        <v>0.94340000000000002</v>
      </c>
      <c r="E8316" s="39">
        <v>0.94340000000000002</v>
      </c>
    </row>
    <row r="8317" spans="1:5" x14ac:dyDescent="0.2">
      <c r="A8317" s="39">
        <v>106</v>
      </c>
      <c r="B8317" s="39">
        <v>2067</v>
      </c>
      <c r="C8317" s="38" t="s">
        <v>8390</v>
      </c>
      <c r="D8317" s="39">
        <v>0.94340000000000002</v>
      </c>
      <c r="E8317" s="39">
        <v>0.94340000000000002</v>
      </c>
    </row>
    <row r="8318" spans="1:5" x14ac:dyDescent="0.2">
      <c r="A8318" s="39">
        <v>106</v>
      </c>
      <c r="B8318" s="39">
        <v>2068</v>
      </c>
      <c r="C8318" s="38" t="s">
        <v>8391</v>
      </c>
      <c r="D8318" s="39">
        <v>0.94340000000000002</v>
      </c>
      <c r="E8318" s="39">
        <v>0.94340000000000002</v>
      </c>
    </row>
    <row r="8319" spans="1:5" x14ac:dyDescent="0.2">
      <c r="A8319" s="39">
        <v>106</v>
      </c>
      <c r="B8319" s="39">
        <v>2069</v>
      </c>
      <c r="C8319" s="38" t="s">
        <v>8392</v>
      </c>
      <c r="D8319" s="39">
        <v>0.94340000000000002</v>
      </c>
      <c r="E8319" s="39">
        <v>0.94340000000000002</v>
      </c>
    </row>
    <row r="8320" spans="1:5" x14ac:dyDescent="0.2">
      <c r="A8320" s="39">
        <v>106</v>
      </c>
      <c r="B8320" s="39">
        <v>2070</v>
      </c>
      <c r="C8320" s="38" t="s">
        <v>8393</v>
      </c>
      <c r="D8320" s="39">
        <v>0.94340000000000002</v>
      </c>
      <c r="E8320" s="39">
        <v>0.94340000000000002</v>
      </c>
    </row>
    <row r="8321" spans="1:5" x14ac:dyDescent="0.2">
      <c r="A8321" s="39">
        <v>106</v>
      </c>
      <c r="B8321" s="39">
        <v>2071</v>
      </c>
      <c r="C8321" s="38" t="s">
        <v>8394</v>
      </c>
      <c r="D8321" s="39">
        <v>0.94340000000000002</v>
      </c>
      <c r="E8321" s="39">
        <v>0.94340000000000002</v>
      </c>
    </row>
    <row r="8322" spans="1:5" x14ac:dyDescent="0.2">
      <c r="A8322" s="39">
        <v>106</v>
      </c>
      <c r="B8322" s="39">
        <v>2072</v>
      </c>
      <c r="C8322" s="38" t="s">
        <v>8395</v>
      </c>
      <c r="D8322" s="39">
        <v>0.94340000000000002</v>
      </c>
      <c r="E8322" s="39">
        <v>0.94340000000000002</v>
      </c>
    </row>
    <row r="8323" spans="1:5" x14ac:dyDescent="0.2">
      <c r="A8323" s="39">
        <v>106</v>
      </c>
      <c r="B8323" s="39">
        <v>2073</v>
      </c>
      <c r="C8323" s="38" t="s">
        <v>8396</v>
      </c>
      <c r="D8323" s="39">
        <v>0.94340000000000002</v>
      </c>
      <c r="E8323" s="39">
        <v>0.94340000000000002</v>
      </c>
    </row>
    <row r="8324" spans="1:5" x14ac:dyDescent="0.2">
      <c r="A8324" s="39">
        <v>106</v>
      </c>
      <c r="B8324" s="39">
        <v>2074</v>
      </c>
      <c r="C8324" s="38" t="s">
        <v>8397</v>
      </c>
      <c r="D8324" s="39">
        <v>0.94340000000000002</v>
      </c>
      <c r="E8324" s="39">
        <v>0.94340000000000002</v>
      </c>
    </row>
    <row r="8325" spans="1:5" x14ac:dyDescent="0.2">
      <c r="A8325" s="39">
        <v>106</v>
      </c>
      <c r="B8325" s="39">
        <v>2075</v>
      </c>
      <c r="C8325" s="38" t="s">
        <v>8398</v>
      </c>
      <c r="D8325" s="39">
        <v>0.94340000000000002</v>
      </c>
      <c r="E8325" s="39">
        <v>0.94340000000000002</v>
      </c>
    </row>
    <row r="8326" spans="1:5" x14ac:dyDescent="0.2">
      <c r="A8326" s="39">
        <v>106</v>
      </c>
      <c r="B8326" s="39">
        <v>2076</v>
      </c>
      <c r="C8326" s="38" t="s">
        <v>8399</v>
      </c>
      <c r="D8326" s="39">
        <v>0.94340000000000002</v>
      </c>
      <c r="E8326" s="39">
        <v>0.94340000000000002</v>
      </c>
    </row>
    <row r="8327" spans="1:5" x14ac:dyDescent="0.2">
      <c r="A8327" s="39">
        <v>106</v>
      </c>
      <c r="B8327" s="39">
        <v>2077</v>
      </c>
      <c r="C8327" s="38" t="s">
        <v>8400</v>
      </c>
      <c r="D8327" s="39">
        <v>0.94340000000000002</v>
      </c>
      <c r="E8327" s="39">
        <v>0.94340000000000002</v>
      </c>
    </row>
    <row r="8328" spans="1:5" x14ac:dyDescent="0.2">
      <c r="A8328" s="39">
        <v>106</v>
      </c>
      <c r="B8328" s="39">
        <v>2078</v>
      </c>
      <c r="C8328" s="38" t="s">
        <v>8401</v>
      </c>
      <c r="D8328" s="39">
        <v>0.94340000000000002</v>
      </c>
      <c r="E8328" s="39">
        <v>0.94340000000000002</v>
      </c>
    </row>
    <row r="8329" spans="1:5" x14ac:dyDescent="0.2">
      <c r="A8329" s="39">
        <v>106</v>
      </c>
      <c r="B8329" s="39">
        <v>2079</v>
      </c>
      <c r="C8329" s="38" t="s">
        <v>8402</v>
      </c>
      <c r="D8329" s="39">
        <v>0.94340000000000002</v>
      </c>
      <c r="E8329" s="39">
        <v>0.94340000000000002</v>
      </c>
    </row>
    <row r="8330" spans="1:5" x14ac:dyDescent="0.2">
      <c r="A8330" s="39">
        <v>106</v>
      </c>
      <c r="B8330" s="39">
        <v>2080</v>
      </c>
      <c r="C8330" s="38" t="s">
        <v>8403</v>
      </c>
      <c r="D8330" s="39">
        <v>0.94340000000000002</v>
      </c>
      <c r="E8330" s="39">
        <v>0.94340000000000002</v>
      </c>
    </row>
    <row r="8331" spans="1:5" x14ac:dyDescent="0.2">
      <c r="A8331" s="39">
        <v>106</v>
      </c>
      <c r="B8331" s="39">
        <v>2081</v>
      </c>
      <c r="C8331" s="38" t="s">
        <v>8404</v>
      </c>
      <c r="D8331" s="39">
        <v>0.94340000000000002</v>
      </c>
      <c r="E8331" s="39">
        <v>0.94340000000000002</v>
      </c>
    </row>
    <row r="8332" spans="1:5" x14ac:dyDescent="0.2">
      <c r="A8332" s="39">
        <v>106</v>
      </c>
      <c r="B8332" s="39">
        <v>2082</v>
      </c>
      <c r="C8332" s="38" t="s">
        <v>8405</v>
      </c>
      <c r="D8332" s="39">
        <v>0.94340000000000002</v>
      </c>
      <c r="E8332" s="39">
        <v>0.94340000000000002</v>
      </c>
    </row>
    <row r="8333" spans="1:5" x14ac:dyDescent="0.2">
      <c r="A8333" s="39">
        <v>106</v>
      </c>
      <c r="B8333" s="39">
        <v>2083</v>
      </c>
      <c r="C8333" s="38" t="s">
        <v>8406</v>
      </c>
      <c r="D8333" s="39">
        <v>0.94340000000000002</v>
      </c>
      <c r="E8333" s="39">
        <v>0.94340000000000002</v>
      </c>
    </row>
    <row r="8334" spans="1:5" x14ac:dyDescent="0.2">
      <c r="A8334" s="39">
        <v>106</v>
      </c>
      <c r="B8334" s="39">
        <v>2084</v>
      </c>
      <c r="C8334" s="38" t="s">
        <v>8407</v>
      </c>
      <c r="D8334" s="39">
        <v>0.94340000000000002</v>
      </c>
      <c r="E8334" s="39">
        <v>0.94340000000000002</v>
      </c>
    </row>
    <row r="8335" spans="1:5" x14ac:dyDescent="0.2">
      <c r="A8335" s="39">
        <v>106</v>
      </c>
      <c r="B8335" s="39">
        <v>2085</v>
      </c>
      <c r="C8335" s="38" t="s">
        <v>8408</v>
      </c>
      <c r="D8335" s="39">
        <v>0.94340000000000002</v>
      </c>
      <c r="E8335" s="39">
        <v>0.94340000000000002</v>
      </c>
    </row>
    <row r="8336" spans="1:5" x14ac:dyDescent="0.2">
      <c r="A8336" s="39">
        <v>106</v>
      </c>
      <c r="B8336" s="39">
        <v>2086</v>
      </c>
      <c r="C8336" s="38" t="s">
        <v>8409</v>
      </c>
      <c r="D8336" s="39">
        <v>0.94340000000000002</v>
      </c>
      <c r="E8336" s="39">
        <v>0.94340000000000002</v>
      </c>
    </row>
    <row r="8337" spans="1:5" x14ac:dyDescent="0.2">
      <c r="A8337" s="39">
        <v>106</v>
      </c>
      <c r="B8337" s="39">
        <v>2087</v>
      </c>
      <c r="C8337" s="38" t="s">
        <v>8410</v>
      </c>
      <c r="D8337" s="39">
        <v>0.94340000000000002</v>
      </c>
      <c r="E8337" s="39">
        <v>0.94340000000000002</v>
      </c>
    </row>
    <row r="8338" spans="1:5" x14ac:dyDescent="0.2">
      <c r="A8338" s="39">
        <v>106</v>
      </c>
      <c r="B8338" s="39">
        <v>2088</v>
      </c>
      <c r="C8338" s="38" t="s">
        <v>8411</v>
      </c>
      <c r="D8338" s="39">
        <v>0.94340000000000002</v>
      </c>
      <c r="E8338" s="39">
        <v>0.94340000000000002</v>
      </c>
    </row>
    <row r="8339" spans="1:5" x14ac:dyDescent="0.2">
      <c r="A8339" s="39">
        <v>106</v>
      </c>
      <c r="B8339" s="39">
        <v>2089</v>
      </c>
      <c r="C8339" s="38" t="s">
        <v>8412</v>
      </c>
      <c r="D8339" s="39">
        <v>0.94340000000000002</v>
      </c>
      <c r="E8339" s="39">
        <v>0.94340000000000002</v>
      </c>
    </row>
    <row r="8340" spans="1:5" x14ac:dyDescent="0.2">
      <c r="A8340" s="39">
        <v>106</v>
      </c>
      <c r="B8340" s="39">
        <v>2090</v>
      </c>
      <c r="C8340" s="38" t="s">
        <v>8413</v>
      </c>
      <c r="D8340" s="39">
        <v>0.94340000000000002</v>
      </c>
      <c r="E8340" s="39">
        <v>0.94340000000000002</v>
      </c>
    </row>
    <row r="8341" spans="1:5" x14ac:dyDescent="0.2">
      <c r="A8341" s="39">
        <v>106</v>
      </c>
      <c r="B8341" s="39">
        <v>2091</v>
      </c>
      <c r="C8341" s="38" t="s">
        <v>8414</v>
      </c>
      <c r="D8341" s="39">
        <v>0.94340000000000002</v>
      </c>
      <c r="E8341" s="39">
        <v>0.94340000000000002</v>
      </c>
    </row>
    <row r="8342" spans="1:5" x14ac:dyDescent="0.2">
      <c r="A8342" s="39">
        <v>106</v>
      </c>
      <c r="B8342" s="39">
        <v>2092</v>
      </c>
      <c r="C8342" s="38" t="s">
        <v>8415</v>
      </c>
      <c r="D8342" s="39">
        <v>0.94340000000000002</v>
      </c>
      <c r="E8342" s="39">
        <v>0.94340000000000002</v>
      </c>
    </row>
    <row r="8343" spans="1:5" x14ac:dyDescent="0.2">
      <c r="A8343" s="39">
        <v>106</v>
      </c>
      <c r="B8343" s="39">
        <v>2093</v>
      </c>
      <c r="C8343" s="38" t="s">
        <v>8416</v>
      </c>
      <c r="D8343" s="39">
        <v>0.94340000000000002</v>
      </c>
      <c r="E8343" s="39">
        <v>0.94340000000000002</v>
      </c>
    </row>
    <row r="8344" spans="1:5" x14ac:dyDescent="0.2">
      <c r="A8344" s="39">
        <v>106</v>
      </c>
      <c r="B8344" s="39">
        <v>2094</v>
      </c>
      <c r="C8344" s="38" t="s">
        <v>8417</v>
      </c>
      <c r="D8344" s="39">
        <v>0.94340000000000002</v>
      </c>
      <c r="E8344" s="39">
        <v>0.94340000000000002</v>
      </c>
    </row>
    <row r="8345" spans="1:5" x14ac:dyDescent="0.2">
      <c r="A8345" s="39">
        <v>106</v>
      </c>
      <c r="B8345" s="39">
        <v>2095</v>
      </c>
      <c r="C8345" s="38" t="s">
        <v>8418</v>
      </c>
      <c r="D8345" s="39">
        <v>0.94340000000000002</v>
      </c>
      <c r="E8345" s="39">
        <v>0.94340000000000002</v>
      </c>
    </row>
    <row r="8346" spans="1:5" x14ac:dyDescent="0.2">
      <c r="A8346" s="39">
        <v>106</v>
      </c>
      <c r="B8346" s="39">
        <v>2096</v>
      </c>
      <c r="C8346" s="38" t="s">
        <v>8419</v>
      </c>
      <c r="D8346" s="39">
        <v>0.94340000000000002</v>
      </c>
      <c r="E8346" s="39">
        <v>0.94340000000000002</v>
      </c>
    </row>
    <row r="8347" spans="1:5" x14ac:dyDescent="0.2">
      <c r="A8347" s="39">
        <v>106</v>
      </c>
      <c r="B8347" s="39">
        <v>2097</v>
      </c>
      <c r="C8347" s="38" t="s">
        <v>8420</v>
      </c>
      <c r="D8347" s="39">
        <v>0.94340000000000002</v>
      </c>
      <c r="E8347" s="39">
        <v>0.94340000000000002</v>
      </c>
    </row>
    <row r="8348" spans="1:5" x14ac:dyDescent="0.2">
      <c r="A8348" s="39">
        <v>106</v>
      </c>
      <c r="B8348" s="39">
        <v>2098</v>
      </c>
      <c r="C8348" s="38" t="s">
        <v>8421</v>
      </c>
      <c r="D8348" s="39">
        <v>0.94340000000000002</v>
      </c>
      <c r="E8348" s="39">
        <v>0.94340000000000002</v>
      </c>
    </row>
    <row r="8349" spans="1:5" x14ac:dyDescent="0.2">
      <c r="A8349" s="39">
        <v>106</v>
      </c>
      <c r="B8349" s="39">
        <v>2099</v>
      </c>
      <c r="C8349" s="38" t="s">
        <v>8422</v>
      </c>
      <c r="D8349" s="39">
        <v>0.94340000000000002</v>
      </c>
      <c r="E8349" s="39">
        <v>0.94340000000000002</v>
      </c>
    </row>
    <row r="8350" spans="1:5" x14ac:dyDescent="0.2">
      <c r="A8350" s="39">
        <v>106</v>
      </c>
      <c r="B8350" s="39">
        <v>2100</v>
      </c>
      <c r="C8350" s="38" t="s">
        <v>8423</v>
      </c>
      <c r="D8350" s="39">
        <v>0.94340000000000002</v>
      </c>
      <c r="E8350" s="39">
        <v>0.94340000000000002</v>
      </c>
    </row>
    <row r="8351" spans="1:5" x14ac:dyDescent="0.2">
      <c r="A8351" s="39">
        <v>106</v>
      </c>
      <c r="B8351" s="39">
        <v>2101</v>
      </c>
      <c r="C8351" s="38" t="s">
        <v>8424</v>
      </c>
      <c r="D8351" s="39">
        <v>0.94340000000000002</v>
      </c>
      <c r="E8351" s="39">
        <v>0.94340000000000002</v>
      </c>
    </row>
    <row r="8352" spans="1:5" x14ac:dyDescent="0.2">
      <c r="A8352" s="39">
        <v>106</v>
      </c>
      <c r="B8352" s="39">
        <v>2102</v>
      </c>
      <c r="C8352" s="38" t="s">
        <v>8425</v>
      </c>
      <c r="D8352" s="39">
        <v>0.94340000000000002</v>
      </c>
      <c r="E8352" s="39">
        <v>0.94340000000000002</v>
      </c>
    </row>
    <row r="8353" spans="1:5" x14ac:dyDescent="0.2">
      <c r="A8353" s="39">
        <v>106</v>
      </c>
      <c r="B8353" s="39">
        <v>2103</v>
      </c>
      <c r="C8353" s="38" t="s">
        <v>8426</v>
      </c>
      <c r="D8353" s="39">
        <v>0.94340000000000002</v>
      </c>
      <c r="E8353" s="39">
        <v>0.94340000000000002</v>
      </c>
    </row>
    <row r="8354" spans="1:5" x14ac:dyDescent="0.2">
      <c r="A8354" s="39">
        <v>106</v>
      </c>
      <c r="B8354" s="39">
        <v>2104</v>
      </c>
      <c r="C8354" s="38" t="s">
        <v>8427</v>
      </c>
      <c r="D8354" s="39">
        <v>0.94340000000000002</v>
      </c>
      <c r="E8354" s="39">
        <v>0.94340000000000002</v>
      </c>
    </row>
    <row r="8355" spans="1:5" x14ac:dyDescent="0.2">
      <c r="A8355" s="39">
        <v>106</v>
      </c>
      <c r="B8355" s="39">
        <v>2105</v>
      </c>
      <c r="C8355" s="38" t="s">
        <v>8428</v>
      </c>
      <c r="D8355" s="39">
        <v>0.94340000000000002</v>
      </c>
      <c r="E8355" s="39">
        <v>0.94340000000000002</v>
      </c>
    </row>
    <row r="8356" spans="1:5" x14ac:dyDescent="0.2">
      <c r="A8356" s="39">
        <v>106</v>
      </c>
      <c r="B8356" s="39">
        <v>2106</v>
      </c>
      <c r="C8356" s="38" t="s">
        <v>8429</v>
      </c>
      <c r="D8356" s="39">
        <v>0.94340000000000002</v>
      </c>
      <c r="E8356" s="39">
        <v>0.94340000000000002</v>
      </c>
    </row>
    <row r="8357" spans="1:5" x14ac:dyDescent="0.2">
      <c r="A8357" s="39">
        <v>106</v>
      </c>
      <c r="B8357" s="39">
        <v>2107</v>
      </c>
      <c r="C8357" s="38" t="s">
        <v>8430</v>
      </c>
      <c r="D8357" s="39">
        <v>0.94340000000000002</v>
      </c>
      <c r="E8357" s="39">
        <v>0.94340000000000002</v>
      </c>
    </row>
    <row r="8358" spans="1:5" x14ac:dyDescent="0.2">
      <c r="A8358" s="39">
        <v>106</v>
      </c>
      <c r="B8358" s="39">
        <v>2108</v>
      </c>
      <c r="C8358" s="38" t="s">
        <v>8431</v>
      </c>
      <c r="D8358" s="39">
        <v>0.94340000000000002</v>
      </c>
      <c r="E8358" s="39">
        <v>0.94340000000000002</v>
      </c>
    </row>
    <row r="8359" spans="1:5" x14ac:dyDescent="0.2">
      <c r="A8359" s="39">
        <v>106</v>
      </c>
      <c r="B8359" s="39">
        <v>2109</v>
      </c>
      <c r="C8359" s="38" t="s">
        <v>8432</v>
      </c>
      <c r="D8359" s="39">
        <v>0.94340000000000002</v>
      </c>
      <c r="E8359" s="39">
        <v>0.94340000000000002</v>
      </c>
    </row>
    <row r="8360" spans="1:5" x14ac:dyDescent="0.2">
      <c r="A8360" s="39">
        <v>106</v>
      </c>
      <c r="B8360" s="39">
        <v>2110</v>
      </c>
      <c r="C8360" s="38" t="s">
        <v>8433</v>
      </c>
      <c r="D8360" s="39">
        <v>0.94340000000000002</v>
      </c>
      <c r="E8360" s="39">
        <v>0.94340000000000002</v>
      </c>
    </row>
    <row r="8361" spans="1:5" x14ac:dyDescent="0.2">
      <c r="A8361" s="39">
        <v>106</v>
      </c>
      <c r="B8361" s="39">
        <v>2111</v>
      </c>
      <c r="C8361" s="38" t="s">
        <v>8434</v>
      </c>
      <c r="D8361" s="39">
        <v>0.94340000000000002</v>
      </c>
      <c r="E8361" s="39">
        <v>0.94340000000000002</v>
      </c>
    </row>
    <row r="8362" spans="1:5" x14ac:dyDescent="0.2">
      <c r="A8362" s="39">
        <v>106</v>
      </c>
      <c r="B8362" s="39">
        <v>2112</v>
      </c>
      <c r="C8362" s="38" t="s">
        <v>8435</v>
      </c>
      <c r="D8362" s="39">
        <v>0.94340000000000002</v>
      </c>
      <c r="E8362" s="39">
        <v>0.94340000000000002</v>
      </c>
    </row>
    <row r="8363" spans="1:5" x14ac:dyDescent="0.2">
      <c r="A8363" s="39">
        <v>106</v>
      </c>
      <c r="B8363" s="39">
        <v>2113</v>
      </c>
      <c r="C8363" s="38" t="s">
        <v>8436</v>
      </c>
      <c r="D8363" s="39">
        <v>0.94340000000000002</v>
      </c>
      <c r="E8363" s="39">
        <v>0.94340000000000002</v>
      </c>
    </row>
    <row r="8364" spans="1:5" x14ac:dyDescent="0.2">
      <c r="A8364" s="39">
        <v>106</v>
      </c>
      <c r="B8364" s="39">
        <v>2114</v>
      </c>
      <c r="C8364" s="38" t="s">
        <v>8437</v>
      </c>
      <c r="D8364" s="39">
        <v>0.94340000000000002</v>
      </c>
      <c r="E8364" s="39">
        <v>0.94340000000000002</v>
      </c>
    </row>
    <row r="8365" spans="1:5" x14ac:dyDescent="0.2">
      <c r="A8365" s="39">
        <v>106</v>
      </c>
      <c r="B8365" s="39">
        <v>2115</v>
      </c>
      <c r="C8365" s="38" t="s">
        <v>8438</v>
      </c>
      <c r="D8365" s="39">
        <v>0.94340000000000002</v>
      </c>
      <c r="E8365" s="39">
        <v>0.94340000000000002</v>
      </c>
    </row>
    <row r="8366" spans="1:5" x14ac:dyDescent="0.2">
      <c r="A8366" s="39">
        <v>106</v>
      </c>
      <c r="B8366" s="39">
        <v>2116</v>
      </c>
      <c r="C8366" s="38" t="s">
        <v>8439</v>
      </c>
      <c r="D8366" s="39">
        <v>0.94340000000000002</v>
      </c>
      <c r="E8366" s="39">
        <v>0.94340000000000002</v>
      </c>
    </row>
    <row r="8367" spans="1:5" x14ac:dyDescent="0.2">
      <c r="A8367" s="39">
        <v>106</v>
      </c>
      <c r="B8367" s="39">
        <v>2117</v>
      </c>
      <c r="C8367" s="38" t="s">
        <v>8440</v>
      </c>
      <c r="D8367" s="39">
        <v>0.94340000000000002</v>
      </c>
      <c r="E8367" s="39">
        <v>0.94340000000000002</v>
      </c>
    </row>
    <row r="8368" spans="1:5" x14ac:dyDescent="0.2">
      <c r="A8368" s="39">
        <v>107</v>
      </c>
      <c r="B8368" s="39">
        <v>2024</v>
      </c>
      <c r="C8368" s="38" t="s">
        <v>8441</v>
      </c>
      <c r="D8368" s="39">
        <v>0.96230000000000004</v>
      </c>
      <c r="E8368" s="39">
        <v>0.96230000000000004</v>
      </c>
    </row>
    <row r="8369" spans="1:5" x14ac:dyDescent="0.2">
      <c r="A8369" s="39">
        <v>107</v>
      </c>
      <c r="B8369" s="39">
        <v>2025</v>
      </c>
      <c r="C8369" s="38" t="s">
        <v>8442</v>
      </c>
      <c r="D8369" s="39">
        <v>0.94340000000000002</v>
      </c>
      <c r="E8369" s="39">
        <v>0.94340000000000002</v>
      </c>
    </row>
    <row r="8370" spans="1:5" x14ac:dyDescent="0.2">
      <c r="A8370" s="39">
        <v>107</v>
      </c>
      <c r="B8370" s="39">
        <v>2026</v>
      </c>
      <c r="C8370" s="38" t="s">
        <v>8443</v>
      </c>
      <c r="D8370" s="39">
        <v>0.94340000000000002</v>
      </c>
      <c r="E8370" s="39">
        <v>0.94340000000000002</v>
      </c>
    </row>
    <row r="8371" spans="1:5" x14ac:dyDescent="0.2">
      <c r="A8371" s="39">
        <v>107</v>
      </c>
      <c r="B8371" s="39">
        <v>2027</v>
      </c>
      <c r="C8371" s="38" t="s">
        <v>8444</v>
      </c>
      <c r="D8371" s="39">
        <v>0.94340000000000002</v>
      </c>
      <c r="E8371" s="39">
        <v>0.94340000000000002</v>
      </c>
    </row>
    <row r="8372" spans="1:5" x14ac:dyDescent="0.2">
      <c r="A8372" s="39">
        <v>107</v>
      </c>
      <c r="B8372" s="39">
        <v>2028</v>
      </c>
      <c r="C8372" s="38" t="s">
        <v>8445</v>
      </c>
      <c r="D8372" s="39">
        <v>0.94340000000000002</v>
      </c>
      <c r="E8372" s="39">
        <v>0.94340000000000002</v>
      </c>
    </row>
    <row r="8373" spans="1:5" x14ac:dyDescent="0.2">
      <c r="A8373" s="39">
        <v>107</v>
      </c>
      <c r="B8373" s="39">
        <v>2029</v>
      </c>
      <c r="C8373" s="38" t="s">
        <v>8446</v>
      </c>
      <c r="D8373" s="39">
        <v>0.94340000000000002</v>
      </c>
      <c r="E8373" s="39">
        <v>0.94340000000000002</v>
      </c>
    </row>
    <row r="8374" spans="1:5" x14ac:dyDescent="0.2">
      <c r="A8374" s="39">
        <v>107</v>
      </c>
      <c r="B8374" s="39">
        <v>2030</v>
      </c>
      <c r="C8374" s="38" t="s">
        <v>8447</v>
      </c>
      <c r="D8374" s="39">
        <v>0.94340000000000002</v>
      </c>
      <c r="E8374" s="39">
        <v>0.94340000000000002</v>
      </c>
    </row>
    <row r="8375" spans="1:5" x14ac:dyDescent="0.2">
      <c r="A8375" s="39">
        <v>107</v>
      </c>
      <c r="B8375" s="39">
        <v>2031</v>
      </c>
      <c r="C8375" s="38" t="s">
        <v>8448</v>
      </c>
      <c r="D8375" s="39">
        <v>0.94340000000000002</v>
      </c>
      <c r="E8375" s="39">
        <v>0.94340000000000002</v>
      </c>
    </row>
    <row r="8376" spans="1:5" x14ac:dyDescent="0.2">
      <c r="A8376" s="39">
        <v>107</v>
      </c>
      <c r="B8376" s="39">
        <v>2032</v>
      </c>
      <c r="C8376" s="38" t="s">
        <v>8449</v>
      </c>
      <c r="D8376" s="39">
        <v>0.94340000000000002</v>
      </c>
      <c r="E8376" s="39">
        <v>0.94340000000000002</v>
      </c>
    </row>
    <row r="8377" spans="1:5" x14ac:dyDescent="0.2">
      <c r="A8377" s="39">
        <v>107</v>
      </c>
      <c r="B8377" s="39">
        <v>2033</v>
      </c>
      <c r="C8377" s="38" t="s">
        <v>8450</v>
      </c>
      <c r="D8377" s="39">
        <v>0.94340000000000002</v>
      </c>
      <c r="E8377" s="39">
        <v>0.94340000000000002</v>
      </c>
    </row>
    <row r="8378" spans="1:5" x14ac:dyDescent="0.2">
      <c r="A8378" s="39">
        <v>107</v>
      </c>
      <c r="B8378" s="39">
        <v>2034</v>
      </c>
      <c r="C8378" s="38" t="s">
        <v>8451</v>
      </c>
      <c r="D8378" s="39">
        <v>0.94340000000000002</v>
      </c>
      <c r="E8378" s="39">
        <v>0.94340000000000002</v>
      </c>
    </row>
    <row r="8379" spans="1:5" x14ac:dyDescent="0.2">
      <c r="A8379" s="39">
        <v>107</v>
      </c>
      <c r="B8379" s="39">
        <v>2035</v>
      </c>
      <c r="C8379" s="38" t="s">
        <v>8452</v>
      </c>
      <c r="D8379" s="39">
        <v>0.94340000000000002</v>
      </c>
      <c r="E8379" s="39">
        <v>0.94340000000000002</v>
      </c>
    </row>
    <row r="8380" spans="1:5" x14ac:dyDescent="0.2">
      <c r="A8380" s="39">
        <v>107</v>
      </c>
      <c r="B8380" s="39">
        <v>2036</v>
      </c>
      <c r="C8380" s="38" t="s">
        <v>8453</v>
      </c>
      <c r="D8380" s="39">
        <v>0.94340000000000002</v>
      </c>
      <c r="E8380" s="39">
        <v>0.94340000000000002</v>
      </c>
    </row>
    <row r="8381" spans="1:5" x14ac:dyDescent="0.2">
      <c r="A8381" s="39">
        <v>107</v>
      </c>
      <c r="B8381" s="39">
        <v>2037</v>
      </c>
      <c r="C8381" s="38" t="s">
        <v>8454</v>
      </c>
      <c r="D8381" s="39">
        <v>0.94340000000000002</v>
      </c>
      <c r="E8381" s="39">
        <v>0.94340000000000002</v>
      </c>
    </row>
    <row r="8382" spans="1:5" x14ac:dyDescent="0.2">
      <c r="A8382" s="39">
        <v>107</v>
      </c>
      <c r="B8382" s="39">
        <v>2038</v>
      </c>
      <c r="C8382" s="38" t="s">
        <v>8455</v>
      </c>
      <c r="D8382" s="39">
        <v>0.94340000000000002</v>
      </c>
      <c r="E8382" s="39">
        <v>0.94340000000000002</v>
      </c>
    </row>
    <row r="8383" spans="1:5" x14ac:dyDescent="0.2">
      <c r="A8383" s="39">
        <v>107</v>
      </c>
      <c r="B8383" s="39">
        <v>2039</v>
      </c>
      <c r="C8383" s="38" t="s">
        <v>8456</v>
      </c>
      <c r="D8383" s="39">
        <v>0.94340000000000002</v>
      </c>
      <c r="E8383" s="39">
        <v>0.94340000000000002</v>
      </c>
    </row>
    <row r="8384" spans="1:5" x14ac:dyDescent="0.2">
      <c r="A8384" s="39">
        <v>107</v>
      </c>
      <c r="B8384" s="39">
        <v>2040</v>
      </c>
      <c r="C8384" s="38" t="s">
        <v>8457</v>
      </c>
      <c r="D8384" s="39">
        <v>0.94340000000000002</v>
      </c>
      <c r="E8384" s="39">
        <v>0.94340000000000002</v>
      </c>
    </row>
    <row r="8385" spans="1:5" x14ac:dyDescent="0.2">
      <c r="A8385" s="39">
        <v>107</v>
      </c>
      <c r="B8385" s="39">
        <v>2041</v>
      </c>
      <c r="C8385" s="38" t="s">
        <v>8458</v>
      </c>
      <c r="D8385" s="39">
        <v>0.94340000000000002</v>
      </c>
      <c r="E8385" s="39">
        <v>0.94340000000000002</v>
      </c>
    </row>
    <row r="8386" spans="1:5" x14ac:dyDescent="0.2">
      <c r="A8386" s="39">
        <v>107</v>
      </c>
      <c r="B8386" s="39">
        <v>2042</v>
      </c>
      <c r="C8386" s="38" t="s">
        <v>8459</v>
      </c>
      <c r="D8386" s="39">
        <v>0.94340000000000002</v>
      </c>
      <c r="E8386" s="39">
        <v>0.94340000000000002</v>
      </c>
    </row>
    <row r="8387" spans="1:5" x14ac:dyDescent="0.2">
      <c r="A8387" s="39">
        <v>107</v>
      </c>
      <c r="B8387" s="39">
        <v>2043</v>
      </c>
      <c r="C8387" s="38" t="s">
        <v>8460</v>
      </c>
      <c r="D8387" s="39">
        <v>0.94340000000000002</v>
      </c>
      <c r="E8387" s="39">
        <v>0.94340000000000002</v>
      </c>
    </row>
    <row r="8388" spans="1:5" x14ac:dyDescent="0.2">
      <c r="A8388" s="39">
        <v>107</v>
      </c>
      <c r="B8388" s="39">
        <v>2044</v>
      </c>
      <c r="C8388" s="38" t="s">
        <v>8461</v>
      </c>
      <c r="D8388" s="39">
        <v>0.94340000000000002</v>
      </c>
      <c r="E8388" s="39">
        <v>0.94340000000000002</v>
      </c>
    </row>
    <row r="8389" spans="1:5" x14ac:dyDescent="0.2">
      <c r="A8389" s="39">
        <v>107</v>
      </c>
      <c r="B8389" s="39">
        <v>2045</v>
      </c>
      <c r="C8389" s="38" t="s">
        <v>8462</v>
      </c>
      <c r="D8389" s="39">
        <v>0.94340000000000002</v>
      </c>
      <c r="E8389" s="39">
        <v>0.94340000000000002</v>
      </c>
    </row>
    <row r="8390" spans="1:5" x14ac:dyDescent="0.2">
      <c r="A8390" s="39">
        <v>107</v>
      </c>
      <c r="B8390" s="39">
        <v>2046</v>
      </c>
      <c r="C8390" s="38" t="s">
        <v>8463</v>
      </c>
      <c r="D8390" s="39">
        <v>0.94340000000000002</v>
      </c>
      <c r="E8390" s="39">
        <v>0.94340000000000002</v>
      </c>
    </row>
    <row r="8391" spans="1:5" x14ac:dyDescent="0.2">
      <c r="A8391" s="39">
        <v>107</v>
      </c>
      <c r="B8391" s="39">
        <v>2047</v>
      </c>
      <c r="C8391" s="38" t="s">
        <v>8464</v>
      </c>
      <c r="D8391" s="39">
        <v>0.94340000000000002</v>
      </c>
      <c r="E8391" s="39">
        <v>0.94340000000000002</v>
      </c>
    </row>
    <row r="8392" spans="1:5" x14ac:dyDescent="0.2">
      <c r="A8392" s="39">
        <v>107</v>
      </c>
      <c r="B8392" s="39">
        <v>2048</v>
      </c>
      <c r="C8392" s="38" t="s">
        <v>8465</v>
      </c>
      <c r="D8392" s="39">
        <v>0.94340000000000002</v>
      </c>
      <c r="E8392" s="39">
        <v>0.94340000000000002</v>
      </c>
    </row>
    <row r="8393" spans="1:5" x14ac:dyDescent="0.2">
      <c r="A8393" s="39">
        <v>107</v>
      </c>
      <c r="B8393" s="39">
        <v>2049</v>
      </c>
      <c r="C8393" s="38" t="s">
        <v>8466</v>
      </c>
      <c r="D8393" s="39">
        <v>0.94340000000000002</v>
      </c>
      <c r="E8393" s="39">
        <v>0.94340000000000002</v>
      </c>
    </row>
    <row r="8394" spans="1:5" x14ac:dyDescent="0.2">
      <c r="A8394" s="39">
        <v>107</v>
      </c>
      <c r="B8394" s="39">
        <v>2050</v>
      </c>
      <c r="C8394" s="38" t="s">
        <v>8467</v>
      </c>
      <c r="D8394" s="39">
        <v>0.94340000000000002</v>
      </c>
      <c r="E8394" s="39">
        <v>0.94340000000000002</v>
      </c>
    </row>
    <row r="8395" spans="1:5" x14ac:dyDescent="0.2">
      <c r="A8395" s="39">
        <v>107</v>
      </c>
      <c r="B8395" s="39">
        <v>2051</v>
      </c>
      <c r="C8395" s="38" t="s">
        <v>8468</v>
      </c>
      <c r="D8395" s="39">
        <v>0.94340000000000002</v>
      </c>
      <c r="E8395" s="39">
        <v>0.94340000000000002</v>
      </c>
    </row>
    <row r="8396" spans="1:5" x14ac:dyDescent="0.2">
      <c r="A8396" s="39">
        <v>107</v>
      </c>
      <c r="B8396" s="39">
        <v>2052</v>
      </c>
      <c r="C8396" s="38" t="s">
        <v>8469</v>
      </c>
      <c r="D8396" s="39">
        <v>0.94340000000000002</v>
      </c>
      <c r="E8396" s="39">
        <v>0.94340000000000002</v>
      </c>
    </row>
    <row r="8397" spans="1:5" x14ac:dyDescent="0.2">
      <c r="A8397" s="39">
        <v>107</v>
      </c>
      <c r="B8397" s="39">
        <v>2053</v>
      </c>
      <c r="C8397" s="38" t="s">
        <v>8470</v>
      </c>
      <c r="D8397" s="39">
        <v>0.94340000000000002</v>
      </c>
      <c r="E8397" s="39">
        <v>0.94340000000000002</v>
      </c>
    </row>
    <row r="8398" spans="1:5" x14ac:dyDescent="0.2">
      <c r="A8398" s="39">
        <v>107</v>
      </c>
      <c r="B8398" s="39">
        <v>2054</v>
      </c>
      <c r="C8398" s="38" t="s">
        <v>8471</v>
      </c>
      <c r="D8398" s="39">
        <v>0.94340000000000002</v>
      </c>
      <c r="E8398" s="39">
        <v>0.94340000000000002</v>
      </c>
    </row>
    <row r="8399" spans="1:5" x14ac:dyDescent="0.2">
      <c r="A8399" s="39">
        <v>107</v>
      </c>
      <c r="B8399" s="39">
        <v>2055</v>
      </c>
      <c r="C8399" s="38" t="s">
        <v>8472</v>
      </c>
      <c r="D8399" s="39">
        <v>0.94340000000000002</v>
      </c>
      <c r="E8399" s="39">
        <v>0.94340000000000002</v>
      </c>
    </row>
    <row r="8400" spans="1:5" x14ac:dyDescent="0.2">
      <c r="A8400" s="39">
        <v>107</v>
      </c>
      <c r="B8400" s="39">
        <v>2056</v>
      </c>
      <c r="C8400" s="38" t="s">
        <v>8473</v>
      </c>
      <c r="D8400" s="39">
        <v>0.94340000000000002</v>
      </c>
      <c r="E8400" s="39">
        <v>0.94340000000000002</v>
      </c>
    </row>
    <row r="8401" spans="1:5" x14ac:dyDescent="0.2">
      <c r="A8401" s="39">
        <v>107</v>
      </c>
      <c r="B8401" s="39">
        <v>2057</v>
      </c>
      <c r="C8401" s="38" t="s">
        <v>8474</v>
      </c>
      <c r="D8401" s="39">
        <v>0.94340000000000002</v>
      </c>
      <c r="E8401" s="39">
        <v>0.94340000000000002</v>
      </c>
    </row>
    <row r="8402" spans="1:5" x14ac:dyDescent="0.2">
      <c r="A8402" s="39">
        <v>107</v>
      </c>
      <c r="B8402" s="39">
        <v>2058</v>
      </c>
      <c r="C8402" s="38" t="s">
        <v>8475</v>
      </c>
      <c r="D8402" s="39">
        <v>0.94340000000000002</v>
      </c>
      <c r="E8402" s="39">
        <v>0.94340000000000002</v>
      </c>
    </row>
    <row r="8403" spans="1:5" x14ac:dyDescent="0.2">
      <c r="A8403" s="39">
        <v>107</v>
      </c>
      <c r="B8403" s="39">
        <v>2059</v>
      </c>
      <c r="C8403" s="38" t="s">
        <v>8476</v>
      </c>
      <c r="D8403" s="39">
        <v>0.94340000000000002</v>
      </c>
      <c r="E8403" s="39">
        <v>0.94340000000000002</v>
      </c>
    </row>
    <row r="8404" spans="1:5" x14ac:dyDescent="0.2">
      <c r="A8404" s="39">
        <v>107</v>
      </c>
      <c r="B8404" s="39">
        <v>2060</v>
      </c>
      <c r="C8404" s="38" t="s">
        <v>8477</v>
      </c>
      <c r="D8404" s="39">
        <v>0.94340000000000002</v>
      </c>
      <c r="E8404" s="39">
        <v>0.94340000000000002</v>
      </c>
    </row>
    <row r="8405" spans="1:5" x14ac:dyDescent="0.2">
      <c r="A8405" s="39">
        <v>107</v>
      </c>
      <c r="B8405" s="39">
        <v>2061</v>
      </c>
      <c r="C8405" s="38" t="s">
        <v>8478</v>
      </c>
      <c r="D8405" s="39">
        <v>0.94340000000000002</v>
      </c>
      <c r="E8405" s="39">
        <v>0.94340000000000002</v>
      </c>
    </row>
    <row r="8406" spans="1:5" x14ac:dyDescent="0.2">
      <c r="A8406" s="39">
        <v>107</v>
      </c>
      <c r="B8406" s="39">
        <v>2062</v>
      </c>
      <c r="C8406" s="38" t="s">
        <v>8479</v>
      </c>
      <c r="D8406" s="39">
        <v>0.94340000000000002</v>
      </c>
      <c r="E8406" s="39">
        <v>0.94340000000000002</v>
      </c>
    </row>
    <row r="8407" spans="1:5" x14ac:dyDescent="0.2">
      <c r="A8407" s="39">
        <v>107</v>
      </c>
      <c r="B8407" s="39">
        <v>2063</v>
      </c>
      <c r="C8407" s="38" t="s">
        <v>8480</v>
      </c>
      <c r="D8407" s="39">
        <v>0.94340000000000002</v>
      </c>
      <c r="E8407" s="39">
        <v>0.94340000000000002</v>
      </c>
    </row>
    <row r="8408" spans="1:5" x14ac:dyDescent="0.2">
      <c r="A8408" s="39">
        <v>107</v>
      </c>
      <c r="B8408" s="39">
        <v>2064</v>
      </c>
      <c r="C8408" s="38" t="s">
        <v>8481</v>
      </c>
      <c r="D8408" s="39">
        <v>0.94340000000000002</v>
      </c>
      <c r="E8408" s="39">
        <v>0.94340000000000002</v>
      </c>
    </row>
    <row r="8409" spans="1:5" x14ac:dyDescent="0.2">
      <c r="A8409" s="39">
        <v>107</v>
      </c>
      <c r="B8409" s="39">
        <v>2065</v>
      </c>
      <c r="C8409" s="38" t="s">
        <v>8482</v>
      </c>
      <c r="D8409" s="39">
        <v>0.94340000000000002</v>
      </c>
      <c r="E8409" s="39">
        <v>0.94340000000000002</v>
      </c>
    </row>
    <row r="8410" spans="1:5" x14ac:dyDescent="0.2">
      <c r="A8410" s="39">
        <v>107</v>
      </c>
      <c r="B8410" s="39">
        <v>2066</v>
      </c>
      <c r="C8410" s="38" t="s">
        <v>8483</v>
      </c>
      <c r="D8410" s="39">
        <v>0.94340000000000002</v>
      </c>
      <c r="E8410" s="39">
        <v>0.94340000000000002</v>
      </c>
    </row>
    <row r="8411" spans="1:5" x14ac:dyDescent="0.2">
      <c r="A8411" s="39">
        <v>107</v>
      </c>
      <c r="B8411" s="39">
        <v>2067</v>
      </c>
      <c r="C8411" s="38" t="s">
        <v>8484</v>
      </c>
      <c r="D8411" s="39">
        <v>0.94340000000000002</v>
      </c>
      <c r="E8411" s="39">
        <v>0.94340000000000002</v>
      </c>
    </row>
    <row r="8412" spans="1:5" x14ac:dyDescent="0.2">
      <c r="A8412" s="39">
        <v>107</v>
      </c>
      <c r="B8412" s="39">
        <v>2068</v>
      </c>
      <c r="C8412" s="38" t="s">
        <v>8485</v>
      </c>
      <c r="D8412" s="39">
        <v>0.94340000000000002</v>
      </c>
      <c r="E8412" s="39">
        <v>0.94340000000000002</v>
      </c>
    </row>
    <row r="8413" spans="1:5" x14ac:dyDescent="0.2">
      <c r="A8413" s="39">
        <v>107</v>
      </c>
      <c r="B8413" s="39">
        <v>2069</v>
      </c>
      <c r="C8413" s="38" t="s">
        <v>8486</v>
      </c>
      <c r="D8413" s="39">
        <v>0.94340000000000002</v>
      </c>
      <c r="E8413" s="39">
        <v>0.94340000000000002</v>
      </c>
    </row>
    <row r="8414" spans="1:5" x14ac:dyDescent="0.2">
      <c r="A8414" s="39">
        <v>107</v>
      </c>
      <c r="B8414" s="39">
        <v>2070</v>
      </c>
      <c r="C8414" s="38" t="s">
        <v>8487</v>
      </c>
      <c r="D8414" s="39">
        <v>0.94340000000000002</v>
      </c>
      <c r="E8414" s="39">
        <v>0.94340000000000002</v>
      </c>
    </row>
    <row r="8415" spans="1:5" x14ac:dyDescent="0.2">
      <c r="A8415" s="39">
        <v>107</v>
      </c>
      <c r="B8415" s="39">
        <v>2071</v>
      </c>
      <c r="C8415" s="38" t="s">
        <v>8488</v>
      </c>
      <c r="D8415" s="39">
        <v>0.94340000000000002</v>
      </c>
      <c r="E8415" s="39">
        <v>0.94340000000000002</v>
      </c>
    </row>
    <row r="8416" spans="1:5" x14ac:dyDescent="0.2">
      <c r="A8416" s="39">
        <v>107</v>
      </c>
      <c r="B8416" s="39">
        <v>2072</v>
      </c>
      <c r="C8416" s="38" t="s">
        <v>8489</v>
      </c>
      <c r="D8416" s="39">
        <v>0.94340000000000002</v>
      </c>
      <c r="E8416" s="39">
        <v>0.94340000000000002</v>
      </c>
    </row>
    <row r="8417" spans="1:5" x14ac:dyDescent="0.2">
      <c r="A8417" s="39">
        <v>107</v>
      </c>
      <c r="B8417" s="39">
        <v>2073</v>
      </c>
      <c r="C8417" s="38" t="s">
        <v>8490</v>
      </c>
      <c r="D8417" s="39">
        <v>0.94340000000000002</v>
      </c>
      <c r="E8417" s="39">
        <v>0.94340000000000002</v>
      </c>
    </row>
    <row r="8418" spans="1:5" x14ac:dyDescent="0.2">
      <c r="A8418" s="39">
        <v>107</v>
      </c>
      <c r="B8418" s="39">
        <v>2074</v>
      </c>
      <c r="C8418" s="38" t="s">
        <v>8491</v>
      </c>
      <c r="D8418" s="39">
        <v>0.94340000000000002</v>
      </c>
      <c r="E8418" s="39">
        <v>0.94340000000000002</v>
      </c>
    </row>
    <row r="8419" spans="1:5" x14ac:dyDescent="0.2">
      <c r="A8419" s="39">
        <v>107</v>
      </c>
      <c r="B8419" s="39">
        <v>2075</v>
      </c>
      <c r="C8419" s="38" t="s">
        <v>8492</v>
      </c>
      <c r="D8419" s="39">
        <v>0.94340000000000002</v>
      </c>
      <c r="E8419" s="39">
        <v>0.94340000000000002</v>
      </c>
    </row>
    <row r="8420" spans="1:5" x14ac:dyDescent="0.2">
      <c r="A8420" s="39">
        <v>107</v>
      </c>
      <c r="B8420" s="39">
        <v>2076</v>
      </c>
      <c r="C8420" s="38" t="s">
        <v>8493</v>
      </c>
      <c r="D8420" s="39">
        <v>0.94340000000000002</v>
      </c>
      <c r="E8420" s="39">
        <v>0.94340000000000002</v>
      </c>
    </row>
    <row r="8421" spans="1:5" x14ac:dyDescent="0.2">
      <c r="A8421" s="39">
        <v>107</v>
      </c>
      <c r="B8421" s="39">
        <v>2077</v>
      </c>
      <c r="C8421" s="38" t="s">
        <v>8494</v>
      </c>
      <c r="D8421" s="39">
        <v>0.94340000000000002</v>
      </c>
      <c r="E8421" s="39">
        <v>0.94340000000000002</v>
      </c>
    </row>
    <row r="8422" spans="1:5" x14ac:dyDescent="0.2">
      <c r="A8422" s="39">
        <v>107</v>
      </c>
      <c r="B8422" s="39">
        <v>2078</v>
      </c>
      <c r="C8422" s="38" t="s">
        <v>8495</v>
      </c>
      <c r="D8422" s="39">
        <v>0.94340000000000002</v>
      </c>
      <c r="E8422" s="39">
        <v>0.94340000000000002</v>
      </c>
    </row>
    <row r="8423" spans="1:5" x14ac:dyDescent="0.2">
      <c r="A8423" s="39">
        <v>107</v>
      </c>
      <c r="B8423" s="39">
        <v>2079</v>
      </c>
      <c r="C8423" s="38" t="s">
        <v>8496</v>
      </c>
      <c r="D8423" s="39">
        <v>0.94340000000000002</v>
      </c>
      <c r="E8423" s="39">
        <v>0.94340000000000002</v>
      </c>
    </row>
    <row r="8424" spans="1:5" x14ac:dyDescent="0.2">
      <c r="A8424" s="39">
        <v>107</v>
      </c>
      <c r="B8424" s="39">
        <v>2080</v>
      </c>
      <c r="C8424" s="38" t="s">
        <v>8497</v>
      </c>
      <c r="D8424" s="39">
        <v>0.94340000000000002</v>
      </c>
      <c r="E8424" s="39">
        <v>0.94340000000000002</v>
      </c>
    </row>
    <row r="8425" spans="1:5" x14ac:dyDescent="0.2">
      <c r="A8425" s="39">
        <v>107</v>
      </c>
      <c r="B8425" s="39">
        <v>2081</v>
      </c>
      <c r="C8425" s="38" t="s">
        <v>8498</v>
      </c>
      <c r="D8425" s="39">
        <v>0.94340000000000002</v>
      </c>
      <c r="E8425" s="39">
        <v>0.94340000000000002</v>
      </c>
    </row>
    <row r="8426" spans="1:5" x14ac:dyDescent="0.2">
      <c r="A8426" s="39">
        <v>107</v>
      </c>
      <c r="B8426" s="39">
        <v>2082</v>
      </c>
      <c r="C8426" s="38" t="s">
        <v>8499</v>
      </c>
      <c r="D8426" s="39">
        <v>0.94340000000000002</v>
      </c>
      <c r="E8426" s="39">
        <v>0.94340000000000002</v>
      </c>
    </row>
    <row r="8427" spans="1:5" x14ac:dyDescent="0.2">
      <c r="A8427" s="39">
        <v>107</v>
      </c>
      <c r="B8427" s="39">
        <v>2083</v>
      </c>
      <c r="C8427" s="38" t="s">
        <v>8500</v>
      </c>
      <c r="D8427" s="39">
        <v>0.94340000000000002</v>
      </c>
      <c r="E8427" s="39">
        <v>0.94340000000000002</v>
      </c>
    </row>
    <row r="8428" spans="1:5" x14ac:dyDescent="0.2">
      <c r="A8428" s="39">
        <v>107</v>
      </c>
      <c r="B8428" s="39">
        <v>2084</v>
      </c>
      <c r="C8428" s="38" t="s">
        <v>8501</v>
      </c>
      <c r="D8428" s="39">
        <v>0.94340000000000002</v>
      </c>
      <c r="E8428" s="39">
        <v>0.94340000000000002</v>
      </c>
    </row>
    <row r="8429" spans="1:5" x14ac:dyDescent="0.2">
      <c r="A8429" s="39">
        <v>107</v>
      </c>
      <c r="B8429" s="39">
        <v>2085</v>
      </c>
      <c r="C8429" s="38" t="s">
        <v>8502</v>
      </c>
      <c r="D8429" s="39">
        <v>0.94340000000000002</v>
      </c>
      <c r="E8429" s="39">
        <v>0.94340000000000002</v>
      </c>
    </row>
    <row r="8430" spans="1:5" x14ac:dyDescent="0.2">
      <c r="A8430" s="39">
        <v>107</v>
      </c>
      <c r="B8430" s="39">
        <v>2086</v>
      </c>
      <c r="C8430" s="38" t="s">
        <v>8503</v>
      </c>
      <c r="D8430" s="39">
        <v>0.94340000000000002</v>
      </c>
      <c r="E8430" s="39">
        <v>0.94340000000000002</v>
      </c>
    </row>
    <row r="8431" spans="1:5" x14ac:dyDescent="0.2">
      <c r="A8431" s="39">
        <v>107</v>
      </c>
      <c r="B8431" s="39">
        <v>2087</v>
      </c>
      <c r="C8431" s="38" t="s">
        <v>8504</v>
      </c>
      <c r="D8431" s="39">
        <v>0.94340000000000002</v>
      </c>
      <c r="E8431" s="39">
        <v>0.94340000000000002</v>
      </c>
    </row>
    <row r="8432" spans="1:5" x14ac:dyDescent="0.2">
      <c r="A8432" s="39">
        <v>107</v>
      </c>
      <c r="B8432" s="39">
        <v>2088</v>
      </c>
      <c r="C8432" s="38" t="s">
        <v>8505</v>
      </c>
      <c r="D8432" s="39">
        <v>0.94340000000000002</v>
      </c>
      <c r="E8432" s="39">
        <v>0.94340000000000002</v>
      </c>
    </row>
    <row r="8433" spans="1:5" x14ac:dyDescent="0.2">
      <c r="A8433" s="39">
        <v>107</v>
      </c>
      <c r="B8433" s="39">
        <v>2089</v>
      </c>
      <c r="C8433" s="38" t="s">
        <v>8506</v>
      </c>
      <c r="D8433" s="39">
        <v>0.94340000000000002</v>
      </c>
      <c r="E8433" s="39">
        <v>0.94340000000000002</v>
      </c>
    </row>
    <row r="8434" spans="1:5" x14ac:dyDescent="0.2">
      <c r="A8434" s="39">
        <v>107</v>
      </c>
      <c r="B8434" s="39">
        <v>2090</v>
      </c>
      <c r="C8434" s="38" t="s">
        <v>8507</v>
      </c>
      <c r="D8434" s="39">
        <v>0.94340000000000002</v>
      </c>
      <c r="E8434" s="39">
        <v>0.94340000000000002</v>
      </c>
    </row>
    <row r="8435" spans="1:5" x14ac:dyDescent="0.2">
      <c r="A8435" s="39">
        <v>107</v>
      </c>
      <c r="B8435" s="39">
        <v>2091</v>
      </c>
      <c r="C8435" s="38" t="s">
        <v>8508</v>
      </c>
      <c r="D8435" s="39">
        <v>0.94340000000000002</v>
      </c>
      <c r="E8435" s="39">
        <v>0.94340000000000002</v>
      </c>
    </row>
    <row r="8436" spans="1:5" x14ac:dyDescent="0.2">
      <c r="A8436" s="39">
        <v>107</v>
      </c>
      <c r="B8436" s="39">
        <v>2092</v>
      </c>
      <c r="C8436" s="38" t="s">
        <v>8509</v>
      </c>
      <c r="D8436" s="39">
        <v>0.94340000000000002</v>
      </c>
      <c r="E8436" s="39">
        <v>0.94340000000000002</v>
      </c>
    </row>
    <row r="8437" spans="1:5" x14ac:dyDescent="0.2">
      <c r="A8437" s="39">
        <v>107</v>
      </c>
      <c r="B8437" s="39">
        <v>2093</v>
      </c>
      <c r="C8437" s="38" t="s">
        <v>8510</v>
      </c>
      <c r="D8437" s="39">
        <v>0.94340000000000002</v>
      </c>
      <c r="E8437" s="39">
        <v>0.94340000000000002</v>
      </c>
    </row>
    <row r="8438" spans="1:5" x14ac:dyDescent="0.2">
      <c r="A8438" s="39">
        <v>107</v>
      </c>
      <c r="B8438" s="39">
        <v>2094</v>
      </c>
      <c r="C8438" s="38" t="s">
        <v>8511</v>
      </c>
      <c r="D8438" s="39">
        <v>0.94340000000000002</v>
      </c>
      <c r="E8438" s="39">
        <v>0.94340000000000002</v>
      </c>
    </row>
    <row r="8439" spans="1:5" x14ac:dyDescent="0.2">
      <c r="A8439" s="39">
        <v>107</v>
      </c>
      <c r="B8439" s="39">
        <v>2095</v>
      </c>
      <c r="C8439" s="38" t="s">
        <v>8512</v>
      </c>
      <c r="D8439" s="39">
        <v>0.94340000000000002</v>
      </c>
      <c r="E8439" s="39">
        <v>0.94340000000000002</v>
      </c>
    </row>
    <row r="8440" spans="1:5" x14ac:dyDescent="0.2">
      <c r="A8440" s="39">
        <v>107</v>
      </c>
      <c r="B8440" s="39">
        <v>2096</v>
      </c>
      <c r="C8440" s="38" t="s">
        <v>8513</v>
      </c>
      <c r="D8440" s="39">
        <v>0.94340000000000002</v>
      </c>
      <c r="E8440" s="39">
        <v>0.94340000000000002</v>
      </c>
    </row>
    <row r="8441" spans="1:5" x14ac:dyDescent="0.2">
      <c r="A8441" s="39">
        <v>107</v>
      </c>
      <c r="B8441" s="39">
        <v>2097</v>
      </c>
      <c r="C8441" s="38" t="s">
        <v>8514</v>
      </c>
      <c r="D8441" s="39">
        <v>0.94340000000000002</v>
      </c>
      <c r="E8441" s="39">
        <v>0.94340000000000002</v>
      </c>
    </row>
    <row r="8442" spans="1:5" x14ac:dyDescent="0.2">
      <c r="A8442" s="39">
        <v>107</v>
      </c>
      <c r="B8442" s="39">
        <v>2098</v>
      </c>
      <c r="C8442" s="38" t="s">
        <v>8515</v>
      </c>
      <c r="D8442" s="39">
        <v>0.94340000000000002</v>
      </c>
      <c r="E8442" s="39">
        <v>0.94340000000000002</v>
      </c>
    </row>
    <row r="8443" spans="1:5" x14ac:dyDescent="0.2">
      <c r="A8443" s="39">
        <v>107</v>
      </c>
      <c r="B8443" s="39">
        <v>2099</v>
      </c>
      <c r="C8443" s="38" t="s">
        <v>8516</v>
      </c>
      <c r="D8443" s="39">
        <v>0.94340000000000002</v>
      </c>
      <c r="E8443" s="39">
        <v>0.94340000000000002</v>
      </c>
    </row>
    <row r="8444" spans="1:5" x14ac:dyDescent="0.2">
      <c r="A8444" s="39">
        <v>107</v>
      </c>
      <c r="B8444" s="39">
        <v>2100</v>
      </c>
      <c r="C8444" s="38" t="s">
        <v>8517</v>
      </c>
      <c r="D8444" s="39">
        <v>0.94340000000000002</v>
      </c>
      <c r="E8444" s="39">
        <v>0.94340000000000002</v>
      </c>
    </row>
    <row r="8445" spans="1:5" x14ac:dyDescent="0.2">
      <c r="A8445" s="39">
        <v>107</v>
      </c>
      <c r="B8445" s="39">
        <v>2101</v>
      </c>
      <c r="C8445" s="38" t="s">
        <v>8518</v>
      </c>
      <c r="D8445" s="39">
        <v>0.94340000000000002</v>
      </c>
      <c r="E8445" s="39">
        <v>0.94340000000000002</v>
      </c>
    </row>
    <row r="8446" spans="1:5" x14ac:dyDescent="0.2">
      <c r="A8446" s="39">
        <v>107</v>
      </c>
      <c r="B8446" s="39">
        <v>2102</v>
      </c>
      <c r="C8446" s="38" t="s">
        <v>8519</v>
      </c>
      <c r="D8446" s="39">
        <v>0.94340000000000002</v>
      </c>
      <c r="E8446" s="39">
        <v>0.94340000000000002</v>
      </c>
    </row>
    <row r="8447" spans="1:5" x14ac:dyDescent="0.2">
      <c r="A8447" s="39">
        <v>107</v>
      </c>
      <c r="B8447" s="39">
        <v>2103</v>
      </c>
      <c r="C8447" s="38" t="s">
        <v>8520</v>
      </c>
      <c r="D8447" s="39">
        <v>0.94340000000000002</v>
      </c>
      <c r="E8447" s="39">
        <v>0.94340000000000002</v>
      </c>
    </row>
    <row r="8448" spans="1:5" x14ac:dyDescent="0.2">
      <c r="A8448" s="39">
        <v>107</v>
      </c>
      <c r="B8448" s="39">
        <v>2104</v>
      </c>
      <c r="C8448" s="38" t="s">
        <v>8521</v>
      </c>
      <c r="D8448" s="39">
        <v>0.94340000000000002</v>
      </c>
      <c r="E8448" s="39">
        <v>0.94340000000000002</v>
      </c>
    </row>
    <row r="8449" spans="1:5" x14ac:dyDescent="0.2">
      <c r="A8449" s="39">
        <v>107</v>
      </c>
      <c r="B8449" s="39">
        <v>2105</v>
      </c>
      <c r="C8449" s="38" t="s">
        <v>8522</v>
      </c>
      <c r="D8449" s="39">
        <v>0.94340000000000002</v>
      </c>
      <c r="E8449" s="39">
        <v>0.94340000000000002</v>
      </c>
    </row>
    <row r="8450" spans="1:5" x14ac:dyDescent="0.2">
      <c r="A8450" s="39">
        <v>107</v>
      </c>
      <c r="B8450" s="39">
        <v>2106</v>
      </c>
      <c r="C8450" s="38" t="s">
        <v>8523</v>
      </c>
      <c r="D8450" s="39">
        <v>0.94340000000000002</v>
      </c>
      <c r="E8450" s="39">
        <v>0.94340000000000002</v>
      </c>
    </row>
    <row r="8451" spans="1:5" x14ac:dyDescent="0.2">
      <c r="A8451" s="39">
        <v>107</v>
      </c>
      <c r="B8451" s="39">
        <v>2107</v>
      </c>
      <c r="C8451" s="38" t="s">
        <v>8524</v>
      </c>
      <c r="D8451" s="39">
        <v>0.94340000000000002</v>
      </c>
      <c r="E8451" s="39">
        <v>0.94340000000000002</v>
      </c>
    </row>
    <row r="8452" spans="1:5" x14ac:dyDescent="0.2">
      <c r="A8452" s="39">
        <v>107</v>
      </c>
      <c r="B8452" s="39">
        <v>2108</v>
      </c>
      <c r="C8452" s="38" t="s">
        <v>8525</v>
      </c>
      <c r="D8452" s="39">
        <v>0.94340000000000002</v>
      </c>
      <c r="E8452" s="39">
        <v>0.94340000000000002</v>
      </c>
    </row>
    <row r="8453" spans="1:5" x14ac:dyDescent="0.2">
      <c r="A8453" s="39">
        <v>107</v>
      </c>
      <c r="B8453" s="39">
        <v>2109</v>
      </c>
      <c r="C8453" s="38" t="s">
        <v>8526</v>
      </c>
      <c r="D8453" s="39">
        <v>0.94340000000000002</v>
      </c>
      <c r="E8453" s="39">
        <v>0.94340000000000002</v>
      </c>
    </row>
    <row r="8454" spans="1:5" x14ac:dyDescent="0.2">
      <c r="A8454" s="39">
        <v>107</v>
      </c>
      <c r="B8454" s="39">
        <v>2110</v>
      </c>
      <c r="C8454" s="38" t="s">
        <v>8527</v>
      </c>
      <c r="D8454" s="39">
        <v>0.94340000000000002</v>
      </c>
      <c r="E8454" s="39">
        <v>0.94340000000000002</v>
      </c>
    </row>
    <row r="8455" spans="1:5" x14ac:dyDescent="0.2">
      <c r="A8455" s="39">
        <v>107</v>
      </c>
      <c r="B8455" s="39">
        <v>2111</v>
      </c>
      <c r="C8455" s="38" t="s">
        <v>8528</v>
      </c>
      <c r="D8455" s="39">
        <v>0.94340000000000002</v>
      </c>
      <c r="E8455" s="39">
        <v>0.94340000000000002</v>
      </c>
    </row>
    <row r="8456" spans="1:5" x14ac:dyDescent="0.2">
      <c r="A8456" s="39">
        <v>107</v>
      </c>
      <c r="B8456" s="39">
        <v>2112</v>
      </c>
      <c r="C8456" s="38" t="s">
        <v>8529</v>
      </c>
      <c r="D8456" s="39">
        <v>0.94340000000000002</v>
      </c>
      <c r="E8456" s="39">
        <v>0.94340000000000002</v>
      </c>
    </row>
    <row r="8457" spans="1:5" x14ac:dyDescent="0.2">
      <c r="A8457" s="39">
        <v>107</v>
      </c>
      <c r="B8457" s="39">
        <v>2113</v>
      </c>
      <c r="C8457" s="38" t="s">
        <v>8530</v>
      </c>
      <c r="D8457" s="39">
        <v>0.94340000000000002</v>
      </c>
      <c r="E8457" s="39">
        <v>0.94340000000000002</v>
      </c>
    </row>
    <row r="8458" spans="1:5" x14ac:dyDescent="0.2">
      <c r="A8458" s="39">
        <v>107</v>
      </c>
      <c r="B8458" s="39">
        <v>2114</v>
      </c>
      <c r="C8458" s="38" t="s">
        <v>8531</v>
      </c>
      <c r="D8458" s="39">
        <v>0.94340000000000002</v>
      </c>
      <c r="E8458" s="39">
        <v>0.94340000000000002</v>
      </c>
    </row>
    <row r="8459" spans="1:5" x14ac:dyDescent="0.2">
      <c r="A8459" s="39">
        <v>107</v>
      </c>
      <c r="B8459" s="39">
        <v>2115</v>
      </c>
      <c r="C8459" s="38" t="s">
        <v>8532</v>
      </c>
      <c r="D8459" s="39">
        <v>0.94340000000000002</v>
      </c>
      <c r="E8459" s="39">
        <v>0.94340000000000002</v>
      </c>
    </row>
    <row r="8460" spans="1:5" x14ac:dyDescent="0.2">
      <c r="A8460" s="39">
        <v>107</v>
      </c>
      <c r="B8460" s="39">
        <v>2116</v>
      </c>
      <c r="C8460" s="38" t="s">
        <v>8533</v>
      </c>
      <c r="D8460" s="39">
        <v>0.94340000000000002</v>
      </c>
      <c r="E8460" s="39">
        <v>0.94340000000000002</v>
      </c>
    </row>
    <row r="8461" spans="1:5" x14ac:dyDescent="0.2">
      <c r="A8461" s="39">
        <v>107</v>
      </c>
      <c r="B8461" s="39">
        <v>2117</v>
      </c>
      <c r="C8461" s="38" t="s">
        <v>8534</v>
      </c>
      <c r="D8461" s="39">
        <v>0.94340000000000002</v>
      </c>
      <c r="E8461" s="39">
        <v>0.94340000000000002</v>
      </c>
    </row>
    <row r="8462" spans="1:5" x14ac:dyDescent="0.2">
      <c r="A8462" s="39">
        <v>108</v>
      </c>
      <c r="B8462" s="39">
        <v>2024</v>
      </c>
      <c r="C8462" s="38" t="s">
        <v>8535</v>
      </c>
      <c r="D8462" s="39">
        <v>0.96230000000000004</v>
      </c>
      <c r="E8462" s="39">
        <v>0.96230000000000004</v>
      </c>
    </row>
    <row r="8463" spans="1:5" x14ac:dyDescent="0.2">
      <c r="A8463" s="39">
        <v>108</v>
      </c>
      <c r="B8463" s="39">
        <v>2025</v>
      </c>
      <c r="C8463" s="38" t="s">
        <v>8536</v>
      </c>
      <c r="D8463" s="39">
        <v>0.94340000000000002</v>
      </c>
      <c r="E8463" s="39">
        <v>0.94340000000000002</v>
      </c>
    </row>
    <row r="8464" spans="1:5" x14ac:dyDescent="0.2">
      <c r="A8464" s="39">
        <v>108</v>
      </c>
      <c r="B8464" s="39">
        <v>2026</v>
      </c>
      <c r="C8464" s="38" t="s">
        <v>8537</v>
      </c>
      <c r="D8464" s="39">
        <v>0.94340000000000002</v>
      </c>
      <c r="E8464" s="39">
        <v>0.94340000000000002</v>
      </c>
    </row>
    <row r="8465" spans="1:5" x14ac:dyDescent="0.2">
      <c r="A8465" s="39">
        <v>108</v>
      </c>
      <c r="B8465" s="39">
        <v>2027</v>
      </c>
      <c r="C8465" s="38" t="s">
        <v>8538</v>
      </c>
      <c r="D8465" s="39">
        <v>0.94340000000000002</v>
      </c>
      <c r="E8465" s="39">
        <v>0.94340000000000002</v>
      </c>
    </row>
    <row r="8466" spans="1:5" x14ac:dyDescent="0.2">
      <c r="A8466" s="39">
        <v>108</v>
      </c>
      <c r="B8466" s="39">
        <v>2028</v>
      </c>
      <c r="C8466" s="38" t="s">
        <v>8539</v>
      </c>
      <c r="D8466" s="39">
        <v>0.94340000000000002</v>
      </c>
      <c r="E8466" s="39">
        <v>0.94340000000000002</v>
      </c>
    </row>
    <row r="8467" spans="1:5" x14ac:dyDescent="0.2">
      <c r="A8467" s="39">
        <v>108</v>
      </c>
      <c r="B8467" s="39">
        <v>2029</v>
      </c>
      <c r="C8467" s="38" t="s">
        <v>8540</v>
      </c>
      <c r="D8467" s="39">
        <v>0.94340000000000002</v>
      </c>
      <c r="E8467" s="39">
        <v>0.94340000000000002</v>
      </c>
    </row>
    <row r="8468" spans="1:5" x14ac:dyDescent="0.2">
      <c r="A8468" s="39">
        <v>108</v>
      </c>
      <c r="B8468" s="39">
        <v>2030</v>
      </c>
      <c r="C8468" s="38" t="s">
        <v>8541</v>
      </c>
      <c r="D8468" s="39">
        <v>0.94340000000000002</v>
      </c>
      <c r="E8468" s="39">
        <v>0.94340000000000002</v>
      </c>
    </row>
    <row r="8469" spans="1:5" x14ac:dyDescent="0.2">
      <c r="A8469" s="39">
        <v>108</v>
      </c>
      <c r="B8469" s="39">
        <v>2031</v>
      </c>
      <c r="C8469" s="38" t="s">
        <v>8542</v>
      </c>
      <c r="D8469" s="39">
        <v>0.94340000000000002</v>
      </c>
      <c r="E8469" s="39">
        <v>0.94340000000000002</v>
      </c>
    </row>
    <row r="8470" spans="1:5" x14ac:dyDescent="0.2">
      <c r="A8470" s="39">
        <v>108</v>
      </c>
      <c r="B8470" s="39">
        <v>2032</v>
      </c>
      <c r="C8470" s="38" t="s">
        <v>8543</v>
      </c>
      <c r="D8470" s="39">
        <v>0.94340000000000002</v>
      </c>
      <c r="E8470" s="39">
        <v>0.94340000000000002</v>
      </c>
    </row>
    <row r="8471" spans="1:5" x14ac:dyDescent="0.2">
      <c r="A8471" s="39">
        <v>108</v>
      </c>
      <c r="B8471" s="39">
        <v>2033</v>
      </c>
      <c r="C8471" s="38" t="s">
        <v>8544</v>
      </c>
      <c r="D8471" s="39">
        <v>0.94340000000000002</v>
      </c>
      <c r="E8471" s="39">
        <v>0.94340000000000002</v>
      </c>
    </row>
    <row r="8472" spans="1:5" x14ac:dyDescent="0.2">
      <c r="A8472" s="39">
        <v>108</v>
      </c>
      <c r="B8472" s="39">
        <v>2034</v>
      </c>
      <c r="C8472" s="38" t="s">
        <v>8545</v>
      </c>
      <c r="D8472" s="39">
        <v>0.94340000000000002</v>
      </c>
      <c r="E8472" s="39">
        <v>0.94340000000000002</v>
      </c>
    </row>
    <row r="8473" spans="1:5" x14ac:dyDescent="0.2">
      <c r="A8473" s="39">
        <v>108</v>
      </c>
      <c r="B8473" s="39">
        <v>2035</v>
      </c>
      <c r="C8473" s="38" t="s">
        <v>8546</v>
      </c>
      <c r="D8473" s="39">
        <v>0.94340000000000002</v>
      </c>
      <c r="E8473" s="39">
        <v>0.94340000000000002</v>
      </c>
    </row>
    <row r="8474" spans="1:5" x14ac:dyDescent="0.2">
      <c r="A8474" s="39">
        <v>108</v>
      </c>
      <c r="B8474" s="39">
        <v>2036</v>
      </c>
      <c r="C8474" s="38" t="s">
        <v>8547</v>
      </c>
      <c r="D8474" s="39">
        <v>0.94340000000000002</v>
      </c>
      <c r="E8474" s="39">
        <v>0.94340000000000002</v>
      </c>
    </row>
    <row r="8475" spans="1:5" x14ac:dyDescent="0.2">
      <c r="A8475" s="39">
        <v>108</v>
      </c>
      <c r="B8475" s="39">
        <v>2037</v>
      </c>
      <c r="C8475" s="38" t="s">
        <v>8548</v>
      </c>
      <c r="D8475" s="39">
        <v>0.94340000000000002</v>
      </c>
      <c r="E8475" s="39">
        <v>0.94340000000000002</v>
      </c>
    </row>
    <row r="8476" spans="1:5" x14ac:dyDescent="0.2">
      <c r="A8476" s="39">
        <v>108</v>
      </c>
      <c r="B8476" s="39">
        <v>2038</v>
      </c>
      <c r="C8476" s="38" t="s">
        <v>8549</v>
      </c>
      <c r="D8476" s="39">
        <v>0.94340000000000002</v>
      </c>
      <c r="E8476" s="39">
        <v>0.94340000000000002</v>
      </c>
    </row>
    <row r="8477" spans="1:5" x14ac:dyDescent="0.2">
      <c r="A8477" s="39">
        <v>108</v>
      </c>
      <c r="B8477" s="39">
        <v>2039</v>
      </c>
      <c r="C8477" s="38" t="s">
        <v>8550</v>
      </c>
      <c r="D8477" s="39">
        <v>0.94340000000000002</v>
      </c>
      <c r="E8477" s="39">
        <v>0.94340000000000002</v>
      </c>
    </row>
    <row r="8478" spans="1:5" x14ac:dyDescent="0.2">
      <c r="A8478" s="39">
        <v>108</v>
      </c>
      <c r="B8478" s="39">
        <v>2040</v>
      </c>
      <c r="C8478" s="38" t="s">
        <v>8551</v>
      </c>
      <c r="D8478" s="39">
        <v>0.94340000000000002</v>
      </c>
      <c r="E8478" s="39">
        <v>0.94340000000000002</v>
      </c>
    </row>
    <row r="8479" spans="1:5" x14ac:dyDescent="0.2">
      <c r="A8479" s="39">
        <v>108</v>
      </c>
      <c r="B8479" s="39">
        <v>2041</v>
      </c>
      <c r="C8479" s="38" t="s">
        <v>8552</v>
      </c>
      <c r="D8479" s="39">
        <v>0.94340000000000002</v>
      </c>
      <c r="E8479" s="39">
        <v>0.94340000000000002</v>
      </c>
    </row>
    <row r="8480" spans="1:5" x14ac:dyDescent="0.2">
      <c r="A8480" s="39">
        <v>108</v>
      </c>
      <c r="B8480" s="39">
        <v>2042</v>
      </c>
      <c r="C8480" s="38" t="s">
        <v>8553</v>
      </c>
      <c r="D8480" s="39">
        <v>0.94340000000000002</v>
      </c>
      <c r="E8480" s="39">
        <v>0.94340000000000002</v>
      </c>
    </row>
    <row r="8481" spans="1:5" x14ac:dyDescent="0.2">
      <c r="A8481" s="39">
        <v>108</v>
      </c>
      <c r="B8481" s="39">
        <v>2043</v>
      </c>
      <c r="C8481" s="38" t="s">
        <v>8554</v>
      </c>
      <c r="D8481" s="39">
        <v>0.94340000000000002</v>
      </c>
      <c r="E8481" s="39">
        <v>0.94340000000000002</v>
      </c>
    </row>
    <row r="8482" spans="1:5" x14ac:dyDescent="0.2">
      <c r="A8482" s="39">
        <v>108</v>
      </c>
      <c r="B8482" s="39">
        <v>2044</v>
      </c>
      <c r="C8482" s="38" t="s">
        <v>8555</v>
      </c>
      <c r="D8482" s="39">
        <v>0.94340000000000002</v>
      </c>
      <c r="E8482" s="39">
        <v>0.94340000000000002</v>
      </c>
    </row>
    <row r="8483" spans="1:5" x14ac:dyDescent="0.2">
      <c r="A8483" s="39">
        <v>108</v>
      </c>
      <c r="B8483" s="39">
        <v>2045</v>
      </c>
      <c r="C8483" s="38" t="s">
        <v>8556</v>
      </c>
      <c r="D8483" s="39">
        <v>0.94340000000000002</v>
      </c>
      <c r="E8483" s="39">
        <v>0.94340000000000002</v>
      </c>
    </row>
    <row r="8484" spans="1:5" x14ac:dyDescent="0.2">
      <c r="A8484" s="39">
        <v>108</v>
      </c>
      <c r="B8484" s="39">
        <v>2046</v>
      </c>
      <c r="C8484" s="38" t="s">
        <v>8557</v>
      </c>
      <c r="D8484" s="39">
        <v>0.94340000000000002</v>
      </c>
      <c r="E8484" s="39">
        <v>0.94340000000000002</v>
      </c>
    </row>
    <row r="8485" spans="1:5" x14ac:dyDescent="0.2">
      <c r="A8485" s="39">
        <v>108</v>
      </c>
      <c r="B8485" s="39">
        <v>2047</v>
      </c>
      <c r="C8485" s="38" t="s">
        <v>8558</v>
      </c>
      <c r="D8485" s="39">
        <v>0.94340000000000002</v>
      </c>
      <c r="E8485" s="39">
        <v>0.94340000000000002</v>
      </c>
    </row>
    <row r="8486" spans="1:5" x14ac:dyDescent="0.2">
      <c r="A8486" s="39">
        <v>108</v>
      </c>
      <c r="B8486" s="39">
        <v>2048</v>
      </c>
      <c r="C8486" s="38" t="s">
        <v>8559</v>
      </c>
      <c r="D8486" s="39">
        <v>0.94340000000000002</v>
      </c>
      <c r="E8486" s="39">
        <v>0.94340000000000002</v>
      </c>
    </row>
    <row r="8487" spans="1:5" x14ac:dyDescent="0.2">
      <c r="A8487" s="39">
        <v>108</v>
      </c>
      <c r="B8487" s="39">
        <v>2049</v>
      </c>
      <c r="C8487" s="38" t="s">
        <v>8560</v>
      </c>
      <c r="D8487" s="39">
        <v>0.94340000000000002</v>
      </c>
      <c r="E8487" s="39">
        <v>0.94340000000000002</v>
      </c>
    </row>
    <row r="8488" spans="1:5" x14ac:dyDescent="0.2">
      <c r="A8488" s="39">
        <v>108</v>
      </c>
      <c r="B8488" s="39">
        <v>2050</v>
      </c>
      <c r="C8488" s="38" t="s">
        <v>8561</v>
      </c>
      <c r="D8488" s="39">
        <v>0.94340000000000002</v>
      </c>
      <c r="E8488" s="39">
        <v>0.94340000000000002</v>
      </c>
    </row>
    <row r="8489" spans="1:5" x14ac:dyDescent="0.2">
      <c r="A8489" s="39">
        <v>108</v>
      </c>
      <c r="B8489" s="39">
        <v>2051</v>
      </c>
      <c r="C8489" s="38" t="s">
        <v>8562</v>
      </c>
      <c r="D8489" s="39">
        <v>0.94340000000000002</v>
      </c>
      <c r="E8489" s="39">
        <v>0.94340000000000002</v>
      </c>
    </row>
    <row r="8490" spans="1:5" x14ac:dyDescent="0.2">
      <c r="A8490" s="39">
        <v>108</v>
      </c>
      <c r="B8490" s="39">
        <v>2052</v>
      </c>
      <c r="C8490" s="38" t="s">
        <v>8563</v>
      </c>
      <c r="D8490" s="39">
        <v>0.94340000000000002</v>
      </c>
      <c r="E8490" s="39">
        <v>0.94340000000000002</v>
      </c>
    </row>
    <row r="8491" spans="1:5" x14ac:dyDescent="0.2">
      <c r="A8491" s="39">
        <v>108</v>
      </c>
      <c r="B8491" s="39">
        <v>2053</v>
      </c>
      <c r="C8491" s="38" t="s">
        <v>8564</v>
      </c>
      <c r="D8491" s="39">
        <v>0.94340000000000002</v>
      </c>
      <c r="E8491" s="39">
        <v>0.94340000000000002</v>
      </c>
    </row>
    <row r="8492" spans="1:5" x14ac:dyDescent="0.2">
      <c r="A8492" s="39">
        <v>108</v>
      </c>
      <c r="B8492" s="39">
        <v>2054</v>
      </c>
      <c r="C8492" s="38" t="s">
        <v>8565</v>
      </c>
      <c r="D8492" s="39">
        <v>0.94340000000000002</v>
      </c>
      <c r="E8492" s="39">
        <v>0.94340000000000002</v>
      </c>
    </row>
    <row r="8493" spans="1:5" x14ac:dyDescent="0.2">
      <c r="A8493" s="39">
        <v>108</v>
      </c>
      <c r="B8493" s="39">
        <v>2055</v>
      </c>
      <c r="C8493" s="38" t="s">
        <v>8566</v>
      </c>
      <c r="D8493" s="39">
        <v>0.94340000000000002</v>
      </c>
      <c r="E8493" s="39">
        <v>0.94340000000000002</v>
      </c>
    </row>
    <row r="8494" spans="1:5" x14ac:dyDescent="0.2">
      <c r="A8494" s="39">
        <v>108</v>
      </c>
      <c r="B8494" s="39">
        <v>2056</v>
      </c>
      <c r="C8494" s="38" t="s">
        <v>8567</v>
      </c>
      <c r="D8494" s="39">
        <v>0.94340000000000002</v>
      </c>
      <c r="E8494" s="39">
        <v>0.94340000000000002</v>
      </c>
    </row>
    <row r="8495" spans="1:5" x14ac:dyDescent="0.2">
      <c r="A8495" s="39">
        <v>108</v>
      </c>
      <c r="B8495" s="39">
        <v>2057</v>
      </c>
      <c r="C8495" s="38" t="s">
        <v>8568</v>
      </c>
      <c r="D8495" s="39">
        <v>0.94340000000000002</v>
      </c>
      <c r="E8495" s="39">
        <v>0.94340000000000002</v>
      </c>
    </row>
    <row r="8496" spans="1:5" x14ac:dyDescent="0.2">
      <c r="A8496" s="39">
        <v>108</v>
      </c>
      <c r="B8496" s="39">
        <v>2058</v>
      </c>
      <c r="C8496" s="38" t="s">
        <v>8569</v>
      </c>
      <c r="D8496" s="39">
        <v>0.94340000000000002</v>
      </c>
      <c r="E8496" s="39">
        <v>0.94340000000000002</v>
      </c>
    </row>
    <row r="8497" spans="1:5" x14ac:dyDescent="0.2">
      <c r="A8497" s="39">
        <v>108</v>
      </c>
      <c r="B8497" s="39">
        <v>2059</v>
      </c>
      <c r="C8497" s="38" t="s">
        <v>8570</v>
      </c>
      <c r="D8497" s="39">
        <v>0.94340000000000002</v>
      </c>
      <c r="E8497" s="39">
        <v>0.94340000000000002</v>
      </c>
    </row>
    <row r="8498" spans="1:5" x14ac:dyDescent="0.2">
      <c r="A8498" s="39">
        <v>108</v>
      </c>
      <c r="B8498" s="39">
        <v>2060</v>
      </c>
      <c r="C8498" s="38" t="s">
        <v>8571</v>
      </c>
      <c r="D8498" s="39">
        <v>0.94340000000000002</v>
      </c>
      <c r="E8498" s="39">
        <v>0.94340000000000002</v>
      </c>
    </row>
    <row r="8499" spans="1:5" x14ac:dyDescent="0.2">
      <c r="A8499" s="39">
        <v>108</v>
      </c>
      <c r="B8499" s="39">
        <v>2061</v>
      </c>
      <c r="C8499" s="38" t="s">
        <v>8572</v>
      </c>
      <c r="D8499" s="39">
        <v>0.94340000000000002</v>
      </c>
      <c r="E8499" s="39">
        <v>0.94340000000000002</v>
      </c>
    </row>
    <row r="8500" spans="1:5" x14ac:dyDescent="0.2">
      <c r="A8500" s="39">
        <v>108</v>
      </c>
      <c r="B8500" s="39">
        <v>2062</v>
      </c>
      <c r="C8500" s="38" t="s">
        <v>8573</v>
      </c>
      <c r="D8500" s="39">
        <v>0.94340000000000002</v>
      </c>
      <c r="E8500" s="39">
        <v>0.94340000000000002</v>
      </c>
    </row>
    <row r="8501" spans="1:5" x14ac:dyDescent="0.2">
      <c r="A8501" s="39">
        <v>108</v>
      </c>
      <c r="B8501" s="39">
        <v>2063</v>
      </c>
      <c r="C8501" s="38" t="s">
        <v>8574</v>
      </c>
      <c r="D8501" s="39">
        <v>0.94340000000000002</v>
      </c>
      <c r="E8501" s="39">
        <v>0.94340000000000002</v>
      </c>
    </row>
    <row r="8502" spans="1:5" x14ac:dyDescent="0.2">
      <c r="A8502" s="39">
        <v>108</v>
      </c>
      <c r="B8502" s="39">
        <v>2064</v>
      </c>
      <c r="C8502" s="38" t="s">
        <v>8575</v>
      </c>
      <c r="D8502" s="39">
        <v>0.94340000000000002</v>
      </c>
      <c r="E8502" s="39">
        <v>0.94340000000000002</v>
      </c>
    </row>
    <row r="8503" spans="1:5" x14ac:dyDescent="0.2">
      <c r="A8503" s="39">
        <v>108</v>
      </c>
      <c r="B8503" s="39">
        <v>2065</v>
      </c>
      <c r="C8503" s="38" t="s">
        <v>8576</v>
      </c>
      <c r="D8503" s="39">
        <v>0.94340000000000002</v>
      </c>
      <c r="E8503" s="39">
        <v>0.94340000000000002</v>
      </c>
    </row>
    <row r="8504" spans="1:5" x14ac:dyDescent="0.2">
      <c r="A8504" s="39">
        <v>108</v>
      </c>
      <c r="B8504" s="39">
        <v>2066</v>
      </c>
      <c r="C8504" s="38" t="s">
        <v>8577</v>
      </c>
      <c r="D8504" s="39">
        <v>0.94340000000000002</v>
      </c>
      <c r="E8504" s="39">
        <v>0.94340000000000002</v>
      </c>
    </row>
    <row r="8505" spans="1:5" x14ac:dyDescent="0.2">
      <c r="A8505" s="39">
        <v>108</v>
      </c>
      <c r="B8505" s="39">
        <v>2067</v>
      </c>
      <c r="C8505" s="38" t="s">
        <v>8578</v>
      </c>
      <c r="D8505" s="39">
        <v>0.94340000000000002</v>
      </c>
      <c r="E8505" s="39">
        <v>0.94340000000000002</v>
      </c>
    </row>
    <row r="8506" spans="1:5" x14ac:dyDescent="0.2">
      <c r="A8506" s="39">
        <v>108</v>
      </c>
      <c r="B8506" s="39">
        <v>2068</v>
      </c>
      <c r="C8506" s="38" t="s">
        <v>8579</v>
      </c>
      <c r="D8506" s="39">
        <v>0.94340000000000002</v>
      </c>
      <c r="E8506" s="39">
        <v>0.94340000000000002</v>
      </c>
    </row>
    <row r="8507" spans="1:5" x14ac:dyDescent="0.2">
      <c r="A8507" s="39">
        <v>108</v>
      </c>
      <c r="B8507" s="39">
        <v>2069</v>
      </c>
      <c r="C8507" s="38" t="s">
        <v>8580</v>
      </c>
      <c r="D8507" s="39">
        <v>0.94340000000000002</v>
      </c>
      <c r="E8507" s="39">
        <v>0.94340000000000002</v>
      </c>
    </row>
    <row r="8508" spans="1:5" x14ac:dyDescent="0.2">
      <c r="A8508" s="39">
        <v>108</v>
      </c>
      <c r="B8508" s="39">
        <v>2070</v>
      </c>
      <c r="C8508" s="38" t="s">
        <v>8581</v>
      </c>
      <c r="D8508" s="39">
        <v>0.94340000000000002</v>
      </c>
      <c r="E8508" s="39">
        <v>0.94340000000000002</v>
      </c>
    </row>
    <row r="8509" spans="1:5" x14ac:dyDescent="0.2">
      <c r="A8509" s="39">
        <v>108</v>
      </c>
      <c r="B8509" s="39">
        <v>2071</v>
      </c>
      <c r="C8509" s="38" t="s">
        <v>8582</v>
      </c>
      <c r="D8509" s="39">
        <v>0.94340000000000002</v>
      </c>
      <c r="E8509" s="39">
        <v>0.94340000000000002</v>
      </c>
    </row>
    <row r="8510" spans="1:5" x14ac:dyDescent="0.2">
      <c r="A8510" s="39">
        <v>108</v>
      </c>
      <c r="B8510" s="39">
        <v>2072</v>
      </c>
      <c r="C8510" s="38" t="s">
        <v>8583</v>
      </c>
      <c r="D8510" s="39">
        <v>0.94340000000000002</v>
      </c>
      <c r="E8510" s="39">
        <v>0.94340000000000002</v>
      </c>
    </row>
    <row r="8511" spans="1:5" x14ac:dyDescent="0.2">
      <c r="A8511" s="39">
        <v>108</v>
      </c>
      <c r="B8511" s="39">
        <v>2073</v>
      </c>
      <c r="C8511" s="38" t="s">
        <v>8584</v>
      </c>
      <c r="D8511" s="39">
        <v>0.94340000000000002</v>
      </c>
      <c r="E8511" s="39">
        <v>0.94340000000000002</v>
      </c>
    </row>
    <row r="8512" spans="1:5" x14ac:dyDescent="0.2">
      <c r="A8512" s="39">
        <v>108</v>
      </c>
      <c r="B8512" s="39">
        <v>2074</v>
      </c>
      <c r="C8512" s="38" t="s">
        <v>8585</v>
      </c>
      <c r="D8512" s="39">
        <v>0.94340000000000002</v>
      </c>
      <c r="E8512" s="39">
        <v>0.94340000000000002</v>
      </c>
    </row>
    <row r="8513" spans="1:5" x14ac:dyDescent="0.2">
      <c r="A8513" s="39">
        <v>108</v>
      </c>
      <c r="B8513" s="39">
        <v>2075</v>
      </c>
      <c r="C8513" s="38" t="s">
        <v>8586</v>
      </c>
      <c r="D8513" s="39">
        <v>0.94340000000000002</v>
      </c>
      <c r="E8513" s="39">
        <v>0.94340000000000002</v>
      </c>
    </row>
    <row r="8514" spans="1:5" x14ac:dyDescent="0.2">
      <c r="A8514" s="39">
        <v>108</v>
      </c>
      <c r="B8514" s="39">
        <v>2076</v>
      </c>
      <c r="C8514" s="38" t="s">
        <v>8587</v>
      </c>
      <c r="D8514" s="39">
        <v>0.94340000000000002</v>
      </c>
      <c r="E8514" s="39">
        <v>0.94340000000000002</v>
      </c>
    </row>
    <row r="8515" spans="1:5" x14ac:dyDescent="0.2">
      <c r="A8515" s="39">
        <v>108</v>
      </c>
      <c r="B8515" s="39">
        <v>2077</v>
      </c>
      <c r="C8515" s="38" t="s">
        <v>8588</v>
      </c>
      <c r="D8515" s="39">
        <v>0.94340000000000002</v>
      </c>
      <c r="E8515" s="39">
        <v>0.94340000000000002</v>
      </c>
    </row>
    <row r="8516" spans="1:5" x14ac:dyDescent="0.2">
      <c r="A8516" s="39">
        <v>108</v>
      </c>
      <c r="B8516" s="39">
        <v>2078</v>
      </c>
      <c r="C8516" s="38" t="s">
        <v>8589</v>
      </c>
      <c r="D8516" s="39">
        <v>0.94340000000000002</v>
      </c>
      <c r="E8516" s="39">
        <v>0.94340000000000002</v>
      </c>
    </row>
    <row r="8517" spans="1:5" x14ac:dyDescent="0.2">
      <c r="A8517" s="39">
        <v>108</v>
      </c>
      <c r="B8517" s="39">
        <v>2079</v>
      </c>
      <c r="C8517" s="38" t="s">
        <v>8590</v>
      </c>
      <c r="D8517" s="39">
        <v>0.94340000000000002</v>
      </c>
      <c r="E8517" s="39">
        <v>0.94340000000000002</v>
      </c>
    </row>
    <row r="8518" spans="1:5" x14ac:dyDescent="0.2">
      <c r="A8518" s="39">
        <v>108</v>
      </c>
      <c r="B8518" s="39">
        <v>2080</v>
      </c>
      <c r="C8518" s="38" t="s">
        <v>8591</v>
      </c>
      <c r="D8518" s="39">
        <v>0.94340000000000002</v>
      </c>
      <c r="E8518" s="39">
        <v>0.94340000000000002</v>
      </c>
    </row>
    <row r="8519" spans="1:5" x14ac:dyDescent="0.2">
      <c r="A8519" s="39">
        <v>108</v>
      </c>
      <c r="B8519" s="39">
        <v>2081</v>
      </c>
      <c r="C8519" s="38" t="s">
        <v>8592</v>
      </c>
      <c r="D8519" s="39">
        <v>0.94340000000000002</v>
      </c>
      <c r="E8519" s="39">
        <v>0.94340000000000002</v>
      </c>
    </row>
    <row r="8520" spans="1:5" x14ac:dyDescent="0.2">
      <c r="A8520" s="39">
        <v>108</v>
      </c>
      <c r="B8520" s="39">
        <v>2082</v>
      </c>
      <c r="C8520" s="38" t="s">
        <v>8593</v>
      </c>
      <c r="D8520" s="39">
        <v>0.94340000000000002</v>
      </c>
      <c r="E8520" s="39">
        <v>0.94340000000000002</v>
      </c>
    </row>
    <row r="8521" spans="1:5" x14ac:dyDescent="0.2">
      <c r="A8521" s="39">
        <v>108</v>
      </c>
      <c r="B8521" s="39">
        <v>2083</v>
      </c>
      <c r="C8521" s="38" t="s">
        <v>8594</v>
      </c>
      <c r="D8521" s="39">
        <v>0.94340000000000002</v>
      </c>
      <c r="E8521" s="39">
        <v>0.94340000000000002</v>
      </c>
    </row>
    <row r="8522" spans="1:5" x14ac:dyDescent="0.2">
      <c r="A8522" s="39">
        <v>108</v>
      </c>
      <c r="B8522" s="39">
        <v>2084</v>
      </c>
      <c r="C8522" s="38" t="s">
        <v>8595</v>
      </c>
      <c r="D8522" s="39">
        <v>0.94340000000000002</v>
      </c>
      <c r="E8522" s="39">
        <v>0.94340000000000002</v>
      </c>
    </row>
    <row r="8523" spans="1:5" x14ac:dyDescent="0.2">
      <c r="A8523" s="39">
        <v>108</v>
      </c>
      <c r="B8523" s="39">
        <v>2085</v>
      </c>
      <c r="C8523" s="38" t="s">
        <v>8596</v>
      </c>
      <c r="D8523" s="39">
        <v>0.94340000000000002</v>
      </c>
      <c r="E8523" s="39">
        <v>0.94340000000000002</v>
      </c>
    </row>
    <row r="8524" spans="1:5" x14ac:dyDescent="0.2">
      <c r="A8524" s="39">
        <v>108</v>
      </c>
      <c r="B8524" s="39">
        <v>2086</v>
      </c>
      <c r="C8524" s="38" t="s">
        <v>8597</v>
      </c>
      <c r="D8524" s="39">
        <v>0.94340000000000002</v>
      </c>
      <c r="E8524" s="39">
        <v>0.94340000000000002</v>
      </c>
    </row>
    <row r="8525" spans="1:5" x14ac:dyDescent="0.2">
      <c r="A8525" s="39">
        <v>108</v>
      </c>
      <c r="B8525" s="39">
        <v>2087</v>
      </c>
      <c r="C8525" s="38" t="s">
        <v>8598</v>
      </c>
      <c r="D8525" s="39">
        <v>0.94340000000000002</v>
      </c>
      <c r="E8525" s="39">
        <v>0.94340000000000002</v>
      </c>
    </row>
    <row r="8526" spans="1:5" x14ac:dyDescent="0.2">
      <c r="A8526" s="39">
        <v>108</v>
      </c>
      <c r="B8526" s="39">
        <v>2088</v>
      </c>
      <c r="C8526" s="38" t="s">
        <v>8599</v>
      </c>
      <c r="D8526" s="39">
        <v>0.94340000000000002</v>
      </c>
      <c r="E8526" s="39">
        <v>0.94340000000000002</v>
      </c>
    </row>
    <row r="8527" spans="1:5" x14ac:dyDescent="0.2">
      <c r="A8527" s="39">
        <v>108</v>
      </c>
      <c r="B8527" s="39">
        <v>2089</v>
      </c>
      <c r="C8527" s="38" t="s">
        <v>8600</v>
      </c>
      <c r="D8527" s="39">
        <v>0.94340000000000002</v>
      </c>
      <c r="E8527" s="39">
        <v>0.94340000000000002</v>
      </c>
    </row>
    <row r="8528" spans="1:5" x14ac:dyDescent="0.2">
      <c r="A8528" s="39">
        <v>108</v>
      </c>
      <c r="B8528" s="39">
        <v>2090</v>
      </c>
      <c r="C8528" s="38" t="s">
        <v>8601</v>
      </c>
      <c r="D8528" s="39">
        <v>0.94340000000000002</v>
      </c>
      <c r="E8528" s="39">
        <v>0.94340000000000002</v>
      </c>
    </row>
    <row r="8529" spans="1:5" x14ac:dyDescent="0.2">
      <c r="A8529" s="39">
        <v>108</v>
      </c>
      <c r="B8529" s="39">
        <v>2091</v>
      </c>
      <c r="C8529" s="38" t="s">
        <v>8602</v>
      </c>
      <c r="D8529" s="39">
        <v>0.94340000000000002</v>
      </c>
      <c r="E8529" s="39">
        <v>0.94340000000000002</v>
      </c>
    </row>
    <row r="8530" spans="1:5" x14ac:dyDescent="0.2">
      <c r="A8530" s="39">
        <v>108</v>
      </c>
      <c r="B8530" s="39">
        <v>2092</v>
      </c>
      <c r="C8530" s="38" t="s">
        <v>8603</v>
      </c>
      <c r="D8530" s="39">
        <v>0.94340000000000002</v>
      </c>
      <c r="E8530" s="39">
        <v>0.94340000000000002</v>
      </c>
    </row>
    <row r="8531" spans="1:5" x14ac:dyDescent="0.2">
      <c r="A8531" s="39">
        <v>108</v>
      </c>
      <c r="B8531" s="39">
        <v>2093</v>
      </c>
      <c r="C8531" s="38" t="s">
        <v>8604</v>
      </c>
      <c r="D8531" s="39">
        <v>0.94340000000000002</v>
      </c>
      <c r="E8531" s="39">
        <v>0.94340000000000002</v>
      </c>
    </row>
    <row r="8532" spans="1:5" x14ac:dyDescent="0.2">
      <c r="A8532" s="39">
        <v>108</v>
      </c>
      <c r="B8532" s="39">
        <v>2094</v>
      </c>
      <c r="C8532" s="38" t="s">
        <v>8605</v>
      </c>
      <c r="D8532" s="39">
        <v>0.94340000000000002</v>
      </c>
      <c r="E8532" s="39">
        <v>0.94340000000000002</v>
      </c>
    </row>
    <row r="8533" spans="1:5" x14ac:dyDescent="0.2">
      <c r="A8533" s="39">
        <v>108</v>
      </c>
      <c r="B8533" s="39">
        <v>2095</v>
      </c>
      <c r="C8533" s="38" t="s">
        <v>8606</v>
      </c>
      <c r="D8533" s="39">
        <v>0.94340000000000002</v>
      </c>
      <c r="E8533" s="39">
        <v>0.94340000000000002</v>
      </c>
    </row>
    <row r="8534" spans="1:5" x14ac:dyDescent="0.2">
      <c r="A8534" s="39">
        <v>108</v>
      </c>
      <c r="B8534" s="39">
        <v>2096</v>
      </c>
      <c r="C8534" s="38" t="s">
        <v>8607</v>
      </c>
      <c r="D8534" s="39">
        <v>0.94340000000000002</v>
      </c>
      <c r="E8534" s="39">
        <v>0.94340000000000002</v>
      </c>
    </row>
    <row r="8535" spans="1:5" x14ac:dyDescent="0.2">
      <c r="A8535" s="39">
        <v>108</v>
      </c>
      <c r="B8535" s="39">
        <v>2097</v>
      </c>
      <c r="C8535" s="38" t="s">
        <v>8608</v>
      </c>
      <c r="D8535" s="39">
        <v>0.94340000000000002</v>
      </c>
      <c r="E8535" s="39">
        <v>0.94340000000000002</v>
      </c>
    </row>
    <row r="8536" spans="1:5" x14ac:dyDescent="0.2">
      <c r="A8536" s="39">
        <v>108</v>
      </c>
      <c r="B8536" s="39">
        <v>2098</v>
      </c>
      <c r="C8536" s="38" t="s">
        <v>8609</v>
      </c>
      <c r="D8536" s="39">
        <v>0.94340000000000002</v>
      </c>
      <c r="E8536" s="39">
        <v>0.94340000000000002</v>
      </c>
    </row>
    <row r="8537" spans="1:5" x14ac:dyDescent="0.2">
      <c r="A8537" s="39">
        <v>108</v>
      </c>
      <c r="B8537" s="39">
        <v>2099</v>
      </c>
      <c r="C8537" s="38" t="s">
        <v>8610</v>
      </c>
      <c r="D8537" s="39">
        <v>0.94340000000000002</v>
      </c>
      <c r="E8537" s="39">
        <v>0.94340000000000002</v>
      </c>
    </row>
    <row r="8538" spans="1:5" x14ac:dyDescent="0.2">
      <c r="A8538" s="39">
        <v>108</v>
      </c>
      <c r="B8538" s="39">
        <v>2100</v>
      </c>
      <c r="C8538" s="38" t="s">
        <v>8611</v>
      </c>
      <c r="D8538" s="39">
        <v>0.94340000000000002</v>
      </c>
      <c r="E8538" s="39">
        <v>0.94340000000000002</v>
      </c>
    </row>
    <row r="8539" spans="1:5" x14ac:dyDescent="0.2">
      <c r="A8539" s="39">
        <v>108</v>
      </c>
      <c r="B8539" s="39">
        <v>2101</v>
      </c>
      <c r="C8539" s="38" t="s">
        <v>8612</v>
      </c>
      <c r="D8539" s="39">
        <v>0.94340000000000002</v>
      </c>
      <c r="E8539" s="39">
        <v>0.94340000000000002</v>
      </c>
    </row>
    <row r="8540" spans="1:5" x14ac:dyDescent="0.2">
      <c r="A8540" s="39">
        <v>108</v>
      </c>
      <c r="B8540" s="39">
        <v>2102</v>
      </c>
      <c r="C8540" s="38" t="s">
        <v>8613</v>
      </c>
      <c r="D8540" s="39">
        <v>0.94340000000000002</v>
      </c>
      <c r="E8540" s="39">
        <v>0.94340000000000002</v>
      </c>
    </row>
    <row r="8541" spans="1:5" x14ac:dyDescent="0.2">
      <c r="A8541" s="39">
        <v>108</v>
      </c>
      <c r="B8541" s="39">
        <v>2103</v>
      </c>
      <c r="C8541" s="38" t="s">
        <v>8614</v>
      </c>
      <c r="D8541" s="39">
        <v>0.94340000000000002</v>
      </c>
      <c r="E8541" s="39">
        <v>0.94340000000000002</v>
      </c>
    </row>
    <row r="8542" spans="1:5" x14ac:dyDescent="0.2">
      <c r="A8542" s="39">
        <v>108</v>
      </c>
      <c r="B8542" s="39">
        <v>2104</v>
      </c>
      <c r="C8542" s="38" t="s">
        <v>8615</v>
      </c>
      <c r="D8542" s="39">
        <v>0.94340000000000002</v>
      </c>
      <c r="E8542" s="39">
        <v>0.94340000000000002</v>
      </c>
    </row>
    <row r="8543" spans="1:5" x14ac:dyDescent="0.2">
      <c r="A8543" s="39">
        <v>108</v>
      </c>
      <c r="B8543" s="39">
        <v>2105</v>
      </c>
      <c r="C8543" s="38" t="s">
        <v>8616</v>
      </c>
      <c r="D8543" s="39">
        <v>0.94340000000000002</v>
      </c>
      <c r="E8543" s="39">
        <v>0.94340000000000002</v>
      </c>
    </row>
    <row r="8544" spans="1:5" x14ac:dyDescent="0.2">
      <c r="A8544" s="39">
        <v>108</v>
      </c>
      <c r="B8544" s="39">
        <v>2106</v>
      </c>
      <c r="C8544" s="38" t="s">
        <v>8617</v>
      </c>
      <c r="D8544" s="39">
        <v>0.94340000000000002</v>
      </c>
      <c r="E8544" s="39">
        <v>0.94340000000000002</v>
      </c>
    </row>
    <row r="8545" spans="1:5" x14ac:dyDescent="0.2">
      <c r="A8545" s="39">
        <v>108</v>
      </c>
      <c r="B8545" s="39">
        <v>2107</v>
      </c>
      <c r="C8545" s="38" t="s">
        <v>8618</v>
      </c>
      <c r="D8545" s="39">
        <v>0.94340000000000002</v>
      </c>
      <c r="E8545" s="39">
        <v>0.94340000000000002</v>
      </c>
    </row>
    <row r="8546" spans="1:5" x14ac:dyDescent="0.2">
      <c r="A8546" s="39">
        <v>108</v>
      </c>
      <c r="B8546" s="39">
        <v>2108</v>
      </c>
      <c r="C8546" s="38" t="s">
        <v>8619</v>
      </c>
      <c r="D8546" s="39">
        <v>0.94340000000000002</v>
      </c>
      <c r="E8546" s="39">
        <v>0.94340000000000002</v>
      </c>
    </row>
    <row r="8547" spans="1:5" x14ac:dyDescent="0.2">
      <c r="A8547" s="39">
        <v>108</v>
      </c>
      <c r="B8547" s="39">
        <v>2109</v>
      </c>
      <c r="C8547" s="38" t="s">
        <v>8620</v>
      </c>
      <c r="D8547" s="39">
        <v>0.94340000000000002</v>
      </c>
      <c r="E8547" s="39">
        <v>0.94340000000000002</v>
      </c>
    </row>
    <row r="8548" spans="1:5" x14ac:dyDescent="0.2">
      <c r="A8548" s="39">
        <v>108</v>
      </c>
      <c r="B8548" s="39">
        <v>2110</v>
      </c>
      <c r="C8548" s="38" t="s">
        <v>8621</v>
      </c>
      <c r="D8548" s="39">
        <v>0.94340000000000002</v>
      </c>
      <c r="E8548" s="39">
        <v>0.94340000000000002</v>
      </c>
    </row>
    <row r="8549" spans="1:5" x14ac:dyDescent="0.2">
      <c r="A8549" s="39">
        <v>108</v>
      </c>
      <c r="B8549" s="39">
        <v>2111</v>
      </c>
      <c r="C8549" s="38" t="s">
        <v>8622</v>
      </c>
      <c r="D8549" s="39">
        <v>0.94340000000000002</v>
      </c>
      <c r="E8549" s="39">
        <v>0.94340000000000002</v>
      </c>
    </row>
    <row r="8550" spans="1:5" x14ac:dyDescent="0.2">
      <c r="A8550" s="39">
        <v>108</v>
      </c>
      <c r="B8550" s="39">
        <v>2112</v>
      </c>
      <c r="C8550" s="38" t="s">
        <v>8623</v>
      </c>
      <c r="D8550" s="39">
        <v>0.94340000000000002</v>
      </c>
      <c r="E8550" s="39">
        <v>0.94340000000000002</v>
      </c>
    </row>
    <row r="8551" spans="1:5" x14ac:dyDescent="0.2">
      <c r="A8551" s="39">
        <v>108</v>
      </c>
      <c r="B8551" s="39">
        <v>2113</v>
      </c>
      <c r="C8551" s="38" t="s">
        <v>8624</v>
      </c>
      <c r="D8551" s="39">
        <v>0.94340000000000002</v>
      </c>
      <c r="E8551" s="39">
        <v>0.94340000000000002</v>
      </c>
    </row>
    <row r="8552" spans="1:5" x14ac:dyDescent="0.2">
      <c r="A8552" s="39">
        <v>108</v>
      </c>
      <c r="B8552" s="39">
        <v>2114</v>
      </c>
      <c r="C8552" s="38" t="s">
        <v>8625</v>
      </c>
      <c r="D8552" s="39">
        <v>0.94340000000000002</v>
      </c>
      <c r="E8552" s="39">
        <v>0.94340000000000002</v>
      </c>
    </row>
    <row r="8553" spans="1:5" x14ac:dyDescent="0.2">
      <c r="A8553" s="39">
        <v>108</v>
      </c>
      <c r="B8553" s="39">
        <v>2115</v>
      </c>
      <c r="C8553" s="38" t="s">
        <v>8626</v>
      </c>
      <c r="D8553" s="39">
        <v>0.94340000000000002</v>
      </c>
      <c r="E8553" s="39">
        <v>0.94340000000000002</v>
      </c>
    </row>
    <row r="8554" spans="1:5" x14ac:dyDescent="0.2">
      <c r="A8554" s="39">
        <v>108</v>
      </c>
      <c r="B8554" s="39">
        <v>2116</v>
      </c>
      <c r="C8554" s="38" t="s">
        <v>8627</v>
      </c>
      <c r="D8554" s="39">
        <v>0.94340000000000002</v>
      </c>
      <c r="E8554" s="39">
        <v>0.94340000000000002</v>
      </c>
    </row>
    <row r="8555" spans="1:5" x14ac:dyDescent="0.2">
      <c r="A8555" s="39">
        <v>108</v>
      </c>
      <c r="B8555" s="39">
        <v>2117</v>
      </c>
      <c r="C8555" s="38" t="s">
        <v>8628</v>
      </c>
      <c r="D8555" s="39">
        <v>0.94340000000000002</v>
      </c>
      <c r="E8555" s="39">
        <v>0.94340000000000002</v>
      </c>
    </row>
    <row r="8556" spans="1:5" x14ac:dyDescent="0.2">
      <c r="A8556" s="39">
        <v>109</v>
      </c>
      <c r="B8556" s="39">
        <v>2024</v>
      </c>
      <c r="C8556" s="38" t="s">
        <v>8629</v>
      </c>
      <c r="D8556" s="39">
        <v>0.96230000000000004</v>
      </c>
      <c r="E8556" s="39">
        <v>0.96230000000000004</v>
      </c>
    </row>
    <row r="8557" spans="1:5" x14ac:dyDescent="0.2">
      <c r="A8557" s="39">
        <v>109</v>
      </c>
      <c r="B8557" s="39">
        <v>2025</v>
      </c>
      <c r="C8557" s="38" t="s">
        <v>8630</v>
      </c>
      <c r="D8557" s="39">
        <v>0.94340000000000002</v>
      </c>
      <c r="E8557" s="39">
        <v>0.94340000000000002</v>
      </c>
    </row>
    <row r="8558" spans="1:5" x14ac:dyDescent="0.2">
      <c r="A8558" s="39">
        <v>109</v>
      </c>
      <c r="B8558" s="39">
        <v>2026</v>
      </c>
      <c r="C8558" s="38" t="s">
        <v>8631</v>
      </c>
      <c r="D8558" s="39">
        <v>0.94340000000000002</v>
      </c>
      <c r="E8558" s="39">
        <v>0.94340000000000002</v>
      </c>
    </row>
    <row r="8559" spans="1:5" x14ac:dyDescent="0.2">
      <c r="A8559" s="39">
        <v>109</v>
      </c>
      <c r="B8559" s="39">
        <v>2027</v>
      </c>
      <c r="C8559" s="38" t="s">
        <v>8632</v>
      </c>
      <c r="D8559" s="39">
        <v>0.94340000000000002</v>
      </c>
      <c r="E8559" s="39">
        <v>0.94340000000000002</v>
      </c>
    </row>
    <row r="8560" spans="1:5" x14ac:dyDescent="0.2">
      <c r="A8560" s="39">
        <v>109</v>
      </c>
      <c r="B8560" s="39">
        <v>2028</v>
      </c>
      <c r="C8560" s="38" t="s">
        <v>8633</v>
      </c>
      <c r="D8560" s="39">
        <v>0.94340000000000002</v>
      </c>
      <c r="E8560" s="39">
        <v>0.94340000000000002</v>
      </c>
    </row>
    <row r="8561" spans="1:5" x14ac:dyDescent="0.2">
      <c r="A8561" s="39">
        <v>109</v>
      </c>
      <c r="B8561" s="39">
        <v>2029</v>
      </c>
      <c r="C8561" s="38" t="s">
        <v>8634</v>
      </c>
      <c r="D8561" s="39">
        <v>0.94340000000000002</v>
      </c>
      <c r="E8561" s="39">
        <v>0.94340000000000002</v>
      </c>
    </row>
    <row r="8562" spans="1:5" x14ac:dyDescent="0.2">
      <c r="A8562" s="39">
        <v>109</v>
      </c>
      <c r="B8562" s="39">
        <v>2030</v>
      </c>
      <c r="C8562" s="38" t="s">
        <v>8635</v>
      </c>
      <c r="D8562" s="39">
        <v>0.94340000000000002</v>
      </c>
      <c r="E8562" s="39">
        <v>0.94340000000000002</v>
      </c>
    </row>
    <row r="8563" spans="1:5" x14ac:dyDescent="0.2">
      <c r="A8563" s="39">
        <v>109</v>
      </c>
      <c r="B8563" s="39">
        <v>2031</v>
      </c>
      <c r="C8563" s="38" t="s">
        <v>8636</v>
      </c>
      <c r="D8563" s="39">
        <v>0.94340000000000002</v>
      </c>
      <c r="E8563" s="39">
        <v>0.94340000000000002</v>
      </c>
    </row>
    <row r="8564" spans="1:5" x14ac:dyDescent="0.2">
      <c r="A8564" s="39">
        <v>109</v>
      </c>
      <c r="B8564" s="39">
        <v>2032</v>
      </c>
      <c r="C8564" s="38" t="s">
        <v>8637</v>
      </c>
      <c r="D8564" s="39">
        <v>0.94340000000000002</v>
      </c>
      <c r="E8564" s="39">
        <v>0.94340000000000002</v>
      </c>
    </row>
    <row r="8565" spans="1:5" x14ac:dyDescent="0.2">
      <c r="A8565" s="39">
        <v>109</v>
      </c>
      <c r="B8565" s="39">
        <v>2033</v>
      </c>
      <c r="C8565" s="38" t="s">
        <v>8638</v>
      </c>
      <c r="D8565" s="39">
        <v>0.94340000000000002</v>
      </c>
      <c r="E8565" s="39">
        <v>0.94340000000000002</v>
      </c>
    </row>
    <row r="8566" spans="1:5" x14ac:dyDescent="0.2">
      <c r="A8566" s="39">
        <v>109</v>
      </c>
      <c r="B8566" s="39">
        <v>2034</v>
      </c>
      <c r="C8566" s="38" t="s">
        <v>8639</v>
      </c>
      <c r="D8566" s="39">
        <v>0.94340000000000002</v>
      </c>
      <c r="E8566" s="39">
        <v>0.94340000000000002</v>
      </c>
    </row>
    <row r="8567" spans="1:5" x14ac:dyDescent="0.2">
      <c r="A8567" s="39">
        <v>109</v>
      </c>
      <c r="B8567" s="39">
        <v>2035</v>
      </c>
      <c r="C8567" s="38" t="s">
        <v>8640</v>
      </c>
      <c r="D8567" s="39">
        <v>0.94340000000000002</v>
      </c>
      <c r="E8567" s="39">
        <v>0.94340000000000002</v>
      </c>
    </row>
    <row r="8568" spans="1:5" x14ac:dyDescent="0.2">
      <c r="A8568" s="39">
        <v>109</v>
      </c>
      <c r="B8568" s="39">
        <v>2036</v>
      </c>
      <c r="C8568" s="38" t="s">
        <v>8641</v>
      </c>
      <c r="D8568" s="39">
        <v>0.94340000000000002</v>
      </c>
      <c r="E8568" s="39">
        <v>0.94340000000000002</v>
      </c>
    </row>
    <row r="8569" spans="1:5" x14ac:dyDescent="0.2">
      <c r="A8569" s="39">
        <v>109</v>
      </c>
      <c r="B8569" s="39">
        <v>2037</v>
      </c>
      <c r="C8569" s="38" t="s">
        <v>8642</v>
      </c>
      <c r="D8569" s="39">
        <v>0.94340000000000002</v>
      </c>
      <c r="E8569" s="39">
        <v>0.94340000000000002</v>
      </c>
    </row>
    <row r="8570" spans="1:5" x14ac:dyDescent="0.2">
      <c r="A8570" s="39">
        <v>109</v>
      </c>
      <c r="B8570" s="39">
        <v>2038</v>
      </c>
      <c r="C8570" s="38" t="s">
        <v>8643</v>
      </c>
      <c r="D8570" s="39">
        <v>0.94340000000000002</v>
      </c>
      <c r="E8570" s="39">
        <v>0.94340000000000002</v>
      </c>
    </row>
    <row r="8571" spans="1:5" x14ac:dyDescent="0.2">
      <c r="A8571" s="39">
        <v>109</v>
      </c>
      <c r="B8571" s="39">
        <v>2039</v>
      </c>
      <c r="C8571" s="38" t="s">
        <v>8644</v>
      </c>
      <c r="D8571" s="39">
        <v>0.94340000000000002</v>
      </c>
      <c r="E8571" s="39">
        <v>0.94340000000000002</v>
      </c>
    </row>
    <row r="8572" spans="1:5" x14ac:dyDescent="0.2">
      <c r="A8572" s="39">
        <v>109</v>
      </c>
      <c r="B8572" s="39">
        <v>2040</v>
      </c>
      <c r="C8572" s="38" t="s">
        <v>8645</v>
      </c>
      <c r="D8572" s="39">
        <v>0.94340000000000002</v>
      </c>
      <c r="E8572" s="39">
        <v>0.94340000000000002</v>
      </c>
    </row>
    <row r="8573" spans="1:5" x14ac:dyDescent="0.2">
      <c r="A8573" s="39">
        <v>109</v>
      </c>
      <c r="B8573" s="39">
        <v>2041</v>
      </c>
      <c r="C8573" s="38" t="s">
        <v>8646</v>
      </c>
      <c r="D8573" s="39">
        <v>0.94340000000000002</v>
      </c>
      <c r="E8573" s="39">
        <v>0.94340000000000002</v>
      </c>
    </row>
    <row r="8574" spans="1:5" x14ac:dyDescent="0.2">
      <c r="A8574" s="39">
        <v>109</v>
      </c>
      <c r="B8574" s="39">
        <v>2042</v>
      </c>
      <c r="C8574" s="38" t="s">
        <v>8647</v>
      </c>
      <c r="D8574" s="39">
        <v>0.94340000000000002</v>
      </c>
      <c r="E8574" s="39">
        <v>0.94340000000000002</v>
      </c>
    </row>
    <row r="8575" spans="1:5" x14ac:dyDescent="0.2">
      <c r="A8575" s="39">
        <v>109</v>
      </c>
      <c r="B8575" s="39">
        <v>2043</v>
      </c>
      <c r="C8575" s="38" t="s">
        <v>8648</v>
      </c>
      <c r="D8575" s="39">
        <v>0.94340000000000002</v>
      </c>
      <c r="E8575" s="39">
        <v>0.94340000000000002</v>
      </c>
    </row>
    <row r="8576" spans="1:5" x14ac:dyDescent="0.2">
      <c r="A8576" s="39">
        <v>109</v>
      </c>
      <c r="B8576" s="39">
        <v>2044</v>
      </c>
      <c r="C8576" s="38" t="s">
        <v>8649</v>
      </c>
      <c r="D8576" s="39">
        <v>0.94340000000000002</v>
      </c>
      <c r="E8576" s="39">
        <v>0.94340000000000002</v>
      </c>
    </row>
    <row r="8577" spans="1:5" x14ac:dyDescent="0.2">
      <c r="A8577" s="39">
        <v>109</v>
      </c>
      <c r="B8577" s="39">
        <v>2045</v>
      </c>
      <c r="C8577" s="38" t="s">
        <v>8650</v>
      </c>
      <c r="D8577" s="39">
        <v>0.94340000000000002</v>
      </c>
      <c r="E8577" s="39">
        <v>0.94340000000000002</v>
      </c>
    </row>
    <row r="8578" spans="1:5" x14ac:dyDescent="0.2">
      <c r="A8578" s="39">
        <v>109</v>
      </c>
      <c r="B8578" s="39">
        <v>2046</v>
      </c>
      <c r="C8578" s="38" t="s">
        <v>8651</v>
      </c>
      <c r="D8578" s="39">
        <v>0.94340000000000002</v>
      </c>
      <c r="E8578" s="39">
        <v>0.94340000000000002</v>
      </c>
    </row>
    <row r="8579" spans="1:5" x14ac:dyDescent="0.2">
      <c r="A8579" s="39">
        <v>109</v>
      </c>
      <c r="B8579" s="39">
        <v>2047</v>
      </c>
      <c r="C8579" s="38" t="s">
        <v>8652</v>
      </c>
      <c r="D8579" s="39">
        <v>0.94340000000000002</v>
      </c>
      <c r="E8579" s="39">
        <v>0.94340000000000002</v>
      </c>
    </row>
    <row r="8580" spans="1:5" x14ac:dyDescent="0.2">
      <c r="A8580" s="39">
        <v>109</v>
      </c>
      <c r="B8580" s="39">
        <v>2048</v>
      </c>
      <c r="C8580" s="38" t="s">
        <v>8653</v>
      </c>
      <c r="D8580" s="39">
        <v>0.94340000000000002</v>
      </c>
      <c r="E8580" s="39">
        <v>0.94340000000000002</v>
      </c>
    </row>
    <row r="8581" spans="1:5" x14ac:dyDescent="0.2">
      <c r="A8581" s="39">
        <v>109</v>
      </c>
      <c r="B8581" s="39">
        <v>2049</v>
      </c>
      <c r="C8581" s="38" t="s">
        <v>8654</v>
      </c>
      <c r="D8581" s="39">
        <v>0.94340000000000002</v>
      </c>
      <c r="E8581" s="39">
        <v>0.94340000000000002</v>
      </c>
    </row>
    <row r="8582" spans="1:5" x14ac:dyDescent="0.2">
      <c r="A8582" s="39">
        <v>109</v>
      </c>
      <c r="B8582" s="39">
        <v>2050</v>
      </c>
      <c r="C8582" s="38" t="s">
        <v>8655</v>
      </c>
      <c r="D8582" s="39">
        <v>0.94340000000000002</v>
      </c>
      <c r="E8582" s="39">
        <v>0.94340000000000002</v>
      </c>
    </row>
    <row r="8583" spans="1:5" x14ac:dyDescent="0.2">
      <c r="A8583" s="39">
        <v>109</v>
      </c>
      <c r="B8583" s="39">
        <v>2051</v>
      </c>
      <c r="C8583" s="38" t="s">
        <v>8656</v>
      </c>
      <c r="D8583" s="39">
        <v>0.94340000000000002</v>
      </c>
      <c r="E8583" s="39">
        <v>0.94340000000000002</v>
      </c>
    </row>
    <row r="8584" spans="1:5" x14ac:dyDescent="0.2">
      <c r="A8584" s="39">
        <v>109</v>
      </c>
      <c r="B8584" s="39">
        <v>2052</v>
      </c>
      <c r="C8584" s="38" t="s">
        <v>8657</v>
      </c>
      <c r="D8584" s="39">
        <v>0.94340000000000002</v>
      </c>
      <c r="E8584" s="39">
        <v>0.94340000000000002</v>
      </c>
    </row>
    <row r="8585" spans="1:5" x14ac:dyDescent="0.2">
      <c r="A8585" s="39">
        <v>109</v>
      </c>
      <c r="B8585" s="39">
        <v>2053</v>
      </c>
      <c r="C8585" s="38" t="s">
        <v>8658</v>
      </c>
      <c r="D8585" s="39">
        <v>0.94340000000000002</v>
      </c>
      <c r="E8585" s="39">
        <v>0.94340000000000002</v>
      </c>
    </row>
    <row r="8586" spans="1:5" x14ac:dyDescent="0.2">
      <c r="A8586" s="39">
        <v>109</v>
      </c>
      <c r="B8586" s="39">
        <v>2054</v>
      </c>
      <c r="C8586" s="38" t="s">
        <v>8659</v>
      </c>
      <c r="D8586" s="39">
        <v>0.94340000000000002</v>
      </c>
      <c r="E8586" s="39">
        <v>0.94340000000000002</v>
      </c>
    </row>
    <row r="8587" spans="1:5" x14ac:dyDescent="0.2">
      <c r="A8587" s="39">
        <v>109</v>
      </c>
      <c r="B8587" s="39">
        <v>2055</v>
      </c>
      <c r="C8587" s="38" t="s">
        <v>8660</v>
      </c>
      <c r="D8587" s="39">
        <v>0.94340000000000002</v>
      </c>
      <c r="E8587" s="39">
        <v>0.94340000000000002</v>
      </c>
    </row>
    <row r="8588" spans="1:5" x14ac:dyDescent="0.2">
      <c r="A8588" s="39">
        <v>109</v>
      </c>
      <c r="B8588" s="39">
        <v>2056</v>
      </c>
      <c r="C8588" s="38" t="s">
        <v>8661</v>
      </c>
      <c r="D8588" s="39">
        <v>0.94340000000000002</v>
      </c>
      <c r="E8588" s="39">
        <v>0.94340000000000002</v>
      </c>
    </row>
    <row r="8589" spans="1:5" x14ac:dyDescent="0.2">
      <c r="A8589" s="39">
        <v>109</v>
      </c>
      <c r="B8589" s="39">
        <v>2057</v>
      </c>
      <c r="C8589" s="38" t="s">
        <v>8662</v>
      </c>
      <c r="D8589" s="39">
        <v>0.94340000000000002</v>
      </c>
      <c r="E8589" s="39">
        <v>0.94340000000000002</v>
      </c>
    </row>
    <row r="8590" spans="1:5" x14ac:dyDescent="0.2">
      <c r="A8590" s="39">
        <v>109</v>
      </c>
      <c r="B8590" s="39">
        <v>2058</v>
      </c>
      <c r="C8590" s="38" t="s">
        <v>8663</v>
      </c>
      <c r="D8590" s="39">
        <v>0.94340000000000002</v>
      </c>
      <c r="E8590" s="39">
        <v>0.94340000000000002</v>
      </c>
    </row>
    <row r="8591" spans="1:5" x14ac:dyDescent="0.2">
      <c r="A8591" s="39">
        <v>109</v>
      </c>
      <c r="B8591" s="39">
        <v>2059</v>
      </c>
      <c r="C8591" s="38" t="s">
        <v>8664</v>
      </c>
      <c r="D8591" s="39">
        <v>0.94340000000000002</v>
      </c>
      <c r="E8591" s="39">
        <v>0.94340000000000002</v>
      </c>
    </row>
    <row r="8592" spans="1:5" x14ac:dyDescent="0.2">
      <c r="A8592" s="39">
        <v>109</v>
      </c>
      <c r="B8592" s="39">
        <v>2060</v>
      </c>
      <c r="C8592" s="38" t="s">
        <v>8665</v>
      </c>
      <c r="D8592" s="39">
        <v>0.94340000000000002</v>
      </c>
      <c r="E8592" s="39">
        <v>0.94340000000000002</v>
      </c>
    </row>
    <row r="8593" spans="1:5" x14ac:dyDescent="0.2">
      <c r="A8593" s="39">
        <v>109</v>
      </c>
      <c r="B8593" s="39">
        <v>2061</v>
      </c>
      <c r="C8593" s="38" t="s">
        <v>8666</v>
      </c>
      <c r="D8593" s="39">
        <v>0.94340000000000002</v>
      </c>
      <c r="E8593" s="39">
        <v>0.94340000000000002</v>
      </c>
    </row>
    <row r="8594" spans="1:5" x14ac:dyDescent="0.2">
      <c r="A8594" s="39">
        <v>109</v>
      </c>
      <c r="B8594" s="39">
        <v>2062</v>
      </c>
      <c r="C8594" s="38" t="s">
        <v>8667</v>
      </c>
      <c r="D8594" s="39">
        <v>0.94340000000000002</v>
      </c>
      <c r="E8594" s="39">
        <v>0.94340000000000002</v>
      </c>
    </row>
    <row r="8595" spans="1:5" x14ac:dyDescent="0.2">
      <c r="A8595" s="39">
        <v>109</v>
      </c>
      <c r="B8595" s="39">
        <v>2063</v>
      </c>
      <c r="C8595" s="38" t="s">
        <v>8668</v>
      </c>
      <c r="D8595" s="39">
        <v>0.94340000000000002</v>
      </c>
      <c r="E8595" s="39">
        <v>0.94340000000000002</v>
      </c>
    </row>
    <row r="8596" spans="1:5" x14ac:dyDescent="0.2">
      <c r="A8596" s="39">
        <v>109</v>
      </c>
      <c r="B8596" s="39">
        <v>2064</v>
      </c>
      <c r="C8596" s="38" t="s">
        <v>8669</v>
      </c>
      <c r="D8596" s="39">
        <v>0.94340000000000002</v>
      </c>
      <c r="E8596" s="39">
        <v>0.94340000000000002</v>
      </c>
    </row>
    <row r="8597" spans="1:5" x14ac:dyDescent="0.2">
      <c r="A8597" s="39">
        <v>109</v>
      </c>
      <c r="B8597" s="39">
        <v>2065</v>
      </c>
      <c r="C8597" s="38" t="s">
        <v>8670</v>
      </c>
      <c r="D8597" s="39">
        <v>0.94340000000000002</v>
      </c>
      <c r="E8597" s="39">
        <v>0.94340000000000002</v>
      </c>
    </row>
    <row r="8598" spans="1:5" x14ac:dyDescent="0.2">
      <c r="A8598" s="39">
        <v>109</v>
      </c>
      <c r="B8598" s="39">
        <v>2066</v>
      </c>
      <c r="C8598" s="38" t="s">
        <v>8671</v>
      </c>
      <c r="D8598" s="39">
        <v>0.94340000000000002</v>
      </c>
      <c r="E8598" s="39">
        <v>0.94340000000000002</v>
      </c>
    </row>
    <row r="8599" spans="1:5" x14ac:dyDescent="0.2">
      <c r="A8599" s="39">
        <v>109</v>
      </c>
      <c r="B8599" s="39">
        <v>2067</v>
      </c>
      <c r="C8599" s="38" t="s">
        <v>8672</v>
      </c>
      <c r="D8599" s="39">
        <v>0.94340000000000002</v>
      </c>
      <c r="E8599" s="39">
        <v>0.94340000000000002</v>
      </c>
    </row>
    <row r="8600" spans="1:5" x14ac:dyDescent="0.2">
      <c r="A8600" s="39">
        <v>109</v>
      </c>
      <c r="B8600" s="39">
        <v>2068</v>
      </c>
      <c r="C8600" s="38" t="s">
        <v>8673</v>
      </c>
      <c r="D8600" s="39">
        <v>0.94340000000000002</v>
      </c>
      <c r="E8600" s="39">
        <v>0.94340000000000002</v>
      </c>
    </row>
    <row r="8601" spans="1:5" x14ac:dyDescent="0.2">
      <c r="A8601" s="39">
        <v>109</v>
      </c>
      <c r="B8601" s="39">
        <v>2069</v>
      </c>
      <c r="C8601" s="38" t="s">
        <v>8674</v>
      </c>
      <c r="D8601" s="39">
        <v>0.94340000000000002</v>
      </c>
      <c r="E8601" s="39">
        <v>0.94340000000000002</v>
      </c>
    </row>
    <row r="8602" spans="1:5" x14ac:dyDescent="0.2">
      <c r="A8602" s="39">
        <v>109</v>
      </c>
      <c r="B8602" s="39">
        <v>2070</v>
      </c>
      <c r="C8602" s="38" t="s">
        <v>8675</v>
      </c>
      <c r="D8602" s="39">
        <v>0.94340000000000002</v>
      </c>
      <c r="E8602" s="39">
        <v>0.94340000000000002</v>
      </c>
    </row>
    <row r="8603" spans="1:5" x14ac:dyDescent="0.2">
      <c r="A8603" s="39">
        <v>109</v>
      </c>
      <c r="B8603" s="39">
        <v>2071</v>
      </c>
      <c r="C8603" s="38" t="s">
        <v>8676</v>
      </c>
      <c r="D8603" s="39">
        <v>0.94340000000000002</v>
      </c>
      <c r="E8603" s="39">
        <v>0.94340000000000002</v>
      </c>
    </row>
    <row r="8604" spans="1:5" x14ac:dyDescent="0.2">
      <c r="A8604" s="39">
        <v>109</v>
      </c>
      <c r="B8604" s="39">
        <v>2072</v>
      </c>
      <c r="C8604" s="38" t="s">
        <v>8677</v>
      </c>
      <c r="D8604" s="39">
        <v>0.94340000000000002</v>
      </c>
      <c r="E8604" s="39">
        <v>0.94340000000000002</v>
      </c>
    </row>
    <row r="8605" spans="1:5" x14ac:dyDescent="0.2">
      <c r="A8605" s="39">
        <v>109</v>
      </c>
      <c r="B8605" s="39">
        <v>2073</v>
      </c>
      <c r="C8605" s="38" t="s">
        <v>8678</v>
      </c>
      <c r="D8605" s="39">
        <v>0.94340000000000002</v>
      </c>
      <c r="E8605" s="39">
        <v>0.94340000000000002</v>
      </c>
    </row>
    <row r="8606" spans="1:5" x14ac:dyDescent="0.2">
      <c r="A8606" s="39">
        <v>109</v>
      </c>
      <c r="B8606" s="39">
        <v>2074</v>
      </c>
      <c r="C8606" s="38" t="s">
        <v>8679</v>
      </c>
      <c r="D8606" s="39">
        <v>0.94340000000000002</v>
      </c>
      <c r="E8606" s="39">
        <v>0.94340000000000002</v>
      </c>
    </row>
    <row r="8607" spans="1:5" x14ac:dyDescent="0.2">
      <c r="A8607" s="39">
        <v>109</v>
      </c>
      <c r="B8607" s="39">
        <v>2075</v>
      </c>
      <c r="C8607" s="38" t="s">
        <v>8680</v>
      </c>
      <c r="D8607" s="39">
        <v>0.94340000000000002</v>
      </c>
      <c r="E8607" s="39">
        <v>0.94340000000000002</v>
      </c>
    </row>
    <row r="8608" spans="1:5" x14ac:dyDescent="0.2">
      <c r="A8608" s="39">
        <v>109</v>
      </c>
      <c r="B8608" s="39">
        <v>2076</v>
      </c>
      <c r="C8608" s="38" t="s">
        <v>8681</v>
      </c>
      <c r="D8608" s="39">
        <v>0.94340000000000002</v>
      </c>
      <c r="E8608" s="39">
        <v>0.94340000000000002</v>
      </c>
    </row>
    <row r="8609" spans="1:5" x14ac:dyDescent="0.2">
      <c r="A8609" s="39">
        <v>109</v>
      </c>
      <c r="B8609" s="39">
        <v>2077</v>
      </c>
      <c r="C8609" s="38" t="s">
        <v>8682</v>
      </c>
      <c r="D8609" s="39">
        <v>0.94340000000000002</v>
      </c>
      <c r="E8609" s="39">
        <v>0.94340000000000002</v>
      </c>
    </row>
    <row r="8610" spans="1:5" x14ac:dyDescent="0.2">
      <c r="A8610" s="39">
        <v>109</v>
      </c>
      <c r="B8610" s="39">
        <v>2078</v>
      </c>
      <c r="C8610" s="38" t="s">
        <v>8683</v>
      </c>
      <c r="D8610" s="39">
        <v>0.94340000000000002</v>
      </c>
      <c r="E8610" s="39">
        <v>0.94340000000000002</v>
      </c>
    </row>
    <row r="8611" spans="1:5" x14ac:dyDescent="0.2">
      <c r="A8611" s="39">
        <v>109</v>
      </c>
      <c r="B8611" s="39">
        <v>2079</v>
      </c>
      <c r="C8611" s="38" t="s">
        <v>8684</v>
      </c>
      <c r="D8611" s="39">
        <v>0.94340000000000002</v>
      </c>
      <c r="E8611" s="39">
        <v>0.94340000000000002</v>
      </c>
    </row>
    <row r="8612" spans="1:5" x14ac:dyDescent="0.2">
      <c r="A8612" s="39">
        <v>109</v>
      </c>
      <c r="B8612" s="39">
        <v>2080</v>
      </c>
      <c r="C8612" s="38" t="s">
        <v>8685</v>
      </c>
      <c r="D8612" s="39">
        <v>0.94340000000000002</v>
      </c>
      <c r="E8612" s="39">
        <v>0.94340000000000002</v>
      </c>
    </row>
    <row r="8613" spans="1:5" x14ac:dyDescent="0.2">
      <c r="A8613" s="39">
        <v>109</v>
      </c>
      <c r="B8613" s="39">
        <v>2081</v>
      </c>
      <c r="C8613" s="38" t="s">
        <v>8686</v>
      </c>
      <c r="D8613" s="39">
        <v>0.94340000000000002</v>
      </c>
      <c r="E8613" s="39">
        <v>0.94340000000000002</v>
      </c>
    </row>
    <row r="8614" spans="1:5" x14ac:dyDescent="0.2">
      <c r="A8614" s="39">
        <v>109</v>
      </c>
      <c r="B8614" s="39">
        <v>2082</v>
      </c>
      <c r="C8614" s="38" t="s">
        <v>8687</v>
      </c>
      <c r="D8614" s="39">
        <v>0.94340000000000002</v>
      </c>
      <c r="E8614" s="39">
        <v>0.94340000000000002</v>
      </c>
    </row>
    <row r="8615" spans="1:5" x14ac:dyDescent="0.2">
      <c r="A8615" s="39">
        <v>109</v>
      </c>
      <c r="B8615" s="39">
        <v>2083</v>
      </c>
      <c r="C8615" s="38" t="s">
        <v>8688</v>
      </c>
      <c r="D8615" s="39">
        <v>0.94340000000000002</v>
      </c>
      <c r="E8615" s="39">
        <v>0.94340000000000002</v>
      </c>
    </row>
    <row r="8616" spans="1:5" x14ac:dyDescent="0.2">
      <c r="A8616" s="39">
        <v>109</v>
      </c>
      <c r="B8616" s="39">
        <v>2084</v>
      </c>
      <c r="C8616" s="38" t="s">
        <v>8689</v>
      </c>
      <c r="D8616" s="39">
        <v>0.94340000000000002</v>
      </c>
      <c r="E8616" s="39">
        <v>0.94340000000000002</v>
      </c>
    </row>
    <row r="8617" spans="1:5" x14ac:dyDescent="0.2">
      <c r="A8617" s="39">
        <v>109</v>
      </c>
      <c r="B8617" s="39">
        <v>2085</v>
      </c>
      <c r="C8617" s="38" t="s">
        <v>8690</v>
      </c>
      <c r="D8617" s="39">
        <v>0.94340000000000002</v>
      </c>
      <c r="E8617" s="39">
        <v>0.94340000000000002</v>
      </c>
    </row>
    <row r="8618" spans="1:5" x14ac:dyDescent="0.2">
      <c r="A8618" s="39">
        <v>109</v>
      </c>
      <c r="B8618" s="39">
        <v>2086</v>
      </c>
      <c r="C8618" s="38" t="s">
        <v>8691</v>
      </c>
      <c r="D8618" s="39">
        <v>0.94340000000000002</v>
      </c>
      <c r="E8618" s="39">
        <v>0.94340000000000002</v>
      </c>
    </row>
    <row r="8619" spans="1:5" x14ac:dyDescent="0.2">
      <c r="A8619" s="39">
        <v>109</v>
      </c>
      <c r="B8619" s="39">
        <v>2087</v>
      </c>
      <c r="C8619" s="38" t="s">
        <v>8692</v>
      </c>
      <c r="D8619" s="39">
        <v>0.94340000000000002</v>
      </c>
      <c r="E8619" s="39">
        <v>0.94340000000000002</v>
      </c>
    </row>
    <row r="8620" spans="1:5" x14ac:dyDescent="0.2">
      <c r="A8620" s="39">
        <v>109</v>
      </c>
      <c r="B8620" s="39">
        <v>2088</v>
      </c>
      <c r="C8620" s="38" t="s">
        <v>8693</v>
      </c>
      <c r="D8620" s="39">
        <v>0.94340000000000002</v>
      </c>
      <c r="E8620" s="39">
        <v>0.94340000000000002</v>
      </c>
    </row>
    <row r="8621" spans="1:5" x14ac:dyDescent="0.2">
      <c r="A8621" s="39">
        <v>109</v>
      </c>
      <c r="B8621" s="39">
        <v>2089</v>
      </c>
      <c r="C8621" s="38" t="s">
        <v>8694</v>
      </c>
      <c r="D8621" s="39">
        <v>0.94340000000000002</v>
      </c>
      <c r="E8621" s="39">
        <v>0.94340000000000002</v>
      </c>
    </row>
    <row r="8622" spans="1:5" x14ac:dyDescent="0.2">
      <c r="A8622" s="39">
        <v>109</v>
      </c>
      <c r="B8622" s="39">
        <v>2090</v>
      </c>
      <c r="C8622" s="38" t="s">
        <v>8695</v>
      </c>
      <c r="D8622" s="39">
        <v>0.94340000000000002</v>
      </c>
      <c r="E8622" s="39">
        <v>0.94340000000000002</v>
      </c>
    </row>
    <row r="8623" spans="1:5" x14ac:dyDescent="0.2">
      <c r="A8623" s="39">
        <v>109</v>
      </c>
      <c r="B8623" s="39">
        <v>2091</v>
      </c>
      <c r="C8623" s="38" t="s">
        <v>8696</v>
      </c>
      <c r="D8623" s="39">
        <v>0.94340000000000002</v>
      </c>
      <c r="E8623" s="39">
        <v>0.94340000000000002</v>
      </c>
    </row>
    <row r="8624" spans="1:5" x14ac:dyDescent="0.2">
      <c r="A8624" s="39">
        <v>109</v>
      </c>
      <c r="B8624" s="39">
        <v>2092</v>
      </c>
      <c r="C8624" s="38" t="s">
        <v>8697</v>
      </c>
      <c r="D8624" s="39">
        <v>0.94340000000000002</v>
      </c>
      <c r="E8624" s="39">
        <v>0.94340000000000002</v>
      </c>
    </row>
    <row r="8625" spans="1:5" x14ac:dyDescent="0.2">
      <c r="A8625" s="39">
        <v>109</v>
      </c>
      <c r="B8625" s="39">
        <v>2093</v>
      </c>
      <c r="C8625" s="38" t="s">
        <v>8698</v>
      </c>
      <c r="D8625" s="39">
        <v>0.94340000000000002</v>
      </c>
      <c r="E8625" s="39">
        <v>0.94340000000000002</v>
      </c>
    </row>
    <row r="8626" spans="1:5" x14ac:dyDescent="0.2">
      <c r="A8626" s="39">
        <v>109</v>
      </c>
      <c r="B8626" s="39">
        <v>2094</v>
      </c>
      <c r="C8626" s="38" t="s">
        <v>8699</v>
      </c>
      <c r="D8626" s="39">
        <v>0.94340000000000002</v>
      </c>
      <c r="E8626" s="39">
        <v>0.94340000000000002</v>
      </c>
    </row>
    <row r="8627" spans="1:5" x14ac:dyDescent="0.2">
      <c r="A8627" s="39">
        <v>109</v>
      </c>
      <c r="B8627" s="39">
        <v>2095</v>
      </c>
      <c r="C8627" s="38" t="s">
        <v>8700</v>
      </c>
      <c r="D8627" s="39">
        <v>0.94340000000000002</v>
      </c>
      <c r="E8627" s="39">
        <v>0.94340000000000002</v>
      </c>
    </row>
    <row r="8628" spans="1:5" x14ac:dyDescent="0.2">
      <c r="A8628" s="39">
        <v>109</v>
      </c>
      <c r="B8628" s="39">
        <v>2096</v>
      </c>
      <c r="C8628" s="38" t="s">
        <v>8701</v>
      </c>
      <c r="D8628" s="39">
        <v>0.94340000000000002</v>
      </c>
      <c r="E8628" s="39">
        <v>0.94340000000000002</v>
      </c>
    </row>
    <row r="8629" spans="1:5" x14ac:dyDescent="0.2">
      <c r="A8629" s="39">
        <v>109</v>
      </c>
      <c r="B8629" s="39">
        <v>2097</v>
      </c>
      <c r="C8629" s="38" t="s">
        <v>8702</v>
      </c>
      <c r="D8629" s="39">
        <v>0.94340000000000002</v>
      </c>
      <c r="E8629" s="39">
        <v>0.94340000000000002</v>
      </c>
    </row>
    <row r="8630" spans="1:5" x14ac:dyDescent="0.2">
      <c r="A8630" s="39">
        <v>109</v>
      </c>
      <c r="B8630" s="39">
        <v>2098</v>
      </c>
      <c r="C8630" s="38" t="s">
        <v>8703</v>
      </c>
      <c r="D8630" s="39">
        <v>0.94340000000000002</v>
      </c>
      <c r="E8630" s="39">
        <v>0.94340000000000002</v>
      </c>
    </row>
    <row r="8631" spans="1:5" x14ac:dyDescent="0.2">
      <c r="A8631" s="39">
        <v>109</v>
      </c>
      <c r="B8631" s="39">
        <v>2099</v>
      </c>
      <c r="C8631" s="38" t="s">
        <v>8704</v>
      </c>
      <c r="D8631" s="39">
        <v>0.94340000000000002</v>
      </c>
      <c r="E8631" s="39">
        <v>0.94340000000000002</v>
      </c>
    </row>
    <row r="8632" spans="1:5" x14ac:dyDescent="0.2">
      <c r="A8632" s="39">
        <v>109</v>
      </c>
      <c r="B8632" s="39">
        <v>2100</v>
      </c>
      <c r="C8632" s="38" t="s">
        <v>8705</v>
      </c>
      <c r="D8632" s="39">
        <v>0.94340000000000002</v>
      </c>
      <c r="E8632" s="39">
        <v>0.94340000000000002</v>
      </c>
    </row>
    <row r="8633" spans="1:5" x14ac:dyDescent="0.2">
      <c r="A8633" s="39">
        <v>109</v>
      </c>
      <c r="B8633" s="39">
        <v>2101</v>
      </c>
      <c r="C8633" s="38" t="s">
        <v>8706</v>
      </c>
      <c r="D8633" s="39">
        <v>0.94340000000000002</v>
      </c>
      <c r="E8633" s="39">
        <v>0.94340000000000002</v>
      </c>
    </row>
    <row r="8634" spans="1:5" x14ac:dyDescent="0.2">
      <c r="A8634" s="39">
        <v>109</v>
      </c>
      <c r="B8634" s="39">
        <v>2102</v>
      </c>
      <c r="C8634" s="38" t="s">
        <v>8707</v>
      </c>
      <c r="D8634" s="39">
        <v>0.94340000000000002</v>
      </c>
      <c r="E8634" s="39">
        <v>0.94340000000000002</v>
      </c>
    </row>
    <row r="8635" spans="1:5" x14ac:dyDescent="0.2">
      <c r="A8635" s="39">
        <v>109</v>
      </c>
      <c r="B8635" s="39">
        <v>2103</v>
      </c>
      <c r="C8635" s="38" t="s">
        <v>8708</v>
      </c>
      <c r="D8635" s="39">
        <v>0.94340000000000002</v>
      </c>
      <c r="E8635" s="39">
        <v>0.94340000000000002</v>
      </c>
    </row>
    <row r="8636" spans="1:5" x14ac:dyDescent="0.2">
      <c r="A8636" s="39">
        <v>109</v>
      </c>
      <c r="B8636" s="39">
        <v>2104</v>
      </c>
      <c r="C8636" s="38" t="s">
        <v>8709</v>
      </c>
      <c r="D8636" s="39">
        <v>0.94340000000000002</v>
      </c>
      <c r="E8636" s="39">
        <v>0.94340000000000002</v>
      </c>
    </row>
    <row r="8637" spans="1:5" x14ac:dyDescent="0.2">
      <c r="A8637" s="39">
        <v>109</v>
      </c>
      <c r="B8637" s="39">
        <v>2105</v>
      </c>
      <c r="C8637" s="38" t="s">
        <v>8710</v>
      </c>
      <c r="D8637" s="39">
        <v>0.94340000000000002</v>
      </c>
      <c r="E8637" s="39">
        <v>0.94340000000000002</v>
      </c>
    </row>
    <row r="8638" spans="1:5" x14ac:dyDescent="0.2">
      <c r="A8638" s="39">
        <v>109</v>
      </c>
      <c r="B8638" s="39">
        <v>2106</v>
      </c>
      <c r="C8638" s="38" t="s">
        <v>8711</v>
      </c>
      <c r="D8638" s="39">
        <v>0.94340000000000002</v>
      </c>
      <c r="E8638" s="39">
        <v>0.94340000000000002</v>
      </c>
    </row>
    <row r="8639" spans="1:5" x14ac:dyDescent="0.2">
      <c r="A8639" s="39">
        <v>109</v>
      </c>
      <c r="B8639" s="39">
        <v>2107</v>
      </c>
      <c r="C8639" s="38" t="s">
        <v>8712</v>
      </c>
      <c r="D8639" s="39">
        <v>0.94340000000000002</v>
      </c>
      <c r="E8639" s="39">
        <v>0.94340000000000002</v>
      </c>
    </row>
    <row r="8640" spans="1:5" x14ac:dyDescent="0.2">
      <c r="A8640" s="39">
        <v>109</v>
      </c>
      <c r="B8640" s="39">
        <v>2108</v>
      </c>
      <c r="C8640" s="38" t="s">
        <v>8713</v>
      </c>
      <c r="D8640" s="39">
        <v>0.94340000000000002</v>
      </c>
      <c r="E8640" s="39">
        <v>0.94340000000000002</v>
      </c>
    </row>
    <row r="8641" spans="1:5" x14ac:dyDescent="0.2">
      <c r="A8641" s="39">
        <v>109</v>
      </c>
      <c r="B8641" s="39">
        <v>2109</v>
      </c>
      <c r="C8641" s="38" t="s">
        <v>8714</v>
      </c>
      <c r="D8641" s="39">
        <v>0.94340000000000002</v>
      </c>
      <c r="E8641" s="39">
        <v>0.94340000000000002</v>
      </c>
    </row>
    <row r="8642" spans="1:5" x14ac:dyDescent="0.2">
      <c r="A8642" s="39">
        <v>109</v>
      </c>
      <c r="B8642" s="39">
        <v>2110</v>
      </c>
      <c r="C8642" s="38" t="s">
        <v>8715</v>
      </c>
      <c r="D8642" s="39">
        <v>0.94340000000000002</v>
      </c>
      <c r="E8642" s="39">
        <v>0.94340000000000002</v>
      </c>
    </row>
    <row r="8643" spans="1:5" x14ac:dyDescent="0.2">
      <c r="A8643" s="39">
        <v>109</v>
      </c>
      <c r="B8643" s="39">
        <v>2111</v>
      </c>
      <c r="C8643" s="38" t="s">
        <v>8716</v>
      </c>
      <c r="D8643" s="39">
        <v>0.94340000000000002</v>
      </c>
      <c r="E8643" s="39">
        <v>0.94340000000000002</v>
      </c>
    </row>
    <row r="8644" spans="1:5" x14ac:dyDescent="0.2">
      <c r="A8644" s="39">
        <v>109</v>
      </c>
      <c r="B8644" s="39">
        <v>2112</v>
      </c>
      <c r="C8644" s="38" t="s">
        <v>8717</v>
      </c>
      <c r="D8644" s="39">
        <v>0.94340000000000002</v>
      </c>
      <c r="E8644" s="39">
        <v>0.94340000000000002</v>
      </c>
    </row>
    <row r="8645" spans="1:5" x14ac:dyDescent="0.2">
      <c r="A8645" s="39">
        <v>109</v>
      </c>
      <c r="B8645" s="39">
        <v>2113</v>
      </c>
      <c r="C8645" s="38" t="s">
        <v>8718</v>
      </c>
      <c r="D8645" s="39">
        <v>0.94340000000000002</v>
      </c>
      <c r="E8645" s="39">
        <v>0.94340000000000002</v>
      </c>
    </row>
    <row r="8646" spans="1:5" x14ac:dyDescent="0.2">
      <c r="A8646" s="39">
        <v>109</v>
      </c>
      <c r="B8646" s="39">
        <v>2114</v>
      </c>
      <c r="C8646" s="38" t="s">
        <v>8719</v>
      </c>
      <c r="D8646" s="39">
        <v>0.94340000000000002</v>
      </c>
      <c r="E8646" s="39">
        <v>0.94340000000000002</v>
      </c>
    </row>
    <row r="8647" spans="1:5" x14ac:dyDescent="0.2">
      <c r="A8647" s="39">
        <v>109</v>
      </c>
      <c r="B8647" s="39">
        <v>2115</v>
      </c>
      <c r="C8647" s="38" t="s">
        <v>8720</v>
      </c>
      <c r="D8647" s="39">
        <v>0.94340000000000002</v>
      </c>
      <c r="E8647" s="39">
        <v>0.94340000000000002</v>
      </c>
    </row>
    <row r="8648" spans="1:5" x14ac:dyDescent="0.2">
      <c r="A8648" s="39">
        <v>109</v>
      </c>
      <c r="B8648" s="39">
        <v>2116</v>
      </c>
      <c r="C8648" s="38" t="s">
        <v>8721</v>
      </c>
      <c r="D8648" s="39">
        <v>0.94340000000000002</v>
      </c>
      <c r="E8648" s="39">
        <v>0.94340000000000002</v>
      </c>
    </row>
    <row r="8649" spans="1:5" x14ac:dyDescent="0.2">
      <c r="A8649" s="39">
        <v>109</v>
      </c>
      <c r="B8649" s="39">
        <v>2117</v>
      </c>
      <c r="C8649" s="38" t="s">
        <v>8722</v>
      </c>
      <c r="D8649" s="39">
        <v>0.94340000000000002</v>
      </c>
      <c r="E8649" s="39">
        <v>0.94340000000000002</v>
      </c>
    </row>
    <row r="8650" spans="1:5" x14ac:dyDescent="0.2">
      <c r="A8650" s="39">
        <v>110</v>
      </c>
      <c r="B8650" s="39">
        <v>2024</v>
      </c>
      <c r="C8650" s="38" t="s">
        <v>8723</v>
      </c>
      <c r="D8650" s="39">
        <v>1</v>
      </c>
      <c r="E8650" s="39">
        <v>1</v>
      </c>
    </row>
    <row r="8651" spans="1:5" x14ac:dyDescent="0.2">
      <c r="A8651" s="39">
        <v>110</v>
      </c>
      <c r="B8651" s="39">
        <v>2025</v>
      </c>
      <c r="C8651" s="38" t="s">
        <v>8724</v>
      </c>
      <c r="D8651" s="39">
        <v>1</v>
      </c>
      <c r="E8651" s="39">
        <v>1</v>
      </c>
    </row>
    <row r="8652" spans="1:5" x14ac:dyDescent="0.2">
      <c r="A8652" s="39">
        <v>110</v>
      </c>
      <c r="B8652" s="39">
        <v>2026</v>
      </c>
      <c r="C8652" s="38" t="s">
        <v>8725</v>
      </c>
      <c r="D8652" s="39">
        <v>1</v>
      </c>
      <c r="E8652" s="39">
        <v>1</v>
      </c>
    </row>
    <row r="8653" spans="1:5" x14ac:dyDescent="0.2">
      <c r="A8653" s="39">
        <v>110</v>
      </c>
      <c r="B8653" s="39">
        <v>2027</v>
      </c>
      <c r="C8653" s="38" t="s">
        <v>8726</v>
      </c>
      <c r="D8653" s="39">
        <v>1</v>
      </c>
      <c r="E8653" s="39">
        <v>1</v>
      </c>
    </row>
    <row r="8654" spans="1:5" x14ac:dyDescent="0.2">
      <c r="A8654" s="39">
        <v>110</v>
      </c>
      <c r="B8654" s="39">
        <v>2028</v>
      </c>
      <c r="C8654" s="38" t="s">
        <v>8727</v>
      </c>
      <c r="D8654" s="39">
        <v>1</v>
      </c>
      <c r="E8654" s="39">
        <v>1</v>
      </c>
    </row>
    <row r="8655" spans="1:5" x14ac:dyDescent="0.2">
      <c r="A8655" s="39">
        <v>110</v>
      </c>
      <c r="B8655" s="39">
        <v>2029</v>
      </c>
      <c r="C8655" s="38" t="s">
        <v>8728</v>
      </c>
      <c r="D8655" s="39">
        <v>1</v>
      </c>
      <c r="E8655" s="39">
        <v>1</v>
      </c>
    </row>
    <row r="8656" spans="1:5" x14ac:dyDescent="0.2">
      <c r="A8656" s="39">
        <v>110</v>
      </c>
      <c r="B8656" s="39">
        <v>2030</v>
      </c>
      <c r="C8656" s="38" t="s">
        <v>8729</v>
      </c>
      <c r="D8656" s="39">
        <v>1</v>
      </c>
      <c r="E8656" s="39">
        <v>1</v>
      </c>
    </row>
    <row r="8657" spans="1:5" x14ac:dyDescent="0.2">
      <c r="A8657" s="39">
        <v>110</v>
      </c>
      <c r="B8657" s="39">
        <v>2031</v>
      </c>
      <c r="C8657" s="38" t="s">
        <v>8730</v>
      </c>
      <c r="D8657" s="39">
        <v>1</v>
      </c>
      <c r="E8657" s="39">
        <v>1</v>
      </c>
    </row>
    <row r="8658" spans="1:5" x14ac:dyDescent="0.2">
      <c r="A8658" s="39">
        <v>110</v>
      </c>
      <c r="B8658" s="39">
        <v>2032</v>
      </c>
      <c r="C8658" s="38" t="s">
        <v>8731</v>
      </c>
      <c r="D8658" s="39">
        <v>1</v>
      </c>
      <c r="E8658" s="39">
        <v>1</v>
      </c>
    </row>
    <row r="8659" spans="1:5" x14ac:dyDescent="0.2">
      <c r="A8659" s="39">
        <v>110</v>
      </c>
      <c r="B8659" s="39">
        <v>2033</v>
      </c>
      <c r="C8659" s="38" t="s">
        <v>8732</v>
      </c>
      <c r="D8659" s="39">
        <v>1</v>
      </c>
      <c r="E8659" s="39">
        <v>1</v>
      </c>
    </row>
    <row r="8660" spans="1:5" x14ac:dyDescent="0.2">
      <c r="A8660" s="39">
        <v>110</v>
      </c>
      <c r="B8660" s="39">
        <v>2034</v>
      </c>
      <c r="C8660" s="38" t="s">
        <v>8733</v>
      </c>
      <c r="D8660" s="39">
        <v>1</v>
      </c>
      <c r="E8660" s="39">
        <v>1</v>
      </c>
    </row>
    <row r="8661" spans="1:5" x14ac:dyDescent="0.2">
      <c r="A8661" s="39">
        <v>110</v>
      </c>
      <c r="B8661" s="39">
        <v>2035</v>
      </c>
      <c r="C8661" s="38" t="s">
        <v>8734</v>
      </c>
      <c r="D8661" s="39">
        <v>1</v>
      </c>
      <c r="E8661" s="39">
        <v>1</v>
      </c>
    </row>
    <row r="8662" spans="1:5" x14ac:dyDescent="0.2">
      <c r="A8662" s="39">
        <v>110</v>
      </c>
      <c r="B8662" s="39">
        <v>2036</v>
      </c>
      <c r="C8662" s="38" t="s">
        <v>8735</v>
      </c>
      <c r="D8662" s="39">
        <v>1</v>
      </c>
      <c r="E8662" s="39">
        <v>1</v>
      </c>
    </row>
    <row r="8663" spans="1:5" x14ac:dyDescent="0.2">
      <c r="A8663" s="39">
        <v>110</v>
      </c>
      <c r="B8663" s="39">
        <v>2037</v>
      </c>
      <c r="C8663" s="38" t="s">
        <v>8736</v>
      </c>
      <c r="D8663" s="39">
        <v>1</v>
      </c>
      <c r="E8663" s="39">
        <v>1</v>
      </c>
    </row>
    <row r="8664" spans="1:5" x14ac:dyDescent="0.2">
      <c r="A8664" s="39">
        <v>110</v>
      </c>
      <c r="B8664" s="39">
        <v>2038</v>
      </c>
      <c r="C8664" s="38" t="s">
        <v>8737</v>
      </c>
      <c r="D8664" s="39">
        <v>1</v>
      </c>
      <c r="E8664" s="39">
        <v>1</v>
      </c>
    </row>
    <row r="8665" spans="1:5" x14ac:dyDescent="0.2">
      <c r="A8665" s="39">
        <v>110</v>
      </c>
      <c r="B8665" s="39">
        <v>2039</v>
      </c>
      <c r="C8665" s="38" t="s">
        <v>8738</v>
      </c>
      <c r="D8665" s="39">
        <v>1</v>
      </c>
      <c r="E8665" s="39">
        <v>1</v>
      </c>
    </row>
    <row r="8666" spans="1:5" x14ac:dyDescent="0.2">
      <c r="A8666" s="39">
        <v>110</v>
      </c>
      <c r="B8666" s="39">
        <v>2040</v>
      </c>
      <c r="C8666" s="38" t="s">
        <v>8739</v>
      </c>
      <c r="D8666" s="39">
        <v>1</v>
      </c>
      <c r="E8666" s="39">
        <v>1</v>
      </c>
    </row>
    <row r="8667" spans="1:5" x14ac:dyDescent="0.2">
      <c r="A8667" s="39">
        <v>110</v>
      </c>
      <c r="B8667" s="39">
        <v>2041</v>
      </c>
      <c r="C8667" s="38" t="s">
        <v>8740</v>
      </c>
      <c r="D8667" s="39">
        <v>1</v>
      </c>
      <c r="E8667" s="39">
        <v>1</v>
      </c>
    </row>
    <row r="8668" spans="1:5" x14ac:dyDescent="0.2">
      <c r="A8668" s="39">
        <v>110</v>
      </c>
      <c r="B8668" s="39">
        <v>2042</v>
      </c>
      <c r="C8668" s="38" t="s">
        <v>8741</v>
      </c>
      <c r="D8668" s="39">
        <v>1</v>
      </c>
      <c r="E8668" s="39">
        <v>1</v>
      </c>
    </row>
    <row r="8669" spans="1:5" x14ac:dyDescent="0.2">
      <c r="A8669" s="39">
        <v>110</v>
      </c>
      <c r="B8669" s="39">
        <v>2043</v>
      </c>
      <c r="C8669" s="38" t="s">
        <v>8742</v>
      </c>
      <c r="D8669" s="39">
        <v>1</v>
      </c>
      <c r="E8669" s="39">
        <v>1</v>
      </c>
    </row>
    <row r="8670" spans="1:5" x14ac:dyDescent="0.2">
      <c r="A8670" s="39">
        <v>110</v>
      </c>
      <c r="B8670" s="39">
        <v>2044</v>
      </c>
      <c r="C8670" s="38" t="s">
        <v>8743</v>
      </c>
      <c r="D8670" s="39">
        <v>1</v>
      </c>
      <c r="E8670" s="39">
        <v>1</v>
      </c>
    </row>
    <row r="8671" spans="1:5" x14ac:dyDescent="0.2">
      <c r="A8671" s="39">
        <v>110</v>
      </c>
      <c r="B8671" s="39">
        <v>2045</v>
      </c>
      <c r="C8671" s="38" t="s">
        <v>8744</v>
      </c>
      <c r="D8671" s="39">
        <v>1</v>
      </c>
      <c r="E8671" s="39">
        <v>1</v>
      </c>
    </row>
    <row r="8672" spans="1:5" x14ac:dyDescent="0.2">
      <c r="A8672" s="39">
        <v>110</v>
      </c>
      <c r="B8672" s="39">
        <v>2046</v>
      </c>
      <c r="C8672" s="38" t="s">
        <v>8745</v>
      </c>
      <c r="D8672" s="39">
        <v>1</v>
      </c>
      <c r="E8672" s="39">
        <v>1</v>
      </c>
    </row>
    <row r="8673" spans="1:5" x14ac:dyDescent="0.2">
      <c r="A8673" s="39">
        <v>110</v>
      </c>
      <c r="B8673" s="39">
        <v>2047</v>
      </c>
      <c r="C8673" s="38" t="s">
        <v>8746</v>
      </c>
      <c r="D8673" s="39">
        <v>1</v>
      </c>
      <c r="E8673" s="39">
        <v>1</v>
      </c>
    </row>
    <row r="8674" spans="1:5" x14ac:dyDescent="0.2">
      <c r="A8674" s="39">
        <v>110</v>
      </c>
      <c r="B8674" s="39">
        <v>2048</v>
      </c>
      <c r="C8674" s="38" t="s">
        <v>8747</v>
      </c>
      <c r="D8674" s="39">
        <v>1</v>
      </c>
      <c r="E8674" s="39">
        <v>1</v>
      </c>
    </row>
    <row r="8675" spans="1:5" x14ac:dyDescent="0.2">
      <c r="A8675" s="39">
        <v>110</v>
      </c>
      <c r="B8675" s="39">
        <v>2049</v>
      </c>
      <c r="C8675" s="38" t="s">
        <v>8748</v>
      </c>
      <c r="D8675" s="39">
        <v>1</v>
      </c>
      <c r="E8675" s="39">
        <v>1</v>
      </c>
    </row>
    <row r="8676" spans="1:5" x14ac:dyDescent="0.2">
      <c r="A8676" s="39">
        <v>110</v>
      </c>
      <c r="B8676" s="39">
        <v>2050</v>
      </c>
      <c r="C8676" s="38" t="s">
        <v>8749</v>
      </c>
      <c r="D8676" s="39">
        <v>1</v>
      </c>
      <c r="E8676" s="39">
        <v>1</v>
      </c>
    </row>
    <row r="8677" spans="1:5" x14ac:dyDescent="0.2">
      <c r="A8677" s="39">
        <v>110</v>
      </c>
      <c r="B8677" s="39">
        <v>2051</v>
      </c>
      <c r="C8677" s="38" t="s">
        <v>8750</v>
      </c>
      <c r="D8677" s="39">
        <v>1</v>
      </c>
      <c r="E8677" s="39">
        <v>1</v>
      </c>
    </row>
    <row r="8678" spans="1:5" x14ac:dyDescent="0.2">
      <c r="A8678" s="39">
        <v>110</v>
      </c>
      <c r="B8678" s="39">
        <v>2052</v>
      </c>
      <c r="C8678" s="38" t="s">
        <v>8751</v>
      </c>
      <c r="D8678" s="39">
        <v>1</v>
      </c>
      <c r="E8678" s="39">
        <v>1</v>
      </c>
    </row>
    <row r="8679" spans="1:5" x14ac:dyDescent="0.2">
      <c r="A8679" s="39">
        <v>110</v>
      </c>
      <c r="B8679" s="39">
        <v>2053</v>
      </c>
      <c r="C8679" s="38" t="s">
        <v>8752</v>
      </c>
      <c r="D8679" s="39">
        <v>1</v>
      </c>
      <c r="E8679" s="39">
        <v>1</v>
      </c>
    </row>
    <row r="8680" spans="1:5" x14ac:dyDescent="0.2">
      <c r="A8680" s="39">
        <v>110</v>
      </c>
      <c r="B8680" s="39">
        <v>2054</v>
      </c>
      <c r="C8680" s="38" t="s">
        <v>8753</v>
      </c>
      <c r="D8680" s="39">
        <v>1</v>
      </c>
      <c r="E8680" s="39">
        <v>1</v>
      </c>
    </row>
    <row r="8681" spans="1:5" x14ac:dyDescent="0.2">
      <c r="A8681" s="39">
        <v>110</v>
      </c>
      <c r="B8681" s="39">
        <v>2055</v>
      </c>
      <c r="C8681" s="38" t="s">
        <v>8754</v>
      </c>
      <c r="D8681" s="39">
        <v>1</v>
      </c>
      <c r="E8681" s="39">
        <v>1</v>
      </c>
    </row>
    <row r="8682" spans="1:5" x14ac:dyDescent="0.2">
      <c r="A8682" s="39">
        <v>110</v>
      </c>
      <c r="B8682" s="39">
        <v>2056</v>
      </c>
      <c r="C8682" s="38" t="s">
        <v>8755</v>
      </c>
      <c r="D8682" s="39">
        <v>1</v>
      </c>
      <c r="E8682" s="39">
        <v>1</v>
      </c>
    </row>
    <row r="8683" spans="1:5" x14ac:dyDescent="0.2">
      <c r="A8683" s="39">
        <v>110</v>
      </c>
      <c r="B8683" s="39">
        <v>2057</v>
      </c>
      <c r="C8683" s="38" t="s">
        <v>8756</v>
      </c>
      <c r="D8683" s="39">
        <v>1</v>
      </c>
      <c r="E8683" s="39">
        <v>1</v>
      </c>
    </row>
    <row r="8684" spans="1:5" x14ac:dyDescent="0.2">
      <c r="A8684" s="39">
        <v>110</v>
      </c>
      <c r="B8684" s="39">
        <v>2058</v>
      </c>
      <c r="C8684" s="38" t="s">
        <v>8757</v>
      </c>
      <c r="D8684" s="39">
        <v>1</v>
      </c>
      <c r="E8684" s="39">
        <v>1</v>
      </c>
    </row>
    <row r="8685" spans="1:5" x14ac:dyDescent="0.2">
      <c r="A8685" s="39">
        <v>110</v>
      </c>
      <c r="B8685" s="39">
        <v>2059</v>
      </c>
      <c r="C8685" s="38" t="s">
        <v>8758</v>
      </c>
      <c r="D8685" s="39">
        <v>1</v>
      </c>
      <c r="E8685" s="39">
        <v>1</v>
      </c>
    </row>
    <row r="8686" spans="1:5" x14ac:dyDescent="0.2">
      <c r="A8686" s="39">
        <v>110</v>
      </c>
      <c r="B8686" s="39">
        <v>2060</v>
      </c>
      <c r="C8686" s="38" t="s">
        <v>8759</v>
      </c>
      <c r="D8686" s="39">
        <v>1</v>
      </c>
      <c r="E8686" s="39">
        <v>1</v>
      </c>
    </row>
    <row r="8687" spans="1:5" x14ac:dyDescent="0.2">
      <c r="A8687" s="39">
        <v>110</v>
      </c>
      <c r="B8687" s="39">
        <v>2061</v>
      </c>
      <c r="C8687" s="38" t="s">
        <v>8760</v>
      </c>
      <c r="D8687" s="39">
        <v>1</v>
      </c>
      <c r="E8687" s="39">
        <v>1</v>
      </c>
    </row>
    <row r="8688" spans="1:5" x14ac:dyDescent="0.2">
      <c r="A8688" s="39">
        <v>110</v>
      </c>
      <c r="B8688" s="39">
        <v>2062</v>
      </c>
      <c r="C8688" s="38" t="s">
        <v>8761</v>
      </c>
      <c r="D8688" s="39">
        <v>1</v>
      </c>
      <c r="E8688" s="39">
        <v>1</v>
      </c>
    </row>
    <row r="8689" spans="1:5" x14ac:dyDescent="0.2">
      <c r="A8689" s="39">
        <v>110</v>
      </c>
      <c r="B8689" s="39">
        <v>2063</v>
      </c>
      <c r="C8689" s="38" t="s">
        <v>8762</v>
      </c>
      <c r="D8689" s="39">
        <v>1</v>
      </c>
      <c r="E8689" s="39">
        <v>1</v>
      </c>
    </row>
    <row r="8690" spans="1:5" x14ac:dyDescent="0.2">
      <c r="A8690" s="39">
        <v>110</v>
      </c>
      <c r="B8690" s="39">
        <v>2064</v>
      </c>
      <c r="C8690" s="38" t="s">
        <v>8763</v>
      </c>
      <c r="D8690" s="39">
        <v>1</v>
      </c>
      <c r="E8690" s="39">
        <v>1</v>
      </c>
    </row>
    <row r="8691" spans="1:5" x14ac:dyDescent="0.2">
      <c r="A8691" s="39">
        <v>110</v>
      </c>
      <c r="B8691" s="39">
        <v>2065</v>
      </c>
      <c r="C8691" s="38" t="s">
        <v>8764</v>
      </c>
      <c r="D8691" s="39">
        <v>1</v>
      </c>
      <c r="E8691" s="39">
        <v>1</v>
      </c>
    </row>
    <row r="8692" spans="1:5" x14ac:dyDescent="0.2">
      <c r="A8692" s="39">
        <v>110</v>
      </c>
      <c r="B8692" s="39">
        <v>2066</v>
      </c>
      <c r="C8692" s="38" t="s">
        <v>8765</v>
      </c>
      <c r="D8692" s="39">
        <v>1</v>
      </c>
      <c r="E8692" s="39">
        <v>1</v>
      </c>
    </row>
    <row r="8693" spans="1:5" x14ac:dyDescent="0.2">
      <c r="A8693" s="39">
        <v>110</v>
      </c>
      <c r="B8693" s="39">
        <v>2067</v>
      </c>
      <c r="C8693" s="38" t="s">
        <v>8766</v>
      </c>
      <c r="D8693" s="39">
        <v>1</v>
      </c>
      <c r="E8693" s="39">
        <v>1</v>
      </c>
    </row>
    <row r="8694" spans="1:5" x14ac:dyDescent="0.2">
      <c r="A8694" s="39">
        <v>110</v>
      </c>
      <c r="B8694" s="39">
        <v>2068</v>
      </c>
      <c r="C8694" s="38" t="s">
        <v>8767</v>
      </c>
      <c r="D8694" s="39">
        <v>1</v>
      </c>
      <c r="E8694" s="39">
        <v>1</v>
      </c>
    </row>
    <row r="8695" spans="1:5" x14ac:dyDescent="0.2">
      <c r="A8695" s="39">
        <v>110</v>
      </c>
      <c r="B8695" s="39">
        <v>2069</v>
      </c>
      <c r="C8695" s="38" t="s">
        <v>8768</v>
      </c>
      <c r="D8695" s="39">
        <v>1</v>
      </c>
      <c r="E8695" s="39">
        <v>1</v>
      </c>
    </row>
    <row r="8696" spans="1:5" x14ac:dyDescent="0.2">
      <c r="A8696" s="39">
        <v>110</v>
      </c>
      <c r="B8696" s="39">
        <v>2070</v>
      </c>
      <c r="C8696" s="38" t="s">
        <v>8769</v>
      </c>
      <c r="D8696" s="39">
        <v>1</v>
      </c>
      <c r="E8696" s="39">
        <v>1</v>
      </c>
    </row>
    <row r="8697" spans="1:5" x14ac:dyDescent="0.2">
      <c r="A8697" s="39">
        <v>110</v>
      </c>
      <c r="B8697" s="39">
        <v>2071</v>
      </c>
      <c r="C8697" s="38" t="s">
        <v>8770</v>
      </c>
      <c r="D8697" s="39">
        <v>1</v>
      </c>
      <c r="E8697" s="39">
        <v>1</v>
      </c>
    </row>
    <row r="8698" spans="1:5" x14ac:dyDescent="0.2">
      <c r="A8698" s="39">
        <v>110</v>
      </c>
      <c r="B8698" s="39">
        <v>2072</v>
      </c>
      <c r="C8698" s="38" t="s">
        <v>8771</v>
      </c>
      <c r="D8698" s="39">
        <v>1</v>
      </c>
      <c r="E8698" s="39">
        <v>1</v>
      </c>
    </row>
    <row r="8699" spans="1:5" x14ac:dyDescent="0.2">
      <c r="A8699" s="39">
        <v>110</v>
      </c>
      <c r="B8699" s="39">
        <v>2073</v>
      </c>
      <c r="C8699" s="38" t="s">
        <v>8772</v>
      </c>
      <c r="D8699" s="39">
        <v>1</v>
      </c>
      <c r="E8699" s="39">
        <v>1</v>
      </c>
    </row>
    <row r="8700" spans="1:5" x14ac:dyDescent="0.2">
      <c r="A8700" s="39">
        <v>110</v>
      </c>
      <c r="B8700" s="39">
        <v>2074</v>
      </c>
      <c r="C8700" s="38" t="s">
        <v>8773</v>
      </c>
      <c r="D8700" s="39">
        <v>1</v>
      </c>
      <c r="E8700" s="39">
        <v>1</v>
      </c>
    </row>
    <row r="8701" spans="1:5" x14ac:dyDescent="0.2">
      <c r="A8701" s="39">
        <v>110</v>
      </c>
      <c r="B8701" s="39">
        <v>2075</v>
      </c>
      <c r="C8701" s="38" t="s">
        <v>8774</v>
      </c>
      <c r="D8701" s="39">
        <v>1</v>
      </c>
      <c r="E8701" s="39">
        <v>1</v>
      </c>
    </row>
    <row r="8702" spans="1:5" x14ac:dyDescent="0.2">
      <c r="A8702" s="39">
        <v>110</v>
      </c>
      <c r="B8702" s="39">
        <v>2076</v>
      </c>
      <c r="C8702" s="38" t="s">
        <v>8775</v>
      </c>
      <c r="D8702" s="39">
        <v>1</v>
      </c>
      <c r="E8702" s="39">
        <v>1</v>
      </c>
    </row>
    <row r="8703" spans="1:5" x14ac:dyDescent="0.2">
      <c r="A8703" s="39">
        <v>110</v>
      </c>
      <c r="B8703" s="39">
        <v>2077</v>
      </c>
      <c r="C8703" s="38" t="s">
        <v>8776</v>
      </c>
      <c r="D8703" s="39">
        <v>1</v>
      </c>
      <c r="E8703" s="39">
        <v>1</v>
      </c>
    </row>
    <row r="8704" spans="1:5" x14ac:dyDescent="0.2">
      <c r="A8704" s="39">
        <v>110</v>
      </c>
      <c r="B8704" s="39">
        <v>2078</v>
      </c>
      <c r="C8704" s="38" t="s">
        <v>8777</v>
      </c>
      <c r="D8704" s="39">
        <v>1</v>
      </c>
      <c r="E8704" s="39">
        <v>1</v>
      </c>
    </row>
    <row r="8705" spans="1:5" x14ac:dyDescent="0.2">
      <c r="A8705" s="39">
        <v>110</v>
      </c>
      <c r="B8705" s="39">
        <v>2079</v>
      </c>
      <c r="C8705" s="38" t="s">
        <v>8778</v>
      </c>
      <c r="D8705" s="39">
        <v>1</v>
      </c>
      <c r="E8705" s="39">
        <v>1</v>
      </c>
    </row>
    <row r="8706" spans="1:5" x14ac:dyDescent="0.2">
      <c r="A8706" s="39">
        <v>110</v>
      </c>
      <c r="B8706" s="39">
        <v>2080</v>
      </c>
      <c r="C8706" s="38" t="s">
        <v>8779</v>
      </c>
      <c r="D8706" s="39">
        <v>1</v>
      </c>
      <c r="E8706" s="39">
        <v>1</v>
      </c>
    </row>
    <row r="8707" spans="1:5" x14ac:dyDescent="0.2">
      <c r="A8707" s="39">
        <v>110</v>
      </c>
      <c r="B8707" s="39">
        <v>2081</v>
      </c>
      <c r="C8707" s="38" t="s">
        <v>8780</v>
      </c>
      <c r="D8707" s="39">
        <v>1</v>
      </c>
      <c r="E8707" s="39">
        <v>1</v>
      </c>
    </row>
    <row r="8708" spans="1:5" x14ac:dyDescent="0.2">
      <c r="A8708" s="39">
        <v>110</v>
      </c>
      <c r="B8708" s="39">
        <v>2082</v>
      </c>
      <c r="C8708" s="38" t="s">
        <v>8781</v>
      </c>
      <c r="D8708" s="39">
        <v>1</v>
      </c>
      <c r="E8708" s="39">
        <v>1</v>
      </c>
    </row>
    <row r="8709" spans="1:5" x14ac:dyDescent="0.2">
      <c r="A8709" s="39">
        <v>110</v>
      </c>
      <c r="B8709" s="39">
        <v>2083</v>
      </c>
      <c r="C8709" s="38" t="s">
        <v>8782</v>
      </c>
      <c r="D8709" s="39">
        <v>1</v>
      </c>
      <c r="E8709" s="39">
        <v>1</v>
      </c>
    </row>
    <row r="8710" spans="1:5" x14ac:dyDescent="0.2">
      <c r="A8710" s="39">
        <v>110</v>
      </c>
      <c r="B8710" s="39">
        <v>2084</v>
      </c>
      <c r="C8710" s="38" t="s">
        <v>8783</v>
      </c>
      <c r="D8710" s="39">
        <v>1</v>
      </c>
      <c r="E8710" s="39">
        <v>1</v>
      </c>
    </row>
    <row r="8711" spans="1:5" x14ac:dyDescent="0.2">
      <c r="A8711" s="39">
        <v>110</v>
      </c>
      <c r="B8711" s="39">
        <v>2085</v>
      </c>
      <c r="C8711" s="38" t="s">
        <v>8784</v>
      </c>
      <c r="D8711" s="39">
        <v>1</v>
      </c>
      <c r="E8711" s="39">
        <v>1</v>
      </c>
    </row>
    <row r="8712" spans="1:5" x14ac:dyDescent="0.2">
      <c r="A8712" s="39">
        <v>110</v>
      </c>
      <c r="B8712" s="39">
        <v>2086</v>
      </c>
      <c r="C8712" s="38" t="s">
        <v>8785</v>
      </c>
      <c r="D8712" s="39">
        <v>1</v>
      </c>
      <c r="E8712" s="39">
        <v>1</v>
      </c>
    </row>
    <row r="8713" spans="1:5" x14ac:dyDescent="0.2">
      <c r="A8713" s="39">
        <v>110</v>
      </c>
      <c r="B8713" s="39">
        <v>2087</v>
      </c>
      <c r="C8713" s="38" t="s">
        <v>8786</v>
      </c>
      <c r="D8713" s="39">
        <v>1</v>
      </c>
      <c r="E8713" s="39">
        <v>1</v>
      </c>
    </row>
    <row r="8714" spans="1:5" x14ac:dyDescent="0.2">
      <c r="A8714" s="39">
        <v>110</v>
      </c>
      <c r="B8714" s="39">
        <v>2088</v>
      </c>
      <c r="C8714" s="38" t="s">
        <v>8787</v>
      </c>
      <c r="D8714" s="39">
        <v>1</v>
      </c>
      <c r="E8714" s="39">
        <v>1</v>
      </c>
    </row>
    <row r="8715" spans="1:5" x14ac:dyDescent="0.2">
      <c r="A8715" s="39">
        <v>110</v>
      </c>
      <c r="B8715" s="39">
        <v>2089</v>
      </c>
      <c r="C8715" s="38" t="s">
        <v>8788</v>
      </c>
      <c r="D8715" s="39">
        <v>1</v>
      </c>
      <c r="E8715" s="39">
        <v>1</v>
      </c>
    </row>
    <row r="8716" spans="1:5" x14ac:dyDescent="0.2">
      <c r="A8716" s="39">
        <v>110</v>
      </c>
      <c r="B8716" s="39">
        <v>2090</v>
      </c>
      <c r="C8716" s="38" t="s">
        <v>8789</v>
      </c>
      <c r="D8716" s="39">
        <v>1</v>
      </c>
      <c r="E8716" s="39">
        <v>1</v>
      </c>
    </row>
    <row r="8717" spans="1:5" x14ac:dyDescent="0.2">
      <c r="A8717" s="39">
        <v>110</v>
      </c>
      <c r="B8717" s="39">
        <v>2091</v>
      </c>
      <c r="C8717" s="38" t="s">
        <v>8790</v>
      </c>
      <c r="D8717" s="39">
        <v>1</v>
      </c>
      <c r="E8717" s="39">
        <v>1</v>
      </c>
    </row>
    <row r="8718" spans="1:5" x14ac:dyDescent="0.2">
      <c r="A8718" s="39">
        <v>110</v>
      </c>
      <c r="B8718" s="39">
        <v>2092</v>
      </c>
      <c r="C8718" s="38" t="s">
        <v>8791</v>
      </c>
      <c r="D8718" s="39">
        <v>1</v>
      </c>
      <c r="E8718" s="39">
        <v>1</v>
      </c>
    </row>
    <row r="8719" spans="1:5" x14ac:dyDescent="0.2">
      <c r="A8719" s="39">
        <v>110</v>
      </c>
      <c r="B8719" s="39">
        <v>2093</v>
      </c>
      <c r="C8719" s="38" t="s">
        <v>8792</v>
      </c>
      <c r="D8719" s="39">
        <v>1</v>
      </c>
      <c r="E8719" s="39">
        <v>1</v>
      </c>
    </row>
    <row r="8720" spans="1:5" x14ac:dyDescent="0.2">
      <c r="A8720" s="39">
        <v>110</v>
      </c>
      <c r="B8720" s="39">
        <v>2094</v>
      </c>
      <c r="C8720" s="38" t="s">
        <v>8793</v>
      </c>
      <c r="D8720" s="39">
        <v>1</v>
      </c>
      <c r="E8720" s="39">
        <v>1</v>
      </c>
    </row>
    <row r="8721" spans="1:5" x14ac:dyDescent="0.2">
      <c r="A8721" s="39">
        <v>110</v>
      </c>
      <c r="B8721" s="39">
        <v>2095</v>
      </c>
      <c r="C8721" s="38" t="s">
        <v>8794</v>
      </c>
      <c r="D8721" s="39">
        <v>1</v>
      </c>
      <c r="E8721" s="39">
        <v>1</v>
      </c>
    </row>
    <row r="8722" spans="1:5" x14ac:dyDescent="0.2">
      <c r="A8722" s="39">
        <v>110</v>
      </c>
      <c r="B8722" s="39">
        <v>2096</v>
      </c>
      <c r="C8722" s="38" t="s">
        <v>8795</v>
      </c>
      <c r="D8722" s="39">
        <v>1</v>
      </c>
      <c r="E8722" s="39">
        <v>1</v>
      </c>
    </row>
    <row r="8723" spans="1:5" x14ac:dyDescent="0.2">
      <c r="A8723" s="39">
        <v>110</v>
      </c>
      <c r="B8723" s="39">
        <v>2097</v>
      </c>
      <c r="C8723" s="38" t="s">
        <v>8796</v>
      </c>
      <c r="D8723" s="39">
        <v>1</v>
      </c>
      <c r="E8723" s="39">
        <v>1</v>
      </c>
    </row>
    <row r="8724" spans="1:5" x14ac:dyDescent="0.2">
      <c r="A8724" s="39">
        <v>110</v>
      </c>
      <c r="B8724" s="39">
        <v>2098</v>
      </c>
      <c r="C8724" s="38" t="s">
        <v>8797</v>
      </c>
      <c r="D8724" s="39">
        <v>1</v>
      </c>
      <c r="E8724" s="39">
        <v>1</v>
      </c>
    </row>
    <row r="8725" spans="1:5" x14ac:dyDescent="0.2">
      <c r="A8725" s="39">
        <v>110</v>
      </c>
      <c r="B8725" s="39">
        <v>2099</v>
      </c>
      <c r="C8725" s="38" t="s">
        <v>8798</v>
      </c>
      <c r="D8725" s="39">
        <v>1</v>
      </c>
      <c r="E8725" s="39">
        <v>1</v>
      </c>
    </row>
    <row r="8726" spans="1:5" x14ac:dyDescent="0.2">
      <c r="A8726" s="39">
        <v>110</v>
      </c>
      <c r="B8726" s="39">
        <v>2100</v>
      </c>
      <c r="C8726" s="38" t="s">
        <v>8799</v>
      </c>
      <c r="D8726" s="39">
        <v>1</v>
      </c>
      <c r="E8726" s="39">
        <v>1</v>
      </c>
    </row>
    <row r="8727" spans="1:5" x14ac:dyDescent="0.2">
      <c r="A8727" s="39">
        <v>110</v>
      </c>
      <c r="B8727" s="39">
        <v>2101</v>
      </c>
      <c r="C8727" s="38" t="s">
        <v>8800</v>
      </c>
      <c r="D8727" s="39">
        <v>1</v>
      </c>
      <c r="E8727" s="39">
        <v>1</v>
      </c>
    </row>
    <row r="8728" spans="1:5" x14ac:dyDescent="0.2">
      <c r="A8728" s="39">
        <v>110</v>
      </c>
      <c r="B8728" s="39">
        <v>2102</v>
      </c>
      <c r="C8728" s="38" t="s">
        <v>8801</v>
      </c>
      <c r="D8728" s="39">
        <v>1</v>
      </c>
      <c r="E8728" s="39">
        <v>1</v>
      </c>
    </row>
    <row r="8729" spans="1:5" x14ac:dyDescent="0.2">
      <c r="A8729" s="39">
        <v>110</v>
      </c>
      <c r="B8729" s="39">
        <v>2103</v>
      </c>
      <c r="C8729" s="38" t="s">
        <v>8802</v>
      </c>
      <c r="D8729" s="39">
        <v>1</v>
      </c>
      <c r="E8729" s="39">
        <v>1</v>
      </c>
    </row>
    <row r="8730" spans="1:5" x14ac:dyDescent="0.2">
      <c r="A8730" s="39">
        <v>110</v>
      </c>
      <c r="B8730" s="39">
        <v>2104</v>
      </c>
      <c r="C8730" s="38" t="s">
        <v>8803</v>
      </c>
      <c r="D8730" s="39">
        <v>1</v>
      </c>
      <c r="E8730" s="39">
        <v>1</v>
      </c>
    </row>
    <row r="8731" spans="1:5" x14ac:dyDescent="0.2">
      <c r="A8731" s="39">
        <v>110</v>
      </c>
      <c r="B8731" s="39">
        <v>2105</v>
      </c>
      <c r="C8731" s="38" t="s">
        <v>8804</v>
      </c>
      <c r="D8731" s="39">
        <v>1</v>
      </c>
      <c r="E8731" s="39">
        <v>1</v>
      </c>
    </row>
    <row r="8732" spans="1:5" x14ac:dyDescent="0.2">
      <c r="A8732" s="39">
        <v>110</v>
      </c>
      <c r="B8732" s="39">
        <v>2106</v>
      </c>
      <c r="C8732" s="38" t="s">
        <v>8805</v>
      </c>
      <c r="D8732" s="39">
        <v>1</v>
      </c>
      <c r="E8732" s="39">
        <v>1</v>
      </c>
    </row>
    <row r="8733" spans="1:5" x14ac:dyDescent="0.2">
      <c r="A8733" s="39">
        <v>110</v>
      </c>
      <c r="B8733" s="39">
        <v>2107</v>
      </c>
      <c r="C8733" s="38" t="s">
        <v>8806</v>
      </c>
      <c r="D8733" s="39">
        <v>1</v>
      </c>
      <c r="E8733" s="39">
        <v>1</v>
      </c>
    </row>
    <row r="8734" spans="1:5" x14ac:dyDescent="0.2">
      <c r="A8734" s="39">
        <v>110</v>
      </c>
      <c r="B8734" s="39">
        <v>2108</v>
      </c>
      <c r="C8734" s="38" t="s">
        <v>8807</v>
      </c>
      <c r="D8734" s="39">
        <v>1</v>
      </c>
      <c r="E8734" s="39">
        <v>1</v>
      </c>
    </row>
    <row r="8735" spans="1:5" x14ac:dyDescent="0.2">
      <c r="A8735" s="39">
        <v>110</v>
      </c>
      <c r="B8735" s="39">
        <v>2109</v>
      </c>
      <c r="C8735" s="38" t="s">
        <v>8808</v>
      </c>
      <c r="D8735" s="39">
        <v>1</v>
      </c>
      <c r="E8735" s="39">
        <v>1</v>
      </c>
    </row>
    <row r="8736" spans="1:5" x14ac:dyDescent="0.2">
      <c r="A8736" s="39">
        <v>110</v>
      </c>
      <c r="B8736" s="39">
        <v>2110</v>
      </c>
      <c r="C8736" s="38" t="s">
        <v>8809</v>
      </c>
      <c r="D8736" s="39">
        <v>1</v>
      </c>
      <c r="E8736" s="39">
        <v>1</v>
      </c>
    </row>
    <row r="8737" spans="1:5" x14ac:dyDescent="0.2">
      <c r="A8737" s="39">
        <v>110</v>
      </c>
      <c r="B8737" s="39">
        <v>2111</v>
      </c>
      <c r="C8737" s="38" t="s">
        <v>8810</v>
      </c>
      <c r="D8737" s="39">
        <v>1</v>
      </c>
      <c r="E8737" s="39">
        <v>1</v>
      </c>
    </row>
    <row r="8738" spans="1:5" x14ac:dyDescent="0.2">
      <c r="A8738" s="39">
        <v>110</v>
      </c>
      <c r="B8738" s="39">
        <v>2112</v>
      </c>
      <c r="C8738" s="38" t="s">
        <v>8811</v>
      </c>
      <c r="D8738" s="39">
        <v>1</v>
      </c>
      <c r="E8738" s="39">
        <v>1</v>
      </c>
    </row>
    <row r="8739" spans="1:5" x14ac:dyDescent="0.2">
      <c r="A8739" s="39">
        <v>110</v>
      </c>
      <c r="B8739" s="39">
        <v>2113</v>
      </c>
      <c r="C8739" s="38" t="s">
        <v>8812</v>
      </c>
      <c r="D8739" s="39">
        <v>1</v>
      </c>
      <c r="E8739" s="39">
        <v>1</v>
      </c>
    </row>
    <row r="8740" spans="1:5" x14ac:dyDescent="0.2">
      <c r="A8740" s="39">
        <v>110</v>
      </c>
      <c r="B8740" s="39">
        <v>2114</v>
      </c>
      <c r="C8740" s="38" t="s">
        <v>8813</v>
      </c>
      <c r="D8740" s="39">
        <v>1</v>
      </c>
      <c r="E8740" s="39">
        <v>1</v>
      </c>
    </row>
    <row r="8741" spans="1:5" x14ac:dyDescent="0.2">
      <c r="A8741" s="39">
        <v>110</v>
      </c>
      <c r="B8741" s="39">
        <v>2115</v>
      </c>
      <c r="C8741" s="38" t="s">
        <v>8814</v>
      </c>
      <c r="D8741" s="39">
        <v>1</v>
      </c>
      <c r="E8741" s="39">
        <v>1</v>
      </c>
    </row>
    <row r="8742" spans="1:5" x14ac:dyDescent="0.2">
      <c r="A8742" s="39">
        <v>110</v>
      </c>
      <c r="B8742" s="39">
        <v>2116</v>
      </c>
      <c r="C8742" s="38" t="s">
        <v>8815</v>
      </c>
      <c r="D8742" s="39">
        <v>1</v>
      </c>
      <c r="E8742" s="39">
        <v>1</v>
      </c>
    </row>
    <row r="8743" spans="1:5" x14ac:dyDescent="0.2">
      <c r="A8743" s="39">
        <v>110</v>
      </c>
      <c r="B8743" s="39">
        <v>2117</v>
      </c>
      <c r="C8743" s="38" t="s">
        <v>8816</v>
      </c>
      <c r="D8743" s="39">
        <v>1</v>
      </c>
      <c r="E8743" s="39">
        <v>1</v>
      </c>
    </row>
  </sheetData>
  <sheetProtection algorithmName="SHA-512" hashValue="YeOcm5wfh1F3Nv804HmCs5RrnV2Q9/0BlIBJwucRZ8uslH3QBNt26o5rSdF0VG+3XIAi32gtqwsNOCiWCSudYw==" saltValue="whdaX83BD65xY3CEVr/oi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4538-7A1D-4718-81AA-033DC03A8466}">
  <sheetPr codeName="Sheet7"/>
  <dimension ref="A1:AJ2000"/>
  <sheetViews>
    <sheetView rightToLeft="1" workbookViewId="0">
      <selection activeCell="D24" sqref="D24"/>
    </sheetView>
  </sheetViews>
  <sheetFormatPr defaultRowHeight="14.25" x14ac:dyDescent="0.2"/>
  <cols>
    <col min="1" max="1" width="18" bestFit="1" customWidth="1"/>
    <col min="2" max="2" width="9.875" bestFit="1" customWidth="1"/>
    <col min="11" max="11" width="12.375" bestFit="1" customWidth="1"/>
    <col min="18" max="18" width="9.875" bestFit="1" customWidth="1"/>
  </cols>
  <sheetData>
    <row r="1" spans="1:36" x14ac:dyDescent="0.2">
      <c r="A1" t="s">
        <v>46</v>
      </c>
      <c r="B1">
        <f>טבלאות!C10</f>
        <v>0</v>
      </c>
      <c r="E1" t="s">
        <v>34</v>
      </c>
      <c r="F1" t="s">
        <v>70</v>
      </c>
      <c r="G1" t="s">
        <v>72</v>
      </c>
      <c r="H1" t="s">
        <v>35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t="s">
        <v>36</v>
      </c>
      <c r="O1" t="s">
        <v>37</v>
      </c>
      <c r="P1" t="s">
        <v>38</v>
      </c>
      <c r="Q1" t="s">
        <v>39</v>
      </c>
      <c r="R1" t="s">
        <v>73</v>
      </c>
      <c r="S1" t="s">
        <v>40</v>
      </c>
      <c r="T1" t="s">
        <v>52</v>
      </c>
      <c r="U1" t="s">
        <v>70</v>
      </c>
      <c r="V1" t="s">
        <v>72</v>
      </c>
      <c r="W1" t="s">
        <v>50</v>
      </c>
      <c r="X1" t="s">
        <v>51</v>
      </c>
      <c r="Y1" t="s">
        <v>38</v>
      </c>
      <c r="Z1" t="s">
        <v>39</v>
      </c>
      <c r="AA1" t="s">
        <v>73</v>
      </c>
      <c r="AB1" t="s">
        <v>54</v>
      </c>
      <c r="AC1" t="s">
        <v>56</v>
      </c>
      <c r="AD1" t="s">
        <v>53</v>
      </c>
      <c r="AE1" t="s">
        <v>55</v>
      </c>
      <c r="AF1" t="s">
        <v>41</v>
      </c>
      <c r="AG1" t="s">
        <v>42</v>
      </c>
      <c r="AH1" t="s">
        <v>43</v>
      </c>
      <c r="AI1" t="s">
        <v>44</v>
      </c>
      <c r="AJ1" t="s">
        <v>45</v>
      </c>
    </row>
    <row r="2" spans="1:36" x14ac:dyDescent="0.2">
      <c r="A2" t="s">
        <v>31</v>
      </c>
      <c r="B2">
        <f>IF(B1="מקיפה",1.0438*0.997-1,1.04*0.997-1)</f>
        <v>3.6880000000000024E-2</v>
      </c>
      <c r="E2">
        <f>IF(B14,(YEAR(B6)-YEAR(B5))*12+MONTH(B6)-MONTH(B5)-1,0)</f>
        <v>0</v>
      </c>
      <c r="F2">
        <f>IF($B$14,ROUNDDOWN(E2/12,0),0)</f>
        <v>0</v>
      </c>
      <c r="G2">
        <f>IF($B$14,ROUNDDOWN(($B$7+E2)/12,0),0)</f>
        <v>0</v>
      </c>
      <c r="H2">
        <f>IF($B$14,(1+$B$2)^((E2-$E$2+1)/12),0)</f>
        <v>0</v>
      </c>
      <c r="I2">
        <f>IF($B$14,1/H2,0)</f>
        <v>0</v>
      </c>
      <c r="J2">
        <f>IF($B$14,1/H2,0)</f>
        <v>0</v>
      </c>
      <c r="K2">
        <f>IF($B$14,1/H2,0)</f>
        <v>0</v>
      </c>
      <c r="L2">
        <f>IF($B$14,1/H2,0)</f>
        <v>0</v>
      </c>
      <c r="M2">
        <f>IF($B$14,1/H2,0)</f>
        <v>0</v>
      </c>
      <c r="N2">
        <f>IF($B$14,1-S2,0)</f>
        <v>0</v>
      </c>
      <c r="O2">
        <f>IF($B$14,_xlfn.IFNA(INDEX(תמותה!$A$1:$E$121,MATCH(F2,תמותה!$A$1:A$121,0),IF($B$9="זכר",2,4)),1),0)</f>
        <v>0</v>
      </c>
      <c r="P2">
        <f>IF($B$14,_xlfn.IFNA(INDEX('שיפור תמותה'!$A$1:$E$8743,MATCH(F2&amp;G2,'שיפור תמותה'!$C$1:$C$8743,0),IF($B$9="זכר",4,5)),1),0)</f>
        <v>0</v>
      </c>
      <c r="Q2">
        <f>IF($B$14,_xlfn.IFNA(INDEX('שיפור תמותה'!$A$1:$E$8743,MATCH(F2&amp;G2-1,'שיפור תמותה'!$C$1:$C$8743,0),IF($B$9="זכר",4,5)),1),0)</f>
        <v>0</v>
      </c>
      <c r="R2">
        <f>IF($B$14,AVERAGE(P2:Q2),0)</f>
        <v>0</v>
      </c>
      <c r="S2">
        <f>IF($B$14,IF(E2&lt;$B$12,(1-(1-O2)^(1/12))*R2,1),0)</f>
        <v>0</v>
      </c>
      <c r="T2">
        <f>IF($B$15,(YEAR(B6)-YEAR(B10))*12+MONTH(B6)-MONTH(B10)-1,0)</f>
        <v>0</v>
      </c>
      <c r="U2">
        <f>IF($B$15,ROUNDDOWN(T2/12,0),0)</f>
        <v>0</v>
      </c>
      <c r="V2">
        <f>IF($B$15,ROUNDDOWN(($B$8+T2)/12,0),0)</f>
        <v>0</v>
      </c>
      <c r="W2">
        <f>IF($B$15,1-AD2,0)</f>
        <v>0</v>
      </c>
      <c r="X2">
        <f>IF($B$15,_xlfn.IFNA(INDEX(תמותה!$A$1:$E$121,MATCH(U2,תמותה!$A$1:A$121,0),IF($B$11="זכר",2,4)),1),0)</f>
        <v>0</v>
      </c>
      <c r="Y2">
        <f>IF($B$15,_xlfn.IFNA(INDEX('שיפור תמותה'!$A$1:$E$8743,MATCH(U2&amp;V2,'שיפור תמותה'!$C$1:$C$8743,0),IF($B$11="זכר",4,5)),1),0)</f>
        <v>0</v>
      </c>
      <c r="Z2">
        <f>IF($B$15,_xlfn.IFNA(INDEX('שיפור תמותה'!$A$1:$E$8743,MATCH(U2&amp;V2-1,'שיפור תמותה'!$C$1:$C$8743,0),IF($B$11="זכר",4,5)),1),0)</f>
        <v>0</v>
      </c>
      <c r="AA2">
        <f>IF($B$15,AVERAGE(Y2:Z2),0)</f>
        <v>0</v>
      </c>
      <c r="AB2">
        <f>IF($B$15,0*(1-AE2)+S2*W2*1,0)</f>
        <v>0</v>
      </c>
      <c r="AC2">
        <f>IF($B$15,_xlfn.IFNA(INDEX(תמותה!$A$1:$E$121,MATCH(U2,תמותה!$A$1:A$121,0),IF($B$11="זכר",3,5)),1),0)</f>
        <v>0</v>
      </c>
      <c r="AD2">
        <f>IF($B$15,IF(T2&lt;$B$12,(1-(1-X2)^(1/12))*AA2,1),0)</f>
        <v>0</v>
      </c>
      <c r="AE2">
        <f>IF($B$15,IF(T2&lt;$B$12,(1-(1-AC2)^(1/12))*AA2,1),0)</f>
        <v>0</v>
      </c>
      <c r="AF2">
        <f>IF($B$15,0/H2,0)</f>
        <v>0</v>
      </c>
      <c r="AG2">
        <f>IF($B$15,0/H2,0)</f>
        <v>0</v>
      </c>
      <c r="AH2">
        <f>IF($B$15,0/H2,0)</f>
        <v>0</v>
      </c>
      <c r="AI2">
        <f>IF($B$15,0/H2,0)</f>
        <v>0</v>
      </c>
      <c r="AJ2">
        <f>IF($B$15,0/H2,0)</f>
        <v>0</v>
      </c>
    </row>
    <row r="3" spans="1:36" x14ac:dyDescent="0.2">
      <c r="A3" t="s">
        <v>32</v>
      </c>
      <c r="B3">
        <f>180*12</f>
        <v>2160</v>
      </c>
      <c r="E3">
        <f>IF($B$14,E2+1,0)</f>
        <v>0</v>
      </c>
      <c r="F3">
        <f t="shared" ref="F3:F66" si="0">IF($B$14,ROUNDDOWN(E3/12,0),0)</f>
        <v>0</v>
      </c>
      <c r="G3">
        <f t="shared" ref="G3:G66" si="1">IF($B$14,ROUNDDOWN(($B$7+E3)/12,0),0)</f>
        <v>0</v>
      </c>
      <c r="H3">
        <f t="shared" ref="H3:H66" si="2">IF($B$14,(1+$B$2)^((E3-$E$2+1)/12),0)</f>
        <v>0</v>
      </c>
      <c r="I3">
        <f>IF($B$14,IF(E3&lt;=$B$3,IF(AND((E3-$E$2)&lt;0,E3&lt;$B$4),I2+1/H3,I2+N2/H3)),0)</f>
        <v>0</v>
      </c>
      <c r="J3">
        <f>IF($B$14,IF(E3&lt;=$B$3,IF(AND((E3-$E$2)&lt;60,E3&lt;$B$4),J2+1/H3,J2+N2/H3)),0)</f>
        <v>0</v>
      </c>
      <c r="K3">
        <f>IF($B$14,IF(E3&lt;=$B$3,IF(AND((E3-$E$2)&lt;120,E3&lt;$B$4),K2+1/H3,K2+N2/H3)),0)</f>
        <v>0</v>
      </c>
      <c r="L3">
        <f>IF($B$14,IF(E3&lt;=$B$3,IF(AND((E3-$E$2)&lt;180,E3&lt;$B$4),L2+1/H3,L2+N2/H3)),0)</f>
        <v>0</v>
      </c>
      <c r="M3">
        <f>IF($B$14,IF(E3&lt;=$B$3,IF(AND((E3-$E$2)&lt;240,E3&lt;$B$4),M2+1/H3,M2+N2/H3)),0)</f>
        <v>0</v>
      </c>
      <c r="N3">
        <f>IF($B$14,N2*(1-S3),0)</f>
        <v>0</v>
      </c>
      <c r="O3">
        <f>IF($B$14,_xlfn.IFNA(INDEX(תמותה!$A$1:$E$121,MATCH(F3,תמותה!$A$1:A$121,0),IF($B$9="זכר",2,4)),1),0)</f>
        <v>0</v>
      </c>
      <c r="P3">
        <f>IF($B$14,_xlfn.IFNA(INDEX('שיפור תמותה'!$A$1:$E$8743,MATCH(F3&amp;G3,'שיפור תמותה'!$C$1:$C$8743,0),IF($B$9="זכר",4,5)),1),0)</f>
        <v>0</v>
      </c>
      <c r="Q3">
        <f>IF($B$14,_xlfn.IFNA(INDEX('שיפור תמותה'!$A$1:$E$8743,MATCH(F3&amp;G3-1,'שיפור תמותה'!$C$1:$C$8743,0),IF($B$9="זכר",4,5)),1),0)</f>
        <v>0</v>
      </c>
      <c r="R3">
        <f t="shared" ref="R3:R66" si="3">IF($B$14,AVERAGE(P3:Q3),0)</f>
        <v>0</v>
      </c>
      <c r="S3">
        <f t="shared" ref="S3:S66" si="4">IF($B$14,IF(E3&lt;$B$12,(1-(1-O3)^(1/12))*R3,1),0)</f>
        <v>0</v>
      </c>
      <c r="T3">
        <f>IF($B$15,T2+1,0)</f>
        <v>0</v>
      </c>
      <c r="U3">
        <f t="shared" ref="U3:U66" si="5">IF($B$15,ROUNDDOWN(T3/12,0),0)</f>
        <v>0</v>
      </c>
      <c r="V3">
        <f t="shared" ref="V3:V66" si="6">IF($B$15,ROUNDDOWN(($B$8+T3)/12,0),0)</f>
        <v>0</v>
      </c>
      <c r="W3">
        <f>IF($B$15,W2*(1-AD3),0)</f>
        <v>0</v>
      </c>
      <c r="X3">
        <f>IF($B$15,_xlfn.IFNA(INDEX(תמותה!$A$1:$E$121,MATCH(U3,תמותה!$A$1:A$121,0),IF($B$11="זכר",2,4)),1),0)</f>
        <v>0</v>
      </c>
      <c r="Y3">
        <f>IF($B$15,_xlfn.IFNA(INDEX('שיפור תמותה'!$A$1:$E$8743,MATCH(U3&amp;V3,'שיפור תמותה'!$C$1:$C$8743,0),IF($B$11="זכר",4,5)),1),0)</f>
        <v>0</v>
      </c>
      <c r="Z3">
        <f>IF($B$15,_xlfn.IFNA(INDEX('שיפור תמותה'!$A$1:$E$8743,MATCH(U3&amp;V3-1,'שיפור תמותה'!$C$1:$C$8743,0),IF($B$11="זכר",4,5)),1),0)</f>
        <v>0</v>
      </c>
      <c r="AA3">
        <f t="shared" ref="AA3:AA66" si="7">IF($B$15,AVERAGE(Y3:Z3),0)</f>
        <v>0</v>
      </c>
      <c r="AB3">
        <f>IF($B$15,AB2*(1-AE3)+S3*W3*N2,0)</f>
        <v>0</v>
      </c>
      <c r="AC3">
        <f>IF($B$15,_xlfn.IFNA(INDEX(תמותה!$A$1:$E$121,MATCH(U3,תמותה!$A$1:A$121,0),IF($B$11="זכר",3,5)),1),0)</f>
        <v>0</v>
      </c>
      <c r="AD3">
        <f t="shared" ref="AD3:AD66" si="8">IF($B$15,IF(T3&lt;$B$12,(1-(1-X3)^(1/12))*AA3,1),0)</f>
        <v>0</v>
      </c>
      <c r="AE3">
        <f t="shared" ref="AE3:AE66" si="9">IF($B$15,IF(T3&lt;$B$12,(1-(1-AC3)^(1/12))*AA3,1),0)</f>
        <v>0</v>
      </c>
      <c r="AF3">
        <f>IF($B$15,IF(E3&lt;=$B$3,IF(AND((E3-$E$2)&lt;0,E3&lt;$B$4),AF2+0/H3,AF2+AB2/H3)),0)</f>
        <v>0</v>
      </c>
      <c r="AG3">
        <f>IF($B$15,IF(E3&lt;=$B$3,IF(AND((E3-$E$2)&lt;60,E3&lt;$B$4),AG2+0/H3,AG2+AB2/H3)),0)</f>
        <v>0</v>
      </c>
      <c r="AH3">
        <f>IF($B$15,IF(E3&lt;=$B$3,IF(AND((E3-$E$2)&lt;120,E3&lt;$B$4),AH2+0/H3,AH2+AB2/H3)),0)</f>
        <v>0</v>
      </c>
      <c r="AI3">
        <f>IF($B$15,IF(E3&lt;=$B$3,IF(AND((E3-$E$2)&lt;180,E3&lt;$B$4),AI2+0/H3,AI2+AB2/H3)),0)</f>
        <v>0</v>
      </c>
      <c r="AJ3">
        <f>IF($B$15,IF(E3&lt;=$B$3,IF(AND((E3-$E$2)&lt;240,E3&lt;$B$4),AJ2+0/H3,AJ2+AB2/H3)),0)</f>
        <v>0</v>
      </c>
    </row>
    <row r="4" spans="1:36" x14ac:dyDescent="0.2">
      <c r="A4" t="s">
        <v>33</v>
      </c>
      <c r="B4">
        <f>87*12</f>
        <v>1044</v>
      </c>
      <c r="E4">
        <f t="shared" ref="E4:E67" si="10">IF($B$14,E3+1,0)</f>
        <v>0</v>
      </c>
      <c r="F4">
        <f t="shared" si="0"/>
        <v>0</v>
      </c>
      <c r="G4">
        <f t="shared" si="1"/>
        <v>0</v>
      </c>
      <c r="H4">
        <f t="shared" si="2"/>
        <v>0</v>
      </c>
      <c r="I4">
        <f t="shared" ref="I4:I67" si="11">IF($B$14,IF(E4&lt;=$B$3,IF(AND((E4-$E$2)&lt;0,E4&lt;$B$4),I3+1/H4,I3+N3/H4)),0)</f>
        <v>0</v>
      </c>
      <c r="J4">
        <f t="shared" ref="J4:J67" si="12">IF($B$14,IF(E4&lt;=$B$3,IF(AND((E4-$E$2)&lt;60,E4&lt;$B$4),J3+1/H4,J3+N3/H4)),0)</f>
        <v>0</v>
      </c>
      <c r="K4">
        <f t="shared" ref="K4:K67" si="13">IF($B$14,IF(E4&lt;=$B$3,IF(AND((E4-$E$2)&lt;120,E4&lt;$B$4),K3+1/H4,K3+N3/H4)),0)</f>
        <v>0</v>
      </c>
      <c r="L4">
        <f t="shared" ref="L4:L67" si="14">IF($B$14,IF(E4&lt;=$B$3,IF(AND((E4-$E$2)&lt;180,E4&lt;$B$4),L3+1/H4,L3+N3/H4)),0)</f>
        <v>0</v>
      </c>
      <c r="M4">
        <f t="shared" ref="M4:M67" si="15">IF($B$14,IF(E4&lt;=$B$3,IF(AND((E4-$E$2)&lt;240,E4&lt;$B$4),M3+1/H4,M3+N3/H4)),0)</f>
        <v>0</v>
      </c>
      <c r="N4">
        <f t="shared" ref="N4:N67" si="16">IF($B$14,N3*(1-S4),0)</f>
        <v>0</v>
      </c>
      <c r="O4">
        <f>IF($B$14,_xlfn.IFNA(INDEX(תמותה!$A$1:$E$121,MATCH(F4,תמותה!$A$1:A$121,0),IF($B$9="זכר",2,4)),1),0)</f>
        <v>0</v>
      </c>
      <c r="P4">
        <f>IF($B$14,_xlfn.IFNA(INDEX('שיפור תמותה'!$A$1:$E$8743,MATCH(F4&amp;G4,'שיפור תמותה'!$C$1:$C$8743,0),IF($B$9="זכר",4,5)),1),0)</f>
        <v>0</v>
      </c>
      <c r="Q4">
        <f>IF($B$14,_xlfn.IFNA(INDEX('שיפור תמותה'!$A$1:$E$8743,MATCH(F4&amp;G4-1,'שיפור תמותה'!$C$1:$C$8743,0),IF($B$9="זכר",4,5)),1),0)</f>
        <v>0</v>
      </c>
      <c r="R4">
        <f t="shared" si="3"/>
        <v>0</v>
      </c>
      <c r="S4">
        <f t="shared" si="4"/>
        <v>0</v>
      </c>
      <c r="T4">
        <f t="shared" ref="T4:T67" si="17">IF($B$15,T3+1,0)</f>
        <v>0</v>
      </c>
      <c r="U4">
        <f t="shared" si="5"/>
        <v>0</v>
      </c>
      <c r="V4">
        <f t="shared" si="6"/>
        <v>0</v>
      </c>
      <c r="W4">
        <f t="shared" ref="W4:W67" si="18">IF($B$15,W3*(1-AD4),0)</f>
        <v>0</v>
      </c>
      <c r="X4">
        <f>IF($B$15,_xlfn.IFNA(INDEX(תמותה!$A$1:$E$121,MATCH(U4,תמותה!$A$1:A$121,0),IF($B$11="זכר",2,4)),1),0)</f>
        <v>0</v>
      </c>
      <c r="Y4">
        <f>IF($B$15,_xlfn.IFNA(INDEX('שיפור תמותה'!$A$1:$E$8743,MATCH(U4&amp;V4,'שיפור תמותה'!$C$1:$C$8743,0),IF($B$11="זכר",4,5)),1),0)</f>
        <v>0</v>
      </c>
      <c r="Z4">
        <f>IF($B$15,_xlfn.IFNA(INDEX('שיפור תמותה'!$A$1:$E$8743,MATCH(U4&amp;V4-1,'שיפור תמותה'!$C$1:$C$8743,0),IF($B$11="זכר",4,5)),1),0)</f>
        <v>0</v>
      </c>
      <c r="AA4">
        <f t="shared" si="7"/>
        <v>0</v>
      </c>
      <c r="AB4">
        <f t="shared" ref="AB4:AB67" si="19">IF($B$15,AB3*(1-AE4)+S4*W4*N3,0)</f>
        <v>0</v>
      </c>
      <c r="AC4">
        <f>IF($B$15,_xlfn.IFNA(INDEX(תמותה!$A$1:$E$121,MATCH(U4,תמותה!$A$1:A$121,0),IF($B$11="זכר",3,5)),1),0)</f>
        <v>0</v>
      </c>
      <c r="AD4">
        <f t="shared" si="8"/>
        <v>0</v>
      </c>
      <c r="AE4">
        <f t="shared" si="9"/>
        <v>0</v>
      </c>
      <c r="AF4">
        <f t="shared" ref="AF4:AF67" si="20">IF($B$15,IF(E4&lt;=$B$3,IF(AND((E4-$E$2)&lt;0,E4&lt;$B$4),AF3+0/H4,AF3+AB3/H4)),0)</f>
        <v>0</v>
      </c>
      <c r="AG4">
        <f t="shared" ref="AG4:AG67" si="21">IF($B$15,IF(E4&lt;=$B$3,IF(AND((E4-$E$2)&lt;60,E4&lt;$B$4),AG3+0/H4,AG3+AB3/H4)),0)</f>
        <v>0</v>
      </c>
      <c r="AH4">
        <f t="shared" ref="AH4:AH67" si="22">IF($B$15,IF(E4&lt;=$B$3,IF(AND((E4-$E$2)&lt;120,E4&lt;$B$4),AH3+0/H4,AH3+AB3/H4)),0)</f>
        <v>0</v>
      </c>
      <c r="AI4">
        <f t="shared" ref="AI4:AI67" si="23">IF($B$15,IF(E4&lt;=$B$3,IF(AND((E4-$E$2)&lt;180,E4&lt;$B$4),AI3+0/H4,AI3+AB3/H4)),0)</f>
        <v>0</v>
      </c>
      <c r="AJ4">
        <f t="shared" ref="AJ4:AJ67" si="24">IF($B$15,IF(E4&lt;=$B$3,IF(AND((E4-$E$2)&lt;240,E4&lt;$B$4),AJ3+0/H4,AJ3+AB3/H4)),0)</f>
        <v>0</v>
      </c>
    </row>
    <row r="5" spans="1:36" x14ac:dyDescent="0.2">
      <c r="A5" t="s">
        <v>0</v>
      </c>
      <c r="B5" s="21">
        <f>IF(AND(טבלאות!C10&lt;&gt;"",טבלאות!C11&lt;&gt;"",טבלאות!C12&lt;&gt;"",טבלאות!C13&lt;&gt;"",טבלאות!C17&lt;&gt;""),טבלאות!C12,0)</f>
        <v>0</v>
      </c>
      <c r="E5">
        <f t="shared" si="10"/>
        <v>0</v>
      </c>
      <c r="F5">
        <f t="shared" si="0"/>
        <v>0</v>
      </c>
      <c r="G5">
        <f t="shared" si="1"/>
        <v>0</v>
      </c>
      <c r="H5">
        <f t="shared" si="2"/>
        <v>0</v>
      </c>
      <c r="I5">
        <f t="shared" si="11"/>
        <v>0</v>
      </c>
      <c r="J5">
        <f t="shared" si="12"/>
        <v>0</v>
      </c>
      <c r="K5">
        <f t="shared" si="13"/>
        <v>0</v>
      </c>
      <c r="L5">
        <f t="shared" si="14"/>
        <v>0</v>
      </c>
      <c r="M5">
        <f t="shared" si="15"/>
        <v>0</v>
      </c>
      <c r="N5">
        <f t="shared" si="16"/>
        <v>0</v>
      </c>
      <c r="O5">
        <f>IF($B$14,_xlfn.IFNA(INDEX(תמותה!$A$1:$E$121,MATCH(F5,תמותה!$A$1:A$121,0),IF($B$9="זכר",2,4)),1),0)</f>
        <v>0</v>
      </c>
      <c r="P5">
        <f>IF($B$14,_xlfn.IFNA(INDEX('שיפור תמותה'!$A$1:$E$8743,MATCH(F5&amp;G5,'שיפור תמותה'!$C$1:$C$8743,0),IF($B$9="זכר",4,5)),1),0)</f>
        <v>0</v>
      </c>
      <c r="Q5">
        <f>IF($B$14,_xlfn.IFNA(INDEX('שיפור תמותה'!$A$1:$E$8743,MATCH(F5&amp;G5-1,'שיפור תמותה'!$C$1:$C$8743,0),IF($B$9="זכר",4,5)),1),0)</f>
        <v>0</v>
      </c>
      <c r="R5">
        <f t="shared" si="3"/>
        <v>0</v>
      </c>
      <c r="S5">
        <f t="shared" si="4"/>
        <v>0</v>
      </c>
      <c r="T5">
        <f t="shared" si="17"/>
        <v>0</v>
      </c>
      <c r="U5">
        <f t="shared" si="5"/>
        <v>0</v>
      </c>
      <c r="V5">
        <f t="shared" si="6"/>
        <v>0</v>
      </c>
      <c r="W5">
        <f t="shared" si="18"/>
        <v>0</v>
      </c>
      <c r="X5">
        <f>IF($B$15,_xlfn.IFNA(INDEX(תמותה!$A$1:$E$121,MATCH(U5,תמותה!$A$1:A$121,0),IF($B$11="זכר",2,4)),1),0)</f>
        <v>0</v>
      </c>
      <c r="Y5">
        <f>IF($B$15,_xlfn.IFNA(INDEX('שיפור תמותה'!$A$1:$E$8743,MATCH(U5&amp;V5,'שיפור תמותה'!$C$1:$C$8743,0),IF($B$11="זכר",4,5)),1),0)</f>
        <v>0</v>
      </c>
      <c r="Z5">
        <f>IF($B$15,_xlfn.IFNA(INDEX('שיפור תמותה'!$A$1:$E$8743,MATCH(U5&amp;V5-1,'שיפור תמותה'!$C$1:$C$8743,0),IF($B$11="זכר",4,5)),1),0)</f>
        <v>0</v>
      </c>
      <c r="AA5">
        <f t="shared" si="7"/>
        <v>0</v>
      </c>
      <c r="AB5">
        <f t="shared" si="19"/>
        <v>0</v>
      </c>
      <c r="AC5">
        <f>IF($B$15,_xlfn.IFNA(INDEX(תמותה!$A$1:$E$121,MATCH(U5,תמותה!$A$1:A$121,0),IF($B$11="זכר",3,5)),1),0)</f>
        <v>0</v>
      </c>
      <c r="AD5">
        <f t="shared" si="8"/>
        <v>0</v>
      </c>
      <c r="AE5">
        <f t="shared" si="9"/>
        <v>0</v>
      </c>
      <c r="AF5">
        <f t="shared" si="20"/>
        <v>0</v>
      </c>
      <c r="AG5">
        <f t="shared" si="21"/>
        <v>0</v>
      </c>
      <c r="AH5">
        <f t="shared" si="22"/>
        <v>0</v>
      </c>
      <c r="AI5">
        <f t="shared" si="23"/>
        <v>0</v>
      </c>
      <c r="AJ5">
        <f t="shared" si="24"/>
        <v>0</v>
      </c>
    </row>
    <row r="6" spans="1:36" x14ac:dyDescent="0.2">
      <c r="A6" t="s">
        <v>10</v>
      </c>
      <c r="B6" s="21">
        <f>IF(AND(טבלאות!C10&lt;&gt;"",טבלאות!C11&lt;&gt;"",טבלאות!C12&lt;&gt;"",טבלאות!C13&lt;&gt;"",טבלאות!C17&lt;&gt;""),טבלאות!C11,0)</f>
        <v>0</v>
      </c>
      <c r="E6">
        <f t="shared" si="10"/>
        <v>0</v>
      </c>
      <c r="F6">
        <f t="shared" si="0"/>
        <v>0</v>
      </c>
      <c r="G6">
        <f t="shared" si="1"/>
        <v>0</v>
      </c>
      <c r="H6">
        <f t="shared" si="2"/>
        <v>0</v>
      </c>
      <c r="I6">
        <f t="shared" si="11"/>
        <v>0</v>
      </c>
      <c r="J6">
        <f t="shared" si="12"/>
        <v>0</v>
      </c>
      <c r="K6">
        <f t="shared" si="13"/>
        <v>0</v>
      </c>
      <c r="L6">
        <f t="shared" si="14"/>
        <v>0</v>
      </c>
      <c r="M6">
        <f t="shared" si="15"/>
        <v>0</v>
      </c>
      <c r="N6">
        <f t="shared" si="16"/>
        <v>0</v>
      </c>
      <c r="O6">
        <f>IF($B$14,_xlfn.IFNA(INDEX(תמותה!$A$1:$E$121,MATCH(F6,תמותה!$A$1:A$121,0),IF($B$9="זכר",2,4)),1),0)</f>
        <v>0</v>
      </c>
      <c r="P6">
        <f>IF($B$14,_xlfn.IFNA(INDEX('שיפור תמותה'!$A$1:$E$8743,MATCH(F6&amp;G6,'שיפור תמותה'!$C$1:$C$8743,0),IF($B$9="זכר",4,5)),1),0)</f>
        <v>0</v>
      </c>
      <c r="Q6">
        <f>IF($B$14,_xlfn.IFNA(INDEX('שיפור תמותה'!$A$1:$E$8743,MATCH(F6&amp;G6-1,'שיפור תמותה'!$C$1:$C$8743,0),IF($B$9="זכר",4,5)),1),0)</f>
        <v>0</v>
      </c>
      <c r="R6">
        <f t="shared" si="3"/>
        <v>0</v>
      </c>
      <c r="S6">
        <f t="shared" si="4"/>
        <v>0</v>
      </c>
      <c r="T6">
        <f t="shared" si="17"/>
        <v>0</v>
      </c>
      <c r="U6">
        <f t="shared" si="5"/>
        <v>0</v>
      </c>
      <c r="V6">
        <f t="shared" si="6"/>
        <v>0</v>
      </c>
      <c r="W6">
        <f t="shared" si="18"/>
        <v>0</v>
      </c>
      <c r="X6">
        <f>IF($B$15,_xlfn.IFNA(INDEX(תמותה!$A$1:$E$121,MATCH(U6,תמותה!$A$1:A$121,0),IF($B$11="זכר",2,4)),1),0)</f>
        <v>0</v>
      </c>
      <c r="Y6">
        <f>IF($B$15,_xlfn.IFNA(INDEX('שיפור תמותה'!$A$1:$E$8743,MATCH(U6&amp;V6,'שיפור תמותה'!$C$1:$C$8743,0),IF($B$11="זכר",4,5)),1),0)</f>
        <v>0</v>
      </c>
      <c r="Z6">
        <f>IF($B$15,_xlfn.IFNA(INDEX('שיפור תמותה'!$A$1:$E$8743,MATCH(U6&amp;V6-1,'שיפור תמותה'!$C$1:$C$8743,0),IF($B$11="זכר",4,5)),1),0)</f>
        <v>0</v>
      </c>
      <c r="AA6">
        <f t="shared" si="7"/>
        <v>0</v>
      </c>
      <c r="AB6">
        <f t="shared" si="19"/>
        <v>0</v>
      </c>
      <c r="AC6">
        <f>IF($B$15,_xlfn.IFNA(INDEX(תמותה!$A$1:$E$121,MATCH(U6,תמותה!$A$1:A$121,0),IF($B$11="זכר",3,5)),1),0)</f>
        <v>0</v>
      </c>
      <c r="AD6">
        <f t="shared" si="8"/>
        <v>0</v>
      </c>
      <c r="AE6">
        <f t="shared" si="9"/>
        <v>0</v>
      </c>
      <c r="AF6">
        <f t="shared" si="20"/>
        <v>0</v>
      </c>
      <c r="AG6">
        <f t="shared" si="21"/>
        <v>0</v>
      </c>
      <c r="AH6">
        <f t="shared" si="22"/>
        <v>0</v>
      </c>
      <c r="AI6">
        <f t="shared" si="23"/>
        <v>0</v>
      </c>
      <c r="AJ6">
        <f t="shared" si="24"/>
        <v>0</v>
      </c>
    </row>
    <row r="7" spans="1:36" x14ac:dyDescent="0.2">
      <c r="A7" t="s">
        <v>68</v>
      </c>
      <c r="B7">
        <f>YEAR(B5)*12+MONTH(B5)</f>
        <v>22801</v>
      </c>
      <c r="E7">
        <f t="shared" si="10"/>
        <v>0</v>
      </c>
      <c r="F7">
        <f t="shared" si="0"/>
        <v>0</v>
      </c>
      <c r="G7">
        <f t="shared" si="1"/>
        <v>0</v>
      </c>
      <c r="H7">
        <f t="shared" si="2"/>
        <v>0</v>
      </c>
      <c r="I7">
        <f t="shared" si="11"/>
        <v>0</v>
      </c>
      <c r="J7">
        <f t="shared" si="12"/>
        <v>0</v>
      </c>
      <c r="K7">
        <f t="shared" si="13"/>
        <v>0</v>
      </c>
      <c r="L7">
        <f t="shared" si="14"/>
        <v>0</v>
      </c>
      <c r="M7">
        <f t="shared" si="15"/>
        <v>0</v>
      </c>
      <c r="N7">
        <f t="shared" si="16"/>
        <v>0</v>
      </c>
      <c r="O7">
        <f>IF($B$14,_xlfn.IFNA(INDEX(תמותה!$A$1:$E$121,MATCH(F7,תמותה!$A$1:A$121,0),IF($B$9="זכר",2,4)),1),0)</f>
        <v>0</v>
      </c>
      <c r="P7">
        <f>IF($B$14,_xlfn.IFNA(INDEX('שיפור תמותה'!$A$1:$E$8743,MATCH(F7&amp;G7,'שיפור תמותה'!$C$1:$C$8743,0),IF($B$9="זכר",4,5)),1),0)</f>
        <v>0</v>
      </c>
      <c r="Q7">
        <f>IF($B$14,_xlfn.IFNA(INDEX('שיפור תמותה'!$A$1:$E$8743,MATCH(F7&amp;G7-1,'שיפור תמותה'!$C$1:$C$8743,0),IF($B$9="זכר",4,5)),1),0)</f>
        <v>0</v>
      </c>
      <c r="R7">
        <f t="shared" si="3"/>
        <v>0</v>
      </c>
      <c r="S7">
        <f t="shared" si="4"/>
        <v>0</v>
      </c>
      <c r="T7">
        <f t="shared" si="17"/>
        <v>0</v>
      </c>
      <c r="U7">
        <f t="shared" si="5"/>
        <v>0</v>
      </c>
      <c r="V7">
        <f t="shared" si="6"/>
        <v>0</v>
      </c>
      <c r="W7">
        <f t="shared" si="18"/>
        <v>0</v>
      </c>
      <c r="X7">
        <f>IF($B$15,_xlfn.IFNA(INDEX(תמותה!$A$1:$E$121,MATCH(U7,תמותה!$A$1:A$121,0),IF($B$11="זכר",2,4)),1),0)</f>
        <v>0</v>
      </c>
      <c r="Y7">
        <f>IF($B$15,_xlfn.IFNA(INDEX('שיפור תמותה'!$A$1:$E$8743,MATCH(U7&amp;V7,'שיפור תמותה'!$C$1:$C$8743,0),IF($B$11="זכר",4,5)),1),0)</f>
        <v>0</v>
      </c>
      <c r="Z7">
        <f>IF($B$15,_xlfn.IFNA(INDEX('שיפור תמותה'!$A$1:$E$8743,MATCH(U7&amp;V7-1,'שיפור תמותה'!$C$1:$C$8743,0),IF($B$11="זכר",4,5)),1),0)</f>
        <v>0</v>
      </c>
      <c r="AA7">
        <f t="shared" si="7"/>
        <v>0</v>
      </c>
      <c r="AB7">
        <f t="shared" si="19"/>
        <v>0</v>
      </c>
      <c r="AC7">
        <f>IF($B$15,_xlfn.IFNA(INDEX(תמותה!$A$1:$E$121,MATCH(U7,תמותה!$A$1:A$121,0),IF($B$11="זכר",3,5)),1),0)</f>
        <v>0</v>
      </c>
      <c r="AD7">
        <f t="shared" si="8"/>
        <v>0</v>
      </c>
      <c r="AE7">
        <f t="shared" si="9"/>
        <v>0</v>
      </c>
      <c r="AF7">
        <f t="shared" si="20"/>
        <v>0</v>
      </c>
      <c r="AG7">
        <f t="shared" si="21"/>
        <v>0</v>
      </c>
      <c r="AH7">
        <f t="shared" si="22"/>
        <v>0</v>
      </c>
      <c r="AI7">
        <f t="shared" si="23"/>
        <v>0</v>
      </c>
      <c r="AJ7">
        <f t="shared" si="24"/>
        <v>0</v>
      </c>
    </row>
    <row r="8" spans="1:36" x14ac:dyDescent="0.2">
      <c r="A8" t="s">
        <v>69</v>
      </c>
      <c r="B8">
        <f>YEAR(B10)*12+MONTH(B10)</f>
        <v>22801</v>
      </c>
      <c r="E8">
        <f t="shared" si="10"/>
        <v>0</v>
      </c>
      <c r="F8">
        <f t="shared" si="0"/>
        <v>0</v>
      </c>
      <c r="G8">
        <f t="shared" si="1"/>
        <v>0</v>
      </c>
      <c r="H8">
        <f t="shared" si="2"/>
        <v>0</v>
      </c>
      <c r="I8">
        <f t="shared" si="11"/>
        <v>0</v>
      </c>
      <c r="J8">
        <f t="shared" si="12"/>
        <v>0</v>
      </c>
      <c r="K8">
        <f t="shared" si="13"/>
        <v>0</v>
      </c>
      <c r="L8">
        <f t="shared" si="14"/>
        <v>0</v>
      </c>
      <c r="M8">
        <f t="shared" si="15"/>
        <v>0</v>
      </c>
      <c r="N8">
        <f t="shared" si="16"/>
        <v>0</v>
      </c>
      <c r="O8">
        <f>IF($B$14,_xlfn.IFNA(INDEX(תמותה!$A$1:$E$121,MATCH(F8,תמותה!$A$1:A$121,0),IF($B$9="זכר",2,4)),1),0)</f>
        <v>0</v>
      </c>
      <c r="P8">
        <f>IF($B$14,_xlfn.IFNA(INDEX('שיפור תמותה'!$A$1:$E$8743,MATCH(F8&amp;G8,'שיפור תמותה'!$C$1:$C$8743,0),IF($B$9="זכר",4,5)),1),0)</f>
        <v>0</v>
      </c>
      <c r="Q8">
        <f>IF($B$14,_xlfn.IFNA(INDEX('שיפור תמותה'!$A$1:$E$8743,MATCH(F8&amp;G8-1,'שיפור תמותה'!$C$1:$C$8743,0),IF($B$9="זכר",4,5)),1),0)</f>
        <v>0</v>
      </c>
      <c r="R8">
        <f t="shared" si="3"/>
        <v>0</v>
      </c>
      <c r="S8">
        <f t="shared" si="4"/>
        <v>0</v>
      </c>
      <c r="T8">
        <f t="shared" si="17"/>
        <v>0</v>
      </c>
      <c r="U8">
        <f t="shared" si="5"/>
        <v>0</v>
      </c>
      <c r="V8">
        <f t="shared" si="6"/>
        <v>0</v>
      </c>
      <c r="W8">
        <f t="shared" si="18"/>
        <v>0</v>
      </c>
      <c r="X8">
        <f>IF($B$15,_xlfn.IFNA(INDEX(תמותה!$A$1:$E$121,MATCH(U8,תמותה!$A$1:A$121,0),IF($B$11="זכר",2,4)),1),0)</f>
        <v>0</v>
      </c>
      <c r="Y8">
        <f>IF($B$15,_xlfn.IFNA(INDEX('שיפור תמותה'!$A$1:$E$8743,MATCH(U8&amp;V8,'שיפור תמותה'!$C$1:$C$8743,0),IF($B$11="זכר",4,5)),1),0)</f>
        <v>0</v>
      </c>
      <c r="Z8">
        <f>IF($B$15,_xlfn.IFNA(INDEX('שיפור תמותה'!$A$1:$E$8743,MATCH(U8&amp;V8-1,'שיפור תמותה'!$C$1:$C$8743,0),IF($B$11="זכר",4,5)),1),0)</f>
        <v>0</v>
      </c>
      <c r="AA8">
        <f t="shared" si="7"/>
        <v>0</v>
      </c>
      <c r="AB8">
        <f t="shared" si="19"/>
        <v>0</v>
      </c>
      <c r="AC8">
        <f>IF($B$15,_xlfn.IFNA(INDEX(תמותה!$A$1:$E$121,MATCH(U8,תמותה!$A$1:A$121,0),IF($B$11="זכר",3,5)),1),0)</f>
        <v>0</v>
      </c>
      <c r="AD8">
        <f t="shared" si="8"/>
        <v>0</v>
      </c>
      <c r="AE8">
        <f t="shared" si="9"/>
        <v>0</v>
      </c>
      <c r="AF8">
        <f t="shared" si="20"/>
        <v>0</v>
      </c>
      <c r="AG8">
        <f t="shared" si="21"/>
        <v>0</v>
      </c>
      <c r="AH8">
        <f t="shared" si="22"/>
        <v>0</v>
      </c>
      <c r="AI8">
        <f t="shared" si="23"/>
        <v>0</v>
      </c>
      <c r="AJ8">
        <f t="shared" si="24"/>
        <v>0</v>
      </c>
    </row>
    <row r="9" spans="1:36" x14ac:dyDescent="0.2">
      <c r="A9" t="s">
        <v>1</v>
      </c>
      <c r="B9">
        <f>טבלאות!C13</f>
        <v>0</v>
      </c>
      <c r="E9">
        <f t="shared" si="10"/>
        <v>0</v>
      </c>
      <c r="F9">
        <f t="shared" si="0"/>
        <v>0</v>
      </c>
      <c r="G9">
        <f t="shared" si="1"/>
        <v>0</v>
      </c>
      <c r="H9">
        <f t="shared" si="2"/>
        <v>0</v>
      </c>
      <c r="I9">
        <f t="shared" si="11"/>
        <v>0</v>
      </c>
      <c r="J9">
        <f t="shared" si="12"/>
        <v>0</v>
      </c>
      <c r="K9">
        <f t="shared" si="13"/>
        <v>0</v>
      </c>
      <c r="L9">
        <f t="shared" si="14"/>
        <v>0</v>
      </c>
      <c r="M9">
        <f t="shared" si="15"/>
        <v>0</v>
      </c>
      <c r="N9">
        <f t="shared" si="16"/>
        <v>0</v>
      </c>
      <c r="O9">
        <f>IF($B$14,_xlfn.IFNA(INDEX(תמותה!$A$1:$E$121,MATCH(F9,תמותה!$A$1:A$121,0),IF($B$9="זכר",2,4)),1),0)</f>
        <v>0</v>
      </c>
      <c r="P9">
        <f>IF($B$14,_xlfn.IFNA(INDEX('שיפור תמותה'!$A$1:$E$8743,MATCH(F9&amp;G9,'שיפור תמותה'!$C$1:$C$8743,0),IF($B$9="זכר",4,5)),1),0)</f>
        <v>0</v>
      </c>
      <c r="Q9">
        <f>IF($B$14,_xlfn.IFNA(INDEX('שיפור תמותה'!$A$1:$E$8743,MATCH(F9&amp;G9-1,'שיפור תמותה'!$C$1:$C$8743,0),IF($B$9="זכר",4,5)),1),0)</f>
        <v>0</v>
      </c>
      <c r="R9">
        <f t="shared" si="3"/>
        <v>0</v>
      </c>
      <c r="S9">
        <f t="shared" si="4"/>
        <v>0</v>
      </c>
      <c r="T9">
        <f t="shared" si="17"/>
        <v>0</v>
      </c>
      <c r="U9">
        <f t="shared" si="5"/>
        <v>0</v>
      </c>
      <c r="V9">
        <f t="shared" si="6"/>
        <v>0</v>
      </c>
      <c r="W9">
        <f t="shared" si="18"/>
        <v>0</v>
      </c>
      <c r="X9">
        <f>IF($B$15,_xlfn.IFNA(INDEX(תמותה!$A$1:$E$121,MATCH(U9,תמותה!$A$1:A$121,0),IF($B$11="זכר",2,4)),1),0)</f>
        <v>0</v>
      </c>
      <c r="Y9">
        <f>IF($B$15,_xlfn.IFNA(INDEX('שיפור תמותה'!$A$1:$E$8743,MATCH(U9&amp;V9,'שיפור תמותה'!$C$1:$C$8743,0),IF($B$11="זכר",4,5)),1),0)</f>
        <v>0</v>
      </c>
      <c r="Z9">
        <f>IF($B$15,_xlfn.IFNA(INDEX('שיפור תמותה'!$A$1:$E$8743,MATCH(U9&amp;V9-1,'שיפור תמותה'!$C$1:$C$8743,0),IF($B$11="זכר",4,5)),1),0)</f>
        <v>0</v>
      </c>
      <c r="AA9">
        <f t="shared" si="7"/>
        <v>0</v>
      </c>
      <c r="AB9">
        <f t="shared" si="19"/>
        <v>0</v>
      </c>
      <c r="AC9">
        <f>IF($B$15,_xlfn.IFNA(INDEX(תמותה!$A$1:$E$121,MATCH(U9,תמותה!$A$1:A$121,0),IF($B$11="זכר",3,5)),1),0)</f>
        <v>0</v>
      </c>
      <c r="AD9">
        <f t="shared" si="8"/>
        <v>0</v>
      </c>
      <c r="AE9">
        <f t="shared" si="9"/>
        <v>0</v>
      </c>
      <c r="AF9">
        <f t="shared" si="20"/>
        <v>0</v>
      </c>
      <c r="AG9">
        <f t="shared" si="21"/>
        <v>0</v>
      </c>
      <c r="AH9">
        <f t="shared" si="22"/>
        <v>0</v>
      </c>
      <c r="AI9">
        <f t="shared" si="23"/>
        <v>0</v>
      </c>
      <c r="AJ9">
        <f t="shared" si="24"/>
        <v>0</v>
      </c>
    </row>
    <row r="10" spans="1:36" x14ac:dyDescent="0.2">
      <c r="A10" t="s">
        <v>47</v>
      </c>
      <c r="B10" s="21">
        <f>טבלאות!C16</f>
        <v>0</v>
      </c>
      <c r="E10">
        <f t="shared" si="10"/>
        <v>0</v>
      </c>
      <c r="F10">
        <f t="shared" si="0"/>
        <v>0</v>
      </c>
      <c r="G10">
        <f t="shared" si="1"/>
        <v>0</v>
      </c>
      <c r="H10">
        <f t="shared" si="2"/>
        <v>0</v>
      </c>
      <c r="I10">
        <f t="shared" si="11"/>
        <v>0</v>
      </c>
      <c r="J10">
        <f t="shared" si="12"/>
        <v>0</v>
      </c>
      <c r="K10">
        <f t="shared" si="13"/>
        <v>0</v>
      </c>
      <c r="L10">
        <f t="shared" si="14"/>
        <v>0</v>
      </c>
      <c r="M10">
        <f t="shared" si="15"/>
        <v>0</v>
      </c>
      <c r="N10">
        <f t="shared" si="16"/>
        <v>0</v>
      </c>
      <c r="O10">
        <f>IF($B$14,_xlfn.IFNA(INDEX(תמותה!$A$1:$E$121,MATCH(F10,תמותה!$A$1:A$121,0),IF($B$9="זכר",2,4)),1),0)</f>
        <v>0</v>
      </c>
      <c r="P10">
        <f>IF($B$14,_xlfn.IFNA(INDEX('שיפור תמותה'!$A$1:$E$8743,MATCH(F10&amp;G10,'שיפור תמותה'!$C$1:$C$8743,0),IF($B$9="זכר",4,5)),1),0)</f>
        <v>0</v>
      </c>
      <c r="Q10">
        <f>IF($B$14,_xlfn.IFNA(INDEX('שיפור תמותה'!$A$1:$E$8743,MATCH(F10&amp;G10-1,'שיפור תמותה'!$C$1:$C$8743,0),IF($B$9="זכר",4,5)),1),0)</f>
        <v>0</v>
      </c>
      <c r="R10">
        <f t="shared" si="3"/>
        <v>0</v>
      </c>
      <c r="S10">
        <f t="shared" si="4"/>
        <v>0</v>
      </c>
      <c r="T10">
        <f t="shared" si="17"/>
        <v>0</v>
      </c>
      <c r="U10">
        <f t="shared" si="5"/>
        <v>0</v>
      </c>
      <c r="V10">
        <f t="shared" si="6"/>
        <v>0</v>
      </c>
      <c r="W10">
        <f t="shared" si="18"/>
        <v>0</v>
      </c>
      <c r="X10">
        <f>IF($B$15,_xlfn.IFNA(INDEX(תמותה!$A$1:$E$121,MATCH(U10,תמותה!$A$1:A$121,0),IF($B$11="זכר",2,4)),1),0)</f>
        <v>0</v>
      </c>
      <c r="Y10">
        <f>IF($B$15,_xlfn.IFNA(INDEX('שיפור תמותה'!$A$1:$E$8743,MATCH(U10&amp;V10,'שיפור תמותה'!$C$1:$C$8743,0),IF($B$11="זכר",4,5)),1),0)</f>
        <v>0</v>
      </c>
      <c r="Z10">
        <f>IF($B$15,_xlfn.IFNA(INDEX('שיפור תמותה'!$A$1:$E$8743,MATCH(U10&amp;V10-1,'שיפור תמותה'!$C$1:$C$8743,0),IF($B$11="זכר",4,5)),1),0)</f>
        <v>0</v>
      </c>
      <c r="AA10">
        <f t="shared" si="7"/>
        <v>0</v>
      </c>
      <c r="AB10">
        <f t="shared" si="19"/>
        <v>0</v>
      </c>
      <c r="AC10">
        <f>IF($B$15,_xlfn.IFNA(INDEX(תמותה!$A$1:$E$121,MATCH(U10,תמותה!$A$1:A$121,0),IF($B$11="זכר",3,5)),1),0)</f>
        <v>0</v>
      </c>
      <c r="AD10">
        <f t="shared" si="8"/>
        <v>0</v>
      </c>
      <c r="AE10">
        <f t="shared" si="9"/>
        <v>0</v>
      </c>
      <c r="AF10">
        <f t="shared" si="20"/>
        <v>0</v>
      </c>
      <c r="AG10">
        <f t="shared" si="21"/>
        <v>0</v>
      </c>
      <c r="AH10">
        <f t="shared" si="22"/>
        <v>0</v>
      </c>
      <c r="AI10">
        <f t="shared" si="23"/>
        <v>0</v>
      </c>
      <c r="AJ10">
        <f t="shared" si="24"/>
        <v>0</v>
      </c>
    </row>
    <row r="11" spans="1:36" x14ac:dyDescent="0.2">
      <c r="A11" t="s">
        <v>48</v>
      </c>
      <c r="B11">
        <f>טבלאות!C15</f>
        <v>0</v>
      </c>
      <c r="E11">
        <f t="shared" si="10"/>
        <v>0</v>
      </c>
      <c r="F11">
        <f t="shared" si="0"/>
        <v>0</v>
      </c>
      <c r="G11">
        <f t="shared" si="1"/>
        <v>0</v>
      </c>
      <c r="H11">
        <f t="shared" si="2"/>
        <v>0</v>
      </c>
      <c r="I11">
        <f t="shared" si="11"/>
        <v>0</v>
      </c>
      <c r="J11">
        <f t="shared" si="12"/>
        <v>0</v>
      </c>
      <c r="K11">
        <f t="shared" si="13"/>
        <v>0</v>
      </c>
      <c r="L11">
        <f t="shared" si="14"/>
        <v>0</v>
      </c>
      <c r="M11">
        <f t="shared" si="15"/>
        <v>0</v>
      </c>
      <c r="N11">
        <f t="shared" si="16"/>
        <v>0</v>
      </c>
      <c r="O11">
        <f>IF($B$14,_xlfn.IFNA(INDEX(תמותה!$A$1:$E$121,MATCH(F11,תמותה!$A$1:A$121,0),IF($B$9="זכר",2,4)),1),0)</f>
        <v>0</v>
      </c>
      <c r="P11">
        <f>IF($B$14,_xlfn.IFNA(INDEX('שיפור תמותה'!$A$1:$E$8743,MATCH(F11&amp;G11,'שיפור תמותה'!$C$1:$C$8743,0),IF($B$9="זכר",4,5)),1),0)</f>
        <v>0</v>
      </c>
      <c r="Q11">
        <f>IF($B$14,_xlfn.IFNA(INDEX('שיפור תמותה'!$A$1:$E$8743,MATCH(F11&amp;G11-1,'שיפור תמותה'!$C$1:$C$8743,0),IF($B$9="זכר",4,5)),1),0)</f>
        <v>0</v>
      </c>
      <c r="R11">
        <f t="shared" si="3"/>
        <v>0</v>
      </c>
      <c r="S11">
        <f t="shared" si="4"/>
        <v>0</v>
      </c>
      <c r="T11">
        <f t="shared" si="17"/>
        <v>0</v>
      </c>
      <c r="U11">
        <f t="shared" si="5"/>
        <v>0</v>
      </c>
      <c r="V11">
        <f t="shared" si="6"/>
        <v>0</v>
      </c>
      <c r="W11">
        <f t="shared" si="18"/>
        <v>0</v>
      </c>
      <c r="X11">
        <f>IF($B$15,_xlfn.IFNA(INDEX(תמותה!$A$1:$E$121,MATCH(U11,תמותה!$A$1:A$121,0),IF($B$11="זכר",2,4)),1),0)</f>
        <v>0</v>
      </c>
      <c r="Y11">
        <f>IF($B$15,_xlfn.IFNA(INDEX('שיפור תמותה'!$A$1:$E$8743,MATCH(U11&amp;V11,'שיפור תמותה'!$C$1:$C$8743,0),IF($B$11="זכר",4,5)),1),0)</f>
        <v>0</v>
      </c>
      <c r="Z11">
        <f>IF($B$15,_xlfn.IFNA(INDEX('שיפור תמותה'!$A$1:$E$8743,MATCH(U11&amp;V11-1,'שיפור תמותה'!$C$1:$C$8743,0),IF($B$11="זכר",4,5)),1),0)</f>
        <v>0</v>
      </c>
      <c r="AA11">
        <f t="shared" si="7"/>
        <v>0</v>
      </c>
      <c r="AB11">
        <f t="shared" si="19"/>
        <v>0</v>
      </c>
      <c r="AC11">
        <f>IF($B$15,_xlfn.IFNA(INDEX(תמותה!$A$1:$E$121,MATCH(U11,תמותה!$A$1:A$121,0),IF($B$11="זכר",3,5)),1),0)</f>
        <v>0</v>
      </c>
      <c r="AD11">
        <f t="shared" si="8"/>
        <v>0</v>
      </c>
      <c r="AE11">
        <f t="shared" si="9"/>
        <v>0</v>
      </c>
      <c r="AF11">
        <f t="shared" si="20"/>
        <v>0</v>
      </c>
      <c r="AG11">
        <f t="shared" si="21"/>
        <v>0</v>
      </c>
      <c r="AH11">
        <f t="shared" si="22"/>
        <v>0</v>
      </c>
      <c r="AI11">
        <f t="shared" si="23"/>
        <v>0</v>
      </c>
      <c r="AJ11">
        <f t="shared" si="24"/>
        <v>0</v>
      </c>
    </row>
    <row r="12" spans="1:36" x14ac:dyDescent="0.2">
      <c r="A12" t="s">
        <v>49</v>
      </c>
      <c r="B12">
        <f>115*12</f>
        <v>1380</v>
      </c>
      <c r="E12">
        <f t="shared" si="10"/>
        <v>0</v>
      </c>
      <c r="F12">
        <f t="shared" si="0"/>
        <v>0</v>
      </c>
      <c r="G12">
        <f t="shared" si="1"/>
        <v>0</v>
      </c>
      <c r="H12">
        <f t="shared" si="2"/>
        <v>0</v>
      </c>
      <c r="I12">
        <f t="shared" si="11"/>
        <v>0</v>
      </c>
      <c r="J12">
        <f t="shared" si="12"/>
        <v>0</v>
      </c>
      <c r="K12">
        <f t="shared" si="13"/>
        <v>0</v>
      </c>
      <c r="L12">
        <f t="shared" si="14"/>
        <v>0</v>
      </c>
      <c r="M12">
        <f t="shared" si="15"/>
        <v>0</v>
      </c>
      <c r="N12">
        <f t="shared" si="16"/>
        <v>0</v>
      </c>
      <c r="O12">
        <f>IF($B$14,_xlfn.IFNA(INDEX(תמותה!$A$1:$E$121,MATCH(F12,תמותה!$A$1:A$121,0),IF($B$9="זכר",2,4)),1),0)</f>
        <v>0</v>
      </c>
      <c r="P12">
        <f>IF($B$14,_xlfn.IFNA(INDEX('שיפור תמותה'!$A$1:$E$8743,MATCH(F12&amp;G12,'שיפור תמותה'!$C$1:$C$8743,0),IF($B$9="זכר",4,5)),1),0)</f>
        <v>0</v>
      </c>
      <c r="Q12">
        <f>IF($B$14,_xlfn.IFNA(INDEX('שיפור תמותה'!$A$1:$E$8743,MATCH(F12&amp;G12-1,'שיפור תמותה'!$C$1:$C$8743,0),IF($B$9="זכר",4,5)),1),0)</f>
        <v>0</v>
      </c>
      <c r="R12">
        <f t="shared" si="3"/>
        <v>0</v>
      </c>
      <c r="S12">
        <f t="shared" si="4"/>
        <v>0</v>
      </c>
      <c r="T12">
        <f t="shared" si="17"/>
        <v>0</v>
      </c>
      <c r="U12">
        <f t="shared" si="5"/>
        <v>0</v>
      </c>
      <c r="V12">
        <f t="shared" si="6"/>
        <v>0</v>
      </c>
      <c r="W12">
        <f t="shared" si="18"/>
        <v>0</v>
      </c>
      <c r="X12">
        <f>IF($B$15,_xlfn.IFNA(INDEX(תמותה!$A$1:$E$121,MATCH(U12,תמותה!$A$1:A$121,0),IF($B$11="זכר",2,4)),1),0)</f>
        <v>0</v>
      </c>
      <c r="Y12">
        <f>IF($B$15,_xlfn.IFNA(INDEX('שיפור תמותה'!$A$1:$E$8743,MATCH(U12&amp;V12,'שיפור תמותה'!$C$1:$C$8743,0),IF($B$11="זכר",4,5)),1),0)</f>
        <v>0</v>
      </c>
      <c r="Z12">
        <f>IF($B$15,_xlfn.IFNA(INDEX('שיפור תמותה'!$A$1:$E$8743,MATCH(U12&amp;V12-1,'שיפור תמותה'!$C$1:$C$8743,0),IF($B$11="זכר",4,5)),1),0)</f>
        <v>0</v>
      </c>
      <c r="AA12">
        <f t="shared" si="7"/>
        <v>0</v>
      </c>
      <c r="AB12">
        <f t="shared" si="19"/>
        <v>0</v>
      </c>
      <c r="AC12">
        <f>IF($B$15,_xlfn.IFNA(INDEX(תמותה!$A$1:$E$121,MATCH(U12,תמותה!$A$1:A$121,0),IF($B$11="זכר",3,5)),1),0)</f>
        <v>0</v>
      </c>
      <c r="AD12">
        <f t="shared" si="8"/>
        <v>0</v>
      </c>
      <c r="AE12">
        <f t="shared" si="9"/>
        <v>0</v>
      </c>
      <c r="AF12">
        <f t="shared" si="20"/>
        <v>0</v>
      </c>
      <c r="AG12">
        <f t="shared" si="21"/>
        <v>0</v>
      </c>
      <c r="AH12">
        <f t="shared" si="22"/>
        <v>0</v>
      </c>
      <c r="AI12">
        <f t="shared" si="23"/>
        <v>0</v>
      </c>
      <c r="AJ12">
        <f t="shared" si="24"/>
        <v>0</v>
      </c>
    </row>
    <row r="13" spans="1:36" x14ac:dyDescent="0.2">
      <c r="E13">
        <f t="shared" si="10"/>
        <v>0</v>
      </c>
      <c r="F13">
        <f t="shared" si="0"/>
        <v>0</v>
      </c>
      <c r="G13">
        <f t="shared" si="1"/>
        <v>0</v>
      </c>
      <c r="H13">
        <f t="shared" si="2"/>
        <v>0</v>
      </c>
      <c r="I13">
        <f t="shared" si="11"/>
        <v>0</v>
      </c>
      <c r="J13">
        <f t="shared" si="12"/>
        <v>0</v>
      </c>
      <c r="K13">
        <f t="shared" si="13"/>
        <v>0</v>
      </c>
      <c r="L13">
        <f t="shared" si="14"/>
        <v>0</v>
      </c>
      <c r="M13">
        <f t="shared" si="15"/>
        <v>0</v>
      </c>
      <c r="N13">
        <f t="shared" si="16"/>
        <v>0</v>
      </c>
      <c r="O13">
        <f>IF($B$14,_xlfn.IFNA(INDEX(תמותה!$A$1:$E$121,MATCH(F13,תמותה!$A$1:A$121,0),IF($B$9="זכר",2,4)),1),0)</f>
        <v>0</v>
      </c>
      <c r="P13">
        <f>IF($B$14,_xlfn.IFNA(INDEX('שיפור תמותה'!$A$1:$E$8743,MATCH(F13&amp;G13,'שיפור תמותה'!$C$1:$C$8743,0),IF($B$9="זכר",4,5)),1),0)</f>
        <v>0</v>
      </c>
      <c r="Q13">
        <f>IF($B$14,_xlfn.IFNA(INDEX('שיפור תמותה'!$A$1:$E$8743,MATCH(F13&amp;G13-1,'שיפור תמותה'!$C$1:$C$8743,0),IF($B$9="זכר",4,5)),1),0)</f>
        <v>0</v>
      </c>
      <c r="R13">
        <f t="shared" si="3"/>
        <v>0</v>
      </c>
      <c r="S13">
        <f t="shared" si="4"/>
        <v>0</v>
      </c>
      <c r="T13">
        <f t="shared" si="17"/>
        <v>0</v>
      </c>
      <c r="U13">
        <f t="shared" si="5"/>
        <v>0</v>
      </c>
      <c r="V13">
        <f t="shared" si="6"/>
        <v>0</v>
      </c>
      <c r="W13">
        <f t="shared" si="18"/>
        <v>0</v>
      </c>
      <c r="X13">
        <f>IF($B$15,_xlfn.IFNA(INDEX(תמותה!$A$1:$E$121,MATCH(U13,תמותה!$A$1:A$121,0),IF($B$11="זכר",2,4)),1),0)</f>
        <v>0</v>
      </c>
      <c r="Y13">
        <f>IF($B$15,_xlfn.IFNA(INDEX('שיפור תמותה'!$A$1:$E$8743,MATCH(U13&amp;V13,'שיפור תמותה'!$C$1:$C$8743,0),IF($B$11="זכר",4,5)),1),0)</f>
        <v>0</v>
      </c>
      <c r="Z13">
        <f>IF($B$15,_xlfn.IFNA(INDEX('שיפור תמותה'!$A$1:$E$8743,MATCH(U13&amp;V13-1,'שיפור תמותה'!$C$1:$C$8743,0),IF($B$11="זכר",4,5)),1),0)</f>
        <v>0</v>
      </c>
      <c r="AA13">
        <f t="shared" si="7"/>
        <v>0</v>
      </c>
      <c r="AB13">
        <f t="shared" si="19"/>
        <v>0</v>
      </c>
      <c r="AC13">
        <f>IF($B$15,_xlfn.IFNA(INDEX(תמותה!$A$1:$E$121,MATCH(U13,תמותה!$A$1:A$121,0),IF($B$11="זכר",3,5)),1),0)</f>
        <v>0</v>
      </c>
      <c r="AD13">
        <f t="shared" si="8"/>
        <v>0</v>
      </c>
      <c r="AE13">
        <f t="shared" si="9"/>
        <v>0</v>
      </c>
      <c r="AF13">
        <f t="shared" si="20"/>
        <v>0</v>
      </c>
      <c r="AG13">
        <f t="shared" si="21"/>
        <v>0</v>
      </c>
      <c r="AH13">
        <f t="shared" si="22"/>
        <v>0</v>
      </c>
      <c r="AI13">
        <f t="shared" si="23"/>
        <v>0</v>
      </c>
      <c r="AJ13">
        <f t="shared" si="24"/>
        <v>0</v>
      </c>
    </row>
    <row r="14" spans="1:36" x14ac:dyDescent="0.2">
      <c r="B14" t="b">
        <f>IF(טבלאות!C14="נשוי",AND(B6&gt;B5,B15),B6&gt;B5)</f>
        <v>0</v>
      </c>
      <c r="E14">
        <f t="shared" si="10"/>
        <v>0</v>
      </c>
      <c r="F14">
        <f t="shared" si="0"/>
        <v>0</v>
      </c>
      <c r="G14">
        <f t="shared" si="1"/>
        <v>0</v>
      </c>
      <c r="H14">
        <f t="shared" si="2"/>
        <v>0</v>
      </c>
      <c r="I14">
        <f t="shared" si="11"/>
        <v>0</v>
      </c>
      <c r="J14">
        <f t="shared" si="12"/>
        <v>0</v>
      </c>
      <c r="K14">
        <f t="shared" si="13"/>
        <v>0</v>
      </c>
      <c r="L14">
        <f t="shared" si="14"/>
        <v>0</v>
      </c>
      <c r="M14">
        <f t="shared" si="15"/>
        <v>0</v>
      </c>
      <c r="N14">
        <f t="shared" si="16"/>
        <v>0</v>
      </c>
      <c r="O14">
        <f>IF($B$14,_xlfn.IFNA(INDEX(תמותה!$A$1:$E$121,MATCH(F14,תמותה!$A$1:A$121,0),IF($B$9="זכר",2,4)),1),0)</f>
        <v>0</v>
      </c>
      <c r="P14">
        <f>IF($B$14,_xlfn.IFNA(INDEX('שיפור תמותה'!$A$1:$E$8743,MATCH(F14&amp;G14,'שיפור תמותה'!$C$1:$C$8743,0),IF($B$9="זכר",4,5)),1),0)</f>
        <v>0</v>
      </c>
      <c r="Q14">
        <f>IF($B$14,_xlfn.IFNA(INDEX('שיפור תמותה'!$A$1:$E$8743,MATCH(F14&amp;G14-1,'שיפור תמותה'!$C$1:$C$8743,0),IF($B$9="זכר",4,5)),1),0)</f>
        <v>0</v>
      </c>
      <c r="R14">
        <f t="shared" si="3"/>
        <v>0</v>
      </c>
      <c r="S14">
        <f t="shared" si="4"/>
        <v>0</v>
      </c>
      <c r="T14">
        <f t="shared" si="17"/>
        <v>0</v>
      </c>
      <c r="U14">
        <f t="shared" si="5"/>
        <v>0</v>
      </c>
      <c r="V14">
        <f t="shared" si="6"/>
        <v>0</v>
      </c>
      <c r="W14">
        <f t="shared" si="18"/>
        <v>0</v>
      </c>
      <c r="X14">
        <f>IF($B$15,_xlfn.IFNA(INDEX(תמותה!$A$1:$E$121,MATCH(U14,תמותה!$A$1:A$121,0),IF($B$11="זכר",2,4)),1),0)</f>
        <v>0</v>
      </c>
      <c r="Y14">
        <f>IF($B$15,_xlfn.IFNA(INDEX('שיפור תמותה'!$A$1:$E$8743,MATCH(U14&amp;V14,'שיפור תמותה'!$C$1:$C$8743,0),IF($B$11="זכר",4,5)),1),0)</f>
        <v>0</v>
      </c>
      <c r="Z14">
        <f>IF($B$15,_xlfn.IFNA(INDEX('שיפור תמותה'!$A$1:$E$8743,MATCH(U14&amp;V14-1,'שיפור תמותה'!$C$1:$C$8743,0),IF($B$11="זכר",4,5)),1),0)</f>
        <v>0</v>
      </c>
      <c r="AA14">
        <f t="shared" si="7"/>
        <v>0</v>
      </c>
      <c r="AB14">
        <f t="shared" si="19"/>
        <v>0</v>
      </c>
      <c r="AC14">
        <f>IF($B$15,_xlfn.IFNA(INDEX(תמותה!$A$1:$E$121,MATCH(U14,תמותה!$A$1:A$121,0),IF($B$11="זכר",3,5)),1),0)</f>
        <v>0</v>
      </c>
      <c r="AD14">
        <f t="shared" si="8"/>
        <v>0</v>
      </c>
      <c r="AE14">
        <f t="shared" si="9"/>
        <v>0</v>
      </c>
      <c r="AF14">
        <f t="shared" si="20"/>
        <v>0</v>
      </c>
      <c r="AG14">
        <f t="shared" si="21"/>
        <v>0</v>
      </c>
      <c r="AH14">
        <f t="shared" si="22"/>
        <v>0</v>
      </c>
      <c r="AI14">
        <f t="shared" si="23"/>
        <v>0</v>
      </c>
      <c r="AJ14">
        <f t="shared" si="24"/>
        <v>0</v>
      </c>
    </row>
    <row r="15" spans="1:36" x14ac:dyDescent="0.2">
      <c r="B15" t="b">
        <f>AND(B10&lt;&gt;0,B11&lt;&gt;0)</f>
        <v>0</v>
      </c>
      <c r="E15">
        <f t="shared" si="10"/>
        <v>0</v>
      </c>
      <c r="F15">
        <f t="shared" si="0"/>
        <v>0</v>
      </c>
      <c r="G15">
        <f t="shared" si="1"/>
        <v>0</v>
      </c>
      <c r="H15">
        <f t="shared" si="2"/>
        <v>0</v>
      </c>
      <c r="I15">
        <f t="shared" si="11"/>
        <v>0</v>
      </c>
      <c r="J15">
        <f t="shared" si="12"/>
        <v>0</v>
      </c>
      <c r="K15">
        <f t="shared" si="13"/>
        <v>0</v>
      </c>
      <c r="L15">
        <f t="shared" si="14"/>
        <v>0</v>
      </c>
      <c r="M15">
        <f t="shared" si="15"/>
        <v>0</v>
      </c>
      <c r="N15">
        <f t="shared" si="16"/>
        <v>0</v>
      </c>
      <c r="O15">
        <f>IF($B$14,_xlfn.IFNA(INDEX(תמותה!$A$1:$E$121,MATCH(F15,תמותה!$A$1:A$121,0),IF($B$9="זכר",2,4)),1),0)</f>
        <v>0</v>
      </c>
      <c r="P15">
        <f>IF($B$14,_xlfn.IFNA(INDEX('שיפור תמותה'!$A$1:$E$8743,MATCH(F15&amp;G15,'שיפור תמותה'!$C$1:$C$8743,0),IF($B$9="זכר",4,5)),1),0)</f>
        <v>0</v>
      </c>
      <c r="Q15">
        <f>IF($B$14,_xlfn.IFNA(INDEX('שיפור תמותה'!$A$1:$E$8743,MATCH(F15&amp;G15-1,'שיפור תמותה'!$C$1:$C$8743,0),IF($B$9="זכר",4,5)),1),0)</f>
        <v>0</v>
      </c>
      <c r="R15">
        <f t="shared" si="3"/>
        <v>0</v>
      </c>
      <c r="S15">
        <f t="shared" si="4"/>
        <v>0</v>
      </c>
      <c r="T15">
        <f t="shared" si="17"/>
        <v>0</v>
      </c>
      <c r="U15">
        <f t="shared" si="5"/>
        <v>0</v>
      </c>
      <c r="V15">
        <f t="shared" si="6"/>
        <v>0</v>
      </c>
      <c r="W15">
        <f t="shared" si="18"/>
        <v>0</v>
      </c>
      <c r="X15">
        <f>IF($B$15,_xlfn.IFNA(INDEX(תמותה!$A$1:$E$121,MATCH(U15,תמותה!$A$1:A$121,0),IF($B$11="זכר",2,4)),1),0)</f>
        <v>0</v>
      </c>
      <c r="Y15">
        <f>IF($B$15,_xlfn.IFNA(INDEX('שיפור תמותה'!$A$1:$E$8743,MATCH(U15&amp;V15,'שיפור תמותה'!$C$1:$C$8743,0),IF($B$11="זכר",4,5)),1),0)</f>
        <v>0</v>
      </c>
      <c r="Z15">
        <f>IF($B$15,_xlfn.IFNA(INDEX('שיפור תמותה'!$A$1:$E$8743,MATCH(U15&amp;V15-1,'שיפור תמותה'!$C$1:$C$8743,0),IF($B$11="זכר",4,5)),1),0)</f>
        <v>0</v>
      </c>
      <c r="AA15">
        <f t="shared" si="7"/>
        <v>0</v>
      </c>
      <c r="AB15">
        <f t="shared" si="19"/>
        <v>0</v>
      </c>
      <c r="AC15">
        <f>IF($B$15,_xlfn.IFNA(INDEX(תמותה!$A$1:$E$121,MATCH(U15,תמותה!$A$1:A$121,0),IF($B$11="זכר",3,5)),1),0)</f>
        <v>0</v>
      </c>
      <c r="AD15">
        <f t="shared" si="8"/>
        <v>0</v>
      </c>
      <c r="AE15">
        <f t="shared" si="9"/>
        <v>0</v>
      </c>
      <c r="AF15">
        <f t="shared" si="20"/>
        <v>0</v>
      </c>
      <c r="AG15">
        <f t="shared" si="21"/>
        <v>0</v>
      </c>
      <c r="AH15">
        <f t="shared" si="22"/>
        <v>0</v>
      </c>
      <c r="AI15">
        <f t="shared" si="23"/>
        <v>0</v>
      </c>
      <c r="AJ15">
        <f t="shared" si="24"/>
        <v>0</v>
      </c>
    </row>
    <row r="16" spans="1:36" x14ac:dyDescent="0.2">
      <c r="E16">
        <f t="shared" si="10"/>
        <v>0</v>
      </c>
      <c r="F16">
        <f t="shared" si="0"/>
        <v>0</v>
      </c>
      <c r="G16">
        <f t="shared" si="1"/>
        <v>0</v>
      </c>
      <c r="H16">
        <f t="shared" si="2"/>
        <v>0</v>
      </c>
      <c r="I16">
        <f t="shared" si="11"/>
        <v>0</v>
      </c>
      <c r="J16">
        <f t="shared" si="12"/>
        <v>0</v>
      </c>
      <c r="K16">
        <f t="shared" si="13"/>
        <v>0</v>
      </c>
      <c r="L16">
        <f t="shared" si="14"/>
        <v>0</v>
      </c>
      <c r="M16">
        <f t="shared" si="15"/>
        <v>0</v>
      </c>
      <c r="N16">
        <f t="shared" si="16"/>
        <v>0</v>
      </c>
      <c r="O16">
        <f>IF($B$14,_xlfn.IFNA(INDEX(תמותה!$A$1:$E$121,MATCH(F16,תמותה!$A$1:A$121,0),IF($B$9="זכר",2,4)),1),0)</f>
        <v>0</v>
      </c>
      <c r="P16">
        <f>IF($B$14,_xlfn.IFNA(INDEX('שיפור תמותה'!$A$1:$E$8743,MATCH(F16&amp;G16,'שיפור תמותה'!$C$1:$C$8743,0),IF($B$9="זכר",4,5)),1),0)</f>
        <v>0</v>
      </c>
      <c r="Q16">
        <f>IF($B$14,_xlfn.IFNA(INDEX('שיפור תמותה'!$A$1:$E$8743,MATCH(F16&amp;G16-1,'שיפור תמותה'!$C$1:$C$8743,0),IF($B$9="זכר",4,5)),1),0)</f>
        <v>0</v>
      </c>
      <c r="R16">
        <f t="shared" si="3"/>
        <v>0</v>
      </c>
      <c r="S16">
        <f t="shared" si="4"/>
        <v>0</v>
      </c>
      <c r="T16">
        <f t="shared" si="17"/>
        <v>0</v>
      </c>
      <c r="U16">
        <f t="shared" si="5"/>
        <v>0</v>
      </c>
      <c r="V16">
        <f t="shared" si="6"/>
        <v>0</v>
      </c>
      <c r="W16">
        <f t="shared" si="18"/>
        <v>0</v>
      </c>
      <c r="X16">
        <f>IF($B$15,_xlfn.IFNA(INDEX(תמותה!$A$1:$E$121,MATCH(U16,תמותה!$A$1:A$121,0),IF($B$11="זכר",2,4)),1),0)</f>
        <v>0</v>
      </c>
      <c r="Y16">
        <f>IF($B$15,_xlfn.IFNA(INDEX('שיפור תמותה'!$A$1:$E$8743,MATCH(U16&amp;V16,'שיפור תמותה'!$C$1:$C$8743,0),IF($B$11="זכר",4,5)),1),0)</f>
        <v>0</v>
      </c>
      <c r="Z16">
        <f>IF($B$15,_xlfn.IFNA(INDEX('שיפור תמותה'!$A$1:$E$8743,MATCH(U16&amp;V16-1,'שיפור תמותה'!$C$1:$C$8743,0),IF($B$11="זכר",4,5)),1),0)</f>
        <v>0</v>
      </c>
      <c r="AA16">
        <f t="shared" si="7"/>
        <v>0</v>
      </c>
      <c r="AB16">
        <f t="shared" si="19"/>
        <v>0</v>
      </c>
      <c r="AC16">
        <f>IF($B$15,_xlfn.IFNA(INDEX(תמותה!$A$1:$E$121,MATCH(U16,תמותה!$A$1:A$121,0),IF($B$11="זכר",3,5)),1),0)</f>
        <v>0</v>
      </c>
      <c r="AD16">
        <f t="shared" si="8"/>
        <v>0</v>
      </c>
      <c r="AE16">
        <f t="shared" si="9"/>
        <v>0</v>
      </c>
      <c r="AF16">
        <f t="shared" si="20"/>
        <v>0</v>
      </c>
      <c r="AG16">
        <f t="shared" si="21"/>
        <v>0</v>
      </c>
      <c r="AH16">
        <f t="shared" si="22"/>
        <v>0</v>
      </c>
      <c r="AI16">
        <f t="shared" si="23"/>
        <v>0</v>
      </c>
      <c r="AJ16">
        <f t="shared" si="24"/>
        <v>0</v>
      </c>
    </row>
    <row r="17" spans="5:36" x14ac:dyDescent="0.2">
      <c r="E17">
        <f t="shared" si="10"/>
        <v>0</v>
      </c>
      <c r="F17">
        <f t="shared" si="0"/>
        <v>0</v>
      </c>
      <c r="G17">
        <f t="shared" si="1"/>
        <v>0</v>
      </c>
      <c r="H17">
        <f t="shared" si="2"/>
        <v>0</v>
      </c>
      <c r="I17">
        <f t="shared" si="11"/>
        <v>0</v>
      </c>
      <c r="J17">
        <f t="shared" si="12"/>
        <v>0</v>
      </c>
      <c r="K17">
        <f t="shared" si="13"/>
        <v>0</v>
      </c>
      <c r="L17">
        <f t="shared" si="14"/>
        <v>0</v>
      </c>
      <c r="M17">
        <f t="shared" si="15"/>
        <v>0</v>
      </c>
      <c r="N17">
        <f t="shared" si="16"/>
        <v>0</v>
      </c>
      <c r="O17">
        <f>IF($B$14,_xlfn.IFNA(INDEX(תמותה!$A$1:$E$121,MATCH(F17,תמותה!$A$1:A$121,0),IF($B$9="זכר",2,4)),1),0)</f>
        <v>0</v>
      </c>
      <c r="P17">
        <f>IF($B$14,_xlfn.IFNA(INDEX('שיפור תמותה'!$A$1:$E$8743,MATCH(F17&amp;G17,'שיפור תמותה'!$C$1:$C$8743,0),IF($B$9="זכר",4,5)),1),0)</f>
        <v>0</v>
      </c>
      <c r="Q17">
        <f>IF($B$14,_xlfn.IFNA(INDEX('שיפור תמותה'!$A$1:$E$8743,MATCH(F17&amp;G17-1,'שיפור תמותה'!$C$1:$C$8743,0),IF($B$9="זכר",4,5)),1),0)</f>
        <v>0</v>
      </c>
      <c r="R17">
        <f t="shared" si="3"/>
        <v>0</v>
      </c>
      <c r="S17">
        <f t="shared" si="4"/>
        <v>0</v>
      </c>
      <c r="T17">
        <f t="shared" si="17"/>
        <v>0</v>
      </c>
      <c r="U17">
        <f t="shared" si="5"/>
        <v>0</v>
      </c>
      <c r="V17">
        <f t="shared" si="6"/>
        <v>0</v>
      </c>
      <c r="W17">
        <f t="shared" si="18"/>
        <v>0</v>
      </c>
      <c r="X17">
        <f>IF($B$15,_xlfn.IFNA(INDEX(תמותה!$A$1:$E$121,MATCH(U17,תמותה!$A$1:A$121,0),IF($B$11="זכר",2,4)),1),0)</f>
        <v>0</v>
      </c>
      <c r="Y17">
        <f>IF($B$15,_xlfn.IFNA(INDEX('שיפור תמותה'!$A$1:$E$8743,MATCH(U17&amp;V17,'שיפור תמותה'!$C$1:$C$8743,0),IF($B$11="זכר",4,5)),1),0)</f>
        <v>0</v>
      </c>
      <c r="Z17">
        <f>IF($B$15,_xlfn.IFNA(INDEX('שיפור תמותה'!$A$1:$E$8743,MATCH(U17&amp;V17-1,'שיפור תמותה'!$C$1:$C$8743,0),IF($B$11="זכר",4,5)),1),0)</f>
        <v>0</v>
      </c>
      <c r="AA17">
        <f t="shared" si="7"/>
        <v>0</v>
      </c>
      <c r="AB17">
        <f t="shared" si="19"/>
        <v>0</v>
      </c>
      <c r="AC17">
        <f>IF($B$15,_xlfn.IFNA(INDEX(תמותה!$A$1:$E$121,MATCH(U17,תמותה!$A$1:A$121,0),IF($B$11="זכר",3,5)),1),0)</f>
        <v>0</v>
      </c>
      <c r="AD17">
        <f t="shared" si="8"/>
        <v>0</v>
      </c>
      <c r="AE17">
        <f t="shared" si="9"/>
        <v>0</v>
      </c>
      <c r="AF17">
        <f t="shared" si="20"/>
        <v>0</v>
      </c>
      <c r="AG17">
        <f t="shared" si="21"/>
        <v>0</v>
      </c>
      <c r="AH17">
        <f t="shared" si="22"/>
        <v>0</v>
      </c>
      <c r="AI17">
        <f t="shared" si="23"/>
        <v>0</v>
      </c>
      <c r="AJ17">
        <f t="shared" si="24"/>
        <v>0</v>
      </c>
    </row>
    <row r="18" spans="5:36" x14ac:dyDescent="0.2">
      <c r="E18">
        <f t="shared" si="10"/>
        <v>0</v>
      </c>
      <c r="F18">
        <f t="shared" si="0"/>
        <v>0</v>
      </c>
      <c r="G18">
        <f t="shared" si="1"/>
        <v>0</v>
      </c>
      <c r="H18">
        <f t="shared" si="2"/>
        <v>0</v>
      </c>
      <c r="I18">
        <f t="shared" si="11"/>
        <v>0</v>
      </c>
      <c r="J18">
        <f t="shared" si="12"/>
        <v>0</v>
      </c>
      <c r="K18">
        <f t="shared" si="13"/>
        <v>0</v>
      </c>
      <c r="L18">
        <f t="shared" si="14"/>
        <v>0</v>
      </c>
      <c r="M18">
        <f t="shared" si="15"/>
        <v>0</v>
      </c>
      <c r="N18">
        <f t="shared" si="16"/>
        <v>0</v>
      </c>
      <c r="O18">
        <f>IF($B$14,_xlfn.IFNA(INDEX(תמותה!$A$1:$E$121,MATCH(F18,תמותה!$A$1:A$121,0),IF($B$9="זכר",2,4)),1),0)</f>
        <v>0</v>
      </c>
      <c r="P18">
        <f>IF($B$14,_xlfn.IFNA(INDEX('שיפור תמותה'!$A$1:$E$8743,MATCH(F18&amp;G18,'שיפור תמותה'!$C$1:$C$8743,0),IF($B$9="זכר",4,5)),1),0)</f>
        <v>0</v>
      </c>
      <c r="Q18">
        <f>IF($B$14,_xlfn.IFNA(INDEX('שיפור תמותה'!$A$1:$E$8743,MATCH(F18&amp;G18-1,'שיפור תמותה'!$C$1:$C$8743,0),IF($B$9="זכר",4,5)),1),0)</f>
        <v>0</v>
      </c>
      <c r="R18">
        <f t="shared" si="3"/>
        <v>0</v>
      </c>
      <c r="S18">
        <f t="shared" si="4"/>
        <v>0</v>
      </c>
      <c r="T18">
        <f t="shared" si="17"/>
        <v>0</v>
      </c>
      <c r="U18">
        <f t="shared" si="5"/>
        <v>0</v>
      </c>
      <c r="V18">
        <f t="shared" si="6"/>
        <v>0</v>
      </c>
      <c r="W18">
        <f t="shared" si="18"/>
        <v>0</v>
      </c>
      <c r="X18">
        <f>IF($B$15,_xlfn.IFNA(INDEX(תמותה!$A$1:$E$121,MATCH(U18,תמותה!$A$1:A$121,0),IF($B$11="זכר",2,4)),1),0)</f>
        <v>0</v>
      </c>
      <c r="Y18">
        <f>IF($B$15,_xlfn.IFNA(INDEX('שיפור תמותה'!$A$1:$E$8743,MATCH(U18&amp;V18,'שיפור תמותה'!$C$1:$C$8743,0),IF($B$11="זכר",4,5)),1),0)</f>
        <v>0</v>
      </c>
      <c r="Z18">
        <f>IF($B$15,_xlfn.IFNA(INDEX('שיפור תמותה'!$A$1:$E$8743,MATCH(U18&amp;V18-1,'שיפור תמותה'!$C$1:$C$8743,0),IF($B$11="זכר",4,5)),1),0)</f>
        <v>0</v>
      </c>
      <c r="AA18">
        <f t="shared" si="7"/>
        <v>0</v>
      </c>
      <c r="AB18">
        <f t="shared" si="19"/>
        <v>0</v>
      </c>
      <c r="AC18">
        <f>IF($B$15,_xlfn.IFNA(INDEX(תמותה!$A$1:$E$121,MATCH(U18,תמותה!$A$1:A$121,0),IF($B$11="זכר",3,5)),1),0)</f>
        <v>0</v>
      </c>
      <c r="AD18">
        <f t="shared" si="8"/>
        <v>0</v>
      </c>
      <c r="AE18">
        <f t="shared" si="9"/>
        <v>0</v>
      </c>
      <c r="AF18">
        <f t="shared" si="20"/>
        <v>0</v>
      </c>
      <c r="AG18">
        <f t="shared" si="21"/>
        <v>0</v>
      </c>
      <c r="AH18">
        <f t="shared" si="22"/>
        <v>0</v>
      </c>
      <c r="AI18">
        <f t="shared" si="23"/>
        <v>0</v>
      </c>
      <c r="AJ18">
        <f t="shared" si="24"/>
        <v>0</v>
      </c>
    </row>
    <row r="19" spans="5:36" x14ac:dyDescent="0.2">
      <c r="E19">
        <f t="shared" si="10"/>
        <v>0</v>
      </c>
      <c r="F19">
        <f t="shared" si="0"/>
        <v>0</v>
      </c>
      <c r="G19">
        <f t="shared" si="1"/>
        <v>0</v>
      </c>
      <c r="H19">
        <f t="shared" si="2"/>
        <v>0</v>
      </c>
      <c r="I19">
        <f t="shared" si="11"/>
        <v>0</v>
      </c>
      <c r="J19">
        <f t="shared" si="12"/>
        <v>0</v>
      </c>
      <c r="K19">
        <f t="shared" si="13"/>
        <v>0</v>
      </c>
      <c r="L19">
        <f t="shared" si="14"/>
        <v>0</v>
      </c>
      <c r="M19">
        <f t="shared" si="15"/>
        <v>0</v>
      </c>
      <c r="N19">
        <f t="shared" si="16"/>
        <v>0</v>
      </c>
      <c r="O19">
        <f>IF($B$14,_xlfn.IFNA(INDEX(תמותה!$A$1:$E$121,MATCH(F19,תמותה!$A$1:A$121,0),IF($B$9="זכר",2,4)),1),0)</f>
        <v>0</v>
      </c>
      <c r="P19">
        <f>IF($B$14,_xlfn.IFNA(INDEX('שיפור תמותה'!$A$1:$E$8743,MATCH(F19&amp;G19,'שיפור תמותה'!$C$1:$C$8743,0),IF($B$9="זכר",4,5)),1),0)</f>
        <v>0</v>
      </c>
      <c r="Q19">
        <f>IF($B$14,_xlfn.IFNA(INDEX('שיפור תמותה'!$A$1:$E$8743,MATCH(F19&amp;G19-1,'שיפור תמותה'!$C$1:$C$8743,0),IF($B$9="זכר",4,5)),1),0)</f>
        <v>0</v>
      </c>
      <c r="R19">
        <f t="shared" si="3"/>
        <v>0</v>
      </c>
      <c r="S19">
        <f t="shared" si="4"/>
        <v>0</v>
      </c>
      <c r="T19">
        <f t="shared" si="17"/>
        <v>0</v>
      </c>
      <c r="U19">
        <f t="shared" si="5"/>
        <v>0</v>
      </c>
      <c r="V19">
        <f t="shared" si="6"/>
        <v>0</v>
      </c>
      <c r="W19">
        <f t="shared" si="18"/>
        <v>0</v>
      </c>
      <c r="X19">
        <f>IF($B$15,_xlfn.IFNA(INDEX(תמותה!$A$1:$E$121,MATCH(U19,תמותה!$A$1:A$121,0),IF($B$11="זכר",2,4)),1),0)</f>
        <v>0</v>
      </c>
      <c r="Y19">
        <f>IF($B$15,_xlfn.IFNA(INDEX('שיפור תמותה'!$A$1:$E$8743,MATCH(U19&amp;V19,'שיפור תמותה'!$C$1:$C$8743,0),IF($B$11="זכר",4,5)),1),0)</f>
        <v>0</v>
      </c>
      <c r="Z19">
        <f>IF($B$15,_xlfn.IFNA(INDEX('שיפור תמותה'!$A$1:$E$8743,MATCH(U19&amp;V19-1,'שיפור תמותה'!$C$1:$C$8743,0),IF($B$11="זכר",4,5)),1),0)</f>
        <v>0</v>
      </c>
      <c r="AA19">
        <f t="shared" si="7"/>
        <v>0</v>
      </c>
      <c r="AB19">
        <f t="shared" si="19"/>
        <v>0</v>
      </c>
      <c r="AC19">
        <f>IF($B$15,_xlfn.IFNA(INDEX(תמותה!$A$1:$E$121,MATCH(U19,תמותה!$A$1:A$121,0),IF($B$11="זכר",3,5)),1),0)</f>
        <v>0</v>
      </c>
      <c r="AD19">
        <f t="shared" si="8"/>
        <v>0</v>
      </c>
      <c r="AE19">
        <f t="shared" si="9"/>
        <v>0</v>
      </c>
      <c r="AF19">
        <f t="shared" si="20"/>
        <v>0</v>
      </c>
      <c r="AG19">
        <f t="shared" si="21"/>
        <v>0</v>
      </c>
      <c r="AH19">
        <f t="shared" si="22"/>
        <v>0</v>
      </c>
      <c r="AI19">
        <f t="shared" si="23"/>
        <v>0</v>
      </c>
      <c r="AJ19">
        <f t="shared" si="24"/>
        <v>0</v>
      </c>
    </row>
    <row r="20" spans="5:36" x14ac:dyDescent="0.2">
      <c r="E20">
        <f t="shared" si="10"/>
        <v>0</v>
      </c>
      <c r="F20">
        <f t="shared" si="0"/>
        <v>0</v>
      </c>
      <c r="G20">
        <f t="shared" si="1"/>
        <v>0</v>
      </c>
      <c r="H20">
        <f t="shared" si="2"/>
        <v>0</v>
      </c>
      <c r="I20">
        <f t="shared" si="11"/>
        <v>0</v>
      </c>
      <c r="J20">
        <f t="shared" si="12"/>
        <v>0</v>
      </c>
      <c r="K20">
        <f t="shared" si="13"/>
        <v>0</v>
      </c>
      <c r="L20">
        <f t="shared" si="14"/>
        <v>0</v>
      </c>
      <c r="M20">
        <f t="shared" si="15"/>
        <v>0</v>
      </c>
      <c r="N20">
        <f t="shared" si="16"/>
        <v>0</v>
      </c>
      <c r="O20">
        <f>IF($B$14,_xlfn.IFNA(INDEX(תמותה!$A$1:$E$121,MATCH(F20,תמותה!$A$1:A$121,0),IF($B$9="זכר",2,4)),1),0)</f>
        <v>0</v>
      </c>
      <c r="P20">
        <f>IF($B$14,_xlfn.IFNA(INDEX('שיפור תמותה'!$A$1:$E$8743,MATCH(F20&amp;G20,'שיפור תמותה'!$C$1:$C$8743,0),IF($B$9="זכר",4,5)),1),0)</f>
        <v>0</v>
      </c>
      <c r="Q20">
        <f>IF($B$14,_xlfn.IFNA(INDEX('שיפור תמותה'!$A$1:$E$8743,MATCH(F20&amp;G20-1,'שיפור תמותה'!$C$1:$C$8743,0),IF($B$9="זכר",4,5)),1),0)</f>
        <v>0</v>
      </c>
      <c r="R20">
        <f t="shared" si="3"/>
        <v>0</v>
      </c>
      <c r="S20">
        <f t="shared" si="4"/>
        <v>0</v>
      </c>
      <c r="T20">
        <f t="shared" si="17"/>
        <v>0</v>
      </c>
      <c r="U20">
        <f t="shared" si="5"/>
        <v>0</v>
      </c>
      <c r="V20">
        <f t="shared" si="6"/>
        <v>0</v>
      </c>
      <c r="W20">
        <f t="shared" si="18"/>
        <v>0</v>
      </c>
      <c r="X20">
        <f>IF($B$15,_xlfn.IFNA(INDEX(תמותה!$A$1:$E$121,MATCH(U20,תמותה!$A$1:A$121,0),IF($B$11="זכר",2,4)),1),0)</f>
        <v>0</v>
      </c>
      <c r="Y20">
        <f>IF($B$15,_xlfn.IFNA(INDEX('שיפור תמותה'!$A$1:$E$8743,MATCH(U20&amp;V20,'שיפור תמותה'!$C$1:$C$8743,0),IF($B$11="זכר",4,5)),1),0)</f>
        <v>0</v>
      </c>
      <c r="Z20">
        <f>IF($B$15,_xlfn.IFNA(INDEX('שיפור תמותה'!$A$1:$E$8743,MATCH(U20&amp;V20-1,'שיפור תמותה'!$C$1:$C$8743,0),IF($B$11="זכר",4,5)),1),0)</f>
        <v>0</v>
      </c>
      <c r="AA20">
        <f t="shared" si="7"/>
        <v>0</v>
      </c>
      <c r="AB20">
        <f t="shared" si="19"/>
        <v>0</v>
      </c>
      <c r="AC20">
        <f>IF($B$15,_xlfn.IFNA(INDEX(תמותה!$A$1:$E$121,MATCH(U20,תמותה!$A$1:A$121,0),IF($B$11="זכר",3,5)),1),0)</f>
        <v>0</v>
      </c>
      <c r="AD20">
        <f t="shared" si="8"/>
        <v>0</v>
      </c>
      <c r="AE20">
        <f t="shared" si="9"/>
        <v>0</v>
      </c>
      <c r="AF20">
        <f t="shared" si="20"/>
        <v>0</v>
      </c>
      <c r="AG20">
        <f t="shared" si="21"/>
        <v>0</v>
      </c>
      <c r="AH20">
        <f t="shared" si="22"/>
        <v>0</v>
      </c>
      <c r="AI20">
        <f t="shared" si="23"/>
        <v>0</v>
      </c>
      <c r="AJ20">
        <f t="shared" si="24"/>
        <v>0</v>
      </c>
    </row>
    <row r="21" spans="5:36" x14ac:dyDescent="0.2">
      <c r="E21">
        <f t="shared" si="10"/>
        <v>0</v>
      </c>
      <c r="F21">
        <f t="shared" si="0"/>
        <v>0</v>
      </c>
      <c r="G21">
        <f t="shared" si="1"/>
        <v>0</v>
      </c>
      <c r="H21">
        <f t="shared" si="2"/>
        <v>0</v>
      </c>
      <c r="I21">
        <f t="shared" si="11"/>
        <v>0</v>
      </c>
      <c r="J21">
        <f t="shared" si="12"/>
        <v>0</v>
      </c>
      <c r="K21">
        <f t="shared" si="13"/>
        <v>0</v>
      </c>
      <c r="L21">
        <f t="shared" si="14"/>
        <v>0</v>
      </c>
      <c r="M21">
        <f t="shared" si="15"/>
        <v>0</v>
      </c>
      <c r="N21">
        <f t="shared" si="16"/>
        <v>0</v>
      </c>
      <c r="O21">
        <f>IF($B$14,_xlfn.IFNA(INDEX(תמותה!$A$1:$E$121,MATCH(F21,תמותה!$A$1:A$121,0),IF($B$9="זכר",2,4)),1),0)</f>
        <v>0</v>
      </c>
      <c r="P21">
        <f>IF($B$14,_xlfn.IFNA(INDEX('שיפור תמותה'!$A$1:$E$8743,MATCH(F21&amp;G21,'שיפור תמותה'!$C$1:$C$8743,0),IF($B$9="זכר",4,5)),1),0)</f>
        <v>0</v>
      </c>
      <c r="Q21">
        <f>IF($B$14,_xlfn.IFNA(INDEX('שיפור תמותה'!$A$1:$E$8743,MATCH(F21&amp;G21-1,'שיפור תמותה'!$C$1:$C$8743,0),IF($B$9="זכר",4,5)),1),0)</f>
        <v>0</v>
      </c>
      <c r="R21">
        <f t="shared" si="3"/>
        <v>0</v>
      </c>
      <c r="S21">
        <f t="shared" si="4"/>
        <v>0</v>
      </c>
      <c r="T21">
        <f t="shared" si="17"/>
        <v>0</v>
      </c>
      <c r="U21">
        <f t="shared" si="5"/>
        <v>0</v>
      </c>
      <c r="V21">
        <f t="shared" si="6"/>
        <v>0</v>
      </c>
      <c r="W21">
        <f t="shared" si="18"/>
        <v>0</v>
      </c>
      <c r="X21">
        <f>IF($B$15,_xlfn.IFNA(INDEX(תמותה!$A$1:$E$121,MATCH(U21,תמותה!$A$1:A$121,0),IF($B$11="זכר",2,4)),1),0)</f>
        <v>0</v>
      </c>
      <c r="Y21">
        <f>IF($B$15,_xlfn.IFNA(INDEX('שיפור תמותה'!$A$1:$E$8743,MATCH(U21&amp;V21,'שיפור תמותה'!$C$1:$C$8743,0),IF($B$11="זכר",4,5)),1),0)</f>
        <v>0</v>
      </c>
      <c r="Z21">
        <f>IF($B$15,_xlfn.IFNA(INDEX('שיפור תמותה'!$A$1:$E$8743,MATCH(U21&amp;V21-1,'שיפור תמותה'!$C$1:$C$8743,0),IF($B$11="זכר",4,5)),1),0)</f>
        <v>0</v>
      </c>
      <c r="AA21">
        <f t="shared" si="7"/>
        <v>0</v>
      </c>
      <c r="AB21">
        <f t="shared" si="19"/>
        <v>0</v>
      </c>
      <c r="AC21">
        <f>IF($B$15,_xlfn.IFNA(INDEX(תמותה!$A$1:$E$121,MATCH(U21,תמותה!$A$1:A$121,0),IF($B$11="זכר",3,5)),1),0)</f>
        <v>0</v>
      </c>
      <c r="AD21">
        <f t="shared" si="8"/>
        <v>0</v>
      </c>
      <c r="AE21">
        <f t="shared" si="9"/>
        <v>0</v>
      </c>
      <c r="AF21">
        <f t="shared" si="20"/>
        <v>0</v>
      </c>
      <c r="AG21">
        <f t="shared" si="21"/>
        <v>0</v>
      </c>
      <c r="AH21">
        <f t="shared" si="22"/>
        <v>0</v>
      </c>
      <c r="AI21">
        <f t="shared" si="23"/>
        <v>0</v>
      </c>
      <c r="AJ21">
        <f t="shared" si="24"/>
        <v>0</v>
      </c>
    </row>
    <row r="22" spans="5:36" x14ac:dyDescent="0.2">
      <c r="E22">
        <f t="shared" si="10"/>
        <v>0</v>
      </c>
      <c r="F22">
        <f t="shared" si="0"/>
        <v>0</v>
      </c>
      <c r="G22">
        <f t="shared" si="1"/>
        <v>0</v>
      </c>
      <c r="H22">
        <f t="shared" si="2"/>
        <v>0</v>
      </c>
      <c r="I22">
        <f t="shared" si="11"/>
        <v>0</v>
      </c>
      <c r="J22">
        <f t="shared" si="12"/>
        <v>0</v>
      </c>
      <c r="K22">
        <f t="shared" si="13"/>
        <v>0</v>
      </c>
      <c r="L22">
        <f t="shared" si="14"/>
        <v>0</v>
      </c>
      <c r="M22">
        <f t="shared" si="15"/>
        <v>0</v>
      </c>
      <c r="N22">
        <f t="shared" si="16"/>
        <v>0</v>
      </c>
      <c r="O22">
        <f>IF($B$14,_xlfn.IFNA(INDEX(תמותה!$A$1:$E$121,MATCH(F22,תמותה!$A$1:A$121,0),IF($B$9="זכר",2,4)),1),0)</f>
        <v>0</v>
      </c>
      <c r="P22">
        <f>IF($B$14,_xlfn.IFNA(INDEX('שיפור תמותה'!$A$1:$E$8743,MATCH(F22&amp;G22,'שיפור תמותה'!$C$1:$C$8743,0),IF($B$9="זכר",4,5)),1),0)</f>
        <v>0</v>
      </c>
      <c r="Q22">
        <f>IF($B$14,_xlfn.IFNA(INDEX('שיפור תמותה'!$A$1:$E$8743,MATCH(F22&amp;G22-1,'שיפור תמותה'!$C$1:$C$8743,0),IF($B$9="זכר",4,5)),1),0)</f>
        <v>0</v>
      </c>
      <c r="R22">
        <f t="shared" si="3"/>
        <v>0</v>
      </c>
      <c r="S22">
        <f t="shared" si="4"/>
        <v>0</v>
      </c>
      <c r="T22">
        <f t="shared" si="17"/>
        <v>0</v>
      </c>
      <c r="U22">
        <f t="shared" si="5"/>
        <v>0</v>
      </c>
      <c r="V22">
        <f t="shared" si="6"/>
        <v>0</v>
      </c>
      <c r="W22">
        <f t="shared" si="18"/>
        <v>0</v>
      </c>
      <c r="X22">
        <f>IF($B$15,_xlfn.IFNA(INDEX(תמותה!$A$1:$E$121,MATCH(U22,תמותה!$A$1:A$121,0),IF($B$11="זכר",2,4)),1),0)</f>
        <v>0</v>
      </c>
      <c r="Y22">
        <f>IF($B$15,_xlfn.IFNA(INDEX('שיפור תמותה'!$A$1:$E$8743,MATCH(U22&amp;V22,'שיפור תמותה'!$C$1:$C$8743,0),IF($B$11="זכר",4,5)),1),0)</f>
        <v>0</v>
      </c>
      <c r="Z22">
        <f>IF($B$15,_xlfn.IFNA(INDEX('שיפור תמותה'!$A$1:$E$8743,MATCH(U22&amp;V22-1,'שיפור תמותה'!$C$1:$C$8743,0),IF($B$11="זכר",4,5)),1),0)</f>
        <v>0</v>
      </c>
      <c r="AA22">
        <f t="shared" si="7"/>
        <v>0</v>
      </c>
      <c r="AB22">
        <f t="shared" si="19"/>
        <v>0</v>
      </c>
      <c r="AC22">
        <f>IF($B$15,_xlfn.IFNA(INDEX(תמותה!$A$1:$E$121,MATCH(U22,תמותה!$A$1:A$121,0),IF($B$11="זכר",3,5)),1),0)</f>
        <v>0</v>
      </c>
      <c r="AD22">
        <f t="shared" si="8"/>
        <v>0</v>
      </c>
      <c r="AE22">
        <f t="shared" si="9"/>
        <v>0</v>
      </c>
      <c r="AF22">
        <f t="shared" si="20"/>
        <v>0</v>
      </c>
      <c r="AG22">
        <f t="shared" si="21"/>
        <v>0</v>
      </c>
      <c r="AH22">
        <f t="shared" si="22"/>
        <v>0</v>
      </c>
      <c r="AI22">
        <f t="shared" si="23"/>
        <v>0</v>
      </c>
      <c r="AJ22">
        <f t="shared" si="24"/>
        <v>0</v>
      </c>
    </row>
    <row r="23" spans="5:36" x14ac:dyDescent="0.2">
      <c r="E23">
        <f t="shared" si="10"/>
        <v>0</v>
      </c>
      <c r="F23">
        <f t="shared" si="0"/>
        <v>0</v>
      </c>
      <c r="G23">
        <f t="shared" si="1"/>
        <v>0</v>
      </c>
      <c r="H23">
        <f t="shared" si="2"/>
        <v>0</v>
      </c>
      <c r="I23">
        <f t="shared" si="11"/>
        <v>0</v>
      </c>
      <c r="J23">
        <f t="shared" si="12"/>
        <v>0</v>
      </c>
      <c r="K23">
        <f t="shared" si="13"/>
        <v>0</v>
      </c>
      <c r="L23">
        <f t="shared" si="14"/>
        <v>0</v>
      </c>
      <c r="M23">
        <f t="shared" si="15"/>
        <v>0</v>
      </c>
      <c r="N23">
        <f t="shared" si="16"/>
        <v>0</v>
      </c>
      <c r="O23">
        <f>IF($B$14,_xlfn.IFNA(INDEX(תמותה!$A$1:$E$121,MATCH(F23,תמותה!$A$1:A$121,0),IF($B$9="זכר",2,4)),1),0)</f>
        <v>0</v>
      </c>
      <c r="P23">
        <f>IF($B$14,_xlfn.IFNA(INDEX('שיפור תמותה'!$A$1:$E$8743,MATCH(F23&amp;G23,'שיפור תמותה'!$C$1:$C$8743,0),IF($B$9="זכר",4,5)),1),0)</f>
        <v>0</v>
      </c>
      <c r="Q23">
        <f>IF($B$14,_xlfn.IFNA(INDEX('שיפור תמותה'!$A$1:$E$8743,MATCH(F23&amp;G23-1,'שיפור תמותה'!$C$1:$C$8743,0),IF($B$9="זכר",4,5)),1),0)</f>
        <v>0</v>
      </c>
      <c r="R23">
        <f t="shared" si="3"/>
        <v>0</v>
      </c>
      <c r="S23">
        <f t="shared" si="4"/>
        <v>0</v>
      </c>
      <c r="T23">
        <f t="shared" si="17"/>
        <v>0</v>
      </c>
      <c r="U23">
        <f t="shared" si="5"/>
        <v>0</v>
      </c>
      <c r="V23">
        <f t="shared" si="6"/>
        <v>0</v>
      </c>
      <c r="W23">
        <f t="shared" si="18"/>
        <v>0</v>
      </c>
      <c r="X23">
        <f>IF($B$15,_xlfn.IFNA(INDEX(תמותה!$A$1:$E$121,MATCH(U23,תמותה!$A$1:A$121,0),IF($B$11="זכר",2,4)),1),0)</f>
        <v>0</v>
      </c>
      <c r="Y23">
        <f>IF($B$15,_xlfn.IFNA(INDEX('שיפור תמותה'!$A$1:$E$8743,MATCH(U23&amp;V23,'שיפור תמותה'!$C$1:$C$8743,0),IF($B$11="זכר",4,5)),1),0)</f>
        <v>0</v>
      </c>
      <c r="Z23">
        <f>IF($B$15,_xlfn.IFNA(INDEX('שיפור תמותה'!$A$1:$E$8743,MATCH(U23&amp;V23-1,'שיפור תמותה'!$C$1:$C$8743,0),IF($B$11="זכר",4,5)),1),0)</f>
        <v>0</v>
      </c>
      <c r="AA23">
        <f t="shared" si="7"/>
        <v>0</v>
      </c>
      <c r="AB23">
        <f t="shared" si="19"/>
        <v>0</v>
      </c>
      <c r="AC23">
        <f>IF($B$15,_xlfn.IFNA(INDEX(תמותה!$A$1:$E$121,MATCH(U23,תמותה!$A$1:A$121,0),IF($B$11="זכר",3,5)),1),0)</f>
        <v>0</v>
      </c>
      <c r="AD23">
        <f t="shared" si="8"/>
        <v>0</v>
      </c>
      <c r="AE23">
        <f t="shared" si="9"/>
        <v>0</v>
      </c>
      <c r="AF23">
        <f t="shared" si="20"/>
        <v>0</v>
      </c>
      <c r="AG23">
        <f t="shared" si="21"/>
        <v>0</v>
      </c>
      <c r="AH23">
        <f t="shared" si="22"/>
        <v>0</v>
      </c>
      <c r="AI23">
        <f t="shared" si="23"/>
        <v>0</v>
      </c>
      <c r="AJ23">
        <f t="shared" si="24"/>
        <v>0</v>
      </c>
    </row>
    <row r="24" spans="5:36" x14ac:dyDescent="0.2">
      <c r="E24">
        <f t="shared" si="10"/>
        <v>0</v>
      </c>
      <c r="F24">
        <f t="shared" si="0"/>
        <v>0</v>
      </c>
      <c r="G24">
        <f t="shared" si="1"/>
        <v>0</v>
      </c>
      <c r="H24">
        <f t="shared" si="2"/>
        <v>0</v>
      </c>
      <c r="I24">
        <f t="shared" si="11"/>
        <v>0</v>
      </c>
      <c r="J24">
        <f t="shared" si="12"/>
        <v>0</v>
      </c>
      <c r="K24">
        <f t="shared" si="13"/>
        <v>0</v>
      </c>
      <c r="L24">
        <f t="shared" si="14"/>
        <v>0</v>
      </c>
      <c r="M24">
        <f t="shared" si="15"/>
        <v>0</v>
      </c>
      <c r="N24">
        <f t="shared" si="16"/>
        <v>0</v>
      </c>
      <c r="O24">
        <f>IF($B$14,_xlfn.IFNA(INDEX(תמותה!$A$1:$E$121,MATCH(F24,תמותה!$A$1:A$121,0),IF($B$9="זכר",2,4)),1),0)</f>
        <v>0</v>
      </c>
      <c r="P24">
        <f>IF($B$14,_xlfn.IFNA(INDEX('שיפור תמותה'!$A$1:$E$8743,MATCH(F24&amp;G24,'שיפור תמותה'!$C$1:$C$8743,0),IF($B$9="זכר",4,5)),1),0)</f>
        <v>0</v>
      </c>
      <c r="Q24">
        <f>IF($B$14,_xlfn.IFNA(INDEX('שיפור תמותה'!$A$1:$E$8743,MATCH(F24&amp;G24-1,'שיפור תמותה'!$C$1:$C$8743,0),IF($B$9="זכר",4,5)),1),0)</f>
        <v>0</v>
      </c>
      <c r="R24">
        <f t="shared" si="3"/>
        <v>0</v>
      </c>
      <c r="S24">
        <f t="shared" si="4"/>
        <v>0</v>
      </c>
      <c r="T24">
        <f t="shared" si="17"/>
        <v>0</v>
      </c>
      <c r="U24">
        <f t="shared" si="5"/>
        <v>0</v>
      </c>
      <c r="V24">
        <f t="shared" si="6"/>
        <v>0</v>
      </c>
      <c r="W24">
        <f t="shared" si="18"/>
        <v>0</v>
      </c>
      <c r="X24">
        <f>IF($B$15,_xlfn.IFNA(INDEX(תמותה!$A$1:$E$121,MATCH(U24,תמותה!$A$1:A$121,0),IF($B$11="זכר",2,4)),1),0)</f>
        <v>0</v>
      </c>
      <c r="Y24">
        <f>IF($B$15,_xlfn.IFNA(INDEX('שיפור תמותה'!$A$1:$E$8743,MATCH(U24&amp;V24,'שיפור תמותה'!$C$1:$C$8743,0),IF($B$11="זכר",4,5)),1),0)</f>
        <v>0</v>
      </c>
      <c r="Z24">
        <f>IF($B$15,_xlfn.IFNA(INDEX('שיפור תמותה'!$A$1:$E$8743,MATCH(U24&amp;V24-1,'שיפור תמותה'!$C$1:$C$8743,0),IF($B$11="זכר",4,5)),1),0)</f>
        <v>0</v>
      </c>
      <c r="AA24">
        <f t="shared" si="7"/>
        <v>0</v>
      </c>
      <c r="AB24">
        <f t="shared" si="19"/>
        <v>0</v>
      </c>
      <c r="AC24">
        <f>IF($B$15,_xlfn.IFNA(INDEX(תמותה!$A$1:$E$121,MATCH(U24,תמותה!$A$1:A$121,0),IF($B$11="זכר",3,5)),1),0)</f>
        <v>0</v>
      </c>
      <c r="AD24">
        <f t="shared" si="8"/>
        <v>0</v>
      </c>
      <c r="AE24">
        <f t="shared" si="9"/>
        <v>0</v>
      </c>
      <c r="AF24">
        <f t="shared" si="20"/>
        <v>0</v>
      </c>
      <c r="AG24">
        <f t="shared" si="21"/>
        <v>0</v>
      </c>
      <c r="AH24">
        <f t="shared" si="22"/>
        <v>0</v>
      </c>
      <c r="AI24">
        <f t="shared" si="23"/>
        <v>0</v>
      </c>
      <c r="AJ24">
        <f t="shared" si="24"/>
        <v>0</v>
      </c>
    </row>
    <row r="25" spans="5:36" x14ac:dyDescent="0.2">
      <c r="E25">
        <f t="shared" si="10"/>
        <v>0</v>
      </c>
      <c r="F25">
        <f t="shared" si="0"/>
        <v>0</v>
      </c>
      <c r="G25">
        <f t="shared" si="1"/>
        <v>0</v>
      </c>
      <c r="H25">
        <f t="shared" si="2"/>
        <v>0</v>
      </c>
      <c r="I25">
        <f t="shared" si="11"/>
        <v>0</v>
      </c>
      <c r="J25">
        <f t="shared" si="12"/>
        <v>0</v>
      </c>
      <c r="K25">
        <f t="shared" si="13"/>
        <v>0</v>
      </c>
      <c r="L25">
        <f t="shared" si="14"/>
        <v>0</v>
      </c>
      <c r="M25">
        <f t="shared" si="15"/>
        <v>0</v>
      </c>
      <c r="N25">
        <f t="shared" si="16"/>
        <v>0</v>
      </c>
      <c r="O25">
        <f>IF($B$14,_xlfn.IFNA(INDEX(תמותה!$A$1:$E$121,MATCH(F25,תמותה!$A$1:A$121,0),IF($B$9="זכר",2,4)),1),0)</f>
        <v>0</v>
      </c>
      <c r="P25">
        <f>IF($B$14,_xlfn.IFNA(INDEX('שיפור תמותה'!$A$1:$E$8743,MATCH(F25&amp;G25,'שיפור תמותה'!$C$1:$C$8743,0),IF($B$9="זכר",4,5)),1),0)</f>
        <v>0</v>
      </c>
      <c r="Q25">
        <f>IF($B$14,_xlfn.IFNA(INDEX('שיפור תמותה'!$A$1:$E$8743,MATCH(F25&amp;G25-1,'שיפור תמותה'!$C$1:$C$8743,0),IF($B$9="זכר",4,5)),1),0)</f>
        <v>0</v>
      </c>
      <c r="R25">
        <f t="shared" si="3"/>
        <v>0</v>
      </c>
      <c r="S25">
        <f t="shared" si="4"/>
        <v>0</v>
      </c>
      <c r="T25">
        <f t="shared" si="17"/>
        <v>0</v>
      </c>
      <c r="U25">
        <f t="shared" si="5"/>
        <v>0</v>
      </c>
      <c r="V25">
        <f t="shared" si="6"/>
        <v>0</v>
      </c>
      <c r="W25">
        <f t="shared" si="18"/>
        <v>0</v>
      </c>
      <c r="X25">
        <f>IF($B$15,_xlfn.IFNA(INDEX(תמותה!$A$1:$E$121,MATCH(U25,תמותה!$A$1:A$121,0),IF($B$11="זכר",2,4)),1),0)</f>
        <v>0</v>
      </c>
      <c r="Y25">
        <f>IF($B$15,_xlfn.IFNA(INDEX('שיפור תמותה'!$A$1:$E$8743,MATCH(U25&amp;V25,'שיפור תמותה'!$C$1:$C$8743,0),IF($B$11="זכר",4,5)),1),0)</f>
        <v>0</v>
      </c>
      <c r="Z25">
        <f>IF($B$15,_xlfn.IFNA(INDEX('שיפור תמותה'!$A$1:$E$8743,MATCH(U25&amp;V25-1,'שיפור תמותה'!$C$1:$C$8743,0),IF($B$11="זכר",4,5)),1),0)</f>
        <v>0</v>
      </c>
      <c r="AA25">
        <f t="shared" si="7"/>
        <v>0</v>
      </c>
      <c r="AB25">
        <f t="shared" si="19"/>
        <v>0</v>
      </c>
      <c r="AC25">
        <f>IF($B$15,_xlfn.IFNA(INDEX(תמותה!$A$1:$E$121,MATCH(U25,תמותה!$A$1:A$121,0),IF($B$11="זכר",3,5)),1),0)</f>
        <v>0</v>
      </c>
      <c r="AD25">
        <f t="shared" si="8"/>
        <v>0</v>
      </c>
      <c r="AE25">
        <f t="shared" si="9"/>
        <v>0</v>
      </c>
      <c r="AF25">
        <f t="shared" si="20"/>
        <v>0</v>
      </c>
      <c r="AG25">
        <f t="shared" si="21"/>
        <v>0</v>
      </c>
      <c r="AH25">
        <f t="shared" si="22"/>
        <v>0</v>
      </c>
      <c r="AI25">
        <f t="shared" si="23"/>
        <v>0</v>
      </c>
      <c r="AJ25">
        <f t="shared" si="24"/>
        <v>0</v>
      </c>
    </row>
    <row r="26" spans="5:36" x14ac:dyDescent="0.2">
      <c r="E26">
        <f t="shared" si="10"/>
        <v>0</v>
      </c>
      <c r="F26">
        <f t="shared" si="0"/>
        <v>0</v>
      </c>
      <c r="G26">
        <f t="shared" si="1"/>
        <v>0</v>
      </c>
      <c r="H26">
        <f t="shared" si="2"/>
        <v>0</v>
      </c>
      <c r="I26">
        <f t="shared" si="11"/>
        <v>0</v>
      </c>
      <c r="J26">
        <f t="shared" si="12"/>
        <v>0</v>
      </c>
      <c r="K26">
        <f t="shared" si="13"/>
        <v>0</v>
      </c>
      <c r="L26">
        <f t="shared" si="14"/>
        <v>0</v>
      </c>
      <c r="M26">
        <f t="shared" si="15"/>
        <v>0</v>
      </c>
      <c r="N26">
        <f t="shared" si="16"/>
        <v>0</v>
      </c>
      <c r="O26">
        <f>IF($B$14,_xlfn.IFNA(INDEX(תמותה!$A$1:$E$121,MATCH(F26,תמותה!$A$1:A$121,0),IF($B$9="זכר",2,4)),1),0)</f>
        <v>0</v>
      </c>
      <c r="P26">
        <f>IF($B$14,_xlfn.IFNA(INDEX('שיפור תמותה'!$A$1:$E$8743,MATCH(F26&amp;G26,'שיפור תמותה'!$C$1:$C$8743,0),IF($B$9="זכר",4,5)),1),0)</f>
        <v>0</v>
      </c>
      <c r="Q26">
        <f>IF($B$14,_xlfn.IFNA(INDEX('שיפור תמותה'!$A$1:$E$8743,MATCH(F26&amp;G26-1,'שיפור תמותה'!$C$1:$C$8743,0),IF($B$9="זכר",4,5)),1),0)</f>
        <v>0</v>
      </c>
      <c r="R26">
        <f t="shared" si="3"/>
        <v>0</v>
      </c>
      <c r="S26">
        <f t="shared" si="4"/>
        <v>0</v>
      </c>
      <c r="T26">
        <f t="shared" si="17"/>
        <v>0</v>
      </c>
      <c r="U26">
        <f t="shared" si="5"/>
        <v>0</v>
      </c>
      <c r="V26">
        <f t="shared" si="6"/>
        <v>0</v>
      </c>
      <c r="W26">
        <f t="shared" si="18"/>
        <v>0</v>
      </c>
      <c r="X26">
        <f>IF($B$15,_xlfn.IFNA(INDEX(תמותה!$A$1:$E$121,MATCH(U26,תמותה!$A$1:A$121,0),IF($B$11="זכר",2,4)),1),0)</f>
        <v>0</v>
      </c>
      <c r="Y26">
        <f>IF($B$15,_xlfn.IFNA(INDEX('שיפור תמותה'!$A$1:$E$8743,MATCH(U26&amp;V26,'שיפור תמותה'!$C$1:$C$8743,0),IF($B$11="זכר",4,5)),1),0)</f>
        <v>0</v>
      </c>
      <c r="Z26">
        <f>IF($B$15,_xlfn.IFNA(INDEX('שיפור תמותה'!$A$1:$E$8743,MATCH(U26&amp;V26-1,'שיפור תמותה'!$C$1:$C$8743,0),IF($B$11="זכר",4,5)),1),0)</f>
        <v>0</v>
      </c>
      <c r="AA26">
        <f t="shared" si="7"/>
        <v>0</v>
      </c>
      <c r="AB26">
        <f t="shared" si="19"/>
        <v>0</v>
      </c>
      <c r="AC26">
        <f>IF($B$15,_xlfn.IFNA(INDEX(תמותה!$A$1:$E$121,MATCH(U26,תמותה!$A$1:A$121,0),IF($B$11="זכר",3,5)),1),0)</f>
        <v>0</v>
      </c>
      <c r="AD26">
        <f t="shared" si="8"/>
        <v>0</v>
      </c>
      <c r="AE26">
        <f t="shared" si="9"/>
        <v>0</v>
      </c>
      <c r="AF26">
        <f t="shared" si="20"/>
        <v>0</v>
      </c>
      <c r="AG26">
        <f t="shared" si="21"/>
        <v>0</v>
      </c>
      <c r="AH26">
        <f t="shared" si="22"/>
        <v>0</v>
      </c>
      <c r="AI26">
        <f t="shared" si="23"/>
        <v>0</v>
      </c>
      <c r="AJ26">
        <f t="shared" si="24"/>
        <v>0</v>
      </c>
    </row>
    <row r="27" spans="5:36" x14ac:dyDescent="0.2">
      <c r="E27">
        <f t="shared" si="10"/>
        <v>0</v>
      </c>
      <c r="F27">
        <f t="shared" si="0"/>
        <v>0</v>
      </c>
      <c r="G27">
        <f t="shared" si="1"/>
        <v>0</v>
      </c>
      <c r="H27">
        <f t="shared" si="2"/>
        <v>0</v>
      </c>
      <c r="I27">
        <f t="shared" si="11"/>
        <v>0</v>
      </c>
      <c r="J27">
        <f t="shared" si="12"/>
        <v>0</v>
      </c>
      <c r="K27">
        <f t="shared" si="13"/>
        <v>0</v>
      </c>
      <c r="L27">
        <f t="shared" si="14"/>
        <v>0</v>
      </c>
      <c r="M27">
        <f t="shared" si="15"/>
        <v>0</v>
      </c>
      <c r="N27">
        <f t="shared" si="16"/>
        <v>0</v>
      </c>
      <c r="O27">
        <f>IF($B$14,_xlfn.IFNA(INDEX(תמותה!$A$1:$E$121,MATCH(F27,תמותה!$A$1:A$121,0),IF($B$9="זכר",2,4)),1),0)</f>
        <v>0</v>
      </c>
      <c r="P27">
        <f>IF($B$14,_xlfn.IFNA(INDEX('שיפור תמותה'!$A$1:$E$8743,MATCH(F27&amp;G27,'שיפור תמותה'!$C$1:$C$8743,0),IF($B$9="זכר",4,5)),1),0)</f>
        <v>0</v>
      </c>
      <c r="Q27">
        <f>IF($B$14,_xlfn.IFNA(INDEX('שיפור תמותה'!$A$1:$E$8743,MATCH(F27&amp;G27-1,'שיפור תמותה'!$C$1:$C$8743,0),IF($B$9="זכר",4,5)),1),0)</f>
        <v>0</v>
      </c>
      <c r="R27">
        <f t="shared" si="3"/>
        <v>0</v>
      </c>
      <c r="S27">
        <f t="shared" si="4"/>
        <v>0</v>
      </c>
      <c r="T27">
        <f t="shared" si="17"/>
        <v>0</v>
      </c>
      <c r="U27">
        <f t="shared" si="5"/>
        <v>0</v>
      </c>
      <c r="V27">
        <f t="shared" si="6"/>
        <v>0</v>
      </c>
      <c r="W27">
        <f t="shared" si="18"/>
        <v>0</v>
      </c>
      <c r="X27">
        <f>IF($B$15,_xlfn.IFNA(INDEX(תמותה!$A$1:$E$121,MATCH(U27,תמותה!$A$1:A$121,0),IF($B$11="זכר",2,4)),1),0)</f>
        <v>0</v>
      </c>
      <c r="Y27">
        <f>IF($B$15,_xlfn.IFNA(INDEX('שיפור תמותה'!$A$1:$E$8743,MATCH(U27&amp;V27,'שיפור תמותה'!$C$1:$C$8743,0),IF($B$11="זכר",4,5)),1),0)</f>
        <v>0</v>
      </c>
      <c r="Z27">
        <f>IF($B$15,_xlfn.IFNA(INDEX('שיפור תמותה'!$A$1:$E$8743,MATCH(U27&amp;V27-1,'שיפור תמותה'!$C$1:$C$8743,0),IF($B$11="זכר",4,5)),1),0)</f>
        <v>0</v>
      </c>
      <c r="AA27">
        <f t="shared" si="7"/>
        <v>0</v>
      </c>
      <c r="AB27">
        <f t="shared" si="19"/>
        <v>0</v>
      </c>
      <c r="AC27">
        <f>IF($B$15,_xlfn.IFNA(INDEX(תמותה!$A$1:$E$121,MATCH(U27,תמותה!$A$1:A$121,0),IF($B$11="זכר",3,5)),1),0)</f>
        <v>0</v>
      </c>
      <c r="AD27">
        <f t="shared" si="8"/>
        <v>0</v>
      </c>
      <c r="AE27">
        <f t="shared" si="9"/>
        <v>0</v>
      </c>
      <c r="AF27">
        <f t="shared" si="20"/>
        <v>0</v>
      </c>
      <c r="AG27">
        <f t="shared" si="21"/>
        <v>0</v>
      </c>
      <c r="AH27">
        <f t="shared" si="22"/>
        <v>0</v>
      </c>
      <c r="AI27">
        <f t="shared" si="23"/>
        <v>0</v>
      </c>
      <c r="AJ27">
        <f t="shared" si="24"/>
        <v>0</v>
      </c>
    </row>
    <row r="28" spans="5:36" x14ac:dyDescent="0.2">
      <c r="E28">
        <f t="shared" si="10"/>
        <v>0</v>
      </c>
      <c r="F28">
        <f t="shared" si="0"/>
        <v>0</v>
      </c>
      <c r="G28">
        <f t="shared" si="1"/>
        <v>0</v>
      </c>
      <c r="H28">
        <f t="shared" si="2"/>
        <v>0</v>
      </c>
      <c r="I28">
        <f t="shared" si="11"/>
        <v>0</v>
      </c>
      <c r="J28">
        <f t="shared" si="12"/>
        <v>0</v>
      </c>
      <c r="K28">
        <f t="shared" si="13"/>
        <v>0</v>
      </c>
      <c r="L28">
        <f t="shared" si="14"/>
        <v>0</v>
      </c>
      <c r="M28">
        <f t="shared" si="15"/>
        <v>0</v>
      </c>
      <c r="N28">
        <f t="shared" si="16"/>
        <v>0</v>
      </c>
      <c r="O28">
        <f>IF($B$14,_xlfn.IFNA(INDEX(תמותה!$A$1:$E$121,MATCH(F28,תמותה!$A$1:A$121,0),IF($B$9="זכר",2,4)),1),0)</f>
        <v>0</v>
      </c>
      <c r="P28">
        <f>IF($B$14,_xlfn.IFNA(INDEX('שיפור תמותה'!$A$1:$E$8743,MATCH(F28&amp;G28,'שיפור תמותה'!$C$1:$C$8743,0),IF($B$9="זכר",4,5)),1),0)</f>
        <v>0</v>
      </c>
      <c r="Q28">
        <f>IF($B$14,_xlfn.IFNA(INDEX('שיפור תמותה'!$A$1:$E$8743,MATCH(F28&amp;G28-1,'שיפור תמותה'!$C$1:$C$8743,0),IF($B$9="זכר",4,5)),1),0)</f>
        <v>0</v>
      </c>
      <c r="R28">
        <f t="shared" si="3"/>
        <v>0</v>
      </c>
      <c r="S28">
        <f t="shared" si="4"/>
        <v>0</v>
      </c>
      <c r="T28">
        <f t="shared" si="17"/>
        <v>0</v>
      </c>
      <c r="U28">
        <f t="shared" si="5"/>
        <v>0</v>
      </c>
      <c r="V28">
        <f t="shared" si="6"/>
        <v>0</v>
      </c>
      <c r="W28">
        <f t="shared" si="18"/>
        <v>0</v>
      </c>
      <c r="X28">
        <f>IF($B$15,_xlfn.IFNA(INDEX(תמותה!$A$1:$E$121,MATCH(U28,תמותה!$A$1:A$121,0),IF($B$11="זכר",2,4)),1),0)</f>
        <v>0</v>
      </c>
      <c r="Y28">
        <f>IF($B$15,_xlfn.IFNA(INDEX('שיפור תמותה'!$A$1:$E$8743,MATCH(U28&amp;V28,'שיפור תמותה'!$C$1:$C$8743,0),IF($B$11="זכר",4,5)),1),0)</f>
        <v>0</v>
      </c>
      <c r="Z28">
        <f>IF($B$15,_xlfn.IFNA(INDEX('שיפור תמותה'!$A$1:$E$8743,MATCH(U28&amp;V28-1,'שיפור תמותה'!$C$1:$C$8743,0),IF($B$11="זכר",4,5)),1),0)</f>
        <v>0</v>
      </c>
      <c r="AA28">
        <f t="shared" si="7"/>
        <v>0</v>
      </c>
      <c r="AB28">
        <f t="shared" si="19"/>
        <v>0</v>
      </c>
      <c r="AC28">
        <f>IF($B$15,_xlfn.IFNA(INDEX(תמותה!$A$1:$E$121,MATCH(U28,תמותה!$A$1:A$121,0),IF($B$11="זכר",3,5)),1),0)</f>
        <v>0</v>
      </c>
      <c r="AD28">
        <f t="shared" si="8"/>
        <v>0</v>
      </c>
      <c r="AE28">
        <f t="shared" si="9"/>
        <v>0</v>
      </c>
      <c r="AF28">
        <f t="shared" si="20"/>
        <v>0</v>
      </c>
      <c r="AG28">
        <f t="shared" si="21"/>
        <v>0</v>
      </c>
      <c r="AH28">
        <f t="shared" si="22"/>
        <v>0</v>
      </c>
      <c r="AI28">
        <f t="shared" si="23"/>
        <v>0</v>
      </c>
      <c r="AJ28">
        <f t="shared" si="24"/>
        <v>0</v>
      </c>
    </row>
    <row r="29" spans="5:36" x14ac:dyDescent="0.2">
      <c r="E29">
        <f t="shared" si="10"/>
        <v>0</v>
      </c>
      <c r="F29">
        <f t="shared" si="0"/>
        <v>0</v>
      </c>
      <c r="G29">
        <f t="shared" si="1"/>
        <v>0</v>
      </c>
      <c r="H29">
        <f t="shared" si="2"/>
        <v>0</v>
      </c>
      <c r="I29">
        <f t="shared" si="11"/>
        <v>0</v>
      </c>
      <c r="J29">
        <f t="shared" si="12"/>
        <v>0</v>
      </c>
      <c r="K29">
        <f t="shared" si="13"/>
        <v>0</v>
      </c>
      <c r="L29">
        <f t="shared" si="14"/>
        <v>0</v>
      </c>
      <c r="M29">
        <f t="shared" si="15"/>
        <v>0</v>
      </c>
      <c r="N29">
        <f t="shared" si="16"/>
        <v>0</v>
      </c>
      <c r="O29">
        <f>IF($B$14,_xlfn.IFNA(INDEX(תמותה!$A$1:$E$121,MATCH(F29,תמותה!$A$1:A$121,0),IF($B$9="זכר",2,4)),1),0)</f>
        <v>0</v>
      </c>
      <c r="P29">
        <f>IF($B$14,_xlfn.IFNA(INDEX('שיפור תמותה'!$A$1:$E$8743,MATCH(F29&amp;G29,'שיפור תמותה'!$C$1:$C$8743,0),IF($B$9="זכר",4,5)),1),0)</f>
        <v>0</v>
      </c>
      <c r="Q29">
        <f>IF($B$14,_xlfn.IFNA(INDEX('שיפור תמותה'!$A$1:$E$8743,MATCH(F29&amp;G29-1,'שיפור תמותה'!$C$1:$C$8743,0),IF($B$9="זכר",4,5)),1),0)</f>
        <v>0</v>
      </c>
      <c r="R29">
        <f t="shared" si="3"/>
        <v>0</v>
      </c>
      <c r="S29">
        <f t="shared" si="4"/>
        <v>0</v>
      </c>
      <c r="T29">
        <f t="shared" si="17"/>
        <v>0</v>
      </c>
      <c r="U29">
        <f t="shared" si="5"/>
        <v>0</v>
      </c>
      <c r="V29">
        <f t="shared" si="6"/>
        <v>0</v>
      </c>
      <c r="W29">
        <f t="shared" si="18"/>
        <v>0</v>
      </c>
      <c r="X29">
        <f>IF($B$15,_xlfn.IFNA(INDEX(תמותה!$A$1:$E$121,MATCH(U29,תמותה!$A$1:A$121,0),IF($B$11="זכר",2,4)),1),0)</f>
        <v>0</v>
      </c>
      <c r="Y29">
        <f>IF($B$15,_xlfn.IFNA(INDEX('שיפור תמותה'!$A$1:$E$8743,MATCH(U29&amp;V29,'שיפור תמותה'!$C$1:$C$8743,0),IF($B$11="זכר",4,5)),1),0)</f>
        <v>0</v>
      </c>
      <c r="Z29">
        <f>IF($B$15,_xlfn.IFNA(INDEX('שיפור תמותה'!$A$1:$E$8743,MATCH(U29&amp;V29-1,'שיפור תמותה'!$C$1:$C$8743,0),IF($B$11="זכר",4,5)),1),0)</f>
        <v>0</v>
      </c>
      <c r="AA29">
        <f t="shared" si="7"/>
        <v>0</v>
      </c>
      <c r="AB29">
        <f t="shared" si="19"/>
        <v>0</v>
      </c>
      <c r="AC29">
        <f>IF($B$15,_xlfn.IFNA(INDEX(תמותה!$A$1:$E$121,MATCH(U29,תמותה!$A$1:A$121,0),IF($B$11="זכר",3,5)),1),0)</f>
        <v>0</v>
      </c>
      <c r="AD29">
        <f t="shared" si="8"/>
        <v>0</v>
      </c>
      <c r="AE29">
        <f t="shared" si="9"/>
        <v>0</v>
      </c>
      <c r="AF29">
        <f t="shared" si="20"/>
        <v>0</v>
      </c>
      <c r="AG29">
        <f t="shared" si="21"/>
        <v>0</v>
      </c>
      <c r="AH29">
        <f t="shared" si="22"/>
        <v>0</v>
      </c>
      <c r="AI29">
        <f t="shared" si="23"/>
        <v>0</v>
      </c>
      <c r="AJ29">
        <f t="shared" si="24"/>
        <v>0</v>
      </c>
    </row>
    <row r="30" spans="5:36" x14ac:dyDescent="0.2">
      <c r="E30">
        <f t="shared" si="10"/>
        <v>0</v>
      </c>
      <c r="F30">
        <f t="shared" si="0"/>
        <v>0</v>
      </c>
      <c r="G30">
        <f t="shared" si="1"/>
        <v>0</v>
      </c>
      <c r="H30">
        <f t="shared" si="2"/>
        <v>0</v>
      </c>
      <c r="I30">
        <f t="shared" si="11"/>
        <v>0</v>
      </c>
      <c r="J30">
        <f t="shared" si="12"/>
        <v>0</v>
      </c>
      <c r="K30">
        <f t="shared" si="13"/>
        <v>0</v>
      </c>
      <c r="L30">
        <f t="shared" si="14"/>
        <v>0</v>
      </c>
      <c r="M30">
        <f t="shared" si="15"/>
        <v>0</v>
      </c>
      <c r="N30">
        <f t="shared" si="16"/>
        <v>0</v>
      </c>
      <c r="O30">
        <f>IF($B$14,_xlfn.IFNA(INDEX(תמותה!$A$1:$E$121,MATCH(F30,תמותה!$A$1:A$121,0),IF($B$9="זכר",2,4)),1),0)</f>
        <v>0</v>
      </c>
      <c r="P30">
        <f>IF($B$14,_xlfn.IFNA(INDEX('שיפור תמותה'!$A$1:$E$8743,MATCH(F30&amp;G30,'שיפור תמותה'!$C$1:$C$8743,0),IF($B$9="זכר",4,5)),1),0)</f>
        <v>0</v>
      </c>
      <c r="Q30">
        <f>IF($B$14,_xlfn.IFNA(INDEX('שיפור תמותה'!$A$1:$E$8743,MATCH(F30&amp;G30-1,'שיפור תמותה'!$C$1:$C$8743,0),IF($B$9="זכר",4,5)),1),0)</f>
        <v>0</v>
      </c>
      <c r="R30">
        <f t="shared" si="3"/>
        <v>0</v>
      </c>
      <c r="S30">
        <f t="shared" si="4"/>
        <v>0</v>
      </c>
      <c r="T30">
        <f t="shared" si="17"/>
        <v>0</v>
      </c>
      <c r="U30">
        <f t="shared" si="5"/>
        <v>0</v>
      </c>
      <c r="V30">
        <f t="shared" si="6"/>
        <v>0</v>
      </c>
      <c r="W30">
        <f t="shared" si="18"/>
        <v>0</v>
      </c>
      <c r="X30">
        <f>IF($B$15,_xlfn.IFNA(INDEX(תמותה!$A$1:$E$121,MATCH(U30,תמותה!$A$1:A$121,0),IF($B$11="זכר",2,4)),1),0)</f>
        <v>0</v>
      </c>
      <c r="Y30">
        <f>IF($B$15,_xlfn.IFNA(INDEX('שיפור תמותה'!$A$1:$E$8743,MATCH(U30&amp;V30,'שיפור תמותה'!$C$1:$C$8743,0),IF($B$11="זכר",4,5)),1),0)</f>
        <v>0</v>
      </c>
      <c r="Z30">
        <f>IF($B$15,_xlfn.IFNA(INDEX('שיפור תמותה'!$A$1:$E$8743,MATCH(U30&amp;V30-1,'שיפור תמותה'!$C$1:$C$8743,0),IF($B$11="זכר",4,5)),1),0)</f>
        <v>0</v>
      </c>
      <c r="AA30">
        <f t="shared" si="7"/>
        <v>0</v>
      </c>
      <c r="AB30">
        <f t="shared" si="19"/>
        <v>0</v>
      </c>
      <c r="AC30">
        <f>IF($B$15,_xlfn.IFNA(INDEX(תמותה!$A$1:$E$121,MATCH(U30,תמותה!$A$1:A$121,0),IF($B$11="זכר",3,5)),1),0)</f>
        <v>0</v>
      </c>
      <c r="AD30">
        <f t="shared" si="8"/>
        <v>0</v>
      </c>
      <c r="AE30">
        <f t="shared" si="9"/>
        <v>0</v>
      </c>
      <c r="AF30">
        <f t="shared" si="20"/>
        <v>0</v>
      </c>
      <c r="AG30">
        <f t="shared" si="21"/>
        <v>0</v>
      </c>
      <c r="AH30">
        <f t="shared" si="22"/>
        <v>0</v>
      </c>
      <c r="AI30">
        <f t="shared" si="23"/>
        <v>0</v>
      </c>
      <c r="AJ30">
        <f t="shared" si="24"/>
        <v>0</v>
      </c>
    </row>
    <row r="31" spans="5:36" x14ac:dyDescent="0.2">
      <c r="E31">
        <f t="shared" si="10"/>
        <v>0</v>
      </c>
      <c r="F31">
        <f t="shared" si="0"/>
        <v>0</v>
      </c>
      <c r="G31">
        <f t="shared" si="1"/>
        <v>0</v>
      </c>
      <c r="H31">
        <f t="shared" si="2"/>
        <v>0</v>
      </c>
      <c r="I31">
        <f t="shared" si="11"/>
        <v>0</v>
      </c>
      <c r="J31">
        <f t="shared" si="12"/>
        <v>0</v>
      </c>
      <c r="K31">
        <f t="shared" si="13"/>
        <v>0</v>
      </c>
      <c r="L31">
        <f t="shared" si="14"/>
        <v>0</v>
      </c>
      <c r="M31">
        <f t="shared" si="15"/>
        <v>0</v>
      </c>
      <c r="N31">
        <f t="shared" si="16"/>
        <v>0</v>
      </c>
      <c r="O31">
        <f>IF($B$14,_xlfn.IFNA(INDEX(תמותה!$A$1:$E$121,MATCH(F31,תמותה!$A$1:A$121,0),IF($B$9="זכר",2,4)),1),0)</f>
        <v>0</v>
      </c>
      <c r="P31">
        <f>IF($B$14,_xlfn.IFNA(INDEX('שיפור תמותה'!$A$1:$E$8743,MATCH(F31&amp;G31,'שיפור תמותה'!$C$1:$C$8743,0),IF($B$9="זכר",4,5)),1),0)</f>
        <v>0</v>
      </c>
      <c r="Q31">
        <f>IF($B$14,_xlfn.IFNA(INDEX('שיפור תמותה'!$A$1:$E$8743,MATCH(F31&amp;G31-1,'שיפור תמותה'!$C$1:$C$8743,0),IF($B$9="זכר",4,5)),1),0)</f>
        <v>0</v>
      </c>
      <c r="R31">
        <f t="shared" si="3"/>
        <v>0</v>
      </c>
      <c r="S31">
        <f t="shared" si="4"/>
        <v>0</v>
      </c>
      <c r="T31">
        <f t="shared" si="17"/>
        <v>0</v>
      </c>
      <c r="U31">
        <f t="shared" si="5"/>
        <v>0</v>
      </c>
      <c r="V31">
        <f t="shared" si="6"/>
        <v>0</v>
      </c>
      <c r="W31">
        <f t="shared" si="18"/>
        <v>0</v>
      </c>
      <c r="X31">
        <f>IF($B$15,_xlfn.IFNA(INDEX(תמותה!$A$1:$E$121,MATCH(U31,תמותה!$A$1:A$121,0),IF($B$11="זכר",2,4)),1),0)</f>
        <v>0</v>
      </c>
      <c r="Y31">
        <f>IF($B$15,_xlfn.IFNA(INDEX('שיפור תמותה'!$A$1:$E$8743,MATCH(U31&amp;V31,'שיפור תמותה'!$C$1:$C$8743,0),IF($B$11="זכר",4,5)),1),0)</f>
        <v>0</v>
      </c>
      <c r="Z31">
        <f>IF($B$15,_xlfn.IFNA(INDEX('שיפור תמותה'!$A$1:$E$8743,MATCH(U31&amp;V31-1,'שיפור תמותה'!$C$1:$C$8743,0),IF($B$11="זכר",4,5)),1),0)</f>
        <v>0</v>
      </c>
      <c r="AA31">
        <f t="shared" si="7"/>
        <v>0</v>
      </c>
      <c r="AB31">
        <f t="shared" si="19"/>
        <v>0</v>
      </c>
      <c r="AC31">
        <f>IF($B$15,_xlfn.IFNA(INDEX(תמותה!$A$1:$E$121,MATCH(U31,תמותה!$A$1:A$121,0),IF($B$11="זכר",3,5)),1),0)</f>
        <v>0</v>
      </c>
      <c r="AD31">
        <f t="shared" si="8"/>
        <v>0</v>
      </c>
      <c r="AE31">
        <f t="shared" si="9"/>
        <v>0</v>
      </c>
      <c r="AF31">
        <f t="shared" si="20"/>
        <v>0</v>
      </c>
      <c r="AG31">
        <f t="shared" si="21"/>
        <v>0</v>
      </c>
      <c r="AH31">
        <f t="shared" si="22"/>
        <v>0</v>
      </c>
      <c r="AI31">
        <f t="shared" si="23"/>
        <v>0</v>
      </c>
      <c r="AJ31">
        <f t="shared" si="24"/>
        <v>0</v>
      </c>
    </row>
    <row r="32" spans="5:36" x14ac:dyDescent="0.2">
      <c r="E32">
        <f t="shared" si="10"/>
        <v>0</v>
      </c>
      <c r="F32">
        <f t="shared" si="0"/>
        <v>0</v>
      </c>
      <c r="G32">
        <f t="shared" si="1"/>
        <v>0</v>
      </c>
      <c r="H32">
        <f t="shared" si="2"/>
        <v>0</v>
      </c>
      <c r="I32">
        <f t="shared" si="11"/>
        <v>0</v>
      </c>
      <c r="J32">
        <f t="shared" si="12"/>
        <v>0</v>
      </c>
      <c r="K32">
        <f t="shared" si="13"/>
        <v>0</v>
      </c>
      <c r="L32">
        <f t="shared" si="14"/>
        <v>0</v>
      </c>
      <c r="M32">
        <f t="shared" si="15"/>
        <v>0</v>
      </c>
      <c r="N32">
        <f t="shared" si="16"/>
        <v>0</v>
      </c>
      <c r="O32">
        <f>IF($B$14,_xlfn.IFNA(INDEX(תמותה!$A$1:$E$121,MATCH(F32,תמותה!$A$1:A$121,0),IF($B$9="זכר",2,4)),1),0)</f>
        <v>0</v>
      </c>
      <c r="P32">
        <f>IF($B$14,_xlfn.IFNA(INDEX('שיפור תמותה'!$A$1:$E$8743,MATCH(F32&amp;G32,'שיפור תמותה'!$C$1:$C$8743,0),IF($B$9="זכר",4,5)),1),0)</f>
        <v>0</v>
      </c>
      <c r="Q32">
        <f>IF($B$14,_xlfn.IFNA(INDEX('שיפור תמותה'!$A$1:$E$8743,MATCH(F32&amp;G32-1,'שיפור תמותה'!$C$1:$C$8743,0),IF($B$9="זכר",4,5)),1),0)</f>
        <v>0</v>
      </c>
      <c r="R32">
        <f t="shared" si="3"/>
        <v>0</v>
      </c>
      <c r="S32">
        <f t="shared" si="4"/>
        <v>0</v>
      </c>
      <c r="T32">
        <f t="shared" si="17"/>
        <v>0</v>
      </c>
      <c r="U32">
        <f t="shared" si="5"/>
        <v>0</v>
      </c>
      <c r="V32">
        <f t="shared" si="6"/>
        <v>0</v>
      </c>
      <c r="W32">
        <f t="shared" si="18"/>
        <v>0</v>
      </c>
      <c r="X32">
        <f>IF($B$15,_xlfn.IFNA(INDEX(תמותה!$A$1:$E$121,MATCH(U32,תמותה!$A$1:A$121,0),IF($B$11="זכר",2,4)),1),0)</f>
        <v>0</v>
      </c>
      <c r="Y32">
        <f>IF($B$15,_xlfn.IFNA(INDEX('שיפור תמותה'!$A$1:$E$8743,MATCH(U32&amp;V32,'שיפור תמותה'!$C$1:$C$8743,0),IF($B$11="זכר",4,5)),1),0)</f>
        <v>0</v>
      </c>
      <c r="Z32">
        <f>IF($B$15,_xlfn.IFNA(INDEX('שיפור תמותה'!$A$1:$E$8743,MATCH(U32&amp;V32-1,'שיפור תמותה'!$C$1:$C$8743,0),IF($B$11="זכר",4,5)),1),0)</f>
        <v>0</v>
      </c>
      <c r="AA32">
        <f t="shared" si="7"/>
        <v>0</v>
      </c>
      <c r="AB32">
        <f t="shared" si="19"/>
        <v>0</v>
      </c>
      <c r="AC32">
        <f>IF($B$15,_xlfn.IFNA(INDEX(תמותה!$A$1:$E$121,MATCH(U32,תמותה!$A$1:A$121,0),IF($B$11="זכר",3,5)),1),0)</f>
        <v>0</v>
      </c>
      <c r="AD32">
        <f t="shared" si="8"/>
        <v>0</v>
      </c>
      <c r="AE32">
        <f t="shared" si="9"/>
        <v>0</v>
      </c>
      <c r="AF32">
        <f t="shared" si="20"/>
        <v>0</v>
      </c>
      <c r="AG32">
        <f t="shared" si="21"/>
        <v>0</v>
      </c>
      <c r="AH32">
        <f t="shared" si="22"/>
        <v>0</v>
      </c>
      <c r="AI32">
        <f t="shared" si="23"/>
        <v>0</v>
      </c>
      <c r="AJ32">
        <f t="shared" si="24"/>
        <v>0</v>
      </c>
    </row>
    <row r="33" spans="5:36" x14ac:dyDescent="0.2">
      <c r="E33">
        <f t="shared" si="10"/>
        <v>0</v>
      </c>
      <c r="F33">
        <f t="shared" si="0"/>
        <v>0</v>
      </c>
      <c r="G33">
        <f t="shared" si="1"/>
        <v>0</v>
      </c>
      <c r="H33">
        <f t="shared" si="2"/>
        <v>0</v>
      </c>
      <c r="I33">
        <f t="shared" si="11"/>
        <v>0</v>
      </c>
      <c r="J33">
        <f t="shared" si="12"/>
        <v>0</v>
      </c>
      <c r="K33">
        <f t="shared" si="13"/>
        <v>0</v>
      </c>
      <c r="L33">
        <f t="shared" si="14"/>
        <v>0</v>
      </c>
      <c r="M33">
        <f t="shared" si="15"/>
        <v>0</v>
      </c>
      <c r="N33">
        <f t="shared" si="16"/>
        <v>0</v>
      </c>
      <c r="O33">
        <f>IF($B$14,_xlfn.IFNA(INDEX(תמותה!$A$1:$E$121,MATCH(F33,תמותה!$A$1:A$121,0),IF($B$9="זכר",2,4)),1),0)</f>
        <v>0</v>
      </c>
      <c r="P33">
        <f>IF($B$14,_xlfn.IFNA(INDEX('שיפור תמותה'!$A$1:$E$8743,MATCH(F33&amp;G33,'שיפור תמותה'!$C$1:$C$8743,0),IF($B$9="זכר",4,5)),1),0)</f>
        <v>0</v>
      </c>
      <c r="Q33">
        <f>IF($B$14,_xlfn.IFNA(INDEX('שיפור תמותה'!$A$1:$E$8743,MATCH(F33&amp;G33-1,'שיפור תמותה'!$C$1:$C$8743,0),IF($B$9="זכר",4,5)),1),0)</f>
        <v>0</v>
      </c>
      <c r="R33">
        <f t="shared" si="3"/>
        <v>0</v>
      </c>
      <c r="S33">
        <f t="shared" si="4"/>
        <v>0</v>
      </c>
      <c r="T33">
        <f t="shared" si="17"/>
        <v>0</v>
      </c>
      <c r="U33">
        <f t="shared" si="5"/>
        <v>0</v>
      </c>
      <c r="V33">
        <f t="shared" si="6"/>
        <v>0</v>
      </c>
      <c r="W33">
        <f t="shared" si="18"/>
        <v>0</v>
      </c>
      <c r="X33">
        <f>IF($B$15,_xlfn.IFNA(INDEX(תמותה!$A$1:$E$121,MATCH(U33,תמותה!$A$1:A$121,0),IF($B$11="זכר",2,4)),1),0)</f>
        <v>0</v>
      </c>
      <c r="Y33">
        <f>IF($B$15,_xlfn.IFNA(INDEX('שיפור תמותה'!$A$1:$E$8743,MATCH(U33&amp;V33,'שיפור תמותה'!$C$1:$C$8743,0),IF($B$11="זכר",4,5)),1),0)</f>
        <v>0</v>
      </c>
      <c r="Z33">
        <f>IF($B$15,_xlfn.IFNA(INDEX('שיפור תמותה'!$A$1:$E$8743,MATCH(U33&amp;V33-1,'שיפור תמותה'!$C$1:$C$8743,0),IF($B$11="זכר",4,5)),1),0)</f>
        <v>0</v>
      </c>
      <c r="AA33">
        <f t="shared" si="7"/>
        <v>0</v>
      </c>
      <c r="AB33">
        <f t="shared" si="19"/>
        <v>0</v>
      </c>
      <c r="AC33">
        <f>IF($B$15,_xlfn.IFNA(INDEX(תמותה!$A$1:$E$121,MATCH(U33,תמותה!$A$1:A$121,0),IF($B$11="זכר",3,5)),1),0)</f>
        <v>0</v>
      </c>
      <c r="AD33">
        <f t="shared" si="8"/>
        <v>0</v>
      </c>
      <c r="AE33">
        <f t="shared" si="9"/>
        <v>0</v>
      </c>
      <c r="AF33">
        <f t="shared" si="20"/>
        <v>0</v>
      </c>
      <c r="AG33">
        <f t="shared" si="21"/>
        <v>0</v>
      </c>
      <c r="AH33">
        <f t="shared" si="22"/>
        <v>0</v>
      </c>
      <c r="AI33">
        <f t="shared" si="23"/>
        <v>0</v>
      </c>
      <c r="AJ33">
        <f t="shared" si="24"/>
        <v>0</v>
      </c>
    </row>
    <row r="34" spans="5:36" x14ac:dyDescent="0.2">
      <c r="E34">
        <f t="shared" si="10"/>
        <v>0</v>
      </c>
      <c r="F34">
        <f t="shared" si="0"/>
        <v>0</v>
      </c>
      <c r="G34">
        <f t="shared" si="1"/>
        <v>0</v>
      </c>
      <c r="H34">
        <f t="shared" si="2"/>
        <v>0</v>
      </c>
      <c r="I34">
        <f t="shared" si="11"/>
        <v>0</v>
      </c>
      <c r="J34">
        <f t="shared" si="12"/>
        <v>0</v>
      </c>
      <c r="K34">
        <f t="shared" si="13"/>
        <v>0</v>
      </c>
      <c r="L34">
        <f t="shared" si="14"/>
        <v>0</v>
      </c>
      <c r="M34">
        <f t="shared" si="15"/>
        <v>0</v>
      </c>
      <c r="N34">
        <f t="shared" si="16"/>
        <v>0</v>
      </c>
      <c r="O34">
        <f>IF($B$14,_xlfn.IFNA(INDEX(תמותה!$A$1:$E$121,MATCH(F34,תמותה!$A$1:A$121,0),IF($B$9="זכר",2,4)),1),0)</f>
        <v>0</v>
      </c>
      <c r="P34">
        <f>IF($B$14,_xlfn.IFNA(INDEX('שיפור תמותה'!$A$1:$E$8743,MATCH(F34&amp;G34,'שיפור תמותה'!$C$1:$C$8743,0),IF($B$9="זכר",4,5)),1),0)</f>
        <v>0</v>
      </c>
      <c r="Q34">
        <f>IF($B$14,_xlfn.IFNA(INDEX('שיפור תמותה'!$A$1:$E$8743,MATCH(F34&amp;G34-1,'שיפור תמותה'!$C$1:$C$8743,0),IF($B$9="זכר",4,5)),1),0)</f>
        <v>0</v>
      </c>
      <c r="R34">
        <f t="shared" si="3"/>
        <v>0</v>
      </c>
      <c r="S34">
        <f t="shared" si="4"/>
        <v>0</v>
      </c>
      <c r="T34">
        <f t="shared" si="17"/>
        <v>0</v>
      </c>
      <c r="U34">
        <f t="shared" si="5"/>
        <v>0</v>
      </c>
      <c r="V34">
        <f t="shared" si="6"/>
        <v>0</v>
      </c>
      <c r="W34">
        <f t="shared" si="18"/>
        <v>0</v>
      </c>
      <c r="X34">
        <f>IF($B$15,_xlfn.IFNA(INDEX(תמותה!$A$1:$E$121,MATCH(U34,תמותה!$A$1:A$121,0),IF($B$11="זכר",2,4)),1),0)</f>
        <v>0</v>
      </c>
      <c r="Y34">
        <f>IF($B$15,_xlfn.IFNA(INDEX('שיפור תמותה'!$A$1:$E$8743,MATCH(U34&amp;V34,'שיפור תמותה'!$C$1:$C$8743,0),IF($B$11="זכר",4,5)),1),0)</f>
        <v>0</v>
      </c>
      <c r="Z34">
        <f>IF($B$15,_xlfn.IFNA(INDEX('שיפור תמותה'!$A$1:$E$8743,MATCH(U34&amp;V34-1,'שיפור תמותה'!$C$1:$C$8743,0),IF($B$11="זכר",4,5)),1),0)</f>
        <v>0</v>
      </c>
      <c r="AA34">
        <f t="shared" si="7"/>
        <v>0</v>
      </c>
      <c r="AB34">
        <f t="shared" si="19"/>
        <v>0</v>
      </c>
      <c r="AC34">
        <f>IF($B$15,_xlfn.IFNA(INDEX(תמותה!$A$1:$E$121,MATCH(U34,תמותה!$A$1:A$121,0),IF($B$11="זכר",3,5)),1),0)</f>
        <v>0</v>
      </c>
      <c r="AD34">
        <f t="shared" si="8"/>
        <v>0</v>
      </c>
      <c r="AE34">
        <f t="shared" si="9"/>
        <v>0</v>
      </c>
      <c r="AF34">
        <f t="shared" si="20"/>
        <v>0</v>
      </c>
      <c r="AG34">
        <f t="shared" si="21"/>
        <v>0</v>
      </c>
      <c r="AH34">
        <f t="shared" si="22"/>
        <v>0</v>
      </c>
      <c r="AI34">
        <f t="shared" si="23"/>
        <v>0</v>
      </c>
      <c r="AJ34">
        <f t="shared" si="24"/>
        <v>0</v>
      </c>
    </row>
    <row r="35" spans="5:36" x14ac:dyDescent="0.2">
      <c r="E35">
        <f t="shared" si="10"/>
        <v>0</v>
      </c>
      <c r="F35">
        <f t="shared" si="0"/>
        <v>0</v>
      </c>
      <c r="G35">
        <f t="shared" si="1"/>
        <v>0</v>
      </c>
      <c r="H35">
        <f t="shared" si="2"/>
        <v>0</v>
      </c>
      <c r="I35">
        <f t="shared" si="11"/>
        <v>0</v>
      </c>
      <c r="J35">
        <f t="shared" si="12"/>
        <v>0</v>
      </c>
      <c r="K35">
        <f t="shared" si="13"/>
        <v>0</v>
      </c>
      <c r="L35">
        <f t="shared" si="14"/>
        <v>0</v>
      </c>
      <c r="M35">
        <f t="shared" si="15"/>
        <v>0</v>
      </c>
      <c r="N35">
        <f t="shared" si="16"/>
        <v>0</v>
      </c>
      <c r="O35">
        <f>IF($B$14,_xlfn.IFNA(INDEX(תמותה!$A$1:$E$121,MATCH(F35,תמותה!$A$1:A$121,0),IF($B$9="זכר",2,4)),1),0)</f>
        <v>0</v>
      </c>
      <c r="P35">
        <f>IF($B$14,_xlfn.IFNA(INDEX('שיפור תמותה'!$A$1:$E$8743,MATCH(F35&amp;G35,'שיפור תמותה'!$C$1:$C$8743,0),IF($B$9="זכר",4,5)),1),0)</f>
        <v>0</v>
      </c>
      <c r="Q35">
        <f>IF($B$14,_xlfn.IFNA(INDEX('שיפור תמותה'!$A$1:$E$8743,MATCH(F35&amp;G35-1,'שיפור תמותה'!$C$1:$C$8743,0),IF($B$9="זכר",4,5)),1),0)</f>
        <v>0</v>
      </c>
      <c r="R35">
        <f t="shared" si="3"/>
        <v>0</v>
      </c>
      <c r="S35">
        <f t="shared" si="4"/>
        <v>0</v>
      </c>
      <c r="T35">
        <f t="shared" si="17"/>
        <v>0</v>
      </c>
      <c r="U35">
        <f t="shared" si="5"/>
        <v>0</v>
      </c>
      <c r="V35">
        <f t="shared" si="6"/>
        <v>0</v>
      </c>
      <c r="W35">
        <f t="shared" si="18"/>
        <v>0</v>
      </c>
      <c r="X35">
        <f>IF($B$15,_xlfn.IFNA(INDEX(תמותה!$A$1:$E$121,MATCH(U35,תמותה!$A$1:A$121,0),IF($B$11="זכר",2,4)),1),0)</f>
        <v>0</v>
      </c>
      <c r="Y35">
        <f>IF($B$15,_xlfn.IFNA(INDEX('שיפור תמותה'!$A$1:$E$8743,MATCH(U35&amp;V35,'שיפור תמותה'!$C$1:$C$8743,0),IF($B$11="זכר",4,5)),1),0)</f>
        <v>0</v>
      </c>
      <c r="Z35">
        <f>IF($B$15,_xlfn.IFNA(INDEX('שיפור תמותה'!$A$1:$E$8743,MATCH(U35&amp;V35-1,'שיפור תמותה'!$C$1:$C$8743,0),IF($B$11="זכר",4,5)),1),0)</f>
        <v>0</v>
      </c>
      <c r="AA35">
        <f t="shared" si="7"/>
        <v>0</v>
      </c>
      <c r="AB35">
        <f t="shared" si="19"/>
        <v>0</v>
      </c>
      <c r="AC35">
        <f>IF($B$15,_xlfn.IFNA(INDEX(תמותה!$A$1:$E$121,MATCH(U35,תמותה!$A$1:A$121,0),IF($B$11="זכר",3,5)),1),0)</f>
        <v>0</v>
      </c>
      <c r="AD35">
        <f t="shared" si="8"/>
        <v>0</v>
      </c>
      <c r="AE35">
        <f t="shared" si="9"/>
        <v>0</v>
      </c>
      <c r="AF35">
        <f t="shared" si="20"/>
        <v>0</v>
      </c>
      <c r="AG35">
        <f t="shared" si="21"/>
        <v>0</v>
      </c>
      <c r="AH35">
        <f t="shared" si="22"/>
        <v>0</v>
      </c>
      <c r="AI35">
        <f t="shared" si="23"/>
        <v>0</v>
      </c>
      <c r="AJ35">
        <f t="shared" si="24"/>
        <v>0</v>
      </c>
    </row>
    <row r="36" spans="5:36" x14ac:dyDescent="0.2">
      <c r="E36">
        <f t="shared" si="10"/>
        <v>0</v>
      </c>
      <c r="F36">
        <f t="shared" si="0"/>
        <v>0</v>
      </c>
      <c r="G36">
        <f t="shared" si="1"/>
        <v>0</v>
      </c>
      <c r="H36">
        <f t="shared" si="2"/>
        <v>0</v>
      </c>
      <c r="I36">
        <f t="shared" si="11"/>
        <v>0</v>
      </c>
      <c r="J36">
        <f t="shared" si="12"/>
        <v>0</v>
      </c>
      <c r="K36">
        <f t="shared" si="13"/>
        <v>0</v>
      </c>
      <c r="L36">
        <f t="shared" si="14"/>
        <v>0</v>
      </c>
      <c r="M36">
        <f t="shared" si="15"/>
        <v>0</v>
      </c>
      <c r="N36">
        <f t="shared" si="16"/>
        <v>0</v>
      </c>
      <c r="O36">
        <f>IF($B$14,_xlfn.IFNA(INDEX(תמותה!$A$1:$E$121,MATCH(F36,תמותה!$A$1:A$121,0),IF($B$9="זכר",2,4)),1),0)</f>
        <v>0</v>
      </c>
      <c r="P36">
        <f>IF($B$14,_xlfn.IFNA(INDEX('שיפור תמותה'!$A$1:$E$8743,MATCH(F36&amp;G36,'שיפור תמותה'!$C$1:$C$8743,0),IF($B$9="זכר",4,5)),1),0)</f>
        <v>0</v>
      </c>
      <c r="Q36">
        <f>IF($B$14,_xlfn.IFNA(INDEX('שיפור תמותה'!$A$1:$E$8743,MATCH(F36&amp;G36-1,'שיפור תמותה'!$C$1:$C$8743,0),IF($B$9="זכר",4,5)),1),0)</f>
        <v>0</v>
      </c>
      <c r="R36">
        <f t="shared" si="3"/>
        <v>0</v>
      </c>
      <c r="S36">
        <f t="shared" si="4"/>
        <v>0</v>
      </c>
      <c r="T36">
        <f t="shared" si="17"/>
        <v>0</v>
      </c>
      <c r="U36">
        <f t="shared" si="5"/>
        <v>0</v>
      </c>
      <c r="V36">
        <f t="shared" si="6"/>
        <v>0</v>
      </c>
      <c r="W36">
        <f t="shared" si="18"/>
        <v>0</v>
      </c>
      <c r="X36">
        <f>IF($B$15,_xlfn.IFNA(INDEX(תמותה!$A$1:$E$121,MATCH(U36,תמותה!$A$1:A$121,0),IF($B$11="זכר",2,4)),1),0)</f>
        <v>0</v>
      </c>
      <c r="Y36">
        <f>IF($B$15,_xlfn.IFNA(INDEX('שיפור תמותה'!$A$1:$E$8743,MATCH(U36&amp;V36,'שיפור תמותה'!$C$1:$C$8743,0),IF($B$11="זכר",4,5)),1),0)</f>
        <v>0</v>
      </c>
      <c r="Z36">
        <f>IF($B$15,_xlfn.IFNA(INDEX('שיפור תמותה'!$A$1:$E$8743,MATCH(U36&amp;V36-1,'שיפור תמותה'!$C$1:$C$8743,0),IF($B$11="זכר",4,5)),1),0)</f>
        <v>0</v>
      </c>
      <c r="AA36">
        <f t="shared" si="7"/>
        <v>0</v>
      </c>
      <c r="AB36">
        <f t="shared" si="19"/>
        <v>0</v>
      </c>
      <c r="AC36">
        <f>IF($B$15,_xlfn.IFNA(INDEX(תמותה!$A$1:$E$121,MATCH(U36,תמותה!$A$1:A$121,0),IF($B$11="זכר",3,5)),1),0)</f>
        <v>0</v>
      </c>
      <c r="AD36">
        <f t="shared" si="8"/>
        <v>0</v>
      </c>
      <c r="AE36">
        <f t="shared" si="9"/>
        <v>0</v>
      </c>
      <c r="AF36">
        <f t="shared" si="20"/>
        <v>0</v>
      </c>
      <c r="AG36">
        <f t="shared" si="21"/>
        <v>0</v>
      </c>
      <c r="AH36">
        <f t="shared" si="22"/>
        <v>0</v>
      </c>
      <c r="AI36">
        <f t="shared" si="23"/>
        <v>0</v>
      </c>
      <c r="AJ36">
        <f t="shared" si="24"/>
        <v>0</v>
      </c>
    </row>
    <row r="37" spans="5:36" x14ac:dyDescent="0.2">
      <c r="E37">
        <f t="shared" si="10"/>
        <v>0</v>
      </c>
      <c r="F37">
        <f t="shared" si="0"/>
        <v>0</v>
      </c>
      <c r="G37">
        <f t="shared" si="1"/>
        <v>0</v>
      </c>
      <c r="H37">
        <f t="shared" si="2"/>
        <v>0</v>
      </c>
      <c r="I37">
        <f t="shared" si="11"/>
        <v>0</v>
      </c>
      <c r="J37">
        <f t="shared" si="12"/>
        <v>0</v>
      </c>
      <c r="K37">
        <f t="shared" si="13"/>
        <v>0</v>
      </c>
      <c r="L37">
        <f t="shared" si="14"/>
        <v>0</v>
      </c>
      <c r="M37">
        <f t="shared" si="15"/>
        <v>0</v>
      </c>
      <c r="N37">
        <f t="shared" si="16"/>
        <v>0</v>
      </c>
      <c r="O37">
        <f>IF($B$14,_xlfn.IFNA(INDEX(תמותה!$A$1:$E$121,MATCH(F37,תמותה!$A$1:A$121,0),IF($B$9="זכר",2,4)),1),0)</f>
        <v>0</v>
      </c>
      <c r="P37">
        <f>IF($B$14,_xlfn.IFNA(INDEX('שיפור תמותה'!$A$1:$E$8743,MATCH(F37&amp;G37,'שיפור תמותה'!$C$1:$C$8743,0),IF($B$9="זכר",4,5)),1),0)</f>
        <v>0</v>
      </c>
      <c r="Q37">
        <f>IF($B$14,_xlfn.IFNA(INDEX('שיפור תמותה'!$A$1:$E$8743,MATCH(F37&amp;G37-1,'שיפור תמותה'!$C$1:$C$8743,0),IF($B$9="זכר",4,5)),1),0)</f>
        <v>0</v>
      </c>
      <c r="R37">
        <f t="shared" si="3"/>
        <v>0</v>
      </c>
      <c r="S37">
        <f t="shared" si="4"/>
        <v>0</v>
      </c>
      <c r="T37">
        <f t="shared" si="17"/>
        <v>0</v>
      </c>
      <c r="U37">
        <f t="shared" si="5"/>
        <v>0</v>
      </c>
      <c r="V37">
        <f t="shared" si="6"/>
        <v>0</v>
      </c>
      <c r="W37">
        <f t="shared" si="18"/>
        <v>0</v>
      </c>
      <c r="X37">
        <f>IF($B$15,_xlfn.IFNA(INDEX(תמותה!$A$1:$E$121,MATCH(U37,תמותה!$A$1:A$121,0),IF($B$11="זכר",2,4)),1),0)</f>
        <v>0</v>
      </c>
      <c r="Y37">
        <f>IF($B$15,_xlfn.IFNA(INDEX('שיפור תמותה'!$A$1:$E$8743,MATCH(U37&amp;V37,'שיפור תמותה'!$C$1:$C$8743,0),IF($B$11="זכר",4,5)),1),0)</f>
        <v>0</v>
      </c>
      <c r="Z37">
        <f>IF($B$15,_xlfn.IFNA(INDEX('שיפור תמותה'!$A$1:$E$8743,MATCH(U37&amp;V37-1,'שיפור תמותה'!$C$1:$C$8743,0),IF($B$11="זכר",4,5)),1),0)</f>
        <v>0</v>
      </c>
      <c r="AA37">
        <f t="shared" si="7"/>
        <v>0</v>
      </c>
      <c r="AB37">
        <f t="shared" si="19"/>
        <v>0</v>
      </c>
      <c r="AC37">
        <f>IF($B$15,_xlfn.IFNA(INDEX(תמותה!$A$1:$E$121,MATCH(U37,תמותה!$A$1:A$121,0),IF($B$11="זכר",3,5)),1),0)</f>
        <v>0</v>
      </c>
      <c r="AD37">
        <f t="shared" si="8"/>
        <v>0</v>
      </c>
      <c r="AE37">
        <f t="shared" si="9"/>
        <v>0</v>
      </c>
      <c r="AF37">
        <f t="shared" si="20"/>
        <v>0</v>
      </c>
      <c r="AG37">
        <f t="shared" si="21"/>
        <v>0</v>
      </c>
      <c r="AH37">
        <f t="shared" si="22"/>
        <v>0</v>
      </c>
      <c r="AI37">
        <f t="shared" si="23"/>
        <v>0</v>
      </c>
      <c r="AJ37">
        <f t="shared" si="24"/>
        <v>0</v>
      </c>
    </row>
    <row r="38" spans="5:36" x14ac:dyDescent="0.2">
      <c r="E38">
        <f t="shared" si="10"/>
        <v>0</v>
      </c>
      <c r="F38">
        <f t="shared" si="0"/>
        <v>0</v>
      </c>
      <c r="G38">
        <f t="shared" si="1"/>
        <v>0</v>
      </c>
      <c r="H38">
        <f t="shared" si="2"/>
        <v>0</v>
      </c>
      <c r="I38">
        <f t="shared" si="11"/>
        <v>0</v>
      </c>
      <c r="J38">
        <f t="shared" si="12"/>
        <v>0</v>
      </c>
      <c r="K38">
        <f t="shared" si="13"/>
        <v>0</v>
      </c>
      <c r="L38">
        <f t="shared" si="14"/>
        <v>0</v>
      </c>
      <c r="M38">
        <f t="shared" si="15"/>
        <v>0</v>
      </c>
      <c r="N38">
        <f t="shared" si="16"/>
        <v>0</v>
      </c>
      <c r="O38">
        <f>IF($B$14,_xlfn.IFNA(INDEX(תמותה!$A$1:$E$121,MATCH(F38,תמותה!$A$1:A$121,0),IF($B$9="זכר",2,4)),1),0)</f>
        <v>0</v>
      </c>
      <c r="P38">
        <f>IF($B$14,_xlfn.IFNA(INDEX('שיפור תמותה'!$A$1:$E$8743,MATCH(F38&amp;G38,'שיפור תמותה'!$C$1:$C$8743,0),IF($B$9="זכר",4,5)),1),0)</f>
        <v>0</v>
      </c>
      <c r="Q38">
        <f>IF($B$14,_xlfn.IFNA(INDEX('שיפור תמותה'!$A$1:$E$8743,MATCH(F38&amp;G38-1,'שיפור תמותה'!$C$1:$C$8743,0),IF($B$9="זכר",4,5)),1),0)</f>
        <v>0</v>
      </c>
      <c r="R38">
        <f t="shared" si="3"/>
        <v>0</v>
      </c>
      <c r="S38">
        <f t="shared" si="4"/>
        <v>0</v>
      </c>
      <c r="T38">
        <f t="shared" si="17"/>
        <v>0</v>
      </c>
      <c r="U38">
        <f t="shared" si="5"/>
        <v>0</v>
      </c>
      <c r="V38">
        <f t="shared" si="6"/>
        <v>0</v>
      </c>
      <c r="W38">
        <f t="shared" si="18"/>
        <v>0</v>
      </c>
      <c r="X38">
        <f>IF($B$15,_xlfn.IFNA(INDEX(תמותה!$A$1:$E$121,MATCH(U38,תמותה!$A$1:A$121,0),IF($B$11="זכר",2,4)),1),0)</f>
        <v>0</v>
      </c>
      <c r="Y38">
        <f>IF($B$15,_xlfn.IFNA(INDEX('שיפור תמותה'!$A$1:$E$8743,MATCH(U38&amp;V38,'שיפור תמותה'!$C$1:$C$8743,0),IF($B$11="זכר",4,5)),1),0)</f>
        <v>0</v>
      </c>
      <c r="Z38">
        <f>IF($B$15,_xlfn.IFNA(INDEX('שיפור תמותה'!$A$1:$E$8743,MATCH(U38&amp;V38-1,'שיפור תמותה'!$C$1:$C$8743,0),IF($B$11="זכר",4,5)),1),0)</f>
        <v>0</v>
      </c>
      <c r="AA38">
        <f t="shared" si="7"/>
        <v>0</v>
      </c>
      <c r="AB38">
        <f t="shared" si="19"/>
        <v>0</v>
      </c>
      <c r="AC38">
        <f>IF($B$15,_xlfn.IFNA(INDEX(תמותה!$A$1:$E$121,MATCH(U38,תמותה!$A$1:A$121,0),IF($B$11="זכר",3,5)),1),0)</f>
        <v>0</v>
      </c>
      <c r="AD38">
        <f t="shared" si="8"/>
        <v>0</v>
      </c>
      <c r="AE38">
        <f t="shared" si="9"/>
        <v>0</v>
      </c>
      <c r="AF38">
        <f t="shared" si="20"/>
        <v>0</v>
      </c>
      <c r="AG38">
        <f t="shared" si="21"/>
        <v>0</v>
      </c>
      <c r="AH38">
        <f t="shared" si="22"/>
        <v>0</v>
      </c>
      <c r="AI38">
        <f t="shared" si="23"/>
        <v>0</v>
      </c>
      <c r="AJ38">
        <f t="shared" si="24"/>
        <v>0</v>
      </c>
    </row>
    <row r="39" spans="5:36" x14ac:dyDescent="0.2">
      <c r="E39">
        <f t="shared" si="10"/>
        <v>0</v>
      </c>
      <c r="F39">
        <f t="shared" si="0"/>
        <v>0</v>
      </c>
      <c r="G39">
        <f t="shared" si="1"/>
        <v>0</v>
      </c>
      <c r="H39">
        <f t="shared" si="2"/>
        <v>0</v>
      </c>
      <c r="I39">
        <f t="shared" si="11"/>
        <v>0</v>
      </c>
      <c r="J39">
        <f t="shared" si="12"/>
        <v>0</v>
      </c>
      <c r="K39">
        <f t="shared" si="13"/>
        <v>0</v>
      </c>
      <c r="L39">
        <f t="shared" si="14"/>
        <v>0</v>
      </c>
      <c r="M39">
        <f t="shared" si="15"/>
        <v>0</v>
      </c>
      <c r="N39">
        <f t="shared" si="16"/>
        <v>0</v>
      </c>
      <c r="O39">
        <f>IF($B$14,_xlfn.IFNA(INDEX(תמותה!$A$1:$E$121,MATCH(F39,תמותה!$A$1:A$121,0),IF($B$9="זכר",2,4)),1),0)</f>
        <v>0</v>
      </c>
      <c r="P39">
        <f>IF($B$14,_xlfn.IFNA(INDEX('שיפור תמותה'!$A$1:$E$8743,MATCH(F39&amp;G39,'שיפור תמותה'!$C$1:$C$8743,0),IF($B$9="זכר",4,5)),1),0)</f>
        <v>0</v>
      </c>
      <c r="Q39">
        <f>IF($B$14,_xlfn.IFNA(INDEX('שיפור תמותה'!$A$1:$E$8743,MATCH(F39&amp;G39-1,'שיפור תמותה'!$C$1:$C$8743,0),IF($B$9="זכר",4,5)),1),0)</f>
        <v>0</v>
      </c>
      <c r="R39">
        <f t="shared" si="3"/>
        <v>0</v>
      </c>
      <c r="S39">
        <f t="shared" si="4"/>
        <v>0</v>
      </c>
      <c r="T39">
        <f t="shared" si="17"/>
        <v>0</v>
      </c>
      <c r="U39">
        <f t="shared" si="5"/>
        <v>0</v>
      </c>
      <c r="V39">
        <f t="shared" si="6"/>
        <v>0</v>
      </c>
      <c r="W39">
        <f t="shared" si="18"/>
        <v>0</v>
      </c>
      <c r="X39">
        <f>IF($B$15,_xlfn.IFNA(INDEX(תמותה!$A$1:$E$121,MATCH(U39,תמותה!$A$1:A$121,0),IF($B$11="זכר",2,4)),1),0)</f>
        <v>0</v>
      </c>
      <c r="Y39">
        <f>IF($B$15,_xlfn.IFNA(INDEX('שיפור תמותה'!$A$1:$E$8743,MATCH(U39&amp;V39,'שיפור תמותה'!$C$1:$C$8743,0),IF($B$11="זכר",4,5)),1),0)</f>
        <v>0</v>
      </c>
      <c r="Z39">
        <f>IF($B$15,_xlfn.IFNA(INDEX('שיפור תמותה'!$A$1:$E$8743,MATCH(U39&amp;V39-1,'שיפור תמותה'!$C$1:$C$8743,0),IF($B$11="זכר",4,5)),1),0)</f>
        <v>0</v>
      </c>
      <c r="AA39">
        <f t="shared" si="7"/>
        <v>0</v>
      </c>
      <c r="AB39">
        <f t="shared" si="19"/>
        <v>0</v>
      </c>
      <c r="AC39">
        <f>IF($B$15,_xlfn.IFNA(INDEX(תמותה!$A$1:$E$121,MATCH(U39,תמותה!$A$1:A$121,0),IF($B$11="זכר",3,5)),1),0)</f>
        <v>0</v>
      </c>
      <c r="AD39">
        <f t="shared" si="8"/>
        <v>0</v>
      </c>
      <c r="AE39">
        <f t="shared" si="9"/>
        <v>0</v>
      </c>
      <c r="AF39">
        <f t="shared" si="20"/>
        <v>0</v>
      </c>
      <c r="AG39">
        <f t="shared" si="21"/>
        <v>0</v>
      </c>
      <c r="AH39">
        <f t="shared" si="22"/>
        <v>0</v>
      </c>
      <c r="AI39">
        <f t="shared" si="23"/>
        <v>0</v>
      </c>
      <c r="AJ39">
        <f t="shared" si="24"/>
        <v>0</v>
      </c>
    </row>
    <row r="40" spans="5:36" x14ac:dyDescent="0.2">
      <c r="E40">
        <f t="shared" si="10"/>
        <v>0</v>
      </c>
      <c r="F40">
        <f t="shared" si="0"/>
        <v>0</v>
      </c>
      <c r="G40">
        <f t="shared" si="1"/>
        <v>0</v>
      </c>
      <c r="H40">
        <f t="shared" si="2"/>
        <v>0</v>
      </c>
      <c r="I40">
        <f t="shared" si="11"/>
        <v>0</v>
      </c>
      <c r="J40">
        <f t="shared" si="12"/>
        <v>0</v>
      </c>
      <c r="K40">
        <f t="shared" si="13"/>
        <v>0</v>
      </c>
      <c r="L40">
        <f t="shared" si="14"/>
        <v>0</v>
      </c>
      <c r="M40">
        <f t="shared" si="15"/>
        <v>0</v>
      </c>
      <c r="N40">
        <f t="shared" si="16"/>
        <v>0</v>
      </c>
      <c r="O40">
        <f>IF($B$14,_xlfn.IFNA(INDEX(תמותה!$A$1:$E$121,MATCH(F40,תמותה!$A$1:A$121,0),IF($B$9="זכר",2,4)),1),0)</f>
        <v>0</v>
      </c>
      <c r="P40">
        <f>IF($B$14,_xlfn.IFNA(INDEX('שיפור תמותה'!$A$1:$E$8743,MATCH(F40&amp;G40,'שיפור תמותה'!$C$1:$C$8743,0),IF($B$9="זכר",4,5)),1),0)</f>
        <v>0</v>
      </c>
      <c r="Q40">
        <f>IF($B$14,_xlfn.IFNA(INDEX('שיפור תמותה'!$A$1:$E$8743,MATCH(F40&amp;G40-1,'שיפור תמותה'!$C$1:$C$8743,0),IF($B$9="זכר",4,5)),1),0)</f>
        <v>0</v>
      </c>
      <c r="R40">
        <f t="shared" si="3"/>
        <v>0</v>
      </c>
      <c r="S40">
        <f t="shared" si="4"/>
        <v>0</v>
      </c>
      <c r="T40">
        <f t="shared" si="17"/>
        <v>0</v>
      </c>
      <c r="U40">
        <f t="shared" si="5"/>
        <v>0</v>
      </c>
      <c r="V40">
        <f t="shared" si="6"/>
        <v>0</v>
      </c>
      <c r="W40">
        <f t="shared" si="18"/>
        <v>0</v>
      </c>
      <c r="X40">
        <f>IF($B$15,_xlfn.IFNA(INDEX(תמותה!$A$1:$E$121,MATCH(U40,תמותה!$A$1:A$121,0),IF($B$11="זכר",2,4)),1),0)</f>
        <v>0</v>
      </c>
      <c r="Y40">
        <f>IF($B$15,_xlfn.IFNA(INDEX('שיפור תמותה'!$A$1:$E$8743,MATCH(U40&amp;V40,'שיפור תמותה'!$C$1:$C$8743,0),IF($B$11="זכר",4,5)),1),0)</f>
        <v>0</v>
      </c>
      <c r="Z40">
        <f>IF($B$15,_xlfn.IFNA(INDEX('שיפור תמותה'!$A$1:$E$8743,MATCH(U40&amp;V40-1,'שיפור תמותה'!$C$1:$C$8743,0),IF($B$11="זכר",4,5)),1),0)</f>
        <v>0</v>
      </c>
      <c r="AA40">
        <f t="shared" si="7"/>
        <v>0</v>
      </c>
      <c r="AB40">
        <f t="shared" si="19"/>
        <v>0</v>
      </c>
      <c r="AC40">
        <f>IF($B$15,_xlfn.IFNA(INDEX(תמותה!$A$1:$E$121,MATCH(U40,תמותה!$A$1:A$121,0),IF($B$11="זכר",3,5)),1),0)</f>
        <v>0</v>
      </c>
      <c r="AD40">
        <f t="shared" si="8"/>
        <v>0</v>
      </c>
      <c r="AE40">
        <f t="shared" si="9"/>
        <v>0</v>
      </c>
      <c r="AF40">
        <f t="shared" si="20"/>
        <v>0</v>
      </c>
      <c r="AG40">
        <f t="shared" si="21"/>
        <v>0</v>
      </c>
      <c r="AH40">
        <f t="shared" si="22"/>
        <v>0</v>
      </c>
      <c r="AI40">
        <f t="shared" si="23"/>
        <v>0</v>
      </c>
      <c r="AJ40">
        <f t="shared" si="24"/>
        <v>0</v>
      </c>
    </row>
    <row r="41" spans="5:36" x14ac:dyDescent="0.2">
      <c r="E41">
        <f t="shared" si="10"/>
        <v>0</v>
      </c>
      <c r="F41">
        <f t="shared" si="0"/>
        <v>0</v>
      </c>
      <c r="G41">
        <f t="shared" si="1"/>
        <v>0</v>
      </c>
      <c r="H41">
        <f t="shared" si="2"/>
        <v>0</v>
      </c>
      <c r="I41">
        <f t="shared" si="11"/>
        <v>0</v>
      </c>
      <c r="J41">
        <f t="shared" si="12"/>
        <v>0</v>
      </c>
      <c r="K41">
        <f t="shared" si="13"/>
        <v>0</v>
      </c>
      <c r="L41">
        <f t="shared" si="14"/>
        <v>0</v>
      </c>
      <c r="M41">
        <f t="shared" si="15"/>
        <v>0</v>
      </c>
      <c r="N41">
        <f t="shared" si="16"/>
        <v>0</v>
      </c>
      <c r="O41">
        <f>IF($B$14,_xlfn.IFNA(INDEX(תמותה!$A$1:$E$121,MATCH(F41,תמותה!$A$1:A$121,0),IF($B$9="זכר",2,4)),1),0)</f>
        <v>0</v>
      </c>
      <c r="P41">
        <f>IF($B$14,_xlfn.IFNA(INDEX('שיפור תמותה'!$A$1:$E$8743,MATCH(F41&amp;G41,'שיפור תמותה'!$C$1:$C$8743,0),IF($B$9="זכר",4,5)),1),0)</f>
        <v>0</v>
      </c>
      <c r="Q41">
        <f>IF($B$14,_xlfn.IFNA(INDEX('שיפור תמותה'!$A$1:$E$8743,MATCH(F41&amp;G41-1,'שיפור תמותה'!$C$1:$C$8743,0),IF($B$9="זכר",4,5)),1),0)</f>
        <v>0</v>
      </c>
      <c r="R41">
        <f t="shared" si="3"/>
        <v>0</v>
      </c>
      <c r="S41">
        <f t="shared" si="4"/>
        <v>0</v>
      </c>
      <c r="T41">
        <f t="shared" si="17"/>
        <v>0</v>
      </c>
      <c r="U41">
        <f t="shared" si="5"/>
        <v>0</v>
      </c>
      <c r="V41">
        <f t="shared" si="6"/>
        <v>0</v>
      </c>
      <c r="W41">
        <f t="shared" si="18"/>
        <v>0</v>
      </c>
      <c r="X41">
        <f>IF($B$15,_xlfn.IFNA(INDEX(תמותה!$A$1:$E$121,MATCH(U41,תמותה!$A$1:A$121,0),IF($B$11="זכר",2,4)),1),0)</f>
        <v>0</v>
      </c>
      <c r="Y41">
        <f>IF($B$15,_xlfn.IFNA(INDEX('שיפור תמותה'!$A$1:$E$8743,MATCH(U41&amp;V41,'שיפור תמותה'!$C$1:$C$8743,0),IF($B$11="זכר",4,5)),1),0)</f>
        <v>0</v>
      </c>
      <c r="Z41">
        <f>IF($B$15,_xlfn.IFNA(INDEX('שיפור תמותה'!$A$1:$E$8743,MATCH(U41&amp;V41-1,'שיפור תמותה'!$C$1:$C$8743,0),IF($B$11="זכר",4,5)),1),0)</f>
        <v>0</v>
      </c>
      <c r="AA41">
        <f t="shared" si="7"/>
        <v>0</v>
      </c>
      <c r="AB41">
        <f t="shared" si="19"/>
        <v>0</v>
      </c>
      <c r="AC41">
        <f>IF($B$15,_xlfn.IFNA(INDEX(תמותה!$A$1:$E$121,MATCH(U41,תמותה!$A$1:A$121,0),IF($B$11="זכר",3,5)),1),0)</f>
        <v>0</v>
      </c>
      <c r="AD41">
        <f t="shared" si="8"/>
        <v>0</v>
      </c>
      <c r="AE41">
        <f t="shared" si="9"/>
        <v>0</v>
      </c>
      <c r="AF41">
        <f t="shared" si="20"/>
        <v>0</v>
      </c>
      <c r="AG41">
        <f t="shared" si="21"/>
        <v>0</v>
      </c>
      <c r="AH41">
        <f t="shared" si="22"/>
        <v>0</v>
      </c>
      <c r="AI41">
        <f t="shared" si="23"/>
        <v>0</v>
      </c>
      <c r="AJ41">
        <f t="shared" si="24"/>
        <v>0</v>
      </c>
    </row>
    <row r="42" spans="5:36" x14ac:dyDescent="0.2">
      <c r="E42">
        <f t="shared" si="10"/>
        <v>0</v>
      </c>
      <c r="F42">
        <f t="shared" si="0"/>
        <v>0</v>
      </c>
      <c r="G42">
        <f t="shared" si="1"/>
        <v>0</v>
      </c>
      <c r="H42">
        <f t="shared" si="2"/>
        <v>0</v>
      </c>
      <c r="I42">
        <f t="shared" si="11"/>
        <v>0</v>
      </c>
      <c r="J42">
        <f t="shared" si="12"/>
        <v>0</v>
      </c>
      <c r="K42">
        <f t="shared" si="13"/>
        <v>0</v>
      </c>
      <c r="L42">
        <f t="shared" si="14"/>
        <v>0</v>
      </c>
      <c r="M42">
        <f t="shared" si="15"/>
        <v>0</v>
      </c>
      <c r="N42">
        <f t="shared" si="16"/>
        <v>0</v>
      </c>
      <c r="O42">
        <f>IF($B$14,_xlfn.IFNA(INDEX(תמותה!$A$1:$E$121,MATCH(F42,תמותה!$A$1:A$121,0),IF($B$9="זכר",2,4)),1),0)</f>
        <v>0</v>
      </c>
      <c r="P42">
        <f>IF($B$14,_xlfn.IFNA(INDEX('שיפור תמותה'!$A$1:$E$8743,MATCH(F42&amp;G42,'שיפור תמותה'!$C$1:$C$8743,0),IF($B$9="זכר",4,5)),1),0)</f>
        <v>0</v>
      </c>
      <c r="Q42">
        <f>IF($B$14,_xlfn.IFNA(INDEX('שיפור תמותה'!$A$1:$E$8743,MATCH(F42&amp;G42-1,'שיפור תמותה'!$C$1:$C$8743,0),IF($B$9="זכר",4,5)),1),0)</f>
        <v>0</v>
      </c>
      <c r="R42">
        <f t="shared" si="3"/>
        <v>0</v>
      </c>
      <c r="S42">
        <f t="shared" si="4"/>
        <v>0</v>
      </c>
      <c r="T42">
        <f t="shared" si="17"/>
        <v>0</v>
      </c>
      <c r="U42">
        <f t="shared" si="5"/>
        <v>0</v>
      </c>
      <c r="V42">
        <f t="shared" si="6"/>
        <v>0</v>
      </c>
      <c r="W42">
        <f t="shared" si="18"/>
        <v>0</v>
      </c>
      <c r="X42">
        <f>IF($B$15,_xlfn.IFNA(INDEX(תמותה!$A$1:$E$121,MATCH(U42,תמותה!$A$1:A$121,0),IF($B$11="זכר",2,4)),1),0)</f>
        <v>0</v>
      </c>
      <c r="Y42">
        <f>IF($B$15,_xlfn.IFNA(INDEX('שיפור תמותה'!$A$1:$E$8743,MATCH(U42&amp;V42,'שיפור תמותה'!$C$1:$C$8743,0),IF($B$11="זכר",4,5)),1),0)</f>
        <v>0</v>
      </c>
      <c r="Z42">
        <f>IF($B$15,_xlfn.IFNA(INDEX('שיפור תמותה'!$A$1:$E$8743,MATCH(U42&amp;V42-1,'שיפור תמותה'!$C$1:$C$8743,0),IF($B$11="זכר",4,5)),1),0)</f>
        <v>0</v>
      </c>
      <c r="AA42">
        <f t="shared" si="7"/>
        <v>0</v>
      </c>
      <c r="AB42">
        <f t="shared" si="19"/>
        <v>0</v>
      </c>
      <c r="AC42">
        <f>IF($B$15,_xlfn.IFNA(INDEX(תמותה!$A$1:$E$121,MATCH(U42,תמותה!$A$1:A$121,0),IF($B$11="זכר",3,5)),1),0)</f>
        <v>0</v>
      </c>
      <c r="AD42">
        <f t="shared" si="8"/>
        <v>0</v>
      </c>
      <c r="AE42">
        <f t="shared" si="9"/>
        <v>0</v>
      </c>
      <c r="AF42">
        <f t="shared" si="20"/>
        <v>0</v>
      </c>
      <c r="AG42">
        <f t="shared" si="21"/>
        <v>0</v>
      </c>
      <c r="AH42">
        <f t="shared" si="22"/>
        <v>0</v>
      </c>
      <c r="AI42">
        <f t="shared" si="23"/>
        <v>0</v>
      </c>
      <c r="AJ42">
        <f t="shared" si="24"/>
        <v>0</v>
      </c>
    </row>
    <row r="43" spans="5:36" x14ac:dyDescent="0.2">
      <c r="E43">
        <f t="shared" si="10"/>
        <v>0</v>
      </c>
      <c r="F43">
        <f t="shared" si="0"/>
        <v>0</v>
      </c>
      <c r="G43">
        <f t="shared" si="1"/>
        <v>0</v>
      </c>
      <c r="H43">
        <f t="shared" si="2"/>
        <v>0</v>
      </c>
      <c r="I43">
        <f t="shared" si="11"/>
        <v>0</v>
      </c>
      <c r="J43">
        <f t="shared" si="12"/>
        <v>0</v>
      </c>
      <c r="K43">
        <f t="shared" si="13"/>
        <v>0</v>
      </c>
      <c r="L43">
        <f t="shared" si="14"/>
        <v>0</v>
      </c>
      <c r="M43">
        <f t="shared" si="15"/>
        <v>0</v>
      </c>
      <c r="N43">
        <f t="shared" si="16"/>
        <v>0</v>
      </c>
      <c r="O43">
        <f>IF($B$14,_xlfn.IFNA(INDEX(תמותה!$A$1:$E$121,MATCH(F43,תמותה!$A$1:A$121,0),IF($B$9="זכר",2,4)),1),0)</f>
        <v>0</v>
      </c>
      <c r="P43">
        <f>IF($B$14,_xlfn.IFNA(INDEX('שיפור תמותה'!$A$1:$E$8743,MATCH(F43&amp;G43,'שיפור תמותה'!$C$1:$C$8743,0),IF($B$9="זכר",4,5)),1),0)</f>
        <v>0</v>
      </c>
      <c r="Q43">
        <f>IF($B$14,_xlfn.IFNA(INDEX('שיפור תמותה'!$A$1:$E$8743,MATCH(F43&amp;G43-1,'שיפור תמותה'!$C$1:$C$8743,0),IF($B$9="זכר",4,5)),1),0)</f>
        <v>0</v>
      </c>
      <c r="R43">
        <f t="shared" si="3"/>
        <v>0</v>
      </c>
      <c r="S43">
        <f t="shared" si="4"/>
        <v>0</v>
      </c>
      <c r="T43">
        <f t="shared" si="17"/>
        <v>0</v>
      </c>
      <c r="U43">
        <f t="shared" si="5"/>
        <v>0</v>
      </c>
      <c r="V43">
        <f t="shared" si="6"/>
        <v>0</v>
      </c>
      <c r="W43">
        <f t="shared" si="18"/>
        <v>0</v>
      </c>
      <c r="X43">
        <f>IF($B$15,_xlfn.IFNA(INDEX(תמותה!$A$1:$E$121,MATCH(U43,תמותה!$A$1:A$121,0),IF($B$11="זכר",2,4)),1),0)</f>
        <v>0</v>
      </c>
      <c r="Y43">
        <f>IF($B$15,_xlfn.IFNA(INDEX('שיפור תמותה'!$A$1:$E$8743,MATCH(U43&amp;V43,'שיפור תמותה'!$C$1:$C$8743,0),IF($B$11="זכר",4,5)),1),0)</f>
        <v>0</v>
      </c>
      <c r="Z43">
        <f>IF($B$15,_xlfn.IFNA(INDEX('שיפור תמותה'!$A$1:$E$8743,MATCH(U43&amp;V43-1,'שיפור תמותה'!$C$1:$C$8743,0),IF($B$11="זכר",4,5)),1),0)</f>
        <v>0</v>
      </c>
      <c r="AA43">
        <f t="shared" si="7"/>
        <v>0</v>
      </c>
      <c r="AB43">
        <f t="shared" si="19"/>
        <v>0</v>
      </c>
      <c r="AC43">
        <f>IF($B$15,_xlfn.IFNA(INDEX(תמותה!$A$1:$E$121,MATCH(U43,תמותה!$A$1:A$121,0),IF($B$11="זכר",3,5)),1),0)</f>
        <v>0</v>
      </c>
      <c r="AD43">
        <f t="shared" si="8"/>
        <v>0</v>
      </c>
      <c r="AE43">
        <f t="shared" si="9"/>
        <v>0</v>
      </c>
      <c r="AF43">
        <f t="shared" si="20"/>
        <v>0</v>
      </c>
      <c r="AG43">
        <f t="shared" si="21"/>
        <v>0</v>
      </c>
      <c r="AH43">
        <f t="shared" si="22"/>
        <v>0</v>
      </c>
      <c r="AI43">
        <f t="shared" si="23"/>
        <v>0</v>
      </c>
      <c r="AJ43">
        <f t="shared" si="24"/>
        <v>0</v>
      </c>
    </row>
    <row r="44" spans="5:36" x14ac:dyDescent="0.2">
      <c r="E44">
        <f t="shared" si="10"/>
        <v>0</v>
      </c>
      <c r="F44">
        <f t="shared" si="0"/>
        <v>0</v>
      </c>
      <c r="G44">
        <f t="shared" si="1"/>
        <v>0</v>
      </c>
      <c r="H44">
        <f t="shared" si="2"/>
        <v>0</v>
      </c>
      <c r="I44">
        <f t="shared" si="11"/>
        <v>0</v>
      </c>
      <c r="J44">
        <f t="shared" si="12"/>
        <v>0</v>
      </c>
      <c r="K44">
        <f t="shared" si="13"/>
        <v>0</v>
      </c>
      <c r="L44">
        <f t="shared" si="14"/>
        <v>0</v>
      </c>
      <c r="M44">
        <f t="shared" si="15"/>
        <v>0</v>
      </c>
      <c r="N44">
        <f t="shared" si="16"/>
        <v>0</v>
      </c>
      <c r="O44">
        <f>IF($B$14,_xlfn.IFNA(INDEX(תמותה!$A$1:$E$121,MATCH(F44,תמותה!$A$1:A$121,0),IF($B$9="זכר",2,4)),1),0)</f>
        <v>0</v>
      </c>
      <c r="P44">
        <f>IF($B$14,_xlfn.IFNA(INDEX('שיפור תמותה'!$A$1:$E$8743,MATCH(F44&amp;G44,'שיפור תמותה'!$C$1:$C$8743,0),IF($B$9="זכר",4,5)),1),0)</f>
        <v>0</v>
      </c>
      <c r="Q44">
        <f>IF($B$14,_xlfn.IFNA(INDEX('שיפור תמותה'!$A$1:$E$8743,MATCH(F44&amp;G44-1,'שיפור תמותה'!$C$1:$C$8743,0),IF($B$9="זכר",4,5)),1),0)</f>
        <v>0</v>
      </c>
      <c r="R44">
        <f t="shared" si="3"/>
        <v>0</v>
      </c>
      <c r="S44">
        <f t="shared" si="4"/>
        <v>0</v>
      </c>
      <c r="T44">
        <f t="shared" si="17"/>
        <v>0</v>
      </c>
      <c r="U44">
        <f t="shared" si="5"/>
        <v>0</v>
      </c>
      <c r="V44">
        <f t="shared" si="6"/>
        <v>0</v>
      </c>
      <c r="W44">
        <f t="shared" si="18"/>
        <v>0</v>
      </c>
      <c r="X44">
        <f>IF($B$15,_xlfn.IFNA(INDEX(תמותה!$A$1:$E$121,MATCH(U44,תמותה!$A$1:A$121,0),IF($B$11="זכר",2,4)),1),0)</f>
        <v>0</v>
      </c>
      <c r="Y44">
        <f>IF($B$15,_xlfn.IFNA(INDEX('שיפור תמותה'!$A$1:$E$8743,MATCH(U44&amp;V44,'שיפור תמותה'!$C$1:$C$8743,0),IF($B$11="זכר",4,5)),1),0)</f>
        <v>0</v>
      </c>
      <c r="Z44">
        <f>IF($B$15,_xlfn.IFNA(INDEX('שיפור תמותה'!$A$1:$E$8743,MATCH(U44&amp;V44-1,'שיפור תמותה'!$C$1:$C$8743,0),IF($B$11="זכר",4,5)),1),0)</f>
        <v>0</v>
      </c>
      <c r="AA44">
        <f t="shared" si="7"/>
        <v>0</v>
      </c>
      <c r="AB44">
        <f t="shared" si="19"/>
        <v>0</v>
      </c>
      <c r="AC44">
        <f>IF($B$15,_xlfn.IFNA(INDEX(תמותה!$A$1:$E$121,MATCH(U44,תמותה!$A$1:A$121,0),IF($B$11="זכר",3,5)),1),0)</f>
        <v>0</v>
      </c>
      <c r="AD44">
        <f t="shared" si="8"/>
        <v>0</v>
      </c>
      <c r="AE44">
        <f t="shared" si="9"/>
        <v>0</v>
      </c>
      <c r="AF44">
        <f t="shared" si="20"/>
        <v>0</v>
      </c>
      <c r="AG44">
        <f t="shared" si="21"/>
        <v>0</v>
      </c>
      <c r="AH44">
        <f t="shared" si="22"/>
        <v>0</v>
      </c>
      <c r="AI44">
        <f t="shared" si="23"/>
        <v>0</v>
      </c>
      <c r="AJ44">
        <f t="shared" si="24"/>
        <v>0</v>
      </c>
    </row>
    <row r="45" spans="5:36" x14ac:dyDescent="0.2">
      <c r="E45">
        <f t="shared" si="10"/>
        <v>0</v>
      </c>
      <c r="F45">
        <f t="shared" si="0"/>
        <v>0</v>
      </c>
      <c r="G45">
        <f t="shared" si="1"/>
        <v>0</v>
      </c>
      <c r="H45">
        <f t="shared" si="2"/>
        <v>0</v>
      </c>
      <c r="I45">
        <f t="shared" si="11"/>
        <v>0</v>
      </c>
      <c r="J45">
        <f t="shared" si="12"/>
        <v>0</v>
      </c>
      <c r="K45">
        <f t="shared" si="13"/>
        <v>0</v>
      </c>
      <c r="L45">
        <f t="shared" si="14"/>
        <v>0</v>
      </c>
      <c r="M45">
        <f t="shared" si="15"/>
        <v>0</v>
      </c>
      <c r="N45">
        <f t="shared" si="16"/>
        <v>0</v>
      </c>
      <c r="O45">
        <f>IF($B$14,_xlfn.IFNA(INDEX(תמותה!$A$1:$E$121,MATCH(F45,תמותה!$A$1:A$121,0),IF($B$9="זכר",2,4)),1),0)</f>
        <v>0</v>
      </c>
      <c r="P45">
        <f>IF($B$14,_xlfn.IFNA(INDEX('שיפור תמותה'!$A$1:$E$8743,MATCH(F45&amp;G45,'שיפור תמותה'!$C$1:$C$8743,0),IF($B$9="זכר",4,5)),1),0)</f>
        <v>0</v>
      </c>
      <c r="Q45">
        <f>IF($B$14,_xlfn.IFNA(INDEX('שיפור תמותה'!$A$1:$E$8743,MATCH(F45&amp;G45-1,'שיפור תמותה'!$C$1:$C$8743,0),IF($B$9="זכר",4,5)),1),0)</f>
        <v>0</v>
      </c>
      <c r="R45">
        <f t="shared" si="3"/>
        <v>0</v>
      </c>
      <c r="S45">
        <f t="shared" si="4"/>
        <v>0</v>
      </c>
      <c r="T45">
        <f t="shared" si="17"/>
        <v>0</v>
      </c>
      <c r="U45">
        <f t="shared" si="5"/>
        <v>0</v>
      </c>
      <c r="V45">
        <f t="shared" si="6"/>
        <v>0</v>
      </c>
      <c r="W45">
        <f t="shared" si="18"/>
        <v>0</v>
      </c>
      <c r="X45">
        <f>IF($B$15,_xlfn.IFNA(INDEX(תמותה!$A$1:$E$121,MATCH(U45,תמותה!$A$1:A$121,0),IF($B$11="זכר",2,4)),1),0)</f>
        <v>0</v>
      </c>
      <c r="Y45">
        <f>IF($B$15,_xlfn.IFNA(INDEX('שיפור תמותה'!$A$1:$E$8743,MATCH(U45&amp;V45,'שיפור תמותה'!$C$1:$C$8743,0),IF($B$11="זכר",4,5)),1),0)</f>
        <v>0</v>
      </c>
      <c r="Z45">
        <f>IF($B$15,_xlfn.IFNA(INDEX('שיפור תמותה'!$A$1:$E$8743,MATCH(U45&amp;V45-1,'שיפור תמותה'!$C$1:$C$8743,0),IF($B$11="זכר",4,5)),1),0)</f>
        <v>0</v>
      </c>
      <c r="AA45">
        <f t="shared" si="7"/>
        <v>0</v>
      </c>
      <c r="AB45">
        <f t="shared" si="19"/>
        <v>0</v>
      </c>
      <c r="AC45">
        <f>IF($B$15,_xlfn.IFNA(INDEX(תמותה!$A$1:$E$121,MATCH(U45,תמותה!$A$1:A$121,0),IF($B$11="זכר",3,5)),1),0)</f>
        <v>0</v>
      </c>
      <c r="AD45">
        <f t="shared" si="8"/>
        <v>0</v>
      </c>
      <c r="AE45">
        <f t="shared" si="9"/>
        <v>0</v>
      </c>
      <c r="AF45">
        <f t="shared" si="20"/>
        <v>0</v>
      </c>
      <c r="AG45">
        <f t="shared" si="21"/>
        <v>0</v>
      </c>
      <c r="AH45">
        <f t="shared" si="22"/>
        <v>0</v>
      </c>
      <c r="AI45">
        <f t="shared" si="23"/>
        <v>0</v>
      </c>
      <c r="AJ45">
        <f t="shared" si="24"/>
        <v>0</v>
      </c>
    </row>
    <row r="46" spans="5:36" x14ac:dyDescent="0.2">
      <c r="E46">
        <f t="shared" si="10"/>
        <v>0</v>
      </c>
      <c r="F46">
        <f t="shared" si="0"/>
        <v>0</v>
      </c>
      <c r="G46">
        <f t="shared" si="1"/>
        <v>0</v>
      </c>
      <c r="H46">
        <f t="shared" si="2"/>
        <v>0</v>
      </c>
      <c r="I46">
        <f t="shared" si="11"/>
        <v>0</v>
      </c>
      <c r="J46">
        <f t="shared" si="12"/>
        <v>0</v>
      </c>
      <c r="K46">
        <f t="shared" si="13"/>
        <v>0</v>
      </c>
      <c r="L46">
        <f t="shared" si="14"/>
        <v>0</v>
      </c>
      <c r="M46">
        <f t="shared" si="15"/>
        <v>0</v>
      </c>
      <c r="N46">
        <f t="shared" si="16"/>
        <v>0</v>
      </c>
      <c r="O46">
        <f>IF($B$14,_xlfn.IFNA(INDEX(תמותה!$A$1:$E$121,MATCH(F46,תמותה!$A$1:A$121,0),IF($B$9="זכר",2,4)),1),0)</f>
        <v>0</v>
      </c>
      <c r="P46">
        <f>IF($B$14,_xlfn.IFNA(INDEX('שיפור תמותה'!$A$1:$E$8743,MATCH(F46&amp;G46,'שיפור תמותה'!$C$1:$C$8743,0),IF($B$9="זכר",4,5)),1),0)</f>
        <v>0</v>
      </c>
      <c r="Q46">
        <f>IF($B$14,_xlfn.IFNA(INDEX('שיפור תמותה'!$A$1:$E$8743,MATCH(F46&amp;G46-1,'שיפור תמותה'!$C$1:$C$8743,0),IF($B$9="זכר",4,5)),1),0)</f>
        <v>0</v>
      </c>
      <c r="R46">
        <f t="shared" si="3"/>
        <v>0</v>
      </c>
      <c r="S46">
        <f t="shared" si="4"/>
        <v>0</v>
      </c>
      <c r="T46">
        <f t="shared" si="17"/>
        <v>0</v>
      </c>
      <c r="U46">
        <f t="shared" si="5"/>
        <v>0</v>
      </c>
      <c r="V46">
        <f t="shared" si="6"/>
        <v>0</v>
      </c>
      <c r="W46">
        <f t="shared" si="18"/>
        <v>0</v>
      </c>
      <c r="X46">
        <f>IF($B$15,_xlfn.IFNA(INDEX(תמותה!$A$1:$E$121,MATCH(U46,תמותה!$A$1:A$121,0),IF($B$11="זכר",2,4)),1),0)</f>
        <v>0</v>
      </c>
      <c r="Y46">
        <f>IF($B$15,_xlfn.IFNA(INDEX('שיפור תמותה'!$A$1:$E$8743,MATCH(U46&amp;V46,'שיפור תמותה'!$C$1:$C$8743,0),IF($B$11="זכר",4,5)),1),0)</f>
        <v>0</v>
      </c>
      <c r="Z46">
        <f>IF($B$15,_xlfn.IFNA(INDEX('שיפור תמותה'!$A$1:$E$8743,MATCH(U46&amp;V46-1,'שיפור תמותה'!$C$1:$C$8743,0),IF($B$11="זכר",4,5)),1),0)</f>
        <v>0</v>
      </c>
      <c r="AA46">
        <f t="shared" si="7"/>
        <v>0</v>
      </c>
      <c r="AB46">
        <f t="shared" si="19"/>
        <v>0</v>
      </c>
      <c r="AC46">
        <f>IF($B$15,_xlfn.IFNA(INDEX(תמותה!$A$1:$E$121,MATCH(U46,תמותה!$A$1:A$121,0),IF($B$11="זכר",3,5)),1),0)</f>
        <v>0</v>
      </c>
      <c r="AD46">
        <f t="shared" si="8"/>
        <v>0</v>
      </c>
      <c r="AE46">
        <f t="shared" si="9"/>
        <v>0</v>
      </c>
      <c r="AF46">
        <f t="shared" si="20"/>
        <v>0</v>
      </c>
      <c r="AG46">
        <f t="shared" si="21"/>
        <v>0</v>
      </c>
      <c r="AH46">
        <f t="shared" si="22"/>
        <v>0</v>
      </c>
      <c r="AI46">
        <f t="shared" si="23"/>
        <v>0</v>
      </c>
      <c r="AJ46">
        <f t="shared" si="24"/>
        <v>0</v>
      </c>
    </row>
    <row r="47" spans="5:36" x14ac:dyDescent="0.2">
      <c r="E47">
        <f t="shared" si="10"/>
        <v>0</v>
      </c>
      <c r="F47">
        <f t="shared" si="0"/>
        <v>0</v>
      </c>
      <c r="G47">
        <f t="shared" si="1"/>
        <v>0</v>
      </c>
      <c r="H47">
        <f t="shared" si="2"/>
        <v>0</v>
      </c>
      <c r="I47">
        <f t="shared" si="11"/>
        <v>0</v>
      </c>
      <c r="J47">
        <f t="shared" si="12"/>
        <v>0</v>
      </c>
      <c r="K47">
        <f t="shared" si="13"/>
        <v>0</v>
      </c>
      <c r="L47">
        <f t="shared" si="14"/>
        <v>0</v>
      </c>
      <c r="M47">
        <f t="shared" si="15"/>
        <v>0</v>
      </c>
      <c r="N47">
        <f t="shared" si="16"/>
        <v>0</v>
      </c>
      <c r="O47">
        <f>IF($B$14,_xlfn.IFNA(INDEX(תמותה!$A$1:$E$121,MATCH(F47,תמותה!$A$1:A$121,0),IF($B$9="זכר",2,4)),1),0)</f>
        <v>0</v>
      </c>
      <c r="P47">
        <f>IF($B$14,_xlfn.IFNA(INDEX('שיפור תמותה'!$A$1:$E$8743,MATCH(F47&amp;G47,'שיפור תמותה'!$C$1:$C$8743,0),IF($B$9="זכר",4,5)),1),0)</f>
        <v>0</v>
      </c>
      <c r="Q47">
        <f>IF($B$14,_xlfn.IFNA(INDEX('שיפור תמותה'!$A$1:$E$8743,MATCH(F47&amp;G47-1,'שיפור תמותה'!$C$1:$C$8743,0),IF($B$9="זכר",4,5)),1),0)</f>
        <v>0</v>
      </c>
      <c r="R47">
        <f t="shared" si="3"/>
        <v>0</v>
      </c>
      <c r="S47">
        <f t="shared" si="4"/>
        <v>0</v>
      </c>
      <c r="T47">
        <f t="shared" si="17"/>
        <v>0</v>
      </c>
      <c r="U47">
        <f t="shared" si="5"/>
        <v>0</v>
      </c>
      <c r="V47">
        <f t="shared" si="6"/>
        <v>0</v>
      </c>
      <c r="W47">
        <f t="shared" si="18"/>
        <v>0</v>
      </c>
      <c r="X47">
        <f>IF($B$15,_xlfn.IFNA(INDEX(תמותה!$A$1:$E$121,MATCH(U47,תמותה!$A$1:A$121,0),IF($B$11="זכר",2,4)),1),0)</f>
        <v>0</v>
      </c>
      <c r="Y47">
        <f>IF($B$15,_xlfn.IFNA(INDEX('שיפור תמותה'!$A$1:$E$8743,MATCH(U47&amp;V47,'שיפור תמותה'!$C$1:$C$8743,0),IF($B$11="זכר",4,5)),1),0)</f>
        <v>0</v>
      </c>
      <c r="Z47">
        <f>IF($B$15,_xlfn.IFNA(INDEX('שיפור תמותה'!$A$1:$E$8743,MATCH(U47&amp;V47-1,'שיפור תמותה'!$C$1:$C$8743,0),IF($B$11="זכר",4,5)),1),0)</f>
        <v>0</v>
      </c>
      <c r="AA47">
        <f t="shared" si="7"/>
        <v>0</v>
      </c>
      <c r="AB47">
        <f t="shared" si="19"/>
        <v>0</v>
      </c>
      <c r="AC47">
        <f>IF($B$15,_xlfn.IFNA(INDEX(תמותה!$A$1:$E$121,MATCH(U47,תמותה!$A$1:A$121,0),IF($B$11="זכר",3,5)),1),0)</f>
        <v>0</v>
      </c>
      <c r="AD47">
        <f t="shared" si="8"/>
        <v>0</v>
      </c>
      <c r="AE47">
        <f t="shared" si="9"/>
        <v>0</v>
      </c>
      <c r="AF47">
        <f t="shared" si="20"/>
        <v>0</v>
      </c>
      <c r="AG47">
        <f t="shared" si="21"/>
        <v>0</v>
      </c>
      <c r="AH47">
        <f t="shared" si="22"/>
        <v>0</v>
      </c>
      <c r="AI47">
        <f t="shared" si="23"/>
        <v>0</v>
      </c>
      <c r="AJ47">
        <f t="shared" si="24"/>
        <v>0</v>
      </c>
    </row>
    <row r="48" spans="5:36" x14ac:dyDescent="0.2">
      <c r="E48">
        <f t="shared" si="10"/>
        <v>0</v>
      </c>
      <c r="F48">
        <f t="shared" si="0"/>
        <v>0</v>
      </c>
      <c r="G48">
        <f t="shared" si="1"/>
        <v>0</v>
      </c>
      <c r="H48">
        <f t="shared" si="2"/>
        <v>0</v>
      </c>
      <c r="I48">
        <f t="shared" si="11"/>
        <v>0</v>
      </c>
      <c r="J48">
        <f t="shared" si="12"/>
        <v>0</v>
      </c>
      <c r="K48">
        <f t="shared" si="13"/>
        <v>0</v>
      </c>
      <c r="L48">
        <f t="shared" si="14"/>
        <v>0</v>
      </c>
      <c r="M48">
        <f t="shared" si="15"/>
        <v>0</v>
      </c>
      <c r="N48">
        <f t="shared" si="16"/>
        <v>0</v>
      </c>
      <c r="O48">
        <f>IF($B$14,_xlfn.IFNA(INDEX(תמותה!$A$1:$E$121,MATCH(F48,תמותה!$A$1:A$121,0),IF($B$9="זכר",2,4)),1),0)</f>
        <v>0</v>
      </c>
      <c r="P48">
        <f>IF($B$14,_xlfn.IFNA(INDEX('שיפור תמותה'!$A$1:$E$8743,MATCH(F48&amp;G48,'שיפור תמותה'!$C$1:$C$8743,0),IF($B$9="זכר",4,5)),1),0)</f>
        <v>0</v>
      </c>
      <c r="Q48">
        <f>IF($B$14,_xlfn.IFNA(INDEX('שיפור תמותה'!$A$1:$E$8743,MATCH(F48&amp;G48-1,'שיפור תמותה'!$C$1:$C$8743,0),IF($B$9="זכר",4,5)),1),0)</f>
        <v>0</v>
      </c>
      <c r="R48">
        <f t="shared" si="3"/>
        <v>0</v>
      </c>
      <c r="S48">
        <f t="shared" si="4"/>
        <v>0</v>
      </c>
      <c r="T48">
        <f t="shared" si="17"/>
        <v>0</v>
      </c>
      <c r="U48">
        <f t="shared" si="5"/>
        <v>0</v>
      </c>
      <c r="V48">
        <f t="shared" si="6"/>
        <v>0</v>
      </c>
      <c r="W48">
        <f t="shared" si="18"/>
        <v>0</v>
      </c>
      <c r="X48">
        <f>IF($B$15,_xlfn.IFNA(INDEX(תמותה!$A$1:$E$121,MATCH(U48,תמותה!$A$1:A$121,0),IF($B$11="זכר",2,4)),1),0)</f>
        <v>0</v>
      </c>
      <c r="Y48">
        <f>IF($B$15,_xlfn.IFNA(INDEX('שיפור תמותה'!$A$1:$E$8743,MATCH(U48&amp;V48,'שיפור תמותה'!$C$1:$C$8743,0),IF($B$11="זכר",4,5)),1),0)</f>
        <v>0</v>
      </c>
      <c r="Z48">
        <f>IF($B$15,_xlfn.IFNA(INDEX('שיפור תמותה'!$A$1:$E$8743,MATCH(U48&amp;V48-1,'שיפור תמותה'!$C$1:$C$8743,0),IF($B$11="זכר",4,5)),1),0)</f>
        <v>0</v>
      </c>
      <c r="AA48">
        <f t="shared" si="7"/>
        <v>0</v>
      </c>
      <c r="AB48">
        <f t="shared" si="19"/>
        <v>0</v>
      </c>
      <c r="AC48">
        <f>IF($B$15,_xlfn.IFNA(INDEX(תמותה!$A$1:$E$121,MATCH(U48,תמותה!$A$1:A$121,0),IF($B$11="זכר",3,5)),1),0)</f>
        <v>0</v>
      </c>
      <c r="AD48">
        <f t="shared" si="8"/>
        <v>0</v>
      </c>
      <c r="AE48">
        <f t="shared" si="9"/>
        <v>0</v>
      </c>
      <c r="AF48">
        <f t="shared" si="20"/>
        <v>0</v>
      </c>
      <c r="AG48">
        <f t="shared" si="21"/>
        <v>0</v>
      </c>
      <c r="AH48">
        <f t="shared" si="22"/>
        <v>0</v>
      </c>
      <c r="AI48">
        <f t="shared" si="23"/>
        <v>0</v>
      </c>
      <c r="AJ48">
        <f t="shared" si="24"/>
        <v>0</v>
      </c>
    </row>
    <row r="49" spans="5:36" x14ac:dyDescent="0.2">
      <c r="E49">
        <f t="shared" si="10"/>
        <v>0</v>
      </c>
      <c r="F49">
        <f t="shared" si="0"/>
        <v>0</v>
      </c>
      <c r="G49">
        <f t="shared" si="1"/>
        <v>0</v>
      </c>
      <c r="H49">
        <f t="shared" si="2"/>
        <v>0</v>
      </c>
      <c r="I49">
        <f t="shared" si="11"/>
        <v>0</v>
      </c>
      <c r="J49">
        <f t="shared" si="12"/>
        <v>0</v>
      </c>
      <c r="K49">
        <f t="shared" si="13"/>
        <v>0</v>
      </c>
      <c r="L49">
        <f t="shared" si="14"/>
        <v>0</v>
      </c>
      <c r="M49">
        <f t="shared" si="15"/>
        <v>0</v>
      </c>
      <c r="N49">
        <f t="shared" si="16"/>
        <v>0</v>
      </c>
      <c r="O49">
        <f>IF($B$14,_xlfn.IFNA(INDEX(תמותה!$A$1:$E$121,MATCH(F49,תמותה!$A$1:A$121,0),IF($B$9="זכר",2,4)),1),0)</f>
        <v>0</v>
      </c>
      <c r="P49">
        <f>IF($B$14,_xlfn.IFNA(INDEX('שיפור תמותה'!$A$1:$E$8743,MATCH(F49&amp;G49,'שיפור תמותה'!$C$1:$C$8743,0),IF($B$9="זכר",4,5)),1),0)</f>
        <v>0</v>
      </c>
      <c r="Q49">
        <f>IF($B$14,_xlfn.IFNA(INDEX('שיפור תמותה'!$A$1:$E$8743,MATCH(F49&amp;G49-1,'שיפור תמותה'!$C$1:$C$8743,0),IF($B$9="זכר",4,5)),1),0)</f>
        <v>0</v>
      </c>
      <c r="R49">
        <f t="shared" si="3"/>
        <v>0</v>
      </c>
      <c r="S49">
        <f t="shared" si="4"/>
        <v>0</v>
      </c>
      <c r="T49">
        <f t="shared" si="17"/>
        <v>0</v>
      </c>
      <c r="U49">
        <f t="shared" si="5"/>
        <v>0</v>
      </c>
      <c r="V49">
        <f t="shared" si="6"/>
        <v>0</v>
      </c>
      <c r="W49">
        <f t="shared" si="18"/>
        <v>0</v>
      </c>
      <c r="X49">
        <f>IF($B$15,_xlfn.IFNA(INDEX(תמותה!$A$1:$E$121,MATCH(U49,תמותה!$A$1:A$121,0),IF($B$11="זכר",2,4)),1),0)</f>
        <v>0</v>
      </c>
      <c r="Y49">
        <f>IF($B$15,_xlfn.IFNA(INDEX('שיפור תמותה'!$A$1:$E$8743,MATCH(U49&amp;V49,'שיפור תמותה'!$C$1:$C$8743,0),IF($B$11="זכר",4,5)),1),0)</f>
        <v>0</v>
      </c>
      <c r="Z49">
        <f>IF($B$15,_xlfn.IFNA(INDEX('שיפור תמותה'!$A$1:$E$8743,MATCH(U49&amp;V49-1,'שיפור תמותה'!$C$1:$C$8743,0),IF($B$11="זכר",4,5)),1),0)</f>
        <v>0</v>
      </c>
      <c r="AA49">
        <f t="shared" si="7"/>
        <v>0</v>
      </c>
      <c r="AB49">
        <f t="shared" si="19"/>
        <v>0</v>
      </c>
      <c r="AC49">
        <f>IF($B$15,_xlfn.IFNA(INDEX(תמותה!$A$1:$E$121,MATCH(U49,תמותה!$A$1:A$121,0),IF($B$11="זכר",3,5)),1),0)</f>
        <v>0</v>
      </c>
      <c r="AD49">
        <f t="shared" si="8"/>
        <v>0</v>
      </c>
      <c r="AE49">
        <f t="shared" si="9"/>
        <v>0</v>
      </c>
      <c r="AF49">
        <f t="shared" si="20"/>
        <v>0</v>
      </c>
      <c r="AG49">
        <f t="shared" si="21"/>
        <v>0</v>
      </c>
      <c r="AH49">
        <f t="shared" si="22"/>
        <v>0</v>
      </c>
      <c r="AI49">
        <f t="shared" si="23"/>
        <v>0</v>
      </c>
      <c r="AJ49">
        <f t="shared" si="24"/>
        <v>0</v>
      </c>
    </row>
    <row r="50" spans="5:36" x14ac:dyDescent="0.2">
      <c r="E50">
        <f t="shared" si="10"/>
        <v>0</v>
      </c>
      <c r="F50">
        <f t="shared" si="0"/>
        <v>0</v>
      </c>
      <c r="G50">
        <f t="shared" si="1"/>
        <v>0</v>
      </c>
      <c r="H50">
        <f t="shared" si="2"/>
        <v>0</v>
      </c>
      <c r="I50">
        <f t="shared" si="11"/>
        <v>0</v>
      </c>
      <c r="J50">
        <f t="shared" si="12"/>
        <v>0</v>
      </c>
      <c r="K50">
        <f t="shared" si="13"/>
        <v>0</v>
      </c>
      <c r="L50">
        <f t="shared" si="14"/>
        <v>0</v>
      </c>
      <c r="M50">
        <f t="shared" si="15"/>
        <v>0</v>
      </c>
      <c r="N50">
        <f t="shared" si="16"/>
        <v>0</v>
      </c>
      <c r="O50">
        <f>IF($B$14,_xlfn.IFNA(INDEX(תמותה!$A$1:$E$121,MATCH(F50,תמותה!$A$1:A$121,0),IF($B$9="זכר",2,4)),1),0)</f>
        <v>0</v>
      </c>
      <c r="P50">
        <f>IF($B$14,_xlfn.IFNA(INDEX('שיפור תמותה'!$A$1:$E$8743,MATCH(F50&amp;G50,'שיפור תמותה'!$C$1:$C$8743,0),IF($B$9="זכר",4,5)),1),0)</f>
        <v>0</v>
      </c>
      <c r="Q50">
        <f>IF($B$14,_xlfn.IFNA(INDEX('שיפור תמותה'!$A$1:$E$8743,MATCH(F50&amp;G50-1,'שיפור תמותה'!$C$1:$C$8743,0),IF($B$9="זכר",4,5)),1),0)</f>
        <v>0</v>
      </c>
      <c r="R50">
        <f t="shared" si="3"/>
        <v>0</v>
      </c>
      <c r="S50">
        <f t="shared" si="4"/>
        <v>0</v>
      </c>
      <c r="T50">
        <f t="shared" si="17"/>
        <v>0</v>
      </c>
      <c r="U50">
        <f t="shared" si="5"/>
        <v>0</v>
      </c>
      <c r="V50">
        <f t="shared" si="6"/>
        <v>0</v>
      </c>
      <c r="W50">
        <f t="shared" si="18"/>
        <v>0</v>
      </c>
      <c r="X50">
        <f>IF($B$15,_xlfn.IFNA(INDEX(תמותה!$A$1:$E$121,MATCH(U50,תמותה!$A$1:A$121,0),IF($B$11="זכר",2,4)),1),0)</f>
        <v>0</v>
      </c>
      <c r="Y50">
        <f>IF($B$15,_xlfn.IFNA(INDEX('שיפור תמותה'!$A$1:$E$8743,MATCH(U50&amp;V50,'שיפור תמותה'!$C$1:$C$8743,0),IF($B$11="זכר",4,5)),1),0)</f>
        <v>0</v>
      </c>
      <c r="Z50">
        <f>IF($B$15,_xlfn.IFNA(INDEX('שיפור תמותה'!$A$1:$E$8743,MATCH(U50&amp;V50-1,'שיפור תמותה'!$C$1:$C$8743,0),IF($B$11="זכר",4,5)),1),0)</f>
        <v>0</v>
      </c>
      <c r="AA50">
        <f t="shared" si="7"/>
        <v>0</v>
      </c>
      <c r="AB50">
        <f t="shared" si="19"/>
        <v>0</v>
      </c>
      <c r="AC50">
        <f>IF($B$15,_xlfn.IFNA(INDEX(תמותה!$A$1:$E$121,MATCH(U50,תמותה!$A$1:A$121,0),IF($B$11="זכר",3,5)),1),0)</f>
        <v>0</v>
      </c>
      <c r="AD50">
        <f t="shared" si="8"/>
        <v>0</v>
      </c>
      <c r="AE50">
        <f t="shared" si="9"/>
        <v>0</v>
      </c>
      <c r="AF50">
        <f t="shared" si="20"/>
        <v>0</v>
      </c>
      <c r="AG50">
        <f t="shared" si="21"/>
        <v>0</v>
      </c>
      <c r="AH50">
        <f t="shared" si="22"/>
        <v>0</v>
      </c>
      <c r="AI50">
        <f t="shared" si="23"/>
        <v>0</v>
      </c>
      <c r="AJ50">
        <f t="shared" si="24"/>
        <v>0</v>
      </c>
    </row>
    <row r="51" spans="5:36" x14ac:dyDescent="0.2">
      <c r="E51">
        <f t="shared" si="10"/>
        <v>0</v>
      </c>
      <c r="F51">
        <f t="shared" si="0"/>
        <v>0</v>
      </c>
      <c r="G51">
        <f t="shared" si="1"/>
        <v>0</v>
      </c>
      <c r="H51">
        <f t="shared" si="2"/>
        <v>0</v>
      </c>
      <c r="I51">
        <f t="shared" si="11"/>
        <v>0</v>
      </c>
      <c r="J51">
        <f t="shared" si="12"/>
        <v>0</v>
      </c>
      <c r="K51">
        <f t="shared" si="13"/>
        <v>0</v>
      </c>
      <c r="L51">
        <f t="shared" si="14"/>
        <v>0</v>
      </c>
      <c r="M51">
        <f t="shared" si="15"/>
        <v>0</v>
      </c>
      <c r="N51">
        <f t="shared" si="16"/>
        <v>0</v>
      </c>
      <c r="O51">
        <f>IF($B$14,_xlfn.IFNA(INDEX(תמותה!$A$1:$E$121,MATCH(F51,תמותה!$A$1:A$121,0),IF($B$9="זכר",2,4)),1),0)</f>
        <v>0</v>
      </c>
      <c r="P51">
        <f>IF($B$14,_xlfn.IFNA(INDEX('שיפור תמותה'!$A$1:$E$8743,MATCH(F51&amp;G51,'שיפור תמותה'!$C$1:$C$8743,0),IF($B$9="זכר",4,5)),1),0)</f>
        <v>0</v>
      </c>
      <c r="Q51">
        <f>IF($B$14,_xlfn.IFNA(INDEX('שיפור תמותה'!$A$1:$E$8743,MATCH(F51&amp;G51-1,'שיפור תמותה'!$C$1:$C$8743,0),IF($B$9="זכר",4,5)),1),0)</f>
        <v>0</v>
      </c>
      <c r="R51">
        <f t="shared" si="3"/>
        <v>0</v>
      </c>
      <c r="S51">
        <f t="shared" si="4"/>
        <v>0</v>
      </c>
      <c r="T51">
        <f t="shared" si="17"/>
        <v>0</v>
      </c>
      <c r="U51">
        <f t="shared" si="5"/>
        <v>0</v>
      </c>
      <c r="V51">
        <f t="shared" si="6"/>
        <v>0</v>
      </c>
      <c r="W51">
        <f t="shared" si="18"/>
        <v>0</v>
      </c>
      <c r="X51">
        <f>IF($B$15,_xlfn.IFNA(INDEX(תמותה!$A$1:$E$121,MATCH(U51,תמותה!$A$1:A$121,0),IF($B$11="זכר",2,4)),1),0)</f>
        <v>0</v>
      </c>
      <c r="Y51">
        <f>IF($B$15,_xlfn.IFNA(INDEX('שיפור תמותה'!$A$1:$E$8743,MATCH(U51&amp;V51,'שיפור תמותה'!$C$1:$C$8743,0),IF($B$11="זכר",4,5)),1),0)</f>
        <v>0</v>
      </c>
      <c r="Z51">
        <f>IF($B$15,_xlfn.IFNA(INDEX('שיפור תמותה'!$A$1:$E$8743,MATCH(U51&amp;V51-1,'שיפור תמותה'!$C$1:$C$8743,0),IF($B$11="זכר",4,5)),1),0)</f>
        <v>0</v>
      </c>
      <c r="AA51">
        <f t="shared" si="7"/>
        <v>0</v>
      </c>
      <c r="AB51">
        <f t="shared" si="19"/>
        <v>0</v>
      </c>
      <c r="AC51">
        <f>IF($B$15,_xlfn.IFNA(INDEX(תמותה!$A$1:$E$121,MATCH(U51,תמותה!$A$1:A$121,0),IF($B$11="זכר",3,5)),1),0)</f>
        <v>0</v>
      </c>
      <c r="AD51">
        <f t="shared" si="8"/>
        <v>0</v>
      </c>
      <c r="AE51">
        <f t="shared" si="9"/>
        <v>0</v>
      </c>
      <c r="AF51">
        <f t="shared" si="20"/>
        <v>0</v>
      </c>
      <c r="AG51">
        <f t="shared" si="21"/>
        <v>0</v>
      </c>
      <c r="AH51">
        <f t="shared" si="22"/>
        <v>0</v>
      </c>
      <c r="AI51">
        <f t="shared" si="23"/>
        <v>0</v>
      </c>
      <c r="AJ51">
        <f t="shared" si="24"/>
        <v>0</v>
      </c>
    </row>
    <row r="52" spans="5:36" x14ac:dyDescent="0.2">
      <c r="E52">
        <f t="shared" si="10"/>
        <v>0</v>
      </c>
      <c r="F52">
        <f t="shared" si="0"/>
        <v>0</v>
      </c>
      <c r="G52">
        <f t="shared" si="1"/>
        <v>0</v>
      </c>
      <c r="H52">
        <f t="shared" si="2"/>
        <v>0</v>
      </c>
      <c r="I52">
        <f t="shared" si="11"/>
        <v>0</v>
      </c>
      <c r="J52">
        <f t="shared" si="12"/>
        <v>0</v>
      </c>
      <c r="K52">
        <f t="shared" si="13"/>
        <v>0</v>
      </c>
      <c r="L52">
        <f t="shared" si="14"/>
        <v>0</v>
      </c>
      <c r="M52">
        <f t="shared" si="15"/>
        <v>0</v>
      </c>
      <c r="N52">
        <f t="shared" si="16"/>
        <v>0</v>
      </c>
      <c r="O52">
        <f>IF($B$14,_xlfn.IFNA(INDEX(תמותה!$A$1:$E$121,MATCH(F52,תמותה!$A$1:A$121,0),IF($B$9="זכר",2,4)),1),0)</f>
        <v>0</v>
      </c>
      <c r="P52">
        <f>IF($B$14,_xlfn.IFNA(INDEX('שיפור תמותה'!$A$1:$E$8743,MATCH(F52&amp;G52,'שיפור תמותה'!$C$1:$C$8743,0),IF($B$9="זכר",4,5)),1),0)</f>
        <v>0</v>
      </c>
      <c r="Q52">
        <f>IF($B$14,_xlfn.IFNA(INDEX('שיפור תמותה'!$A$1:$E$8743,MATCH(F52&amp;G52-1,'שיפור תמותה'!$C$1:$C$8743,0),IF($B$9="זכר",4,5)),1),0)</f>
        <v>0</v>
      </c>
      <c r="R52">
        <f t="shared" si="3"/>
        <v>0</v>
      </c>
      <c r="S52">
        <f t="shared" si="4"/>
        <v>0</v>
      </c>
      <c r="T52">
        <f t="shared" si="17"/>
        <v>0</v>
      </c>
      <c r="U52">
        <f t="shared" si="5"/>
        <v>0</v>
      </c>
      <c r="V52">
        <f t="shared" si="6"/>
        <v>0</v>
      </c>
      <c r="W52">
        <f t="shared" si="18"/>
        <v>0</v>
      </c>
      <c r="X52">
        <f>IF($B$15,_xlfn.IFNA(INDEX(תמותה!$A$1:$E$121,MATCH(U52,תמותה!$A$1:A$121,0),IF($B$11="זכר",2,4)),1),0)</f>
        <v>0</v>
      </c>
      <c r="Y52">
        <f>IF($B$15,_xlfn.IFNA(INDEX('שיפור תמותה'!$A$1:$E$8743,MATCH(U52&amp;V52,'שיפור תמותה'!$C$1:$C$8743,0),IF($B$11="זכר",4,5)),1),0)</f>
        <v>0</v>
      </c>
      <c r="Z52">
        <f>IF($B$15,_xlfn.IFNA(INDEX('שיפור תמותה'!$A$1:$E$8743,MATCH(U52&amp;V52-1,'שיפור תמותה'!$C$1:$C$8743,0),IF($B$11="זכר",4,5)),1),0)</f>
        <v>0</v>
      </c>
      <c r="AA52">
        <f t="shared" si="7"/>
        <v>0</v>
      </c>
      <c r="AB52">
        <f t="shared" si="19"/>
        <v>0</v>
      </c>
      <c r="AC52">
        <f>IF($B$15,_xlfn.IFNA(INDEX(תמותה!$A$1:$E$121,MATCH(U52,תמותה!$A$1:A$121,0),IF($B$11="זכר",3,5)),1),0)</f>
        <v>0</v>
      </c>
      <c r="AD52">
        <f t="shared" si="8"/>
        <v>0</v>
      </c>
      <c r="AE52">
        <f t="shared" si="9"/>
        <v>0</v>
      </c>
      <c r="AF52">
        <f t="shared" si="20"/>
        <v>0</v>
      </c>
      <c r="AG52">
        <f t="shared" si="21"/>
        <v>0</v>
      </c>
      <c r="AH52">
        <f t="shared" si="22"/>
        <v>0</v>
      </c>
      <c r="AI52">
        <f t="shared" si="23"/>
        <v>0</v>
      </c>
      <c r="AJ52">
        <f t="shared" si="24"/>
        <v>0</v>
      </c>
    </row>
    <row r="53" spans="5:36" x14ac:dyDescent="0.2">
      <c r="E53">
        <f t="shared" si="10"/>
        <v>0</v>
      </c>
      <c r="F53">
        <f t="shared" si="0"/>
        <v>0</v>
      </c>
      <c r="G53">
        <f t="shared" si="1"/>
        <v>0</v>
      </c>
      <c r="H53">
        <f t="shared" si="2"/>
        <v>0</v>
      </c>
      <c r="I53">
        <f t="shared" si="11"/>
        <v>0</v>
      </c>
      <c r="J53">
        <f t="shared" si="12"/>
        <v>0</v>
      </c>
      <c r="K53">
        <f t="shared" si="13"/>
        <v>0</v>
      </c>
      <c r="L53">
        <f t="shared" si="14"/>
        <v>0</v>
      </c>
      <c r="M53">
        <f t="shared" si="15"/>
        <v>0</v>
      </c>
      <c r="N53">
        <f t="shared" si="16"/>
        <v>0</v>
      </c>
      <c r="O53">
        <f>IF($B$14,_xlfn.IFNA(INDEX(תמותה!$A$1:$E$121,MATCH(F53,תמותה!$A$1:A$121,0),IF($B$9="זכר",2,4)),1),0)</f>
        <v>0</v>
      </c>
      <c r="P53">
        <f>IF($B$14,_xlfn.IFNA(INDEX('שיפור תמותה'!$A$1:$E$8743,MATCH(F53&amp;G53,'שיפור תמותה'!$C$1:$C$8743,0),IF($B$9="זכר",4,5)),1),0)</f>
        <v>0</v>
      </c>
      <c r="Q53">
        <f>IF($B$14,_xlfn.IFNA(INDEX('שיפור תמותה'!$A$1:$E$8743,MATCH(F53&amp;G53-1,'שיפור תמותה'!$C$1:$C$8743,0),IF($B$9="זכר",4,5)),1),0)</f>
        <v>0</v>
      </c>
      <c r="R53">
        <f t="shared" si="3"/>
        <v>0</v>
      </c>
      <c r="S53">
        <f t="shared" si="4"/>
        <v>0</v>
      </c>
      <c r="T53">
        <f t="shared" si="17"/>
        <v>0</v>
      </c>
      <c r="U53">
        <f t="shared" si="5"/>
        <v>0</v>
      </c>
      <c r="V53">
        <f t="shared" si="6"/>
        <v>0</v>
      </c>
      <c r="W53">
        <f t="shared" si="18"/>
        <v>0</v>
      </c>
      <c r="X53">
        <f>IF($B$15,_xlfn.IFNA(INDEX(תמותה!$A$1:$E$121,MATCH(U53,תמותה!$A$1:A$121,0),IF($B$11="זכר",2,4)),1),0)</f>
        <v>0</v>
      </c>
      <c r="Y53">
        <f>IF($B$15,_xlfn.IFNA(INDEX('שיפור תמותה'!$A$1:$E$8743,MATCH(U53&amp;V53,'שיפור תמותה'!$C$1:$C$8743,0),IF($B$11="זכר",4,5)),1),0)</f>
        <v>0</v>
      </c>
      <c r="Z53">
        <f>IF($B$15,_xlfn.IFNA(INDEX('שיפור תמותה'!$A$1:$E$8743,MATCH(U53&amp;V53-1,'שיפור תמותה'!$C$1:$C$8743,0),IF($B$11="זכר",4,5)),1),0)</f>
        <v>0</v>
      </c>
      <c r="AA53">
        <f t="shared" si="7"/>
        <v>0</v>
      </c>
      <c r="AB53">
        <f t="shared" si="19"/>
        <v>0</v>
      </c>
      <c r="AC53">
        <f>IF($B$15,_xlfn.IFNA(INDEX(תמותה!$A$1:$E$121,MATCH(U53,תמותה!$A$1:A$121,0),IF($B$11="זכר",3,5)),1),0)</f>
        <v>0</v>
      </c>
      <c r="AD53">
        <f t="shared" si="8"/>
        <v>0</v>
      </c>
      <c r="AE53">
        <f t="shared" si="9"/>
        <v>0</v>
      </c>
      <c r="AF53">
        <f t="shared" si="20"/>
        <v>0</v>
      </c>
      <c r="AG53">
        <f t="shared" si="21"/>
        <v>0</v>
      </c>
      <c r="AH53">
        <f t="shared" si="22"/>
        <v>0</v>
      </c>
      <c r="AI53">
        <f t="shared" si="23"/>
        <v>0</v>
      </c>
      <c r="AJ53">
        <f t="shared" si="24"/>
        <v>0</v>
      </c>
    </row>
    <row r="54" spans="5:36" x14ac:dyDescent="0.2">
      <c r="E54">
        <f t="shared" si="10"/>
        <v>0</v>
      </c>
      <c r="F54">
        <f t="shared" si="0"/>
        <v>0</v>
      </c>
      <c r="G54">
        <f t="shared" si="1"/>
        <v>0</v>
      </c>
      <c r="H54">
        <f t="shared" si="2"/>
        <v>0</v>
      </c>
      <c r="I54">
        <f t="shared" si="11"/>
        <v>0</v>
      </c>
      <c r="J54">
        <f t="shared" si="12"/>
        <v>0</v>
      </c>
      <c r="K54">
        <f t="shared" si="13"/>
        <v>0</v>
      </c>
      <c r="L54">
        <f t="shared" si="14"/>
        <v>0</v>
      </c>
      <c r="M54">
        <f t="shared" si="15"/>
        <v>0</v>
      </c>
      <c r="N54">
        <f t="shared" si="16"/>
        <v>0</v>
      </c>
      <c r="O54">
        <f>IF($B$14,_xlfn.IFNA(INDEX(תמותה!$A$1:$E$121,MATCH(F54,תמותה!$A$1:A$121,0),IF($B$9="זכר",2,4)),1),0)</f>
        <v>0</v>
      </c>
      <c r="P54">
        <f>IF($B$14,_xlfn.IFNA(INDEX('שיפור תמותה'!$A$1:$E$8743,MATCH(F54&amp;G54,'שיפור תמותה'!$C$1:$C$8743,0),IF($B$9="זכר",4,5)),1),0)</f>
        <v>0</v>
      </c>
      <c r="Q54">
        <f>IF($B$14,_xlfn.IFNA(INDEX('שיפור תמותה'!$A$1:$E$8743,MATCH(F54&amp;G54-1,'שיפור תמותה'!$C$1:$C$8743,0),IF($B$9="זכר",4,5)),1),0)</f>
        <v>0</v>
      </c>
      <c r="R54">
        <f t="shared" si="3"/>
        <v>0</v>
      </c>
      <c r="S54">
        <f t="shared" si="4"/>
        <v>0</v>
      </c>
      <c r="T54">
        <f t="shared" si="17"/>
        <v>0</v>
      </c>
      <c r="U54">
        <f t="shared" si="5"/>
        <v>0</v>
      </c>
      <c r="V54">
        <f t="shared" si="6"/>
        <v>0</v>
      </c>
      <c r="W54">
        <f t="shared" si="18"/>
        <v>0</v>
      </c>
      <c r="X54">
        <f>IF($B$15,_xlfn.IFNA(INDEX(תמותה!$A$1:$E$121,MATCH(U54,תמותה!$A$1:A$121,0),IF($B$11="זכר",2,4)),1),0)</f>
        <v>0</v>
      </c>
      <c r="Y54">
        <f>IF($B$15,_xlfn.IFNA(INDEX('שיפור תמותה'!$A$1:$E$8743,MATCH(U54&amp;V54,'שיפור תמותה'!$C$1:$C$8743,0),IF($B$11="זכר",4,5)),1),0)</f>
        <v>0</v>
      </c>
      <c r="Z54">
        <f>IF($B$15,_xlfn.IFNA(INDEX('שיפור תמותה'!$A$1:$E$8743,MATCH(U54&amp;V54-1,'שיפור תמותה'!$C$1:$C$8743,0),IF($B$11="זכר",4,5)),1),0)</f>
        <v>0</v>
      </c>
      <c r="AA54">
        <f t="shared" si="7"/>
        <v>0</v>
      </c>
      <c r="AB54">
        <f t="shared" si="19"/>
        <v>0</v>
      </c>
      <c r="AC54">
        <f>IF($B$15,_xlfn.IFNA(INDEX(תמותה!$A$1:$E$121,MATCH(U54,תמותה!$A$1:A$121,0),IF($B$11="זכר",3,5)),1),0)</f>
        <v>0</v>
      </c>
      <c r="AD54">
        <f t="shared" si="8"/>
        <v>0</v>
      </c>
      <c r="AE54">
        <f t="shared" si="9"/>
        <v>0</v>
      </c>
      <c r="AF54">
        <f t="shared" si="20"/>
        <v>0</v>
      </c>
      <c r="AG54">
        <f t="shared" si="21"/>
        <v>0</v>
      </c>
      <c r="AH54">
        <f t="shared" si="22"/>
        <v>0</v>
      </c>
      <c r="AI54">
        <f t="shared" si="23"/>
        <v>0</v>
      </c>
      <c r="AJ54">
        <f t="shared" si="24"/>
        <v>0</v>
      </c>
    </row>
    <row r="55" spans="5:36" x14ac:dyDescent="0.2">
      <c r="E55">
        <f t="shared" si="10"/>
        <v>0</v>
      </c>
      <c r="F55">
        <f t="shared" si="0"/>
        <v>0</v>
      </c>
      <c r="G55">
        <f t="shared" si="1"/>
        <v>0</v>
      </c>
      <c r="H55">
        <f t="shared" si="2"/>
        <v>0</v>
      </c>
      <c r="I55">
        <f t="shared" si="11"/>
        <v>0</v>
      </c>
      <c r="J55">
        <f t="shared" si="12"/>
        <v>0</v>
      </c>
      <c r="K55">
        <f t="shared" si="13"/>
        <v>0</v>
      </c>
      <c r="L55">
        <f t="shared" si="14"/>
        <v>0</v>
      </c>
      <c r="M55">
        <f t="shared" si="15"/>
        <v>0</v>
      </c>
      <c r="N55">
        <f t="shared" si="16"/>
        <v>0</v>
      </c>
      <c r="O55">
        <f>IF($B$14,_xlfn.IFNA(INDEX(תמותה!$A$1:$E$121,MATCH(F55,תמותה!$A$1:A$121,0),IF($B$9="זכר",2,4)),1),0)</f>
        <v>0</v>
      </c>
      <c r="P55">
        <f>IF($B$14,_xlfn.IFNA(INDEX('שיפור תמותה'!$A$1:$E$8743,MATCH(F55&amp;G55,'שיפור תמותה'!$C$1:$C$8743,0),IF($B$9="זכר",4,5)),1),0)</f>
        <v>0</v>
      </c>
      <c r="Q55">
        <f>IF($B$14,_xlfn.IFNA(INDEX('שיפור תמותה'!$A$1:$E$8743,MATCH(F55&amp;G55-1,'שיפור תמותה'!$C$1:$C$8743,0),IF($B$9="זכר",4,5)),1),0)</f>
        <v>0</v>
      </c>
      <c r="R55">
        <f t="shared" si="3"/>
        <v>0</v>
      </c>
      <c r="S55">
        <f t="shared" si="4"/>
        <v>0</v>
      </c>
      <c r="T55">
        <f t="shared" si="17"/>
        <v>0</v>
      </c>
      <c r="U55">
        <f t="shared" si="5"/>
        <v>0</v>
      </c>
      <c r="V55">
        <f t="shared" si="6"/>
        <v>0</v>
      </c>
      <c r="W55">
        <f t="shared" si="18"/>
        <v>0</v>
      </c>
      <c r="X55">
        <f>IF($B$15,_xlfn.IFNA(INDEX(תמותה!$A$1:$E$121,MATCH(U55,תמותה!$A$1:A$121,0),IF($B$11="זכר",2,4)),1),0)</f>
        <v>0</v>
      </c>
      <c r="Y55">
        <f>IF($B$15,_xlfn.IFNA(INDEX('שיפור תמותה'!$A$1:$E$8743,MATCH(U55&amp;V55,'שיפור תמותה'!$C$1:$C$8743,0),IF($B$11="זכר",4,5)),1),0)</f>
        <v>0</v>
      </c>
      <c r="Z55">
        <f>IF($B$15,_xlfn.IFNA(INDEX('שיפור תמותה'!$A$1:$E$8743,MATCH(U55&amp;V55-1,'שיפור תמותה'!$C$1:$C$8743,0),IF($B$11="זכר",4,5)),1),0)</f>
        <v>0</v>
      </c>
      <c r="AA55">
        <f t="shared" si="7"/>
        <v>0</v>
      </c>
      <c r="AB55">
        <f t="shared" si="19"/>
        <v>0</v>
      </c>
      <c r="AC55">
        <f>IF($B$15,_xlfn.IFNA(INDEX(תמותה!$A$1:$E$121,MATCH(U55,תמותה!$A$1:A$121,0),IF($B$11="זכר",3,5)),1),0)</f>
        <v>0</v>
      </c>
      <c r="AD55">
        <f t="shared" si="8"/>
        <v>0</v>
      </c>
      <c r="AE55">
        <f t="shared" si="9"/>
        <v>0</v>
      </c>
      <c r="AF55">
        <f t="shared" si="20"/>
        <v>0</v>
      </c>
      <c r="AG55">
        <f t="shared" si="21"/>
        <v>0</v>
      </c>
      <c r="AH55">
        <f t="shared" si="22"/>
        <v>0</v>
      </c>
      <c r="AI55">
        <f t="shared" si="23"/>
        <v>0</v>
      </c>
      <c r="AJ55">
        <f t="shared" si="24"/>
        <v>0</v>
      </c>
    </row>
    <row r="56" spans="5:36" x14ac:dyDescent="0.2">
      <c r="E56">
        <f t="shared" si="10"/>
        <v>0</v>
      </c>
      <c r="F56">
        <f t="shared" si="0"/>
        <v>0</v>
      </c>
      <c r="G56">
        <f t="shared" si="1"/>
        <v>0</v>
      </c>
      <c r="H56">
        <f t="shared" si="2"/>
        <v>0</v>
      </c>
      <c r="I56">
        <f t="shared" si="11"/>
        <v>0</v>
      </c>
      <c r="J56">
        <f t="shared" si="12"/>
        <v>0</v>
      </c>
      <c r="K56">
        <f t="shared" si="13"/>
        <v>0</v>
      </c>
      <c r="L56">
        <f t="shared" si="14"/>
        <v>0</v>
      </c>
      <c r="M56">
        <f t="shared" si="15"/>
        <v>0</v>
      </c>
      <c r="N56">
        <f t="shared" si="16"/>
        <v>0</v>
      </c>
      <c r="O56">
        <f>IF($B$14,_xlfn.IFNA(INDEX(תמותה!$A$1:$E$121,MATCH(F56,תמותה!$A$1:A$121,0),IF($B$9="זכר",2,4)),1),0)</f>
        <v>0</v>
      </c>
      <c r="P56">
        <f>IF($B$14,_xlfn.IFNA(INDEX('שיפור תמותה'!$A$1:$E$8743,MATCH(F56&amp;G56,'שיפור תמותה'!$C$1:$C$8743,0),IF($B$9="זכר",4,5)),1),0)</f>
        <v>0</v>
      </c>
      <c r="Q56">
        <f>IF($B$14,_xlfn.IFNA(INDEX('שיפור תמותה'!$A$1:$E$8743,MATCH(F56&amp;G56-1,'שיפור תמותה'!$C$1:$C$8743,0),IF($B$9="זכר",4,5)),1),0)</f>
        <v>0</v>
      </c>
      <c r="R56">
        <f t="shared" si="3"/>
        <v>0</v>
      </c>
      <c r="S56">
        <f t="shared" si="4"/>
        <v>0</v>
      </c>
      <c r="T56">
        <f t="shared" si="17"/>
        <v>0</v>
      </c>
      <c r="U56">
        <f t="shared" si="5"/>
        <v>0</v>
      </c>
      <c r="V56">
        <f t="shared" si="6"/>
        <v>0</v>
      </c>
      <c r="W56">
        <f t="shared" si="18"/>
        <v>0</v>
      </c>
      <c r="X56">
        <f>IF($B$15,_xlfn.IFNA(INDEX(תמותה!$A$1:$E$121,MATCH(U56,תמותה!$A$1:A$121,0),IF($B$11="זכר",2,4)),1),0)</f>
        <v>0</v>
      </c>
      <c r="Y56">
        <f>IF($B$15,_xlfn.IFNA(INDEX('שיפור תמותה'!$A$1:$E$8743,MATCH(U56&amp;V56,'שיפור תמותה'!$C$1:$C$8743,0),IF($B$11="זכר",4,5)),1),0)</f>
        <v>0</v>
      </c>
      <c r="Z56">
        <f>IF($B$15,_xlfn.IFNA(INDEX('שיפור תמותה'!$A$1:$E$8743,MATCH(U56&amp;V56-1,'שיפור תמותה'!$C$1:$C$8743,0),IF($B$11="זכר",4,5)),1),0)</f>
        <v>0</v>
      </c>
      <c r="AA56">
        <f t="shared" si="7"/>
        <v>0</v>
      </c>
      <c r="AB56">
        <f t="shared" si="19"/>
        <v>0</v>
      </c>
      <c r="AC56">
        <f>IF($B$15,_xlfn.IFNA(INDEX(תמותה!$A$1:$E$121,MATCH(U56,תמותה!$A$1:A$121,0),IF($B$11="זכר",3,5)),1),0)</f>
        <v>0</v>
      </c>
      <c r="AD56">
        <f t="shared" si="8"/>
        <v>0</v>
      </c>
      <c r="AE56">
        <f t="shared" si="9"/>
        <v>0</v>
      </c>
      <c r="AF56">
        <f t="shared" si="20"/>
        <v>0</v>
      </c>
      <c r="AG56">
        <f t="shared" si="21"/>
        <v>0</v>
      </c>
      <c r="AH56">
        <f t="shared" si="22"/>
        <v>0</v>
      </c>
      <c r="AI56">
        <f t="shared" si="23"/>
        <v>0</v>
      </c>
      <c r="AJ56">
        <f t="shared" si="24"/>
        <v>0</v>
      </c>
    </row>
    <row r="57" spans="5:36" x14ac:dyDescent="0.2">
      <c r="E57">
        <f t="shared" si="10"/>
        <v>0</v>
      </c>
      <c r="F57">
        <f t="shared" si="0"/>
        <v>0</v>
      </c>
      <c r="G57">
        <f t="shared" si="1"/>
        <v>0</v>
      </c>
      <c r="H57">
        <f t="shared" si="2"/>
        <v>0</v>
      </c>
      <c r="I57">
        <f t="shared" si="11"/>
        <v>0</v>
      </c>
      <c r="J57">
        <f t="shared" si="12"/>
        <v>0</v>
      </c>
      <c r="K57">
        <f t="shared" si="13"/>
        <v>0</v>
      </c>
      <c r="L57">
        <f t="shared" si="14"/>
        <v>0</v>
      </c>
      <c r="M57">
        <f t="shared" si="15"/>
        <v>0</v>
      </c>
      <c r="N57">
        <f t="shared" si="16"/>
        <v>0</v>
      </c>
      <c r="O57">
        <f>IF($B$14,_xlfn.IFNA(INDEX(תמותה!$A$1:$E$121,MATCH(F57,תמותה!$A$1:A$121,0),IF($B$9="זכר",2,4)),1),0)</f>
        <v>0</v>
      </c>
      <c r="P57">
        <f>IF($B$14,_xlfn.IFNA(INDEX('שיפור תמותה'!$A$1:$E$8743,MATCH(F57&amp;G57,'שיפור תמותה'!$C$1:$C$8743,0),IF($B$9="זכר",4,5)),1),0)</f>
        <v>0</v>
      </c>
      <c r="Q57">
        <f>IF($B$14,_xlfn.IFNA(INDEX('שיפור תמותה'!$A$1:$E$8743,MATCH(F57&amp;G57-1,'שיפור תמותה'!$C$1:$C$8743,0),IF($B$9="זכר",4,5)),1),0)</f>
        <v>0</v>
      </c>
      <c r="R57">
        <f t="shared" si="3"/>
        <v>0</v>
      </c>
      <c r="S57">
        <f t="shared" si="4"/>
        <v>0</v>
      </c>
      <c r="T57">
        <f t="shared" si="17"/>
        <v>0</v>
      </c>
      <c r="U57">
        <f t="shared" si="5"/>
        <v>0</v>
      </c>
      <c r="V57">
        <f t="shared" si="6"/>
        <v>0</v>
      </c>
      <c r="W57">
        <f t="shared" si="18"/>
        <v>0</v>
      </c>
      <c r="X57">
        <f>IF($B$15,_xlfn.IFNA(INDEX(תמותה!$A$1:$E$121,MATCH(U57,תמותה!$A$1:A$121,0),IF($B$11="זכר",2,4)),1),0)</f>
        <v>0</v>
      </c>
      <c r="Y57">
        <f>IF($B$15,_xlfn.IFNA(INDEX('שיפור תמותה'!$A$1:$E$8743,MATCH(U57&amp;V57,'שיפור תמותה'!$C$1:$C$8743,0),IF($B$11="זכר",4,5)),1),0)</f>
        <v>0</v>
      </c>
      <c r="Z57">
        <f>IF($B$15,_xlfn.IFNA(INDEX('שיפור תמותה'!$A$1:$E$8743,MATCH(U57&amp;V57-1,'שיפור תמותה'!$C$1:$C$8743,0),IF($B$11="זכר",4,5)),1),0)</f>
        <v>0</v>
      </c>
      <c r="AA57">
        <f t="shared" si="7"/>
        <v>0</v>
      </c>
      <c r="AB57">
        <f t="shared" si="19"/>
        <v>0</v>
      </c>
      <c r="AC57">
        <f>IF($B$15,_xlfn.IFNA(INDEX(תמותה!$A$1:$E$121,MATCH(U57,תמותה!$A$1:A$121,0),IF($B$11="זכר",3,5)),1),0)</f>
        <v>0</v>
      </c>
      <c r="AD57">
        <f t="shared" si="8"/>
        <v>0</v>
      </c>
      <c r="AE57">
        <f t="shared" si="9"/>
        <v>0</v>
      </c>
      <c r="AF57">
        <f t="shared" si="20"/>
        <v>0</v>
      </c>
      <c r="AG57">
        <f t="shared" si="21"/>
        <v>0</v>
      </c>
      <c r="AH57">
        <f t="shared" si="22"/>
        <v>0</v>
      </c>
      <c r="AI57">
        <f t="shared" si="23"/>
        <v>0</v>
      </c>
      <c r="AJ57">
        <f t="shared" si="24"/>
        <v>0</v>
      </c>
    </row>
    <row r="58" spans="5:36" x14ac:dyDescent="0.2">
      <c r="E58">
        <f t="shared" si="10"/>
        <v>0</v>
      </c>
      <c r="F58">
        <f t="shared" si="0"/>
        <v>0</v>
      </c>
      <c r="G58">
        <f t="shared" si="1"/>
        <v>0</v>
      </c>
      <c r="H58">
        <f t="shared" si="2"/>
        <v>0</v>
      </c>
      <c r="I58">
        <f t="shared" si="11"/>
        <v>0</v>
      </c>
      <c r="J58">
        <f t="shared" si="12"/>
        <v>0</v>
      </c>
      <c r="K58">
        <f t="shared" si="13"/>
        <v>0</v>
      </c>
      <c r="L58">
        <f t="shared" si="14"/>
        <v>0</v>
      </c>
      <c r="M58">
        <f t="shared" si="15"/>
        <v>0</v>
      </c>
      <c r="N58">
        <f t="shared" si="16"/>
        <v>0</v>
      </c>
      <c r="O58">
        <f>IF($B$14,_xlfn.IFNA(INDEX(תמותה!$A$1:$E$121,MATCH(F58,תמותה!$A$1:A$121,0),IF($B$9="זכר",2,4)),1),0)</f>
        <v>0</v>
      </c>
      <c r="P58">
        <f>IF($B$14,_xlfn.IFNA(INDEX('שיפור תמותה'!$A$1:$E$8743,MATCH(F58&amp;G58,'שיפור תמותה'!$C$1:$C$8743,0),IF($B$9="זכר",4,5)),1),0)</f>
        <v>0</v>
      </c>
      <c r="Q58">
        <f>IF($B$14,_xlfn.IFNA(INDEX('שיפור תמותה'!$A$1:$E$8743,MATCH(F58&amp;G58-1,'שיפור תמותה'!$C$1:$C$8743,0),IF($B$9="זכר",4,5)),1),0)</f>
        <v>0</v>
      </c>
      <c r="R58">
        <f t="shared" si="3"/>
        <v>0</v>
      </c>
      <c r="S58">
        <f t="shared" si="4"/>
        <v>0</v>
      </c>
      <c r="T58">
        <f t="shared" si="17"/>
        <v>0</v>
      </c>
      <c r="U58">
        <f t="shared" si="5"/>
        <v>0</v>
      </c>
      <c r="V58">
        <f t="shared" si="6"/>
        <v>0</v>
      </c>
      <c r="W58">
        <f t="shared" si="18"/>
        <v>0</v>
      </c>
      <c r="X58">
        <f>IF($B$15,_xlfn.IFNA(INDEX(תמותה!$A$1:$E$121,MATCH(U58,תמותה!$A$1:A$121,0),IF($B$11="זכר",2,4)),1),0)</f>
        <v>0</v>
      </c>
      <c r="Y58">
        <f>IF($B$15,_xlfn.IFNA(INDEX('שיפור תמותה'!$A$1:$E$8743,MATCH(U58&amp;V58,'שיפור תמותה'!$C$1:$C$8743,0),IF($B$11="זכר",4,5)),1),0)</f>
        <v>0</v>
      </c>
      <c r="Z58">
        <f>IF($B$15,_xlfn.IFNA(INDEX('שיפור תמותה'!$A$1:$E$8743,MATCH(U58&amp;V58-1,'שיפור תמותה'!$C$1:$C$8743,0),IF($B$11="זכר",4,5)),1),0)</f>
        <v>0</v>
      </c>
      <c r="AA58">
        <f t="shared" si="7"/>
        <v>0</v>
      </c>
      <c r="AB58">
        <f t="shared" si="19"/>
        <v>0</v>
      </c>
      <c r="AC58">
        <f>IF($B$15,_xlfn.IFNA(INDEX(תמותה!$A$1:$E$121,MATCH(U58,תמותה!$A$1:A$121,0),IF($B$11="זכר",3,5)),1),0)</f>
        <v>0</v>
      </c>
      <c r="AD58">
        <f t="shared" si="8"/>
        <v>0</v>
      </c>
      <c r="AE58">
        <f t="shared" si="9"/>
        <v>0</v>
      </c>
      <c r="AF58">
        <f t="shared" si="20"/>
        <v>0</v>
      </c>
      <c r="AG58">
        <f t="shared" si="21"/>
        <v>0</v>
      </c>
      <c r="AH58">
        <f t="shared" si="22"/>
        <v>0</v>
      </c>
      <c r="AI58">
        <f t="shared" si="23"/>
        <v>0</v>
      </c>
      <c r="AJ58">
        <f t="shared" si="24"/>
        <v>0</v>
      </c>
    </row>
    <row r="59" spans="5:36" x14ac:dyDescent="0.2">
      <c r="E59">
        <f t="shared" si="10"/>
        <v>0</v>
      </c>
      <c r="F59">
        <f t="shared" si="0"/>
        <v>0</v>
      </c>
      <c r="G59">
        <f t="shared" si="1"/>
        <v>0</v>
      </c>
      <c r="H59">
        <f t="shared" si="2"/>
        <v>0</v>
      </c>
      <c r="I59">
        <f t="shared" si="11"/>
        <v>0</v>
      </c>
      <c r="J59">
        <f t="shared" si="12"/>
        <v>0</v>
      </c>
      <c r="K59">
        <f t="shared" si="13"/>
        <v>0</v>
      </c>
      <c r="L59">
        <f t="shared" si="14"/>
        <v>0</v>
      </c>
      <c r="M59">
        <f t="shared" si="15"/>
        <v>0</v>
      </c>
      <c r="N59">
        <f t="shared" si="16"/>
        <v>0</v>
      </c>
      <c r="O59">
        <f>IF($B$14,_xlfn.IFNA(INDEX(תמותה!$A$1:$E$121,MATCH(F59,תמותה!$A$1:A$121,0),IF($B$9="זכר",2,4)),1),0)</f>
        <v>0</v>
      </c>
      <c r="P59">
        <f>IF($B$14,_xlfn.IFNA(INDEX('שיפור תמותה'!$A$1:$E$8743,MATCH(F59&amp;G59,'שיפור תמותה'!$C$1:$C$8743,0),IF($B$9="זכר",4,5)),1),0)</f>
        <v>0</v>
      </c>
      <c r="Q59">
        <f>IF($B$14,_xlfn.IFNA(INDEX('שיפור תמותה'!$A$1:$E$8743,MATCH(F59&amp;G59-1,'שיפור תמותה'!$C$1:$C$8743,0),IF($B$9="זכר",4,5)),1),0)</f>
        <v>0</v>
      </c>
      <c r="R59">
        <f t="shared" si="3"/>
        <v>0</v>
      </c>
      <c r="S59">
        <f t="shared" si="4"/>
        <v>0</v>
      </c>
      <c r="T59">
        <f t="shared" si="17"/>
        <v>0</v>
      </c>
      <c r="U59">
        <f t="shared" si="5"/>
        <v>0</v>
      </c>
      <c r="V59">
        <f t="shared" si="6"/>
        <v>0</v>
      </c>
      <c r="W59">
        <f t="shared" si="18"/>
        <v>0</v>
      </c>
      <c r="X59">
        <f>IF($B$15,_xlfn.IFNA(INDEX(תמותה!$A$1:$E$121,MATCH(U59,תמותה!$A$1:A$121,0),IF($B$11="זכר",2,4)),1),0)</f>
        <v>0</v>
      </c>
      <c r="Y59">
        <f>IF($B$15,_xlfn.IFNA(INDEX('שיפור תמותה'!$A$1:$E$8743,MATCH(U59&amp;V59,'שיפור תמותה'!$C$1:$C$8743,0),IF($B$11="זכר",4,5)),1),0)</f>
        <v>0</v>
      </c>
      <c r="Z59">
        <f>IF($B$15,_xlfn.IFNA(INDEX('שיפור תמותה'!$A$1:$E$8743,MATCH(U59&amp;V59-1,'שיפור תמותה'!$C$1:$C$8743,0),IF($B$11="זכר",4,5)),1),0)</f>
        <v>0</v>
      </c>
      <c r="AA59">
        <f t="shared" si="7"/>
        <v>0</v>
      </c>
      <c r="AB59">
        <f t="shared" si="19"/>
        <v>0</v>
      </c>
      <c r="AC59">
        <f>IF($B$15,_xlfn.IFNA(INDEX(תמותה!$A$1:$E$121,MATCH(U59,תמותה!$A$1:A$121,0),IF($B$11="זכר",3,5)),1),0)</f>
        <v>0</v>
      </c>
      <c r="AD59">
        <f t="shared" si="8"/>
        <v>0</v>
      </c>
      <c r="AE59">
        <f t="shared" si="9"/>
        <v>0</v>
      </c>
      <c r="AF59">
        <f t="shared" si="20"/>
        <v>0</v>
      </c>
      <c r="AG59">
        <f t="shared" si="21"/>
        <v>0</v>
      </c>
      <c r="AH59">
        <f t="shared" si="22"/>
        <v>0</v>
      </c>
      <c r="AI59">
        <f t="shared" si="23"/>
        <v>0</v>
      </c>
      <c r="AJ59">
        <f t="shared" si="24"/>
        <v>0</v>
      </c>
    </row>
    <row r="60" spans="5:36" x14ac:dyDescent="0.2">
      <c r="E60">
        <f t="shared" si="10"/>
        <v>0</v>
      </c>
      <c r="F60">
        <f t="shared" si="0"/>
        <v>0</v>
      </c>
      <c r="G60">
        <f t="shared" si="1"/>
        <v>0</v>
      </c>
      <c r="H60">
        <f t="shared" si="2"/>
        <v>0</v>
      </c>
      <c r="I60">
        <f t="shared" si="11"/>
        <v>0</v>
      </c>
      <c r="J60">
        <f t="shared" si="12"/>
        <v>0</v>
      </c>
      <c r="K60">
        <f t="shared" si="13"/>
        <v>0</v>
      </c>
      <c r="L60">
        <f t="shared" si="14"/>
        <v>0</v>
      </c>
      <c r="M60">
        <f t="shared" si="15"/>
        <v>0</v>
      </c>
      <c r="N60">
        <f t="shared" si="16"/>
        <v>0</v>
      </c>
      <c r="O60">
        <f>IF($B$14,_xlfn.IFNA(INDEX(תמותה!$A$1:$E$121,MATCH(F60,תמותה!$A$1:A$121,0),IF($B$9="זכר",2,4)),1),0)</f>
        <v>0</v>
      </c>
      <c r="P60">
        <f>IF($B$14,_xlfn.IFNA(INDEX('שיפור תמותה'!$A$1:$E$8743,MATCH(F60&amp;G60,'שיפור תמותה'!$C$1:$C$8743,0),IF($B$9="זכר",4,5)),1),0)</f>
        <v>0</v>
      </c>
      <c r="Q60">
        <f>IF($B$14,_xlfn.IFNA(INDEX('שיפור תמותה'!$A$1:$E$8743,MATCH(F60&amp;G60-1,'שיפור תמותה'!$C$1:$C$8743,0),IF($B$9="זכר",4,5)),1),0)</f>
        <v>0</v>
      </c>
      <c r="R60">
        <f t="shared" si="3"/>
        <v>0</v>
      </c>
      <c r="S60">
        <f t="shared" si="4"/>
        <v>0</v>
      </c>
      <c r="T60">
        <f t="shared" si="17"/>
        <v>0</v>
      </c>
      <c r="U60">
        <f t="shared" si="5"/>
        <v>0</v>
      </c>
      <c r="V60">
        <f t="shared" si="6"/>
        <v>0</v>
      </c>
      <c r="W60">
        <f t="shared" si="18"/>
        <v>0</v>
      </c>
      <c r="X60">
        <f>IF($B$15,_xlfn.IFNA(INDEX(תמותה!$A$1:$E$121,MATCH(U60,תמותה!$A$1:A$121,0),IF($B$11="זכר",2,4)),1),0)</f>
        <v>0</v>
      </c>
      <c r="Y60">
        <f>IF($B$15,_xlfn.IFNA(INDEX('שיפור תמותה'!$A$1:$E$8743,MATCH(U60&amp;V60,'שיפור תמותה'!$C$1:$C$8743,0),IF($B$11="זכר",4,5)),1),0)</f>
        <v>0</v>
      </c>
      <c r="Z60">
        <f>IF($B$15,_xlfn.IFNA(INDEX('שיפור תמותה'!$A$1:$E$8743,MATCH(U60&amp;V60-1,'שיפור תמותה'!$C$1:$C$8743,0),IF($B$11="זכר",4,5)),1),0)</f>
        <v>0</v>
      </c>
      <c r="AA60">
        <f t="shared" si="7"/>
        <v>0</v>
      </c>
      <c r="AB60">
        <f t="shared" si="19"/>
        <v>0</v>
      </c>
      <c r="AC60">
        <f>IF($B$15,_xlfn.IFNA(INDEX(תמותה!$A$1:$E$121,MATCH(U60,תמותה!$A$1:A$121,0),IF($B$11="זכר",3,5)),1),0)</f>
        <v>0</v>
      </c>
      <c r="AD60">
        <f t="shared" si="8"/>
        <v>0</v>
      </c>
      <c r="AE60">
        <f t="shared" si="9"/>
        <v>0</v>
      </c>
      <c r="AF60">
        <f t="shared" si="20"/>
        <v>0</v>
      </c>
      <c r="AG60">
        <f t="shared" si="21"/>
        <v>0</v>
      </c>
      <c r="AH60">
        <f t="shared" si="22"/>
        <v>0</v>
      </c>
      <c r="AI60">
        <f t="shared" si="23"/>
        <v>0</v>
      </c>
      <c r="AJ60">
        <f t="shared" si="24"/>
        <v>0</v>
      </c>
    </row>
    <row r="61" spans="5:36" x14ac:dyDescent="0.2">
      <c r="E61">
        <f t="shared" si="10"/>
        <v>0</v>
      </c>
      <c r="F61">
        <f t="shared" si="0"/>
        <v>0</v>
      </c>
      <c r="G61">
        <f t="shared" si="1"/>
        <v>0</v>
      </c>
      <c r="H61">
        <f t="shared" si="2"/>
        <v>0</v>
      </c>
      <c r="I61">
        <f t="shared" si="11"/>
        <v>0</v>
      </c>
      <c r="J61">
        <f t="shared" si="12"/>
        <v>0</v>
      </c>
      <c r="K61">
        <f t="shared" si="13"/>
        <v>0</v>
      </c>
      <c r="L61">
        <f t="shared" si="14"/>
        <v>0</v>
      </c>
      <c r="M61">
        <f t="shared" si="15"/>
        <v>0</v>
      </c>
      <c r="N61">
        <f t="shared" si="16"/>
        <v>0</v>
      </c>
      <c r="O61">
        <f>IF($B$14,_xlfn.IFNA(INDEX(תמותה!$A$1:$E$121,MATCH(F61,תמותה!$A$1:A$121,0),IF($B$9="זכר",2,4)),1),0)</f>
        <v>0</v>
      </c>
      <c r="P61">
        <f>IF($B$14,_xlfn.IFNA(INDEX('שיפור תמותה'!$A$1:$E$8743,MATCH(F61&amp;G61,'שיפור תמותה'!$C$1:$C$8743,0),IF($B$9="זכר",4,5)),1),0)</f>
        <v>0</v>
      </c>
      <c r="Q61">
        <f>IF($B$14,_xlfn.IFNA(INDEX('שיפור תמותה'!$A$1:$E$8743,MATCH(F61&amp;G61-1,'שיפור תמותה'!$C$1:$C$8743,0),IF($B$9="זכר",4,5)),1),0)</f>
        <v>0</v>
      </c>
      <c r="R61">
        <f t="shared" si="3"/>
        <v>0</v>
      </c>
      <c r="S61">
        <f t="shared" si="4"/>
        <v>0</v>
      </c>
      <c r="T61">
        <f t="shared" si="17"/>
        <v>0</v>
      </c>
      <c r="U61">
        <f t="shared" si="5"/>
        <v>0</v>
      </c>
      <c r="V61">
        <f t="shared" si="6"/>
        <v>0</v>
      </c>
      <c r="W61">
        <f t="shared" si="18"/>
        <v>0</v>
      </c>
      <c r="X61">
        <f>IF($B$15,_xlfn.IFNA(INDEX(תמותה!$A$1:$E$121,MATCH(U61,תמותה!$A$1:A$121,0),IF($B$11="זכר",2,4)),1),0)</f>
        <v>0</v>
      </c>
      <c r="Y61">
        <f>IF($B$15,_xlfn.IFNA(INDEX('שיפור תמותה'!$A$1:$E$8743,MATCH(U61&amp;V61,'שיפור תמותה'!$C$1:$C$8743,0),IF($B$11="זכר",4,5)),1),0)</f>
        <v>0</v>
      </c>
      <c r="Z61">
        <f>IF($B$15,_xlfn.IFNA(INDEX('שיפור תמותה'!$A$1:$E$8743,MATCH(U61&amp;V61-1,'שיפור תמותה'!$C$1:$C$8743,0),IF($B$11="זכר",4,5)),1),0)</f>
        <v>0</v>
      </c>
      <c r="AA61">
        <f t="shared" si="7"/>
        <v>0</v>
      </c>
      <c r="AB61">
        <f t="shared" si="19"/>
        <v>0</v>
      </c>
      <c r="AC61">
        <f>IF($B$15,_xlfn.IFNA(INDEX(תמותה!$A$1:$E$121,MATCH(U61,תמותה!$A$1:A$121,0),IF($B$11="זכר",3,5)),1),0)</f>
        <v>0</v>
      </c>
      <c r="AD61">
        <f t="shared" si="8"/>
        <v>0</v>
      </c>
      <c r="AE61">
        <f t="shared" si="9"/>
        <v>0</v>
      </c>
      <c r="AF61">
        <f t="shared" si="20"/>
        <v>0</v>
      </c>
      <c r="AG61">
        <f t="shared" si="21"/>
        <v>0</v>
      </c>
      <c r="AH61">
        <f t="shared" si="22"/>
        <v>0</v>
      </c>
      <c r="AI61">
        <f t="shared" si="23"/>
        <v>0</v>
      </c>
      <c r="AJ61">
        <f t="shared" si="24"/>
        <v>0</v>
      </c>
    </row>
    <row r="62" spans="5:36" x14ac:dyDescent="0.2">
      <c r="E62">
        <f t="shared" si="10"/>
        <v>0</v>
      </c>
      <c r="F62">
        <f t="shared" si="0"/>
        <v>0</v>
      </c>
      <c r="G62">
        <f t="shared" si="1"/>
        <v>0</v>
      </c>
      <c r="H62">
        <f t="shared" si="2"/>
        <v>0</v>
      </c>
      <c r="I62">
        <f t="shared" si="11"/>
        <v>0</v>
      </c>
      <c r="J62">
        <f t="shared" si="12"/>
        <v>0</v>
      </c>
      <c r="K62">
        <f t="shared" si="13"/>
        <v>0</v>
      </c>
      <c r="L62">
        <f t="shared" si="14"/>
        <v>0</v>
      </c>
      <c r="M62">
        <f t="shared" si="15"/>
        <v>0</v>
      </c>
      <c r="N62">
        <f t="shared" si="16"/>
        <v>0</v>
      </c>
      <c r="O62">
        <f>IF($B$14,_xlfn.IFNA(INDEX(תמותה!$A$1:$E$121,MATCH(F62,תמותה!$A$1:A$121,0),IF($B$9="זכר",2,4)),1),0)</f>
        <v>0</v>
      </c>
      <c r="P62">
        <f>IF($B$14,_xlfn.IFNA(INDEX('שיפור תמותה'!$A$1:$E$8743,MATCH(F62&amp;G62,'שיפור תמותה'!$C$1:$C$8743,0),IF($B$9="זכר",4,5)),1),0)</f>
        <v>0</v>
      </c>
      <c r="Q62">
        <f>IF($B$14,_xlfn.IFNA(INDEX('שיפור תמותה'!$A$1:$E$8743,MATCH(F62&amp;G62-1,'שיפור תמותה'!$C$1:$C$8743,0),IF($B$9="זכר",4,5)),1),0)</f>
        <v>0</v>
      </c>
      <c r="R62">
        <f t="shared" si="3"/>
        <v>0</v>
      </c>
      <c r="S62">
        <f t="shared" si="4"/>
        <v>0</v>
      </c>
      <c r="T62">
        <f t="shared" si="17"/>
        <v>0</v>
      </c>
      <c r="U62">
        <f t="shared" si="5"/>
        <v>0</v>
      </c>
      <c r="V62">
        <f t="shared" si="6"/>
        <v>0</v>
      </c>
      <c r="W62">
        <f t="shared" si="18"/>
        <v>0</v>
      </c>
      <c r="X62">
        <f>IF($B$15,_xlfn.IFNA(INDEX(תמותה!$A$1:$E$121,MATCH(U62,תמותה!$A$1:A$121,0),IF($B$11="זכר",2,4)),1),0)</f>
        <v>0</v>
      </c>
      <c r="Y62">
        <f>IF($B$15,_xlfn.IFNA(INDEX('שיפור תמותה'!$A$1:$E$8743,MATCH(U62&amp;V62,'שיפור תמותה'!$C$1:$C$8743,0),IF($B$11="זכר",4,5)),1),0)</f>
        <v>0</v>
      </c>
      <c r="Z62">
        <f>IF($B$15,_xlfn.IFNA(INDEX('שיפור תמותה'!$A$1:$E$8743,MATCH(U62&amp;V62-1,'שיפור תמותה'!$C$1:$C$8743,0),IF($B$11="זכר",4,5)),1),0)</f>
        <v>0</v>
      </c>
      <c r="AA62">
        <f t="shared" si="7"/>
        <v>0</v>
      </c>
      <c r="AB62">
        <f t="shared" si="19"/>
        <v>0</v>
      </c>
      <c r="AC62">
        <f>IF($B$15,_xlfn.IFNA(INDEX(תמותה!$A$1:$E$121,MATCH(U62,תמותה!$A$1:A$121,0),IF($B$11="זכר",3,5)),1),0)</f>
        <v>0</v>
      </c>
      <c r="AD62">
        <f t="shared" si="8"/>
        <v>0</v>
      </c>
      <c r="AE62">
        <f t="shared" si="9"/>
        <v>0</v>
      </c>
      <c r="AF62">
        <f t="shared" si="20"/>
        <v>0</v>
      </c>
      <c r="AG62">
        <f t="shared" si="21"/>
        <v>0</v>
      </c>
      <c r="AH62">
        <f t="shared" si="22"/>
        <v>0</v>
      </c>
      <c r="AI62">
        <f t="shared" si="23"/>
        <v>0</v>
      </c>
      <c r="AJ62">
        <f t="shared" si="24"/>
        <v>0</v>
      </c>
    </row>
    <row r="63" spans="5:36" x14ac:dyDescent="0.2">
      <c r="E63">
        <f t="shared" si="10"/>
        <v>0</v>
      </c>
      <c r="F63">
        <f t="shared" si="0"/>
        <v>0</v>
      </c>
      <c r="G63">
        <f t="shared" si="1"/>
        <v>0</v>
      </c>
      <c r="H63">
        <f t="shared" si="2"/>
        <v>0</v>
      </c>
      <c r="I63">
        <f t="shared" si="11"/>
        <v>0</v>
      </c>
      <c r="J63">
        <f t="shared" si="12"/>
        <v>0</v>
      </c>
      <c r="K63">
        <f t="shared" si="13"/>
        <v>0</v>
      </c>
      <c r="L63">
        <f t="shared" si="14"/>
        <v>0</v>
      </c>
      <c r="M63">
        <f t="shared" si="15"/>
        <v>0</v>
      </c>
      <c r="N63">
        <f t="shared" si="16"/>
        <v>0</v>
      </c>
      <c r="O63">
        <f>IF($B$14,_xlfn.IFNA(INDEX(תמותה!$A$1:$E$121,MATCH(F63,תמותה!$A$1:A$121,0),IF($B$9="זכר",2,4)),1),0)</f>
        <v>0</v>
      </c>
      <c r="P63">
        <f>IF($B$14,_xlfn.IFNA(INDEX('שיפור תמותה'!$A$1:$E$8743,MATCH(F63&amp;G63,'שיפור תמותה'!$C$1:$C$8743,0),IF($B$9="זכר",4,5)),1),0)</f>
        <v>0</v>
      </c>
      <c r="Q63">
        <f>IF($B$14,_xlfn.IFNA(INDEX('שיפור תמותה'!$A$1:$E$8743,MATCH(F63&amp;G63-1,'שיפור תמותה'!$C$1:$C$8743,0),IF($B$9="זכר",4,5)),1),0)</f>
        <v>0</v>
      </c>
      <c r="R63">
        <f t="shared" si="3"/>
        <v>0</v>
      </c>
      <c r="S63">
        <f t="shared" si="4"/>
        <v>0</v>
      </c>
      <c r="T63">
        <f t="shared" si="17"/>
        <v>0</v>
      </c>
      <c r="U63">
        <f t="shared" si="5"/>
        <v>0</v>
      </c>
      <c r="V63">
        <f t="shared" si="6"/>
        <v>0</v>
      </c>
      <c r="W63">
        <f t="shared" si="18"/>
        <v>0</v>
      </c>
      <c r="X63">
        <f>IF($B$15,_xlfn.IFNA(INDEX(תמותה!$A$1:$E$121,MATCH(U63,תמותה!$A$1:A$121,0),IF($B$11="זכר",2,4)),1),0)</f>
        <v>0</v>
      </c>
      <c r="Y63">
        <f>IF($B$15,_xlfn.IFNA(INDEX('שיפור תמותה'!$A$1:$E$8743,MATCH(U63&amp;V63,'שיפור תמותה'!$C$1:$C$8743,0),IF($B$11="זכר",4,5)),1),0)</f>
        <v>0</v>
      </c>
      <c r="Z63">
        <f>IF($B$15,_xlfn.IFNA(INDEX('שיפור תמותה'!$A$1:$E$8743,MATCH(U63&amp;V63-1,'שיפור תמותה'!$C$1:$C$8743,0),IF($B$11="זכר",4,5)),1),0)</f>
        <v>0</v>
      </c>
      <c r="AA63">
        <f t="shared" si="7"/>
        <v>0</v>
      </c>
      <c r="AB63">
        <f t="shared" si="19"/>
        <v>0</v>
      </c>
      <c r="AC63">
        <f>IF($B$15,_xlfn.IFNA(INDEX(תמותה!$A$1:$E$121,MATCH(U63,תמותה!$A$1:A$121,0),IF($B$11="זכר",3,5)),1),0)</f>
        <v>0</v>
      </c>
      <c r="AD63">
        <f t="shared" si="8"/>
        <v>0</v>
      </c>
      <c r="AE63">
        <f t="shared" si="9"/>
        <v>0</v>
      </c>
      <c r="AF63">
        <f t="shared" si="20"/>
        <v>0</v>
      </c>
      <c r="AG63">
        <f t="shared" si="21"/>
        <v>0</v>
      </c>
      <c r="AH63">
        <f t="shared" si="22"/>
        <v>0</v>
      </c>
      <c r="AI63">
        <f t="shared" si="23"/>
        <v>0</v>
      </c>
      <c r="AJ63">
        <f t="shared" si="24"/>
        <v>0</v>
      </c>
    </row>
    <row r="64" spans="5:36" x14ac:dyDescent="0.2">
      <c r="E64">
        <f t="shared" si="10"/>
        <v>0</v>
      </c>
      <c r="F64">
        <f t="shared" si="0"/>
        <v>0</v>
      </c>
      <c r="G64">
        <f t="shared" si="1"/>
        <v>0</v>
      </c>
      <c r="H64">
        <f t="shared" si="2"/>
        <v>0</v>
      </c>
      <c r="I64">
        <f t="shared" si="11"/>
        <v>0</v>
      </c>
      <c r="J64">
        <f t="shared" si="12"/>
        <v>0</v>
      </c>
      <c r="K64">
        <f t="shared" si="13"/>
        <v>0</v>
      </c>
      <c r="L64">
        <f t="shared" si="14"/>
        <v>0</v>
      </c>
      <c r="M64">
        <f t="shared" si="15"/>
        <v>0</v>
      </c>
      <c r="N64">
        <f t="shared" si="16"/>
        <v>0</v>
      </c>
      <c r="O64">
        <f>IF($B$14,_xlfn.IFNA(INDEX(תמותה!$A$1:$E$121,MATCH(F64,תמותה!$A$1:A$121,0),IF($B$9="זכר",2,4)),1),0)</f>
        <v>0</v>
      </c>
      <c r="P64">
        <f>IF($B$14,_xlfn.IFNA(INDEX('שיפור תמותה'!$A$1:$E$8743,MATCH(F64&amp;G64,'שיפור תמותה'!$C$1:$C$8743,0),IF($B$9="זכר",4,5)),1),0)</f>
        <v>0</v>
      </c>
      <c r="Q64">
        <f>IF($B$14,_xlfn.IFNA(INDEX('שיפור תמותה'!$A$1:$E$8743,MATCH(F64&amp;G64-1,'שיפור תמותה'!$C$1:$C$8743,0),IF($B$9="זכר",4,5)),1),0)</f>
        <v>0</v>
      </c>
      <c r="R64">
        <f t="shared" si="3"/>
        <v>0</v>
      </c>
      <c r="S64">
        <f t="shared" si="4"/>
        <v>0</v>
      </c>
      <c r="T64">
        <f t="shared" si="17"/>
        <v>0</v>
      </c>
      <c r="U64">
        <f t="shared" si="5"/>
        <v>0</v>
      </c>
      <c r="V64">
        <f t="shared" si="6"/>
        <v>0</v>
      </c>
      <c r="W64">
        <f t="shared" si="18"/>
        <v>0</v>
      </c>
      <c r="X64">
        <f>IF($B$15,_xlfn.IFNA(INDEX(תמותה!$A$1:$E$121,MATCH(U64,תמותה!$A$1:A$121,0),IF($B$11="זכר",2,4)),1),0)</f>
        <v>0</v>
      </c>
      <c r="Y64">
        <f>IF($B$15,_xlfn.IFNA(INDEX('שיפור תמותה'!$A$1:$E$8743,MATCH(U64&amp;V64,'שיפור תמותה'!$C$1:$C$8743,0),IF($B$11="זכר",4,5)),1),0)</f>
        <v>0</v>
      </c>
      <c r="Z64">
        <f>IF($B$15,_xlfn.IFNA(INDEX('שיפור תמותה'!$A$1:$E$8743,MATCH(U64&amp;V64-1,'שיפור תמותה'!$C$1:$C$8743,0),IF($B$11="זכר",4,5)),1),0)</f>
        <v>0</v>
      </c>
      <c r="AA64">
        <f t="shared" si="7"/>
        <v>0</v>
      </c>
      <c r="AB64">
        <f t="shared" si="19"/>
        <v>0</v>
      </c>
      <c r="AC64">
        <f>IF($B$15,_xlfn.IFNA(INDEX(תמותה!$A$1:$E$121,MATCH(U64,תמותה!$A$1:A$121,0),IF($B$11="זכר",3,5)),1),0)</f>
        <v>0</v>
      </c>
      <c r="AD64">
        <f t="shared" si="8"/>
        <v>0</v>
      </c>
      <c r="AE64">
        <f t="shared" si="9"/>
        <v>0</v>
      </c>
      <c r="AF64">
        <f t="shared" si="20"/>
        <v>0</v>
      </c>
      <c r="AG64">
        <f t="shared" si="21"/>
        <v>0</v>
      </c>
      <c r="AH64">
        <f t="shared" si="22"/>
        <v>0</v>
      </c>
      <c r="AI64">
        <f t="shared" si="23"/>
        <v>0</v>
      </c>
      <c r="AJ64">
        <f t="shared" si="24"/>
        <v>0</v>
      </c>
    </row>
    <row r="65" spans="5:36" x14ac:dyDescent="0.2">
      <c r="E65">
        <f t="shared" si="10"/>
        <v>0</v>
      </c>
      <c r="F65">
        <f t="shared" si="0"/>
        <v>0</v>
      </c>
      <c r="G65">
        <f t="shared" si="1"/>
        <v>0</v>
      </c>
      <c r="H65">
        <f t="shared" si="2"/>
        <v>0</v>
      </c>
      <c r="I65">
        <f t="shared" si="11"/>
        <v>0</v>
      </c>
      <c r="J65">
        <f t="shared" si="12"/>
        <v>0</v>
      </c>
      <c r="K65">
        <f t="shared" si="13"/>
        <v>0</v>
      </c>
      <c r="L65">
        <f t="shared" si="14"/>
        <v>0</v>
      </c>
      <c r="M65">
        <f t="shared" si="15"/>
        <v>0</v>
      </c>
      <c r="N65">
        <f t="shared" si="16"/>
        <v>0</v>
      </c>
      <c r="O65">
        <f>IF($B$14,_xlfn.IFNA(INDEX(תמותה!$A$1:$E$121,MATCH(F65,תמותה!$A$1:A$121,0),IF($B$9="זכר",2,4)),1),0)</f>
        <v>0</v>
      </c>
      <c r="P65">
        <f>IF($B$14,_xlfn.IFNA(INDEX('שיפור תמותה'!$A$1:$E$8743,MATCH(F65&amp;G65,'שיפור תמותה'!$C$1:$C$8743,0),IF($B$9="זכר",4,5)),1),0)</f>
        <v>0</v>
      </c>
      <c r="Q65">
        <f>IF($B$14,_xlfn.IFNA(INDEX('שיפור תמותה'!$A$1:$E$8743,MATCH(F65&amp;G65-1,'שיפור תמותה'!$C$1:$C$8743,0),IF($B$9="זכר",4,5)),1),0)</f>
        <v>0</v>
      </c>
      <c r="R65">
        <f t="shared" si="3"/>
        <v>0</v>
      </c>
      <c r="S65">
        <f t="shared" si="4"/>
        <v>0</v>
      </c>
      <c r="T65">
        <f t="shared" si="17"/>
        <v>0</v>
      </c>
      <c r="U65">
        <f t="shared" si="5"/>
        <v>0</v>
      </c>
      <c r="V65">
        <f t="shared" si="6"/>
        <v>0</v>
      </c>
      <c r="W65">
        <f t="shared" si="18"/>
        <v>0</v>
      </c>
      <c r="X65">
        <f>IF($B$15,_xlfn.IFNA(INDEX(תמותה!$A$1:$E$121,MATCH(U65,תמותה!$A$1:A$121,0),IF($B$11="זכר",2,4)),1),0)</f>
        <v>0</v>
      </c>
      <c r="Y65">
        <f>IF($B$15,_xlfn.IFNA(INDEX('שיפור תמותה'!$A$1:$E$8743,MATCH(U65&amp;V65,'שיפור תמותה'!$C$1:$C$8743,0),IF($B$11="זכר",4,5)),1),0)</f>
        <v>0</v>
      </c>
      <c r="Z65">
        <f>IF($B$15,_xlfn.IFNA(INDEX('שיפור תמותה'!$A$1:$E$8743,MATCH(U65&amp;V65-1,'שיפור תמותה'!$C$1:$C$8743,0),IF($B$11="זכר",4,5)),1),0)</f>
        <v>0</v>
      </c>
      <c r="AA65">
        <f t="shared" si="7"/>
        <v>0</v>
      </c>
      <c r="AB65">
        <f t="shared" si="19"/>
        <v>0</v>
      </c>
      <c r="AC65">
        <f>IF($B$15,_xlfn.IFNA(INDEX(תמותה!$A$1:$E$121,MATCH(U65,תמותה!$A$1:A$121,0),IF($B$11="זכר",3,5)),1),0)</f>
        <v>0</v>
      </c>
      <c r="AD65">
        <f t="shared" si="8"/>
        <v>0</v>
      </c>
      <c r="AE65">
        <f t="shared" si="9"/>
        <v>0</v>
      </c>
      <c r="AF65">
        <f t="shared" si="20"/>
        <v>0</v>
      </c>
      <c r="AG65">
        <f t="shared" si="21"/>
        <v>0</v>
      </c>
      <c r="AH65">
        <f t="shared" si="22"/>
        <v>0</v>
      </c>
      <c r="AI65">
        <f t="shared" si="23"/>
        <v>0</v>
      </c>
      <c r="AJ65">
        <f t="shared" si="24"/>
        <v>0</v>
      </c>
    </row>
    <row r="66" spans="5:36" x14ac:dyDescent="0.2">
      <c r="E66">
        <f t="shared" si="10"/>
        <v>0</v>
      </c>
      <c r="F66">
        <f t="shared" si="0"/>
        <v>0</v>
      </c>
      <c r="G66">
        <f t="shared" si="1"/>
        <v>0</v>
      </c>
      <c r="H66">
        <f t="shared" si="2"/>
        <v>0</v>
      </c>
      <c r="I66">
        <f t="shared" si="11"/>
        <v>0</v>
      </c>
      <c r="J66">
        <f t="shared" si="12"/>
        <v>0</v>
      </c>
      <c r="K66">
        <f t="shared" si="13"/>
        <v>0</v>
      </c>
      <c r="L66">
        <f t="shared" si="14"/>
        <v>0</v>
      </c>
      <c r="M66">
        <f t="shared" si="15"/>
        <v>0</v>
      </c>
      <c r="N66">
        <f t="shared" si="16"/>
        <v>0</v>
      </c>
      <c r="O66">
        <f>IF($B$14,_xlfn.IFNA(INDEX(תמותה!$A$1:$E$121,MATCH(F66,תמותה!$A$1:A$121,0),IF($B$9="זכר",2,4)),1),0)</f>
        <v>0</v>
      </c>
      <c r="P66">
        <f>IF($B$14,_xlfn.IFNA(INDEX('שיפור תמותה'!$A$1:$E$8743,MATCH(F66&amp;G66,'שיפור תמותה'!$C$1:$C$8743,0),IF($B$9="זכר",4,5)),1),0)</f>
        <v>0</v>
      </c>
      <c r="Q66">
        <f>IF($B$14,_xlfn.IFNA(INDEX('שיפור תמותה'!$A$1:$E$8743,MATCH(F66&amp;G66-1,'שיפור תמותה'!$C$1:$C$8743,0),IF($B$9="זכר",4,5)),1),0)</f>
        <v>0</v>
      </c>
      <c r="R66">
        <f t="shared" si="3"/>
        <v>0</v>
      </c>
      <c r="S66">
        <f t="shared" si="4"/>
        <v>0</v>
      </c>
      <c r="T66">
        <f t="shared" si="17"/>
        <v>0</v>
      </c>
      <c r="U66">
        <f t="shared" si="5"/>
        <v>0</v>
      </c>
      <c r="V66">
        <f t="shared" si="6"/>
        <v>0</v>
      </c>
      <c r="W66">
        <f t="shared" si="18"/>
        <v>0</v>
      </c>
      <c r="X66">
        <f>IF($B$15,_xlfn.IFNA(INDEX(תמותה!$A$1:$E$121,MATCH(U66,תמותה!$A$1:A$121,0),IF($B$11="זכר",2,4)),1),0)</f>
        <v>0</v>
      </c>
      <c r="Y66">
        <f>IF($B$15,_xlfn.IFNA(INDEX('שיפור תמותה'!$A$1:$E$8743,MATCH(U66&amp;V66,'שיפור תמותה'!$C$1:$C$8743,0),IF($B$11="זכר",4,5)),1),0)</f>
        <v>0</v>
      </c>
      <c r="Z66">
        <f>IF($B$15,_xlfn.IFNA(INDEX('שיפור תמותה'!$A$1:$E$8743,MATCH(U66&amp;V66-1,'שיפור תמותה'!$C$1:$C$8743,0),IF($B$11="זכר",4,5)),1),0)</f>
        <v>0</v>
      </c>
      <c r="AA66">
        <f t="shared" si="7"/>
        <v>0</v>
      </c>
      <c r="AB66">
        <f t="shared" si="19"/>
        <v>0</v>
      </c>
      <c r="AC66">
        <f>IF($B$15,_xlfn.IFNA(INDEX(תמותה!$A$1:$E$121,MATCH(U66,תמותה!$A$1:A$121,0),IF($B$11="זכר",3,5)),1),0)</f>
        <v>0</v>
      </c>
      <c r="AD66">
        <f t="shared" si="8"/>
        <v>0</v>
      </c>
      <c r="AE66">
        <f t="shared" si="9"/>
        <v>0</v>
      </c>
      <c r="AF66">
        <f t="shared" si="20"/>
        <v>0</v>
      </c>
      <c r="AG66">
        <f t="shared" si="21"/>
        <v>0</v>
      </c>
      <c r="AH66">
        <f t="shared" si="22"/>
        <v>0</v>
      </c>
      <c r="AI66">
        <f t="shared" si="23"/>
        <v>0</v>
      </c>
      <c r="AJ66">
        <f t="shared" si="24"/>
        <v>0</v>
      </c>
    </row>
    <row r="67" spans="5:36" x14ac:dyDescent="0.2">
      <c r="E67">
        <f t="shared" si="10"/>
        <v>0</v>
      </c>
      <c r="F67">
        <f t="shared" ref="F67:F130" si="25">IF($B$14,ROUNDDOWN(E67/12,0),0)</f>
        <v>0</v>
      </c>
      <c r="G67">
        <f t="shared" ref="G67:G130" si="26">IF($B$14,ROUNDDOWN(($B$7+E67)/12,0),0)</f>
        <v>0</v>
      </c>
      <c r="H67">
        <f t="shared" ref="H67:H130" si="27">IF($B$14,(1+$B$2)^((E67-$E$2+1)/12),0)</f>
        <v>0</v>
      </c>
      <c r="I67">
        <f t="shared" si="11"/>
        <v>0</v>
      </c>
      <c r="J67">
        <f t="shared" si="12"/>
        <v>0</v>
      </c>
      <c r="K67">
        <f t="shared" si="13"/>
        <v>0</v>
      </c>
      <c r="L67">
        <f t="shared" si="14"/>
        <v>0</v>
      </c>
      <c r="M67">
        <f t="shared" si="15"/>
        <v>0</v>
      </c>
      <c r="N67">
        <f t="shared" si="16"/>
        <v>0</v>
      </c>
      <c r="O67">
        <f>IF($B$14,_xlfn.IFNA(INDEX(תמותה!$A$1:$E$121,MATCH(F67,תמותה!$A$1:A$121,0),IF($B$9="זכר",2,4)),1),0)</f>
        <v>0</v>
      </c>
      <c r="P67">
        <f>IF($B$14,_xlfn.IFNA(INDEX('שיפור תמותה'!$A$1:$E$8743,MATCH(F67&amp;G67,'שיפור תמותה'!$C$1:$C$8743,0),IF($B$9="זכר",4,5)),1),0)</f>
        <v>0</v>
      </c>
      <c r="Q67">
        <f>IF($B$14,_xlfn.IFNA(INDEX('שיפור תמותה'!$A$1:$E$8743,MATCH(F67&amp;G67-1,'שיפור תמותה'!$C$1:$C$8743,0),IF($B$9="זכר",4,5)),1),0)</f>
        <v>0</v>
      </c>
      <c r="R67">
        <f t="shared" ref="R67:R130" si="28">IF($B$14,AVERAGE(P67:Q67),0)</f>
        <v>0</v>
      </c>
      <c r="S67">
        <f t="shared" ref="S67:S130" si="29">IF($B$14,IF(E67&lt;$B$12,(1-(1-O67)^(1/12))*R67,1),0)</f>
        <v>0</v>
      </c>
      <c r="T67">
        <f t="shared" si="17"/>
        <v>0</v>
      </c>
      <c r="U67">
        <f t="shared" ref="U67:U130" si="30">IF($B$15,ROUNDDOWN(T67/12,0),0)</f>
        <v>0</v>
      </c>
      <c r="V67">
        <f t="shared" ref="V67:V130" si="31">IF($B$15,ROUNDDOWN(($B$8+T67)/12,0),0)</f>
        <v>0</v>
      </c>
      <c r="W67">
        <f t="shared" si="18"/>
        <v>0</v>
      </c>
      <c r="X67">
        <f>IF($B$15,_xlfn.IFNA(INDEX(תמותה!$A$1:$E$121,MATCH(U67,תמותה!$A$1:A$121,0),IF($B$11="זכר",2,4)),1),0)</f>
        <v>0</v>
      </c>
      <c r="Y67">
        <f>IF($B$15,_xlfn.IFNA(INDEX('שיפור תמותה'!$A$1:$E$8743,MATCH(U67&amp;V67,'שיפור תמותה'!$C$1:$C$8743,0),IF($B$11="זכר",4,5)),1),0)</f>
        <v>0</v>
      </c>
      <c r="Z67">
        <f>IF($B$15,_xlfn.IFNA(INDEX('שיפור תמותה'!$A$1:$E$8743,MATCH(U67&amp;V67-1,'שיפור תמותה'!$C$1:$C$8743,0),IF($B$11="זכר",4,5)),1),0)</f>
        <v>0</v>
      </c>
      <c r="AA67">
        <f t="shared" ref="AA67:AA130" si="32">IF($B$15,AVERAGE(Y67:Z67),0)</f>
        <v>0</v>
      </c>
      <c r="AB67">
        <f t="shared" si="19"/>
        <v>0</v>
      </c>
      <c r="AC67">
        <f>IF($B$15,_xlfn.IFNA(INDEX(תמותה!$A$1:$E$121,MATCH(U67,תמותה!$A$1:A$121,0),IF($B$11="זכר",3,5)),1),0)</f>
        <v>0</v>
      </c>
      <c r="AD67">
        <f t="shared" ref="AD67:AD130" si="33">IF($B$15,IF(T67&lt;$B$12,(1-(1-X67)^(1/12))*AA67,1),0)</f>
        <v>0</v>
      </c>
      <c r="AE67">
        <f t="shared" ref="AE67:AE130" si="34">IF($B$15,IF(T67&lt;$B$12,(1-(1-AC67)^(1/12))*AA67,1),0)</f>
        <v>0</v>
      </c>
      <c r="AF67">
        <f t="shared" si="20"/>
        <v>0</v>
      </c>
      <c r="AG67">
        <f t="shared" si="21"/>
        <v>0</v>
      </c>
      <c r="AH67">
        <f t="shared" si="22"/>
        <v>0</v>
      </c>
      <c r="AI67">
        <f t="shared" si="23"/>
        <v>0</v>
      </c>
      <c r="AJ67">
        <f t="shared" si="24"/>
        <v>0</v>
      </c>
    </row>
    <row r="68" spans="5:36" x14ac:dyDescent="0.2">
      <c r="E68">
        <f t="shared" ref="E68:E131" si="35">IF($B$14,E67+1,0)</f>
        <v>0</v>
      </c>
      <c r="F68">
        <f t="shared" si="25"/>
        <v>0</v>
      </c>
      <c r="G68">
        <f t="shared" si="26"/>
        <v>0</v>
      </c>
      <c r="H68">
        <f t="shared" si="27"/>
        <v>0</v>
      </c>
      <c r="I68">
        <f t="shared" ref="I68:I131" si="36">IF($B$14,IF(E68&lt;=$B$3,IF(AND((E68-$E$2)&lt;0,E68&lt;$B$4),I67+1/H68,I67+N67/H68)),0)</f>
        <v>0</v>
      </c>
      <c r="J68">
        <f t="shared" ref="J68:J131" si="37">IF($B$14,IF(E68&lt;=$B$3,IF(AND((E68-$E$2)&lt;60,E68&lt;$B$4),J67+1/H68,J67+N67/H68)),0)</f>
        <v>0</v>
      </c>
      <c r="K68">
        <f t="shared" ref="K68:K131" si="38">IF($B$14,IF(E68&lt;=$B$3,IF(AND((E68-$E$2)&lt;120,E68&lt;$B$4),K67+1/H68,K67+N67/H68)),0)</f>
        <v>0</v>
      </c>
      <c r="L68">
        <f t="shared" ref="L68:L131" si="39">IF($B$14,IF(E68&lt;=$B$3,IF(AND((E68-$E$2)&lt;180,E68&lt;$B$4),L67+1/H68,L67+N67/H68)),0)</f>
        <v>0</v>
      </c>
      <c r="M68">
        <f t="shared" ref="M68:M131" si="40">IF($B$14,IF(E68&lt;=$B$3,IF(AND((E68-$E$2)&lt;240,E68&lt;$B$4),M67+1/H68,M67+N67/H68)),0)</f>
        <v>0</v>
      </c>
      <c r="N68">
        <f t="shared" ref="N68:N131" si="41">IF($B$14,N67*(1-S68),0)</f>
        <v>0</v>
      </c>
      <c r="O68">
        <f>IF($B$14,_xlfn.IFNA(INDEX(תמותה!$A$1:$E$121,MATCH(F68,תמותה!$A$1:A$121,0),IF($B$9="זכר",2,4)),1),0)</f>
        <v>0</v>
      </c>
      <c r="P68">
        <f>IF($B$14,_xlfn.IFNA(INDEX('שיפור תמותה'!$A$1:$E$8743,MATCH(F68&amp;G68,'שיפור תמותה'!$C$1:$C$8743,0),IF($B$9="זכר",4,5)),1),0)</f>
        <v>0</v>
      </c>
      <c r="Q68">
        <f>IF($B$14,_xlfn.IFNA(INDEX('שיפור תמותה'!$A$1:$E$8743,MATCH(F68&amp;G68-1,'שיפור תמותה'!$C$1:$C$8743,0),IF($B$9="זכר",4,5)),1),0)</f>
        <v>0</v>
      </c>
      <c r="R68">
        <f t="shared" si="28"/>
        <v>0</v>
      </c>
      <c r="S68">
        <f t="shared" si="29"/>
        <v>0</v>
      </c>
      <c r="T68">
        <f t="shared" ref="T68:T131" si="42">IF($B$15,T67+1,0)</f>
        <v>0</v>
      </c>
      <c r="U68">
        <f t="shared" si="30"/>
        <v>0</v>
      </c>
      <c r="V68">
        <f t="shared" si="31"/>
        <v>0</v>
      </c>
      <c r="W68">
        <f t="shared" ref="W68:W131" si="43">IF($B$15,W67*(1-AD68),0)</f>
        <v>0</v>
      </c>
      <c r="X68">
        <f>IF($B$15,_xlfn.IFNA(INDEX(תמותה!$A$1:$E$121,MATCH(U68,תמותה!$A$1:A$121,0),IF($B$11="זכר",2,4)),1),0)</f>
        <v>0</v>
      </c>
      <c r="Y68">
        <f>IF($B$15,_xlfn.IFNA(INDEX('שיפור תמותה'!$A$1:$E$8743,MATCH(U68&amp;V68,'שיפור תמותה'!$C$1:$C$8743,0),IF($B$11="זכר",4,5)),1),0)</f>
        <v>0</v>
      </c>
      <c r="Z68">
        <f>IF($B$15,_xlfn.IFNA(INDEX('שיפור תמותה'!$A$1:$E$8743,MATCH(U68&amp;V68-1,'שיפור תמותה'!$C$1:$C$8743,0),IF($B$11="זכר",4,5)),1),0)</f>
        <v>0</v>
      </c>
      <c r="AA68">
        <f t="shared" si="32"/>
        <v>0</v>
      </c>
      <c r="AB68">
        <f t="shared" ref="AB68:AB131" si="44">IF($B$15,AB67*(1-AE68)+S68*W68*N67,0)</f>
        <v>0</v>
      </c>
      <c r="AC68">
        <f>IF($B$15,_xlfn.IFNA(INDEX(תמותה!$A$1:$E$121,MATCH(U68,תמותה!$A$1:A$121,0),IF($B$11="זכר",3,5)),1),0)</f>
        <v>0</v>
      </c>
      <c r="AD68">
        <f t="shared" si="33"/>
        <v>0</v>
      </c>
      <c r="AE68">
        <f t="shared" si="34"/>
        <v>0</v>
      </c>
      <c r="AF68">
        <f t="shared" ref="AF68:AF131" si="45">IF($B$15,IF(E68&lt;=$B$3,IF(AND((E68-$E$2)&lt;0,E68&lt;$B$4),AF67+0/H68,AF67+AB67/H68)),0)</f>
        <v>0</v>
      </c>
      <c r="AG68">
        <f t="shared" ref="AG68:AG131" si="46">IF($B$15,IF(E68&lt;=$B$3,IF(AND((E68-$E$2)&lt;60,E68&lt;$B$4),AG67+0/H68,AG67+AB67/H68)),0)</f>
        <v>0</v>
      </c>
      <c r="AH68">
        <f t="shared" ref="AH68:AH131" si="47">IF($B$15,IF(E68&lt;=$B$3,IF(AND((E68-$E$2)&lt;120,E68&lt;$B$4),AH67+0/H68,AH67+AB67/H68)),0)</f>
        <v>0</v>
      </c>
      <c r="AI68">
        <f t="shared" ref="AI68:AI131" si="48">IF($B$15,IF(E68&lt;=$B$3,IF(AND((E68-$E$2)&lt;180,E68&lt;$B$4),AI67+0/H68,AI67+AB67/H68)),0)</f>
        <v>0</v>
      </c>
      <c r="AJ68">
        <f t="shared" ref="AJ68:AJ131" si="49">IF($B$15,IF(E68&lt;=$B$3,IF(AND((E68-$E$2)&lt;240,E68&lt;$B$4),AJ67+0/H68,AJ67+AB67/H68)),0)</f>
        <v>0</v>
      </c>
    </row>
    <row r="69" spans="5:36" x14ac:dyDescent="0.2">
      <c r="E69">
        <f t="shared" si="35"/>
        <v>0</v>
      </c>
      <c r="F69">
        <f t="shared" si="25"/>
        <v>0</v>
      </c>
      <c r="G69">
        <f t="shared" si="26"/>
        <v>0</v>
      </c>
      <c r="H69">
        <f t="shared" si="27"/>
        <v>0</v>
      </c>
      <c r="I69">
        <f t="shared" si="36"/>
        <v>0</v>
      </c>
      <c r="J69">
        <f t="shared" si="37"/>
        <v>0</v>
      </c>
      <c r="K69">
        <f t="shared" si="38"/>
        <v>0</v>
      </c>
      <c r="L69">
        <f t="shared" si="39"/>
        <v>0</v>
      </c>
      <c r="M69">
        <f t="shared" si="40"/>
        <v>0</v>
      </c>
      <c r="N69">
        <f t="shared" si="41"/>
        <v>0</v>
      </c>
      <c r="O69">
        <f>IF($B$14,_xlfn.IFNA(INDEX(תמותה!$A$1:$E$121,MATCH(F69,תמותה!$A$1:A$121,0),IF($B$9="זכר",2,4)),1),0)</f>
        <v>0</v>
      </c>
      <c r="P69">
        <f>IF($B$14,_xlfn.IFNA(INDEX('שיפור תמותה'!$A$1:$E$8743,MATCH(F69&amp;G69,'שיפור תמותה'!$C$1:$C$8743,0),IF($B$9="זכר",4,5)),1),0)</f>
        <v>0</v>
      </c>
      <c r="Q69">
        <f>IF($B$14,_xlfn.IFNA(INDEX('שיפור תמותה'!$A$1:$E$8743,MATCH(F69&amp;G69-1,'שיפור תמותה'!$C$1:$C$8743,0),IF($B$9="זכר",4,5)),1),0)</f>
        <v>0</v>
      </c>
      <c r="R69">
        <f t="shared" si="28"/>
        <v>0</v>
      </c>
      <c r="S69">
        <f t="shared" si="29"/>
        <v>0</v>
      </c>
      <c r="T69">
        <f t="shared" si="42"/>
        <v>0</v>
      </c>
      <c r="U69">
        <f t="shared" si="30"/>
        <v>0</v>
      </c>
      <c r="V69">
        <f t="shared" si="31"/>
        <v>0</v>
      </c>
      <c r="W69">
        <f t="shared" si="43"/>
        <v>0</v>
      </c>
      <c r="X69">
        <f>IF($B$15,_xlfn.IFNA(INDEX(תמותה!$A$1:$E$121,MATCH(U69,תמותה!$A$1:A$121,0),IF($B$11="זכר",2,4)),1),0)</f>
        <v>0</v>
      </c>
      <c r="Y69">
        <f>IF($B$15,_xlfn.IFNA(INDEX('שיפור תמותה'!$A$1:$E$8743,MATCH(U69&amp;V69,'שיפור תמותה'!$C$1:$C$8743,0),IF($B$11="זכר",4,5)),1),0)</f>
        <v>0</v>
      </c>
      <c r="Z69">
        <f>IF($B$15,_xlfn.IFNA(INDEX('שיפור תמותה'!$A$1:$E$8743,MATCH(U69&amp;V69-1,'שיפור תמותה'!$C$1:$C$8743,0),IF($B$11="זכר",4,5)),1),0)</f>
        <v>0</v>
      </c>
      <c r="AA69">
        <f t="shared" si="32"/>
        <v>0</v>
      </c>
      <c r="AB69">
        <f t="shared" si="44"/>
        <v>0</v>
      </c>
      <c r="AC69">
        <f>IF($B$15,_xlfn.IFNA(INDEX(תמותה!$A$1:$E$121,MATCH(U69,תמותה!$A$1:A$121,0),IF($B$11="זכר",3,5)),1),0)</f>
        <v>0</v>
      </c>
      <c r="AD69">
        <f t="shared" si="33"/>
        <v>0</v>
      </c>
      <c r="AE69">
        <f t="shared" si="34"/>
        <v>0</v>
      </c>
      <c r="AF69">
        <f t="shared" si="45"/>
        <v>0</v>
      </c>
      <c r="AG69">
        <f t="shared" si="46"/>
        <v>0</v>
      </c>
      <c r="AH69">
        <f t="shared" si="47"/>
        <v>0</v>
      </c>
      <c r="AI69">
        <f t="shared" si="48"/>
        <v>0</v>
      </c>
      <c r="AJ69">
        <f t="shared" si="49"/>
        <v>0</v>
      </c>
    </row>
    <row r="70" spans="5:36" x14ac:dyDescent="0.2">
      <c r="E70">
        <f t="shared" si="35"/>
        <v>0</v>
      </c>
      <c r="F70">
        <f t="shared" si="25"/>
        <v>0</v>
      </c>
      <c r="G70">
        <f t="shared" si="26"/>
        <v>0</v>
      </c>
      <c r="H70">
        <f t="shared" si="27"/>
        <v>0</v>
      </c>
      <c r="I70">
        <f t="shared" si="36"/>
        <v>0</v>
      </c>
      <c r="J70">
        <f t="shared" si="37"/>
        <v>0</v>
      </c>
      <c r="K70">
        <f t="shared" si="38"/>
        <v>0</v>
      </c>
      <c r="L70">
        <f t="shared" si="39"/>
        <v>0</v>
      </c>
      <c r="M70">
        <f t="shared" si="40"/>
        <v>0</v>
      </c>
      <c r="N70">
        <f t="shared" si="41"/>
        <v>0</v>
      </c>
      <c r="O70">
        <f>IF($B$14,_xlfn.IFNA(INDEX(תמותה!$A$1:$E$121,MATCH(F70,תמותה!$A$1:A$121,0),IF($B$9="זכר",2,4)),1),0)</f>
        <v>0</v>
      </c>
      <c r="P70">
        <f>IF($B$14,_xlfn.IFNA(INDEX('שיפור תמותה'!$A$1:$E$8743,MATCH(F70&amp;G70,'שיפור תמותה'!$C$1:$C$8743,0),IF($B$9="זכר",4,5)),1),0)</f>
        <v>0</v>
      </c>
      <c r="Q70">
        <f>IF($B$14,_xlfn.IFNA(INDEX('שיפור תמותה'!$A$1:$E$8743,MATCH(F70&amp;G70-1,'שיפור תמותה'!$C$1:$C$8743,0),IF($B$9="זכר",4,5)),1),0)</f>
        <v>0</v>
      </c>
      <c r="R70">
        <f t="shared" si="28"/>
        <v>0</v>
      </c>
      <c r="S70">
        <f t="shared" si="29"/>
        <v>0</v>
      </c>
      <c r="T70">
        <f t="shared" si="42"/>
        <v>0</v>
      </c>
      <c r="U70">
        <f t="shared" si="30"/>
        <v>0</v>
      </c>
      <c r="V70">
        <f t="shared" si="31"/>
        <v>0</v>
      </c>
      <c r="W70">
        <f t="shared" si="43"/>
        <v>0</v>
      </c>
      <c r="X70">
        <f>IF($B$15,_xlfn.IFNA(INDEX(תמותה!$A$1:$E$121,MATCH(U70,תמותה!$A$1:A$121,0),IF($B$11="זכר",2,4)),1),0)</f>
        <v>0</v>
      </c>
      <c r="Y70">
        <f>IF($B$15,_xlfn.IFNA(INDEX('שיפור תמותה'!$A$1:$E$8743,MATCH(U70&amp;V70,'שיפור תמותה'!$C$1:$C$8743,0),IF($B$11="זכר",4,5)),1),0)</f>
        <v>0</v>
      </c>
      <c r="Z70">
        <f>IF($B$15,_xlfn.IFNA(INDEX('שיפור תמותה'!$A$1:$E$8743,MATCH(U70&amp;V70-1,'שיפור תמותה'!$C$1:$C$8743,0),IF($B$11="זכר",4,5)),1),0)</f>
        <v>0</v>
      </c>
      <c r="AA70">
        <f t="shared" si="32"/>
        <v>0</v>
      </c>
      <c r="AB70">
        <f t="shared" si="44"/>
        <v>0</v>
      </c>
      <c r="AC70">
        <f>IF($B$15,_xlfn.IFNA(INDEX(תמותה!$A$1:$E$121,MATCH(U70,תמותה!$A$1:A$121,0),IF($B$11="זכר",3,5)),1),0)</f>
        <v>0</v>
      </c>
      <c r="AD70">
        <f t="shared" si="33"/>
        <v>0</v>
      </c>
      <c r="AE70">
        <f t="shared" si="34"/>
        <v>0</v>
      </c>
      <c r="AF70">
        <f t="shared" si="45"/>
        <v>0</v>
      </c>
      <c r="AG70">
        <f t="shared" si="46"/>
        <v>0</v>
      </c>
      <c r="AH70">
        <f t="shared" si="47"/>
        <v>0</v>
      </c>
      <c r="AI70">
        <f t="shared" si="48"/>
        <v>0</v>
      </c>
      <c r="AJ70">
        <f t="shared" si="49"/>
        <v>0</v>
      </c>
    </row>
    <row r="71" spans="5:36" x14ac:dyDescent="0.2">
      <c r="E71">
        <f t="shared" si="35"/>
        <v>0</v>
      </c>
      <c r="F71">
        <f t="shared" si="25"/>
        <v>0</v>
      </c>
      <c r="G71">
        <f t="shared" si="26"/>
        <v>0</v>
      </c>
      <c r="H71">
        <f t="shared" si="27"/>
        <v>0</v>
      </c>
      <c r="I71">
        <f t="shared" si="36"/>
        <v>0</v>
      </c>
      <c r="J71">
        <f t="shared" si="37"/>
        <v>0</v>
      </c>
      <c r="K71">
        <f t="shared" si="38"/>
        <v>0</v>
      </c>
      <c r="L71">
        <f t="shared" si="39"/>
        <v>0</v>
      </c>
      <c r="M71">
        <f t="shared" si="40"/>
        <v>0</v>
      </c>
      <c r="N71">
        <f t="shared" si="41"/>
        <v>0</v>
      </c>
      <c r="O71">
        <f>IF($B$14,_xlfn.IFNA(INDEX(תמותה!$A$1:$E$121,MATCH(F71,תמותה!$A$1:A$121,0),IF($B$9="זכר",2,4)),1),0)</f>
        <v>0</v>
      </c>
      <c r="P71">
        <f>IF($B$14,_xlfn.IFNA(INDEX('שיפור תמותה'!$A$1:$E$8743,MATCH(F71&amp;G71,'שיפור תמותה'!$C$1:$C$8743,0),IF($B$9="זכר",4,5)),1),0)</f>
        <v>0</v>
      </c>
      <c r="Q71">
        <f>IF($B$14,_xlfn.IFNA(INDEX('שיפור תמותה'!$A$1:$E$8743,MATCH(F71&amp;G71-1,'שיפור תמותה'!$C$1:$C$8743,0),IF($B$9="זכר",4,5)),1),0)</f>
        <v>0</v>
      </c>
      <c r="R71">
        <f t="shared" si="28"/>
        <v>0</v>
      </c>
      <c r="S71">
        <f t="shared" si="29"/>
        <v>0</v>
      </c>
      <c r="T71">
        <f t="shared" si="42"/>
        <v>0</v>
      </c>
      <c r="U71">
        <f t="shared" si="30"/>
        <v>0</v>
      </c>
      <c r="V71">
        <f t="shared" si="31"/>
        <v>0</v>
      </c>
      <c r="W71">
        <f t="shared" si="43"/>
        <v>0</v>
      </c>
      <c r="X71">
        <f>IF($B$15,_xlfn.IFNA(INDEX(תמותה!$A$1:$E$121,MATCH(U71,תמותה!$A$1:A$121,0),IF($B$11="זכר",2,4)),1),0)</f>
        <v>0</v>
      </c>
      <c r="Y71">
        <f>IF($B$15,_xlfn.IFNA(INDEX('שיפור תמותה'!$A$1:$E$8743,MATCH(U71&amp;V71,'שיפור תמותה'!$C$1:$C$8743,0),IF($B$11="זכר",4,5)),1),0)</f>
        <v>0</v>
      </c>
      <c r="Z71">
        <f>IF($B$15,_xlfn.IFNA(INDEX('שיפור תמותה'!$A$1:$E$8743,MATCH(U71&amp;V71-1,'שיפור תמותה'!$C$1:$C$8743,0),IF($B$11="זכר",4,5)),1),0)</f>
        <v>0</v>
      </c>
      <c r="AA71">
        <f t="shared" si="32"/>
        <v>0</v>
      </c>
      <c r="AB71">
        <f t="shared" si="44"/>
        <v>0</v>
      </c>
      <c r="AC71">
        <f>IF($B$15,_xlfn.IFNA(INDEX(תמותה!$A$1:$E$121,MATCH(U71,תמותה!$A$1:A$121,0),IF($B$11="זכר",3,5)),1),0)</f>
        <v>0</v>
      </c>
      <c r="AD71">
        <f t="shared" si="33"/>
        <v>0</v>
      </c>
      <c r="AE71">
        <f t="shared" si="34"/>
        <v>0</v>
      </c>
      <c r="AF71">
        <f t="shared" si="45"/>
        <v>0</v>
      </c>
      <c r="AG71">
        <f t="shared" si="46"/>
        <v>0</v>
      </c>
      <c r="AH71">
        <f t="shared" si="47"/>
        <v>0</v>
      </c>
      <c r="AI71">
        <f t="shared" si="48"/>
        <v>0</v>
      </c>
      <c r="AJ71">
        <f t="shared" si="49"/>
        <v>0</v>
      </c>
    </row>
    <row r="72" spans="5:36" x14ac:dyDescent="0.2">
      <c r="E72">
        <f t="shared" si="35"/>
        <v>0</v>
      </c>
      <c r="F72">
        <f t="shared" si="25"/>
        <v>0</v>
      </c>
      <c r="G72">
        <f t="shared" si="26"/>
        <v>0</v>
      </c>
      <c r="H72">
        <f t="shared" si="27"/>
        <v>0</v>
      </c>
      <c r="I72">
        <f t="shared" si="36"/>
        <v>0</v>
      </c>
      <c r="J72">
        <f t="shared" si="37"/>
        <v>0</v>
      </c>
      <c r="K72">
        <f t="shared" si="38"/>
        <v>0</v>
      </c>
      <c r="L72">
        <f t="shared" si="39"/>
        <v>0</v>
      </c>
      <c r="M72">
        <f t="shared" si="40"/>
        <v>0</v>
      </c>
      <c r="N72">
        <f t="shared" si="41"/>
        <v>0</v>
      </c>
      <c r="O72">
        <f>IF($B$14,_xlfn.IFNA(INDEX(תמותה!$A$1:$E$121,MATCH(F72,תמותה!$A$1:A$121,0),IF($B$9="זכר",2,4)),1),0)</f>
        <v>0</v>
      </c>
      <c r="P72">
        <f>IF($B$14,_xlfn.IFNA(INDEX('שיפור תמותה'!$A$1:$E$8743,MATCH(F72&amp;G72,'שיפור תמותה'!$C$1:$C$8743,0),IF($B$9="זכר",4,5)),1),0)</f>
        <v>0</v>
      </c>
      <c r="Q72">
        <f>IF($B$14,_xlfn.IFNA(INDEX('שיפור תמותה'!$A$1:$E$8743,MATCH(F72&amp;G72-1,'שיפור תמותה'!$C$1:$C$8743,0),IF($B$9="זכר",4,5)),1),0)</f>
        <v>0</v>
      </c>
      <c r="R72">
        <f t="shared" si="28"/>
        <v>0</v>
      </c>
      <c r="S72">
        <f t="shared" si="29"/>
        <v>0</v>
      </c>
      <c r="T72">
        <f t="shared" si="42"/>
        <v>0</v>
      </c>
      <c r="U72">
        <f t="shared" si="30"/>
        <v>0</v>
      </c>
      <c r="V72">
        <f t="shared" si="31"/>
        <v>0</v>
      </c>
      <c r="W72">
        <f t="shared" si="43"/>
        <v>0</v>
      </c>
      <c r="X72">
        <f>IF($B$15,_xlfn.IFNA(INDEX(תמותה!$A$1:$E$121,MATCH(U72,תמותה!$A$1:A$121,0),IF($B$11="זכר",2,4)),1),0)</f>
        <v>0</v>
      </c>
      <c r="Y72">
        <f>IF($B$15,_xlfn.IFNA(INDEX('שיפור תמותה'!$A$1:$E$8743,MATCH(U72&amp;V72,'שיפור תמותה'!$C$1:$C$8743,0),IF($B$11="זכר",4,5)),1),0)</f>
        <v>0</v>
      </c>
      <c r="Z72">
        <f>IF($B$15,_xlfn.IFNA(INDEX('שיפור תמותה'!$A$1:$E$8743,MATCH(U72&amp;V72-1,'שיפור תמותה'!$C$1:$C$8743,0),IF($B$11="זכר",4,5)),1),0)</f>
        <v>0</v>
      </c>
      <c r="AA72">
        <f t="shared" si="32"/>
        <v>0</v>
      </c>
      <c r="AB72">
        <f t="shared" si="44"/>
        <v>0</v>
      </c>
      <c r="AC72">
        <f>IF($B$15,_xlfn.IFNA(INDEX(תמותה!$A$1:$E$121,MATCH(U72,תמותה!$A$1:A$121,0),IF($B$11="זכר",3,5)),1),0)</f>
        <v>0</v>
      </c>
      <c r="AD72">
        <f t="shared" si="33"/>
        <v>0</v>
      </c>
      <c r="AE72">
        <f t="shared" si="34"/>
        <v>0</v>
      </c>
      <c r="AF72">
        <f t="shared" si="45"/>
        <v>0</v>
      </c>
      <c r="AG72">
        <f t="shared" si="46"/>
        <v>0</v>
      </c>
      <c r="AH72">
        <f t="shared" si="47"/>
        <v>0</v>
      </c>
      <c r="AI72">
        <f t="shared" si="48"/>
        <v>0</v>
      </c>
      <c r="AJ72">
        <f t="shared" si="49"/>
        <v>0</v>
      </c>
    </row>
    <row r="73" spans="5:36" x14ac:dyDescent="0.2">
      <c r="E73">
        <f t="shared" si="35"/>
        <v>0</v>
      </c>
      <c r="F73">
        <f t="shared" si="25"/>
        <v>0</v>
      </c>
      <c r="G73">
        <f t="shared" si="26"/>
        <v>0</v>
      </c>
      <c r="H73">
        <f t="shared" si="27"/>
        <v>0</v>
      </c>
      <c r="I73">
        <f t="shared" si="36"/>
        <v>0</v>
      </c>
      <c r="J73">
        <f t="shared" si="37"/>
        <v>0</v>
      </c>
      <c r="K73">
        <f t="shared" si="38"/>
        <v>0</v>
      </c>
      <c r="L73">
        <f t="shared" si="39"/>
        <v>0</v>
      </c>
      <c r="M73">
        <f t="shared" si="40"/>
        <v>0</v>
      </c>
      <c r="N73">
        <f t="shared" si="41"/>
        <v>0</v>
      </c>
      <c r="O73">
        <f>IF($B$14,_xlfn.IFNA(INDEX(תמותה!$A$1:$E$121,MATCH(F73,תמותה!$A$1:A$121,0),IF($B$9="זכר",2,4)),1),0)</f>
        <v>0</v>
      </c>
      <c r="P73">
        <f>IF($B$14,_xlfn.IFNA(INDEX('שיפור תמותה'!$A$1:$E$8743,MATCH(F73&amp;G73,'שיפור תמותה'!$C$1:$C$8743,0),IF($B$9="זכר",4,5)),1),0)</f>
        <v>0</v>
      </c>
      <c r="Q73">
        <f>IF($B$14,_xlfn.IFNA(INDEX('שיפור תמותה'!$A$1:$E$8743,MATCH(F73&amp;G73-1,'שיפור תמותה'!$C$1:$C$8743,0),IF($B$9="זכר",4,5)),1),0)</f>
        <v>0</v>
      </c>
      <c r="R73">
        <f t="shared" si="28"/>
        <v>0</v>
      </c>
      <c r="S73">
        <f t="shared" si="29"/>
        <v>0</v>
      </c>
      <c r="T73">
        <f t="shared" si="42"/>
        <v>0</v>
      </c>
      <c r="U73">
        <f t="shared" si="30"/>
        <v>0</v>
      </c>
      <c r="V73">
        <f t="shared" si="31"/>
        <v>0</v>
      </c>
      <c r="W73">
        <f t="shared" si="43"/>
        <v>0</v>
      </c>
      <c r="X73">
        <f>IF($B$15,_xlfn.IFNA(INDEX(תמותה!$A$1:$E$121,MATCH(U73,תמותה!$A$1:A$121,0),IF($B$11="זכר",2,4)),1),0)</f>
        <v>0</v>
      </c>
      <c r="Y73">
        <f>IF($B$15,_xlfn.IFNA(INDEX('שיפור תמותה'!$A$1:$E$8743,MATCH(U73&amp;V73,'שיפור תמותה'!$C$1:$C$8743,0),IF($B$11="זכר",4,5)),1),0)</f>
        <v>0</v>
      </c>
      <c r="Z73">
        <f>IF($B$15,_xlfn.IFNA(INDEX('שיפור תמותה'!$A$1:$E$8743,MATCH(U73&amp;V73-1,'שיפור תמותה'!$C$1:$C$8743,0),IF($B$11="זכר",4,5)),1),0)</f>
        <v>0</v>
      </c>
      <c r="AA73">
        <f t="shared" si="32"/>
        <v>0</v>
      </c>
      <c r="AB73">
        <f t="shared" si="44"/>
        <v>0</v>
      </c>
      <c r="AC73">
        <f>IF($B$15,_xlfn.IFNA(INDEX(תמותה!$A$1:$E$121,MATCH(U73,תמותה!$A$1:A$121,0),IF($B$11="זכר",3,5)),1),0)</f>
        <v>0</v>
      </c>
      <c r="AD73">
        <f t="shared" si="33"/>
        <v>0</v>
      </c>
      <c r="AE73">
        <f t="shared" si="34"/>
        <v>0</v>
      </c>
      <c r="AF73">
        <f t="shared" si="45"/>
        <v>0</v>
      </c>
      <c r="AG73">
        <f t="shared" si="46"/>
        <v>0</v>
      </c>
      <c r="AH73">
        <f t="shared" si="47"/>
        <v>0</v>
      </c>
      <c r="AI73">
        <f t="shared" si="48"/>
        <v>0</v>
      </c>
      <c r="AJ73">
        <f t="shared" si="49"/>
        <v>0</v>
      </c>
    </row>
    <row r="74" spans="5:36" x14ac:dyDescent="0.2">
      <c r="E74">
        <f t="shared" si="35"/>
        <v>0</v>
      </c>
      <c r="F74">
        <f t="shared" si="25"/>
        <v>0</v>
      </c>
      <c r="G74">
        <f t="shared" si="26"/>
        <v>0</v>
      </c>
      <c r="H74">
        <f t="shared" si="27"/>
        <v>0</v>
      </c>
      <c r="I74">
        <f t="shared" si="36"/>
        <v>0</v>
      </c>
      <c r="J74">
        <f t="shared" si="37"/>
        <v>0</v>
      </c>
      <c r="K74">
        <f t="shared" si="38"/>
        <v>0</v>
      </c>
      <c r="L74">
        <f t="shared" si="39"/>
        <v>0</v>
      </c>
      <c r="M74">
        <f t="shared" si="40"/>
        <v>0</v>
      </c>
      <c r="N74">
        <f t="shared" si="41"/>
        <v>0</v>
      </c>
      <c r="O74">
        <f>IF($B$14,_xlfn.IFNA(INDEX(תמותה!$A$1:$E$121,MATCH(F74,תמותה!$A$1:A$121,0),IF($B$9="זכר",2,4)),1),0)</f>
        <v>0</v>
      </c>
      <c r="P74">
        <f>IF($B$14,_xlfn.IFNA(INDEX('שיפור תמותה'!$A$1:$E$8743,MATCH(F74&amp;G74,'שיפור תמותה'!$C$1:$C$8743,0),IF($B$9="זכר",4,5)),1),0)</f>
        <v>0</v>
      </c>
      <c r="Q74">
        <f>IF($B$14,_xlfn.IFNA(INDEX('שיפור תמותה'!$A$1:$E$8743,MATCH(F74&amp;G74-1,'שיפור תמותה'!$C$1:$C$8743,0),IF($B$9="זכר",4,5)),1),0)</f>
        <v>0</v>
      </c>
      <c r="R74">
        <f t="shared" si="28"/>
        <v>0</v>
      </c>
      <c r="S74">
        <f t="shared" si="29"/>
        <v>0</v>
      </c>
      <c r="T74">
        <f t="shared" si="42"/>
        <v>0</v>
      </c>
      <c r="U74">
        <f t="shared" si="30"/>
        <v>0</v>
      </c>
      <c r="V74">
        <f t="shared" si="31"/>
        <v>0</v>
      </c>
      <c r="W74">
        <f t="shared" si="43"/>
        <v>0</v>
      </c>
      <c r="X74">
        <f>IF($B$15,_xlfn.IFNA(INDEX(תמותה!$A$1:$E$121,MATCH(U74,תמותה!$A$1:A$121,0),IF($B$11="זכר",2,4)),1),0)</f>
        <v>0</v>
      </c>
      <c r="Y74">
        <f>IF($B$15,_xlfn.IFNA(INDEX('שיפור תמותה'!$A$1:$E$8743,MATCH(U74&amp;V74,'שיפור תמותה'!$C$1:$C$8743,0),IF($B$11="זכר",4,5)),1),0)</f>
        <v>0</v>
      </c>
      <c r="Z74">
        <f>IF($B$15,_xlfn.IFNA(INDEX('שיפור תמותה'!$A$1:$E$8743,MATCH(U74&amp;V74-1,'שיפור תמותה'!$C$1:$C$8743,0),IF($B$11="זכר",4,5)),1),0)</f>
        <v>0</v>
      </c>
      <c r="AA74">
        <f t="shared" si="32"/>
        <v>0</v>
      </c>
      <c r="AB74">
        <f t="shared" si="44"/>
        <v>0</v>
      </c>
      <c r="AC74">
        <f>IF($B$15,_xlfn.IFNA(INDEX(תמותה!$A$1:$E$121,MATCH(U74,תמותה!$A$1:A$121,0),IF($B$11="זכר",3,5)),1),0)</f>
        <v>0</v>
      </c>
      <c r="AD74">
        <f t="shared" si="33"/>
        <v>0</v>
      </c>
      <c r="AE74">
        <f t="shared" si="34"/>
        <v>0</v>
      </c>
      <c r="AF74">
        <f t="shared" si="45"/>
        <v>0</v>
      </c>
      <c r="AG74">
        <f t="shared" si="46"/>
        <v>0</v>
      </c>
      <c r="AH74">
        <f t="shared" si="47"/>
        <v>0</v>
      </c>
      <c r="AI74">
        <f t="shared" si="48"/>
        <v>0</v>
      </c>
      <c r="AJ74">
        <f t="shared" si="49"/>
        <v>0</v>
      </c>
    </row>
    <row r="75" spans="5:36" x14ac:dyDescent="0.2">
      <c r="E75">
        <f t="shared" si="35"/>
        <v>0</v>
      </c>
      <c r="F75">
        <f t="shared" si="25"/>
        <v>0</v>
      </c>
      <c r="G75">
        <f t="shared" si="26"/>
        <v>0</v>
      </c>
      <c r="H75">
        <f t="shared" si="27"/>
        <v>0</v>
      </c>
      <c r="I75">
        <f t="shared" si="36"/>
        <v>0</v>
      </c>
      <c r="J75">
        <f t="shared" si="37"/>
        <v>0</v>
      </c>
      <c r="K75">
        <f t="shared" si="38"/>
        <v>0</v>
      </c>
      <c r="L75">
        <f t="shared" si="39"/>
        <v>0</v>
      </c>
      <c r="M75">
        <f t="shared" si="40"/>
        <v>0</v>
      </c>
      <c r="N75">
        <f t="shared" si="41"/>
        <v>0</v>
      </c>
      <c r="O75">
        <f>IF($B$14,_xlfn.IFNA(INDEX(תמותה!$A$1:$E$121,MATCH(F75,תמותה!$A$1:A$121,0),IF($B$9="זכר",2,4)),1),0)</f>
        <v>0</v>
      </c>
      <c r="P75">
        <f>IF($B$14,_xlfn.IFNA(INDEX('שיפור תמותה'!$A$1:$E$8743,MATCH(F75&amp;G75,'שיפור תמותה'!$C$1:$C$8743,0),IF($B$9="זכר",4,5)),1),0)</f>
        <v>0</v>
      </c>
      <c r="Q75">
        <f>IF($B$14,_xlfn.IFNA(INDEX('שיפור תמותה'!$A$1:$E$8743,MATCH(F75&amp;G75-1,'שיפור תמותה'!$C$1:$C$8743,0),IF($B$9="זכר",4,5)),1),0)</f>
        <v>0</v>
      </c>
      <c r="R75">
        <f t="shared" si="28"/>
        <v>0</v>
      </c>
      <c r="S75">
        <f t="shared" si="29"/>
        <v>0</v>
      </c>
      <c r="T75">
        <f t="shared" si="42"/>
        <v>0</v>
      </c>
      <c r="U75">
        <f t="shared" si="30"/>
        <v>0</v>
      </c>
      <c r="V75">
        <f t="shared" si="31"/>
        <v>0</v>
      </c>
      <c r="W75">
        <f t="shared" si="43"/>
        <v>0</v>
      </c>
      <c r="X75">
        <f>IF($B$15,_xlfn.IFNA(INDEX(תמותה!$A$1:$E$121,MATCH(U75,תמותה!$A$1:A$121,0),IF($B$11="זכר",2,4)),1),0)</f>
        <v>0</v>
      </c>
      <c r="Y75">
        <f>IF($B$15,_xlfn.IFNA(INDEX('שיפור תמותה'!$A$1:$E$8743,MATCH(U75&amp;V75,'שיפור תמותה'!$C$1:$C$8743,0),IF($B$11="זכר",4,5)),1),0)</f>
        <v>0</v>
      </c>
      <c r="Z75">
        <f>IF($B$15,_xlfn.IFNA(INDEX('שיפור תמותה'!$A$1:$E$8743,MATCH(U75&amp;V75-1,'שיפור תמותה'!$C$1:$C$8743,0),IF($B$11="זכר",4,5)),1),0)</f>
        <v>0</v>
      </c>
      <c r="AA75">
        <f t="shared" si="32"/>
        <v>0</v>
      </c>
      <c r="AB75">
        <f t="shared" si="44"/>
        <v>0</v>
      </c>
      <c r="AC75">
        <f>IF($B$15,_xlfn.IFNA(INDEX(תמותה!$A$1:$E$121,MATCH(U75,תמותה!$A$1:A$121,0),IF($B$11="זכר",3,5)),1),0)</f>
        <v>0</v>
      </c>
      <c r="AD75">
        <f t="shared" si="33"/>
        <v>0</v>
      </c>
      <c r="AE75">
        <f t="shared" si="34"/>
        <v>0</v>
      </c>
      <c r="AF75">
        <f t="shared" si="45"/>
        <v>0</v>
      </c>
      <c r="AG75">
        <f t="shared" si="46"/>
        <v>0</v>
      </c>
      <c r="AH75">
        <f t="shared" si="47"/>
        <v>0</v>
      </c>
      <c r="AI75">
        <f t="shared" si="48"/>
        <v>0</v>
      </c>
      <c r="AJ75">
        <f t="shared" si="49"/>
        <v>0</v>
      </c>
    </row>
    <row r="76" spans="5:36" x14ac:dyDescent="0.2">
      <c r="E76">
        <f t="shared" si="35"/>
        <v>0</v>
      </c>
      <c r="F76">
        <f t="shared" si="25"/>
        <v>0</v>
      </c>
      <c r="G76">
        <f t="shared" si="26"/>
        <v>0</v>
      </c>
      <c r="H76">
        <f t="shared" si="27"/>
        <v>0</v>
      </c>
      <c r="I76">
        <f t="shared" si="36"/>
        <v>0</v>
      </c>
      <c r="J76">
        <f t="shared" si="37"/>
        <v>0</v>
      </c>
      <c r="K76">
        <f t="shared" si="38"/>
        <v>0</v>
      </c>
      <c r="L76">
        <f t="shared" si="39"/>
        <v>0</v>
      </c>
      <c r="M76">
        <f t="shared" si="40"/>
        <v>0</v>
      </c>
      <c r="N76">
        <f t="shared" si="41"/>
        <v>0</v>
      </c>
      <c r="O76">
        <f>IF($B$14,_xlfn.IFNA(INDEX(תמותה!$A$1:$E$121,MATCH(F76,תמותה!$A$1:A$121,0),IF($B$9="זכר",2,4)),1),0)</f>
        <v>0</v>
      </c>
      <c r="P76">
        <f>IF($B$14,_xlfn.IFNA(INDEX('שיפור תמותה'!$A$1:$E$8743,MATCH(F76&amp;G76,'שיפור תמותה'!$C$1:$C$8743,0),IF($B$9="זכר",4,5)),1),0)</f>
        <v>0</v>
      </c>
      <c r="Q76">
        <f>IF($B$14,_xlfn.IFNA(INDEX('שיפור תמותה'!$A$1:$E$8743,MATCH(F76&amp;G76-1,'שיפור תמותה'!$C$1:$C$8743,0),IF($B$9="זכר",4,5)),1),0)</f>
        <v>0</v>
      </c>
      <c r="R76">
        <f t="shared" si="28"/>
        <v>0</v>
      </c>
      <c r="S76">
        <f t="shared" si="29"/>
        <v>0</v>
      </c>
      <c r="T76">
        <f t="shared" si="42"/>
        <v>0</v>
      </c>
      <c r="U76">
        <f t="shared" si="30"/>
        <v>0</v>
      </c>
      <c r="V76">
        <f t="shared" si="31"/>
        <v>0</v>
      </c>
      <c r="W76">
        <f t="shared" si="43"/>
        <v>0</v>
      </c>
      <c r="X76">
        <f>IF($B$15,_xlfn.IFNA(INDEX(תמותה!$A$1:$E$121,MATCH(U76,תמותה!$A$1:A$121,0),IF($B$11="זכר",2,4)),1),0)</f>
        <v>0</v>
      </c>
      <c r="Y76">
        <f>IF($B$15,_xlfn.IFNA(INDEX('שיפור תמותה'!$A$1:$E$8743,MATCH(U76&amp;V76,'שיפור תמותה'!$C$1:$C$8743,0),IF($B$11="זכר",4,5)),1),0)</f>
        <v>0</v>
      </c>
      <c r="Z76">
        <f>IF($B$15,_xlfn.IFNA(INDEX('שיפור תמותה'!$A$1:$E$8743,MATCH(U76&amp;V76-1,'שיפור תמותה'!$C$1:$C$8743,0),IF($B$11="זכר",4,5)),1),0)</f>
        <v>0</v>
      </c>
      <c r="AA76">
        <f t="shared" si="32"/>
        <v>0</v>
      </c>
      <c r="AB76">
        <f t="shared" si="44"/>
        <v>0</v>
      </c>
      <c r="AC76">
        <f>IF($B$15,_xlfn.IFNA(INDEX(תמותה!$A$1:$E$121,MATCH(U76,תמותה!$A$1:A$121,0),IF($B$11="זכר",3,5)),1),0)</f>
        <v>0</v>
      </c>
      <c r="AD76">
        <f t="shared" si="33"/>
        <v>0</v>
      </c>
      <c r="AE76">
        <f t="shared" si="34"/>
        <v>0</v>
      </c>
      <c r="AF76">
        <f t="shared" si="45"/>
        <v>0</v>
      </c>
      <c r="AG76">
        <f t="shared" si="46"/>
        <v>0</v>
      </c>
      <c r="AH76">
        <f t="shared" si="47"/>
        <v>0</v>
      </c>
      <c r="AI76">
        <f t="shared" si="48"/>
        <v>0</v>
      </c>
      <c r="AJ76">
        <f t="shared" si="49"/>
        <v>0</v>
      </c>
    </row>
    <row r="77" spans="5:36" x14ac:dyDescent="0.2">
      <c r="E77">
        <f t="shared" si="35"/>
        <v>0</v>
      </c>
      <c r="F77">
        <f t="shared" si="25"/>
        <v>0</v>
      </c>
      <c r="G77">
        <f t="shared" si="26"/>
        <v>0</v>
      </c>
      <c r="H77">
        <f t="shared" si="27"/>
        <v>0</v>
      </c>
      <c r="I77">
        <f t="shared" si="36"/>
        <v>0</v>
      </c>
      <c r="J77">
        <f t="shared" si="37"/>
        <v>0</v>
      </c>
      <c r="K77">
        <f t="shared" si="38"/>
        <v>0</v>
      </c>
      <c r="L77">
        <f t="shared" si="39"/>
        <v>0</v>
      </c>
      <c r="M77">
        <f t="shared" si="40"/>
        <v>0</v>
      </c>
      <c r="N77">
        <f t="shared" si="41"/>
        <v>0</v>
      </c>
      <c r="O77">
        <f>IF($B$14,_xlfn.IFNA(INDEX(תמותה!$A$1:$E$121,MATCH(F77,תמותה!$A$1:A$121,0),IF($B$9="זכר",2,4)),1),0)</f>
        <v>0</v>
      </c>
      <c r="P77">
        <f>IF($B$14,_xlfn.IFNA(INDEX('שיפור תמותה'!$A$1:$E$8743,MATCH(F77&amp;G77,'שיפור תמותה'!$C$1:$C$8743,0),IF($B$9="זכר",4,5)),1),0)</f>
        <v>0</v>
      </c>
      <c r="Q77">
        <f>IF($B$14,_xlfn.IFNA(INDEX('שיפור תמותה'!$A$1:$E$8743,MATCH(F77&amp;G77-1,'שיפור תמותה'!$C$1:$C$8743,0),IF($B$9="זכר",4,5)),1),0)</f>
        <v>0</v>
      </c>
      <c r="R77">
        <f t="shared" si="28"/>
        <v>0</v>
      </c>
      <c r="S77">
        <f t="shared" si="29"/>
        <v>0</v>
      </c>
      <c r="T77">
        <f t="shared" si="42"/>
        <v>0</v>
      </c>
      <c r="U77">
        <f t="shared" si="30"/>
        <v>0</v>
      </c>
      <c r="V77">
        <f t="shared" si="31"/>
        <v>0</v>
      </c>
      <c r="W77">
        <f t="shared" si="43"/>
        <v>0</v>
      </c>
      <c r="X77">
        <f>IF($B$15,_xlfn.IFNA(INDEX(תמותה!$A$1:$E$121,MATCH(U77,תמותה!$A$1:A$121,0),IF($B$11="זכר",2,4)),1),0)</f>
        <v>0</v>
      </c>
      <c r="Y77">
        <f>IF($B$15,_xlfn.IFNA(INDEX('שיפור תמותה'!$A$1:$E$8743,MATCH(U77&amp;V77,'שיפור תמותה'!$C$1:$C$8743,0),IF($B$11="זכר",4,5)),1),0)</f>
        <v>0</v>
      </c>
      <c r="Z77">
        <f>IF($B$15,_xlfn.IFNA(INDEX('שיפור תמותה'!$A$1:$E$8743,MATCH(U77&amp;V77-1,'שיפור תמותה'!$C$1:$C$8743,0),IF($B$11="זכר",4,5)),1),0)</f>
        <v>0</v>
      </c>
      <c r="AA77">
        <f t="shared" si="32"/>
        <v>0</v>
      </c>
      <c r="AB77">
        <f t="shared" si="44"/>
        <v>0</v>
      </c>
      <c r="AC77">
        <f>IF($B$15,_xlfn.IFNA(INDEX(תמותה!$A$1:$E$121,MATCH(U77,תמותה!$A$1:A$121,0),IF($B$11="זכר",3,5)),1),0)</f>
        <v>0</v>
      </c>
      <c r="AD77">
        <f t="shared" si="33"/>
        <v>0</v>
      </c>
      <c r="AE77">
        <f t="shared" si="34"/>
        <v>0</v>
      </c>
      <c r="AF77">
        <f t="shared" si="45"/>
        <v>0</v>
      </c>
      <c r="AG77">
        <f t="shared" si="46"/>
        <v>0</v>
      </c>
      <c r="AH77">
        <f t="shared" si="47"/>
        <v>0</v>
      </c>
      <c r="AI77">
        <f t="shared" si="48"/>
        <v>0</v>
      </c>
      <c r="AJ77">
        <f t="shared" si="49"/>
        <v>0</v>
      </c>
    </row>
    <row r="78" spans="5:36" x14ac:dyDescent="0.2">
      <c r="E78">
        <f t="shared" si="35"/>
        <v>0</v>
      </c>
      <c r="F78">
        <f t="shared" si="25"/>
        <v>0</v>
      </c>
      <c r="G78">
        <f t="shared" si="26"/>
        <v>0</v>
      </c>
      <c r="H78">
        <f t="shared" si="27"/>
        <v>0</v>
      </c>
      <c r="I78">
        <f t="shared" si="36"/>
        <v>0</v>
      </c>
      <c r="J78">
        <f t="shared" si="37"/>
        <v>0</v>
      </c>
      <c r="K78">
        <f t="shared" si="38"/>
        <v>0</v>
      </c>
      <c r="L78">
        <f t="shared" si="39"/>
        <v>0</v>
      </c>
      <c r="M78">
        <f t="shared" si="40"/>
        <v>0</v>
      </c>
      <c r="N78">
        <f t="shared" si="41"/>
        <v>0</v>
      </c>
      <c r="O78">
        <f>IF($B$14,_xlfn.IFNA(INDEX(תמותה!$A$1:$E$121,MATCH(F78,תמותה!$A$1:A$121,0),IF($B$9="זכר",2,4)),1),0)</f>
        <v>0</v>
      </c>
      <c r="P78">
        <f>IF($B$14,_xlfn.IFNA(INDEX('שיפור תמותה'!$A$1:$E$8743,MATCH(F78&amp;G78,'שיפור תמותה'!$C$1:$C$8743,0),IF($B$9="זכר",4,5)),1),0)</f>
        <v>0</v>
      </c>
      <c r="Q78">
        <f>IF($B$14,_xlfn.IFNA(INDEX('שיפור תמותה'!$A$1:$E$8743,MATCH(F78&amp;G78-1,'שיפור תמותה'!$C$1:$C$8743,0),IF($B$9="זכר",4,5)),1),0)</f>
        <v>0</v>
      </c>
      <c r="R78">
        <f t="shared" si="28"/>
        <v>0</v>
      </c>
      <c r="S78">
        <f t="shared" si="29"/>
        <v>0</v>
      </c>
      <c r="T78">
        <f t="shared" si="42"/>
        <v>0</v>
      </c>
      <c r="U78">
        <f t="shared" si="30"/>
        <v>0</v>
      </c>
      <c r="V78">
        <f t="shared" si="31"/>
        <v>0</v>
      </c>
      <c r="W78">
        <f t="shared" si="43"/>
        <v>0</v>
      </c>
      <c r="X78">
        <f>IF($B$15,_xlfn.IFNA(INDEX(תמותה!$A$1:$E$121,MATCH(U78,תמותה!$A$1:A$121,0),IF($B$11="זכר",2,4)),1),0)</f>
        <v>0</v>
      </c>
      <c r="Y78">
        <f>IF($B$15,_xlfn.IFNA(INDEX('שיפור תמותה'!$A$1:$E$8743,MATCH(U78&amp;V78,'שיפור תמותה'!$C$1:$C$8743,0),IF($B$11="זכר",4,5)),1),0)</f>
        <v>0</v>
      </c>
      <c r="Z78">
        <f>IF($B$15,_xlfn.IFNA(INDEX('שיפור תמותה'!$A$1:$E$8743,MATCH(U78&amp;V78-1,'שיפור תמותה'!$C$1:$C$8743,0),IF($B$11="זכר",4,5)),1),0)</f>
        <v>0</v>
      </c>
      <c r="AA78">
        <f t="shared" si="32"/>
        <v>0</v>
      </c>
      <c r="AB78">
        <f t="shared" si="44"/>
        <v>0</v>
      </c>
      <c r="AC78">
        <f>IF($B$15,_xlfn.IFNA(INDEX(תמותה!$A$1:$E$121,MATCH(U78,תמותה!$A$1:A$121,0),IF($B$11="זכר",3,5)),1),0)</f>
        <v>0</v>
      </c>
      <c r="AD78">
        <f t="shared" si="33"/>
        <v>0</v>
      </c>
      <c r="AE78">
        <f t="shared" si="34"/>
        <v>0</v>
      </c>
      <c r="AF78">
        <f t="shared" si="45"/>
        <v>0</v>
      </c>
      <c r="AG78">
        <f t="shared" si="46"/>
        <v>0</v>
      </c>
      <c r="AH78">
        <f t="shared" si="47"/>
        <v>0</v>
      </c>
      <c r="AI78">
        <f t="shared" si="48"/>
        <v>0</v>
      </c>
      <c r="AJ78">
        <f t="shared" si="49"/>
        <v>0</v>
      </c>
    </row>
    <row r="79" spans="5:36" x14ac:dyDescent="0.2">
      <c r="E79">
        <f t="shared" si="35"/>
        <v>0</v>
      </c>
      <c r="F79">
        <f t="shared" si="25"/>
        <v>0</v>
      </c>
      <c r="G79">
        <f t="shared" si="26"/>
        <v>0</v>
      </c>
      <c r="H79">
        <f t="shared" si="27"/>
        <v>0</v>
      </c>
      <c r="I79">
        <f t="shared" si="36"/>
        <v>0</v>
      </c>
      <c r="J79">
        <f t="shared" si="37"/>
        <v>0</v>
      </c>
      <c r="K79">
        <f t="shared" si="38"/>
        <v>0</v>
      </c>
      <c r="L79">
        <f t="shared" si="39"/>
        <v>0</v>
      </c>
      <c r="M79">
        <f t="shared" si="40"/>
        <v>0</v>
      </c>
      <c r="N79">
        <f t="shared" si="41"/>
        <v>0</v>
      </c>
      <c r="O79">
        <f>IF($B$14,_xlfn.IFNA(INDEX(תמותה!$A$1:$E$121,MATCH(F79,תמותה!$A$1:A$121,0),IF($B$9="זכר",2,4)),1),0)</f>
        <v>0</v>
      </c>
      <c r="P79">
        <f>IF($B$14,_xlfn.IFNA(INDEX('שיפור תמותה'!$A$1:$E$8743,MATCH(F79&amp;G79,'שיפור תמותה'!$C$1:$C$8743,0),IF($B$9="זכר",4,5)),1),0)</f>
        <v>0</v>
      </c>
      <c r="Q79">
        <f>IF($B$14,_xlfn.IFNA(INDEX('שיפור תמותה'!$A$1:$E$8743,MATCH(F79&amp;G79-1,'שיפור תמותה'!$C$1:$C$8743,0),IF($B$9="זכר",4,5)),1),0)</f>
        <v>0</v>
      </c>
      <c r="R79">
        <f t="shared" si="28"/>
        <v>0</v>
      </c>
      <c r="S79">
        <f t="shared" si="29"/>
        <v>0</v>
      </c>
      <c r="T79">
        <f t="shared" si="42"/>
        <v>0</v>
      </c>
      <c r="U79">
        <f t="shared" si="30"/>
        <v>0</v>
      </c>
      <c r="V79">
        <f t="shared" si="31"/>
        <v>0</v>
      </c>
      <c r="W79">
        <f t="shared" si="43"/>
        <v>0</v>
      </c>
      <c r="X79">
        <f>IF($B$15,_xlfn.IFNA(INDEX(תמותה!$A$1:$E$121,MATCH(U79,תמותה!$A$1:A$121,0),IF($B$11="זכר",2,4)),1),0)</f>
        <v>0</v>
      </c>
      <c r="Y79">
        <f>IF($B$15,_xlfn.IFNA(INDEX('שיפור תמותה'!$A$1:$E$8743,MATCH(U79&amp;V79,'שיפור תמותה'!$C$1:$C$8743,0),IF($B$11="זכר",4,5)),1),0)</f>
        <v>0</v>
      </c>
      <c r="Z79">
        <f>IF($B$15,_xlfn.IFNA(INDEX('שיפור תמותה'!$A$1:$E$8743,MATCH(U79&amp;V79-1,'שיפור תמותה'!$C$1:$C$8743,0),IF($B$11="זכר",4,5)),1),0)</f>
        <v>0</v>
      </c>
      <c r="AA79">
        <f t="shared" si="32"/>
        <v>0</v>
      </c>
      <c r="AB79">
        <f t="shared" si="44"/>
        <v>0</v>
      </c>
      <c r="AC79">
        <f>IF($B$15,_xlfn.IFNA(INDEX(תמותה!$A$1:$E$121,MATCH(U79,תמותה!$A$1:A$121,0),IF($B$11="זכר",3,5)),1),0)</f>
        <v>0</v>
      </c>
      <c r="AD79">
        <f t="shared" si="33"/>
        <v>0</v>
      </c>
      <c r="AE79">
        <f t="shared" si="34"/>
        <v>0</v>
      </c>
      <c r="AF79">
        <f t="shared" si="45"/>
        <v>0</v>
      </c>
      <c r="AG79">
        <f t="shared" si="46"/>
        <v>0</v>
      </c>
      <c r="AH79">
        <f t="shared" si="47"/>
        <v>0</v>
      </c>
      <c r="AI79">
        <f t="shared" si="48"/>
        <v>0</v>
      </c>
      <c r="AJ79">
        <f t="shared" si="49"/>
        <v>0</v>
      </c>
    </row>
    <row r="80" spans="5:36" x14ac:dyDescent="0.2">
      <c r="E80">
        <f t="shared" si="35"/>
        <v>0</v>
      </c>
      <c r="F80">
        <f t="shared" si="25"/>
        <v>0</v>
      </c>
      <c r="G80">
        <f t="shared" si="26"/>
        <v>0</v>
      </c>
      <c r="H80">
        <f t="shared" si="27"/>
        <v>0</v>
      </c>
      <c r="I80">
        <f t="shared" si="36"/>
        <v>0</v>
      </c>
      <c r="J80">
        <f t="shared" si="37"/>
        <v>0</v>
      </c>
      <c r="K80">
        <f t="shared" si="38"/>
        <v>0</v>
      </c>
      <c r="L80">
        <f t="shared" si="39"/>
        <v>0</v>
      </c>
      <c r="M80">
        <f t="shared" si="40"/>
        <v>0</v>
      </c>
      <c r="N80">
        <f t="shared" si="41"/>
        <v>0</v>
      </c>
      <c r="O80">
        <f>IF($B$14,_xlfn.IFNA(INDEX(תמותה!$A$1:$E$121,MATCH(F80,תמותה!$A$1:A$121,0),IF($B$9="זכר",2,4)),1),0)</f>
        <v>0</v>
      </c>
      <c r="P80">
        <f>IF($B$14,_xlfn.IFNA(INDEX('שיפור תמותה'!$A$1:$E$8743,MATCH(F80&amp;G80,'שיפור תמותה'!$C$1:$C$8743,0),IF($B$9="זכר",4,5)),1),0)</f>
        <v>0</v>
      </c>
      <c r="Q80">
        <f>IF($B$14,_xlfn.IFNA(INDEX('שיפור תמותה'!$A$1:$E$8743,MATCH(F80&amp;G80-1,'שיפור תמותה'!$C$1:$C$8743,0),IF($B$9="זכר",4,5)),1),0)</f>
        <v>0</v>
      </c>
      <c r="R80">
        <f t="shared" si="28"/>
        <v>0</v>
      </c>
      <c r="S80">
        <f t="shared" si="29"/>
        <v>0</v>
      </c>
      <c r="T80">
        <f t="shared" si="42"/>
        <v>0</v>
      </c>
      <c r="U80">
        <f t="shared" si="30"/>
        <v>0</v>
      </c>
      <c r="V80">
        <f t="shared" si="31"/>
        <v>0</v>
      </c>
      <c r="W80">
        <f t="shared" si="43"/>
        <v>0</v>
      </c>
      <c r="X80">
        <f>IF($B$15,_xlfn.IFNA(INDEX(תמותה!$A$1:$E$121,MATCH(U80,תמותה!$A$1:A$121,0),IF($B$11="זכר",2,4)),1),0)</f>
        <v>0</v>
      </c>
      <c r="Y80">
        <f>IF($B$15,_xlfn.IFNA(INDEX('שיפור תמותה'!$A$1:$E$8743,MATCH(U80&amp;V80,'שיפור תמותה'!$C$1:$C$8743,0),IF($B$11="זכר",4,5)),1),0)</f>
        <v>0</v>
      </c>
      <c r="Z80">
        <f>IF($B$15,_xlfn.IFNA(INDEX('שיפור תמותה'!$A$1:$E$8743,MATCH(U80&amp;V80-1,'שיפור תמותה'!$C$1:$C$8743,0),IF($B$11="זכר",4,5)),1),0)</f>
        <v>0</v>
      </c>
      <c r="AA80">
        <f t="shared" si="32"/>
        <v>0</v>
      </c>
      <c r="AB80">
        <f t="shared" si="44"/>
        <v>0</v>
      </c>
      <c r="AC80">
        <f>IF($B$15,_xlfn.IFNA(INDEX(תמותה!$A$1:$E$121,MATCH(U80,תמותה!$A$1:A$121,0),IF($B$11="זכר",3,5)),1),0)</f>
        <v>0</v>
      </c>
      <c r="AD80">
        <f t="shared" si="33"/>
        <v>0</v>
      </c>
      <c r="AE80">
        <f t="shared" si="34"/>
        <v>0</v>
      </c>
      <c r="AF80">
        <f t="shared" si="45"/>
        <v>0</v>
      </c>
      <c r="AG80">
        <f t="shared" si="46"/>
        <v>0</v>
      </c>
      <c r="AH80">
        <f t="shared" si="47"/>
        <v>0</v>
      </c>
      <c r="AI80">
        <f t="shared" si="48"/>
        <v>0</v>
      </c>
      <c r="AJ80">
        <f t="shared" si="49"/>
        <v>0</v>
      </c>
    </row>
    <row r="81" spans="5:36" x14ac:dyDescent="0.2">
      <c r="E81">
        <f t="shared" si="35"/>
        <v>0</v>
      </c>
      <c r="F81">
        <f t="shared" si="25"/>
        <v>0</v>
      </c>
      <c r="G81">
        <f t="shared" si="26"/>
        <v>0</v>
      </c>
      <c r="H81">
        <f t="shared" si="27"/>
        <v>0</v>
      </c>
      <c r="I81">
        <f t="shared" si="36"/>
        <v>0</v>
      </c>
      <c r="J81">
        <f t="shared" si="37"/>
        <v>0</v>
      </c>
      <c r="K81">
        <f t="shared" si="38"/>
        <v>0</v>
      </c>
      <c r="L81">
        <f t="shared" si="39"/>
        <v>0</v>
      </c>
      <c r="M81">
        <f t="shared" si="40"/>
        <v>0</v>
      </c>
      <c r="N81">
        <f t="shared" si="41"/>
        <v>0</v>
      </c>
      <c r="O81">
        <f>IF($B$14,_xlfn.IFNA(INDEX(תמותה!$A$1:$E$121,MATCH(F81,תמותה!$A$1:A$121,0),IF($B$9="זכר",2,4)),1),0)</f>
        <v>0</v>
      </c>
      <c r="P81">
        <f>IF($B$14,_xlfn.IFNA(INDEX('שיפור תמותה'!$A$1:$E$8743,MATCH(F81&amp;G81,'שיפור תמותה'!$C$1:$C$8743,0),IF($B$9="זכר",4,5)),1),0)</f>
        <v>0</v>
      </c>
      <c r="Q81">
        <f>IF($B$14,_xlfn.IFNA(INDEX('שיפור תמותה'!$A$1:$E$8743,MATCH(F81&amp;G81-1,'שיפור תמותה'!$C$1:$C$8743,0),IF($B$9="זכר",4,5)),1),0)</f>
        <v>0</v>
      </c>
      <c r="R81">
        <f t="shared" si="28"/>
        <v>0</v>
      </c>
      <c r="S81">
        <f t="shared" si="29"/>
        <v>0</v>
      </c>
      <c r="T81">
        <f t="shared" si="42"/>
        <v>0</v>
      </c>
      <c r="U81">
        <f t="shared" si="30"/>
        <v>0</v>
      </c>
      <c r="V81">
        <f t="shared" si="31"/>
        <v>0</v>
      </c>
      <c r="W81">
        <f t="shared" si="43"/>
        <v>0</v>
      </c>
      <c r="X81">
        <f>IF($B$15,_xlfn.IFNA(INDEX(תמותה!$A$1:$E$121,MATCH(U81,תמותה!$A$1:A$121,0),IF($B$11="זכר",2,4)),1),0)</f>
        <v>0</v>
      </c>
      <c r="Y81">
        <f>IF($B$15,_xlfn.IFNA(INDEX('שיפור תמותה'!$A$1:$E$8743,MATCH(U81&amp;V81,'שיפור תמותה'!$C$1:$C$8743,0),IF($B$11="זכר",4,5)),1),0)</f>
        <v>0</v>
      </c>
      <c r="Z81">
        <f>IF($B$15,_xlfn.IFNA(INDEX('שיפור תמותה'!$A$1:$E$8743,MATCH(U81&amp;V81-1,'שיפור תמותה'!$C$1:$C$8743,0),IF($B$11="זכר",4,5)),1),0)</f>
        <v>0</v>
      </c>
      <c r="AA81">
        <f t="shared" si="32"/>
        <v>0</v>
      </c>
      <c r="AB81">
        <f t="shared" si="44"/>
        <v>0</v>
      </c>
      <c r="AC81">
        <f>IF($B$15,_xlfn.IFNA(INDEX(תמותה!$A$1:$E$121,MATCH(U81,תמותה!$A$1:A$121,0),IF($B$11="זכר",3,5)),1),0)</f>
        <v>0</v>
      </c>
      <c r="AD81">
        <f t="shared" si="33"/>
        <v>0</v>
      </c>
      <c r="AE81">
        <f t="shared" si="34"/>
        <v>0</v>
      </c>
      <c r="AF81">
        <f t="shared" si="45"/>
        <v>0</v>
      </c>
      <c r="AG81">
        <f t="shared" si="46"/>
        <v>0</v>
      </c>
      <c r="AH81">
        <f t="shared" si="47"/>
        <v>0</v>
      </c>
      <c r="AI81">
        <f t="shared" si="48"/>
        <v>0</v>
      </c>
      <c r="AJ81">
        <f t="shared" si="49"/>
        <v>0</v>
      </c>
    </row>
    <row r="82" spans="5:36" x14ac:dyDescent="0.2">
      <c r="E82">
        <f t="shared" si="35"/>
        <v>0</v>
      </c>
      <c r="F82">
        <f t="shared" si="25"/>
        <v>0</v>
      </c>
      <c r="G82">
        <f t="shared" si="26"/>
        <v>0</v>
      </c>
      <c r="H82">
        <f t="shared" si="27"/>
        <v>0</v>
      </c>
      <c r="I82">
        <f t="shared" si="36"/>
        <v>0</v>
      </c>
      <c r="J82">
        <f t="shared" si="37"/>
        <v>0</v>
      </c>
      <c r="K82">
        <f t="shared" si="38"/>
        <v>0</v>
      </c>
      <c r="L82">
        <f t="shared" si="39"/>
        <v>0</v>
      </c>
      <c r="M82">
        <f t="shared" si="40"/>
        <v>0</v>
      </c>
      <c r="N82">
        <f t="shared" si="41"/>
        <v>0</v>
      </c>
      <c r="O82">
        <f>IF($B$14,_xlfn.IFNA(INDEX(תמותה!$A$1:$E$121,MATCH(F82,תמותה!$A$1:A$121,0),IF($B$9="זכר",2,4)),1),0)</f>
        <v>0</v>
      </c>
      <c r="P82">
        <f>IF($B$14,_xlfn.IFNA(INDEX('שיפור תמותה'!$A$1:$E$8743,MATCH(F82&amp;G82,'שיפור תמותה'!$C$1:$C$8743,0),IF($B$9="זכר",4,5)),1),0)</f>
        <v>0</v>
      </c>
      <c r="Q82">
        <f>IF($B$14,_xlfn.IFNA(INDEX('שיפור תמותה'!$A$1:$E$8743,MATCH(F82&amp;G82-1,'שיפור תמותה'!$C$1:$C$8743,0),IF($B$9="זכר",4,5)),1),0)</f>
        <v>0</v>
      </c>
      <c r="R82">
        <f t="shared" si="28"/>
        <v>0</v>
      </c>
      <c r="S82">
        <f t="shared" si="29"/>
        <v>0</v>
      </c>
      <c r="T82">
        <f t="shared" si="42"/>
        <v>0</v>
      </c>
      <c r="U82">
        <f t="shared" si="30"/>
        <v>0</v>
      </c>
      <c r="V82">
        <f t="shared" si="31"/>
        <v>0</v>
      </c>
      <c r="W82">
        <f t="shared" si="43"/>
        <v>0</v>
      </c>
      <c r="X82">
        <f>IF($B$15,_xlfn.IFNA(INDEX(תמותה!$A$1:$E$121,MATCH(U82,תמותה!$A$1:A$121,0),IF($B$11="זכר",2,4)),1),0)</f>
        <v>0</v>
      </c>
      <c r="Y82">
        <f>IF($B$15,_xlfn.IFNA(INDEX('שיפור תמותה'!$A$1:$E$8743,MATCH(U82&amp;V82,'שיפור תמותה'!$C$1:$C$8743,0),IF($B$11="זכר",4,5)),1),0)</f>
        <v>0</v>
      </c>
      <c r="Z82">
        <f>IF($B$15,_xlfn.IFNA(INDEX('שיפור תמותה'!$A$1:$E$8743,MATCH(U82&amp;V82-1,'שיפור תמותה'!$C$1:$C$8743,0),IF($B$11="זכר",4,5)),1),0)</f>
        <v>0</v>
      </c>
      <c r="AA82">
        <f t="shared" si="32"/>
        <v>0</v>
      </c>
      <c r="AB82">
        <f t="shared" si="44"/>
        <v>0</v>
      </c>
      <c r="AC82">
        <f>IF($B$15,_xlfn.IFNA(INDEX(תמותה!$A$1:$E$121,MATCH(U82,תמותה!$A$1:A$121,0),IF($B$11="זכר",3,5)),1),0)</f>
        <v>0</v>
      </c>
      <c r="AD82">
        <f t="shared" si="33"/>
        <v>0</v>
      </c>
      <c r="AE82">
        <f t="shared" si="34"/>
        <v>0</v>
      </c>
      <c r="AF82">
        <f t="shared" si="45"/>
        <v>0</v>
      </c>
      <c r="AG82">
        <f t="shared" si="46"/>
        <v>0</v>
      </c>
      <c r="AH82">
        <f t="shared" si="47"/>
        <v>0</v>
      </c>
      <c r="AI82">
        <f t="shared" si="48"/>
        <v>0</v>
      </c>
      <c r="AJ82">
        <f t="shared" si="49"/>
        <v>0</v>
      </c>
    </row>
    <row r="83" spans="5:36" x14ac:dyDescent="0.2">
      <c r="E83">
        <f t="shared" si="35"/>
        <v>0</v>
      </c>
      <c r="F83">
        <f t="shared" si="25"/>
        <v>0</v>
      </c>
      <c r="G83">
        <f t="shared" si="26"/>
        <v>0</v>
      </c>
      <c r="H83">
        <f t="shared" si="27"/>
        <v>0</v>
      </c>
      <c r="I83">
        <f t="shared" si="36"/>
        <v>0</v>
      </c>
      <c r="J83">
        <f t="shared" si="37"/>
        <v>0</v>
      </c>
      <c r="K83">
        <f t="shared" si="38"/>
        <v>0</v>
      </c>
      <c r="L83">
        <f t="shared" si="39"/>
        <v>0</v>
      </c>
      <c r="M83">
        <f t="shared" si="40"/>
        <v>0</v>
      </c>
      <c r="N83">
        <f t="shared" si="41"/>
        <v>0</v>
      </c>
      <c r="O83">
        <f>IF($B$14,_xlfn.IFNA(INDEX(תמותה!$A$1:$E$121,MATCH(F83,תמותה!$A$1:A$121,0),IF($B$9="זכר",2,4)),1),0)</f>
        <v>0</v>
      </c>
      <c r="P83">
        <f>IF($B$14,_xlfn.IFNA(INDEX('שיפור תמותה'!$A$1:$E$8743,MATCH(F83&amp;G83,'שיפור תמותה'!$C$1:$C$8743,0),IF($B$9="זכר",4,5)),1),0)</f>
        <v>0</v>
      </c>
      <c r="Q83">
        <f>IF($B$14,_xlfn.IFNA(INDEX('שיפור תמותה'!$A$1:$E$8743,MATCH(F83&amp;G83-1,'שיפור תמותה'!$C$1:$C$8743,0),IF($B$9="זכר",4,5)),1),0)</f>
        <v>0</v>
      </c>
      <c r="R83">
        <f t="shared" si="28"/>
        <v>0</v>
      </c>
      <c r="S83">
        <f t="shared" si="29"/>
        <v>0</v>
      </c>
      <c r="T83">
        <f t="shared" si="42"/>
        <v>0</v>
      </c>
      <c r="U83">
        <f t="shared" si="30"/>
        <v>0</v>
      </c>
      <c r="V83">
        <f t="shared" si="31"/>
        <v>0</v>
      </c>
      <c r="W83">
        <f t="shared" si="43"/>
        <v>0</v>
      </c>
      <c r="X83">
        <f>IF($B$15,_xlfn.IFNA(INDEX(תמותה!$A$1:$E$121,MATCH(U83,תמותה!$A$1:A$121,0),IF($B$11="זכר",2,4)),1),0)</f>
        <v>0</v>
      </c>
      <c r="Y83">
        <f>IF($B$15,_xlfn.IFNA(INDEX('שיפור תמותה'!$A$1:$E$8743,MATCH(U83&amp;V83,'שיפור תמותה'!$C$1:$C$8743,0),IF($B$11="זכר",4,5)),1),0)</f>
        <v>0</v>
      </c>
      <c r="Z83">
        <f>IF($B$15,_xlfn.IFNA(INDEX('שיפור תמותה'!$A$1:$E$8743,MATCH(U83&amp;V83-1,'שיפור תמותה'!$C$1:$C$8743,0),IF($B$11="זכר",4,5)),1),0)</f>
        <v>0</v>
      </c>
      <c r="AA83">
        <f t="shared" si="32"/>
        <v>0</v>
      </c>
      <c r="AB83">
        <f t="shared" si="44"/>
        <v>0</v>
      </c>
      <c r="AC83">
        <f>IF($B$15,_xlfn.IFNA(INDEX(תמותה!$A$1:$E$121,MATCH(U83,תמותה!$A$1:A$121,0),IF($B$11="זכר",3,5)),1),0)</f>
        <v>0</v>
      </c>
      <c r="AD83">
        <f t="shared" si="33"/>
        <v>0</v>
      </c>
      <c r="AE83">
        <f t="shared" si="34"/>
        <v>0</v>
      </c>
      <c r="AF83">
        <f t="shared" si="45"/>
        <v>0</v>
      </c>
      <c r="AG83">
        <f t="shared" si="46"/>
        <v>0</v>
      </c>
      <c r="AH83">
        <f t="shared" si="47"/>
        <v>0</v>
      </c>
      <c r="AI83">
        <f t="shared" si="48"/>
        <v>0</v>
      </c>
      <c r="AJ83">
        <f t="shared" si="49"/>
        <v>0</v>
      </c>
    </row>
    <row r="84" spans="5:36" x14ac:dyDescent="0.2">
      <c r="E84">
        <f t="shared" si="35"/>
        <v>0</v>
      </c>
      <c r="F84">
        <f t="shared" si="25"/>
        <v>0</v>
      </c>
      <c r="G84">
        <f t="shared" si="26"/>
        <v>0</v>
      </c>
      <c r="H84">
        <f t="shared" si="27"/>
        <v>0</v>
      </c>
      <c r="I84">
        <f t="shared" si="36"/>
        <v>0</v>
      </c>
      <c r="J84">
        <f t="shared" si="37"/>
        <v>0</v>
      </c>
      <c r="K84">
        <f t="shared" si="38"/>
        <v>0</v>
      </c>
      <c r="L84">
        <f t="shared" si="39"/>
        <v>0</v>
      </c>
      <c r="M84">
        <f t="shared" si="40"/>
        <v>0</v>
      </c>
      <c r="N84">
        <f t="shared" si="41"/>
        <v>0</v>
      </c>
      <c r="O84">
        <f>IF($B$14,_xlfn.IFNA(INDEX(תמותה!$A$1:$E$121,MATCH(F84,תמותה!$A$1:A$121,0),IF($B$9="זכר",2,4)),1),0)</f>
        <v>0</v>
      </c>
      <c r="P84">
        <f>IF($B$14,_xlfn.IFNA(INDEX('שיפור תמותה'!$A$1:$E$8743,MATCH(F84&amp;G84,'שיפור תמותה'!$C$1:$C$8743,0),IF($B$9="זכר",4,5)),1),0)</f>
        <v>0</v>
      </c>
      <c r="Q84">
        <f>IF($B$14,_xlfn.IFNA(INDEX('שיפור תמותה'!$A$1:$E$8743,MATCH(F84&amp;G84-1,'שיפור תמותה'!$C$1:$C$8743,0),IF($B$9="זכר",4,5)),1),0)</f>
        <v>0</v>
      </c>
      <c r="R84">
        <f t="shared" si="28"/>
        <v>0</v>
      </c>
      <c r="S84">
        <f t="shared" si="29"/>
        <v>0</v>
      </c>
      <c r="T84">
        <f t="shared" si="42"/>
        <v>0</v>
      </c>
      <c r="U84">
        <f t="shared" si="30"/>
        <v>0</v>
      </c>
      <c r="V84">
        <f t="shared" si="31"/>
        <v>0</v>
      </c>
      <c r="W84">
        <f t="shared" si="43"/>
        <v>0</v>
      </c>
      <c r="X84">
        <f>IF($B$15,_xlfn.IFNA(INDEX(תמותה!$A$1:$E$121,MATCH(U84,תמותה!$A$1:A$121,0),IF($B$11="זכר",2,4)),1),0)</f>
        <v>0</v>
      </c>
      <c r="Y84">
        <f>IF($B$15,_xlfn.IFNA(INDEX('שיפור תמותה'!$A$1:$E$8743,MATCH(U84&amp;V84,'שיפור תמותה'!$C$1:$C$8743,0),IF($B$11="זכר",4,5)),1),0)</f>
        <v>0</v>
      </c>
      <c r="Z84">
        <f>IF($B$15,_xlfn.IFNA(INDEX('שיפור תמותה'!$A$1:$E$8743,MATCH(U84&amp;V84-1,'שיפור תמותה'!$C$1:$C$8743,0),IF($B$11="זכר",4,5)),1),0)</f>
        <v>0</v>
      </c>
      <c r="AA84">
        <f t="shared" si="32"/>
        <v>0</v>
      </c>
      <c r="AB84">
        <f t="shared" si="44"/>
        <v>0</v>
      </c>
      <c r="AC84">
        <f>IF($B$15,_xlfn.IFNA(INDEX(תמותה!$A$1:$E$121,MATCH(U84,תמותה!$A$1:A$121,0),IF($B$11="זכר",3,5)),1),0)</f>
        <v>0</v>
      </c>
      <c r="AD84">
        <f t="shared" si="33"/>
        <v>0</v>
      </c>
      <c r="AE84">
        <f t="shared" si="34"/>
        <v>0</v>
      </c>
      <c r="AF84">
        <f t="shared" si="45"/>
        <v>0</v>
      </c>
      <c r="AG84">
        <f t="shared" si="46"/>
        <v>0</v>
      </c>
      <c r="AH84">
        <f t="shared" si="47"/>
        <v>0</v>
      </c>
      <c r="AI84">
        <f t="shared" si="48"/>
        <v>0</v>
      </c>
      <c r="AJ84">
        <f t="shared" si="49"/>
        <v>0</v>
      </c>
    </row>
    <row r="85" spans="5:36" x14ac:dyDescent="0.2">
      <c r="E85">
        <f t="shared" si="35"/>
        <v>0</v>
      </c>
      <c r="F85">
        <f t="shared" si="25"/>
        <v>0</v>
      </c>
      <c r="G85">
        <f t="shared" si="26"/>
        <v>0</v>
      </c>
      <c r="H85">
        <f t="shared" si="27"/>
        <v>0</v>
      </c>
      <c r="I85">
        <f t="shared" si="36"/>
        <v>0</v>
      </c>
      <c r="J85">
        <f t="shared" si="37"/>
        <v>0</v>
      </c>
      <c r="K85">
        <f t="shared" si="38"/>
        <v>0</v>
      </c>
      <c r="L85">
        <f t="shared" si="39"/>
        <v>0</v>
      </c>
      <c r="M85">
        <f t="shared" si="40"/>
        <v>0</v>
      </c>
      <c r="N85">
        <f t="shared" si="41"/>
        <v>0</v>
      </c>
      <c r="O85">
        <f>IF($B$14,_xlfn.IFNA(INDEX(תמותה!$A$1:$E$121,MATCH(F85,תמותה!$A$1:A$121,0),IF($B$9="זכר",2,4)),1),0)</f>
        <v>0</v>
      </c>
      <c r="P85">
        <f>IF($B$14,_xlfn.IFNA(INDEX('שיפור תמותה'!$A$1:$E$8743,MATCH(F85&amp;G85,'שיפור תמותה'!$C$1:$C$8743,0),IF($B$9="זכר",4,5)),1),0)</f>
        <v>0</v>
      </c>
      <c r="Q85">
        <f>IF($B$14,_xlfn.IFNA(INDEX('שיפור תמותה'!$A$1:$E$8743,MATCH(F85&amp;G85-1,'שיפור תמותה'!$C$1:$C$8743,0),IF($B$9="זכר",4,5)),1),0)</f>
        <v>0</v>
      </c>
      <c r="R85">
        <f t="shared" si="28"/>
        <v>0</v>
      </c>
      <c r="S85">
        <f t="shared" si="29"/>
        <v>0</v>
      </c>
      <c r="T85">
        <f t="shared" si="42"/>
        <v>0</v>
      </c>
      <c r="U85">
        <f t="shared" si="30"/>
        <v>0</v>
      </c>
      <c r="V85">
        <f t="shared" si="31"/>
        <v>0</v>
      </c>
      <c r="W85">
        <f t="shared" si="43"/>
        <v>0</v>
      </c>
      <c r="X85">
        <f>IF($B$15,_xlfn.IFNA(INDEX(תמותה!$A$1:$E$121,MATCH(U85,תמותה!$A$1:A$121,0),IF($B$11="זכר",2,4)),1),0)</f>
        <v>0</v>
      </c>
      <c r="Y85">
        <f>IF($B$15,_xlfn.IFNA(INDEX('שיפור תמותה'!$A$1:$E$8743,MATCH(U85&amp;V85,'שיפור תמותה'!$C$1:$C$8743,0),IF($B$11="זכר",4,5)),1),0)</f>
        <v>0</v>
      </c>
      <c r="Z85">
        <f>IF($B$15,_xlfn.IFNA(INDEX('שיפור תמותה'!$A$1:$E$8743,MATCH(U85&amp;V85-1,'שיפור תמותה'!$C$1:$C$8743,0),IF($B$11="זכר",4,5)),1),0)</f>
        <v>0</v>
      </c>
      <c r="AA85">
        <f t="shared" si="32"/>
        <v>0</v>
      </c>
      <c r="AB85">
        <f t="shared" si="44"/>
        <v>0</v>
      </c>
      <c r="AC85">
        <f>IF($B$15,_xlfn.IFNA(INDEX(תמותה!$A$1:$E$121,MATCH(U85,תמותה!$A$1:A$121,0),IF($B$11="זכר",3,5)),1),0)</f>
        <v>0</v>
      </c>
      <c r="AD85">
        <f t="shared" si="33"/>
        <v>0</v>
      </c>
      <c r="AE85">
        <f t="shared" si="34"/>
        <v>0</v>
      </c>
      <c r="AF85">
        <f t="shared" si="45"/>
        <v>0</v>
      </c>
      <c r="AG85">
        <f t="shared" si="46"/>
        <v>0</v>
      </c>
      <c r="AH85">
        <f t="shared" si="47"/>
        <v>0</v>
      </c>
      <c r="AI85">
        <f t="shared" si="48"/>
        <v>0</v>
      </c>
      <c r="AJ85">
        <f t="shared" si="49"/>
        <v>0</v>
      </c>
    </row>
    <row r="86" spans="5:36" x14ac:dyDescent="0.2">
      <c r="E86">
        <f t="shared" si="35"/>
        <v>0</v>
      </c>
      <c r="F86">
        <f t="shared" si="25"/>
        <v>0</v>
      </c>
      <c r="G86">
        <f t="shared" si="26"/>
        <v>0</v>
      </c>
      <c r="H86">
        <f t="shared" si="27"/>
        <v>0</v>
      </c>
      <c r="I86">
        <f t="shared" si="36"/>
        <v>0</v>
      </c>
      <c r="J86">
        <f t="shared" si="37"/>
        <v>0</v>
      </c>
      <c r="K86">
        <f t="shared" si="38"/>
        <v>0</v>
      </c>
      <c r="L86">
        <f t="shared" si="39"/>
        <v>0</v>
      </c>
      <c r="M86">
        <f t="shared" si="40"/>
        <v>0</v>
      </c>
      <c r="N86">
        <f t="shared" si="41"/>
        <v>0</v>
      </c>
      <c r="O86">
        <f>IF($B$14,_xlfn.IFNA(INDEX(תמותה!$A$1:$E$121,MATCH(F86,תמותה!$A$1:A$121,0),IF($B$9="זכר",2,4)),1),0)</f>
        <v>0</v>
      </c>
      <c r="P86">
        <f>IF($B$14,_xlfn.IFNA(INDEX('שיפור תמותה'!$A$1:$E$8743,MATCH(F86&amp;G86,'שיפור תמותה'!$C$1:$C$8743,0),IF($B$9="זכר",4,5)),1),0)</f>
        <v>0</v>
      </c>
      <c r="Q86">
        <f>IF($B$14,_xlfn.IFNA(INDEX('שיפור תמותה'!$A$1:$E$8743,MATCH(F86&amp;G86-1,'שיפור תמותה'!$C$1:$C$8743,0),IF($B$9="זכר",4,5)),1),0)</f>
        <v>0</v>
      </c>
      <c r="R86">
        <f t="shared" si="28"/>
        <v>0</v>
      </c>
      <c r="S86">
        <f t="shared" si="29"/>
        <v>0</v>
      </c>
      <c r="T86">
        <f t="shared" si="42"/>
        <v>0</v>
      </c>
      <c r="U86">
        <f t="shared" si="30"/>
        <v>0</v>
      </c>
      <c r="V86">
        <f t="shared" si="31"/>
        <v>0</v>
      </c>
      <c r="W86">
        <f t="shared" si="43"/>
        <v>0</v>
      </c>
      <c r="X86">
        <f>IF($B$15,_xlfn.IFNA(INDEX(תמותה!$A$1:$E$121,MATCH(U86,תמותה!$A$1:A$121,0),IF($B$11="זכר",2,4)),1),0)</f>
        <v>0</v>
      </c>
      <c r="Y86">
        <f>IF($B$15,_xlfn.IFNA(INDEX('שיפור תמותה'!$A$1:$E$8743,MATCH(U86&amp;V86,'שיפור תמותה'!$C$1:$C$8743,0),IF($B$11="זכר",4,5)),1),0)</f>
        <v>0</v>
      </c>
      <c r="Z86">
        <f>IF($B$15,_xlfn.IFNA(INDEX('שיפור תמותה'!$A$1:$E$8743,MATCH(U86&amp;V86-1,'שיפור תמותה'!$C$1:$C$8743,0),IF($B$11="זכר",4,5)),1),0)</f>
        <v>0</v>
      </c>
      <c r="AA86">
        <f t="shared" si="32"/>
        <v>0</v>
      </c>
      <c r="AB86">
        <f t="shared" si="44"/>
        <v>0</v>
      </c>
      <c r="AC86">
        <f>IF($B$15,_xlfn.IFNA(INDEX(תמותה!$A$1:$E$121,MATCH(U86,תמותה!$A$1:A$121,0),IF($B$11="זכר",3,5)),1),0)</f>
        <v>0</v>
      </c>
      <c r="AD86">
        <f t="shared" si="33"/>
        <v>0</v>
      </c>
      <c r="AE86">
        <f t="shared" si="34"/>
        <v>0</v>
      </c>
      <c r="AF86">
        <f t="shared" si="45"/>
        <v>0</v>
      </c>
      <c r="AG86">
        <f t="shared" si="46"/>
        <v>0</v>
      </c>
      <c r="AH86">
        <f t="shared" si="47"/>
        <v>0</v>
      </c>
      <c r="AI86">
        <f t="shared" si="48"/>
        <v>0</v>
      </c>
      <c r="AJ86">
        <f t="shared" si="49"/>
        <v>0</v>
      </c>
    </row>
    <row r="87" spans="5:36" x14ac:dyDescent="0.2">
      <c r="E87">
        <f t="shared" si="35"/>
        <v>0</v>
      </c>
      <c r="F87">
        <f t="shared" si="25"/>
        <v>0</v>
      </c>
      <c r="G87">
        <f t="shared" si="26"/>
        <v>0</v>
      </c>
      <c r="H87">
        <f t="shared" si="27"/>
        <v>0</v>
      </c>
      <c r="I87">
        <f t="shared" si="36"/>
        <v>0</v>
      </c>
      <c r="J87">
        <f t="shared" si="37"/>
        <v>0</v>
      </c>
      <c r="K87">
        <f t="shared" si="38"/>
        <v>0</v>
      </c>
      <c r="L87">
        <f t="shared" si="39"/>
        <v>0</v>
      </c>
      <c r="M87">
        <f t="shared" si="40"/>
        <v>0</v>
      </c>
      <c r="N87">
        <f t="shared" si="41"/>
        <v>0</v>
      </c>
      <c r="O87">
        <f>IF($B$14,_xlfn.IFNA(INDEX(תמותה!$A$1:$E$121,MATCH(F87,תמותה!$A$1:A$121,0),IF($B$9="זכר",2,4)),1),0)</f>
        <v>0</v>
      </c>
      <c r="P87">
        <f>IF($B$14,_xlfn.IFNA(INDEX('שיפור תמותה'!$A$1:$E$8743,MATCH(F87&amp;G87,'שיפור תמותה'!$C$1:$C$8743,0),IF($B$9="זכר",4,5)),1),0)</f>
        <v>0</v>
      </c>
      <c r="Q87">
        <f>IF($B$14,_xlfn.IFNA(INDEX('שיפור תמותה'!$A$1:$E$8743,MATCH(F87&amp;G87-1,'שיפור תמותה'!$C$1:$C$8743,0),IF($B$9="זכר",4,5)),1),0)</f>
        <v>0</v>
      </c>
      <c r="R87">
        <f t="shared" si="28"/>
        <v>0</v>
      </c>
      <c r="S87">
        <f t="shared" si="29"/>
        <v>0</v>
      </c>
      <c r="T87">
        <f t="shared" si="42"/>
        <v>0</v>
      </c>
      <c r="U87">
        <f t="shared" si="30"/>
        <v>0</v>
      </c>
      <c r="V87">
        <f t="shared" si="31"/>
        <v>0</v>
      </c>
      <c r="W87">
        <f t="shared" si="43"/>
        <v>0</v>
      </c>
      <c r="X87">
        <f>IF($B$15,_xlfn.IFNA(INDEX(תמותה!$A$1:$E$121,MATCH(U87,תמותה!$A$1:A$121,0),IF($B$11="זכר",2,4)),1),0)</f>
        <v>0</v>
      </c>
      <c r="Y87">
        <f>IF($B$15,_xlfn.IFNA(INDEX('שיפור תמותה'!$A$1:$E$8743,MATCH(U87&amp;V87,'שיפור תמותה'!$C$1:$C$8743,0),IF($B$11="זכר",4,5)),1),0)</f>
        <v>0</v>
      </c>
      <c r="Z87">
        <f>IF($B$15,_xlfn.IFNA(INDEX('שיפור תמותה'!$A$1:$E$8743,MATCH(U87&amp;V87-1,'שיפור תמותה'!$C$1:$C$8743,0),IF($B$11="זכר",4,5)),1),0)</f>
        <v>0</v>
      </c>
      <c r="AA87">
        <f t="shared" si="32"/>
        <v>0</v>
      </c>
      <c r="AB87">
        <f t="shared" si="44"/>
        <v>0</v>
      </c>
      <c r="AC87">
        <f>IF($B$15,_xlfn.IFNA(INDEX(תמותה!$A$1:$E$121,MATCH(U87,תמותה!$A$1:A$121,0),IF($B$11="זכר",3,5)),1),0)</f>
        <v>0</v>
      </c>
      <c r="AD87">
        <f t="shared" si="33"/>
        <v>0</v>
      </c>
      <c r="AE87">
        <f t="shared" si="34"/>
        <v>0</v>
      </c>
      <c r="AF87">
        <f t="shared" si="45"/>
        <v>0</v>
      </c>
      <c r="AG87">
        <f t="shared" si="46"/>
        <v>0</v>
      </c>
      <c r="AH87">
        <f t="shared" si="47"/>
        <v>0</v>
      </c>
      <c r="AI87">
        <f t="shared" si="48"/>
        <v>0</v>
      </c>
      <c r="AJ87">
        <f t="shared" si="49"/>
        <v>0</v>
      </c>
    </row>
    <row r="88" spans="5:36" x14ac:dyDescent="0.2">
      <c r="E88">
        <f t="shared" si="35"/>
        <v>0</v>
      </c>
      <c r="F88">
        <f t="shared" si="25"/>
        <v>0</v>
      </c>
      <c r="G88">
        <f t="shared" si="26"/>
        <v>0</v>
      </c>
      <c r="H88">
        <f t="shared" si="27"/>
        <v>0</v>
      </c>
      <c r="I88">
        <f t="shared" si="36"/>
        <v>0</v>
      </c>
      <c r="J88">
        <f t="shared" si="37"/>
        <v>0</v>
      </c>
      <c r="K88">
        <f t="shared" si="38"/>
        <v>0</v>
      </c>
      <c r="L88">
        <f t="shared" si="39"/>
        <v>0</v>
      </c>
      <c r="M88">
        <f t="shared" si="40"/>
        <v>0</v>
      </c>
      <c r="N88">
        <f t="shared" si="41"/>
        <v>0</v>
      </c>
      <c r="O88">
        <f>IF($B$14,_xlfn.IFNA(INDEX(תמותה!$A$1:$E$121,MATCH(F88,תמותה!$A$1:A$121,0),IF($B$9="זכר",2,4)),1),0)</f>
        <v>0</v>
      </c>
      <c r="P88">
        <f>IF($B$14,_xlfn.IFNA(INDEX('שיפור תמותה'!$A$1:$E$8743,MATCH(F88&amp;G88,'שיפור תמותה'!$C$1:$C$8743,0),IF($B$9="זכר",4,5)),1),0)</f>
        <v>0</v>
      </c>
      <c r="Q88">
        <f>IF($B$14,_xlfn.IFNA(INDEX('שיפור תמותה'!$A$1:$E$8743,MATCH(F88&amp;G88-1,'שיפור תמותה'!$C$1:$C$8743,0),IF($B$9="זכר",4,5)),1),0)</f>
        <v>0</v>
      </c>
      <c r="R88">
        <f t="shared" si="28"/>
        <v>0</v>
      </c>
      <c r="S88">
        <f t="shared" si="29"/>
        <v>0</v>
      </c>
      <c r="T88">
        <f t="shared" si="42"/>
        <v>0</v>
      </c>
      <c r="U88">
        <f t="shared" si="30"/>
        <v>0</v>
      </c>
      <c r="V88">
        <f t="shared" si="31"/>
        <v>0</v>
      </c>
      <c r="W88">
        <f t="shared" si="43"/>
        <v>0</v>
      </c>
      <c r="X88">
        <f>IF($B$15,_xlfn.IFNA(INDEX(תמותה!$A$1:$E$121,MATCH(U88,תמותה!$A$1:A$121,0),IF($B$11="זכר",2,4)),1),0)</f>
        <v>0</v>
      </c>
      <c r="Y88">
        <f>IF($B$15,_xlfn.IFNA(INDEX('שיפור תמותה'!$A$1:$E$8743,MATCH(U88&amp;V88,'שיפור תמותה'!$C$1:$C$8743,0),IF($B$11="זכר",4,5)),1),0)</f>
        <v>0</v>
      </c>
      <c r="Z88">
        <f>IF($B$15,_xlfn.IFNA(INDEX('שיפור תמותה'!$A$1:$E$8743,MATCH(U88&amp;V88-1,'שיפור תמותה'!$C$1:$C$8743,0),IF($B$11="זכר",4,5)),1),0)</f>
        <v>0</v>
      </c>
      <c r="AA88">
        <f t="shared" si="32"/>
        <v>0</v>
      </c>
      <c r="AB88">
        <f t="shared" si="44"/>
        <v>0</v>
      </c>
      <c r="AC88">
        <f>IF($B$15,_xlfn.IFNA(INDEX(תמותה!$A$1:$E$121,MATCH(U88,תמותה!$A$1:A$121,0),IF($B$11="זכר",3,5)),1),0)</f>
        <v>0</v>
      </c>
      <c r="AD88">
        <f t="shared" si="33"/>
        <v>0</v>
      </c>
      <c r="AE88">
        <f t="shared" si="34"/>
        <v>0</v>
      </c>
      <c r="AF88">
        <f t="shared" si="45"/>
        <v>0</v>
      </c>
      <c r="AG88">
        <f t="shared" si="46"/>
        <v>0</v>
      </c>
      <c r="AH88">
        <f t="shared" si="47"/>
        <v>0</v>
      </c>
      <c r="AI88">
        <f t="shared" si="48"/>
        <v>0</v>
      </c>
      <c r="AJ88">
        <f t="shared" si="49"/>
        <v>0</v>
      </c>
    </row>
    <row r="89" spans="5:36" x14ac:dyDescent="0.2">
      <c r="E89">
        <f t="shared" si="35"/>
        <v>0</v>
      </c>
      <c r="F89">
        <f t="shared" si="25"/>
        <v>0</v>
      </c>
      <c r="G89">
        <f t="shared" si="26"/>
        <v>0</v>
      </c>
      <c r="H89">
        <f t="shared" si="27"/>
        <v>0</v>
      </c>
      <c r="I89">
        <f t="shared" si="36"/>
        <v>0</v>
      </c>
      <c r="J89">
        <f t="shared" si="37"/>
        <v>0</v>
      </c>
      <c r="K89">
        <f t="shared" si="38"/>
        <v>0</v>
      </c>
      <c r="L89">
        <f t="shared" si="39"/>
        <v>0</v>
      </c>
      <c r="M89">
        <f t="shared" si="40"/>
        <v>0</v>
      </c>
      <c r="N89">
        <f t="shared" si="41"/>
        <v>0</v>
      </c>
      <c r="O89">
        <f>IF($B$14,_xlfn.IFNA(INDEX(תמותה!$A$1:$E$121,MATCH(F89,תמותה!$A$1:A$121,0),IF($B$9="זכר",2,4)),1),0)</f>
        <v>0</v>
      </c>
      <c r="P89">
        <f>IF($B$14,_xlfn.IFNA(INDEX('שיפור תמותה'!$A$1:$E$8743,MATCH(F89&amp;G89,'שיפור תמותה'!$C$1:$C$8743,0),IF($B$9="זכר",4,5)),1),0)</f>
        <v>0</v>
      </c>
      <c r="Q89">
        <f>IF($B$14,_xlfn.IFNA(INDEX('שיפור תמותה'!$A$1:$E$8743,MATCH(F89&amp;G89-1,'שיפור תמותה'!$C$1:$C$8743,0),IF($B$9="זכר",4,5)),1),0)</f>
        <v>0</v>
      </c>
      <c r="R89">
        <f t="shared" si="28"/>
        <v>0</v>
      </c>
      <c r="S89">
        <f t="shared" si="29"/>
        <v>0</v>
      </c>
      <c r="T89">
        <f t="shared" si="42"/>
        <v>0</v>
      </c>
      <c r="U89">
        <f t="shared" si="30"/>
        <v>0</v>
      </c>
      <c r="V89">
        <f t="shared" si="31"/>
        <v>0</v>
      </c>
      <c r="W89">
        <f t="shared" si="43"/>
        <v>0</v>
      </c>
      <c r="X89">
        <f>IF($B$15,_xlfn.IFNA(INDEX(תמותה!$A$1:$E$121,MATCH(U89,תמותה!$A$1:A$121,0),IF($B$11="זכר",2,4)),1),0)</f>
        <v>0</v>
      </c>
      <c r="Y89">
        <f>IF($B$15,_xlfn.IFNA(INDEX('שיפור תמותה'!$A$1:$E$8743,MATCH(U89&amp;V89,'שיפור תמותה'!$C$1:$C$8743,0),IF($B$11="זכר",4,5)),1),0)</f>
        <v>0</v>
      </c>
      <c r="Z89">
        <f>IF($B$15,_xlfn.IFNA(INDEX('שיפור תמותה'!$A$1:$E$8743,MATCH(U89&amp;V89-1,'שיפור תמותה'!$C$1:$C$8743,0),IF($B$11="זכר",4,5)),1),0)</f>
        <v>0</v>
      </c>
      <c r="AA89">
        <f t="shared" si="32"/>
        <v>0</v>
      </c>
      <c r="AB89">
        <f t="shared" si="44"/>
        <v>0</v>
      </c>
      <c r="AC89">
        <f>IF($B$15,_xlfn.IFNA(INDEX(תמותה!$A$1:$E$121,MATCH(U89,תמותה!$A$1:A$121,0),IF($B$11="זכר",3,5)),1),0)</f>
        <v>0</v>
      </c>
      <c r="AD89">
        <f t="shared" si="33"/>
        <v>0</v>
      </c>
      <c r="AE89">
        <f t="shared" si="34"/>
        <v>0</v>
      </c>
      <c r="AF89">
        <f t="shared" si="45"/>
        <v>0</v>
      </c>
      <c r="AG89">
        <f t="shared" si="46"/>
        <v>0</v>
      </c>
      <c r="AH89">
        <f t="shared" si="47"/>
        <v>0</v>
      </c>
      <c r="AI89">
        <f t="shared" si="48"/>
        <v>0</v>
      </c>
      <c r="AJ89">
        <f t="shared" si="49"/>
        <v>0</v>
      </c>
    </row>
    <row r="90" spans="5:36" x14ac:dyDescent="0.2">
      <c r="E90">
        <f t="shared" si="35"/>
        <v>0</v>
      </c>
      <c r="F90">
        <f t="shared" si="25"/>
        <v>0</v>
      </c>
      <c r="G90">
        <f t="shared" si="26"/>
        <v>0</v>
      </c>
      <c r="H90">
        <f t="shared" si="27"/>
        <v>0</v>
      </c>
      <c r="I90">
        <f t="shared" si="36"/>
        <v>0</v>
      </c>
      <c r="J90">
        <f t="shared" si="37"/>
        <v>0</v>
      </c>
      <c r="K90">
        <f t="shared" si="38"/>
        <v>0</v>
      </c>
      <c r="L90">
        <f t="shared" si="39"/>
        <v>0</v>
      </c>
      <c r="M90">
        <f t="shared" si="40"/>
        <v>0</v>
      </c>
      <c r="N90">
        <f t="shared" si="41"/>
        <v>0</v>
      </c>
      <c r="O90">
        <f>IF($B$14,_xlfn.IFNA(INDEX(תמותה!$A$1:$E$121,MATCH(F90,תמותה!$A$1:A$121,0),IF($B$9="זכר",2,4)),1),0)</f>
        <v>0</v>
      </c>
      <c r="P90">
        <f>IF($B$14,_xlfn.IFNA(INDEX('שיפור תמותה'!$A$1:$E$8743,MATCH(F90&amp;G90,'שיפור תמותה'!$C$1:$C$8743,0),IF($B$9="זכר",4,5)),1),0)</f>
        <v>0</v>
      </c>
      <c r="Q90">
        <f>IF($B$14,_xlfn.IFNA(INDEX('שיפור תמותה'!$A$1:$E$8743,MATCH(F90&amp;G90-1,'שיפור תמותה'!$C$1:$C$8743,0),IF($B$9="זכר",4,5)),1),0)</f>
        <v>0</v>
      </c>
      <c r="R90">
        <f t="shared" si="28"/>
        <v>0</v>
      </c>
      <c r="S90">
        <f t="shared" si="29"/>
        <v>0</v>
      </c>
      <c r="T90">
        <f t="shared" si="42"/>
        <v>0</v>
      </c>
      <c r="U90">
        <f t="shared" si="30"/>
        <v>0</v>
      </c>
      <c r="V90">
        <f t="shared" si="31"/>
        <v>0</v>
      </c>
      <c r="W90">
        <f t="shared" si="43"/>
        <v>0</v>
      </c>
      <c r="X90">
        <f>IF($B$15,_xlfn.IFNA(INDEX(תמותה!$A$1:$E$121,MATCH(U90,תמותה!$A$1:A$121,0),IF($B$11="זכר",2,4)),1),0)</f>
        <v>0</v>
      </c>
      <c r="Y90">
        <f>IF($B$15,_xlfn.IFNA(INDEX('שיפור תמותה'!$A$1:$E$8743,MATCH(U90&amp;V90,'שיפור תמותה'!$C$1:$C$8743,0),IF($B$11="זכר",4,5)),1),0)</f>
        <v>0</v>
      </c>
      <c r="Z90">
        <f>IF($B$15,_xlfn.IFNA(INDEX('שיפור תמותה'!$A$1:$E$8743,MATCH(U90&amp;V90-1,'שיפור תמותה'!$C$1:$C$8743,0),IF($B$11="זכר",4,5)),1),0)</f>
        <v>0</v>
      </c>
      <c r="AA90">
        <f t="shared" si="32"/>
        <v>0</v>
      </c>
      <c r="AB90">
        <f t="shared" si="44"/>
        <v>0</v>
      </c>
      <c r="AC90">
        <f>IF($B$15,_xlfn.IFNA(INDEX(תמותה!$A$1:$E$121,MATCH(U90,תמותה!$A$1:A$121,0),IF($B$11="זכר",3,5)),1),0)</f>
        <v>0</v>
      </c>
      <c r="AD90">
        <f t="shared" si="33"/>
        <v>0</v>
      </c>
      <c r="AE90">
        <f t="shared" si="34"/>
        <v>0</v>
      </c>
      <c r="AF90">
        <f t="shared" si="45"/>
        <v>0</v>
      </c>
      <c r="AG90">
        <f t="shared" si="46"/>
        <v>0</v>
      </c>
      <c r="AH90">
        <f t="shared" si="47"/>
        <v>0</v>
      </c>
      <c r="AI90">
        <f t="shared" si="48"/>
        <v>0</v>
      </c>
      <c r="AJ90">
        <f t="shared" si="49"/>
        <v>0</v>
      </c>
    </row>
    <row r="91" spans="5:36" x14ac:dyDescent="0.2">
      <c r="E91">
        <f t="shared" si="35"/>
        <v>0</v>
      </c>
      <c r="F91">
        <f t="shared" si="25"/>
        <v>0</v>
      </c>
      <c r="G91">
        <f t="shared" si="26"/>
        <v>0</v>
      </c>
      <c r="H91">
        <f t="shared" si="27"/>
        <v>0</v>
      </c>
      <c r="I91">
        <f t="shared" si="36"/>
        <v>0</v>
      </c>
      <c r="J91">
        <f t="shared" si="37"/>
        <v>0</v>
      </c>
      <c r="K91">
        <f t="shared" si="38"/>
        <v>0</v>
      </c>
      <c r="L91">
        <f t="shared" si="39"/>
        <v>0</v>
      </c>
      <c r="M91">
        <f t="shared" si="40"/>
        <v>0</v>
      </c>
      <c r="N91">
        <f t="shared" si="41"/>
        <v>0</v>
      </c>
      <c r="O91">
        <f>IF($B$14,_xlfn.IFNA(INDEX(תמותה!$A$1:$E$121,MATCH(F91,תמותה!$A$1:A$121,0),IF($B$9="זכר",2,4)),1),0)</f>
        <v>0</v>
      </c>
      <c r="P91">
        <f>IF($B$14,_xlfn.IFNA(INDEX('שיפור תמותה'!$A$1:$E$8743,MATCH(F91&amp;G91,'שיפור תמותה'!$C$1:$C$8743,0),IF($B$9="זכר",4,5)),1),0)</f>
        <v>0</v>
      </c>
      <c r="Q91">
        <f>IF($B$14,_xlfn.IFNA(INDEX('שיפור תמותה'!$A$1:$E$8743,MATCH(F91&amp;G91-1,'שיפור תמותה'!$C$1:$C$8743,0),IF($B$9="זכר",4,5)),1),0)</f>
        <v>0</v>
      </c>
      <c r="R91">
        <f t="shared" si="28"/>
        <v>0</v>
      </c>
      <c r="S91">
        <f t="shared" si="29"/>
        <v>0</v>
      </c>
      <c r="T91">
        <f t="shared" si="42"/>
        <v>0</v>
      </c>
      <c r="U91">
        <f t="shared" si="30"/>
        <v>0</v>
      </c>
      <c r="V91">
        <f t="shared" si="31"/>
        <v>0</v>
      </c>
      <c r="W91">
        <f t="shared" si="43"/>
        <v>0</v>
      </c>
      <c r="X91">
        <f>IF($B$15,_xlfn.IFNA(INDEX(תמותה!$A$1:$E$121,MATCH(U91,תמותה!$A$1:A$121,0),IF($B$11="זכר",2,4)),1),0)</f>
        <v>0</v>
      </c>
      <c r="Y91">
        <f>IF($B$15,_xlfn.IFNA(INDEX('שיפור תמותה'!$A$1:$E$8743,MATCH(U91&amp;V91,'שיפור תמותה'!$C$1:$C$8743,0),IF($B$11="זכר",4,5)),1),0)</f>
        <v>0</v>
      </c>
      <c r="Z91">
        <f>IF($B$15,_xlfn.IFNA(INDEX('שיפור תמותה'!$A$1:$E$8743,MATCH(U91&amp;V91-1,'שיפור תמותה'!$C$1:$C$8743,0),IF($B$11="זכר",4,5)),1),0)</f>
        <v>0</v>
      </c>
      <c r="AA91">
        <f t="shared" si="32"/>
        <v>0</v>
      </c>
      <c r="AB91">
        <f t="shared" si="44"/>
        <v>0</v>
      </c>
      <c r="AC91">
        <f>IF($B$15,_xlfn.IFNA(INDEX(תמותה!$A$1:$E$121,MATCH(U91,תמותה!$A$1:A$121,0),IF($B$11="זכר",3,5)),1),0)</f>
        <v>0</v>
      </c>
      <c r="AD91">
        <f t="shared" si="33"/>
        <v>0</v>
      </c>
      <c r="AE91">
        <f t="shared" si="34"/>
        <v>0</v>
      </c>
      <c r="AF91">
        <f t="shared" si="45"/>
        <v>0</v>
      </c>
      <c r="AG91">
        <f t="shared" si="46"/>
        <v>0</v>
      </c>
      <c r="AH91">
        <f t="shared" si="47"/>
        <v>0</v>
      </c>
      <c r="AI91">
        <f t="shared" si="48"/>
        <v>0</v>
      </c>
      <c r="AJ91">
        <f t="shared" si="49"/>
        <v>0</v>
      </c>
    </row>
    <row r="92" spans="5:36" x14ac:dyDescent="0.2">
      <c r="E92">
        <f t="shared" si="35"/>
        <v>0</v>
      </c>
      <c r="F92">
        <f t="shared" si="25"/>
        <v>0</v>
      </c>
      <c r="G92">
        <f t="shared" si="26"/>
        <v>0</v>
      </c>
      <c r="H92">
        <f t="shared" si="27"/>
        <v>0</v>
      </c>
      <c r="I92">
        <f t="shared" si="36"/>
        <v>0</v>
      </c>
      <c r="J92">
        <f t="shared" si="37"/>
        <v>0</v>
      </c>
      <c r="K92">
        <f t="shared" si="38"/>
        <v>0</v>
      </c>
      <c r="L92">
        <f t="shared" si="39"/>
        <v>0</v>
      </c>
      <c r="M92">
        <f t="shared" si="40"/>
        <v>0</v>
      </c>
      <c r="N92">
        <f t="shared" si="41"/>
        <v>0</v>
      </c>
      <c r="O92">
        <f>IF($B$14,_xlfn.IFNA(INDEX(תמותה!$A$1:$E$121,MATCH(F92,תמותה!$A$1:A$121,0),IF($B$9="זכר",2,4)),1),0)</f>
        <v>0</v>
      </c>
      <c r="P92">
        <f>IF($B$14,_xlfn.IFNA(INDEX('שיפור תמותה'!$A$1:$E$8743,MATCH(F92&amp;G92,'שיפור תמותה'!$C$1:$C$8743,0),IF($B$9="זכר",4,5)),1),0)</f>
        <v>0</v>
      </c>
      <c r="Q92">
        <f>IF($B$14,_xlfn.IFNA(INDEX('שיפור תמותה'!$A$1:$E$8743,MATCH(F92&amp;G92-1,'שיפור תמותה'!$C$1:$C$8743,0),IF($B$9="זכר",4,5)),1),0)</f>
        <v>0</v>
      </c>
      <c r="R92">
        <f t="shared" si="28"/>
        <v>0</v>
      </c>
      <c r="S92">
        <f t="shared" si="29"/>
        <v>0</v>
      </c>
      <c r="T92">
        <f t="shared" si="42"/>
        <v>0</v>
      </c>
      <c r="U92">
        <f t="shared" si="30"/>
        <v>0</v>
      </c>
      <c r="V92">
        <f t="shared" si="31"/>
        <v>0</v>
      </c>
      <c r="W92">
        <f t="shared" si="43"/>
        <v>0</v>
      </c>
      <c r="X92">
        <f>IF($B$15,_xlfn.IFNA(INDEX(תמותה!$A$1:$E$121,MATCH(U92,תמותה!$A$1:A$121,0),IF($B$11="זכר",2,4)),1),0)</f>
        <v>0</v>
      </c>
      <c r="Y92">
        <f>IF($B$15,_xlfn.IFNA(INDEX('שיפור תמותה'!$A$1:$E$8743,MATCH(U92&amp;V92,'שיפור תמותה'!$C$1:$C$8743,0),IF($B$11="זכר",4,5)),1),0)</f>
        <v>0</v>
      </c>
      <c r="Z92">
        <f>IF($B$15,_xlfn.IFNA(INDEX('שיפור תמותה'!$A$1:$E$8743,MATCH(U92&amp;V92-1,'שיפור תמותה'!$C$1:$C$8743,0),IF($B$11="זכר",4,5)),1),0)</f>
        <v>0</v>
      </c>
      <c r="AA92">
        <f t="shared" si="32"/>
        <v>0</v>
      </c>
      <c r="AB92">
        <f t="shared" si="44"/>
        <v>0</v>
      </c>
      <c r="AC92">
        <f>IF($B$15,_xlfn.IFNA(INDEX(תמותה!$A$1:$E$121,MATCH(U92,תמותה!$A$1:A$121,0),IF($B$11="זכר",3,5)),1),0)</f>
        <v>0</v>
      </c>
      <c r="AD92">
        <f t="shared" si="33"/>
        <v>0</v>
      </c>
      <c r="AE92">
        <f t="shared" si="34"/>
        <v>0</v>
      </c>
      <c r="AF92">
        <f t="shared" si="45"/>
        <v>0</v>
      </c>
      <c r="AG92">
        <f t="shared" si="46"/>
        <v>0</v>
      </c>
      <c r="AH92">
        <f t="shared" si="47"/>
        <v>0</v>
      </c>
      <c r="AI92">
        <f t="shared" si="48"/>
        <v>0</v>
      </c>
      <c r="AJ92">
        <f t="shared" si="49"/>
        <v>0</v>
      </c>
    </row>
    <row r="93" spans="5:36" x14ac:dyDescent="0.2">
      <c r="E93">
        <f t="shared" si="35"/>
        <v>0</v>
      </c>
      <c r="F93">
        <f t="shared" si="25"/>
        <v>0</v>
      </c>
      <c r="G93">
        <f t="shared" si="26"/>
        <v>0</v>
      </c>
      <c r="H93">
        <f t="shared" si="27"/>
        <v>0</v>
      </c>
      <c r="I93">
        <f t="shared" si="36"/>
        <v>0</v>
      </c>
      <c r="J93">
        <f t="shared" si="37"/>
        <v>0</v>
      </c>
      <c r="K93">
        <f t="shared" si="38"/>
        <v>0</v>
      </c>
      <c r="L93">
        <f t="shared" si="39"/>
        <v>0</v>
      </c>
      <c r="M93">
        <f t="shared" si="40"/>
        <v>0</v>
      </c>
      <c r="N93">
        <f t="shared" si="41"/>
        <v>0</v>
      </c>
      <c r="O93">
        <f>IF($B$14,_xlfn.IFNA(INDEX(תמותה!$A$1:$E$121,MATCH(F93,תמותה!$A$1:A$121,0),IF($B$9="זכר",2,4)),1),0)</f>
        <v>0</v>
      </c>
      <c r="P93">
        <f>IF($B$14,_xlfn.IFNA(INDEX('שיפור תמותה'!$A$1:$E$8743,MATCH(F93&amp;G93,'שיפור תמותה'!$C$1:$C$8743,0),IF($B$9="זכר",4,5)),1),0)</f>
        <v>0</v>
      </c>
      <c r="Q93">
        <f>IF($B$14,_xlfn.IFNA(INDEX('שיפור תמותה'!$A$1:$E$8743,MATCH(F93&amp;G93-1,'שיפור תמותה'!$C$1:$C$8743,0),IF($B$9="זכר",4,5)),1),0)</f>
        <v>0</v>
      </c>
      <c r="R93">
        <f t="shared" si="28"/>
        <v>0</v>
      </c>
      <c r="S93">
        <f t="shared" si="29"/>
        <v>0</v>
      </c>
      <c r="T93">
        <f t="shared" si="42"/>
        <v>0</v>
      </c>
      <c r="U93">
        <f t="shared" si="30"/>
        <v>0</v>
      </c>
      <c r="V93">
        <f t="shared" si="31"/>
        <v>0</v>
      </c>
      <c r="W93">
        <f t="shared" si="43"/>
        <v>0</v>
      </c>
      <c r="X93">
        <f>IF($B$15,_xlfn.IFNA(INDEX(תמותה!$A$1:$E$121,MATCH(U93,תמותה!$A$1:A$121,0),IF($B$11="זכר",2,4)),1),0)</f>
        <v>0</v>
      </c>
      <c r="Y93">
        <f>IF($B$15,_xlfn.IFNA(INDEX('שיפור תמותה'!$A$1:$E$8743,MATCH(U93&amp;V93,'שיפור תמותה'!$C$1:$C$8743,0),IF($B$11="זכר",4,5)),1),0)</f>
        <v>0</v>
      </c>
      <c r="Z93">
        <f>IF($B$15,_xlfn.IFNA(INDEX('שיפור תמותה'!$A$1:$E$8743,MATCH(U93&amp;V93-1,'שיפור תמותה'!$C$1:$C$8743,0),IF($B$11="זכר",4,5)),1),0)</f>
        <v>0</v>
      </c>
      <c r="AA93">
        <f t="shared" si="32"/>
        <v>0</v>
      </c>
      <c r="AB93">
        <f t="shared" si="44"/>
        <v>0</v>
      </c>
      <c r="AC93">
        <f>IF($B$15,_xlfn.IFNA(INDEX(תמותה!$A$1:$E$121,MATCH(U93,תמותה!$A$1:A$121,0),IF($B$11="זכר",3,5)),1),0)</f>
        <v>0</v>
      </c>
      <c r="AD93">
        <f t="shared" si="33"/>
        <v>0</v>
      </c>
      <c r="AE93">
        <f t="shared" si="34"/>
        <v>0</v>
      </c>
      <c r="AF93">
        <f t="shared" si="45"/>
        <v>0</v>
      </c>
      <c r="AG93">
        <f t="shared" si="46"/>
        <v>0</v>
      </c>
      <c r="AH93">
        <f t="shared" si="47"/>
        <v>0</v>
      </c>
      <c r="AI93">
        <f t="shared" si="48"/>
        <v>0</v>
      </c>
      <c r="AJ93">
        <f t="shared" si="49"/>
        <v>0</v>
      </c>
    </row>
    <row r="94" spans="5:36" x14ac:dyDescent="0.2">
      <c r="E94">
        <f t="shared" si="35"/>
        <v>0</v>
      </c>
      <c r="F94">
        <f t="shared" si="25"/>
        <v>0</v>
      </c>
      <c r="G94">
        <f t="shared" si="26"/>
        <v>0</v>
      </c>
      <c r="H94">
        <f t="shared" si="27"/>
        <v>0</v>
      </c>
      <c r="I94">
        <f t="shared" si="36"/>
        <v>0</v>
      </c>
      <c r="J94">
        <f t="shared" si="37"/>
        <v>0</v>
      </c>
      <c r="K94">
        <f t="shared" si="38"/>
        <v>0</v>
      </c>
      <c r="L94">
        <f t="shared" si="39"/>
        <v>0</v>
      </c>
      <c r="M94">
        <f t="shared" si="40"/>
        <v>0</v>
      </c>
      <c r="N94">
        <f t="shared" si="41"/>
        <v>0</v>
      </c>
      <c r="O94">
        <f>IF($B$14,_xlfn.IFNA(INDEX(תמותה!$A$1:$E$121,MATCH(F94,תמותה!$A$1:A$121,0),IF($B$9="זכר",2,4)),1),0)</f>
        <v>0</v>
      </c>
      <c r="P94">
        <f>IF($B$14,_xlfn.IFNA(INDEX('שיפור תמותה'!$A$1:$E$8743,MATCH(F94&amp;G94,'שיפור תמותה'!$C$1:$C$8743,0),IF($B$9="זכר",4,5)),1),0)</f>
        <v>0</v>
      </c>
      <c r="Q94">
        <f>IF($B$14,_xlfn.IFNA(INDEX('שיפור תמותה'!$A$1:$E$8743,MATCH(F94&amp;G94-1,'שיפור תמותה'!$C$1:$C$8743,0),IF($B$9="זכר",4,5)),1),0)</f>
        <v>0</v>
      </c>
      <c r="R94">
        <f t="shared" si="28"/>
        <v>0</v>
      </c>
      <c r="S94">
        <f t="shared" si="29"/>
        <v>0</v>
      </c>
      <c r="T94">
        <f t="shared" si="42"/>
        <v>0</v>
      </c>
      <c r="U94">
        <f t="shared" si="30"/>
        <v>0</v>
      </c>
      <c r="V94">
        <f t="shared" si="31"/>
        <v>0</v>
      </c>
      <c r="W94">
        <f t="shared" si="43"/>
        <v>0</v>
      </c>
      <c r="X94">
        <f>IF($B$15,_xlfn.IFNA(INDEX(תמותה!$A$1:$E$121,MATCH(U94,תמותה!$A$1:A$121,0),IF($B$11="זכר",2,4)),1),0)</f>
        <v>0</v>
      </c>
      <c r="Y94">
        <f>IF($B$15,_xlfn.IFNA(INDEX('שיפור תמותה'!$A$1:$E$8743,MATCH(U94&amp;V94,'שיפור תמותה'!$C$1:$C$8743,0),IF($B$11="זכר",4,5)),1),0)</f>
        <v>0</v>
      </c>
      <c r="Z94">
        <f>IF($B$15,_xlfn.IFNA(INDEX('שיפור תמותה'!$A$1:$E$8743,MATCH(U94&amp;V94-1,'שיפור תמותה'!$C$1:$C$8743,0),IF($B$11="זכר",4,5)),1),0)</f>
        <v>0</v>
      </c>
      <c r="AA94">
        <f t="shared" si="32"/>
        <v>0</v>
      </c>
      <c r="AB94">
        <f t="shared" si="44"/>
        <v>0</v>
      </c>
      <c r="AC94">
        <f>IF($B$15,_xlfn.IFNA(INDEX(תמותה!$A$1:$E$121,MATCH(U94,תמותה!$A$1:A$121,0),IF($B$11="זכר",3,5)),1),0)</f>
        <v>0</v>
      </c>
      <c r="AD94">
        <f t="shared" si="33"/>
        <v>0</v>
      </c>
      <c r="AE94">
        <f t="shared" si="34"/>
        <v>0</v>
      </c>
      <c r="AF94">
        <f t="shared" si="45"/>
        <v>0</v>
      </c>
      <c r="AG94">
        <f t="shared" si="46"/>
        <v>0</v>
      </c>
      <c r="AH94">
        <f t="shared" si="47"/>
        <v>0</v>
      </c>
      <c r="AI94">
        <f t="shared" si="48"/>
        <v>0</v>
      </c>
      <c r="AJ94">
        <f t="shared" si="49"/>
        <v>0</v>
      </c>
    </row>
    <row r="95" spans="5:36" x14ac:dyDescent="0.2">
      <c r="E95">
        <f t="shared" si="35"/>
        <v>0</v>
      </c>
      <c r="F95">
        <f t="shared" si="25"/>
        <v>0</v>
      </c>
      <c r="G95">
        <f t="shared" si="26"/>
        <v>0</v>
      </c>
      <c r="H95">
        <f t="shared" si="27"/>
        <v>0</v>
      </c>
      <c r="I95">
        <f t="shared" si="36"/>
        <v>0</v>
      </c>
      <c r="J95">
        <f t="shared" si="37"/>
        <v>0</v>
      </c>
      <c r="K95">
        <f t="shared" si="38"/>
        <v>0</v>
      </c>
      <c r="L95">
        <f t="shared" si="39"/>
        <v>0</v>
      </c>
      <c r="M95">
        <f t="shared" si="40"/>
        <v>0</v>
      </c>
      <c r="N95">
        <f t="shared" si="41"/>
        <v>0</v>
      </c>
      <c r="O95">
        <f>IF($B$14,_xlfn.IFNA(INDEX(תמותה!$A$1:$E$121,MATCH(F95,תמותה!$A$1:A$121,0),IF($B$9="זכר",2,4)),1),0)</f>
        <v>0</v>
      </c>
      <c r="P95">
        <f>IF($B$14,_xlfn.IFNA(INDEX('שיפור תמותה'!$A$1:$E$8743,MATCH(F95&amp;G95,'שיפור תמותה'!$C$1:$C$8743,0),IF($B$9="זכר",4,5)),1),0)</f>
        <v>0</v>
      </c>
      <c r="Q95">
        <f>IF($B$14,_xlfn.IFNA(INDEX('שיפור תמותה'!$A$1:$E$8743,MATCH(F95&amp;G95-1,'שיפור תמותה'!$C$1:$C$8743,0),IF($B$9="זכר",4,5)),1),0)</f>
        <v>0</v>
      </c>
      <c r="R95">
        <f t="shared" si="28"/>
        <v>0</v>
      </c>
      <c r="S95">
        <f t="shared" si="29"/>
        <v>0</v>
      </c>
      <c r="T95">
        <f t="shared" si="42"/>
        <v>0</v>
      </c>
      <c r="U95">
        <f t="shared" si="30"/>
        <v>0</v>
      </c>
      <c r="V95">
        <f t="shared" si="31"/>
        <v>0</v>
      </c>
      <c r="W95">
        <f t="shared" si="43"/>
        <v>0</v>
      </c>
      <c r="X95">
        <f>IF($B$15,_xlfn.IFNA(INDEX(תמותה!$A$1:$E$121,MATCH(U95,תמותה!$A$1:A$121,0),IF($B$11="זכר",2,4)),1),0)</f>
        <v>0</v>
      </c>
      <c r="Y95">
        <f>IF($B$15,_xlfn.IFNA(INDEX('שיפור תמותה'!$A$1:$E$8743,MATCH(U95&amp;V95,'שיפור תמותה'!$C$1:$C$8743,0),IF($B$11="זכר",4,5)),1),0)</f>
        <v>0</v>
      </c>
      <c r="Z95">
        <f>IF($B$15,_xlfn.IFNA(INDEX('שיפור תמותה'!$A$1:$E$8743,MATCH(U95&amp;V95-1,'שיפור תמותה'!$C$1:$C$8743,0),IF($B$11="זכר",4,5)),1),0)</f>
        <v>0</v>
      </c>
      <c r="AA95">
        <f t="shared" si="32"/>
        <v>0</v>
      </c>
      <c r="AB95">
        <f t="shared" si="44"/>
        <v>0</v>
      </c>
      <c r="AC95">
        <f>IF($B$15,_xlfn.IFNA(INDEX(תמותה!$A$1:$E$121,MATCH(U95,תמותה!$A$1:A$121,0),IF($B$11="זכר",3,5)),1),0)</f>
        <v>0</v>
      </c>
      <c r="AD95">
        <f t="shared" si="33"/>
        <v>0</v>
      </c>
      <c r="AE95">
        <f t="shared" si="34"/>
        <v>0</v>
      </c>
      <c r="AF95">
        <f t="shared" si="45"/>
        <v>0</v>
      </c>
      <c r="AG95">
        <f t="shared" si="46"/>
        <v>0</v>
      </c>
      <c r="AH95">
        <f t="shared" si="47"/>
        <v>0</v>
      </c>
      <c r="AI95">
        <f t="shared" si="48"/>
        <v>0</v>
      </c>
      <c r="AJ95">
        <f t="shared" si="49"/>
        <v>0</v>
      </c>
    </row>
    <row r="96" spans="5:36" x14ac:dyDescent="0.2">
      <c r="E96">
        <f t="shared" si="35"/>
        <v>0</v>
      </c>
      <c r="F96">
        <f t="shared" si="25"/>
        <v>0</v>
      </c>
      <c r="G96">
        <f t="shared" si="26"/>
        <v>0</v>
      </c>
      <c r="H96">
        <f t="shared" si="27"/>
        <v>0</v>
      </c>
      <c r="I96">
        <f t="shared" si="36"/>
        <v>0</v>
      </c>
      <c r="J96">
        <f t="shared" si="37"/>
        <v>0</v>
      </c>
      <c r="K96">
        <f t="shared" si="38"/>
        <v>0</v>
      </c>
      <c r="L96">
        <f t="shared" si="39"/>
        <v>0</v>
      </c>
      <c r="M96">
        <f t="shared" si="40"/>
        <v>0</v>
      </c>
      <c r="N96">
        <f t="shared" si="41"/>
        <v>0</v>
      </c>
      <c r="O96">
        <f>IF($B$14,_xlfn.IFNA(INDEX(תמותה!$A$1:$E$121,MATCH(F96,תמותה!$A$1:A$121,0),IF($B$9="זכר",2,4)),1),0)</f>
        <v>0</v>
      </c>
      <c r="P96">
        <f>IF($B$14,_xlfn.IFNA(INDEX('שיפור תמותה'!$A$1:$E$8743,MATCH(F96&amp;G96,'שיפור תמותה'!$C$1:$C$8743,0),IF($B$9="זכר",4,5)),1),0)</f>
        <v>0</v>
      </c>
      <c r="Q96">
        <f>IF($B$14,_xlfn.IFNA(INDEX('שיפור תמותה'!$A$1:$E$8743,MATCH(F96&amp;G96-1,'שיפור תמותה'!$C$1:$C$8743,0),IF($B$9="זכר",4,5)),1),0)</f>
        <v>0</v>
      </c>
      <c r="R96">
        <f t="shared" si="28"/>
        <v>0</v>
      </c>
      <c r="S96">
        <f t="shared" si="29"/>
        <v>0</v>
      </c>
      <c r="T96">
        <f t="shared" si="42"/>
        <v>0</v>
      </c>
      <c r="U96">
        <f t="shared" si="30"/>
        <v>0</v>
      </c>
      <c r="V96">
        <f t="shared" si="31"/>
        <v>0</v>
      </c>
      <c r="W96">
        <f t="shared" si="43"/>
        <v>0</v>
      </c>
      <c r="X96">
        <f>IF($B$15,_xlfn.IFNA(INDEX(תמותה!$A$1:$E$121,MATCH(U96,תמותה!$A$1:A$121,0),IF($B$11="זכר",2,4)),1),0)</f>
        <v>0</v>
      </c>
      <c r="Y96">
        <f>IF($B$15,_xlfn.IFNA(INDEX('שיפור תמותה'!$A$1:$E$8743,MATCH(U96&amp;V96,'שיפור תמותה'!$C$1:$C$8743,0),IF($B$11="זכר",4,5)),1),0)</f>
        <v>0</v>
      </c>
      <c r="Z96">
        <f>IF($B$15,_xlfn.IFNA(INDEX('שיפור תמותה'!$A$1:$E$8743,MATCH(U96&amp;V96-1,'שיפור תמותה'!$C$1:$C$8743,0),IF($B$11="זכר",4,5)),1),0)</f>
        <v>0</v>
      </c>
      <c r="AA96">
        <f t="shared" si="32"/>
        <v>0</v>
      </c>
      <c r="AB96">
        <f t="shared" si="44"/>
        <v>0</v>
      </c>
      <c r="AC96">
        <f>IF($B$15,_xlfn.IFNA(INDEX(תמותה!$A$1:$E$121,MATCH(U96,תמותה!$A$1:A$121,0),IF($B$11="זכר",3,5)),1),0)</f>
        <v>0</v>
      </c>
      <c r="AD96">
        <f t="shared" si="33"/>
        <v>0</v>
      </c>
      <c r="AE96">
        <f t="shared" si="34"/>
        <v>0</v>
      </c>
      <c r="AF96">
        <f t="shared" si="45"/>
        <v>0</v>
      </c>
      <c r="AG96">
        <f t="shared" si="46"/>
        <v>0</v>
      </c>
      <c r="AH96">
        <f t="shared" si="47"/>
        <v>0</v>
      </c>
      <c r="AI96">
        <f t="shared" si="48"/>
        <v>0</v>
      </c>
      <c r="AJ96">
        <f t="shared" si="49"/>
        <v>0</v>
      </c>
    </row>
    <row r="97" spans="5:36" x14ac:dyDescent="0.2">
      <c r="E97">
        <f t="shared" si="35"/>
        <v>0</v>
      </c>
      <c r="F97">
        <f t="shared" si="25"/>
        <v>0</v>
      </c>
      <c r="G97">
        <f t="shared" si="26"/>
        <v>0</v>
      </c>
      <c r="H97">
        <f t="shared" si="27"/>
        <v>0</v>
      </c>
      <c r="I97">
        <f t="shared" si="36"/>
        <v>0</v>
      </c>
      <c r="J97">
        <f t="shared" si="37"/>
        <v>0</v>
      </c>
      <c r="K97">
        <f t="shared" si="38"/>
        <v>0</v>
      </c>
      <c r="L97">
        <f t="shared" si="39"/>
        <v>0</v>
      </c>
      <c r="M97">
        <f t="shared" si="40"/>
        <v>0</v>
      </c>
      <c r="N97">
        <f t="shared" si="41"/>
        <v>0</v>
      </c>
      <c r="O97">
        <f>IF($B$14,_xlfn.IFNA(INDEX(תמותה!$A$1:$E$121,MATCH(F97,תמותה!$A$1:A$121,0),IF($B$9="זכר",2,4)),1),0)</f>
        <v>0</v>
      </c>
      <c r="P97">
        <f>IF($B$14,_xlfn.IFNA(INDEX('שיפור תמותה'!$A$1:$E$8743,MATCH(F97&amp;G97,'שיפור תמותה'!$C$1:$C$8743,0),IF($B$9="זכר",4,5)),1),0)</f>
        <v>0</v>
      </c>
      <c r="Q97">
        <f>IF($B$14,_xlfn.IFNA(INDEX('שיפור תמותה'!$A$1:$E$8743,MATCH(F97&amp;G97-1,'שיפור תמותה'!$C$1:$C$8743,0),IF($B$9="זכר",4,5)),1),0)</f>
        <v>0</v>
      </c>
      <c r="R97">
        <f t="shared" si="28"/>
        <v>0</v>
      </c>
      <c r="S97">
        <f t="shared" si="29"/>
        <v>0</v>
      </c>
      <c r="T97">
        <f t="shared" si="42"/>
        <v>0</v>
      </c>
      <c r="U97">
        <f t="shared" si="30"/>
        <v>0</v>
      </c>
      <c r="V97">
        <f t="shared" si="31"/>
        <v>0</v>
      </c>
      <c r="W97">
        <f t="shared" si="43"/>
        <v>0</v>
      </c>
      <c r="X97">
        <f>IF($B$15,_xlfn.IFNA(INDEX(תמותה!$A$1:$E$121,MATCH(U97,תמותה!$A$1:A$121,0),IF($B$11="זכר",2,4)),1),0)</f>
        <v>0</v>
      </c>
      <c r="Y97">
        <f>IF($B$15,_xlfn.IFNA(INDEX('שיפור תמותה'!$A$1:$E$8743,MATCH(U97&amp;V97,'שיפור תמותה'!$C$1:$C$8743,0),IF($B$11="זכר",4,5)),1),0)</f>
        <v>0</v>
      </c>
      <c r="Z97">
        <f>IF($B$15,_xlfn.IFNA(INDEX('שיפור תמותה'!$A$1:$E$8743,MATCH(U97&amp;V97-1,'שיפור תמותה'!$C$1:$C$8743,0),IF($B$11="זכר",4,5)),1),0)</f>
        <v>0</v>
      </c>
      <c r="AA97">
        <f t="shared" si="32"/>
        <v>0</v>
      </c>
      <c r="AB97">
        <f t="shared" si="44"/>
        <v>0</v>
      </c>
      <c r="AC97">
        <f>IF($B$15,_xlfn.IFNA(INDEX(תמותה!$A$1:$E$121,MATCH(U97,תמותה!$A$1:A$121,0),IF($B$11="זכר",3,5)),1),0)</f>
        <v>0</v>
      </c>
      <c r="AD97">
        <f t="shared" si="33"/>
        <v>0</v>
      </c>
      <c r="AE97">
        <f t="shared" si="34"/>
        <v>0</v>
      </c>
      <c r="AF97">
        <f t="shared" si="45"/>
        <v>0</v>
      </c>
      <c r="AG97">
        <f t="shared" si="46"/>
        <v>0</v>
      </c>
      <c r="AH97">
        <f t="shared" si="47"/>
        <v>0</v>
      </c>
      <c r="AI97">
        <f t="shared" si="48"/>
        <v>0</v>
      </c>
      <c r="AJ97">
        <f t="shared" si="49"/>
        <v>0</v>
      </c>
    </row>
    <row r="98" spans="5:36" x14ac:dyDescent="0.2">
      <c r="E98">
        <f t="shared" si="35"/>
        <v>0</v>
      </c>
      <c r="F98">
        <f t="shared" si="25"/>
        <v>0</v>
      </c>
      <c r="G98">
        <f t="shared" si="26"/>
        <v>0</v>
      </c>
      <c r="H98">
        <f t="shared" si="27"/>
        <v>0</v>
      </c>
      <c r="I98">
        <f t="shared" si="36"/>
        <v>0</v>
      </c>
      <c r="J98">
        <f t="shared" si="37"/>
        <v>0</v>
      </c>
      <c r="K98">
        <f t="shared" si="38"/>
        <v>0</v>
      </c>
      <c r="L98">
        <f t="shared" si="39"/>
        <v>0</v>
      </c>
      <c r="M98">
        <f t="shared" si="40"/>
        <v>0</v>
      </c>
      <c r="N98">
        <f t="shared" si="41"/>
        <v>0</v>
      </c>
      <c r="O98">
        <f>IF($B$14,_xlfn.IFNA(INDEX(תמותה!$A$1:$E$121,MATCH(F98,תמותה!$A$1:A$121,0),IF($B$9="זכר",2,4)),1),0)</f>
        <v>0</v>
      </c>
      <c r="P98">
        <f>IF($B$14,_xlfn.IFNA(INDEX('שיפור תמותה'!$A$1:$E$8743,MATCH(F98&amp;G98,'שיפור תמותה'!$C$1:$C$8743,0),IF($B$9="זכר",4,5)),1),0)</f>
        <v>0</v>
      </c>
      <c r="Q98">
        <f>IF($B$14,_xlfn.IFNA(INDEX('שיפור תמותה'!$A$1:$E$8743,MATCH(F98&amp;G98-1,'שיפור תמותה'!$C$1:$C$8743,0),IF($B$9="זכר",4,5)),1),0)</f>
        <v>0</v>
      </c>
      <c r="R98">
        <f t="shared" si="28"/>
        <v>0</v>
      </c>
      <c r="S98">
        <f t="shared" si="29"/>
        <v>0</v>
      </c>
      <c r="T98">
        <f t="shared" si="42"/>
        <v>0</v>
      </c>
      <c r="U98">
        <f t="shared" si="30"/>
        <v>0</v>
      </c>
      <c r="V98">
        <f t="shared" si="31"/>
        <v>0</v>
      </c>
      <c r="W98">
        <f t="shared" si="43"/>
        <v>0</v>
      </c>
      <c r="X98">
        <f>IF($B$15,_xlfn.IFNA(INDEX(תמותה!$A$1:$E$121,MATCH(U98,תמותה!$A$1:A$121,0),IF($B$11="זכר",2,4)),1),0)</f>
        <v>0</v>
      </c>
      <c r="Y98">
        <f>IF($B$15,_xlfn.IFNA(INDEX('שיפור תמותה'!$A$1:$E$8743,MATCH(U98&amp;V98,'שיפור תמותה'!$C$1:$C$8743,0),IF($B$11="זכר",4,5)),1),0)</f>
        <v>0</v>
      </c>
      <c r="Z98">
        <f>IF($B$15,_xlfn.IFNA(INDEX('שיפור תמותה'!$A$1:$E$8743,MATCH(U98&amp;V98-1,'שיפור תמותה'!$C$1:$C$8743,0),IF($B$11="זכר",4,5)),1),0)</f>
        <v>0</v>
      </c>
      <c r="AA98">
        <f t="shared" si="32"/>
        <v>0</v>
      </c>
      <c r="AB98">
        <f t="shared" si="44"/>
        <v>0</v>
      </c>
      <c r="AC98">
        <f>IF($B$15,_xlfn.IFNA(INDEX(תמותה!$A$1:$E$121,MATCH(U98,תמותה!$A$1:A$121,0),IF($B$11="זכר",3,5)),1),0)</f>
        <v>0</v>
      </c>
      <c r="AD98">
        <f t="shared" si="33"/>
        <v>0</v>
      </c>
      <c r="AE98">
        <f t="shared" si="34"/>
        <v>0</v>
      </c>
      <c r="AF98">
        <f t="shared" si="45"/>
        <v>0</v>
      </c>
      <c r="AG98">
        <f t="shared" si="46"/>
        <v>0</v>
      </c>
      <c r="AH98">
        <f t="shared" si="47"/>
        <v>0</v>
      </c>
      <c r="AI98">
        <f t="shared" si="48"/>
        <v>0</v>
      </c>
      <c r="AJ98">
        <f t="shared" si="49"/>
        <v>0</v>
      </c>
    </row>
    <row r="99" spans="5:36" x14ac:dyDescent="0.2">
      <c r="E99">
        <f t="shared" si="35"/>
        <v>0</v>
      </c>
      <c r="F99">
        <f t="shared" si="25"/>
        <v>0</v>
      </c>
      <c r="G99">
        <f t="shared" si="26"/>
        <v>0</v>
      </c>
      <c r="H99">
        <f t="shared" si="27"/>
        <v>0</v>
      </c>
      <c r="I99">
        <f t="shared" si="36"/>
        <v>0</v>
      </c>
      <c r="J99">
        <f t="shared" si="37"/>
        <v>0</v>
      </c>
      <c r="K99">
        <f t="shared" si="38"/>
        <v>0</v>
      </c>
      <c r="L99">
        <f t="shared" si="39"/>
        <v>0</v>
      </c>
      <c r="M99">
        <f t="shared" si="40"/>
        <v>0</v>
      </c>
      <c r="N99">
        <f t="shared" si="41"/>
        <v>0</v>
      </c>
      <c r="O99">
        <f>IF($B$14,_xlfn.IFNA(INDEX(תמותה!$A$1:$E$121,MATCH(F99,תמותה!$A$1:A$121,0),IF($B$9="זכר",2,4)),1),0)</f>
        <v>0</v>
      </c>
      <c r="P99">
        <f>IF($B$14,_xlfn.IFNA(INDEX('שיפור תמותה'!$A$1:$E$8743,MATCH(F99&amp;G99,'שיפור תמותה'!$C$1:$C$8743,0),IF($B$9="זכר",4,5)),1),0)</f>
        <v>0</v>
      </c>
      <c r="Q99">
        <f>IF($B$14,_xlfn.IFNA(INDEX('שיפור תמותה'!$A$1:$E$8743,MATCH(F99&amp;G99-1,'שיפור תמותה'!$C$1:$C$8743,0),IF($B$9="זכר",4,5)),1),0)</f>
        <v>0</v>
      </c>
      <c r="R99">
        <f t="shared" si="28"/>
        <v>0</v>
      </c>
      <c r="S99">
        <f t="shared" si="29"/>
        <v>0</v>
      </c>
      <c r="T99">
        <f t="shared" si="42"/>
        <v>0</v>
      </c>
      <c r="U99">
        <f t="shared" si="30"/>
        <v>0</v>
      </c>
      <c r="V99">
        <f t="shared" si="31"/>
        <v>0</v>
      </c>
      <c r="W99">
        <f t="shared" si="43"/>
        <v>0</v>
      </c>
      <c r="X99">
        <f>IF($B$15,_xlfn.IFNA(INDEX(תמותה!$A$1:$E$121,MATCH(U99,תמותה!$A$1:A$121,0),IF($B$11="זכר",2,4)),1),0)</f>
        <v>0</v>
      </c>
      <c r="Y99">
        <f>IF($B$15,_xlfn.IFNA(INDEX('שיפור תמותה'!$A$1:$E$8743,MATCH(U99&amp;V99,'שיפור תמותה'!$C$1:$C$8743,0),IF($B$11="זכר",4,5)),1),0)</f>
        <v>0</v>
      </c>
      <c r="Z99">
        <f>IF($B$15,_xlfn.IFNA(INDEX('שיפור תמותה'!$A$1:$E$8743,MATCH(U99&amp;V99-1,'שיפור תמותה'!$C$1:$C$8743,0),IF($B$11="זכר",4,5)),1),0)</f>
        <v>0</v>
      </c>
      <c r="AA99">
        <f t="shared" si="32"/>
        <v>0</v>
      </c>
      <c r="AB99">
        <f t="shared" si="44"/>
        <v>0</v>
      </c>
      <c r="AC99">
        <f>IF($B$15,_xlfn.IFNA(INDEX(תמותה!$A$1:$E$121,MATCH(U99,תמותה!$A$1:A$121,0),IF($B$11="זכר",3,5)),1),0)</f>
        <v>0</v>
      </c>
      <c r="AD99">
        <f t="shared" si="33"/>
        <v>0</v>
      </c>
      <c r="AE99">
        <f t="shared" si="34"/>
        <v>0</v>
      </c>
      <c r="AF99">
        <f t="shared" si="45"/>
        <v>0</v>
      </c>
      <c r="AG99">
        <f t="shared" si="46"/>
        <v>0</v>
      </c>
      <c r="AH99">
        <f t="shared" si="47"/>
        <v>0</v>
      </c>
      <c r="AI99">
        <f t="shared" si="48"/>
        <v>0</v>
      </c>
      <c r="AJ99">
        <f t="shared" si="49"/>
        <v>0</v>
      </c>
    </row>
    <row r="100" spans="5:36" x14ac:dyDescent="0.2">
      <c r="E100">
        <f t="shared" si="35"/>
        <v>0</v>
      </c>
      <c r="F100">
        <f t="shared" si="25"/>
        <v>0</v>
      </c>
      <c r="G100">
        <f t="shared" si="26"/>
        <v>0</v>
      </c>
      <c r="H100">
        <f t="shared" si="27"/>
        <v>0</v>
      </c>
      <c r="I100">
        <f t="shared" si="36"/>
        <v>0</v>
      </c>
      <c r="J100">
        <f t="shared" si="37"/>
        <v>0</v>
      </c>
      <c r="K100">
        <f t="shared" si="38"/>
        <v>0</v>
      </c>
      <c r="L100">
        <f t="shared" si="39"/>
        <v>0</v>
      </c>
      <c r="M100">
        <f t="shared" si="40"/>
        <v>0</v>
      </c>
      <c r="N100">
        <f t="shared" si="41"/>
        <v>0</v>
      </c>
      <c r="O100">
        <f>IF($B$14,_xlfn.IFNA(INDEX(תמותה!$A$1:$E$121,MATCH(F100,תמותה!$A$1:A$121,0),IF($B$9="זכר",2,4)),1),0)</f>
        <v>0</v>
      </c>
      <c r="P100">
        <f>IF($B$14,_xlfn.IFNA(INDEX('שיפור תמותה'!$A$1:$E$8743,MATCH(F100&amp;G100,'שיפור תמותה'!$C$1:$C$8743,0),IF($B$9="זכר",4,5)),1),0)</f>
        <v>0</v>
      </c>
      <c r="Q100">
        <f>IF($B$14,_xlfn.IFNA(INDEX('שיפור תמותה'!$A$1:$E$8743,MATCH(F100&amp;G100-1,'שיפור תמותה'!$C$1:$C$8743,0),IF($B$9="זכר",4,5)),1),0)</f>
        <v>0</v>
      </c>
      <c r="R100">
        <f t="shared" si="28"/>
        <v>0</v>
      </c>
      <c r="S100">
        <f t="shared" si="29"/>
        <v>0</v>
      </c>
      <c r="T100">
        <f t="shared" si="42"/>
        <v>0</v>
      </c>
      <c r="U100">
        <f t="shared" si="30"/>
        <v>0</v>
      </c>
      <c r="V100">
        <f t="shared" si="31"/>
        <v>0</v>
      </c>
      <c r="W100">
        <f t="shared" si="43"/>
        <v>0</v>
      </c>
      <c r="X100">
        <f>IF($B$15,_xlfn.IFNA(INDEX(תמותה!$A$1:$E$121,MATCH(U100,תמותה!$A$1:A$121,0),IF($B$11="זכר",2,4)),1),0)</f>
        <v>0</v>
      </c>
      <c r="Y100">
        <f>IF($B$15,_xlfn.IFNA(INDEX('שיפור תמותה'!$A$1:$E$8743,MATCH(U100&amp;V100,'שיפור תמותה'!$C$1:$C$8743,0),IF($B$11="זכר",4,5)),1),0)</f>
        <v>0</v>
      </c>
      <c r="Z100">
        <f>IF($B$15,_xlfn.IFNA(INDEX('שיפור תמותה'!$A$1:$E$8743,MATCH(U100&amp;V100-1,'שיפור תמותה'!$C$1:$C$8743,0),IF($B$11="זכר",4,5)),1),0)</f>
        <v>0</v>
      </c>
      <c r="AA100">
        <f t="shared" si="32"/>
        <v>0</v>
      </c>
      <c r="AB100">
        <f t="shared" si="44"/>
        <v>0</v>
      </c>
      <c r="AC100">
        <f>IF($B$15,_xlfn.IFNA(INDEX(תמותה!$A$1:$E$121,MATCH(U100,תמותה!$A$1:A$121,0),IF($B$11="זכר",3,5)),1),0)</f>
        <v>0</v>
      </c>
      <c r="AD100">
        <f t="shared" si="33"/>
        <v>0</v>
      </c>
      <c r="AE100">
        <f t="shared" si="34"/>
        <v>0</v>
      </c>
      <c r="AF100">
        <f t="shared" si="45"/>
        <v>0</v>
      </c>
      <c r="AG100">
        <f t="shared" si="46"/>
        <v>0</v>
      </c>
      <c r="AH100">
        <f t="shared" si="47"/>
        <v>0</v>
      </c>
      <c r="AI100">
        <f t="shared" si="48"/>
        <v>0</v>
      </c>
      <c r="AJ100">
        <f t="shared" si="49"/>
        <v>0</v>
      </c>
    </row>
    <row r="101" spans="5:36" x14ac:dyDescent="0.2">
      <c r="E101">
        <f t="shared" si="35"/>
        <v>0</v>
      </c>
      <c r="F101">
        <f t="shared" si="25"/>
        <v>0</v>
      </c>
      <c r="G101">
        <f t="shared" si="26"/>
        <v>0</v>
      </c>
      <c r="H101">
        <f t="shared" si="27"/>
        <v>0</v>
      </c>
      <c r="I101">
        <f t="shared" si="36"/>
        <v>0</v>
      </c>
      <c r="J101">
        <f t="shared" si="37"/>
        <v>0</v>
      </c>
      <c r="K101">
        <f t="shared" si="38"/>
        <v>0</v>
      </c>
      <c r="L101">
        <f t="shared" si="39"/>
        <v>0</v>
      </c>
      <c r="M101">
        <f t="shared" si="40"/>
        <v>0</v>
      </c>
      <c r="N101">
        <f t="shared" si="41"/>
        <v>0</v>
      </c>
      <c r="O101">
        <f>IF($B$14,_xlfn.IFNA(INDEX(תמותה!$A$1:$E$121,MATCH(F101,תמותה!$A$1:A$121,0),IF($B$9="זכר",2,4)),1),0)</f>
        <v>0</v>
      </c>
      <c r="P101">
        <f>IF($B$14,_xlfn.IFNA(INDEX('שיפור תמותה'!$A$1:$E$8743,MATCH(F101&amp;G101,'שיפור תמותה'!$C$1:$C$8743,0),IF($B$9="זכר",4,5)),1),0)</f>
        <v>0</v>
      </c>
      <c r="Q101">
        <f>IF($B$14,_xlfn.IFNA(INDEX('שיפור תמותה'!$A$1:$E$8743,MATCH(F101&amp;G101-1,'שיפור תמותה'!$C$1:$C$8743,0),IF($B$9="זכר",4,5)),1),0)</f>
        <v>0</v>
      </c>
      <c r="R101">
        <f t="shared" si="28"/>
        <v>0</v>
      </c>
      <c r="S101">
        <f t="shared" si="29"/>
        <v>0</v>
      </c>
      <c r="T101">
        <f t="shared" si="42"/>
        <v>0</v>
      </c>
      <c r="U101">
        <f t="shared" si="30"/>
        <v>0</v>
      </c>
      <c r="V101">
        <f t="shared" si="31"/>
        <v>0</v>
      </c>
      <c r="W101">
        <f t="shared" si="43"/>
        <v>0</v>
      </c>
      <c r="X101">
        <f>IF($B$15,_xlfn.IFNA(INDEX(תמותה!$A$1:$E$121,MATCH(U101,תמותה!$A$1:A$121,0),IF($B$11="זכר",2,4)),1),0)</f>
        <v>0</v>
      </c>
      <c r="Y101">
        <f>IF($B$15,_xlfn.IFNA(INDEX('שיפור תמותה'!$A$1:$E$8743,MATCH(U101&amp;V101,'שיפור תמותה'!$C$1:$C$8743,0),IF($B$11="זכר",4,5)),1),0)</f>
        <v>0</v>
      </c>
      <c r="Z101">
        <f>IF($B$15,_xlfn.IFNA(INDEX('שיפור תמותה'!$A$1:$E$8743,MATCH(U101&amp;V101-1,'שיפור תמותה'!$C$1:$C$8743,0),IF($B$11="זכר",4,5)),1),0)</f>
        <v>0</v>
      </c>
      <c r="AA101">
        <f t="shared" si="32"/>
        <v>0</v>
      </c>
      <c r="AB101">
        <f t="shared" si="44"/>
        <v>0</v>
      </c>
      <c r="AC101">
        <f>IF($B$15,_xlfn.IFNA(INDEX(תמותה!$A$1:$E$121,MATCH(U101,תמותה!$A$1:A$121,0),IF($B$11="זכר",3,5)),1),0)</f>
        <v>0</v>
      </c>
      <c r="AD101">
        <f t="shared" si="33"/>
        <v>0</v>
      </c>
      <c r="AE101">
        <f t="shared" si="34"/>
        <v>0</v>
      </c>
      <c r="AF101">
        <f t="shared" si="45"/>
        <v>0</v>
      </c>
      <c r="AG101">
        <f t="shared" si="46"/>
        <v>0</v>
      </c>
      <c r="AH101">
        <f t="shared" si="47"/>
        <v>0</v>
      </c>
      <c r="AI101">
        <f t="shared" si="48"/>
        <v>0</v>
      </c>
      <c r="AJ101">
        <f t="shared" si="49"/>
        <v>0</v>
      </c>
    </row>
    <row r="102" spans="5:36" x14ac:dyDescent="0.2">
      <c r="E102">
        <f t="shared" si="35"/>
        <v>0</v>
      </c>
      <c r="F102">
        <f t="shared" si="25"/>
        <v>0</v>
      </c>
      <c r="G102">
        <f t="shared" si="26"/>
        <v>0</v>
      </c>
      <c r="H102">
        <f t="shared" si="27"/>
        <v>0</v>
      </c>
      <c r="I102">
        <f t="shared" si="36"/>
        <v>0</v>
      </c>
      <c r="J102">
        <f t="shared" si="37"/>
        <v>0</v>
      </c>
      <c r="K102">
        <f t="shared" si="38"/>
        <v>0</v>
      </c>
      <c r="L102">
        <f t="shared" si="39"/>
        <v>0</v>
      </c>
      <c r="M102">
        <f t="shared" si="40"/>
        <v>0</v>
      </c>
      <c r="N102">
        <f t="shared" si="41"/>
        <v>0</v>
      </c>
      <c r="O102">
        <f>IF($B$14,_xlfn.IFNA(INDEX(תמותה!$A$1:$E$121,MATCH(F102,תמותה!$A$1:A$121,0),IF($B$9="זכר",2,4)),1),0)</f>
        <v>0</v>
      </c>
      <c r="P102">
        <f>IF($B$14,_xlfn.IFNA(INDEX('שיפור תמותה'!$A$1:$E$8743,MATCH(F102&amp;G102,'שיפור תמותה'!$C$1:$C$8743,0),IF($B$9="זכר",4,5)),1),0)</f>
        <v>0</v>
      </c>
      <c r="Q102">
        <f>IF($B$14,_xlfn.IFNA(INDEX('שיפור תמותה'!$A$1:$E$8743,MATCH(F102&amp;G102-1,'שיפור תמותה'!$C$1:$C$8743,0),IF($B$9="זכר",4,5)),1),0)</f>
        <v>0</v>
      </c>
      <c r="R102">
        <f t="shared" si="28"/>
        <v>0</v>
      </c>
      <c r="S102">
        <f t="shared" si="29"/>
        <v>0</v>
      </c>
      <c r="T102">
        <f t="shared" si="42"/>
        <v>0</v>
      </c>
      <c r="U102">
        <f t="shared" si="30"/>
        <v>0</v>
      </c>
      <c r="V102">
        <f t="shared" si="31"/>
        <v>0</v>
      </c>
      <c r="W102">
        <f t="shared" si="43"/>
        <v>0</v>
      </c>
      <c r="X102">
        <f>IF($B$15,_xlfn.IFNA(INDEX(תמותה!$A$1:$E$121,MATCH(U102,תמותה!$A$1:A$121,0),IF($B$11="זכר",2,4)),1),0)</f>
        <v>0</v>
      </c>
      <c r="Y102">
        <f>IF($B$15,_xlfn.IFNA(INDEX('שיפור תמותה'!$A$1:$E$8743,MATCH(U102&amp;V102,'שיפור תמותה'!$C$1:$C$8743,0),IF($B$11="זכר",4,5)),1),0)</f>
        <v>0</v>
      </c>
      <c r="Z102">
        <f>IF($B$15,_xlfn.IFNA(INDEX('שיפור תמותה'!$A$1:$E$8743,MATCH(U102&amp;V102-1,'שיפור תמותה'!$C$1:$C$8743,0),IF($B$11="זכר",4,5)),1),0)</f>
        <v>0</v>
      </c>
      <c r="AA102">
        <f t="shared" si="32"/>
        <v>0</v>
      </c>
      <c r="AB102">
        <f t="shared" si="44"/>
        <v>0</v>
      </c>
      <c r="AC102">
        <f>IF($B$15,_xlfn.IFNA(INDEX(תמותה!$A$1:$E$121,MATCH(U102,תמותה!$A$1:A$121,0),IF($B$11="זכר",3,5)),1),0)</f>
        <v>0</v>
      </c>
      <c r="AD102">
        <f t="shared" si="33"/>
        <v>0</v>
      </c>
      <c r="AE102">
        <f t="shared" si="34"/>
        <v>0</v>
      </c>
      <c r="AF102">
        <f t="shared" si="45"/>
        <v>0</v>
      </c>
      <c r="AG102">
        <f t="shared" si="46"/>
        <v>0</v>
      </c>
      <c r="AH102">
        <f t="shared" si="47"/>
        <v>0</v>
      </c>
      <c r="AI102">
        <f t="shared" si="48"/>
        <v>0</v>
      </c>
      <c r="AJ102">
        <f t="shared" si="49"/>
        <v>0</v>
      </c>
    </row>
    <row r="103" spans="5:36" x14ac:dyDescent="0.2">
      <c r="E103">
        <f t="shared" si="35"/>
        <v>0</v>
      </c>
      <c r="F103">
        <f t="shared" si="25"/>
        <v>0</v>
      </c>
      <c r="G103">
        <f t="shared" si="26"/>
        <v>0</v>
      </c>
      <c r="H103">
        <f t="shared" si="27"/>
        <v>0</v>
      </c>
      <c r="I103">
        <f t="shared" si="36"/>
        <v>0</v>
      </c>
      <c r="J103">
        <f t="shared" si="37"/>
        <v>0</v>
      </c>
      <c r="K103">
        <f t="shared" si="38"/>
        <v>0</v>
      </c>
      <c r="L103">
        <f t="shared" si="39"/>
        <v>0</v>
      </c>
      <c r="M103">
        <f t="shared" si="40"/>
        <v>0</v>
      </c>
      <c r="N103">
        <f t="shared" si="41"/>
        <v>0</v>
      </c>
      <c r="O103">
        <f>IF($B$14,_xlfn.IFNA(INDEX(תמותה!$A$1:$E$121,MATCH(F103,תמותה!$A$1:A$121,0),IF($B$9="זכר",2,4)),1),0)</f>
        <v>0</v>
      </c>
      <c r="P103">
        <f>IF($B$14,_xlfn.IFNA(INDEX('שיפור תמותה'!$A$1:$E$8743,MATCH(F103&amp;G103,'שיפור תמותה'!$C$1:$C$8743,0),IF($B$9="זכר",4,5)),1),0)</f>
        <v>0</v>
      </c>
      <c r="Q103">
        <f>IF($B$14,_xlfn.IFNA(INDEX('שיפור תמותה'!$A$1:$E$8743,MATCH(F103&amp;G103-1,'שיפור תמותה'!$C$1:$C$8743,0),IF($B$9="זכר",4,5)),1),0)</f>
        <v>0</v>
      </c>
      <c r="R103">
        <f t="shared" si="28"/>
        <v>0</v>
      </c>
      <c r="S103">
        <f t="shared" si="29"/>
        <v>0</v>
      </c>
      <c r="T103">
        <f t="shared" si="42"/>
        <v>0</v>
      </c>
      <c r="U103">
        <f t="shared" si="30"/>
        <v>0</v>
      </c>
      <c r="V103">
        <f t="shared" si="31"/>
        <v>0</v>
      </c>
      <c r="W103">
        <f t="shared" si="43"/>
        <v>0</v>
      </c>
      <c r="X103">
        <f>IF($B$15,_xlfn.IFNA(INDEX(תמותה!$A$1:$E$121,MATCH(U103,תמותה!$A$1:A$121,0),IF($B$11="זכר",2,4)),1),0)</f>
        <v>0</v>
      </c>
      <c r="Y103">
        <f>IF($B$15,_xlfn.IFNA(INDEX('שיפור תמותה'!$A$1:$E$8743,MATCH(U103&amp;V103,'שיפור תמותה'!$C$1:$C$8743,0),IF($B$11="זכר",4,5)),1),0)</f>
        <v>0</v>
      </c>
      <c r="Z103">
        <f>IF($B$15,_xlfn.IFNA(INDEX('שיפור תמותה'!$A$1:$E$8743,MATCH(U103&amp;V103-1,'שיפור תמותה'!$C$1:$C$8743,0),IF($B$11="זכר",4,5)),1),0)</f>
        <v>0</v>
      </c>
      <c r="AA103">
        <f t="shared" si="32"/>
        <v>0</v>
      </c>
      <c r="AB103">
        <f t="shared" si="44"/>
        <v>0</v>
      </c>
      <c r="AC103">
        <f>IF($B$15,_xlfn.IFNA(INDEX(תמותה!$A$1:$E$121,MATCH(U103,תמותה!$A$1:A$121,0),IF($B$11="זכר",3,5)),1),0)</f>
        <v>0</v>
      </c>
      <c r="AD103">
        <f t="shared" si="33"/>
        <v>0</v>
      </c>
      <c r="AE103">
        <f t="shared" si="34"/>
        <v>0</v>
      </c>
      <c r="AF103">
        <f t="shared" si="45"/>
        <v>0</v>
      </c>
      <c r="AG103">
        <f t="shared" si="46"/>
        <v>0</v>
      </c>
      <c r="AH103">
        <f t="shared" si="47"/>
        <v>0</v>
      </c>
      <c r="AI103">
        <f t="shared" si="48"/>
        <v>0</v>
      </c>
      <c r="AJ103">
        <f t="shared" si="49"/>
        <v>0</v>
      </c>
    </row>
    <row r="104" spans="5:36" x14ac:dyDescent="0.2">
      <c r="E104">
        <f t="shared" si="35"/>
        <v>0</v>
      </c>
      <c r="F104">
        <f t="shared" si="25"/>
        <v>0</v>
      </c>
      <c r="G104">
        <f t="shared" si="26"/>
        <v>0</v>
      </c>
      <c r="H104">
        <f t="shared" si="27"/>
        <v>0</v>
      </c>
      <c r="I104">
        <f t="shared" si="36"/>
        <v>0</v>
      </c>
      <c r="J104">
        <f t="shared" si="37"/>
        <v>0</v>
      </c>
      <c r="K104">
        <f t="shared" si="38"/>
        <v>0</v>
      </c>
      <c r="L104">
        <f t="shared" si="39"/>
        <v>0</v>
      </c>
      <c r="M104">
        <f t="shared" si="40"/>
        <v>0</v>
      </c>
      <c r="N104">
        <f t="shared" si="41"/>
        <v>0</v>
      </c>
      <c r="O104">
        <f>IF($B$14,_xlfn.IFNA(INDEX(תמותה!$A$1:$E$121,MATCH(F104,תמותה!$A$1:A$121,0),IF($B$9="זכר",2,4)),1),0)</f>
        <v>0</v>
      </c>
      <c r="P104">
        <f>IF($B$14,_xlfn.IFNA(INDEX('שיפור תמותה'!$A$1:$E$8743,MATCH(F104&amp;G104,'שיפור תמותה'!$C$1:$C$8743,0),IF($B$9="זכר",4,5)),1),0)</f>
        <v>0</v>
      </c>
      <c r="Q104">
        <f>IF($B$14,_xlfn.IFNA(INDEX('שיפור תמותה'!$A$1:$E$8743,MATCH(F104&amp;G104-1,'שיפור תמותה'!$C$1:$C$8743,0),IF($B$9="זכר",4,5)),1),0)</f>
        <v>0</v>
      </c>
      <c r="R104">
        <f t="shared" si="28"/>
        <v>0</v>
      </c>
      <c r="S104">
        <f t="shared" si="29"/>
        <v>0</v>
      </c>
      <c r="T104">
        <f t="shared" si="42"/>
        <v>0</v>
      </c>
      <c r="U104">
        <f t="shared" si="30"/>
        <v>0</v>
      </c>
      <c r="V104">
        <f t="shared" si="31"/>
        <v>0</v>
      </c>
      <c r="W104">
        <f t="shared" si="43"/>
        <v>0</v>
      </c>
      <c r="X104">
        <f>IF($B$15,_xlfn.IFNA(INDEX(תמותה!$A$1:$E$121,MATCH(U104,תמותה!$A$1:A$121,0),IF($B$11="זכר",2,4)),1),0)</f>
        <v>0</v>
      </c>
      <c r="Y104">
        <f>IF($B$15,_xlfn.IFNA(INDEX('שיפור תמותה'!$A$1:$E$8743,MATCH(U104&amp;V104,'שיפור תמותה'!$C$1:$C$8743,0),IF($B$11="זכר",4,5)),1),0)</f>
        <v>0</v>
      </c>
      <c r="Z104">
        <f>IF($B$15,_xlfn.IFNA(INDEX('שיפור תמותה'!$A$1:$E$8743,MATCH(U104&amp;V104-1,'שיפור תמותה'!$C$1:$C$8743,0),IF($B$11="זכר",4,5)),1),0)</f>
        <v>0</v>
      </c>
      <c r="AA104">
        <f t="shared" si="32"/>
        <v>0</v>
      </c>
      <c r="AB104">
        <f t="shared" si="44"/>
        <v>0</v>
      </c>
      <c r="AC104">
        <f>IF($B$15,_xlfn.IFNA(INDEX(תמותה!$A$1:$E$121,MATCH(U104,תמותה!$A$1:A$121,0),IF($B$11="זכר",3,5)),1),0)</f>
        <v>0</v>
      </c>
      <c r="AD104">
        <f t="shared" si="33"/>
        <v>0</v>
      </c>
      <c r="AE104">
        <f t="shared" si="34"/>
        <v>0</v>
      </c>
      <c r="AF104">
        <f t="shared" si="45"/>
        <v>0</v>
      </c>
      <c r="AG104">
        <f t="shared" si="46"/>
        <v>0</v>
      </c>
      <c r="AH104">
        <f t="shared" si="47"/>
        <v>0</v>
      </c>
      <c r="AI104">
        <f t="shared" si="48"/>
        <v>0</v>
      </c>
      <c r="AJ104">
        <f t="shared" si="49"/>
        <v>0</v>
      </c>
    </row>
    <row r="105" spans="5:36" x14ac:dyDescent="0.2">
      <c r="E105">
        <f t="shared" si="35"/>
        <v>0</v>
      </c>
      <c r="F105">
        <f t="shared" si="25"/>
        <v>0</v>
      </c>
      <c r="G105">
        <f t="shared" si="26"/>
        <v>0</v>
      </c>
      <c r="H105">
        <f t="shared" si="27"/>
        <v>0</v>
      </c>
      <c r="I105">
        <f t="shared" si="36"/>
        <v>0</v>
      </c>
      <c r="J105">
        <f t="shared" si="37"/>
        <v>0</v>
      </c>
      <c r="K105">
        <f t="shared" si="38"/>
        <v>0</v>
      </c>
      <c r="L105">
        <f t="shared" si="39"/>
        <v>0</v>
      </c>
      <c r="M105">
        <f t="shared" si="40"/>
        <v>0</v>
      </c>
      <c r="N105">
        <f t="shared" si="41"/>
        <v>0</v>
      </c>
      <c r="O105">
        <f>IF($B$14,_xlfn.IFNA(INDEX(תמותה!$A$1:$E$121,MATCH(F105,תמותה!$A$1:A$121,0),IF($B$9="זכר",2,4)),1),0)</f>
        <v>0</v>
      </c>
      <c r="P105">
        <f>IF($B$14,_xlfn.IFNA(INDEX('שיפור תמותה'!$A$1:$E$8743,MATCH(F105&amp;G105,'שיפור תמותה'!$C$1:$C$8743,0),IF($B$9="זכר",4,5)),1),0)</f>
        <v>0</v>
      </c>
      <c r="Q105">
        <f>IF($B$14,_xlfn.IFNA(INDEX('שיפור תמותה'!$A$1:$E$8743,MATCH(F105&amp;G105-1,'שיפור תמותה'!$C$1:$C$8743,0),IF($B$9="זכר",4,5)),1),0)</f>
        <v>0</v>
      </c>
      <c r="R105">
        <f t="shared" si="28"/>
        <v>0</v>
      </c>
      <c r="S105">
        <f t="shared" si="29"/>
        <v>0</v>
      </c>
      <c r="T105">
        <f t="shared" si="42"/>
        <v>0</v>
      </c>
      <c r="U105">
        <f t="shared" si="30"/>
        <v>0</v>
      </c>
      <c r="V105">
        <f t="shared" si="31"/>
        <v>0</v>
      </c>
      <c r="W105">
        <f t="shared" si="43"/>
        <v>0</v>
      </c>
      <c r="X105">
        <f>IF($B$15,_xlfn.IFNA(INDEX(תמותה!$A$1:$E$121,MATCH(U105,תמותה!$A$1:A$121,0),IF($B$11="זכר",2,4)),1),0)</f>
        <v>0</v>
      </c>
      <c r="Y105">
        <f>IF($B$15,_xlfn.IFNA(INDEX('שיפור תמותה'!$A$1:$E$8743,MATCH(U105&amp;V105,'שיפור תמותה'!$C$1:$C$8743,0),IF($B$11="זכר",4,5)),1),0)</f>
        <v>0</v>
      </c>
      <c r="Z105">
        <f>IF($B$15,_xlfn.IFNA(INDEX('שיפור תמותה'!$A$1:$E$8743,MATCH(U105&amp;V105-1,'שיפור תמותה'!$C$1:$C$8743,0),IF($B$11="זכר",4,5)),1),0)</f>
        <v>0</v>
      </c>
      <c r="AA105">
        <f t="shared" si="32"/>
        <v>0</v>
      </c>
      <c r="AB105">
        <f t="shared" si="44"/>
        <v>0</v>
      </c>
      <c r="AC105">
        <f>IF($B$15,_xlfn.IFNA(INDEX(תמותה!$A$1:$E$121,MATCH(U105,תמותה!$A$1:A$121,0),IF($B$11="זכר",3,5)),1),0)</f>
        <v>0</v>
      </c>
      <c r="AD105">
        <f t="shared" si="33"/>
        <v>0</v>
      </c>
      <c r="AE105">
        <f t="shared" si="34"/>
        <v>0</v>
      </c>
      <c r="AF105">
        <f t="shared" si="45"/>
        <v>0</v>
      </c>
      <c r="AG105">
        <f t="shared" si="46"/>
        <v>0</v>
      </c>
      <c r="AH105">
        <f t="shared" si="47"/>
        <v>0</v>
      </c>
      <c r="AI105">
        <f t="shared" si="48"/>
        <v>0</v>
      </c>
      <c r="AJ105">
        <f t="shared" si="49"/>
        <v>0</v>
      </c>
    </row>
    <row r="106" spans="5:36" x14ac:dyDescent="0.2">
      <c r="E106">
        <f t="shared" si="35"/>
        <v>0</v>
      </c>
      <c r="F106">
        <f t="shared" si="25"/>
        <v>0</v>
      </c>
      <c r="G106">
        <f t="shared" si="26"/>
        <v>0</v>
      </c>
      <c r="H106">
        <f t="shared" si="27"/>
        <v>0</v>
      </c>
      <c r="I106">
        <f t="shared" si="36"/>
        <v>0</v>
      </c>
      <c r="J106">
        <f t="shared" si="37"/>
        <v>0</v>
      </c>
      <c r="K106">
        <f t="shared" si="38"/>
        <v>0</v>
      </c>
      <c r="L106">
        <f t="shared" si="39"/>
        <v>0</v>
      </c>
      <c r="M106">
        <f t="shared" si="40"/>
        <v>0</v>
      </c>
      <c r="N106">
        <f t="shared" si="41"/>
        <v>0</v>
      </c>
      <c r="O106">
        <f>IF($B$14,_xlfn.IFNA(INDEX(תמותה!$A$1:$E$121,MATCH(F106,תמותה!$A$1:A$121,0),IF($B$9="זכר",2,4)),1),0)</f>
        <v>0</v>
      </c>
      <c r="P106">
        <f>IF($B$14,_xlfn.IFNA(INDEX('שיפור תמותה'!$A$1:$E$8743,MATCH(F106&amp;G106,'שיפור תמותה'!$C$1:$C$8743,0),IF($B$9="זכר",4,5)),1),0)</f>
        <v>0</v>
      </c>
      <c r="Q106">
        <f>IF($B$14,_xlfn.IFNA(INDEX('שיפור תמותה'!$A$1:$E$8743,MATCH(F106&amp;G106-1,'שיפור תמותה'!$C$1:$C$8743,0),IF($B$9="זכר",4,5)),1),0)</f>
        <v>0</v>
      </c>
      <c r="R106">
        <f t="shared" si="28"/>
        <v>0</v>
      </c>
      <c r="S106">
        <f t="shared" si="29"/>
        <v>0</v>
      </c>
      <c r="T106">
        <f t="shared" si="42"/>
        <v>0</v>
      </c>
      <c r="U106">
        <f t="shared" si="30"/>
        <v>0</v>
      </c>
      <c r="V106">
        <f t="shared" si="31"/>
        <v>0</v>
      </c>
      <c r="W106">
        <f t="shared" si="43"/>
        <v>0</v>
      </c>
      <c r="X106">
        <f>IF($B$15,_xlfn.IFNA(INDEX(תמותה!$A$1:$E$121,MATCH(U106,תמותה!$A$1:A$121,0),IF($B$11="זכר",2,4)),1),0)</f>
        <v>0</v>
      </c>
      <c r="Y106">
        <f>IF($B$15,_xlfn.IFNA(INDEX('שיפור תמותה'!$A$1:$E$8743,MATCH(U106&amp;V106,'שיפור תמותה'!$C$1:$C$8743,0),IF($B$11="זכר",4,5)),1),0)</f>
        <v>0</v>
      </c>
      <c r="Z106">
        <f>IF($B$15,_xlfn.IFNA(INDEX('שיפור תמותה'!$A$1:$E$8743,MATCH(U106&amp;V106-1,'שיפור תמותה'!$C$1:$C$8743,0),IF($B$11="זכר",4,5)),1),0)</f>
        <v>0</v>
      </c>
      <c r="AA106">
        <f t="shared" si="32"/>
        <v>0</v>
      </c>
      <c r="AB106">
        <f t="shared" si="44"/>
        <v>0</v>
      </c>
      <c r="AC106">
        <f>IF($B$15,_xlfn.IFNA(INDEX(תמותה!$A$1:$E$121,MATCH(U106,תמותה!$A$1:A$121,0),IF($B$11="זכר",3,5)),1),0)</f>
        <v>0</v>
      </c>
      <c r="AD106">
        <f t="shared" si="33"/>
        <v>0</v>
      </c>
      <c r="AE106">
        <f t="shared" si="34"/>
        <v>0</v>
      </c>
      <c r="AF106">
        <f t="shared" si="45"/>
        <v>0</v>
      </c>
      <c r="AG106">
        <f t="shared" si="46"/>
        <v>0</v>
      </c>
      <c r="AH106">
        <f t="shared" si="47"/>
        <v>0</v>
      </c>
      <c r="AI106">
        <f t="shared" si="48"/>
        <v>0</v>
      </c>
      <c r="AJ106">
        <f t="shared" si="49"/>
        <v>0</v>
      </c>
    </row>
    <row r="107" spans="5:36" x14ac:dyDescent="0.2">
      <c r="E107">
        <f t="shared" si="35"/>
        <v>0</v>
      </c>
      <c r="F107">
        <f t="shared" si="25"/>
        <v>0</v>
      </c>
      <c r="G107">
        <f t="shared" si="26"/>
        <v>0</v>
      </c>
      <c r="H107">
        <f t="shared" si="27"/>
        <v>0</v>
      </c>
      <c r="I107">
        <f t="shared" si="36"/>
        <v>0</v>
      </c>
      <c r="J107">
        <f t="shared" si="37"/>
        <v>0</v>
      </c>
      <c r="K107">
        <f t="shared" si="38"/>
        <v>0</v>
      </c>
      <c r="L107">
        <f t="shared" si="39"/>
        <v>0</v>
      </c>
      <c r="M107">
        <f t="shared" si="40"/>
        <v>0</v>
      </c>
      <c r="N107">
        <f t="shared" si="41"/>
        <v>0</v>
      </c>
      <c r="O107">
        <f>IF($B$14,_xlfn.IFNA(INDEX(תמותה!$A$1:$E$121,MATCH(F107,תמותה!$A$1:A$121,0),IF($B$9="זכר",2,4)),1),0)</f>
        <v>0</v>
      </c>
      <c r="P107">
        <f>IF($B$14,_xlfn.IFNA(INDEX('שיפור תמותה'!$A$1:$E$8743,MATCH(F107&amp;G107,'שיפור תמותה'!$C$1:$C$8743,0),IF($B$9="זכר",4,5)),1),0)</f>
        <v>0</v>
      </c>
      <c r="Q107">
        <f>IF($B$14,_xlfn.IFNA(INDEX('שיפור תמותה'!$A$1:$E$8743,MATCH(F107&amp;G107-1,'שיפור תמותה'!$C$1:$C$8743,0),IF($B$9="זכר",4,5)),1),0)</f>
        <v>0</v>
      </c>
      <c r="R107">
        <f t="shared" si="28"/>
        <v>0</v>
      </c>
      <c r="S107">
        <f t="shared" si="29"/>
        <v>0</v>
      </c>
      <c r="T107">
        <f t="shared" si="42"/>
        <v>0</v>
      </c>
      <c r="U107">
        <f t="shared" si="30"/>
        <v>0</v>
      </c>
      <c r="V107">
        <f t="shared" si="31"/>
        <v>0</v>
      </c>
      <c r="W107">
        <f t="shared" si="43"/>
        <v>0</v>
      </c>
      <c r="X107">
        <f>IF($B$15,_xlfn.IFNA(INDEX(תמותה!$A$1:$E$121,MATCH(U107,תמותה!$A$1:A$121,0),IF($B$11="זכר",2,4)),1),0)</f>
        <v>0</v>
      </c>
      <c r="Y107">
        <f>IF($B$15,_xlfn.IFNA(INDEX('שיפור תמותה'!$A$1:$E$8743,MATCH(U107&amp;V107,'שיפור תמותה'!$C$1:$C$8743,0),IF($B$11="זכר",4,5)),1),0)</f>
        <v>0</v>
      </c>
      <c r="Z107">
        <f>IF($B$15,_xlfn.IFNA(INDEX('שיפור תמותה'!$A$1:$E$8743,MATCH(U107&amp;V107-1,'שיפור תמותה'!$C$1:$C$8743,0),IF($B$11="זכר",4,5)),1),0)</f>
        <v>0</v>
      </c>
      <c r="AA107">
        <f t="shared" si="32"/>
        <v>0</v>
      </c>
      <c r="AB107">
        <f t="shared" si="44"/>
        <v>0</v>
      </c>
      <c r="AC107">
        <f>IF($B$15,_xlfn.IFNA(INDEX(תמותה!$A$1:$E$121,MATCH(U107,תמותה!$A$1:A$121,0),IF($B$11="זכר",3,5)),1),0)</f>
        <v>0</v>
      </c>
      <c r="AD107">
        <f t="shared" si="33"/>
        <v>0</v>
      </c>
      <c r="AE107">
        <f t="shared" si="34"/>
        <v>0</v>
      </c>
      <c r="AF107">
        <f t="shared" si="45"/>
        <v>0</v>
      </c>
      <c r="AG107">
        <f t="shared" si="46"/>
        <v>0</v>
      </c>
      <c r="AH107">
        <f t="shared" si="47"/>
        <v>0</v>
      </c>
      <c r="AI107">
        <f t="shared" si="48"/>
        <v>0</v>
      </c>
      <c r="AJ107">
        <f t="shared" si="49"/>
        <v>0</v>
      </c>
    </row>
    <row r="108" spans="5:36" x14ac:dyDescent="0.2">
      <c r="E108">
        <f t="shared" si="35"/>
        <v>0</v>
      </c>
      <c r="F108">
        <f t="shared" si="25"/>
        <v>0</v>
      </c>
      <c r="G108">
        <f t="shared" si="26"/>
        <v>0</v>
      </c>
      <c r="H108">
        <f t="shared" si="27"/>
        <v>0</v>
      </c>
      <c r="I108">
        <f t="shared" si="36"/>
        <v>0</v>
      </c>
      <c r="J108">
        <f t="shared" si="37"/>
        <v>0</v>
      </c>
      <c r="K108">
        <f t="shared" si="38"/>
        <v>0</v>
      </c>
      <c r="L108">
        <f t="shared" si="39"/>
        <v>0</v>
      </c>
      <c r="M108">
        <f t="shared" si="40"/>
        <v>0</v>
      </c>
      <c r="N108">
        <f t="shared" si="41"/>
        <v>0</v>
      </c>
      <c r="O108">
        <f>IF($B$14,_xlfn.IFNA(INDEX(תמותה!$A$1:$E$121,MATCH(F108,תמותה!$A$1:A$121,0),IF($B$9="זכר",2,4)),1),0)</f>
        <v>0</v>
      </c>
      <c r="P108">
        <f>IF($B$14,_xlfn.IFNA(INDEX('שיפור תמותה'!$A$1:$E$8743,MATCH(F108&amp;G108,'שיפור תמותה'!$C$1:$C$8743,0),IF($B$9="זכר",4,5)),1),0)</f>
        <v>0</v>
      </c>
      <c r="Q108">
        <f>IF($B$14,_xlfn.IFNA(INDEX('שיפור תמותה'!$A$1:$E$8743,MATCH(F108&amp;G108-1,'שיפור תמותה'!$C$1:$C$8743,0),IF($B$9="זכר",4,5)),1),0)</f>
        <v>0</v>
      </c>
      <c r="R108">
        <f t="shared" si="28"/>
        <v>0</v>
      </c>
      <c r="S108">
        <f t="shared" si="29"/>
        <v>0</v>
      </c>
      <c r="T108">
        <f t="shared" si="42"/>
        <v>0</v>
      </c>
      <c r="U108">
        <f t="shared" si="30"/>
        <v>0</v>
      </c>
      <c r="V108">
        <f t="shared" si="31"/>
        <v>0</v>
      </c>
      <c r="W108">
        <f t="shared" si="43"/>
        <v>0</v>
      </c>
      <c r="X108">
        <f>IF($B$15,_xlfn.IFNA(INDEX(תמותה!$A$1:$E$121,MATCH(U108,תמותה!$A$1:A$121,0),IF($B$11="זכר",2,4)),1),0)</f>
        <v>0</v>
      </c>
      <c r="Y108">
        <f>IF($B$15,_xlfn.IFNA(INDEX('שיפור תמותה'!$A$1:$E$8743,MATCH(U108&amp;V108,'שיפור תמותה'!$C$1:$C$8743,0),IF($B$11="זכר",4,5)),1),0)</f>
        <v>0</v>
      </c>
      <c r="Z108">
        <f>IF($B$15,_xlfn.IFNA(INDEX('שיפור תמותה'!$A$1:$E$8743,MATCH(U108&amp;V108-1,'שיפור תמותה'!$C$1:$C$8743,0),IF($B$11="זכר",4,5)),1),0)</f>
        <v>0</v>
      </c>
      <c r="AA108">
        <f t="shared" si="32"/>
        <v>0</v>
      </c>
      <c r="AB108">
        <f t="shared" si="44"/>
        <v>0</v>
      </c>
      <c r="AC108">
        <f>IF($B$15,_xlfn.IFNA(INDEX(תמותה!$A$1:$E$121,MATCH(U108,תמותה!$A$1:A$121,0),IF($B$11="זכר",3,5)),1),0)</f>
        <v>0</v>
      </c>
      <c r="AD108">
        <f t="shared" si="33"/>
        <v>0</v>
      </c>
      <c r="AE108">
        <f t="shared" si="34"/>
        <v>0</v>
      </c>
      <c r="AF108">
        <f t="shared" si="45"/>
        <v>0</v>
      </c>
      <c r="AG108">
        <f t="shared" si="46"/>
        <v>0</v>
      </c>
      <c r="AH108">
        <f t="shared" si="47"/>
        <v>0</v>
      </c>
      <c r="AI108">
        <f t="shared" si="48"/>
        <v>0</v>
      </c>
      <c r="AJ108">
        <f t="shared" si="49"/>
        <v>0</v>
      </c>
    </row>
    <row r="109" spans="5:36" x14ac:dyDescent="0.2">
      <c r="E109">
        <f t="shared" si="35"/>
        <v>0</v>
      </c>
      <c r="F109">
        <f t="shared" si="25"/>
        <v>0</v>
      </c>
      <c r="G109">
        <f t="shared" si="26"/>
        <v>0</v>
      </c>
      <c r="H109">
        <f t="shared" si="27"/>
        <v>0</v>
      </c>
      <c r="I109">
        <f t="shared" si="36"/>
        <v>0</v>
      </c>
      <c r="J109">
        <f t="shared" si="37"/>
        <v>0</v>
      </c>
      <c r="K109">
        <f t="shared" si="38"/>
        <v>0</v>
      </c>
      <c r="L109">
        <f t="shared" si="39"/>
        <v>0</v>
      </c>
      <c r="M109">
        <f t="shared" si="40"/>
        <v>0</v>
      </c>
      <c r="N109">
        <f t="shared" si="41"/>
        <v>0</v>
      </c>
      <c r="O109">
        <f>IF($B$14,_xlfn.IFNA(INDEX(תמותה!$A$1:$E$121,MATCH(F109,תמותה!$A$1:A$121,0),IF($B$9="זכר",2,4)),1),0)</f>
        <v>0</v>
      </c>
      <c r="P109">
        <f>IF($B$14,_xlfn.IFNA(INDEX('שיפור תמותה'!$A$1:$E$8743,MATCH(F109&amp;G109,'שיפור תמותה'!$C$1:$C$8743,0),IF($B$9="זכר",4,5)),1),0)</f>
        <v>0</v>
      </c>
      <c r="Q109">
        <f>IF($B$14,_xlfn.IFNA(INDEX('שיפור תמותה'!$A$1:$E$8743,MATCH(F109&amp;G109-1,'שיפור תמותה'!$C$1:$C$8743,0),IF($B$9="זכר",4,5)),1),0)</f>
        <v>0</v>
      </c>
      <c r="R109">
        <f t="shared" si="28"/>
        <v>0</v>
      </c>
      <c r="S109">
        <f t="shared" si="29"/>
        <v>0</v>
      </c>
      <c r="T109">
        <f t="shared" si="42"/>
        <v>0</v>
      </c>
      <c r="U109">
        <f t="shared" si="30"/>
        <v>0</v>
      </c>
      <c r="V109">
        <f t="shared" si="31"/>
        <v>0</v>
      </c>
      <c r="W109">
        <f t="shared" si="43"/>
        <v>0</v>
      </c>
      <c r="X109">
        <f>IF($B$15,_xlfn.IFNA(INDEX(תמותה!$A$1:$E$121,MATCH(U109,תמותה!$A$1:A$121,0),IF($B$11="זכר",2,4)),1),0)</f>
        <v>0</v>
      </c>
      <c r="Y109">
        <f>IF($B$15,_xlfn.IFNA(INDEX('שיפור תמותה'!$A$1:$E$8743,MATCH(U109&amp;V109,'שיפור תמותה'!$C$1:$C$8743,0),IF($B$11="זכר",4,5)),1),0)</f>
        <v>0</v>
      </c>
      <c r="Z109">
        <f>IF($B$15,_xlfn.IFNA(INDEX('שיפור תמותה'!$A$1:$E$8743,MATCH(U109&amp;V109-1,'שיפור תמותה'!$C$1:$C$8743,0),IF($B$11="זכר",4,5)),1),0)</f>
        <v>0</v>
      </c>
      <c r="AA109">
        <f t="shared" si="32"/>
        <v>0</v>
      </c>
      <c r="AB109">
        <f t="shared" si="44"/>
        <v>0</v>
      </c>
      <c r="AC109">
        <f>IF($B$15,_xlfn.IFNA(INDEX(תמותה!$A$1:$E$121,MATCH(U109,תמותה!$A$1:A$121,0),IF($B$11="זכר",3,5)),1),0)</f>
        <v>0</v>
      </c>
      <c r="AD109">
        <f t="shared" si="33"/>
        <v>0</v>
      </c>
      <c r="AE109">
        <f t="shared" si="34"/>
        <v>0</v>
      </c>
      <c r="AF109">
        <f t="shared" si="45"/>
        <v>0</v>
      </c>
      <c r="AG109">
        <f t="shared" si="46"/>
        <v>0</v>
      </c>
      <c r="AH109">
        <f t="shared" si="47"/>
        <v>0</v>
      </c>
      <c r="AI109">
        <f t="shared" si="48"/>
        <v>0</v>
      </c>
      <c r="AJ109">
        <f t="shared" si="49"/>
        <v>0</v>
      </c>
    </row>
    <row r="110" spans="5:36" x14ac:dyDescent="0.2">
      <c r="E110">
        <f t="shared" si="35"/>
        <v>0</v>
      </c>
      <c r="F110">
        <f t="shared" si="25"/>
        <v>0</v>
      </c>
      <c r="G110">
        <f t="shared" si="26"/>
        <v>0</v>
      </c>
      <c r="H110">
        <f t="shared" si="27"/>
        <v>0</v>
      </c>
      <c r="I110">
        <f t="shared" si="36"/>
        <v>0</v>
      </c>
      <c r="J110">
        <f t="shared" si="37"/>
        <v>0</v>
      </c>
      <c r="K110">
        <f t="shared" si="38"/>
        <v>0</v>
      </c>
      <c r="L110">
        <f t="shared" si="39"/>
        <v>0</v>
      </c>
      <c r="M110">
        <f t="shared" si="40"/>
        <v>0</v>
      </c>
      <c r="N110">
        <f t="shared" si="41"/>
        <v>0</v>
      </c>
      <c r="O110">
        <f>IF($B$14,_xlfn.IFNA(INDEX(תמותה!$A$1:$E$121,MATCH(F110,תמותה!$A$1:A$121,0),IF($B$9="זכר",2,4)),1),0)</f>
        <v>0</v>
      </c>
      <c r="P110">
        <f>IF($B$14,_xlfn.IFNA(INDEX('שיפור תמותה'!$A$1:$E$8743,MATCH(F110&amp;G110,'שיפור תמותה'!$C$1:$C$8743,0),IF($B$9="זכר",4,5)),1),0)</f>
        <v>0</v>
      </c>
      <c r="Q110">
        <f>IF($B$14,_xlfn.IFNA(INDEX('שיפור תמותה'!$A$1:$E$8743,MATCH(F110&amp;G110-1,'שיפור תמותה'!$C$1:$C$8743,0),IF($B$9="זכר",4,5)),1),0)</f>
        <v>0</v>
      </c>
      <c r="R110">
        <f t="shared" si="28"/>
        <v>0</v>
      </c>
      <c r="S110">
        <f t="shared" si="29"/>
        <v>0</v>
      </c>
      <c r="T110">
        <f t="shared" si="42"/>
        <v>0</v>
      </c>
      <c r="U110">
        <f t="shared" si="30"/>
        <v>0</v>
      </c>
      <c r="V110">
        <f t="shared" si="31"/>
        <v>0</v>
      </c>
      <c r="W110">
        <f t="shared" si="43"/>
        <v>0</v>
      </c>
      <c r="X110">
        <f>IF($B$15,_xlfn.IFNA(INDEX(תמותה!$A$1:$E$121,MATCH(U110,תמותה!$A$1:A$121,0),IF($B$11="זכר",2,4)),1),0)</f>
        <v>0</v>
      </c>
      <c r="Y110">
        <f>IF($B$15,_xlfn.IFNA(INDEX('שיפור תמותה'!$A$1:$E$8743,MATCH(U110&amp;V110,'שיפור תמותה'!$C$1:$C$8743,0),IF($B$11="זכר",4,5)),1),0)</f>
        <v>0</v>
      </c>
      <c r="Z110">
        <f>IF($B$15,_xlfn.IFNA(INDEX('שיפור תמותה'!$A$1:$E$8743,MATCH(U110&amp;V110-1,'שיפור תמותה'!$C$1:$C$8743,0),IF($B$11="זכר",4,5)),1),0)</f>
        <v>0</v>
      </c>
      <c r="AA110">
        <f t="shared" si="32"/>
        <v>0</v>
      </c>
      <c r="AB110">
        <f t="shared" si="44"/>
        <v>0</v>
      </c>
      <c r="AC110">
        <f>IF($B$15,_xlfn.IFNA(INDEX(תמותה!$A$1:$E$121,MATCH(U110,תמותה!$A$1:A$121,0),IF($B$11="זכר",3,5)),1),0)</f>
        <v>0</v>
      </c>
      <c r="AD110">
        <f t="shared" si="33"/>
        <v>0</v>
      </c>
      <c r="AE110">
        <f t="shared" si="34"/>
        <v>0</v>
      </c>
      <c r="AF110">
        <f t="shared" si="45"/>
        <v>0</v>
      </c>
      <c r="AG110">
        <f t="shared" si="46"/>
        <v>0</v>
      </c>
      <c r="AH110">
        <f t="shared" si="47"/>
        <v>0</v>
      </c>
      <c r="AI110">
        <f t="shared" si="48"/>
        <v>0</v>
      </c>
      <c r="AJ110">
        <f t="shared" si="49"/>
        <v>0</v>
      </c>
    </row>
    <row r="111" spans="5:36" x14ac:dyDescent="0.2">
      <c r="E111">
        <f t="shared" si="35"/>
        <v>0</v>
      </c>
      <c r="F111">
        <f t="shared" si="25"/>
        <v>0</v>
      </c>
      <c r="G111">
        <f t="shared" si="26"/>
        <v>0</v>
      </c>
      <c r="H111">
        <f t="shared" si="27"/>
        <v>0</v>
      </c>
      <c r="I111">
        <f t="shared" si="36"/>
        <v>0</v>
      </c>
      <c r="J111">
        <f t="shared" si="37"/>
        <v>0</v>
      </c>
      <c r="K111">
        <f t="shared" si="38"/>
        <v>0</v>
      </c>
      <c r="L111">
        <f t="shared" si="39"/>
        <v>0</v>
      </c>
      <c r="M111">
        <f t="shared" si="40"/>
        <v>0</v>
      </c>
      <c r="N111">
        <f t="shared" si="41"/>
        <v>0</v>
      </c>
      <c r="O111">
        <f>IF($B$14,_xlfn.IFNA(INDEX(תמותה!$A$1:$E$121,MATCH(F111,תמותה!$A$1:A$121,0),IF($B$9="זכר",2,4)),1),0)</f>
        <v>0</v>
      </c>
      <c r="P111">
        <f>IF($B$14,_xlfn.IFNA(INDEX('שיפור תמותה'!$A$1:$E$8743,MATCH(F111&amp;G111,'שיפור תמותה'!$C$1:$C$8743,0),IF($B$9="זכר",4,5)),1),0)</f>
        <v>0</v>
      </c>
      <c r="Q111">
        <f>IF($B$14,_xlfn.IFNA(INDEX('שיפור תמותה'!$A$1:$E$8743,MATCH(F111&amp;G111-1,'שיפור תמותה'!$C$1:$C$8743,0),IF($B$9="זכר",4,5)),1),0)</f>
        <v>0</v>
      </c>
      <c r="R111">
        <f t="shared" si="28"/>
        <v>0</v>
      </c>
      <c r="S111">
        <f t="shared" si="29"/>
        <v>0</v>
      </c>
      <c r="T111">
        <f t="shared" si="42"/>
        <v>0</v>
      </c>
      <c r="U111">
        <f t="shared" si="30"/>
        <v>0</v>
      </c>
      <c r="V111">
        <f t="shared" si="31"/>
        <v>0</v>
      </c>
      <c r="W111">
        <f t="shared" si="43"/>
        <v>0</v>
      </c>
      <c r="X111">
        <f>IF($B$15,_xlfn.IFNA(INDEX(תמותה!$A$1:$E$121,MATCH(U111,תמותה!$A$1:A$121,0),IF($B$11="זכר",2,4)),1),0)</f>
        <v>0</v>
      </c>
      <c r="Y111">
        <f>IF($B$15,_xlfn.IFNA(INDEX('שיפור תמותה'!$A$1:$E$8743,MATCH(U111&amp;V111,'שיפור תמותה'!$C$1:$C$8743,0),IF($B$11="זכר",4,5)),1),0)</f>
        <v>0</v>
      </c>
      <c r="Z111">
        <f>IF($B$15,_xlfn.IFNA(INDEX('שיפור תמותה'!$A$1:$E$8743,MATCH(U111&amp;V111-1,'שיפור תמותה'!$C$1:$C$8743,0),IF($B$11="זכר",4,5)),1),0)</f>
        <v>0</v>
      </c>
      <c r="AA111">
        <f t="shared" si="32"/>
        <v>0</v>
      </c>
      <c r="AB111">
        <f t="shared" si="44"/>
        <v>0</v>
      </c>
      <c r="AC111">
        <f>IF($B$15,_xlfn.IFNA(INDEX(תמותה!$A$1:$E$121,MATCH(U111,תמותה!$A$1:A$121,0),IF($B$11="זכר",3,5)),1),0)</f>
        <v>0</v>
      </c>
      <c r="AD111">
        <f t="shared" si="33"/>
        <v>0</v>
      </c>
      <c r="AE111">
        <f t="shared" si="34"/>
        <v>0</v>
      </c>
      <c r="AF111">
        <f t="shared" si="45"/>
        <v>0</v>
      </c>
      <c r="AG111">
        <f t="shared" si="46"/>
        <v>0</v>
      </c>
      <c r="AH111">
        <f t="shared" si="47"/>
        <v>0</v>
      </c>
      <c r="AI111">
        <f t="shared" si="48"/>
        <v>0</v>
      </c>
      <c r="AJ111">
        <f t="shared" si="49"/>
        <v>0</v>
      </c>
    </row>
    <row r="112" spans="5:36" x14ac:dyDescent="0.2">
      <c r="E112">
        <f t="shared" si="35"/>
        <v>0</v>
      </c>
      <c r="F112">
        <f t="shared" si="25"/>
        <v>0</v>
      </c>
      <c r="G112">
        <f t="shared" si="26"/>
        <v>0</v>
      </c>
      <c r="H112">
        <f t="shared" si="27"/>
        <v>0</v>
      </c>
      <c r="I112">
        <f t="shared" si="36"/>
        <v>0</v>
      </c>
      <c r="J112">
        <f t="shared" si="37"/>
        <v>0</v>
      </c>
      <c r="K112">
        <f t="shared" si="38"/>
        <v>0</v>
      </c>
      <c r="L112">
        <f t="shared" si="39"/>
        <v>0</v>
      </c>
      <c r="M112">
        <f t="shared" si="40"/>
        <v>0</v>
      </c>
      <c r="N112">
        <f t="shared" si="41"/>
        <v>0</v>
      </c>
      <c r="O112">
        <f>IF($B$14,_xlfn.IFNA(INDEX(תמותה!$A$1:$E$121,MATCH(F112,תמותה!$A$1:A$121,0),IF($B$9="זכר",2,4)),1),0)</f>
        <v>0</v>
      </c>
      <c r="P112">
        <f>IF($B$14,_xlfn.IFNA(INDEX('שיפור תמותה'!$A$1:$E$8743,MATCH(F112&amp;G112,'שיפור תמותה'!$C$1:$C$8743,0),IF($B$9="זכר",4,5)),1),0)</f>
        <v>0</v>
      </c>
      <c r="Q112">
        <f>IF($B$14,_xlfn.IFNA(INDEX('שיפור תמותה'!$A$1:$E$8743,MATCH(F112&amp;G112-1,'שיפור תמותה'!$C$1:$C$8743,0),IF($B$9="זכר",4,5)),1),0)</f>
        <v>0</v>
      </c>
      <c r="R112">
        <f t="shared" si="28"/>
        <v>0</v>
      </c>
      <c r="S112">
        <f t="shared" si="29"/>
        <v>0</v>
      </c>
      <c r="T112">
        <f t="shared" si="42"/>
        <v>0</v>
      </c>
      <c r="U112">
        <f t="shared" si="30"/>
        <v>0</v>
      </c>
      <c r="V112">
        <f t="shared" si="31"/>
        <v>0</v>
      </c>
      <c r="W112">
        <f t="shared" si="43"/>
        <v>0</v>
      </c>
      <c r="X112">
        <f>IF($B$15,_xlfn.IFNA(INDEX(תמותה!$A$1:$E$121,MATCH(U112,תמותה!$A$1:A$121,0),IF($B$11="זכר",2,4)),1),0)</f>
        <v>0</v>
      </c>
      <c r="Y112">
        <f>IF($B$15,_xlfn.IFNA(INDEX('שיפור תמותה'!$A$1:$E$8743,MATCH(U112&amp;V112,'שיפור תמותה'!$C$1:$C$8743,0),IF($B$11="זכר",4,5)),1),0)</f>
        <v>0</v>
      </c>
      <c r="Z112">
        <f>IF($B$15,_xlfn.IFNA(INDEX('שיפור תמותה'!$A$1:$E$8743,MATCH(U112&amp;V112-1,'שיפור תמותה'!$C$1:$C$8743,0),IF($B$11="זכר",4,5)),1),0)</f>
        <v>0</v>
      </c>
      <c r="AA112">
        <f t="shared" si="32"/>
        <v>0</v>
      </c>
      <c r="AB112">
        <f t="shared" si="44"/>
        <v>0</v>
      </c>
      <c r="AC112">
        <f>IF($B$15,_xlfn.IFNA(INDEX(תמותה!$A$1:$E$121,MATCH(U112,תמותה!$A$1:A$121,0),IF($B$11="זכר",3,5)),1),0)</f>
        <v>0</v>
      </c>
      <c r="AD112">
        <f t="shared" si="33"/>
        <v>0</v>
      </c>
      <c r="AE112">
        <f t="shared" si="34"/>
        <v>0</v>
      </c>
      <c r="AF112">
        <f t="shared" si="45"/>
        <v>0</v>
      </c>
      <c r="AG112">
        <f t="shared" si="46"/>
        <v>0</v>
      </c>
      <c r="AH112">
        <f t="shared" si="47"/>
        <v>0</v>
      </c>
      <c r="AI112">
        <f t="shared" si="48"/>
        <v>0</v>
      </c>
      <c r="AJ112">
        <f t="shared" si="49"/>
        <v>0</v>
      </c>
    </row>
    <row r="113" spans="5:36" x14ac:dyDescent="0.2">
      <c r="E113">
        <f t="shared" si="35"/>
        <v>0</v>
      </c>
      <c r="F113">
        <f t="shared" si="25"/>
        <v>0</v>
      </c>
      <c r="G113">
        <f t="shared" si="26"/>
        <v>0</v>
      </c>
      <c r="H113">
        <f t="shared" si="27"/>
        <v>0</v>
      </c>
      <c r="I113">
        <f t="shared" si="36"/>
        <v>0</v>
      </c>
      <c r="J113">
        <f t="shared" si="37"/>
        <v>0</v>
      </c>
      <c r="K113">
        <f t="shared" si="38"/>
        <v>0</v>
      </c>
      <c r="L113">
        <f t="shared" si="39"/>
        <v>0</v>
      </c>
      <c r="M113">
        <f t="shared" si="40"/>
        <v>0</v>
      </c>
      <c r="N113">
        <f t="shared" si="41"/>
        <v>0</v>
      </c>
      <c r="O113">
        <f>IF($B$14,_xlfn.IFNA(INDEX(תמותה!$A$1:$E$121,MATCH(F113,תמותה!$A$1:A$121,0),IF($B$9="זכר",2,4)),1),0)</f>
        <v>0</v>
      </c>
      <c r="P113">
        <f>IF($B$14,_xlfn.IFNA(INDEX('שיפור תמותה'!$A$1:$E$8743,MATCH(F113&amp;G113,'שיפור תמותה'!$C$1:$C$8743,0),IF($B$9="זכר",4,5)),1),0)</f>
        <v>0</v>
      </c>
      <c r="Q113">
        <f>IF($B$14,_xlfn.IFNA(INDEX('שיפור תמותה'!$A$1:$E$8743,MATCH(F113&amp;G113-1,'שיפור תמותה'!$C$1:$C$8743,0),IF($B$9="זכר",4,5)),1),0)</f>
        <v>0</v>
      </c>
      <c r="R113">
        <f t="shared" si="28"/>
        <v>0</v>
      </c>
      <c r="S113">
        <f t="shared" si="29"/>
        <v>0</v>
      </c>
      <c r="T113">
        <f t="shared" si="42"/>
        <v>0</v>
      </c>
      <c r="U113">
        <f t="shared" si="30"/>
        <v>0</v>
      </c>
      <c r="V113">
        <f t="shared" si="31"/>
        <v>0</v>
      </c>
      <c r="W113">
        <f t="shared" si="43"/>
        <v>0</v>
      </c>
      <c r="X113">
        <f>IF($B$15,_xlfn.IFNA(INDEX(תמותה!$A$1:$E$121,MATCH(U113,תמותה!$A$1:A$121,0),IF($B$11="זכר",2,4)),1),0)</f>
        <v>0</v>
      </c>
      <c r="Y113">
        <f>IF($B$15,_xlfn.IFNA(INDEX('שיפור תמותה'!$A$1:$E$8743,MATCH(U113&amp;V113,'שיפור תמותה'!$C$1:$C$8743,0),IF($B$11="זכר",4,5)),1),0)</f>
        <v>0</v>
      </c>
      <c r="Z113">
        <f>IF($B$15,_xlfn.IFNA(INDEX('שיפור תמותה'!$A$1:$E$8743,MATCH(U113&amp;V113-1,'שיפור תמותה'!$C$1:$C$8743,0),IF($B$11="זכר",4,5)),1),0)</f>
        <v>0</v>
      </c>
      <c r="AA113">
        <f t="shared" si="32"/>
        <v>0</v>
      </c>
      <c r="AB113">
        <f t="shared" si="44"/>
        <v>0</v>
      </c>
      <c r="AC113">
        <f>IF($B$15,_xlfn.IFNA(INDEX(תמותה!$A$1:$E$121,MATCH(U113,תמותה!$A$1:A$121,0),IF($B$11="זכר",3,5)),1),0)</f>
        <v>0</v>
      </c>
      <c r="AD113">
        <f t="shared" si="33"/>
        <v>0</v>
      </c>
      <c r="AE113">
        <f t="shared" si="34"/>
        <v>0</v>
      </c>
      <c r="AF113">
        <f t="shared" si="45"/>
        <v>0</v>
      </c>
      <c r="AG113">
        <f t="shared" si="46"/>
        <v>0</v>
      </c>
      <c r="AH113">
        <f t="shared" si="47"/>
        <v>0</v>
      </c>
      <c r="AI113">
        <f t="shared" si="48"/>
        <v>0</v>
      </c>
      <c r="AJ113">
        <f t="shared" si="49"/>
        <v>0</v>
      </c>
    </row>
    <row r="114" spans="5:36" x14ac:dyDescent="0.2">
      <c r="E114">
        <f t="shared" si="35"/>
        <v>0</v>
      </c>
      <c r="F114">
        <f t="shared" si="25"/>
        <v>0</v>
      </c>
      <c r="G114">
        <f t="shared" si="26"/>
        <v>0</v>
      </c>
      <c r="H114">
        <f t="shared" si="27"/>
        <v>0</v>
      </c>
      <c r="I114">
        <f t="shared" si="36"/>
        <v>0</v>
      </c>
      <c r="J114">
        <f t="shared" si="37"/>
        <v>0</v>
      </c>
      <c r="K114">
        <f t="shared" si="38"/>
        <v>0</v>
      </c>
      <c r="L114">
        <f t="shared" si="39"/>
        <v>0</v>
      </c>
      <c r="M114">
        <f t="shared" si="40"/>
        <v>0</v>
      </c>
      <c r="N114">
        <f t="shared" si="41"/>
        <v>0</v>
      </c>
      <c r="O114">
        <f>IF($B$14,_xlfn.IFNA(INDEX(תמותה!$A$1:$E$121,MATCH(F114,תמותה!$A$1:A$121,0),IF($B$9="זכר",2,4)),1),0)</f>
        <v>0</v>
      </c>
      <c r="P114">
        <f>IF($B$14,_xlfn.IFNA(INDEX('שיפור תמותה'!$A$1:$E$8743,MATCH(F114&amp;G114,'שיפור תמותה'!$C$1:$C$8743,0),IF($B$9="זכר",4,5)),1),0)</f>
        <v>0</v>
      </c>
      <c r="Q114">
        <f>IF($B$14,_xlfn.IFNA(INDEX('שיפור תמותה'!$A$1:$E$8743,MATCH(F114&amp;G114-1,'שיפור תמותה'!$C$1:$C$8743,0),IF($B$9="זכר",4,5)),1),0)</f>
        <v>0</v>
      </c>
      <c r="R114">
        <f t="shared" si="28"/>
        <v>0</v>
      </c>
      <c r="S114">
        <f t="shared" si="29"/>
        <v>0</v>
      </c>
      <c r="T114">
        <f t="shared" si="42"/>
        <v>0</v>
      </c>
      <c r="U114">
        <f t="shared" si="30"/>
        <v>0</v>
      </c>
      <c r="V114">
        <f t="shared" si="31"/>
        <v>0</v>
      </c>
      <c r="W114">
        <f t="shared" si="43"/>
        <v>0</v>
      </c>
      <c r="X114">
        <f>IF($B$15,_xlfn.IFNA(INDEX(תמותה!$A$1:$E$121,MATCH(U114,תמותה!$A$1:A$121,0),IF($B$11="זכר",2,4)),1),0)</f>
        <v>0</v>
      </c>
      <c r="Y114">
        <f>IF($B$15,_xlfn.IFNA(INDEX('שיפור תמותה'!$A$1:$E$8743,MATCH(U114&amp;V114,'שיפור תמותה'!$C$1:$C$8743,0),IF($B$11="זכר",4,5)),1),0)</f>
        <v>0</v>
      </c>
      <c r="Z114">
        <f>IF($B$15,_xlfn.IFNA(INDEX('שיפור תמותה'!$A$1:$E$8743,MATCH(U114&amp;V114-1,'שיפור תמותה'!$C$1:$C$8743,0),IF($B$11="זכר",4,5)),1),0)</f>
        <v>0</v>
      </c>
      <c r="AA114">
        <f t="shared" si="32"/>
        <v>0</v>
      </c>
      <c r="AB114">
        <f t="shared" si="44"/>
        <v>0</v>
      </c>
      <c r="AC114">
        <f>IF($B$15,_xlfn.IFNA(INDEX(תמותה!$A$1:$E$121,MATCH(U114,תמותה!$A$1:A$121,0),IF($B$11="זכר",3,5)),1),0)</f>
        <v>0</v>
      </c>
      <c r="AD114">
        <f t="shared" si="33"/>
        <v>0</v>
      </c>
      <c r="AE114">
        <f t="shared" si="34"/>
        <v>0</v>
      </c>
      <c r="AF114">
        <f t="shared" si="45"/>
        <v>0</v>
      </c>
      <c r="AG114">
        <f t="shared" si="46"/>
        <v>0</v>
      </c>
      <c r="AH114">
        <f t="shared" si="47"/>
        <v>0</v>
      </c>
      <c r="AI114">
        <f t="shared" si="48"/>
        <v>0</v>
      </c>
      <c r="AJ114">
        <f t="shared" si="49"/>
        <v>0</v>
      </c>
    </row>
    <row r="115" spans="5:36" x14ac:dyDescent="0.2">
      <c r="E115">
        <f t="shared" si="35"/>
        <v>0</v>
      </c>
      <c r="F115">
        <f t="shared" si="25"/>
        <v>0</v>
      </c>
      <c r="G115">
        <f t="shared" si="26"/>
        <v>0</v>
      </c>
      <c r="H115">
        <f t="shared" si="27"/>
        <v>0</v>
      </c>
      <c r="I115">
        <f t="shared" si="36"/>
        <v>0</v>
      </c>
      <c r="J115">
        <f t="shared" si="37"/>
        <v>0</v>
      </c>
      <c r="K115">
        <f t="shared" si="38"/>
        <v>0</v>
      </c>
      <c r="L115">
        <f t="shared" si="39"/>
        <v>0</v>
      </c>
      <c r="M115">
        <f t="shared" si="40"/>
        <v>0</v>
      </c>
      <c r="N115">
        <f t="shared" si="41"/>
        <v>0</v>
      </c>
      <c r="O115">
        <f>IF($B$14,_xlfn.IFNA(INDEX(תמותה!$A$1:$E$121,MATCH(F115,תמותה!$A$1:A$121,0),IF($B$9="זכר",2,4)),1),0)</f>
        <v>0</v>
      </c>
      <c r="P115">
        <f>IF($B$14,_xlfn.IFNA(INDEX('שיפור תמותה'!$A$1:$E$8743,MATCH(F115&amp;G115,'שיפור תמותה'!$C$1:$C$8743,0),IF($B$9="זכר",4,5)),1),0)</f>
        <v>0</v>
      </c>
      <c r="Q115">
        <f>IF($B$14,_xlfn.IFNA(INDEX('שיפור תמותה'!$A$1:$E$8743,MATCH(F115&amp;G115-1,'שיפור תמותה'!$C$1:$C$8743,0),IF($B$9="זכר",4,5)),1),0)</f>
        <v>0</v>
      </c>
      <c r="R115">
        <f t="shared" si="28"/>
        <v>0</v>
      </c>
      <c r="S115">
        <f t="shared" si="29"/>
        <v>0</v>
      </c>
      <c r="T115">
        <f t="shared" si="42"/>
        <v>0</v>
      </c>
      <c r="U115">
        <f t="shared" si="30"/>
        <v>0</v>
      </c>
      <c r="V115">
        <f t="shared" si="31"/>
        <v>0</v>
      </c>
      <c r="W115">
        <f t="shared" si="43"/>
        <v>0</v>
      </c>
      <c r="X115">
        <f>IF($B$15,_xlfn.IFNA(INDEX(תמותה!$A$1:$E$121,MATCH(U115,תמותה!$A$1:A$121,0),IF($B$11="זכר",2,4)),1),0)</f>
        <v>0</v>
      </c>
      <c r="Y115">
        <f>IF($B$15,_xlfn.IFNA(INDEX('שיפור תמותה'!$A$1:$E$8743,MATCH(U115&amp;V115,'שיפור תמותה'!$C$1:$C$8743,0),IF($B$11="זכר",4,5)),1),0)</f>
        <v>0</v>
      </c>
      <c r="Z115">
        <f>IF($B$15,_xlfn.IFNA(INDEX('שיפור תמותה'!$A$1:$E$8743,MATCH(U115&amp;V115-1,'שיפור תמותה'!$C$1:$C$8743,0),IF($B$11="זכר",4,5)),1),0)</f>
        <v>0</v>
      </c>
      <c r="AA115">
        <f t="shared" si="32"/>
        <v>0</v>
      </c>
      <c r="AB115">
        <f t="shared" si="44"/>
        <v>0</v>
      </c>
      <c r="AC115">
        <f>IF($B$15,_xlfn.IFNA(INDEX(תמותה!$A$1:$E$121,MATCH(U115,תמותה!$A$1:A$121,0),IF($B$11="זכר",3,5)),1),0)</f>
        <v>0</v>
      </c>
      <c r="AD115">
        <f t="shared" si="33"/>
        <v>0</v>
      </c>
      <c r="AE115">
        <f t="shared" si="34"/>
        <v>0</v>
      </c>
      <c r="AF115">
        <f t="shared" si="45"/>
        <v>0</v>
      </c>
      <c r="AG115">
        <f t="shared" si="46"/>
        <v>0</v>
      </c>
      <c r="AH115">
        <f t="shared" si="47"/>
        <v>0</v>
      </c>
      <c r="AI115">
        <f t="shared" si="48"/>
        <v>0</v>
      </c>
      <c r="AJ115">
        <f t="shared" si="49"/>
        <v>0</v>
      </c>
    </row>
    <row r="116" spans="5:36" x14ac:dyDescent="0.2">
      <c r="E116">
        <f t="shared" si="35"/>
        <v>0</v>
      </c>
      <c r="F116">
        <f t="shared" si="25"/>
        <v>0</v>
      </c>
      <c r="G116">
        <f t="shared" si="26"/>
        <v>0</v>
      </c>
      <c r="H116">
        <f t="shared" si="27"/>
        <v>0</v>
      </c>
      <c r="I116">
        <f t="shared" si="36"/>
        <v>0</v>
      </c>
      <c r="J116">
        <f t="shared" si="37"/>
        <v>0</v>
      </c>
      <c r="K116">
        <f t="shared" si="38"/>
        <v>0</v>
      </c>
      <c r="L116">
        <f t="shared" si="39"/>
        <v>0</v>
      </c>
      <c r="M116">
        <f t="shared" si="40"/>
        <v>0</v>
      </c>
      <c r="N116">
        <f t="shared" si="41"/>
        <v>0</v>
      </c>
      <c r="O116">
        <f>IF($B$14,_xlfn.IFNA(INDEX(תמותה!$A$1:$E$121,MATCH(F116,תמותה!$A$1:A$121,0),IF($B$9="זכר",2,4)),1),0)</f>
        <v>0</v>
      </c>
      <c r="P116">
        <f>IF($B$14,_xlfn.IFNA(INDEX('שיפור תמותה'!$A$1:$E$8743,MATCH(F116&amp;G116,'שיפור תמותה'!$C$1:$C$8743,0),IF($B$9="זכר",4,5)),1),0)</f>
        <v>0</v>
      </c>
      <c r="Q116">
        <f>IF($B$14,_xlfn.IFNA(INDEX('שיפור תמותה'!$A$1:$E$8743,MATCH(F116&amp;G116-1,'שיפור תמותה'!$C$1:$C$8743,0),IF($B$9="זכר",4,5)),1),0)</f>
        <v>0</v>
      </c>
      <c r="R116">
        <f t="shared" si="28"/>
        <v>0</v>
      </c>
      <c r="S116">
        <f t="shared" si="29"/>
        <v>0</v>
      </c>
      <c r="T116">
        <f t="shared" si="42"/>
        <v>0</v>
      </c>
      <c r="U116">
        <f t="shared" si="30"/>
        <v>0</v>
      </c>
      <c r="V116">
        <f t="shared" si="31"/>
        <v>0</v>
      </c>
      <c r="W116">
        <f t="shared" si="43"/>
        <v>0</v>
      </c>
      <c r="X116">
        <f>IF($B$15,_xlfn.IFNA(INDEX(תמותה!$A$1:$E$121,MATCH(U116,תמותה!$A$1:A$121,0),IF($B$11="זכר",2,4)),1),0)</f>
        <v>0</v>
      </c>
      <c r="Y116">
        <f>IF($B$15,_xlfn.IFNA(INDEX('שיפור תמותה'!$A$1:$E$8743,MATCH(U116&amp;V116,'שיפור תמותה'!$C$1:$C$8743,0),IF($B$11="זכר",4,5)),1),0)</f>
        <v>0</v>
      </c>
      <c r="Z116">
        <f>IF($B$15,_xlfn.IFNA(INDEX('שיפור תמותה'!$A$1:$E$8743,MATCH(U116&amp;V116-1,'שיפור תמותה'!$C$1:$C$8743,0),IF($B$11="זכר",4,5)),1),0)</f>
        <v>0</v>
      </c>
      <c r="AA116">
        <f t="shared" si="32"/>
        <v>0</v>
      </c>
      <c r="AB116">
        <f t="shared" si="44"/>
        <v>0</v>
      </c>
      <c r="AC116">
        <f>IF($B$15,_xlfn.IFNA(INDEX(תמותה!$A$1:$E$121,MATCH(U116,תמותה!$A$1:A$121,0),IF($B$11="זכר",3,5)),1),0)</f>
        <v>0</v>
      </c>
      <c r="AD116">
        <f t="shared" si="33"/>
        <v>0</v>
      </c>
      <c r="AE116">
        <f t="shared" si="34"/>
        <v>0</v>
      </c>
      <c r="AF116">
        <f t="shared" si="45"/>
        <v>0</v>
      </c>
      <c r="AG116">
        <f t="shared" si="46"/>
        <v>0</v>
      </c>
      <c r="AH116">
        <f t="shared" si="47"/>
        <v>0</v>
      </c>
      <c r="AI116">
        <f t="shared" si="48"/>
        <v>0</v>
      </c>
      <c r="AJ116">
        <f t="shared" si="49"/>
        <v>0</v>
      </c>
    </row>
    <row r="117" spans="5:36" x14ac:dyDescent="0.2">
      <c r="E117">
        <f t="shared" si="35"/>
        <v>0</v>
      </c>
      <c r="F117">
        <f t="shared" si="25"/>
        <v>0</v>
      </c>
      <c r="G117">
        <f t="shared" si="26"/>
        <v>0</v>
      </c>
      <c r="H117">
        <f t="shared" si="27"/>
        <v>0</v>
      </c>
      <c r="I117">
        <f t="shared" si="36"/>
        <v>0</v>
      </c>
      <c r="J117">
        <f t="shared" si="37"/>
        <v>0</v>
      </c>
      <c r="K117">
        <f t="shared" si="38"/>
        <v>0</v>
      </c>
      <c r="L117">
        <f t="shared" si="39"/>
        <v>0</v>
      </c>
      <c r="M117">
        <f t="shared" si="40"/>
        <v>0</v>
      </c>
      <c r="N117">
        <f t="shared" si="41"/>
        <v>0</v>
      </c>
      <c r="O117">
        <f>IF($B$14,_xlfn.IFNA(INDEX(תמותה!$A$1:$E$121,MATCH(F117,תמותה!$A$1:A$121,0),IF($B$9="זכר",2,4)),1),0)</f>
        <v>0</v>
      </c>
      <c r="P117">
        <f>IF($B$14,_xlfn.IFNA(INDEX('שיפור תמותה'!$A$1:$E$8743,MATCH(F117&amp;G117,'שיפור תמותה'!$C$1:$C$8743,0),IF($B$9="זכר",4,5)),1),0)</f>
        <v>0</v>
      </c>
      <c r="Q117">
        <f>IF($B$14,_xlfn.IFNA(INDEX('שיפור תמותה'!$A$1:$E$8743,MATCH(F117&amp;G117-1,'שיפור תמותה'!$C$1:$C$8743,0),IF($B$9="זכר",4,5)),1),0)</f>
        <v>0</v>
      </c>
      <c r="R117">
        <f t="shared" si="28"/>
        <v>0</v>
      </c>
      <c r="S117">
        <f t="shared" si="29"/>
        <v>0</v>
      </c>
      <c r="T117">
        <f t="shared" si="42"/>
        <v>0</v>
      </c>
      <c r="U117">
        <f t="shared" si="30"/>
        <v>0</v>
      </c>
      <c r="V117">
        <f t="shared" si="31"/>
        <v>0</v>
      </c>
      <c r="W117">
        <f t="shared" si="43"/>
        <v>0</v>
      </c>
      <c r="X117">
        <f>IF($B$15,_xlfn.IFNA(INDEX(תמותה!$A$1:$E$121,MATCH(U117,תמותה!$A$1:A$121,0),IF($B$11="זכר",2,4)),1),0)</f>
        <v>0</v>
      </c>
      <c r="Y117">
        <f>IF($B$15,_xlfn.IFNA(INDEX('שיפור תמותה'!$A$1:$E$8743,MATCH(U117&amp;V117,'שיפור תמותה'!$C$1:$C$8743,0),IF($B$11="זכר",4,5)),1),0)</f>
        <v>0</v>
      </c>
      <c r="Z117">
        <f>IF($B$15,_xlfn.IFNA(INDEX('שיפור תמותה'!$A$1:$E$8743,MATCH(U117&amp;V117-1,'שיפור תמותה'!$C$1:$C$8743,0),IF($B$11="זכר",4,5)),1),0)</f>
        <v>0</v>
      </c>
      <c r="AA117">
        <f t="shared" si="32"/>
        <v>0</v>
      </c>
      <c r="AB117">
        <f t="shared" si="44"/>
        <v>0</v>
      </c>
      <c r="AC117">
        <f>IF($B$15,_xlfn.IFNA(INDEX(תמותה!$A$1:$E$121,MATCH(U117,תמותה!$A$1:A$121,0),IF($B$11="זכר",3,5)),1),0)</f>
        <v>0</v>
      </c>
      <c r="AD117">
        <f t="shared" si="33"/>
        <v>0</v>
      </c>
      <c r="AE117">
        <f t="shared" si="34"/>
        <v>0</v>
      </c>
      <c r="AF117">
        <f t="shared" si="45"/>
        <v>0</v>
      </c>
      <c r="AG117">
        <f t="shared" si="46"/>
        <v>0</v>
      </c>
      <c r="AH117">
        <f t="shared" si="47"/>
        <v>0</v>
      </c>
      <c r="AI117">
        <f t="shared" si="48"/>
        <v>0</v>
      </c>
      <c r="AJ117">
        <f t="shared" si="49"/>
        <v>0</v>
      </c>
    </row>
    <row r="118" spans="5:36" x14ac:dyDescent="0.2">
      <c r="E118">
        <f t="shared" si="35"/>
        <v>0</v>
      </c>
      <c r="F118">
        <f t="shared" si="25"/>
        <v>0</v>
      </c>
      <c r="G118">
        <f t="shared" si="26"/>
        <v>0</v>
      </c>
      <c r="H118">
        <f t="shared" si="27"/>
        <v>0</v>
      </c>
      <c r="I118">
        <f t="shared" si="36"/>
        <v>0</v>
      </c>
      <c r="J118">
        <f t="shared" si="37"/>
        <v>0</v>
      </c>
      <c r="K118">
        <f t="shared" si="38"/>
        <v>0</v>
      </c>
      <c r="L118">
        <f t="shared" si="39"/>
        <v>0</v>
      </c>
      <c r="M118">
        <f t="shared" si="40"/>
        <v>0</v>
      </c>
      <c r="N118">
        <f t="shared" si="41"/>
        <v>0</v>
      </c>
      <c r="O118">
        <f>IF($B$14,_xlfn.IFNA(INDEX(תמותה!$A$1:$E$121,MATCH(F118,תמותה!$A$1:A$121,0),IF($B$9="זכר",2,4)),1),0)</f>
        <v>0</v>
      </c>
      <c r="P118">
        <f>IF($B$14,_xlfn.IFNA(INDEX('שיפור תמותה'!$A$1:$E$8743,MATCH(F118&amp;G118,'שיפור תמותה'!$C$1:$C$8743,0),IF($B$9="זכר",4,5)),1),0)</f>
        <v>0</v>
      </c>
      <c r="Q118">
        <f>IF($B$14,_xlfn.IFNA(INDEX('שיפור תמותה'!$A$1:$E$8743,MATCH(F118&amp;G118-1,'שיפור תמותה'!$C$1:$C$8743,0),IF($B$9="זכר",4,5)),1),0)</f>
        <v>0</v>
      </c>
      <c r="R118">
        <f t="shared" si="28"/>
        <v>0</v>
      </c>
      <c r="S118">
        <f t="shared" si="29"/>
        <v>0</v>
      </c>
      <c r="T118">
        <f t="shared" si="42"/>
        <v>0</v>
      </c>
      <c r="U118">
        <f t="shared" si="30"/>
        <v>0</v>
      </c>
      <c r="V118">
        <f t="shared" si="31"/>
        <v>0</v>
      </c>
      <c r="W118">
        <f t="shared" si="43"/>
        <v>0</v>
      </c>
      <c r="X118">
        <f>IF($B$15,_xlfn.IFNA(INDEX(תמותה!$A$1:$E$121,MATCH(U118,תמותה!$A$1:A$121,0),IF($B$11="זכר",2,4)),1),0)</f>
        <v>0</v>
      </c>
      <c r="Y118">
        <f>IF($B$15,_xlfn.IFNA(INDEX('שיפור תמותה'!$A$1:$E$8743,MATCH(U118&amp;V118,'שיפור תמותה'!$C$1:$C$8743,0),IF($B$11="זכר",4,5)),1),0)</f>
        <v>0</v>
      </c>
      <c r="Z118">
        <f>IF($B$15,_xlfn.IFNA(INDEX('שיפור תמותה'!$A$1:$E$8743,MATCH(U118&amp;V118-1,'שיפור תמותה'!$C$1:$C$8743,0),IF($B$11="זכר",4,5)),1),0)</f>
        <v>0</v>
      </c>
      <c r="AA118">
        <f t="shared" si="32"/>
        <v>0</v>
      </c>
      <c r="AB118">
        <f t="shared" si="44"/>
        <v>0</v>
      </c>
      <c r="AC118">
        <f>IF($B$15,_xlfn.IFNA(INDEX(תמותה!$A$1:$E$121,MATCH(U118,תמותה!$A$1:A$121,0),IF($B$11="זכר",3,5)),1),0)</f>
        <v>0</v>
      </c>
      <c r="AD118">
        <f t="shared" si="33"/>
        <v>0</v>
      </c>
      <c r="AE118">
        <f t="shared" si="34"/>
        <v>0</v>
      </c>
      <c r="AF118">
        <f t="shared" si="45"/>
        <v>0</v>
      </c>
      <c r="AG118">
        <f t="shared" si="46"/>
        <v>0</v>
      </c>
      <c r="AH118">
        <f t="shared" si="47"/>
        <v>0</v>
      </c>
      <c r="AI118">
        <f t="shared" si="48"/>
        <v>0</v>
      </c>
      <c r="AJ118">
        <f t="shared" si="49"/>
        <v>0</v>
      </c>
    </row>
    <row r="119" spans="5:36" x14ac:dyDescent="0.2">
      <c r="E119">
        <f t="shared" si="35"/>
        <v>0</v>
      </c>
      <c r="F119">
        <f t="shared" si="25"/>
        <v>0</v>
      </c>
      <c r="G119">
        <f t="shared" si="26"/>
        <v>0</v>
      </c>
      <c r="H119">
        <f t="shared" si="27"/>
        <v>0</v>
      </c>
      <c r="I119">
        <f t="shared" si="36"/>
        <v>0</v>
      </c>
      <c r="J119">
        <f t="shared" si="37"/>
        <v>0</v>
      </c>
      <c r="K119">
        <f t="shared" si="38"/>
        <v>0</v>
      </c>
      <c r="L119">
        <f t="shared" si="39"/>
        <v>0</v>
      </c>
      <c r="M119">
        <f t="shared" si="40"/>
        <v>0</v>
      </c>
      <c r="N119">
        <f t="shared" si="41"/>
        <v>0</v>
      </c>
      <c r="O119">
        <f>IF($B$14,_xlfn.IFNA(INDEX(תמותה!$A$1:$E$121,MATCH(F119,תמותה!$A$1:A$121,0),IF($B$9="זכר",2,4)),1),0)</f>
        <v>0</v>
      </c>
      <c r="P119">
        <f>IF($B$14,_xlfn.IFNA(INDEX('שיפור תמותה'!$A$1:$E$8743,MATCH(F119&amp;G119,'שיפור תמותה'!$C$1:$C$8743,0),IF($B$9="זכר",4,5)),1),0)</f>
        <v>0</v>
      </c>
      <c r="Q119">
        <f>IF($B$14,_xlfn.IFNA(INDEX('שיפור תמותה'!$A$1:$E$8743,MATCH(F119&amp;G119-1,'שיפור תמותה'!$C$1:$C$8743,0),IF($B$9="זכר",4,5)),1),0)</f>
        <v>0</v>
      </c>
      <c r="R119">
        <f t="shared" si="28"/>
        <v>0</v>
      </c>
      <c r="S119">
        <f t="shared" si="29"/>
        <v>0</v>
      </c>
      <c r="T119">
        <f t="shared" si="42"/>
        <v>0</v>
      </c>
      <c r="U119">
        <f t="shared" si="30"/>
        <v>0</v>
      </c>
      <c r="V119">
        <f t="shared" si="31"/>
        <v>0</v>
      </c>
      <c r="W119">
        <f t="shared" si="43"/>
        <v>0</v>
      </c>
      <c r="X119">
        <f>IF($B$15,_xlfn.IFNA(INDEX(תמותה!$A$1:$E$121,MATCH(U119,תמותה!$A$1:A$121,0),IF($B$11="זכר",2,4)),1),0)</f>
        <v>0</v>
      </c>
      <c r="Y119">
        <f>IF($B$15,_xlfn.IFNA(INDEX('שיפור תמותה'!$A$1:$E$8743,MATCH(U119&amp;V119,'שיפור תמותה'!$C$1:$C$8743,0),IF($B$11="זכר",4,5)),1),0)</f>
        <v>0</v>
      </c>
      <c r="Z119">
        <f>IF($B$15,_xlfn.IFNA(INDEX('שיפור תמותה'!$A$1:$E$8743,MATCH(U119&amp;V119-1,'שיפור תמותה'!$C$1:$C$8743,0),IF($B$11="זכר",4,5)),1),0)</f>
        <v>0</v>
      </c>
      <c r="AA119">
        <f t="shared" si="32"/>
        <v>0</v>
      </c>
      <c r="AB119">
        <f t="shared" si="44"/>
        <v>0</v>
      </c>
      <c r="AC119">
        <f>IF($B$15,_xlfn.IFNA(INDEX(תמותה!$A$1:$E$121,MATCH(U119,תמותה!$A$1:A$121,0),IF($B$11="זכר",3,5)),1),0)</f>
        <v>0</v>
      </c>
      <c r="AD119">
        <f t="shared" si="33"/>
        <v>0</v>
      </c>
      <c r="AE119">
        <f t="shared" si="34"/>
        <v>0</v>
      </c>
      <c r="AF119">
        <f t="shared" si="45"/>
        <v>0</v>
      </c>
      <c r="AG119">
        <f t="shared" si="46"/>
        <v>0</v>
      </c>
      <c r="AH119">
        <f t="shared" si="47"/>
        <v>0</v>
      </c>
      <c r="AI119">
        <f t="shared" si="48"/>
        <v>0</v>
      </c>
      <c r="AJ119">
        <f t="shared" si="49"/>
        <v>0</v>
      </c>
    </row>
    <row r="120" spans="5:36" x14ac:dyDescent="0.2">
      <c r="E120">
        <f t="shared" si="35"/>
        <v>0</v>
      </c>
      <c r="F120">
        <f t="shared" si="25"/>
        <v>0</v>
      </c>
      <c r="G120">
        <f t="shared" si="26"/>
        <v>0</v>
      </c>
      <c r="H120">
        <f t="shared" si="27"/>
        <v>0</v>
      </c>
      <c r="I120">
        <f t="shared" si="36"/>
        <v>0</v>
      </c>
      <c r="J120">
        <f t="shared" si="37"/>
        <v>0</v>
      </c>
      <c r="K120">
        <f t="shared" si="38"/>
        <v>0</v>
      </c>
      <c r="L120">
        <f t="shared" si="39"/>
        <v>0</v>
      </c>
      <c r="M120">
        <f t="shared" si="40"/>
        <v>0</v>
      </c>
      <c r="N120">
        <f t="shared" si="41"/>
        <v>0</v>
      </c>
      <c r="O120">
        <f>IF($B$14,_xlfn.IFNA(INDEX(תמותה!$A$1:$E$121,MATCH(F120,תמותה!$A$1:A$121,0),IF($B$9="זכר",2,4)),1),0)</f>
        <v>0</v>
      </c>
      <c r="P120">
        <f>IF($B$14,_xlfn.IFNA(INDEX('שיפור תמותה'!$A$1:$E$8743,MATCH(F120&amp;G120,'שיפור תמותה'!$C$1:$C$8743,0),IF($B$9="זכר",4,5)),1),0)</f>
        <v>0</v>
      </c>
      <c r="Q120">
        <f>IF($B$14,_xlfn.IFNA(INDEX('שיפור תמותה'!$A$1:$E$8743,MATCH(F120&amp;G120-1,'שיפור תמותה'!$C$1:$C$8743,0),IF($B$9="זכר",4,5)),1),0)</f>
        <v>0</v>
      </c>
      <c r="R120">
        <f t="shared" si="28"/>
        <v>0</v>
      </c>
      <c r="S120">
        <f t="shared" si="29"/>
        <v>0</v>
      </c>
      <c r="T120">
        <f t="shared" si="42"/>
        <v>0</v>
      </c>
      <c r="U120">
        <f t="shared" si="30"/>
        <v>0</v>
      </c>
      <c r="V120">
        <f t="shared" si="31"/>
        <v>0</v>
      </c>
      <c r="W120">
        <f t="shared" si="43"/>
        <v>0</v>
      </c>
      <c r="X120">
        <f>IF($B$15,_xlfn.IFNA(INDEX(תמותה!$A$1:$E$121,MATCH(U120,תמותה!$A$1:A$121,0),IF($B$11="זכר",2,4)),1),0)</f>
        <v>0</v>
      </c>
      <c r="Y120">
        <f>IF($B$15,_xlfn.IFNA(INDEX('שיפור תמותה'!$A$1:$E$8743,MATCH(U120&amp;V120,'שיפור תמותה'!$C$1:$C$8743,0),IF($B$11="זכר",4,5)),1),0)</f>
        <v>0</v>
      </c>
      <c r="Z120">
        <f>IF($B$15,_xlfn.IFNA(INDEX('שיפור תמותה'!$A$1:$E$8743,MATCH(U120&amp;V120-1,'שיפור תמותה'!$C$1:$C$8743,0),IF($B$11="זכר",4,5)),1),0)</f>
        <v>0</v>
      </c>
      <c r="AA120">
        <f t="shared" si="32"/>
        <v>0</v>
      </c>
      <c r="AB120">
        <f t="shared" si="44"/>
        <v>0</v>
      </c>
      <c r="AC120">
        <f>IF($B$15,_xlfn.IFNA(INDEX(תמותה!$A$1:$E$121,MATCH(U120,תמותה!$A$1:A$121,0),IF($B$11="זכר",3,5)),1),0)</f>
        <v>0</v>
      </c>
      <c r="AD120">
        <f t="shared" si="33"/>
        <v>0</v>
      </c>
      <c r="AE120">
        <f t="shared" si="34"/>
        <v>0</v>
      </c>
      <c r="AF120">
        <f t="shared" si="45"/>
        <v>0</v>
      </c>
      <c r="AG120">
        <f t="shared" si="46"/>
        <v>0</v>
      </c>
      <c r="AH120">
        <f t="shared" si="47"/>
        <v>0</v>
      </c>
      <c r="AI120">
        <f t="shared" si="48"/>
        <v>0</v>
      </c>
      <c r="AJ120">
        <f t="shared" si="49"/>
        <v>0</v>
      </c>
    </row>
    <row r="121" spans="5:36" x14ac:dyDescent="0.2">
      <c r="E121">
        <f t="shared" si="35"/>
        <v>0</v>
      </c>
      <c r="F121">
        <f t="shared" si="25"/>
        <v>0</v>
      </c>
      <c r="G121">
        <f t="shared" si="26"/>
        <v>0</v>
      </c>
      <c r="H121">
        <f t="shared" si="27"/>
        <v>0</v>
      </c>
      <c r="I121">
        <f t="shared" si="36"/>
        <v>0</v>
      </c>
      <c r="J121">
        <f t="shared" si="37"/>
        <v>0</v>
      </c>
      <c r="K121">
        <f t="shared" si="38"/>
        <v>0</v>
      </c>
      <c r="L121">
        <f t="shared" si="39"/>
        <v>0</v>
      </c>
      <c r="M121">
        <f t="shared" si="40"/>
        <v>0</v>
      </c>
      <c r="N121">
        <f t="shared" si="41"/>
        <v>0</v>
      </c>
      <c r="O121">
        <f>IF($B$14,_xlfn.IFNA(INDEX(תמותה!$A$1:$E$121,MATCH(F121,תמותה!$A$1:A$121,0),IF($B$9="זכר",2,4)),1),0)</f>
        <v>0</v>
      </c>
      <c r="P121">
        <f>IF($B$14,_xlfn.IFNA(INDEX('שיפור תמותה'!$A$1:$E$8743,MATCH(F121&amp;G121,'שיפור תמותה'!$C$1:$C$8743,0),IF($B$9="זכר",4,5)),1),0)</f>
        <v>0</v>
      </c>
      <c r="Q121">
        <f>IF($B$14,_xlfn.IFNA(INDEX('שיפור תמותה'!$A$1:$E$8743,MATCH(F121&amp;G121-1,'שיפור תמותה'!$C$1:$C$8743,0),IF($B$9="זכר",4,5)),1),0)</f>
        <v>0</v>
      </c>
      <c r="R121">
        <f t="shared" si="28"/>
        <v>0</v>
      </c>
      <c r="S121">
        <f t="shared" si="29"/>
        <v>0</v>
      </c>
      <c r="T121">
        <f t="shared" si="42"/>
        <v>0</v>
      </c>
      <c r="U121">
        <f t="shared" si="30"/>
        <v>0</v>
      </c>
      <c r="V121">
        <f t="shared" si="31"/>
        <v>0</v>
      </c>
      <c r="W121">
        <f t="shared" si="43"/>
        <v>0</v>
      </c>
      <c r="X121">
        <f>IF($B$15,_xlfn.IFNA(INDEX(תמותה!$A$1:$E$121,MATCH(U121,תמותה!$A$1:A$121,0),IF($B$11="זכר",2,4)),1),0)</f>
        <v>0</v>
      </c>
      <c r="Y121">
        <f>IF($B$15,_xlfn.IFNA(INDEX('שיפור תמותה'!$A$1:$E$8743,MATCH(U121&amp;V121,'שיפור תמותה'!$C$1:$C$8743,0),IF($B$11="זכר",4,5)),1),0)</f>
        <v>0</v>
      </c>
      <c r="Z121">
        <f>IF($B$15,_xlfn.IFNA(INDEX('שיפור תמותה'!$A$1:$E$8743,MATCH(U121&amp;V121-1,'שיפור תמותה'!$C$1:$C$8743,0),IF($B$11="זכר",4,5)),1),0)</f>
        <v>0</v>
      </c>
      <c r="AA121">
        <f t="shared" si="32"/>
        <v>0</v>
      </c>
      <c r="AB121">
        <f t="shared" si="44"/>
        <v>0</v>
      </c>
      <c r="AC121">
        <f>IF($B$15,_xlfn.IFNA(INDEX(תמותה!$A$1:$E$121,MATCH(U121,תמותה!$A$1:A$121,0),IF($B$11="זכר",3,5)),1),0)</f>
        <v>0</v>
      </c>
      <c r="AD121">
        <f t="shared" si="33"/>
        <v>0</v>
      </c>
      <c r="AE121">
        <f t="shared" si="34"/>
        <v>0</v>
      </c>
      <c r="AF121">
        <f t="shared" si="45"/>
        <v>0</v>
      </c>
      <c r="AG121">
        <f t="shared" si="46"/>
        <v>0</v>
      </c>
      <c r="AH121">
        <f t="shared" si="47"/>
        <v>0</v>
      </c>
      <c r="AI121">
        <f t="shared" si="48"/>
        <v>0</v>
      </c>
      <c r="AJ121">
        <f t="shared" si="49"/>
        <v>0</v>
      </c>
    </row>
    <row r="122" spans="5:36" x14ac:dyDescent="0.2">
      <c r="E122">
        <f t="shared" si="35"/>
        <v>0</v>
      </c>
      <c r="F122">
        <f t="shared" si="25"/>
        <v>0</v>
      </c>
      <c r="G122">
        <f t="shared" si="26"/>
        <v>0</v>
      </c>
      <c r="H122">
        <f t="shared" si="27"/>
        <v>0</v>
      </c>
      <c r="I122">
        <f t="shared" si="36"/>
        <v>0</v>
      </c>
      <c r="J122">
        <f t="shared" si="37"/>
        <v>0</v>
      </c>
      <c r="K122">
        <f t="shared" si="38"/>
        <v>0</v>
      </c>
      <c r="L122">
        <f t="shared" si="39"/>
        <v>0</v>
      </c>
      <c r="M122">
        <f t="shared" si="40"/>
        <v>0</v>
      </c>
      <c r="N122">
        <f t="shared" si="41"/>
        <v>0</v>
      </c>
      <c r="O122">
        <f>IF($B$14,_xlfn.IFNA(INDEX(תמותה!$A$1:$E$121,MATCH(F122,תמותה!$A$1:A$121,0),IF($B$9="זכר",2,4)),1),0)</f>
        <v>0</v>
      </c>
      <c r="P122">
        <f>IF($B$14,_xlfn.IFNA(INDEX('שיפור תמותה'!$A$1:$E$8743,MATCH(F122&amp;G122,'שיפור תמותה'!$C$1:$C$8743,0),IF($B$9="זכר",4,5)),1),0)</f>
        <v>0</v>
      </c>
      <c r="Q122">
        <f>IF($B$14,_xlfn.IFNA(INDEX('שיפור תמותה'!$A$1:$E$8743,MATCH(F122&amp;G122-1,'שיפור תמותה'!$C$1:$C$8743,0),IF($B$9="זכר",4,5)),1),0)</f>
        <v>0</v>
      </c>
      <c r="R122">
        <f t="shared" si="28"/>
        <v>0</v>
      </c>
      <c r="S122">
        <f t="shared" si="29"/>
        <v>0</v>
      </c>
      <c r="T122">
        <f t="shared" si="42"/>
        <v>0</v>
      </c>
      <c r="U122">
        <f t="shared" si="30"/>
        <v>0</v>
      </c>
      <c r="V122">
        <f t="shared" si="31"/>
        <v>0</v>
      </c>
      <c r="W122">
        <f t="shared" si="43"/>
        <v>0</v>
      </c>
      <c r="X122">
        <f>IF($B$15,_xlfn.IFNA(INDEX(תמותה!$A$1:$E$121,MATCH(U122,תמותה!$A$1:A$121,0),IF($B$11="זכר",2,4)),1),0)</f>
        <v>0</v>
      </c>
      <c r="Y122">
        <f>IF($B$15,_xlfn.IFNA(INDEX('שיפור תמותה'!$A$1:$E$8743,MATCH(U122&amp;V122,'שיפור תמותה'!$C$1:$C$8743,0),IF($B$11="זכר",4,5)),1),0)</f>
        <v>0</v>
      </c>
      <c r="Z122">
        <f>IF($B$15,_xlfn.IFNA(INDEX('שיפור תמותה'!$A$1:$E$8743,MATCH(U122&amp;V122-1,'שיפור תמותה'!$C$1:$C$8743,0),IF($B$11="זכר",4,5)),1),0)</f>
        <v>0</v>
      </c>
      <c r="AA122">
        <f t="shared" si="32"/>
        <v>0</v>
      </c>
      <c r="AB122">
        <f t="shared" si="44"/>
        <v>0</v>
      </c>
      <c r="AC122">
        <f>IF($B$15,_xlfn.IFNA(INDEX(תמותה!$A$1:$E$121,MATCH(U122,תמותה!$A$1:A$121,0),IF($B$11="זכר",3,5)),1),0)</f>
        <v>0</v>
      </c>
      <c r="AD122">
        <f t="shared" si="33"/>
        <v>0</v>
      </c>
      <c r="AE122">
        <f t="shared" si="34"/>
        <v>0</v>
      </c>
      <c r="AF122">
        <f t="shared" si="45"/>
        <v>0</v>
      </c>
      <c r="AG122">
        <f t="shared" si="46"/>
        <v>0</v>
      </c>
      <c r="AH122">
        <f t="shared" si="47"/>
        <v>0</v>
      </c>
      <c r="AI122">
        <f t="shared" si="48"/>
        <v>0</v>
      </c>
      <c r="AJ122">
        <f t="shared" si="49"/>
        <v>0</v>
      </c>
    </row>
    <row r="123" spans="5:36" x14ac:dyDescent="0.2">
      <c r="E123">
        <f t="shared" si="35"/>
        <v>0</v>
      </c>
      <c r="F123">
        <f t="shared" si="25"/>
        <v>0</v>
      </c>
      <c r="G123">
        <f t="shared" si="26"/>
        <v>0</v>
      </c>
      <c r="H123">
        <f t="shared" si="27"/>
        <v>0</v>
      </c>
      <c r="I123">
        <f t="shared" si="36"/>
        <v>0</v>
      </c>
      <c r="J123">
        <f t="shared" si="37"/>
        <v>0</v>
      </c>
      <c r="K123">
        <f t="shared" si="38"/>
        <v>0</v>
      </c>
      <c r="L123">
        <f t="shared" si="39"/>
        <v>0</v>
      </c>
      <c r="M123">
        <f t="shared" si="40"/>
        <v>0</v>
      </c>
      <c r="N123">
        <f t="shared" si="41"/>
        <v>0</v>
      </c>
      <c r="O123">
        <f>IF($B$14,_xlfn.IFNA(INDEX(תמותה!$A$1:$E$121,MATCH(F123,תמותה!$A$1:A$121,0),IF($B$9="זכר",2,4)),1),0)</f>
        <v>0</v>
      </c>
      <c r="P123">
        <f>IF($B$14,_xlfn.IFNA(INDEX('שיפור תמותה'!$A$1:$E$8743,MATCH(F123&amp;G123,'שיפור תמותה'!$C$1:$C$8743,0),IF($B$9="זכר",4,5)),1),0)</f>
        <v>0</v>
      </c>
      <c r="Q123">
        <f>IF($B$14,_xlfn.IFNA(INDEX('שיפור תמותה'!$A$1:$E$8743,MATCH(F123&amp;G123-1,'שיפור תמותה'!$C$1:$C$8743,0),IF($B$9="זכר",4,5)),1),0)</f>
        <v>0</v>
      </c>
      <c r="R123">
        <f t="shared" si="28"/>
        <v>0</v>
      </c>
      <c r="S123">
        <f t="shared" si="29"/>
        <v>0</v>
      </c>
      <c r="T123">
        <f t="shared" si="42"/>
        <v>0</v>
      </c>
      <c r="U123">
        <f t="shared" si="30"/>
        <v>0</v>
      </c>
      <c r="V123">
        <f t="shared" si="31"/>
        <v>0</v>
      </c>
      <c r="W123">
        <f t="shared" si="43"/>
        <v>0</v>
      </c>
      <c r="X123">
        <f>IF($B$15,_xlfn.IFNA(INDEX(תמותה!$A$1:$E$121,MATCH(U123,תמותה!$A$1:A$121,0),IF($B$11="זכר",2,4)),1),0)</f>
        <v>0</v>
      </c>
      <c r="Y123">
        <f>IF($B$15,_xlfn.IFNA(INDEX('שיפור תמותה'!$A$1:$E$8743,MATCH(U123&amp;V123,'שיפור תמותה'!$C$1:$C$8743,0),IF($B$11="זכר",4,5)),1),0)</f>
        <v>0</v>
      </c>
      <c r="Z123">
        <f>IF($B$15,_xlfn.IFNA(INDEX('שיפור תמותה'!$A$1:$E$8743,MATCH(U123&amp;V123-1,'שיפור תמותה'!$C$1:$C$8743,0),IF($B$11="זכר",4,5)),1),0)</f>
        <v>0</v>
      </c>
      <c r="AA123">
        <f t="shared" si="32"/>
        <v>0</v>
      </c>
      <c r="AB123">
        <f t="shared" si="44"/>
        <v>0</v>
      </c>
      <c r="AC123">
        <f>IF($B$15,_xlfn.IFNA(INDEX(תמותה!$A$1:$E$121,MATCH(U123,תמותה!$A$1:A$121,0),IF($B$11="זכר",3,5)),1),0)</f>
        <v>0</v>
      </c>
      <c r="AD123">
        <f t="shared" si="33"/>
        <v>0</v>
      </c>
      <c r="AE123">
        <f t="shared" si="34"/>
        <v>0</v>
      </c>
      <c r="AF123">
        <f t="shared" si="45"/>
        <v>0</v>
      </c>
      <c r="AG123">
        <f t="shared" si="46"/>
        <v>0</v>
      </c>
      <c r="AH123">
        <f t="shared" si="47"/>
        <v>0</v>
      </c>
      <c r="AI123">
        <f t="shared" si="48"/>
        <v>0</v>
      </c>
      <c r="AJ123">
        <f t="shared" si="49"/>
        <v>0</v>
      </c>
    </row>
    <row r="124" spans="5:36" x14ac:dyDescent="0.2">
      <c r="E124">
        <f t="shared" si="35"/>
        <v>0</v>
      </c>
      <c r="F124">
        <f t="shared" si="25"/>
        <v>0</v>
      </c>
      <c r="G124">
        <f t="shared" si="26"/>
        <v>0</v>
      </c>
      <c r="H124">
        <f t="shared" si="27"/>
        <v>0</v>
      </c>
      <c r="I124">
        <f t="shared" si="36"/>
        <v>0</v>
      </c>
      <c r="J124">
        <f t="shared" si="37"/>
        <v>0</v>
      </c>
      <c r="K124">
        <f t="shared" si="38"/>
        <v>0</v>
      </c>
      <c r="L124">
        <f t="shared" si="39"/>
        <v>0</v>
      </c>
      <c r="M124">
        <f t="shared" si="40"/>
        <v>0</v>
      </c>
      <c r="N124">
        <f t="shared" si="41"/>
        <v>0</v>
      </c>
      <c r="O124">
        <f>IF($B$14,_xlfn.IFNA(INDEX(תמותה!$A$1:$E$121,MATCH(F124,תמותה!$A$1:A$121,0),IF($B$9="זכר",2,4)),1),0)</f>
        <v>0</v>
      </c>
      <c r="P124">
        <f>IF($B$14,_xlfn.IFNA(INDEX('שיפור תמותה'!$A$1:$E$8743,MATCH(F124&amp;G124,'שיפור תמותה'!$C$1:$C$8743,0),IF($B$9="זכר",4,5)),1),0)</f>
        <v>0</v>
      </c>
      <c r="Q124">
        <f>IF($B$14,_xlfn.IFNA(INDEX('שיפור תמותה'!$A$1:$E$8743,MATCH(F124&amp;G124-1,'שיפור תמותה'!$C$1:$C$8743,0),IF($B$9="זכר",4,5)),1),0)</f>
        <v>0</v>
      </c>
      <c r="R124">
        <f t="shared" si="28"/>
        <v>0</v>
      </c>
      <c r="S124">
        <f t="shared" si="29"/>
        <v>0</v>
      </c>
      <c r="T124">
        <f t="shared" si="42"/>
        <v>0</v>
      </c>
      <c r="U124">
        <f t="shared" si="30"/>
        <v>0</v>
      </c>
      <c r="V124">
        <f t="shared" si="31"/>
        <v>0</v>
      </c>
      <c r="W124">
        <f t="shared" si="43"/>
        <v>0</v>
      </c>
      <c r="X124">
        <f>IF($B$15,_xlfn.IFNA(INDEX(תמותה!$A$1:$E$121,MATCH(U124,תמותה!$A$1:A$121,0),IF($B$11="זכר",2,4)),1),0)</f>
        <v>0</v>
      </c>
      <c r="Y124">
        <f>IF($B$15,_xlfn.IFNA(INDEX('שיפור תמותה'!$A$1:$E$8743,MATCH(U124&amp;V124,'שיפור תמותה'!$C$1:$C$8743,0),IF($B$11="זכר",4,5)),1),0)</f>
        <v>0</v>
      </c>
      <c r="Z124">
        <f>IF($B$15,_xlfn.IFNA(INDEX('שיפור תמותה'!$A$1:$E$8743,MATCH(U124&amp;V124-1,'שיפור תמותה'!$C$1:$C$8743,0),IF($B$11="זכר",4,5)),1),0)</f>
        <v>0</v>
      </c>
      <c r="AA124">
        <f t="shared" si="32"/>
        <v>0</v>
      </c>
      <c r="AB124">
        <f t="shared" si="44"/>
        <v>0</v>
      </c>
      <c r="AC124">
        <f>IF($B$15,_xlfn.IFNA(INDEX(תמותה!$A$1:$E$121,MATCH(U124,תמותה!$A$1:A$121,0),IF($B$11="זכר",3,5)),1),0)</f>
        <v>0</v>
      </c>
      <c r="AD124">
        <f t="shared" si="33"/>
        <v>0</v>
      </c>
      <c r="AE124">
        <f t="shared" si="34"/>
        <v>0</v>
      </c>
      <c r="AF124">
        <f t="shared" si="45"/>
        <v>0</v>
      </c>
      <c r="AG124">
        <f t="shared" si="46"/>
        <v>0</v>
      </c>
      <c r="AH124">
        <f t="shared" si="47"/>
        <v>0</v>
      </c>
      <c r="AI124">
        <f t="shared" si="48"/>
        <v>0</v>
      </c>
      <c r="AJ124">
        <f t="shared" si="49"/>
        <v>0</v>
      </c>
    </row>
    <row r="125" spans="5:36" x14ac:dyDescent="0.2">
      <c r="E125">
        <f t="shared" si="35"/>
        <v>0</v>
      </c>
      <c r="F125">
        <f t="shared" si="25"/>
        <v>0</v>
      </c>
      <c r="G125">
        <f t="shared" si="26"/>
        <v>0</v>
      </c>
      <c r="H125">
        <f t="shared" si="27"/>
        <v>0</v>
      </c>
      <c r="I125">
        <f t="shared" si="36"/>
        <v>0</v>
      </c>
      <c r="J125">
        <f t="shared" si="37"/>
        <v>0</v>
      </c>
      <c r="K125">
        <f t="shared" si="38"/>
        <v>0</v>
      </c>
      <c r="L125">
        <f t="shared" si="39"/>
        <v>0</v>
      </c>
      <c r="M125">
        <f t="shared" si="40"/>
        <v>0</v>
      </c>
      <c r="N125">
        <f t="shared" si="41"/>
        <v>0</v>
      </c>
      <c r="O125">
        <f>IF($B$14,_xlfn.IFNA(INDEX(תמותה!$A$1:$E$121,MATCH(F125,תמותה!$A$1:A$121,0),IF($B$9="זכר",2,4)),1),0)</f>
        <v>0</v>
      </c>
      <c r="P125">
        <f>IF($B$14,_xlfn.IFNA(INDEX('שיפור תמותה'!$A$1:$E$8743,MATCH(F125&amp;G125,'שיפור תמותה'!$C$1:$C$8743,0),IF($B$9="זכר",4,5)),1),0)</f>
        <v>0</v>
      </c>
      <c r="Q125">
        <f>IF($B$14,_xlfn.IFNA(INDEX('שיפור תמותה'!$A$1:$E$8743,MATCH(F125&amp;G125-1,'שיפור תמותה'!$C$1:$C$8743,0),IF($B$9="זכר",4,5)),1),0)</f>
        <v>0</v>
      </c>
      <c r="R125">
        <f t="shared" si="28"/>
        <v>0</v>
      </c>
      <c r="S125">
        <f t="shared" si="29"/>
        <v>0</v>
      </c>
      <c r="T125">
        <f t="shared" si="42"/>
        <v>0</v>
      </c>
      <c r="U125">
        <f t="shared" si="30"/>
        <v>0</v>
      </c>
      <c r="V125">
        <f t="shared" si="31"/>
        <v>0</v>
      </c>
      <c r="W125">
        <f t="shared" si="43"/>
        <v>0</v>
      </c>
      <c r="X125">
        <f>IF($B$15,_xlfn.IFNA(INDEX(תמותה!$A$1:$E$121,MATCH(U125,תמותה!$A$1:A$121,0),IF($B$11="זכר",2,4)),1),0)</f>
        <v>0</v>
      </c>
      <c r="Y125">
        <f>IF($B$15,_xlfn.IFNA(INDEX('שיפור תמותה'!$A$1:$E$8743,MATCH(U125&amp;V125,'שיפור תמותה'!$C$1:$C$8743,0),IF($B$11="זכר",4,5)),1),0)</f>
        <v>0</v>
      </c>
      <c r="Z125">
        <f>IF($B$15,_xlfn.IFNA(INDEX('שיפור תמותה'!$A$1:$E$8743,MATCH(U125&amp;V125-1,'שיפור תמותה'!$C$1:$C$8743,0),IF($B$11="זכר",4,5)),1),0)</f>
        <v>0</v>
      </c>
      <c r="AA125">
        <f t="shared" si="32"/>
        <v>0</v>
      </c>
      <c r="AB125">
        <f t="shared" si="44"/>
        <v>0</v>
      </c>
      <c r="AC125">
        <f>IF($B$15,_xlfn.IFNA(INDEX(תמותה!$A$1:$E$121,MATCH(U125,תמותה!$A$1:A$121,0),IF($B$11="זכר",3,5)),1),0)</f>
        <v>0</v>
      </c>
      <c r="AD125">
        <f t="shared" si="33"/>
        <v>0</v>
      </c>
      <c r="AE125">
        <f t="shared" si="34"/>
        <v>0</v>
      </c>
      <c r="AF125">
        <f t="shared" si="45"/>
        <v>0</v>
      </c>
      <c r="AG125">
        <f t="shared" si="46"/>
        <v>0</v>
      </c>
      <c r="AH125">
        <f t="shared" si="47"/>
        <v>0</v>
      </c>
      <c r="AI125">
        <f t="shared" si="48"/>
        <v>0</v>
      </c>
      <c r="AJ125">
        <f t="shared" si="49"/>
        <v>0</v>
      </c>
    </row>
    <row r="126" spans="5:36" x14ac:dyDescent="0.2">
      <c r="E126">
        <f t="shared" si="35"/>
        <v>0</v>
      </c>
      <c r="F126">
        <f t="shared" si="25"/>
        <v>0</v>
      </c>
      <c r="G126">
        <f t="shared" si="26"/>
        <v>0</v>
      </c>
      <c r="H126">
        <f t="shared" si="27"/>
        <v>0</v>
      </c>
      <c r="I126">
        <f t="shared" si="36"/>
        <v>0</v>
      </c>
      <c r="J126">
        <f t="shared" si="37"/>
        <v>0</v>
      </c>
      <c r="K126">
        <f t="shared" si="38"/>
        <v>0</v>
      </c>
      <c r="L126">
        <f t="shared" si="39"/>
        <v>0</v>
      </c>
      <c r="M126">
        <f t="shared" si="40"/>
        <v>0</v>
      </c>
      <c r="N126">
        <f t="shared" si="41"/>
        <v>0</v>
      </c>
      <c r="O126">
        <f>IF($B$14,_xlfn.IFNA(INDEX(תמותה!$A$1:$E$121,MATCH(F126,תמותה!$A$1:A$121,0),IF($B$9="זכר",2,4)),1),0)</f>
        <v>0</v>
      </c>
      <c r="P126">
        <f>IF($B$14,_xlfn.IFNA(INDEX('שיפור תמותה'!$A$1:$E$8743,MATCH(F126&amp;G126,'שיפור תמותה'!$C$1:$C$8743,0),IF($B$9="זכר",4,5)),1),0)</f>
        <v>0</v>
      </c>
      <c r="Q126">
        <f>IF($B$14,_xlfn.IFNA(INDEX('שיפור תמותה'!$A$1:$E$8743,MATCH(F126&amp;G126-1,'שיפור תמותה'!$C$1:$C$8743,0),IF($B$9="זכר",4,5)),1),0)</f>
        <v>0</v>
      </c>
      <c r="R126">
        <f t="shared" si="28"/>
        <v>0</v>
      </c>
      <c r="S126">
        <f t="shared" si="29"/>
        <v>0</v>
      </c>
      <c r="T126">
        <f t="shared" si="42"/>
        <v>0</v>
      </c>
      <c r="U126">
        <f t="shared" si="30"/>
        <v>0</v>
      </c>
      <c r="V126">
        <f t="shared" si="31"/>
        <v>0</v>
      </c>
      <c r="W126">
        <f t="shared" si="43"/>
        <v>0</v>
      </c>
      <c r="X126">
        <f>IF($B$15,_xlfn.IFNA(INDEX(תמותה!$A$1:$E$121,MATCH(U126,תמותה!$A$1:A$121,0),IF($B$11="זכר",2,4)),1),0)</f>
        <v>0</v>
      </c>
      <c r="Y126">
        <f>IF($B$15,_xlfn.IFNA(INDEX('שיפור תמותה'!$A$1:$E$8743,MATCH(U126&amp;V126,'שיפור תמותה'!$C$1:$C$8743,0),IF($B$11="זכר",4,5)),1),0)</f>
        <v>0</v>
      </c>
      <c r="Z126">
        <f>IF($B$15,_xlfn.IFNA(INDEX('שיפור תמותה'!$A$1:$E$8743,MATCH(U126&amp;V126-1,'שיפור תמותה'!$C$1:$C$8743,0),IF($B$11="זכר",4,5)),1),0)</f>
        <v>0</v>
      </c>
      <c r="AA126">
        <f t="shared" si="32"/>
        <v>0</v>
      </c>
      <c r="AB126">
        <f t="shared" si="44"/>
        <v>0</v>
      </c>
      <c r="AC126">
        <f>IF($B$15,_xlfn.IFNA(INDEX(תמותה!$A$1:$E$121,MATCH(U126,תמותה!$A$1:A$121,0),IF($B$11="זכר",3,5)),1),0)</f>
        <v>0</v>
      </c>
      <c r="AD126">
        <f t="shared" si="33"/>
        <v>0</v>
      </c>
      <c r="AE126">
        <f t="shared" si="34"/>
        <v>0</v>
      </c>
      <c r="AF126">
        <f t="shared" si="45"/>
        <v>0</v>
      </c>
      <c r="AG126">
        <f t="shared" si="46"/>
        <v>0</v>
      </c>
      <c r="AH126">
        <f t="shared" si="47"/>
        <v>0</v>
      </c>
      <c r="AI126">
        <f t="shared" si="48"/>
        <v>0</v>
      </c>
      <c r="AJ126">
        <f t="shared" si="49"/>
        <v>0</v>
      </c>
    </row>
    <row r="127" spans="5:36" x14ac:dyDescent="0.2">
      <c r="E127">
        <f t="shared" si="35"/>
        <v>0</v>
      </c>
      <c r="F127">
        <f t="shared" si="25"/>
        <v>0</v>
      </c>
      <c r="G127">
        <f t="shared" si="26"/>
        <v>0</v>
      </c>
      <c r="H127">
        <f t="shared" si="27"/>
        <v>0</v>
      </c>
      <c r="I127">
        <f t="shared" si="36"/>
        <v>0</v>
      </c>
      <c r="J127">
        <f t="shared" si="37"/>
        <v>0</v>
      </c>
      <c r="K127">
        <f t="shared" si="38"/>
        <v>0</v>
      </c>
      <c r="L127">
        <f t="shared" si="39"/>
        <v>0</v>
      </c>
      <c r="M127">
        <f t="shared" si="40"/>
        <v>0</v>
      </c>
      <c r="N127">
        <f t="shared" si="41"/>
        <v>0</v>
      </c>
      <c r="O127">
        <f>IF($B$14,_xlfn.IFNA(INDEX(תמותה!$A$1:$E$121,MATCH(F127,תמותה!$A$1:A$121,0),IF($B$9="זכר",2,4)),1),0)</f>
        <v>0</v>
      </c>
      <c r="P127">
        <f>IF($B$14,_xlfn.IFNA(INDEX('שיפור תמותה'!$A$1:$E$8743,MATCH(F127&amp;G127,'שיפור תמותה'!$C$1:$C$8743,0),IF($B$9="זכר",4,5)),1),0)</f>
        <v>0</v>
      </c>
      <c r="Q127">
        <f>IF($B$14,_xlfn.IFNA(INDEX('שיפור תמותה'!$A$1:$E$8743,MATCH(F127&amp;G127-1,'שיפור תמותה'!$C$1:$C$8743,0),IF($B$9="זכר",4,5)),1),0)</f>
        <v>0</v>
      </c>
      <c r="R127">
        <f t="shared" si="28"/>
        <v>0</v>
      </c>
      <c r="S127">
        <f t="shared" si="29"/>
        <v>0</v>
      </c>
      <c r="T127">
        <f t="shared" si="42"/>
        <v>0</v>
      </c>
      <c r="U127">
        <f t="shared" si="30"/>
        <v>0</v>
      </c>
      <c r="V127">
        <f t="shared" si="31"/>
        <v>0</v>
      </c>
      <c r="W127">
        <f t="shared" si="43"/>
        <v>0</v>
      </c>
      <c r="X127">
        <f>IF($B$15,_xlfn.IFNA(INDEX(תמותה!$A$1:$E$121,MATCH(U127,תמותה!$A$1:A$121,0),IF($B$11="זכר",2,4)),1),0)</f>
        <v>0</v>
      </c>
      <c r="Y127">
        <f>IF($B$15,_xlfn.IFNA(INDEX('שיפור תמותה'!$A$1:$E$8743,MATCH(U127&amp;V127,'שיפור תמותה'!$C$1:$C$8743,0),IF($B$11="זכר",4,5)),1),0)</f>
        <v>0</v>
      </c>
      <c r="Z127">
        <f>IF($B$15,_xlfn.IFNA(INDEX('שיפור תמותה'!$A$1:$E$8743,MATCH(U127&amp;V127-1,'שיפור תמותה'!$C$1:$C$8743,0),IF($B$11="זכר",4,5)),1),0)</f>
        <v>0</v>
      </c>
      <c r="AA127">
        <f t="shared" si="32"/>
        <v>0</v>
      </c>
      <c r="AB127">
        <f t="shared" si="44"/>
        <v>0</v>
      </c>
      <c r="AC127">
        <f>IF($B$15,_xlfn.IFNA(INDEX(תמותה!$A$1:$E$121,MATCH(U127,תמותה!$A$1:A$121,0),IF($B$11="זכר",3,5)),1),0)</f>
        <v>0</v>
      </c>
      <c r="AD127">
        <f t="shared" si="33"/>
        <v>0</v>
      </c>
      <c r="AE127">
        <f t="shared" si="34"/>
        <v>0</v>
      </c>
      <c r="AF127">
        <f t="shared" si="45"/>
        <v>0</v>
      </c>
      <c r="AG127">
        <f t="shared" si="46"/>
        <v>0</v>
      </c>
      <c r="AH127">
        <f t="shared" si="47"/>
        <v>0</v>
      </c>
      <c r="AI127">
        <f t="shared" si="48"/>
        <v>0</v>
      </c>
      <c r="AJ127">
        <f t="shared" si="49"/>
        <v>0</v>
      </c>
    </row>
    <row r="128" spans="5:36" x14ac:dyDescent="0.2">
      <c r="E128">
        <f t="shared" si="35"/>
        <v>0</v>
      </c>
      <c r="F128">
        <f t="shared" si="25"/>
        <v>0</v>
      </c>
      <c r="G128">
        <f t="shared" si="26"/>
        <v>0</v>
      </c>
      <c r="H128">
        <f t="shared" si="27"/>
        <v>0</v>
      </c>
      <c r="I128">
        <f t="shared" si="36"/>
        <v>0</v>
      </c>
      <c r="J128">
        <f t="shared" si="37"/>
        <v>0</v>
      </c>
      <c r="K128">
        <f t="shared" si="38"/>
        <v>0</v>
      </c>
      <c r="L128">
        <f t="shared" si="39"/>
        <v>0</v>
      </c>
      <c r="M128">
        <f t="shared" si="40"/>
        <v>0</v>
      </c>
      <c r="N128">
        <f t="shared" si="41"/>
        <v>0</v>
      </c>
      <c r="O128">
        <f>IF($B$14,_xlfn.IFNA(INDEX(תמותה!$A$1:$E$121,MATCH(F128,תמותה!$A$1:A$121,0),IF($B$9="זכר",2,4)),1),0)</f>
        <v>0</v>
      </c>
      <c r="P128">
        <f>IF($B$14,_xlfn.IFNA(INDEX('שיפור תמותה'!$A$1:$E$8743,MATCH(F128&amp;G128,'שיפור תמותה'!$C$1:$C$8743,0),IF($B$9="זכר",4,5)),1),0)</f>
        <v>0</v>
      </c>
      <c r="Q128">
        <f>IF($B$14,_xlfn.IFNA(INDEX('שיפור תמותה'!$A$1:$E$8743,MATCH(F128&amp;G128-1,'שיפור תמותה'!$C$1:$C$8743,0),IF($B$9="זכר",4,5)),1),0)</f>
        <v>0</v>
      </c>
      <c r="R128">
        <f t="shared" si="28"/>
        <v>0</v>
      </c>
      <c r="S128">
        <f t="shared" si="29"/>
        <v>0</v>
      </c>
      <c r="T128">
        <f t="shared" si="42"/>
        <v>0</v>
      </c>
      <c r="U128">
        <f t="shared" si="30"/>
        <v>0</v>
      </c>
      <c r="V128">
        <f t="shared" si="31"/>
        <v>0</v>
      </c>
      <c r="W128">
        <f t="shared" si="43"/>
        <v>0</v>
      </c>
      <c r="X128">
        <f>IF($B$15,_xlfn.IFNA(INDEX(תמותה!$A$1:$E$121,MATCH(U128,תמותה!$A$1:A$121,0),IF($B$11="זכר",2,4)),1),0)</f>
        <v>0</v>
      </c>
      <c r="Y128">
        <f>IF($B$15,_xlfn.IFNA(INDEX('שיפור תמותה'!$A$1:$E$8743,MATCH(U128&amp;V128,'שיפור תמותה'!$C$1:$C$8743,0),IF($B$11="זכר",4,5)),1),0)</f>
        <v>0</v>
      </c>
      <c r="Z128">
        <f>IF($B$15,_xlfn.IFNA(INDEX('שיפור תמותה'!$A$1:$E$8743,MATCH(U128&amp;V128-1,'שיפור תמותה'!$C$1:$C$8743,0),IF($B$11="זכר",4,5)),1),0)</f>
        <v>0</v>
      </c>
      <c r="AA128">
        <f t="shared" si="32"/>
        <v>0</v>
      </c>
      <c r="AB128">
        <f t="shared" si="44"/>
        <v>0</v>
      </c>
      <c r="AC128">
        <f>IF($B$15,_xlfn.IFNA(INDEX(תמותה!$A$1:$E$121,MATCH(U128,תמותה!$A$1:A$121,0),IF($B$11="זכר",3,5)),1),0)</f>
        <v>0</v>
      </c>
      <c r="AD128">
        <f t="shared" si="33"/>
        <v>0</v>
      </c>
      <c r="AE128">
        <f t="shared" si="34"/>
        <v>0</v>
      </c>
      <c r="AF128">
        <f t="shared" si="45"/>
        <v>0</v>
      </c>
      <c r="AG128">
        <f t="shared" si="46"/>
        <v>0</v>
      </c>
      <c r="AH128">
        <f t="shared" si="47"/>
        <v>0</v>
      </c>
      <c r="AI128">
        <f t="shared" si="48"/>
        <v>0</v>
      </c>
      <c r="AJ128">
        <f t="shared" si="49"/>
        <v>0</v>
      </c>
    </row>
    <row r="129" spans="5:36" x14ac:dyDescent="0.2">
      <c r="E129">
        <f t="shared" si="35"/>
        <v>0</v>
      </c>
      <c r="F129">
        <f t="shared" si="25"/>
        <v>0</v>
      </c>
      <c r="G129">
        <f t="shared" si="26"/>
        <v>0</v>
      </c>
      <c r="H129">
        <f t="shared" si="27"/>
        <v>0</v>
      </c>
      <c r="I129">
        <f t="shared" si="36"/>
        <v>0</v>
      </c>
      <c r="J129">
        <f t="shared" si="37"/>
        <v>0</v>
      </c>
      <c r="K129">
        <f t="shared" si="38"/>
        <v>0</v>
      </c>
      <c r="L129">
        <f t="shared" si="39"/>
        <v>0</v>
      </c>
      <c r="M129">
        <f t="shared" si="40"/>
        <v>0</v>
      </c>
      <c r="N129">
        <f t="shared" si="41"/>
        <v>0</v>
      </c>
      <c r="O129">
        <f>IF($B$14,_xlfn.IFNA(INDEX(תמותה!$A$1:$E$121,MATCH(F129,תמותה!$A$1:A$121,0),IF($B$9="זכר",2,4)),1),0)</f>
        <v>0</v>
      </c>
      <c r="P129">
        <f>IF($B$14,_xlfn.IFNA(INDEX('שיפור תמותה'!$A$1:$E$8743,MATCH(F129&amp;G129,'שיפור תמותה'!$C$1:$C$8743,0),IF($B$9="זכר",4,5)),1),0)</f>
        <v>0</v>
      </c>
      <c r="Q129">
        <f>IF($B$14,_xlfn.IFNA(INDEX('שיפור תמותה'!$A$1:$E$8743,MATCH(F129&amp;G129-1,'שיפור תמותה'!$C$1:$C$8743,0),IF($B$9="זכר",4,5)),1),0)</f>
        <v>0</v>
      </c>
      <c r="R129">
        <f t="shared" si="28"/>
        <v>0</v>
      </c>
      <c r="S129">
        <f t="shared" si="29"/>
        <v>0</v>
      </c>
      <c r="T129">
        <f t="shared" si="42"/>
        <v>0</v>
      </c>
      <c r="U129">
        <f t="shared" si="30"/>
        <v>0</v>
      </c>
      <c r="V129">
        <f t="shared" si="31"/>
        <v>0</v>
      </c>
      <c r="W129">
        <f t="shared" si="43"/>
        <v>0</v>
      </c>
      <c r="X129">
        <f>IF($B$15,_xlfn.IFNA(INDEX(תמותה!$A$1:$E$121,MATCH(U129,תמותה!$A$1:A$121,0),IF($B$11="זכר",2,4)),1),0)</f>
        <v>0</v>
      </c>
      <c r="Y129">
        <f>IF($B$15,_xlfn.IFNA(INDEX('שיפור תמותה'!$A$1:$E$8743,MATCH(U129&amp;V129,'שיפור תמותה'!$C$1:$C$8743,0),IF($B$11="זכר",4,5)),1),0)</f>
        <v>0</v>
      </c>
      <c r="Z129">
        <f>IF($B$15,_xlfn.IFNA(INDEX('שיפור תמותה'!$A$1:$E$8743,MATCH(U129&amp;V129-1,'שיפור תמותה'!$C$1:$C$8743,0),IF($B$11="זכר",4,5)),1),0)</f>
        <v>0</v>
      </c>
      <c r="AA129">
        <f t="shared" si="32"/>
        <v>0</v>
      </c>
      <c r="AB129">
        <f t="shared" si="44"/>
        <v>0</v>
      </c>
      <c r="AC129">
        <f>IF($B$15,_xlfn.IFNA(INDEX(תמותה!$A$1:$E$121,MATCH(U129,תמותה!$A$1:A$121,0),IF($B$11="זכר",3,5)),1),0)</f>
        <v>0</v>
      </c>
      <c r="AD129">
        <f t="shared" si="33"/>
        <v>0</v>
      </c>
      <c r="AE129">
        <f t="shared" si="34"/>
        <v>0</v>
      </c>
      <c r="AF129">
        <f t="shared" si="45"/>
        <v>0</v>
      </c>
      <c r="AG129">
        <f t="shared" si="46"/>
        <v>0</v>
      </c>
      <c r="AH129">
        <f t="shared" si="47"/>
        <v>0</v>
      </c>
      <c r="AI129">
        <f t="shared" si="48"/>
        <v>0</v>
      </c>
      <c r="AJ129">
        <f t="shared" si="49"/>
        <v>0</v>
      </c>
    </row>
    <row r="130" spans="5:36" x14ac:dyDescent="0.2">
      <c r="E130">
        <f t="shared" si="35"/>
        <v>0</v>
      </c>
      <c r="F130">
        <f t="shared" si="25"/>
        <v>0</v>
      </c>
      <c r="G130">
        <f t="shared" si="26"/>
        <v>0</v>
      </c>
      <c r="H130">
        <f t="shared" si="27"/>
        <v>0</v>
      </c>
      <c r="I130">
        <f t="shared" si="36"/>
        <v>0</v>
      </c>
      <c r="J130">
        <f t="shared" si="37"/>
        <v>0</v>
      </c>
      <c r="K130">
        <f t="shared" si="38"/>
        <v>0</v>
      </c>
      <c r="L130">
        <f t="shared" si="39"/>
        <v>0</v>
      </c>
      <c r="M130">
        <f t="shared" si="40"/>
        <v>0</v>
      </c>
      <c r="N130">
        <f t="shared" si="41"/>
        <v>0</v>
      </c>
      <c r="O130">
        <f>IF($B$14,_xlfn.IFNA(INDEX(תמותה!$A$1:$E$121,MATCH(F130,תמותה!$A$1:A$121,0),IF($B$9="זכר",2,4)),1),0)</f>
        <v>0</v>
      </c>
      <c r="P130">
        <f>IF($B$14,_xlfn.IFNA(INDEX('שיפור תמותה'!$A$1:$E$8743,MATCH(F130&amp;G130,'שיפור תמותה'!$C$1:$C$8743,0),IF($B$9="זכר",4,5)),1),0)</f>
        <v>0</v>
      </c>
      <c r="Q130">
        <f>IF($B$14,_xlfn.IFNA(INDEX('שיפור תמותה'!$A$1:$E$8743,MATCH(F130&amp;G130-1,'שיפור תמותה'!$C$1:$C$8743,0),IF($B$9="זכר",4,5)),1),0)</f>
        <v>0</v>
      </c>
      <c r="R130">
        <f t="shared" si="28"/>
        <v>0</v>
      </c>
      <c r="S130">
        <f t="shared" si="29"/>
        <v>0</v>
      </c>
      <c r="T130">
        <f t="shared" si="42"/>
        <v>0</v>
      </c>
      <c r="U130">
        <f t="shared" si="30"/>
        <v>0</v>
      </c>
      <c r="V130">
        <f t="shared" si="31"/>
        <v>0</v>
      </c>
      <c r="W130">
        <f t="shared" si="43"/>
        <v>0</v>
      </c>
      <c r="X130">
        <f>IF($B$15,_xlfn.IFNA(INDEX(תמותה!$A$1:$E$121,MATCH(U130,תמותה!$A$1:A$121,0),IF($B$11="זכר",2,4)),1),0)</f>
        <v>0</v>
      </c>
      <c r="Y130">
        <f>IF($B$15,_xlfn.IFNA(INDEX('שיפור תמותה'!$A$1:$E$8743,MATCH(U130&amp;V130,'שיפור תמותה'!$C$1:$C$8743,0),IF($B$11="זכר",4,5)),1),0)</f>
        <v>0</v>
      </c>
      <c r="Z130">
        <f>IF($B$15,_xlfn.IFNA(INDEX('שיפור תמותה'!$A$1:$E$8743,MATCH(U130&amp;V130-1,'שיפור תמותה'!$C$1:$C$8743,0),IF($B$11="זכר",4,5)),1),0)</f>
        <v>0</v>
      </c>
      <c r="AA130">
        <f t="shared" si="32"/>
        <v>0</v>
      </c>
      <c r="AB130">
        <f t="shared" si="44"/>
        <v>0</v>
      </c>
      <c r="AC130">
        <f>IF($B$15,_xlfn.IFNA(INDEX(תמותה!$A$1:$E$121,MATCH(U130,תמותה!$A$1:A$121,0),IF($B$11="זכר",3,5)),1),0)</f>
        <v>0</v>
      </c>
      <c r="AD130">
        <f t="shared" si="33"/>
        <v>0</v>
      </c>
      <c r="AE130">
        <f t="shared" si="34"/>
        <v>0</v>
      </c>
      <c r="AF130">
        <f t="shared" si="45"/>
        <v>0</v>
      </c>
      <c r="AG130">
        <f t="shared" si="46"/>
        <v>0</v>
      </c>
      <c r="AH130">
        <f t="shared" si="47"/>
        <v>0</v>
      </c>
      <c r="AI130">
        <f t="shared" si="48"/>
        <v>0</v>
      </c>
      <c r="AJ130">
        <f t="shared" si="49"/>
        <v>0</v>
      </c>
    </row>
    <row r="131" spans="5:36" x14ac:dyDescent="0.2">
      <c r="E131">
        <f t="shared" si="35"/>
        <v>0</v>
      </c>
      <c r="F131">
        <f t="shared" ref="F131:F194" si="50">IF($B$14,ROUNDDOWN(E131/12,0),0)</f>
        <v>0</v>
      </c>
      <c r="G131">
        <f t="shared" ref="G131:G194" si="51">IF($B$14,ROUNDDOWN(($B$7+E131)/12,0),0)</f>
        <v>0</v>
      </c>
      <c r="H131">
        <f t="shared" ref="H131:H194" si="52">IF($B$14,(1+$B$2)^((E131-$E$2+1)/12),0)</f>
        <v>0</v>
      </c>
      <c r="I131">
        <f t="shared" si="36"/>
        <v>0</v>
      </c>
      <c r="J131">
        <f t="shared" si="37"/>
        <v>0</v>
      </c>
      <c r="K131">
        <f t="shared" si="38"/>
        <v>0</v>
      </c>
      <c r="L131">
        <f t="shared" si="39"/>
        <v>0</v>
      </c>
      <c r="M131">
        <f t="shared" si="40"/>
        <v>0</v>
      </c>
      <c r="N131">
        <f t="shared" si="41"/>
        <v>0</v>
      </c>
      <c r="O131">
        <f>IF($B$14,_xlfn.IFNA(INDEX(תמותה!$A$1:$E$121,MATCH(F131,תמותה!$A$1:A$121,0),IF($B$9="זכר",2,4)),1),0)</f>
        <v>0</v>
      </c>
      <c r="P131">
        <f>IF($B$14,_xlfn.IFNA(INDEX('שיפור תמותה'!$A$1:$E$8743,MATCH(F131&amp;G131,'שיפור תמותה'!$C$1:$C$8743,0),IF($B$9="זכר",4,5)),1),0)</f>
        <v>0</v>
      </c>
      <c r="Q131">
        <f>IF($B$14,_xlfn.IFNA(INDEX('שיפור תמותה'!$A$1:$E$8743,MATCH(F131&amp;G131-1,'שיפור תמותה'!$C$1:$C$8743,0),IF($B$9="זכר",4,5)),1),0)</f>
        <v>0</v>
      </c>
      <c r="R131">
        <f t="shared" ref="R131:R194" si="53">IF($B$14,AVERAGE(P131:Q131),0)</f>
        <v>0</v>
      </c>
      <c r="S131">
        <f t="shared" ref="S131:S194" si="54">IF($B$14,IF(E131&lt;$B$12,(1-(1-O131)^(1/12))*R131,1),0)</f>
        <v>0</v>
      </c>
      <c r="T131">
        <f t="shared" si="42"/>
        <v>0</v>
      </c>
      <c r="U131">
        <f t="shared" ref="U131:U194" si="55">IF($B$15,ROUNDDOWN(T131/12,0),0)</f>
        <v>0</v>
      </c>
      <c r="V131">
        <f t="shared" ref="V131:V194" si="56">IF($B$15,ROUNDDOWN(($B$8+T131)/12,0),0)</f>
        <v>0</v>
      </c>
      <c r="W131">
        <f t="shared" si="43"/>
        <v>0</v>
      </c>
      <c r="X131">
        <f>IF($B$15,_xlfn.IFNA(INDEX(תמותה!$A$1:$E$121,MATCH(U131,תמותה!$A$1:A$121,0),IF($B$11="זכר",2,4)),1),0)</f>
        <v>0</v>
      </c>
      <c r="Y131">
        <f>IF($B$15,_xlfn.IFNA(INDEX('שיפור תמותה'!$A$1:$E$8743,MATCH(U131&amp;V131,'שיפור תמותה'!$C$1:$C$8743,0),IF($B$11="זכר",4,5)),1),0)</f>
        <v>0</v>
      </c>
      <c r="Z131">
        <f>IF($B$15,_xlfn.IFNA(INDEX('שיפור תמותה'!$A$1:$E$8743,MATCH(U131&amp;V131-1,'שיפור תמותה'!$C$1:$C$8743,0),IF($B$11="זכר",4,5)),1),0)</f>
        <v>0</v>
      </c>
      <c r="AA131">
        <f t="shared" ref="AA131:AA194" si="57">IF($B$15,AVERAGE(Y131:Z131),0)</f>
        <v>0</v>
      </c>
      <c r="AB131">
        <f t="shared" si="44"/>
        <v>0</v>
      </c>
      <c r="AC131">
        <f>IF($B$15,_xlfn.IFNA(INDEX(תמותה!$A$1:$E$121,MATCH(U131,תמותה!$A$1:A$121,0),IF($B$11="זכר",3,5)),1),0)</f>
        <v>0</v>
      </c>
      <c r="AD131">
        <f t="shared" ref="AD131:AD194" si="58">IF($B$15,IF(T131&lt;$B$12,(1-(1-X131)^(1/12))*AA131,1),0)</f>
        <v>0</v>
      </c>
      <c r="AE131">
        <f t="shared" ref="AE131:AE194" si="59">IF($B$15,IF(T131&lt;$B$12,(1-(1-AC131)^(1/12))*AA131,1),0)</f>
        <v>0</v>
      </c>
      <c r="AF131">
        <f t="shared" si="45"/>
        <v>0</v>
      </c>
      <c r="AG131">
        <f t="shared" si="46"/>
        <v>0</v>
      </c>
      <c r="AH131">
        <f t="shared" si="47"/>
        <v>0</v>
      </c>
      <c r="AI131">
        <f t="shared" si="48"/>
        <v>0</v>
      </c>
      <c r="AJ131">
        <f t="shared" si="49"/>
        <v>0</v>
      </c>
    </row>
    <row r="132" spans="5:36" x14ac:dyDescent="0.2">
      <c r="E132">
        <f t="shared" ref="E132:E195" si="60">IF($B$14,E131+1,0)</f>
        <v>0</v>
      </c>
      <c r="F132">
        <f t="shared" si="50"/>
        <v>0</v>
      </c>
      <c r="G132">
        <f t="shared" si="51"/>
        <v>0</v>
      </c>
      <c r="H132">
        <f t="shared" si="52"/>
        <v>0</v>
      </c>
      <c r="I132">
        <f t="shared" ref="I132:I195" si="61">IF($B$14,IF(E132&lt;=$B$3,IF(AND((E132-$E$2)&lt;0,E132&lt;$B$4),I131+1/H132,I131+N131/H132)),0)</f>
        <v>0</v>
      </c>
      <c r="J132">
        <f t="shared" ref="J132:J195" si="62">IF($B$14,IF(E132&lt;=$B$3,IF(AND((E132-$E$2)&lt;60,E132&lt;$B$4),J131+1/H132,J131+N131/H132)),0)</f>
        <v>0</v>
      </c>
      <c r="K132">
        <f t="shared" ref="K132:K195" si="63">IF($B$14,IF(E132&lt;=$B$3,IF(AND((E132-$E$2)&lt;120,E132&lt;$B$4),K131+1/H132,K131+N131/H132)),0)</f>
        <v>0</v>
      </c>
      <c r="L132">
        <f t="shared" ref="L132:L195" si="64">IF($B$14,IF(E132&lt;=$B$3,IF(AND((E132-$E$2)&lt;180,E132&lt;$B$4),L131+1/H132,L131+N131/H132)),0)</f>
        <v>0</v>
      </c>
      <c r="M132">
        <f t="shared" ref="M132:M195" si="65">IF($B$14,IF(E132&lt;=$B$3,IF(AND((E132-$E$2)&lt;240,E132&lt;$B$4),M131+1/H132,M131+N131/H132)),0)</f>
        <v>0</v>
      </c>
      <c r="N132">
        <f t="shared" ref="N132:N195" si="66">IF($B$14,N131*(1-S132),0)</f>
        <v>0</v>
      </c>
      <c r="O132">
        <f>IF($B$14,_xlfn.IFNA(INDEX(תמותה!$A$1:$E$121,MATCH(F132,תמותה!$A$1:A$121,0),IF($B$9="זכר",2,4)),1),0)</f>
        <v>0</v>
      </c>
      <c r="P132">
        <f>IF($B$14,_xlfn.IFNA(INDEX('שיפור תמותה'!$A$1:$E$8743,MATCH(F132&amp;G132,'שיפור תמותה'!$C$1:$C$8743,0),IF($B$9="זכר",4,5)),1),0)</f>
        <v>0</v>
      </c>
      <c r="Q132">
        <f>IF($B$14,_xlfn.IFNA(INDEX('שיפור תמותה'!$A$1:$E$8743,MATCH(F132&amp;G132-1,'שיפור תמותה'!$C$1:$C$8743,0),IF($B$9="זכר",4,5)),1),0)</f>
        <v>0</v>
      </c>
      <c r="R132">
        <f t="shared" si="53"/>
        <v>0</v>
      </c>
      <c r="S132">
        <f t="shared" si="54"/>
        <v>0</v>
      </c>
      <c r="T132">
        <f t="shared" ref="T132:T195" si="67">IF($B$15,T131+1,0)</f>
        <v>0</v>
      </c>
      <c r="U132">
        <f t="shared" si="55"/>
        <v>0</v>
      </c>
      <c r="V132">
        <f t="shared" si="56"/>
        <v>0</v>
      </c>
      <c r="W132">
        <f t="shared" ref="W132:W195" si="68">IF($B$15,W131*(1-AD132),0)</f>
        <v>0</v>
      </c>
      <c r="X132">
        <f>IF($B$15,_xlfn.IFNA(INDEX(תמותה!$A$1:$E$121,MATCH(U132,תמותה!$A$1:A$121,0),IF($B$11="זכר",2,4)),1),0)</f>
        <v>0</v>
      </c>
      <c r="Y132">
        <f>IF($B$15,_xlfn.IFNA(INDEX('שיפור תמותה'!$A$1:$E$8743,MATCH(U132&amp;V132,'שיפור תמותה'!$C$1:$C$8743,0),IF($B$11="זכר",4,5)),1),0)</f>
        <v>0</v>
      </c>
      <c r="Z132">
        <f>IF($B$15,_xlfn.IFNA(INDEX('שיפור תמותה'!$A$1:$E$8743,MATCH(U132&amp;V132-1,'שיפור תמותה'!$C$1:$C$8743,0),IF($B$11="זכר",4,5)),1),0)</f>
        <v>0</v>
      </c>
      <c r="AA132">
        <f t="shared" si="57"/>
        <v>0</v>
      </c>
      <c r="AB132">
        <f t="shared" ref="AB132:AB195" si="69">IF($B$15,AB131*(1-AE132)+S132*W132*N131,0)</f>
        <v>0</v>
      </c>
      <c r="AC132">
        <f>IF($B$15,_xlfn.IFNA(INDEX(תמותה!$A$1:$E$121,MATCH(U132,תמותה!$A$1:A$121,0),IF($B$11="זכר",3,5)),1),0)</f>
        <v>0</v>
      </c>
      <c r="AD132">
        <f t="shared" si="58"/>
        <v>0</v>
      </c>
      <c r="AE132">
        <f t="shared" si="59"/>
        <v>0</v>
      </c>
      <c r="AF132">
        <f t="shared" ref="AF132:AF195" si="70">IF($B$15,IF(E132&lt;=$B$3,IF(AND((E132-$E$2)&lt;0,E132&lt;$B$4),AF131+0/H132,AF131+AB131/H132)),0)</f>
        <v>0</v>
      </c>
      <c r="AG132">
        <f t="shared" ref="AG132:AG195" si="71">IF($B$15,IF(E132&lt;=$B$3,IF(AND((E132-$E$2)&lt;60,E132&lt;$B$4),AG131+0/H132,AG131+AB131/H132)),0)</f>
        <v>0</v>
      </c>
      <c r="AH132">
        <f t="shared" ref="AH132:AH195" si="72">IF($B$15,IF(E132&lt;=$B$3,IF(AND((E132-$E$2)&lt;120,E132&lt;$B$4),AH131+0/H132,AH131+AB131/H132)),0)</f>
        <v>0</v>
      </c>
      <c r="AI132">
        <f t="shared" ref="AI132:AI195" si="73">IF($B$15,IF(E132&lt;=$B$3,IF(AND((E132-$E$2)&lt;180,E132&lt;$B$4),AI131+0/H132,AI131+AB131/H132)),0)</f>
        <v>0</v>
      </c>
      <c r="AJ132">
        <f t="shared" ref="AJ132:AJ195" si="74">IF($B$15,IF(E132&lt;=$B$3,IF(AND((E132-$E$2)&lt;240,E132&lt;$B$4),AJ131+0/H132,AJ131+AB131/H132)),0)</f>
        <v>0</v>
      </c>
    </row>
    <row r="133" spans="5:36" x14ac:dyDescent="0.2">
      <c r="E133">
        <f t="shared" si="60"/>
        <v>0</v>
      </c>
      <c r="F133">
        <f t="shared" si="50"/>
        <v>0</v>
      </c>
      <c r="G133">
        <f t="shared" si="51"/>
        <v>0</v>
      </c>
      <c r="H133">
        <f t="shared" si="52"/>
        <v>0</v>
      </c>
      <c r="I133">
        <f t="shared" si="61"/>
        <v>0</v>
      </c>
      <c r="J133">
        <f t="shared" si="62"/>
        <v>0</v>
      </c>
      <c r="K133">
        <f t="shared" si="63"/>
        <v>0</v>
      </c>
      <c r="L133">
        <f t="shared" si="64"/>
        <v>0</v>
      </c>
      <c r="M133">
        <f t="shared" si="65"/>
        <v>0</v>
      </c>
      <c r="N133">
        <f t="shared" si="66"/>
        <v>0</v>
      </c>
      <c r="O133">
        <f>IF($B$14,_xlfn.IFNA(INDEX(תמותה!$A$1:$E$121,MATCH(F133,תמותה!$A$1:A$121,0),IF($B$9="זכר",2,4)),1),0)</f>
        <v>0</v>
      </c>
      <c r="P133">
        <f>IF($B$14,_xlfn.IFNA(INDEX('שיפור תמותה'!$A$1:$E$8743,MATCH(F133&amp;G133,'שיפור תמותה'!$C$1:$C$8743,0),IF($B$9="זכר",4,5)),1),0)</f>
        <v>0</v>
      </c>
      <c r="Q133">
        <f>IF($B$14,_xlfn.IFNA(INDEX('שיפור תמותה'!$A$1:$E$8743,MATCH(F133&amp;G133-1,'שיפור תמותה'!$C$1:$C$8743,0),IF($B$9="זכר",4,5)),1),0)</f>
        <v>0</v>
      </c>
      <c r="R133">
        <f t="shared" si="53"/>
        <v>0</v>
      </c>
      <c r="S133">
        <f t="shared" si="54"/>
        <v>0</v>
      </c>
      <c r="T133">
        <f t="shared" si="67"/>
        <v>0</v>
      </c>
      <c r="U133">
        <f t="shared" si="55"/>
        <v>0</v>
      </c>
      <c r="V133">
        <f t="shared" si="56"/>
        <v>0</v>
      </c>
      <c r="W133">
        <f t="shared" si="68"/>
        <v>0</v>
      </c>
      <c r="X133">
        <f>IF($B$15,_xlfn.IFNA(INDEX(תמותה!$A$1:$E$121,MATCH(U133,תמותה!$A$1:A$121,0),IF($B$11="זכר",2,4)),1),0)</f>
        <v>0</v>
      </c>
      <c r="Y133">
        <f>IF($B$15,_xlfn.IFNA(INDEX('שיפור תמותה'!$A$1:$E$8743,MATCH(U133&amp;V133,'שיפור תמותה'!$C$1:$C$8743,0),IF($B$11="זכר",4,5)),1),0)</f>
        <v>0</v>
      </c>
      <c r="Z133">
        <f>IF($B$15,_xlfn.IFNA(INDEX('שיפור תמותה'!$A$1:$E$8743,MATCH(U133&amp;V133-1,'שיפור תמותה'!$C$1:$C$8743,0),IF($B$11="זכר",4,5)),1),0)</f>
        <v>0</v>
      </c>
      <c r="AA133">
        <f t="shared" si="57"/>
        <v>0</v>
      </c>
      <c r="AB133">
        <f t="shared" si="69"/>
        <v>0</v>
      </c>
      <c r="AC133">
        <f>IF($B$15,_xlfn.IFNA(INDEX(תמותה!$A$1:$E$121,MATCH(U133,תמותה!$A$1:A$121,0),IF($B$11="זכר",3,5)),1),0)</f>
        <v>0</v>
      </c>
      <c r="AD133">
        <f t="shared" si="58"/>
        <v>0</v>
      </c>
      <c r="AE133">
        <f t="shared" si="59"/>
        <v>0</v>
      </c>
      <c r="AF133">
        <f t="shared" si="70"/>
        <v>0</v>
      </c>
      <c r="AG133">
        <f t="shared" si="71"/>
        <v>0</v>
      </c>
      <c r="AH133">
        <f t="shared" si="72"/>
        <v>0</v>
      </c>
      <c r="AI133">
        <f t="shared" si="73"/>
        <v>0</v>
      </c>
      <c r="AJ133">
        <f t="shared" si="74"/>
        <v>0</v>
      </c>
    </row>
    <row r="134" spans="5:36" x14ac:dyDescent="0.2">
      <c r="E134">
        <f t="shared" si="60"/>
        <v>0</v>
      </c>
      <c r="F134">
        <f t="shared" si="50"/>
        <v>0</v>
      </c>
      <c r="G134">
        <f t="shared" si="51"/>
        <v>0</v>
      </c>
      <c r="H134">
        <f t="shared" si="52"/>
        <v>0</v>
      </c>
      <c r="I134">
        <f t="shared" si="61"/>
        <v>0</v>
      </c>
      <c r="J134">
        <f t="shared" si="62"/>
        <v>0</v>
      </c>
      <c r="K134">
        <f t="shared" si="63"/>
        <v>0</v>
      </c>
      <c r="L134">
        <f t="shared" si="64"/>
        <v>0</v>
      </c>
      <c r="M134">
        <f t="shared" si="65"/>
        <v>0</v>
      </c>
      <c r="N134">
        <f t="shared" si="66"/>
        <v>0</v>
      </c>
      <c r="O134">
        <f>IF($B$14,_xlfn.IFNA(INDEX(תמותה!$A$1:$E$121,MATCH(F134,תמותה!$A$1:A$121,0),IF($B$9="זכר",2,4)),1),0)</f>
        <v>0</v>
      </c>
      <c r="P134">
        <f>IF($B$14,_xlfn.IFNA(INDEX('שיפור תמותה'!$A$1:$E$8743,MATCH(F134&amp;G134,'שיפור תמותה'!$C$1:$C$8743,0),IF($B$9="זכר",4,5)),1),0)</f>
        <v>0</v>
      </c>
      <c r="Q134">
        <f>IF($B$14,_xlfn.IFNA(INDEX('שיפור תמותה'!$A$1:$E$8743,MATCH(F134&amp;G134-1,'שיפור תמותה'!$C$1:$C$8743,0),IF($B$9="זכר",4,5)),1),0)</f>
        <v>0</v>
      </c>
      <c r="R134">
        <f t="shared" si="53"/>
        <v>0</v>
      </c>
      <c r="S134">
        <f t="shared" si="54"/>
        <v>0</v>
      </c>
      <c r="T134">
        <f t="shared" si="67"/>
        <v>0</v>
      </c>
      <c r="U134">
        <f t="shared" si="55"/>
        <v>0</v>
      </c>
      <c r="V134">
        <f t="shared" si="56"/>
        <v>0</v>
      </c>
      <c r="W134">
        <f t="shared" si="68"/>
        <v>0</v>
      </c>
      <c r="X134">
        <f>IF($B$15,_xlfn.IFNA(INDEX(תמותה!$A$1:$E$121,MATCH(U134,תמותה!$A$1:A$121,0),IF($B$11="זכר",2,4)),1),0)</f>
        <v>0</v>
      </c>
      <c r="Y134">
        <f>IF($B$15,_xlfn.IFNA(INDEX('שיפור תמותה'!$A$1:$E$8743,MATCH(U134&amp;V134,'שיפור תמותה'!$C$1:$C$8743,0),IF($B$11="זכר",4,5)),1),0)</f>
        <v>0</v>
      </c>
      <c r="Z134">
        <f>IF($B$15,_xlfn.IFNA(INDEX('שיפור תמותה'!$A$1:$E$8743,MATCH(U134&amp;V134-1,'שיפור תמותה'!$C$1:$C$8743,0),IF($B$11="זכר",4,5)),1),0)</f>
        <v>0</v>
      </c>
      <c r="AA134">
        <f t="shared" si="57"/>
        <v>0</v>
      </c>
      <c r="AB134">
        <f t="shared" si="69"/>
        <v>0</v>
      </c>
      <c r="AC134">
        <f>IF($B$15,_xlfn.IFNA(INDEX(תמותה!$A$1:$E$121,MATCH(U134,תמותה!$A$1:A$121,0),IF($B$11="זכר",3,5)),1),0)</f>
        <v>0</v>
      </c>
      <c r="AD134">
        <f t="shared" si="58"/>
        <v>0</v>
      </c>
      <c r="AE134">
        <f t="shared" si="59"/>
        <v>0</v>
      </c>
      <c r="AF134">
        <f t="shared" si="70"/>
        <v>0</v>
      </c>
      <c r="AG134">
        <f t="shared" si="71"/>
        <v>0</v>
      </c>
      <c r="AH134">
        <f t="shared" si="72"/>
        <v>0</v>
      </c>
      <c r="AI134">
        <f t="shared" si="73"/>
        <v>0</v>
      </c>
      <c r="AJ134">
        <f t="shared" si="74"/>
        <v>0</v>
      </c>
    </row>
    <row r="135" spans="5:36" x14ac:dyDescent="0.2">
      <c r="E135">
        <f t="shared" si="60"/>
        <v>0</v>
      </c>
      <c r="F135">
        <f t="shared" si="50"/>
        <v>0</v>
      </c>
      <c r="G135">
        <f t="shared" si="51"/>
        <v>0</v>
      </c>
      <c r="H135">
        <f t="shared" si="52"/>
        <v>0</v>
      </c>
      <c r="I135">
        <f t="shared" si="61"/>
        <v>0</v>
      </c>
      <c r="J135">
        <f t="shared" si="62"/>
        <v>0</v>
      </c>
      <c r="K135">
        <f t="shared" si="63"/>
        <v>0</v>
      </c>
      <c r="L135">
        <f t="shared" si="64"/>
        <v>0</v>
      </c>
      <c r="M135">
        <f t="shared" si="65"/>
        <v>0</v>
      </c>
      <c r="N135">
        <f t="shared" si="66"/>
        <v>0</v>
      </c>
      <c r="O135">
        <f>IF($B$14,_xlfn.IFNA(INDEX(תמותה!$A$1:$E$121,MATCH(F135,תמותה!$A$1:A$121,0),IF($B$9="זכר",2,4)),1),0)</f>
        <v>0</v>
      </c>
      <c r="P135">
        <f>IF($B$14,_xlfn.IFNA(INDEX('שיפור תמותה'!$A$1:$E$8743,MATCH(F135&amp;G135,'שיפור תמותה'!$C$1:$C$8743,0),IF($B$9="זכר",4,5)),1),0)</f>
        <v>0</v>
      </c>
      <c r="Q135">
        <f>IF($B$14,_xlfn.IFNA(INDEX('שיפור תמותה'!$A$1:$E$8743,MATCH(F135&amp;G135-1,'שיפור תמותה'!$C$1:$C$8743,0),IF($B$9="זכר",4,5)),1),0)</f>
        <v>0</v>
      </c>
      <c r="R135">
        <f t="shared" si="53"/>
        <v>0</v>
      </c>
      <c r="S135">
        <f t="shared" si="54"/>
        <v>0</v>
      </c>
      <c r="T135">
        <f t="shared" si="67"/>
        <v>0</v>
      </c>
      <c r="U135">
        <f t="shared" si="55"/>
        <v>0</v>
      </c>
      <c r="V135">
        <f t="shared" si="56"/>
        <v>0</v>
      </c>
      <c r="W135">
        <f t="shared" si="68"/>
        <v>0</v>
      </c>
      <c r="X135">
        <f>IF($B$15,_xlfn.IFNA(INDEX(תמותה!$A$1:$E$121,MATCH(U135,תמותה!$A$1:A$121,0),IF($B$11="זכר",2,4)),1),0)</f>
        <v>0</v>
      </c>
      <c r="Y135">
        <f>IF($B$15,_xlfn.IFNA(INDEX('שיפור תמותה'!$A$1:$E$8743,MATCH(U135&amp;V135,'שיפור תמותה'!$C$1:$C$8743,0),IF($B$11="זכר",4,5)),1),0)</f>
        <v>0</v>
      </c>
      <c r="Z135">
        <f>IF($B$15,_xlfn.IFNA(INDEX('שיפור תמותה'!$A$1:$E$8743,MATCH(U135&amp;V135-1,'שיפור תמותה'!$C$1:$C$8743,0),IF($B$11="זכר",4,5)),1),0)</f>
        <v>0</v>
      </c>
      <c r="AA135">
        <f t="shared" si="57"/>
        <v>0</v>
      </c>
      <c r="AB135">
        <f t="shared" si="69"/>
        <v>0</v>
      </c>
      <c r="AC135">
        <f>IF($B$15,_xlfn.IFNA(INDEX(תמותה!$A$1:$E$121,MATCH(U135,תמותה!$A$1:A$121,0),IF($B$11="זכר",3,5)),1),0)</f>
        <v>0</v>
      </c>
      <c r="AD135">
        <f t="shared" si="58"/>
        <v>0</v>
      </c>
      <c r="AE135">
        <f t="shared" si="59"/>
        <v>0</v>
      </c>
      <c r="AF135">
        <f t="shared" si="70"/>
        <v>0</v>
      </c>
      <c r="AG135">
        <f t="shared" si="71"/>
        <v>0</v>
      </c>
      <c r="AH135">
        <f t="shared" si="72"/>
        <v>0</v>
      </c>
      <c r="AI135">
        <f t="shared" si="73"/>
        <v>0</v>
      </c>
      <c r="AJ135">
        <f t="shared" si="74"/>
        <v>0</v>
      </c>
    </row>
    <row r="136" spans="5:36" x14ac:dyDescent="0.2">
      <c r="E136">
        <f t="shared" si="60"/>
        <v>0</v>
      </c>
      <c r="F136">
        <f t="shared" si="50"/>
        <v>0</v>
      </c>
      <c r="G136">
        <f t="shared" si="51"/>
        <v>0</v>
      </c>
      <c r="H136">
        <f t="shared" si="52"/>
        <v>0</v>
      </c>
      <c r="I136">
        <f t="shared" si="61"/>
        <v>0</v>
      </c>
      <c r="J136">
        <f t="shared" si="62"/>
        <v>0</v>
      </c>
      <c r="K136">
        <f t="shared" si="63"/>
        <v>0</v>
      </c>
      <c r="L136">
        <f t="shared" si="64"/>
        <v>0</v>
      </c>
      <c r="M136">
        <f t="shared" si="65"/>
        <v>0</v>
      </c>
      <c r="N136">
        <f t="shared" si="66"/>
        <v>0</v>
      </c>
      <c r="O136">
        <f>IF($B$14,_xlfn.IFNA(INDEX(תמותה!$A$1:$E$121,MATCH(F136,תמותה!$A$1:A$121,0),IF($B$9="זכר",2,4)),1),0)</f>
        <v>0</v>
      </c>
      <c r="P136">
        <f>IF($B$14,_xlfn.IFNA(INDEX('שיפור תמותה'!$A$1:$E$8743,MATCH(F136&amp;G136,'שיפור תמותה'!$C$1:$C$8743,0),IF($B$9="זכר",4,5)),1),0)</f>
        <v>0</v>
      </c>
      <c r="Q136">
        <f>IF($B$14,_xlfn.IFNA(INDEX('שיפור תמותה'!$A$1:$E$8743,MATCH(F136&amp;G136-1,'שיפור תמותה'!$C$1:$C$8743,0),IF($B$9="זכר",4,5)),1),0)</f>
        <v>0</v>
      </c>
      <c r="R136">
        <f t="shared" si="53"/>
        <v>0</v>
      </c>
      <c r="S136">
        <f t="shared" si="54"/>
        <v>0</v>
      </c>
      <c r="T136">
        <f t="shared" si="67"/>
        <v>0</v>
      </c>
      <c r="U136">
        <f t="shared" si="55"/>
        <v>0</v>
      </c>
      <c r="V136">
        <f t="shared" si="56"/>
        <v>0</v>
      </c>
      <c r="W136">
        <f t="shared" si="68"/>
        <v>0</v>
      </c>
      <c r="X136">
        <f>IF($B$15,_xlfn.IFNA(INDEX(תמותה!$A$1:$E$121,MATCH(U136,תמותה!$A$1:A$121,0),IF($B$11="זכר",2,4)),1),0)</f>
        <v>0</v>
      </c>
      <c r="Y136">
        <f>IF($B$15,_xlfn.IFNA(INDEX('שיפור תמותה'!$A$1:$E$8743,MATCH(U136&amp;V136,'שיפור תמותה'!$C$1:$C$8743,0),IF($B$11="זכר",4,5)),1),0)</f>
        <v>0</v>
      </c>
      <c r="Z136">
        <f>IF($B$15,_xlfn.IFNA(INDEX('שיפור תמותה'!$A$1:$E$8743,MATCH(U136&amp;V136-1,'שיפור תמותה'!$C$1:$C$8743,0),IF($B$11="זכר",4,5)),1),0)</f>
        <v>0</v>
      </c>
      <c r="AA136">
        <f t="shared" si="57"/>
        <v>0</v>
      </c>
      <c r="AB136">
        <f t="shared" si="69"/>
        <v>0</v>
      </c>
      <c r="AC136">
        <f>IF($B$15,_xlfn.IFNA(INDEX(תמותה!$A$1:$E$121,MATCH(U136,תמותה!$A$1:A$121,0),IF($B$11="זכר",3,5)),1),0)</f>
        <v>0</v>
      </c>
      <c r="AD136">
        <f t="shared" si="58"/>
        <v>0</v>
      </c>
      <c r="AE136">
        <f t="shared" si="59"/>
        <v>0</v>
      </c>
      <c r="AF136">
        <f t="shared" si="70"/>
        <v>0</v>
      </c>
      <c r="AG136">
        <f t="shared" si="71"/>
        <v>0</v>
      </c>
      <c r="AH136">
        <f t="shared" si="72"/>
        <v>0</v>
      </c>
      <c r="AI136">
        <f t="shared" si="73"/>
        <v>0</v>
      </c>
      <c r="AJ136">
        <f t="shared" si="74"/>
        <v>0</v>
      </c>
    </row>
    <row r="137" spans="5:36" x14ac:dyDescent="0.2">
      <c r="E137">
        <f t="shared" si="60"/>
        <v>0</v>
      </c>
      <c r="F137">
        <f t="shared" si="50"/>
        <v>0</v>
      </c>
      <c r="G137">
        <f t="shared" si="51"/>
        <v>0</v>
      </c>
      <c r="H137">
        <f t="shared" si="52"/>
        <v>0</v>
      </c>
      <c r="I137">
        <f t="shared" si="61"/>
        <v>0</v>
      </c>
      <c r="J137">
        <f t="shared" si="62"/>
        <v>0</v>
      </c>
      <c r="K137">
        <f t="shared" si="63"/>
        <v>0</v>
      </c>
      <c r="L137">
        <f t="shared" si="64"/>
        <v>0</v>
      </c>
      <c r="M137">
        <f t="shared" si="65"/>
        <v>0</v>
      </c>
      <c r="N137">
        <f t="shared" si="66"/>
        <v>0</v>
      </c>
      <c r="O137">
        <f>IF($B$14,_xlfn.IFNA(INDEX(תמותה!$A$1:$E$121,MATCH(F137,תמותה!$A$1:A$121,0),IF($B$9="זכר",2,4)),1),0)</f>
        <v>0</v>
      </c>
      <c r="P137">
        <f>IF($B$14,_xlfn.IFNA(INDEX('שיפור תמותה'!$A$1:$E$8743,MATCH(F137&amp;G137,'שיפור תמותה'!$C$1:$C$8743,0),IF($B$9="זכר",4,5)),1),0)</f>
        <v>0</v>
      </c>
      <c r="Q137">
        <f>IF($B$14,_xlfn.IFNA(INDEX('שיפור תמותה'!$A$1:$E$8743,MATCH(F137&amp;G137-1,'שיפור תמותה'!$C$1:$C$8743,0),IF($B$9="זכר",4,5)),1),0)</f>
        <v>0</v>
      </c>
      <c r="R137">
        <f t="shared" si="53"/>
        <v>0</v>
      </c>
      <c r="S137">
        <f t="shared" si="54"/>
        <v>0</v>
      </c>
      <c r="T137">
        <f t="shared" si="67"/>
        <v>0</v>
      </c>
      <c r="U137">
        <f t="shared" si="55"/>
        <v>0</v>
      </c>
      <c r="V137">
        <f t="shared" si="56"/>
        <v>0</v>
      </c>
      <c r="W137">
        <f t="shared" si="68"/>
        <v>0</v>
      </c>
      <c r="X137">
        <f>IF($B$15,_xlfn.IFNA(INDEX(תמותה!$A$1:$E$121,MATCH(U137,תמותה!$A$1:A$121,0),IF($B$11="זכר",2,4)),1),0)</f>
        <v>0</v>
      </c>
      <c r="Y137">
        <f>IF($B$15,_xlfn.IFNA(INDEX('שיפור תמותה'!$A$1:$E$8743,MATCH(U137&amp;V137,'שיפור תמותה'!$C$1:$C$8743,0),IF($B$11="זכר",4,5)),1),0)</f>
        <v>0</v>
      </c>
      <c r="Z137">
        <f>IF($B$15,_xlfn.IFNA(INDEX('שיפור תמותה'!$A$1:$E$8743,MATCH(U137&amp;V137-1,'שיפור תמותה'!$C$1:$C$8743,0),IF($B$11="זכר",4,5)),1),0)</f>
        <v>0</v>
      </c>
      <c r="AA137">
        <f t="shared" si="57"/>
        <v>0</v>
      </c>
      <c r="AB137">
        <f t="shared" si="69"/>
        <v>0</v>
      </c>
      <c r="AC137">
        <f>IF($B$15,_xlfn.IFNA(INDEX(תמותה!$A$1:$E$121,MATCH(U137,תמותה!$A$1:A$121,0),IF($B$11="זכר",3,5)),1),0)</f>
        <v>0</v>
      </c>
      <c r="AD137">
        <f t="shared" si="58"/>
        <v>0</v>
      </c>
      <c r="AE137">
        <f t="shared" si="59"/>
        <v>0</v>
      </c>
      <c r="AF137">
        <f t="shared" si="70"/>
        <v>0</v>
      </c>
      <c r="AG137">
        <f t="shared" si="71"/>
        <v>0</v>
      </c>
      <c r="AH137">
        <f t="shared" si="72"/>
        <v>0</v>
      </c>
      <c r="AI137">
        <f t="shared" si="73"/>
        <v>0</v>
      </c>
      <c r="AJ137">
        <f t="shared" si="74"/>
        <v>0</v>
      </c>
    </row>
    <row r="138" spans="5:36" x14ac:dyDescent="0.2">
      <c r="E138">
        <f t="shared" si="60"/>
        <v>0</v>
      </c>
      <c r="F138">
        <f t="shared" si="50"/>
        <v>0</v>
      </c>
      <c r="G138">
        <f t="shared" si="51"/>
        <v>0</v>
      </c>
      <c r="H138">
        <f t="shared" si="52"/>
        <v>0</v>
      </c>
      <c r="I138">
        <f t="shared" si="61"/>
        <v>0</v>
      </c>
      <c r="J138">
        <f t="shared" si="62"/>
        <v>0</v>
      </c>
      <c r="K138">
        <f t="shared" si="63"/>
        <v>0</v>
      </c>
      <c r="L138">
        <f t="shared" si="64"/>
        <v>0</v>
      </c>
      <c r="M138">
        <f t="shared" si="65"/>
        <v>0</v>
      </c>
      <c r="N138">
        <f t="shared" si="66"/>
        <v>0</v>
      </c>
      <c r="O138">
        <f>IF($B$14,_xlfn.IFNA(INDEX(תמותה!$A$1:$E$121,MATCH(F138,תמותה!$A$1:A$121,0),IF($B$9="זכר",2,4)),1),0)</f>
        <v>0</v>
      </c>
      <c r="P138">
        <f>IF($B$14,_xlfn.IFNA(INDEX('שיפור תמותה'!$A$1:$E$8743,MATCH(F138&amp;G138,'שיפור תמותה'!$C$1:$C$8743,0),IF($B$9="זכר",4,5)),1),0)</f>
        <v>0</v>
      </c>
      <c r="Q138">
        <f>IF($B$14,_xlfn.IFNA(INDEX('שיפור תמותה'!$A$1:$E$8743,MATCH(F138&amp;G138-1,'שיפור תמותה'!$C$1:$C$8743,0),IF($B$9="זכר",4,5)),1),0)</f>
        <v>0</v>
      </c>
      <c r="R138">
        <f t="shared" si="53"/>
        <v>0</v>
      </c>
      <c r="S138">
        <f t="shared" si="54"/>
        <v>0</v>
      </c>
      <c r="T138">
        <f t="shared" si="67"/>
        <v>0</v>
      </c>
      <c r="U138">
        <f t="shared" si="55"/>
        <v>0</v>
      </c>
      <c r="V138">
        <f t="shared" si="56"/>
        <v>0</v>
      </c>
      <c r="W138">
        <f t="shared" si="68"/>
        <v>0</v>
      </c>
      <c r="X138">
        <f>IF($B$15,_xlfn.IFNA(INDEX(תמותה!$A$1:$E$121,MATCH(U138,תמותה!$A$1:A$121,0),IF($B$11="זכר",2,4)),1),0)</f>
        <v>0</v>
      </c>
      <c r="Y138">
        <f>IF($B$15,_xlfn.IFNA(INDEX('שיפור תמותה'!$A$1:$E$8743,MATCH(U138&amp;V138,'שיפור תמותה'!$C$1:$C$8743,0),IF($B$11="זכר",4,5)),1),0)</f>
        <v>0</v>
      </c>
      <c r="Z138">
        <f>IF($B$15,_xlfn.IFNA(INDEX('שיפור תמותה'!$A$1:$E$8743,MATCH(U138&amp;V138-1,'שיפור תמותה'!$C$1:$C$8743,0),IF($B$11="זכר",4,5)),1),0)</f>
        <v>0</v>
      </c>
      <c r="AA138">
        <f t="shared" si="57"/>
        <v>0</v>
      </c>
      <c r="AB138">
        <f t="shared" si="69"/>
        <v>0</v>
      </c>
      <c r="AC138">
        <f>IF($B$15,_xlfn.IFNA(INDEX(תמותה!$A$1:$E$121,MATCH(U138,תמותה!$A$1:A$121,0),IF($B$11="זכר",3,5)),1),0)</f>
        <v>0</v>
      </c>
      <c r="AD138">
        <f t="shared" si="58"/>
        <v>0</v>
      </c>
      <c r="AE138">
        <f t="shared" si="59"/>
        <v>0</v>
      </c>
      <c r="AF138">
        <f t="shared" si="70"/>
        <v>0</v>
      </c>
      <c r="AG138">
        <f t="shared" si="71"/>
        <v>0</v>
      </c>
      <c r="AH138">
        <f t="shared" si="72"/>
        <v>0</v>
      </c>
      <c r="AI138">
        <f t="shared" si="73"/>
        <v>0</v>
      </c>
      <c r="AJ138">
        <f t="shared" si="74"/>
        <v>0</v>
      </c>
    </row>
    <row r="139" spans="5:36" x14ac:dyDescent="0.2">
      <c r="E139">
        <f t="shared" si="60"/>
        <v>0</v>
      </c>
      <c r="F139">
        <f t="shared" si="50"/>
        <v>0</v>
      </c>
      <c r="G139">
        <f t="shared" si="51"/>
        <v>0</v>
      </c>
      <c r="H139">
        <f t="shared" si="52"/>
        <v>0</v>
      </c>
      <c r="I139">
        <f t="shared" si="61"/>
        <v>0</v>
      </c>
      <c r="J139">
        <f t="shared" si="62"/>
        <v>0</v>
      </c>
      <c r="K139">
        <f t="shared" si="63"/>
        <v>0</v>
      </c>
      <c r="L139">
        <f t="shared" si="64"/>
        <v>0</v>
      </c>
      <c r="M139">
        <f t="shared" si="65"/>
        <v>0</v>
      </c>
      <c r="N139">
        <f t="shared" si="66"/>
        <v>0</v>
      </c>
      <c r="O139">
        <f>IF($B$14,_xlfn.IFNA(INDEX(תמותה!$A$1:$E$121,MATCH(F139,תמותה!$A$1:A$121,0),IF($B$9="זכר",2,4)),1),0)</f>
        <v>0</v>
      </c>
      <c r="P139">
        <f>IF($B$14,_xlfn.IFNA(INDEX('שיפור תמותה'!$A$1:$E$8743,MATCH(F139&amp;G139,'שיפור תמותה'!$C$1:$C$8743,0),IF($B$9="זכר",4,5)),1),0)</f>
        <v>0</v>
      </c>
      <c r="Q139">
        <f>IF($B$14,_xlfn.IFNA(INDEX('שיפור תמותה'!$A$1:$E$8743,MATCH(F139&amp;G139-1,'שיפור תמותה'!$C$1:$C$8743,0),IF($B$9="זכר",4,5)),1),0)</f>
        <v>0</v>
      </c>
      <c r="R139">
        <f t="shared" si="53"/>
        <v>0</v>
      </c>
      <c r="S139">
        <f t="shared" si="54"/>
        <v>0</v>
      </c>
      <c r="T139">
        <f t="shared" si="67"/>
        <v>0</v>
      </c>
      <c r="U139">
        <f t="shared" si="55"/>
        <v>0</v>
      </c>
      <c r="V139">
        <f t="shared" si="56"/>
        <v>0</v>
      </c>
      <c r="W139">
        <f t="shared" si="68"/>
        <v>0</v>
      </c>
      <c r="X139">
        <f>IF($B$15,_xlfn.IFNA(INDEX(תמותה!$A$1:$E$121,MATCH(U139,תמותה!$A$1:A$121,0),IF($B$11="זכר",2,4)),1),0)</f>
        <v>0</v>
      </c>
      <c r="Y139">
        <f>IF($B$15,_xlfn.IFNA(INDEX('שיפור תמותה'!$A$1:$E$8743,MATCH(U139&amp;V139,'שיפור תמותה'!$C$1:$C$8743,0),IF($B$11="זכר",4,5)),1),0)</f>
        <v>0</v>
      </c>
      <c r="Z139">
        <f>IF($B$15,_xlfn.IFNA(INDEX('שיפור תמותה'!$A$1:$E$8743,MATCH(U139&amp;V139-1,'שיפור תמותה'!$C$1:$C$8743,0),IF($B$11="זכר",4,5)),1),0)</f>
        <v>0</v>
      </c>
      <c r="AA139">
        <f t="shared" si="57"/>
        <v>0</v>
      </c>
      <c r="AB139">
        <f t="shared" si="69"/>
        <v>0</v>
      </c>
      <c r="AC139">
        <f>IF($B$15,_xlfn.IFNA(INDEX(תמותה!$A$1:$E$121,MATCH(U139,תמותה!$A$1:A$121,0),IF($B$11="זכר",3,5)),1),0)</f>
        <v>0</v>
      </c>
      <c r="AD139">
        <f t="shared" si="58"/>
        <v>0</v>
      </c>
      <c r="AE139">
        <f t="shared" si="59"/>
        <v>0</v>
      </c>
      <c r="AF139">
        <f t="shared" si="70"/>
        <v>0</v>
      </c>
      <c r="AG139">
        <f t="shared" si="71"/>
        <v>0</v>
      </c>
      <c r="AH139">
        <f t="shared" si="72"/>
        <v>0</v>
      </c>
      <c r="AI139">
        <f t="shared" si="73"/>
        <v>0</v>
      </c>
      <c r="AJ139">
        <f t="shared" si="74"/>
        <v>0</v>
      </c>
    </row>
    <row r="140" spans="5:36" x14ac:dyDescent="0.2">
      <c r="E140">
        <f t="shared" si="60"/>
        <v>0</v>
      </c>
      <c r="F140">
        <f t="shared" si="50"/>
        <v>0</v>
      </c>
      <c r="G140">
        <f t="shared" si="51"/>
        <v>0</v>
      </c>
      <c r="H140">
        <f t="shared" si="52"/>
        <v>0</v>
      </c>
      <c r="I140">
        <f t="shared" si="61"/>
        <v>0</v>
      </c>
      <c r="J140">
        <f t="shared" si="62"/>
        <v>0</v>
      </c>
      <c r="K140">
        <f t="shared" si="63"/>
        <v>0</v>
      </c>
      <c r="L140">
        <f t="shared" si="64"/>
        <v>0</v>
      </c>
      <c r="M140">
        <f t="shared" si="65"/>
        <v>0</v>
      </c>
      <c r="N140">
        <f t="shared" si="66"/>
        <v>0</v>
      </c>
      <c r="O140">
        <f>IF($B$14,_xlfn.IFNA(INDEX(תמותה!$A$1:$E$121,MATCH(F140,תמותה!$A$1:A$121,0),IF($B$9="זכר",2,4)),1),0)</f>
        <v>0</v>
      </c>
      <c r="P140">
        <f>IF($B$14,_xlfn.IFNA(INDEX('שיפור תמותה'!$A$1:$E$8743,MATCH(F140&amp;G140,'שיפור תמותה'!$C$1:$C$8743,0),IF($B$9="זכר",4,5)),1),0)</f>
        <v>0</v>
      </c>
      <c r="Q140">
        <f>IF($B$14,_xlfn.IFNA(INDEX('שיפור תמותה'!$A$1:$E$8743,MATCH(F140&amp;G140-1,'שיפור תמותה'!$C$1:$C$8743,0),IF($B$9="זכר",4,5)),1),0)</f>
        <v>0</v>
      </c>
      <c r="R140">
        <f t="shared" si="53"/>
        <v>0</v>
      </c>
      <c r="S140">
        <f t="shared" si="54"/>
        <v>0</v>
      </c>
      <c r="T140">
        <f t="shared" si="67"/>
        <v>0</v>
      </c>
      <c r="U140">
        <f t="shared" si="55"/>
        <v>0</v>
      </c>
      <c r="V140">
        <f t="shared" si="56"/>
        <v>0</v>
      </c>
      <c r="W140">
        <f t="shared" si="68"/>
        <v>0</v>
      </c>
      <c r="X140">
        <f>IF($B$15,_xlfn.IFNA(INDEX(תמותה!$A$1:$E$121,MATCH(U140,תמותה!$A$1:A$121,0),IF($B$11="זכר",2,4)),1),0)</f>
        <v>0</v>
      </c>
      <c r="Y140">
        <f>IF($B$15,_xlfn.IFNA(INDEX('שיפור תמותה'!$A$1:$E$8743,MATCH(U140&amp;V140,'שיפור תמותה'!$C$1:$C$8743,0),IF($B$11="זכר",4,5)),1),0)</f>
        <v>0</v>
      </c>
      <c r="Z140">
        <f>IF($B$15,_xlfn.IFNA(INDEX('שיפור תמותה'!$A$1:$E$8743,MATCH(U140&amp;V140-1,'שיפור תמותה'!$C$1:$C$8743,0),IF($B$11="זכר",4,5)),1),0)</f>
        <v>0</v>
      </c>
      <c r="AA140">
        <f t="shared" si="57"/>
        <v>0</v>
      </c>
      <c r="AB140">
        <f t="shared" si="69"/>
        <v>0</v>
      </c>
      <c r="AC140">
        <f>IF($B$15,_xlfn.IFNA(INDEX(תמותה!$A$1:$E$121,MATCH(U140,תמותה!$A$1:A$121,0),IF($B$11="זכר",3,5)),1),0)</f>
        <v>0</v>
      </c>
      <c r="AD140">
        <f t="shared" si="58"/>
        <v>0</v>
      </c>
      <c r="AE140">
        <f t="shared" si="59"/>
        <v>0</v>
      </c>
      <c r="AF140">
        <f t="shared" si="70"/>
        <v>0</v>
      </c>
      <c r="AG140">
        <f t="shared" si="71"/>
        <v>0</v>
      </c>
      <c r="AH140">
        <f t="shared" si="72"/>
        <v>0</v>
      </c>
      <c r="AI140">
        <f t="shared" si="73"/>
        <v>0</v>
      </c>
      <c r="AJ140">
        <f t="shared" si="74"/>
        <v>0</v>
      </c>
    </row>
    <row r="141" spans="5:36" x14ac:dyDescent="0.2">
      <c r="E141">
        <f t="shared" si="60"/>
        <v>0</v>
      </c>
      <c r="F141">
        <f t="shared" si="50"/>
        <v>0</v>
      </c>
      <c r="G141">
        <f t="shared" si="51"/>
        <v>0</v>
      </c>
      <c r="H141">
        <f t="shared" si="52"/>
        <v>0</v>
      </c>
      <c r="I141">
        <f t="shared" si="61"/>
        <v>0</v>
      </c>
      <c r="J141">
        <f t="shared" si="62"/>
        <v>0</v>
      </c>
      <c r="K141">
        <f t="shared" si="63"/>
        <v>0</v>
      </c>
      <c r="L141">
        <f t="shared" si="64"/>
        <v>0</v>
      </c>
      <c r="M141">
        <f t="shared" si="65"/>
        <v>0</v>
      </c>
      <c r="N141">
        <f t="shared" si="66"/>
        <v>0</v>
      </c>
      <c r="O141">
        <f>IF($B$14,_xlfn.IFNA(INDEX(תמותה!$A$1:$E$121,MATCH(F141,תמותה!$A$1:A$121,0),IF($B$9="זכר",2,4)),1),0)</f>
        <v>0</v>
      </c>
      <c r="P141">
        <f>IF($B$14,_xlfn.IFNA(INDEX('שיפור תמותה'!$A$1:$E$8743,MATCH(F141&amp;G141,'שיפור תמותה'!$C$1:$C$8743,0),IF($B$9="זכר",4,5)),1),0)</f>
        <v>0</v>
      </c>
      <c r="Q141">
        <f>IF($B$14,_xlfn.IFNA(INDEX('שיפור תמותה'!$A$1:$E$8743,MATCH(F141&amp;G141-1,'שיפור תמותה'!$C$1:$C$8743,0),IF($B$9="זכר",4,5)),1),0)</f>
        <v>0</v>
      </c>
      <c r="R141">
        <f t="shared" si="53"/>
        <v>0</v>
      </c>
      <c r="S141">
        <f t="shared" si="54"/>
        <v>0</v>
      </c>
      <c r="T141">
        <f t="shared" si="67"/>
        <v>0</v>
      </c>
      <c r="U141">
        <f t="shared" si="55"/>
        <v>0</v>
      </c>
      <c r="V141">
        <f t="shared" si="56"/>
        <v>0</v>
      </c>
      <c r="W141">
        <f t="shared" si="68"/>
        <v>0</v>
      </c>
      <c r="X141">
        <f>IF($B$15,_xlfn.IFNA(INDEX(תמותה!$A$1:$E$121,MATCH(U141,תמותה!$A$1:A$121,0),IF($B$11="זכר",2,4)),1),0)</f>
        <v>0</v>
      </c>
      <c r="Y141">
        <f>IF($B$15,_xlfn.IFNA(INDEX('שיפור תמותה'!$A$1:$E$8743,MATCH(U141&amp;V141,'שיפור תמותה'!$C$1:$C$8743,0),IF($B$11="זכר",4,5)),1),0)</f>
        <v>0</v>
      </c>
      <c r="Z141">
        <f>IF($B$15,_xlfn.IFNA(INDEX('שיפור תמותה'!$A$1:$E$8743,MATCH(U141&amp;V141-1,'שיפור תמותה'!$C$1:$C$8743,0),IF($B$11="זכר",4,5)),1),0)</f>
        <v>0</v>
      </c>
      <c r="AA141">
        <f t="shared" si="57"/>
        <v>0</v>
      </c>
      <c r="AB141">
        <f t="shared" si="69"/>
        <v>0</v>
      </c>
      <c r="AC141">
        <f>IF($B$15,_xlfn.IFNA(INDEX(תמותה!$A$1:$E$121,MATCH(U141,תמותה!$A$1:A$121,0),IF($B$11="זכר",3,5)),1),0)</f>
        <v>0</v>
      </c>
      <c r="AD141">
        <f t="shared" si="58"/>
        <v>0</v>
      </c>
      <c r="AE141">
        <f t="shared" si="59"/>
        <v>0</v>
      </c>
      <c r="AF141">
        <f t="shared" si="70"/>
        <v>0</v>
      </c>
      <c r="AG141">
        <f t="shared" si="71"/>
        <v>0</v>
      </c>
      <c r="AH141">
        <f t="shared" si="72"/>
        <v>0</v>
      </c>
      <c r="AI141">
        <f t="shared" si="73"/>
        <v>0</v>
      </c>
      <c r="AJ141">
        <f t="shared" si="74"/>
        <v>0</v>
      </c>
    </row>
    <row r="142" spans="5:36" x14ac:dyDescent="0.2">
      <c r="E142">
        <f t="shared" si="60"/>
        <v>0</v>
      </c>
      <c r="F142">
        <f t="shared" si="50"/>
        <v>0</v>
      </c>
      <c r="G142">
        <f t="shared" si="51"/>
        <v>0</v>
      </c>
      <c r="H142">
        <f t="shared" si="52"/>
        <v>0</v>
      </c>
      <c r="I142">
        <f t="shared" si="61"/>
        <v>0</v>
      </c>
      <c r="J142">
        <f t="shared" si="62"/>
        <v>0</v>
      </c>
      <c r="K142">
        <f t="shared" si="63"/>
        <v>0</v>
      </c>
      <c r="L142">
        <f t="shared" si="64"/>
        <v>0</v>
      </c>
      <c r="M142">
        <f t="shared" si="65"/>
        <v>0</v>
      </c>
      <c r="N142">
        <f t="shared" si="66"/>
        <v>0</v>
      </c>
      <c r="O142">
        <f>IF($B$14,_xlfn.IFNA(INDEX(תמותה!$A$1:$E$121,MATCH(F142,תמותה!$A$1:A$121,0),IF($B$9="זכר",2,4)),1),0)</f>
        <v>0</v>
      </c>
      <c r="P142">
        <f>IF($B$14,_xlfn.IFNA(INDEX('שיפור תמותה'!$A$1:$E$8743,MATCH(F142&amp;G142,'שיפור תמותה'!$C$1:$C$8743,0),IF($B$9="זכר",4,5)),1),0)</f>
        <v>0</v>
      </c>
      <c r="Q142">
        <f>IF($B$14,_xlfn.IFNA(INDEX('שיפור תמותה'!$A$1:$E$8743,MATCH(F142&amp;G142-1,'שיפור תמותה'!$C$1:$C$8743,0),IF($B$9="זכר",4,5)),1),0)</f>
        <v>0</v>
      </c>
      <c r="R142">
        <f t="shared" si="53"/>
        <v>0</v>
      </c>
      <c r="S142">
        <f t="shared" si="54"/>
        <v>0</v>
      </c>
      <c r="T142">
        <f t="shared" si="67"/>
        <v>0</v>
      </c>
      <c r="U142">
        <f t="shared" si="55"/>
        <v>0</v>
      </c>
      <c r="V142">
        <f t="shared" si="56"/>
        <v>0</v>
      </c>
      <c r="W142">
        <f t="shared" si="68"/>
        <v>0</v>
      </c>
      <c r="X142">
        <f>IF($B$15,_xlfn.IFNA(INDEX(תמותה!$A$1:$E$121,MATCH(U142,תמותה!$A$1:A$121,0),IF($B$11="זכר",2,4)),1),0)</f>
        <v>0</v>
      </c>
      <c r="Y142">
        <f>IF($B$15,_xlfn.IFNA(INDEX('שיפור תמותה'!$A$1:$E$8743,MATCH(U142&amp;V142,'שיפור תמותה'!$C$1:$C$8743,0),IF($B$11="זכר",4,5)),1),0)</f>
        <v>0</v>
      </c>
      <c r="Z142">
        <f>IF($B$15,_xlfn.IFNA(INDEX('שיפור תמותה'!$A$1:$E$8743,MATCH(U142&amp;V142-1,'שיפור תמותה'!$C$1:$C$8743,0),IF($B$11="זכר",4,5)),1),0)</f>
        <v>0</v>
      </c>
      <c r="AA142">
        <f t="shared" si="57"/>
        <v>0</v>
      </c>
      <c r="AB142">
        <f t="shared" si="69"/>
        <v>0</v>
      </c>
      <c r="AC142">
        <f>IF($B$15,_xlfn.IFNA(INDEX(תמותה!$A$1:$E$121,MATCH(U142,תמותה!$A$1:A$121,0),IF($B$11="זכר",3,5)),1),0)</f>
        <v>0</v>
      </c>
      <c r="AD142">
        <f t="shared" si="58"/>
        <v>0</v>
      </c>
      <c r="AE142">
        <f t="shared" si="59"/>
        <v>0</v>
      </c>
      <c r="AF142">
        <f t="shared" si="70"/>
        <v>0</v>
      </c>
      <c r="AG142">
        <f t="shared" si="71"/>
        <v>0</v>
      </c>
      <c r="AH142">
        <f t="shared" si="72"/>
        <v>0</v>
      </c>
      <c r="AI142">
        <f t="shared" si="73"/>
        <v>0</v>
      </c>
      <c r="AJ142">
        <f t="shared" si="74"/>
        <v>0</v>
      </c>
    </row>
    <row r="143" spans="5:36" x14ac:dyDescent="0.2">
      <c r="E143">
        <f t="shared" si="60"/>
        <v>0</v>
      </c>
      <c r="F143">
        <f t="shared" si="50"/>
        <v>0</v>
      </c>
      <c r="G143">
        <f t="shared" si="51"/>
        <v>0</v>
      </c>
      <c r="H143">
        <f t="shared" si="52"/>
        <v>0</v>
      </c>
      <c r="I143">
        <f t="shared" si="61"/>
        <v>0</v>
      </c>
      <c r="J143">
        <f t="shared" si="62"/>
        <v>0</v>
      </c>
      <c r="K143">
        <f t="shared" si="63"/>
        <v>0</v>
      </c>
      <c r="L143">
        <f t="shared" si="64"/>
        <v>0</v>
      </c>
      <c r="M143">
        <f t="shared" si="65"/>
        <v>0</v>
      </c>
      <c r="N143">
        <f t="shared" si="66"/>
        <v>0</v>
      </c>
      <c r="O143">
        <f>IF($B$14,_xlfn.IFNA(INDEX(תמותה!$A$1:$E$121,MATCH(F143,תמותה!$A$1:A$121,0),IF($B$9="זכר",2,4)),1),0)</f>
        <v>0</v>
      </c>
      <c r="P143">
        <f>IF($B$14,_xlfn.IFNA(INDEX('שיפור תמותה'!$A$1:$E$8743,MATCH(F143&amp;G143,'שיפור תמותה'!$C$1:$C$8743,0),IF($B$9="זכר",4,5)),1),0)</f>
        <v>0</v>
      </c>
      <c r="Q143">
        <f>IF($B$14,_xlfn.IFNA(INDEX('שיפור תמותה'!$A$1:$E$8743,MATCH(F143&amp;G143-1,'שיפור תמותה'!$C$1:$C$8743,0),IF($B$9="זכר",4,5)),1),0)</f>
        <v>0</v>
      </c>
      <c r="R143">
        <f t="shared" si="53"/>
        <v>0</v>
      </c>
      <c r="S143">
        <f t="shared" si="54"/>
        <v>0</v>
      </c>
      <c r="T143">
        <f t="shared" si="67"/>
        <v>0</v>
      </c>
      <c r="U143">
        <f t="shared" si="55"/>
        <v>0</v>
      </c>
      <c r="V143">
        <f t="shared" si="56"/>
        <v>0</v>
      </c>
      <c r="W143">
        <f t="shared" si="68"/>
        <v>0</v>
      </c>
      <c r="X143">
        <f>IF($B$15,_xlfn.IFNA(INDEX(תמותה!$A$1:$E$121,MATCH(U143,תמותה!$A$1:A$121,0),IF($B$11="זכר",2,4)),1),0)</f>
        <v>0</v>
      </c>
      <c r="Y143">
        <f>IF($B$15,_xlfn.IFNA(INDEX('שיפור תמותה'!$A$1:$E$8743,MATCH(U143&amp;V143,'שיפור תמותה'!$C$1:$C$8743,0),IF($B$11="זכר",4,5)),1),0)</f>
        <v>0</v>
      </c>
      <c r="Z143">
        <f>IF($B$15,_xlfn.IFNA(INDEX('שיפור תמותה'!$A$1:$E$8743,MATCH(U143&amp;V143-1,'שיפור תמותה'!$C$1:$C$8743,0),IF($B$11="זכר",4,5)),1),0)</f>
        <v>0</v>
      </c>
      <c r="AA143">
        <f t="shared" si="57"/>
        <v>0</v>
      </c>
      <c r="AB143">
        <f t="shared" si="69"/>
        <v>0</v>
      </c>
      <c r="AC143">
        <f>IF($B$15,_xlfn.IFNA(INDEX(תמותה!$A$1:$E$121,MATCH(U143,תמותה!$A$1:A$121,0),IF($B$11="זכר",3,5)),1),0)</f>
        <v>0</v>
      </c>
      <c r="AD143">
        <f t="shared" si="58"/>
        <v>0</v>
      </c>
      <c r="AE143">
        <f t="shared" si="59"/>
        <v>0</v>
      </c>
      <c r="AF143">
        <f t="shared" si="70"/>
        <v>0</v>
      </c>
      <c r="AG143">
        <f t="shared" si="71"/>
        <v>0</v>
      </c>
      <c r="AH143">
        <f t="shared" si="72"/>
        <v>0</v>
      </c>
      <c r="AI143">
        <f t="shared" si="73"/>
        <v>0</v>
      </c>
      <c r="AJ143">
        <f t="shared" si="74"/>
        <v>0</v>
      </c>
    </row>
    <row r="144" spans="5:36" x14ac:dyDescent="0.2">
      <c r="E144">
        <f t="shared" si="60"/>
        <v>0</v>
      </c>
      <c r="F144">
        <f t="shared" si="50"/>
        <v>0</v>
      </c>
      <c r="G144">
        <f t="shared" si="51"/>
        <v>0</v>
      </c>
      <c r="H144">
        <f t="shared" si="52"/>
        <v>0</v>
      </c>
      <c r="I144">
        <f t="shared" si="61"/>
        <v>0</v>
      </c>
      <c r="J144">
        <f t="shared" si="62"/>
        <v>0</v>
      </c>
      <c r="K144">
        <f t="shared" si="63"/>
        <v>0</v>
      </c>
      <c r="L144">
        <f t="shared" si="64"/>
        <v>0</v>
      </c>
      <c r="M144">
        <f t="shared" si="65"/>
        <v>0</v>
      </c>
      <c r="N144">
        <f t="shared" si="66"/>
        <v>0</v>
      </c>
      <c r="O144">
        <f>IF($B$14,_xlfn.IFNA(INDEX(תמותה!$A$1:$E$121,MATCH(F144,תמותה!$A$1:A$121,0),IF($B$9="זכר",2,4)),1),0)</f>
        <v>0</v>
      </c>
      <c r="P144">
        <f>IF($B$14,_xlfn.IFNA(INDEX('שיפור תמותה'!$A$1:$E$8743,MATCH(F144&amp;G144,'שיפור תמותה'!$C$1:$C$8743,0),IF($B$9="זכר",4,5)),1),0)</f>
        <v>0</v>
      </c>
      <c r="Q144">
        <f>IF($B$14,_xlfn.IFNA(INDEX('שיפור תמותה'!$A$1:$E$8743,MATCH(F144&amp;G144-1,'שיפור תמותה'!$C$1:$C$8743,0),IF($B$9="זכר",4,5)),1),0)</f>
        <v>0</v>
      </c>
      <c r="R144">
        <f t="shared" si="53"/>
        <v>0</v>
      </c>
      <c r="S144">
        <f t="shared" si="54"/>
        <v>0</v>
      </c>
      <c r="T144">
        <f t="shared" si="67"/>
        <v>0</v>
      </c>
      <c r="U144">
        <f t="shared" si="55"/>
        <v>0</v>
      </c>
      <c r="V144">
        <f t="shared" si="56"/>
        <v>0</v>
      </c>
      <c r="W144">
        <f t="shared" si="68"/>
        <v>0</v>
      </c>
      <c r="X144">
        <f>IF($B$15,_xlfn.IFNA(INDEX(תמותה!$A$1:$E$121,MATCH(U144,תמותה!$A$1:A$121,0),IF($B$11="זכר",2,4)),1),0)</f>
        <v>0</v>
      </c>
      <c r="Y144">
        <f>IF($B$15,_xlfn.IFNA(INDEX('שיפור תמותה'!$A$1:$E$8743,MATCH(U144&amp;V144,'שיפור תמותה'!$C$1:$C$8743,0),IF($B$11="זכר",4,5)),1),0)</f>
        <v>0</v>
      </c>
      <c r="Z144">
        <f>IF($B$15,_xlfn.IFNA(INDEX('שיפור תמותה'!$A$1:$E$8743,MATCH(U144&amp;V144-1,'שיפור תמותה'!$C$1:$C$8743,0),IF($B$11="זכר",4,5)),1),0)</f>
        <v>0</v>
      </c>
      <c r="AA144">
        <f t="shared" si="57"/>
        <v>0</v>
      </c>
      <c r="AB144">
        <f t="shared" si="69"/>
        <v>0</v>
      </c>
      <c r="AC144">
        <f>IF($B$15,_xlfn.IFNA(INDEX(תמותה!$A$1:$E$121,MATCH(U144,תמותה!$A$1:A$121,0),IF($B$11="זכר",3,5)),1),0)</f>
        <v>0</v>
      </c>
      <c r="AD144">
        <f t="shared" si="58"/>
        <v>0</v>
      </c>
      <c r="AE144">
        <f t="shared" si="59"/>
        <v>0</v>
      </c>
      <c r="AF144">
        <f t="shared" si="70"/>
        <v>0</v>
      </c>
      <c r="AG144">
        <f t="shared" si="71"/>
        <v>0</v>
      </c>
      <c r="AH144">
        <f t="shared" si="72"/>
        <v>0</v>
      </c>
      <c r="AI144">
        <f t="shared" si="73"/>
        <v>0</v>
      </c>
      <c r="AJ144">
        <f t="shared" si="74"/>
        <v>0</v>
      </c>
    </row>
    <row r="145" spans="5:36" x14ac:dyDescent="0.2">
      <c r="E145">
        <f t="shared" si="60"/>
        <v>0</v>
      </c>
      <c r="F145">
        <f t="shared" si="50"/>
        <v>0</v>
      </c>
      <c r="G145">
        <f t="shared" si="51"/>
        <v>0</v>
      </c>
      <c r="H145">
        <f t="shared" si="52"/>
        <v>0</v>
      </c>
      <c r="I145">
        <f t="shared" si="61"/>
        <v>0</v>
      </c>
      <c r="J145">
        <f t="shared" si="62"/>
        <v>0</v>
      </c>
      <c r="K145">
        <f t="shared" si="63"/>
        <v>0</v>
      </c>
      <c r="L145">
        <f t="shared" si="64"/>
        <v>0</v>
      </c>
      <c r="M145">
        <f t="shared" si="65"/>
        <v>0</v>
      </c>
      <c r="N145">
        <f t="shared" si="66"/>
        <v>0</v>
      </c>
      <c r="O145">
        <f>IF($B$14,_xlfn.IFNA(INDEX(תמותה!$A$1:$E$121,MATCH(F145,תמותה!$A$1:A$121,0),IF($B$9="זכר",2,4)),1),0)</f>
        <v>0</v>
      </c>
      <c r="P145">
        <f>IF($B$14,_xlfn.IFNA(INDEX('שיפור תמותה'!$A$1:$E$8743,MATCH(F145&amp;G145,'שיפור תמותה'!$C$1:$C$8743,0),IF($B$9="זכר",4,5)),1),0)</f>
        <v>0</v>
      </c>
      <c r="Q145">
        <f>IF($B$14,_xlfn.IFNA(INDEX('שיפור תמותה'!$A$1:$E$8743,MATCH(F145&amp;G145-1,'שיפור תמותה'!$C$1:$C$8743,0),IF($B$9="זכר",4,5)),1),0)</f>
        <v>0</v>
      </c>
      <c r="R145">
        <f t="shared" si="53"/>
        <v>0</v>
      </c>
      <c r="S145">
        <f t="shared" si="54"/>
        <v>0</v>
      </c>
      <c r="T145">
        <f t="shared" si="67"/>
        <v>0</v>
      </c>
      <c r="U145">
        <f t="shared" si="55"/>
        <v>0</v>
      </c>
      <c r="V145">
        <f t="shared" si="56"/>
        <v>0</v>
      </c>
      <c r="W145">
        <f t="shared" si="68"/>
        <v>0</v>
      </c>
      <c r="X145">
        <f>IF($B$15,_xlfn.IFNA(INDEX(תמותה!$A$1:$E$121,MATCH(U145,תמותה!$A$1:A$121,0),IF($B$11="זכר",2,4)),1),0)</f>
        <v>0</v>
      </c>
      <c r="Y145">
        <f>IF($B$15,_xlfn.IFNA(INDEX('שיפור תמותה'!$A$1:$E$8743,MATCH(U145&amp;V145,'שיפור תמותה'!$C$1:$C$8743,0),IF($B$11="זכר",4,5)),1),0)</f>
        <v>0</v>
      </c>
      <c r="Z145">
        <f>IF($B$15,_xlfn.IFNA(INDEX('שיפור תמותה'!$A$1:$E$8743,MATCH(U145&amp;V145-1,'שיפור תמותה'!$C$1:$C$8743,0),IF($B$11="זכר",4,5)),1),0)</f>
        <v>0</v>
      </c>
      <c r="AA145">
        <f t="shared" si="57"/>
        <v>0</v>
      </c>
      <c r="AB145">
        <f t="shared" si="69"/>
        <v>0</v>
      </c>
      <c r="AC145">
        <f>IF($B$15,_xlfn.IFNA(INDEX(תמותה!$A$1:$E$121,MATCH(U145,תמותה!$A$1:A$121,0),IF($B$11="זכר",3,5)),1),0)</f>
        <v>0</v>
      </c>
      <c r="AD145">
        <f t="shared" si="58"/>
        <v>0</v>
      </c>
      <c r="AE145">
        <f t="shared" si="59"/>
        <v>0</v>
      </c>
      <c r="AF145">
        <f t="shared" si="70"/>
        <v>0</v>
      </c>
      <c r="AG145">
        <f t="shared" si="71"/>
        <v>0</v>
      </c>
      <c r="AH145">
        <f t="shared" si="72"/>
        <v>0</v>
      </c>
      <c r="AI145">
        <f t="shared" si="73"/>
        <v>0</v>
      </c>
      <c r="AJ145">
        <f t="shared" si="74"/>
        <v>0</v>
      </c>
    </row>
    <row r="146" spans="5:36" x14ac:dyDescent="0.2">
      <c r="E146">
        <f t="shared" si="60"/>
        <v>0</v>
      </c>
      <c r="F146">
        <f t="shared" si="50"/>
        <v>0</v>
      </c>
      <c r="G146">
        <f t="shared" si="51"/>
        <v>0</v>
      </c>
      <c r="H146">
        <f t="shared" si="52"/>
        <v>0</v>
      </c>
      <c r="I146">
        <f t="shared" si="61"/>
        <v>0</v>
      </c>
      <c r="J146">
        <f t="shared" si="62"/>
        <v>0</v>
      </c>
      <c r="K146">
        <f t="shared" si="63"/>
        <v>0</v>
      </c>
      <c r="L146">
        <f t="shared" si="64"/>
        <v>0</v>
      </c>
      <c r="M146">
        <f t="shared" si="65"/>
        <v>0</v>
      </c>
      <c r="N146">
        <f t="shared" si="66"/>
        <v>0</v>
      </c>
      <c r="O146">
        <f>IF($B$14,_xlfn.IFNA(INDEX(תמותה!$A$1:$E$121,MATCH(F146,תמותה!$A$1:A$121,0),IF($B$9="זכר",2,4)),1),0)</f>
        <v>0</v>
      </c>
      <c r="P146">
        <f>IF($B$14,_xlfn.IFNA(INDEX('שיפור תמותה'!$A$1:$E$8743,MATCH(F146&amp;G146,'שיפור תמותה'!$C$1:$C$8743,0),IF($B$9="זכר",4,5)),1),0)</f>
        <v>0</v>
      </c>
      <c r="Q146">
        <f>IF($B$14,_xlfn.IFNA(INDEX('שיפור תמותה'!$A$1:$E$8743,MATCH(F146&amp;G146-1,'שיפור תמותה'!$C$1:$C$8743,0),IF($B$9="זכר",4,5)),1),0)</f>
        <v>0</v>
      </c>
      <c r="R146">
        <f t="shared" si="53"/>
        <v>0</v>
      </c>
      <c r="S146">
        <f t="shared" si="54"/>
        <v>0</v>
      </c>
      <c r="T146">
        <f t="shared" si="67"/>
        <v>0</v>
      </c>
      <c r="U146">
        <f t="shared" si="55"/>
        <v>0</v>
      </c>
      <c r="V146">
        <f t="shared" si="56"/>
        <v>0</v>
      </c>
      <c r="W146">
        <f t="shared" si="68"/>
        <v>0</v>
      </c>
      <c r="X146">
        <f>IF($B$15,_xlfn.IFNA(INDEX(תמותה!$A$1:$E$121,MATCH(U146,תמותה!$A$1:A$121,0),IF($B$11="זכר",2,4)),1),0)</f>
        <v>0</v>
      </c>
      <c r="Y146">
        <f>IF($B$15,_xlfn.IFNA(INDEX('שיפור תמותה'!$A$1:$E$8743,MATCH(U146&amp;V146,'שיפור תמותה'!$C$1:$C$8743,0),IF($B$11="זכר",4,5)),1),0)</f>
        <v>0</v>
      </c>
      <c r="Z146">
        <f>IF($B$15,_xlfn.IFNA(INDEX('שיפור תמותה'!$A$1:$E$8743,MATCH(U146&amp;V146-1,'שיפור תמותה'!$C$1:$C$8743,0),IF($B$11="זכר",4,5)),1),0)</f>
        <v>0</v>
      </c>
      <c r="AA146">
        <f t="shared" si="57"/>
        <v>0</v>
      </c>
      <c r="AB146">
        <f t="shared" si="69"/>
        <v>0</v>
      </c>
      <c r="AC146">
        <f>IF($B$15,_xlfn.IFNA(INDEX(תמותה!$A$1:$E$121,MATCH(U146,תמותה!$A$1:A$121,0),IF($B$11="זכר",3,5)),1),0)</f>
        <v>0</v>
      </c>
      <c r="AD146">
        <f t="shared" si="58"/>
        <v>0</v>
      </c>
      <c r="AE146">
        <f t="shared" si="59"/>
        <v>0</v>
      </c>
      <c r="AF146">
        <f t="shared" si="70"/>
        <v>0</v>
      </c>
      <c r="AG146">
        <f t="shared" si="71"/>
        <v>0</v>
      </c>
      <c r="AH146">
        <f t="shared" si="72"/>
        <v>0</v>
      </c>
      <c r="AI146">
        <f t="shared" si="73"/>
        <v>0</v>
      </c>
      <c r="AJ146">
        <f t="shared" si="74"/>
        <v>0</v>
      </c>
    </row>
    <row r="147" spans="5:36" x14ac:dyDescent="0.2">
      <c r="E147">
        <f t="shared" si="60"/>
        <v>0</v>
      </c>
      <c r="F147">
        <f t="shared" si="50"/>
        <v>0</v>
      </c>
      <c r="G147">
        <f t="shared" si="51"/>
        <v>0</v>
      </c>
      <c r="H147">
        <f t="shared" si="52"/>
        <v>0</v>
      </c>
      <c r="I147">
        <f t="shared" si="61"/>
        <v>0</v>
      </c>
      <c r="J147">
        <f t="shared" si="62"/>
        <v>0</v>
      </c>
      <c r="K147">
        <f t="shared" si="63"/>
        <v>0</v>
      </c>
      <c r="L147">
        <f t="shared" si="64"/>
        <v>0</v>
      </c>
      <c r="M147">
        <f t="shared" si="65"/>
        <v>0</v>
      </c>
      <c r="N147">
        <f t="shared" si="66"/>
        <v>0</v>
      </c>
      <c r="O147">
        <f>IF($B$14,_xlfn.IFNA(INDEX(תמותה!$A$1:$E$121,MATCH(F147,תמותה!$A$1:A$121,0),IF($B$9="זכר",2,4)),1),0)</f>
        <v>0</v>
      </c>
      <c r="P147">
        <f>IF($B$14,_xlfn.IFNA(INDEX('שיפור תמותה'!$A$1:$E$8743,MATCH(F147&amp;G147,'שיפור תמותה'!$C$1:$C$8743,0),IF($B$9="זכר",4,5)),1),0)</f>
        <v>0</v>
      </c>
      <c r="Q147">
        <f>IF($B$14,_xlfn.IFNA(INDEX('שיפור תמותה'!$A$1:$E$8743,MATCH(F147&amp;G147-1,'שיפור תמותה'!$C$1:$C$8743,0),IF($B$9="זכר",4,5)),1),0)</f>
        <v>0</v>
      </c>
      <c r="R147">
        <f t="shared" si="53"/>
        <v>0</v>
      </c>
      <c r="S147">
        <f t="shared" si="54"/>
        <v>0</v>
      </c>
      <c r="T147">
        <f t="shared" si="67"/>
        <v>0</v>
      </c>
      <c r="U147">
        <f t="shared" si="55"/>
        <v>0</v>
      </c>
      <c r="V147">
        <f t="shared" si="56"/>
        <v>0</v>
      </c>
      <c r="W147">
        <f t="shared" si="68"/>
        <v>0</v>
      </c>
      <c r="X147">
        <f>IF($B$15,_xlfn.IFNA(INDEX(תמותה!$A$1:$E$121,MATCH(U147,תמותה!$A$1:A$121,0),IF($B$11="זכר",2,4)),1),0)</f>
        <v>0</v>
      </c>
      <c r="Y147">
        <f>IF($B$15,_xlfn.IFNA(INDEX('שיפור תמותה'!$A$1:$E$8743,MATCH(U147&amp;V147,'שיפור תמותה'!$C$1:$C$8743,0),IF($B$11="זכר",4,5)),1),0)</f>
        <v>0</v>
      </c>
      <c r="Z147">
        <f>IF($B$15,_xlfn.IFNA(INDEX('שיפור תמותה'!$A$1:$E$8743,MATCH(U147&amp;V147-1,'שיפור תמותה'!$C$1:$C$8743,0),IF($B$11="זכר",4,5)),1),0)</f>
        <v>0</v>
      </c>
      <c r="AA147">
        <f t="shared" si="57"/>
        <v>0</v>
      </c>
      <c r="AB147">
        <f t="shared" si="69"/>
        <v>0</v>
      </c>
      <c r="AC147">
        <f>IF($B$15,_xlfn.IFNA(INDEX(תמותה!$A$1:$E$121,MATCH(U147,תמותה!$A$1:A$121,0),IF($B$11="זכר",3,5)),1),0)</f>
        <v>0</v>
      </c>
      <c r="AD147">
        <f t="shared" si="58"/>
        <v>0</v>
      </c>
      <c r="AE147">
        <f t="shared" si="59"/>
        <v>0</v>
      </c>
      <c r="AF147">
        <f t="shared" si="70"/>
        <v>0</v>
      </c>
      <c r="AG147">
        <f t="shared" si="71"/>
        <v>0</v>
      </c>
      <c r="AH147">
        <f t="shared" si="72"/>
        <v>0</v>
      </c>
      <c r="AI147">
        <f t="shared" si="73"/>
        <v>0</v>
      </c>
      <c r="AJ147">
        <f t="shared" si="74"/>
        <v>0</v>
      </c>
    </row>
    <row r="148" spans="5:36" x14ac:dyDescent="0.2">
      <c r="E148">
        <f t="shared" si="60"/>
        <v>0</v>
      </c>
      <c r="F148">
        <f t="shared" si="50"/>
        <v>0</v>
      </c>
      <c r="G148">
        <f t="shared" si="51"/>
        <v>0</v>
      </c>
      <c r="H148">
        <f t="shared" si="52"/>
        <v>0</v>
      </c>
      <c r="I148">
        <f t="shared" si="61"/>
        <v>0</v>
      </c>
      <c r="J148">
        <f t="shared" si="62"/>
        <v>0</v>
      </c>
      <c r="K148">
        <f t="shared" si="63"/>
        <v>0</v>
      </c>
      <c r="L148">
        <f t="shared" si="64"/>
        <v>0</v>
      </c>
      <c r="M148">
        <f t="shared" si="65"/>
        <v>0</v>
      </c>
      <c r="N148">
        <f t="shared" si="66"/>
        <v>0</v>
      </c>
      <c r="O148">
        <f>IF($B$14,_xlfn.IFNA(INDEX(תמותה!$A$1:$E$121,MATCH(F148,תמותה!$A$1:A$121,0),IF($B$9="זכר",2,4)),1),0)</f>
        <v>0</v>
      </c>
      <c r="P148">
        <f>IF($B$14,_xlfn.IFNA(INDEX('שיפור תמותה'!$A$1:$E$8743,MATCH(F148&amp;G148,'שיפור תמותה'!$C$1:$C$8743,0),IF($B$9="זכר",4,5)),1),0)</f>
        <v>0</v>
      </c>
      <c r="Q148">
        <f>IF($B$14,_xlfn.IFNA(INDEX('שיפור תמותה'!$A$1:$E$8743,MATCH(F148&amp;G148-1,'שיפור תמותה'!$C$1:$C$8743,0),IF($B$9="זכר",4,5)),1),0)</f>
        <v>0</v>
      </c>
      <c r="R148">
        <f t="shared" si="53"/>
        <v>0</v>
      </c>
      <c r="S148">
        <f t="shared" si="54"/>
        <v>0</v>
      </c>
      <c r="T148">
        <f t="shared" si="67"/>
        <v>0</v>
      </c>
      <c r="U148">
        <f t="shared" si="55"/>
        <v>0</v>
      </c>
      <c r="V148">
        <f t="shared" si="56"/>
        <v>0</v>
      </c>
      <c r="W148">
        <f t="shared" si="68"/>
        <v>0</v>
      </c>
      <c r="X148">
        <f>IF($B$15,_xlfn.IFNA(INDEX(תמותה!$A$1:$E$121,MATCH(U148,תמותה!$A$1:A$121,0),IF($B$11="זכר",2,4)),1),0)</f>
        <v>0</v>
      </c>
      <c r="Y148">
        <f>IF($B$15,_xlfn.IFNA(INDEX('שיפור תמותה'!$A$1:$E$8743,MATCH(U148&amp;V148,'שיפור תמותה'!$C$1:$C$8743,0),IF($B$11="זכר",4,5)),1),0)</f>
        <v>0</v>
      </c>
      <c r="Z148">
        <f>IF($B$15,_xlfn.IFNA(INDEX('שיפור תמותה'!$A$1:$E$8743,MATCH(U148&amp;V148-1,'שיפור תמותה'!$C$1:$C$8743,0),IF($B$11="זכר",4,5)),1),0)</f>
        <v>0</v>
      </c>
      <c r="AA148">
        <f t="shared" si="57"/>
        <v>0</v>
      </c>
      <c r="AB148">
        <f t="shared" si="69"/>
        <v>0</v>
      </c>
      <c r="AC148">
        <f>IF($B$15,_xlfn.IFNA(INDEX(תמותה!$A$1:$E$121,MATCH(U148,תמותה!$A$1:A$121,0),IF($B$11="זכר",3,5)),1),0)</f>
        <v>0</v>
      </c>
      <c r="AD148">
        <f t="shared" si="58"/>
        <v>0</v>
      </c>
      <c r="AE148">
        <f t="shared" si="59"/>
        <v>0</v>
      </c>
      <c r="AF148">
        <f t="shared" si="70"/>
        <v>0</v>
      </c>
      <c r="AG148">
        <f t="shared" si="71"/>
        <v>0</v>
      </c>
      <c r="AH148">
        <f t="shared" si="72"/>
        <v>0</v>
      </c>
      <c r="AI148">
        <f t="shared" si="73"/>
        <v>0</v>
      </c>
      <c r="AJ148">
        <f t="shared" si="74"/>
        <v>0</v>
      </c>
    </row>
    <row r="149" spans="5:36" x14ac:dyDescent="0.2">
      <c r="E149">
        <f t="shared" si="60"/>
        <v>0</v>
      </c>
      <c r="F149">
        <f t="shared" si="50"/>
        <v>0</v>
      </c>
      <c r="G149">
        <f t="shared" si="51"/>
        <v>0</v>
      </c>
      <c r="H149">
        <f t="shared" si="52"/>
        <v>0</v>
      </c>
      <c r="I149">
        <f t="shared" si="61"/>
        <v>0</v>
      </c>
      <c r="J149">
        <f t="shared" si="62"/>
        <v>0</v>
      </c>
      <c r="K149">
        <f t="shared" si="63"/>
        <v>0</v>
      </c>
      <c r="L149">
        <f t="shared" si="64"/>
        <v>0</v>
      </c>
      <c r="M149">
        <f t="shared" si="65"/>
        <v>0</v>
      </c>
      <c r="N149">
        <f t="shared" si="66"/>
        <v>0</v>
      </c>
      <c r="O149">
        <f>IF($B$14,_xlfn.IFNA(INDEX(תמותה!$A$1:$E$121,MATCH(F149,תמותה!$A$1:A$121,0),IF($B$9="זכר",2,4)),1),0)</f>
        <v>0</v>
      </c>
      <c r="P149">
        <f>IF($B$14,_xlfn.IFNA(INDEX('שיפור תמותה'!$A$1:$E$8743,MATCH(F149&amp;G149,'שיפור תמותה'!$C$1:$C$8743,0),IF($B$9="זכר",4,5)),1),0)</f>
        <v>0</v>
      </c>
      <c r="Q149">
        <f>IF($B$14,_xlfn.IFNA(INDEX('שיפור תמותה'!$A$1:$E$8743,MATCH(F149&amp;G149-1,'שיפור תמותה'!$C$1:$C$8743,0),IF($B$9="זכר",4,5)),1),0)</f>
        <v>0</v>
      </c>
      <c r="R149">
        <f t="shared" si="53"/>
        <v>0</v>
      </c>
      <c r="S149">
        <f t="shared" si="54"/>
        <v>0</v>
      </c>
      <c r="T149">
        <f t="shared" si="67"/>
        <v>0</v>
      </c>
      <c r="U149">
        <f t="shared" si="55"/>
        <v>0</v>
      </c>
      <c r="V149">
        <f t="shared" si="56"/>
        <v>0</v>
      </c>
      <c r="W149">
        <f t="shared" si="68"/>
        <v>0</v>
      </c>
      <c r="X149">
        <f>IF($B$15,_xlfn.IFNA(INDEX(תמותה!$A$1:$E$121,MATCH(U149,תמותה!$A$1:A$121,0),IF($B$11="זכר",2,4)),1),0)</f>
        <v>0</v>
      </c>
      <c r="Y149">
        <f>IF($B$15,_xlfn.IFNA(INDEX('שיפור תמותה'!$A$1:$E$8743,MATCH(U149&amp;V149,'שיפור תמותה'!$C$1:$C$8743,0),IF($B$11="זכר",4,5)),1),0)</f>
        <v>0</v>
      </c>
      <c r="Z149">
        <f>IF($B$15,_xlfn.IFNA(INDEX('שיפור תמותה'!$A$1:$E$8743,MATCH(U149&amp;V149-1,'שיפור תמותה'!$C$1:$C$8743,0),IF($B$11="זכר",4,5)),1),0)</f>
        <v>0</v>
      </c>
      <c r="AA149">
        <f t="shared" si="57"/>
        <v>0</v>
      </c>
      <c r="AB149">
        <f t="shared" si="69"/>
        <v>0</v>
      </c>
      <c r="AC149">
        <f>IF($B$15,_xlfn.IFNA(INDEX(תמותה!$A$1:$E$121,MATCH(U149,תמותה!$A$1:A$121,0),IF($B$11="זכר",3,5)),1),0)</f>
        <v>0</v>
      </c>
      <c r="AD149">
        <f t="shared" si="58"/>
        <v>0</v>
      </c>
      <c r="AE149">
        <f t="shared" si="59"/>
        <v>0</v>
      </c>
      <c r="AF149">
        <f t="shared" si="70"/>
        <v>0</v>
      </c>
      <c r="AG149">
        <f t="shared" si="71"/>
        <v>0</v>
      </c>
      <c r="AH149">
        <f t="shared" si="72"/>
        <v>0</v>
      </c>
      <c r="AI149">
        <f t="shared" si="73"/>
        <v>0</v>
      </c>
      <c r="AJ149">
        <f t="shared" si="74"/>
        <v>0</v>
      </c>
    </row>
    <row r="150" spans="5:36" x14ac:dyDescent="0.2">
      <c r="E150">
        <f t="shared" si="60"/>
        <v>0</v>
      </c>
      <c r="F150">
        <f t="shared" si="50"/>
        <v>0</v>
      </c>
      <c r="G150">
        <f t="shared" si="51"/>
        <v>0</v>
      </c>
      <c r="H150">
        <f t="shared" si="52"/>
        <v>0</v>
      </c>
      <c r="I150">
        <f t="shared" si="61"/>
        <v>0</v>
      </c>
      <c r="J150">
        <f t="shared" si="62"/>
        <v>0</v>
      </c>
      <c r="K150">
        <f t="shared" si="63"/>
        <v>0</v>
      </c>
      <c r="L150">
        <f t="shared" si="64"/>
        <v>0</v>
      </c>
      <c r="M150">
        <f t="shared" si="65"/>
        <v>0</v>
      </c>
      <c r="N150">
        <f t="shared" si="66"/>
        <v>0</v>
      </c>
      <c r="O150">
        <f>IF($B$14,_xlfn.IFNA(INDEX(תמותה!$A$1:$E$121,MATCH(F150,תמותה!$A$1:A$121,0),IF($B$9="זכר",2,4)),1),0)</f>
        <v>0</v>
      </c>
      <c r="P150">
        <f>IF($B$14,_xlfn.IFNA(INDEX('שיפור תמותה'!$A$1:$E$8743,MATCH(F150&amp;G150,'שיפור תמותה'!$C$1:$C$8743,0),IF($B$9="זכר",4,5)),1),0)</f>
        <v>0</v>
      </c>
      <c r="Q150">
        <f>IF($B$14,_xlfn.IFNA(INDEX('שיפור תמותה'!$A$1:$E$8743,MATCH(F150&amp;G150-1,'שיפור תמותה'!$C$1:$C$8743,0),IF($B$9="זכר",4,5)),1),0)</f>
        <v>0</v>
      </c>
      <c r="R150">
        <f t="shared" si="53"/>
        <v>0</v>
      </c>
      <c r="S150">
        <f t="shared" si="54"/>
        <v>0</v>
      </c>
      <c r="T150">
        <f t="shared" si="67"/>
        <v>0</v>
      </c>
      <c r="U150">
        <f t="shared" si="55"/>
        <v>0</v>
      </c>
      <c r="V150">
        <f t="shared" si="56"/>
        <v>0</v>
      </c>
      <c r="W150">
        <f t="shared" si="68"/>
        <v>0</v>
      </c>
      <c r="X150">
        <f>IF($B$15,_xlfn.IFNA(INDEX(תמותה!$A$1:$E$121,MATCH(U150,תמותה!$A$1:A$121,0),IF($B$11="זכר",2,4)),1),0)</f>
        <v>0</v>
      </c>
      <c r="Y150">
        <f>IF($B$15,_xlfn.IFNA(INDEX('שיפור תמותה'!$A$1:$E$8743,MATCH(U150&amp;V150,'שיפור תמותה'!$C$1:$C$8743,0),IF($B$11="זכר",4,5)),1),0)</f>
        <v>0</v>
      </c>
      <c r="Z150">
        <f>IF($B$15,_xlfn.IFNA(INDEX('שיפור תמותה'!$A$1:$E$8743,MATCH(U150&amp;V150-1,'שיפור תמותה'!$C$1:$C$8743,0),IF($B$11="זכר",4,5)),1),0)</f>
        <v>0</v>
      </c>
      <c r="AA150">
        <f t="shared" si="57"/>
        <v>0</v>
      </c>
      <c r="AB150">
        <f t="shared" si="69"/>
        <v>0</v>
      </c>
      <c r="AC150">
        <f>IF($B$15,_xlfn.IFNA(INDEX(תמותה!$A$1:$E$121,MATCH(U150,תמותה!$A$1:A$121,0),IF($B$11="זכר",3,5)),1),0)</f>
        <v>0</v>
      </c>
      <c r="AD150">
        <f t="shared" si="58"/>
        <v>0</v>
      </c>
      <c r="AE150">
        <f t="shared" si="59"/>
        <v>0</v>
      </c>
      <c r="AF150">
        <f t="shared" si="70"/>
        <v>0</v>
      </c>
      <c r="AG150">
        <f t="shared" si="71"/>
        <v>0</v>
      </c>
      <c r="AH150">
        <f t="shared" si="72"/>
        <v>0</v>
      </c>
      <c r="AI150">
        <f t="shared" si="73"/>
        <v>0</v>
      </c>
      <c r="AJ150">
        <f t="shared" si="74"/>
        <v>0</v>
      </c>
    </row>
    <row r="151" spans="5:36" x14ac:dyDescent="0.2">
      <c r="E151">
        <f t="shared" si="60"/>
        <v>0</v>
      </c>
      <c r="F151">
        <f t="shared" si="50"/>
        <v>0</v>
      </c>
      <c r="G151">
        <f t="shared" si="51"/>
        <v>0</v>
      </c>
      <c r="H151">
        <f t="shared" si="52"/>
        <v>0</v>
      </c>
      <c r="I151">
        <f t="shared" si="61"/>
        <v>0</v>
      </c>
      <c r="J151">
        <f t="shared" si="62"/>
        <v>0</v>
      </c>
      <c r="K151">
        <f t="shared" si="63"/>
        <v>0</v>
      </c>
      <c r="L151">
        <f t="shared" si="64"/>
        <v>0</v>
      </c>
      <c r="M151">
        <f t="shared" si="65"/>
        <v>0</v>
      </c>
      <c r="N151">
        <f t="shared" si="66"/>
        <v>0</v>
      </c>
      <c r="O151">
        <f>IF($B$14,_xlfn.IFNA(INDEX(תמותה!$A$1:$E$121,MATCH(F151,תמותה!$A$1:A$121,0),IF($B$9="זכר",2,4)),1),0)</f>
        <v>0</v>
      </c>
      <c r="P151">
        <f>IF($B$14,_xlfn.IFNA(INDEX('שיפור תמותה'!$A$1:$E$8743,MATCH(F151&amp;G151,'שיפור תמותה'!$C$1:$C$8743,0),IF($B$9="זכר",4,5)),1),0)</f>
        <v>0</v>
      </c>
      <c r="Q151">
        <f>IF($B$14,_xlfn.IFNA(INDEX('שיפור תמותה'!$A$1:$E$8743,MATCH(F151&amp;G151-1,'שיפור תמותה'!$C$1:$C$8743,0),IF($B$9="זכר",4,5)),1),0)</f>
        <v>0</v>
      </c>
      <c r="R151">
        <f t="shared" si="53"/>
        <v>0</v>
      </c>
      <c r="S151">
        <f t="shared" si="54"/>
        <v>0</v>
      </c>
      <c r="T151">
        <f t="shared" si="67"/>
        <v>0</v>
      </c>
      <c r="U151">
        <f t="shared" si="55"/>
        <v>0</v>
      </c>
      <c r="V151">
        <f t="shared" si="56"/>
        <v>0</v>
      </c>
      <c r="W151">
        <f t="shared" si="68"/>
        <v>0</v>
      </c>
      <c r="X151">
        <f>IF($B$15,_xlfn.IFNA(INDEX(תמותה!$A$1:$E$121,MATCH(U151,תמותה!$A$1:A$121,0),IF($B$11="זכר",2,4)),1),0)</f>
        <v>0</v>
      </c>
      <c r="Y151">
        <f>IF($B$15,_xlfn.IFNA(INDEX('שיפור תמותה'!$A$1:$E$8743,MATCH(U151&amp;V151,'שיפור תמותה'!$C$1:$C$8743,0),IF($B$11="זכר",4,5)),1),0)</f>
        <v>0</v>
      </c>
      <c r="Z151">
        <f>IF($B$15,_xlfn.IFNA(INDEX('שיפור תמותה'!$A$1:$E$8743,MATCH(U151&amp;V151-1,'שיפור תמותה'!$C$1:$C$8743,0),IF($B$11="זכר",4,5)),1),0)</f>
        <v>0</v>
      </c>
      <c r="AA151">
        <f t="shared" si="57"/>
        <v>0</v>
      </c>
      <c r="AB151">
        <f t="shared" si="69"/>
        <v>0</v>
      </c>
      <c r="AC151">
        <f>IF($B$15,_xlfn.IFNA(INDEX(תמותה!$A$1:$E$121,MATCH(U151,תמותה!$A$1:A$121,0),IF($B$11="זכר",3,5)),1),0)</f>
        <v>0</v>
      </c>
      <c r="AD151">
        <f t="shared" si="58"/>
        <v>0</v>
      </c>
      <c r="AE151">
        <f t="shared" si="59"/>
        <v>0</v>
      </c>
      <c r="AF151">
        <f t="shared" si="70"/>
        <v>0</v>
      </c>
      <c r="AG151">
        <f t="shared" si="71"/>
        <v>0</v>
      </c>
      <c r="AH151">
        <f t="shared" si="72"/>
        <v>0</v>
      </c>
      <c r="AI151">
        <f t="shared" si="73"/>
        <v>0</v>
      </c>
      <c r="AJ151">
        <f t="shared" si="74"/>
        <v>0</v>
      </c>
    </row>
    <row r="152" spans="5:36" x14ac:dyDescent="0.2">
      <c r="E152">
        <f t="shared" si="60"/>
        <v>0</v>
      </c>
      <c r="F152">
        <f t="shared" si="50"/>
        <v>0</v>
      </c>
      <c r="G152">
        <f t="shared" si="51"/>
        <v>0</v>
      </c>
      <c r="H152">
        <f t="shared" si="52"/>
        <v>0</v>
      </c>
      <c r="I152">
        <f t="shared" si="61"/>
        <v>0</v>
      </c>
      <c r="J152">
        <f t="shared" si="62"/>
        <v>0</v>
      </c>
      <c r="K152">
        <f t="shared" si="63"/>
        <v>0</v>
      </c>
      <c r="L152">
        <f t="shared" si="64"/>
        <v>0</v>
      </c>
      <c r="M152">
        <f t="shared" si="65"/>
        <v>0</v>
      </c>
      <c r="N152">
        <f t="shared" si="66"/>
        <v>0</v>
      </c>
      <c r="O152">
        <f>IF($B$14,_xlfn.IFNA(INDEX(תמותה!$A$1:$E$121,MATCH(F152,תמותה!$A$1:A$121,0),IF($B$9="זכר",2,4)),1),0)</f>
        <v>0</v>
      </c>
      <c r="P152">
        <f>IF($B$14,_xlfn.IFNA(INDEX('שיפור תמותה'!$A$1:$E$8743,MATCH(F152&amp;G152,'שיפור תמותה'!$C$1:$C$8743,0),IF($B$9="זכר",4,5)),1),0)</f>
        <v>0</v>
      </c>
      <c r="Q152">
        <f>IF($B$14,_xlfn.IFNA(INDEX('שיפור תמותה'!$A$1:$E$8743,MATCH(F152&amp;G152-1,'שיפור תמותה'!$C$1:$C$8743,0),IF($B$9="זכר",4,5)),1),0)</f>
        <v>0</v>
      </c>
      <c r="R152">
        <f t="shared" si="53"/>
        <v>0</v>
      </c>
      <c r="S152">
        <f t="shared" si="54"/>
        <v>0</v>
      </c>
      <c r="T152">
        <f t="shared" si="67"/>
        <v>0</v>
      </c>
      <c r="U152">
        <f t="shared" si="55"/>
        <v>0</v>
      </c>
      <c r="V152">
        <f t="shared" si="56"/>
        <v>0</v>
      </c>
      <c r="W152">
        <f t="shared" si="68"/>
        <v>0</v>
      </c>
      <c r="X152">
        <f>IF($B$15,_xlfn.IFNA(INDEX(תמותה!$A$1:$E$121,MATCH(U152,תמותה!$A$1:A$121,0),IF($B$11="זכר",2,4)),1),0)</f>
        <v>0</v>
      </c>
      <c r="Y152">
        <f>IF($B$15,_xlfn.IFNA(INDEX('שיפור תמותה'!$A$1:$E$8743,MATCH(U152&amp;V152,'שיפור תמותה'!$C$1:$C$8743,0),IF($B$11="זכר",4,5)),1),0)</f>
        <v>0</v>
      </c>
      <c r="Z152">
        <f>IF($B$15,_xlfn.IFNA(INDEX('שיפור תמותה'!$A$1:$E$8743,MATCH(U152&amp;V152-1,'שיפור תמותה'!$C$1:$C$8743,0),IF($B$11="זכר",4,5)),1),0)</f>
        <v>0</v>
      </c>
      <c r="AA152">
        <f t="shared" si="57"/>
        <v>0</v>
      </c>
      <c r="AB152">
        <f t="shared" si="69"/>
        <v>0</v>
      </c>
      <c r="AC152">
        <f>IF($B$15,_xlfn.IFNA(INDEX(תמותה!$A$1:$E$121,MATCH(U152,תמותה!$A$1:A$121,0),IF($B$11="זכר",3,5)),1),0)</f>
        <v>0</v>
      </c>
      <c r="AD152">
        <f t="shared" si="58"/>
        <v>0</v>
      </c>
      <c r="AE152">
        <f t="shared" si="59"/>
        <v>0</v>
      </c>
      <c r="AF152">
        <f t="shared" si="70"/>
        <v>0</v>
      </c>
      <c r="AG152">
        <f t="shared" si="71"/>
        <v>0</v>
      </c>
      <c r="AH152">
        <f t="shared" si="72"/>
        <v>0</v>
      </c>
      <c r="AI152">
        <f t="shared" si="73"/>
        <v>0</v>
      </c>
      <c r="AJ152">
        <f t="shared" si="74"/>
        <v>0</v>
      </c>
    </row>
    <row r="153" spans="5:36" x14ac:dyDescent="0.2">
      <c r="E153">
        <f t="shared" si="60"/>
        <v>0</v>
      </c>
      <c r="F153">
        <f t="shared" si="50"/>
        <v>0</v>
      </c>
      <c r="G153">
        <f t="shared" si="51"/>
        <v>0</v>
      </c>
      <c r="H153">
        <f t="shared" si="52"/>
        <v>0</v>
      </c>
      <c r="I153">
        <f t="shared" si="61"/>
        <v>0</v>
      </c>
      <c r="J153">
        <f t="shared" si="62"/>
        <v>0</v>
      </c>
      <c r="K153">
        <f t="shared" si="63"/>
        <v>0</v>
      </c>
      <c r="L153">
        <f t="shared" si="64"/>
        <v>0</v>
      </c>
      <c r="M153">
        <f t="shared" si="65"/>
        <v>0</v>
      </c>
      <c r="N153">
        <f t="shared" si="66"/>
        <v>0</v>
      </c>
      <c r="O153">
        <f>IF($B$14,_xlfn.IFNA(INDEX(תמותה!$A$1:$E$121,MATCH(F153,תמותה!$A$1:A$121,0),IF($B$9="זכר",2,4)),1),0)</f>
        <v>0</v>
      </c>
      <c r="P153">
        <f>IF($B$14,_xlfn.IFNA(INDEX('שיפור תמותה'!$A$1:$E$8743,MATCH(F153&amp;G153,'שיפור תמותה'!$C$1:$C$8743,0),IF($B$9="זכר",4,5)),1),0)</f>
        <v>0</v>
      </c>
      <c r="Q153">
        <f>IF($B$14,_xlfn.IFNA(INDEX('שיפור תמותה'!$A$1:$E$8743,MATCH(F153&amp;G153-1,'שיפור תמותה'!$C$1:$C$8743,0),IF($B$9="זכר",4,5)),1),0)</f>
        <v>0</v>
      </c>
      <c r="R153">
        <f t="shared" si="53"/>
        <v>0</v>
      </c>
      <c r="S153">
        <f t="shared" si="54"/>
        <v>0</v>
      </c>
      <c r="T153">
        <f t="shared" si="67"/>
        <v>0</v>
      </c>
      <c r="U153">
        <f t="shared" si="55"/>
        <v>0</v>
      </c>
      <c r="V153">
        <f t="shared" si="56"/>
        <v>0</v>
      </c>
      <c r="W153">
        <f t="shared" si="68"/>
        <v>0</v>
      </c>
      <c r="X153">
        <f>IF($B$15,_xlfn.IFNA(INDEX(תמותה!$A$1:$E$121,MATCH(U153,תמותה!$A$1:A$121,0),IF($B$11="זכר",2,4)),1),0)</f>
        <v>0</v>
      </c>
      <c r="Y153">
        <f>IF($B$15,_xlfn.IFNA(INDEX('שיפור תמותה'!$A$1:$E$8743,MATCH(U153&amp;V153,'שיפור תמותה'!$C$1:$C$8743,0),IF($B$11="זכר",4,5)),1),0)</f>
        <v>0</v>
      </c>
      <c r="Z153">
        <f>IF($B$15,_xlfn.IFNA(INDEX('שיפור תמותה'!$A$1:$E$8743,MATCH(U153&amp;V153-1,'שיפור תמותה'!$C$1:$C$8743,0),IF($B$11="זכר",4,5)),1),0)</f>
        <v>0</v>
      </c>
      <c r="AA153">
        <f t="shared" si="57"/>
        <v>0</v>
      </c>
      <c r="AB153">
        <f t="shared" si="69"/>
        <v>0</v>
      </c>
      <c r="AC153">
        <f>IF($B$15,_xlfn.IFNA(INDEX(תמותה!$A$1:$E$121,MATCH(U153,תמותה!$A$1:A$121,0),IF($B$11="זכר",3,5)),1),0)</f>
        <v>0</v>
      </c>
      <c r="AD153">
        <f t="shared" si="58"/>
        <v>0</v>
      </c>
      <c r="AE153">
        <f t="shared" si="59"/>
        <v>0</v>
      </c>
      <c r="AF153">
        <f t="shared" si="70"/>
        <v>0</v>
      </c>
      <c r="AG153">
        <f t="shared" si="71"/>
        <v>0</v>
      </c>
      <c r="AH153">
        <f t="shared" si="72"/>
        <v>0</v>
      </c>
      <c r="AI153">
        <f t="shared" si="73"/>
        <v>0</v>
      </c>
      <c r="AJ153">
        <f t="shared" si="74"/>
        <v>0</v>
      </c>
    </row>
    <row r="154" spans="5:36" x14ac:dyDescent="0.2">
      <c r="E154">
        <f t="shared" si="60"/>
        <v>0</v>
      </c>
      <c r="F154">
        <f t="shared" si="50"/>
        <v>0</v>
      </c>
      <c r="G154">
        <f t="shared" si="51"/>
        <v>0</v>
      </c>
      <c r="H154">
        <f t="shared" si="52"/>
        <v>0</v>
      </c>
      <c r="I154">
        <f t="shared" si="61"/>
        <v>0</v>
      </c>
      <c r="J154">
        <f t="shared" si="62"/>
        <v>0</v>
      </c>
      <c r="K154">
        <f t="shared" si="63"/>
        <v>0</v>
      </c>
      <c r="L154">
        <f t="shared" si="64"/>
        <v>0</v>
      </c>
      <c r="M154">
        <f t="shared" si="65"/>
        <v>0</v>
      </c>
      <c r="N154">
        <f t="shared" si="66"/>
        <v>0</v>
      </c>
      <c r="O154">
        <f>IF($B$14,_xlfn.IFNA(INDEX(תמותה!$A$1:$E$121,MATCH(F154,תמותה!$A$1:A$121,0),IF($B$9="זכר",2,4)),1),0)</f>
        <v>0</v>
      </c>
      <c r="P154">
        <f>IF($B$14,_xlfn.IFNA(INDEX('שיפור תמותה'!$A$1:$E$8743,MATCH(F154&amp;G154,'שיפור תמותה'!$C$1:$C$8743,0),IF($B$9="זכר",4,5)),1),0)</f>
        <v>0</v>
      </c>
      <c r="Q154">
        <f>IF($B$14,_xlfn.IFNA(INDEX('שיפור תמותה'!$A$1:$E$8743,MATCH(F154&amp;G154-1,'שיפור תמותה'!$C$1:$C$8743,0),IF($B$9="זכר",4,5)),1),0)</f>
        <v>0</v>
      </c>
      <c r="R154">
        <f t="shared" si="53"/>
        <v>0</v>
      </c>
      <c r="S154">
        <f t="shared" si="54"/>
        <v>0</v>
      </c>
      <c r="T154">
        <f t="shared" si="67"/>
        <v>0</v>
      </c>
      <c r="U154">
        <f t="shared" si="55"/>
        <v>0</v>
      </c>
      <c r="V154">
        <f t="shared" si="56"/>
        <v>0</v>
      </c>
      <c r="W154">
        <f t="shared" si="68"/>
        <v>0</v>
      </c>
      <c r="X154">
        <f>IF($B$15,_xlfn.IFNA(INDEX(תמותה!$A$1:$E$121,MATCH(U154,תמותה!$A$1:A$121,0),IF($B$11="זכר",2,4)),1),0)</f>
        <v>0</v>
      </c>
      <c r="Y154">
        <f>IF($B$15,_xlfn.IFNA(INDEX('שיפור תמותה'!$A$1:$E$8743,MATCH(U154&amp;V154,'שיפור תמותה'!$C$1:$C$8743,0),IF($B$11="זכר",4,5)),1),0)</f>
        <v>0</v>
      </c>
      <c r="Z154">
        <f>IF($B$15,_xlfn.IFNA(INDEX('שיפור תמותה'!$A$1:$E$8743,MATCH(U154&amp;V154-1,'שיפור תמותה'!$C$1:$C$8743,0),IF($B$11="זכר",4,5)),1),0)</f>
        <v>0</v>
      </c>
      <c r="AA154">
        <f t="shared" si="57"/>
        <v>0</v>
      </c>
      <c r="AB154">
        <f t="shared" si="69"/>
        <v>0</v>
      </c>
      <c r="AC154">
        <f>IF($B$15,_xlfn.IFNA(INDEX(תמותה!$A$1:$E$121,MATCH(U154,תמותה!$A$1:A$121,0),IF($B$11="זכר",3,5)),1),0)</f>
        <v>0</v>
      </c>
      <c r="AD154">
        <f t="shared" si="58"/>
        <v>0</v>
      </c>
      <c r="AE154">
        <f t="shared" si="59"/>
        <v>0</v>
      </c>
      <c r="AF154">
        <f t="shared" si="70"/>
        <v>0</v>
      </c>
      <c r="AG154">
        <f t="shared" si="71"/>
        <v>0</v>
      </c>
      <c r="AH154">
        <f t="shared" si="72"/>
        <v>0</v>
      </c>
      <c r="AI154">
        <f t="shared" si="73"/>
        <v>0</v>
      </c>
      <c r="AJ154">
        <f t="shared" si="74"/>
        <v>0</v>
      </c>
    </row>
    <row r="155" spans="5:36" x14ac:dyDescent="0.2">
      <c r="E155">
        <f t="shared" si="60"/>
        <v>0</v>
      </c>
      <c r="F155">
        <f t="shared" si="50"/>
        <v>0</v>
      </c>
      <c r="G155">
        <f t="shared" si="51"/>
        <v>0</v>
      </c>
      <c r="H155">
        <f t="shared" si="52"/>
        <v>0</v>
      </c>
      <c r="I155">
        <f t="shared" si="61"/>
        <v>0</v>
      </c>
      <c r="J155">
        <f t="shared" si="62"/>
        <v>0</v>
      </c>
      <c r="K155">
        <f t="shared" si="63"/>
        <v>0</v>
      </c>
      <c r="L155">
        <f t="shared" si="64"/>
        <v>0</v>
      </c>
      <c r="M155">
        <f t="shared" si="65"/>
        <v>0</v>
      </c>
      <c r="N155">
        <f t="shared" si="66"/>
        <v>0</v>
      </c>
      <c r="O155">
        <f>IF($B$14,_xlfn.IFNA(INDEX(תמותה!$A$1:$E$121,MATCH(F155,תמותה!$A$1:A$121,0),IF($B$9="זכר",2,4)),1),0)</f>
        <v>0</v>
      </c>
      <c r="P155">
        <f>IF($B$14,_xlfn.IFNA(INDEX('שיפור תמותה'!$A$1:$E$8743,MATCH(F155&amp;G155,'שיפור תמותה'!$C$1:$C$8743,0),IF($B$9="זכר",4,5)),1),0)</f>
        <v>0</v>
      </c>
      <c r="Q155">
        <f>IF($B$14,_xlfn.IFNA(INDEX('שיפור תמותה'!$A$1:$E$8743,MATCH(F155&amp;G155-1,'שיפור תמותה'!$C$1:$C$8743,0),IF($B$9="זכר",4,5)),1),0)</f>
        <v>0</v>
      </c>
      <c r="R155">
        <f t="shared" si="53"/>
        <v>0</v>
      </c>
      <c r="S155">
        <f t="shared" si="54"/>
        <v>0</v>
      </c>
      <c r="T155">
        <f t="shared" si="67"/>
        <v>0</v>
      </c>
      <c r="U155">
        <f t="shared" si="55"/>
        <v>0</v>
      </c>
      <c r="V155">
        <f t="shared" si="56"/>
        <v>0</v>
      </c>
      <c r="W155">
        <f t="shared" si="68"/>
        <v>0</v>
      </c>
      <c r="X155">
        <f>IF($B$15,_xlfn.IFNA(INDEX(תמותה!$A$1:$E$121,MATCH(U155,תמותה!$A$1:A$121,0),IF($B$11="זכר",2,4)),1),0)</f>
        <v>0</v>
      </c>
      <c r="Y155">
        <f>IF($B$15,_xlfn.IFNA(INDEX('שיפור תמותה'!$A$1:$E$8743,MATCH(U155&amp;V155,'שיפור תמותה'!$C$1:$C$8743,0),IF($B$11="זכר",4,5)),1),0)</f>
        <v>0</v>
      </c>
      <c r="Z155">
        <f>IF($B$15,_xlfn.IFNA(INDEX('שיפור תמותה'!$A$1:$E$8743,MATCH(U155&amp;V155-1,'שיפור תמותה'!$C$1:$C$8743,0),IF($B$11="זכר",4,5)),1),0)</f>
        <v>0</v>
      </c>
      <c r="AA155">
        <f t="shared" si="57"/>
        <v>0</v>
      </c>
      <c r="AB155">
        <f t="shared" si="69"/>
        <v>0</v>
      </c>
      <c r="AC155">
        <f>IF($B$15,_xlfn.IFNA(INDEX(תמותה!$A$1:$E$121,MATCH(U155,תמותה!$A$1:A$121,0),IF($B$11="זכר",3,5)),1),0)</f>
        <v>0</v>
      </c>
      <c r="AD155">
        <f t="shared" si="58"/>
        <v>0</v>
      </c>
      <c r="AE155">
        <f t="shared" si="59"/>
        <v>0</v>
      </c>
      <c r="AF155">
        <f t="shared" si="70"/>
        <v>0</v>
      </c>
      <c r="AG155">
        <f t="shared" si="71"/>
        <v>0</v>
      </c>
      <c r="AH155">
        <f t="shared" si="72"/>
        <v>0</v>
      </c>
      <c r="AI155">
        <f t="shared" si="73"/>
        <v>0</v>
      </c>
      <c r="AJ155">
        <f t="shared" si="74"/>
        <v>0</v>
      </c>
    </row>
    <row r="156" spans="5:36" x14ac:dyDescent="0.2">
      <c r="E156">
        <f t="shared" si="60"/>
        <v>0</v>
      </c>
      <c r="F156">
        <f t="shared" si="50"/>
        <v>0</v>
      </c>
      <c r="G156">
        <f t="shared" si="51"/>
        <v>0</v>
      </c>
      <c r="H156">
        <f t="shared" si="52"/>
        <v>0</v>
      </c>
      <c r="I156">
        <f t="shared" si="61"/>
        <v>0</v>
      </c>
      <c r="J156">
        <f t="shared" si="62"/>
        <v>0</v>
      </c>
      <c r="K156">
        <f t="shared" si="63"/>
        <v>0</v>
      </c>
      <c r="L156">
        <f t="shared" si="64"/>
        <v>0</v>
      </c>
      <c r="M156">
        <f t="shared" si="65"/>
        <v>0</v>
      </c>
      <c r="N156">
        <f t="shared" si="66"/>
        <v>0</v>
      </c>
      <c r="O156">
        <f>IF($B$14,_xlfn.IFNA(INDEX(תמותה!$A$1:$E$121,MATCH(F156,תמותה!$A$1:A$121,0),IF($B$9="זכר",2,4)),1),0)</f>
        <v>0</v>
      </c>
      <c r="P156">
        <f>IF($B$14,_xlfn.IFNA(INDEX('שיפור תמותה'!$A$1:$E$8743,MATCH(F156&amp;G156,'שיפור תמותה'!$C$1:$C$8743,0),IF($B$9="זכר",4,5)),1),0)</f>
        <v>0</v>
      </c>
      <c r="Q156">
        <f>IF($B$14,_xlfn.IFNA(INDEX('שיפור תמותה'!$A$1:$E$8743,MATCH(F156&amp;G156-1,'שיפור תמותה'!$C$1:$C$8743,0),IF($B$9="זכר",4,5)),1),0)</f>
        <v>0</v>
      </c>
      <c r="R156">
        <f t="shared" si="53"/>
        <v>0</v>
      </c>
      <c r="S156">
        <f t="shared" si="54"/>
        <v>0</v>
      </c>
      <c r="T156">
        <f t="shared" si="67"/>
        <v>0</v>
      </c>
      <c r="U156">
        <f t="shared" si="55"/>
        <v>0</v>
      </c>
      <c r="V156">
        <f t="shared" si="56"/>
        <v>0</v>
      </c>
      <c r="W156">
        <f t="shared" si="68"/>
        <v>0</v>
      </c>
      <c r="X156">
        <f>IF($B$15,_xlfn.IFNA(INDEX(תמותה!$A$1:$E$121,MATCH(U156,תמותה!$A$1:A$121,0),IF($B$11="זכר",2,4)),1),0)</f>
        <v>0</v>
      </c>
      <c r="Y156">
        <f>IF($B$15,_xlfn.IFNA(INDEX('שיפור תמותה'!$A$1:$E$8743,MATCH(U156&amp;V156,'שיפור תמותה'!$C$1:$C$8743,0),IF($B$11="זכר",4,5)),1),0)</f>
        <v>0</v>
      </c>
      <c r="Z156">
        <f>IF($B$15,_xlfn.IFNA(INDEX('שיפור תמותה'!$A$1:$E$8743,MATCH(U156&amp;V156-1,'שיפור תמותה'!$C$1:$C$8743,0),IF($B$11="זכר",4,5)),1),0)</f>
        <v>0</v>
      </c>
      <c r="AA156">
        <f t="shared" si="57"/>
        <v>0</v>
      </c>
      <c r="AB156">
        <f t="shared" si="69"/>
        <v>0</v>
      </c>
      <c r="AC156">
        <f>IF($B$15,_xlfn.IFNA(INDEX(תמותה!$A$1:$E$121,MATCH(U156,תמותה!$A$1:A$121,0),IF($B$11="זכר",3,5)),1),0)</f>
        <v>0</v>
      </c>
      <c r="AD156">
        <f t="shared" si="58"/>
        <v>0</v>
      </c>
      <c r="AE156">
        <f t="shared" si="59"/>
        <v>0</v>
      </c>
      <c r="AF156">
        <f t="shared" si="70"/>
        <v>0</v>
      </c>
      <c r="AG156">
        <f t="shared" si="71"/>
        <v>0</v>
      </c>
      <c r="AH156">
        <f t="shared" si="72"/>
        <v>0</v>
      </c>
      <c r="AI156">
        <f t="shared" si="73"/>
        <v>0</v>
      </c>
      <c r="AJ156">
        <f t="shared" si="74"/>
        <v>0</v>
      </c>
    </row>
    <row r="157" spans="5:36" x14ac:dyDescent="0.2">
      <c r="E157">
        <f t="shared" si="60"/>
        <v>0</v>
      </c>
      <c r="F157">
        <f t="shared" si="50"/>
        <v>0</v>
      </c>
      <c r="G157">
        <f t="shared" si="51"/>
        <v>0</v>
      </c>
      <c r="H157">
        <f t="shared" si="52"/>
        <v>0</v>
      </c>
      <c r="I157">
        <f t="shared" si="61"/>
        <v>0</v>
      </c>
      <c r="J157">
        <f t="shared" si="62"/>
        <v>0</v>
      </c>
      <c r="K157">
        <f t="shared" si="63"/>
        <v>0</v>
      </c>
      <c r="L157">
        <f t="shared" si="64"/>
        <v>0</v>
      </c>
      <c r="M157">
        <f t="shared" si="65"/>
        <v>0</v>
      </c>
      <c r="N157">
        <f t="shared" si="66"/>
        <v>0</v>
      </c>
      <c r="O157">
        <f>IF($B$14,_xlfn.IFNA(INDEX(תמותה!$A$1:$E$121,MATCH(F157,תמותה!$A$1:A$121,0),IF($B$9="זכר",2,4)),1),0)</f>
        <v>0</v>
      </c>
      <c r="P157">
        <f>IF($B$14,_xlfn.IFNA(INDEX('שיפור תמותה'!$A$1:$E$8743,MATCH(F157&amp;G157,'שיפור תמותה'!$C$1:$C$8743,0),IF($B$9="זכר",4,5)),1),0)</f>
        <v>0</v>
      </c>
      <c r="Q157">
        <f>IF($B$14,_xlfn.IFNA(INDEX('שיפור תמותה'!$A$1:$E$8743,MATCH(F157&amp;G157-1,'שיפור תמותה'!$C$1:$C$8743,0),IF($B$9="זכר",4,5)),1),0)</f>
        <v>0</v>
      </c>
      <c r="R157">
        <f t="shared" si="53"/>
        <v>0</v>
      </c>
      <c r="S157">
        <f t="shared" si="54"/>
        <v>0</v>
      </c>
      <c r="T157">
        <f t="shared" si="67"/>
        <v>0</v>
      </c>
      <c r="U157">
        <f t="shared" si="55"/>
        <v>0</v>
      </c>
      <c r="V157">
        <f t="shared" si="56"/>
        <v>0</v>
      </c>
      <c r="W157">
        <f t="shared" si="68"/>
        <v>0</v>
      </c>
      <c r="X157">
        <f>IF($B$15,_xlfn.IFNA(INDEX(תמותה!$A$1:$E$121,MATCH(U157,תמותה!$A$1:A$121,0),IF($B$11="זכר",2,4)),1),0)</f>
        <v>0</v>
      </c>
      <c r="Y157">
        <f>IF($B$15,_xlfn.IFNA(INDEX('שיפור תמותה'!$A$1:$E$8743,MATCH(U157&amp;V157,'שיפור תמותה'!$C$1:$C$8743,0),IF($B$11="זכר",4,5)),1),0)</f>
        <v>0</v>
      </c>
      <c r="Z157">
        <f>IF($B$15,_xlfn.IFNA(INDEX('שיפור תמותה'!$A$1:$E$8743,MATCH(U157&amp;V157-1,'שיפור תמותה'!$C$1:$C$8743,0),IF($B$11="זכר",4,5)),1),0)</f>
        <v>0</v>
      </c>
      <c r="AA157">
        <f t="shared" si="57"/>
        <v>0</v>
      </c>
      <c r="AB157">
        <f t="shared" si="69"/>
        <v>0</v>
      </c>
      <c r="AC157">
        <f>IF($B$15,_xlfn.IFNA(INDEX(תמותה!$A$1:$E$121,MATCH(U157,תמותה!$A$1:A$121,0),IF($B$11="זכר",3,5)),1),0)</f>
        <v>0</v>
      </c>
      <c r="AD157">
        <f t="shared" si="58"/>
        <v>0</v>
      </c>
      <c r="AE157">
        <f t="shared" si="59"/>
        <v>0</v>
      </c>
      <c r="AF157">
        <f t="shared" si="70"/>
        <v>0</v>
      </c>
      <c r="AG157">
        <f t="shared" si="71"/>
        <v>0</v>
      </c>
      <c r="AH157">
        <f t="shared" si="72"/>
        <v>0</v>
      </c>
      <c r="AI157">
        <f t="shared" si="73"/>
        <v>0</v>
      </c>
      <c r="AJ157">
        <f t="shared" si="74"/>
        <v>0</v>
      </c>
    </row>
    <row r="158" spans="5:36" x14ac:dyDescent="0.2">
      <c r="E158">
        <f t="shared" si="60"/>
        <v>0</v>
      </c>
      <c r="F158">
        <f t="shared" si="50"/>
        <v>0</v>
      </c>
      <c r="G158">
        <f t="shared" si="51"/>
        <v>0</v>
      </c>
      <c r="H158">
        <f t="shared" si="52"/>
        <v>0</v>
      </c>
      <c r="I158">
        <f t="shared" si="61"/>
        <v>0</v>
      </c>
      <c r="J158">
        <f t="shared" si="62"/>
        <v>0</v>
      </c>
      <c r="K158">
        <f t="shared" si="63"/>
        <v>0</v>
      </c>
      <c r="L158">
        <f t="shared" si="64"/>
        <v>0</v>
      </c>
      <c r="M158">
        <f t="shared" si="65"/>
        <v>0</v>
      </c>
      <c r="N158">
        <f t="shared" si="66"/>
        <v>0</v>
      </c>
      <c r="O158">
        <f>IF($B$14,_xlfn.IFNA(INDEX(תמותה!$A$1:$E$121,MATCH(F158,תמותה!$A$1:A$121,0),IF($B$9="זכר",2,4)),1),0)</f>
        <v>0</v>
      </c>
      <c r="P158">
        <f>IF($B$14,_xlfn.IFNA(INDEX('שיפור תמותה'!$A$1:$E$8743,MATCH(F158&amp;G158,'שיפור תמותה'!$C$1:$C$8743,0),IF($B$9="זכר",4,5)),1),0)</f>
        <v>0</v>
      </c>
      <c r="Q158">
        <f>IF($B$14,_xlfn.IFNA(INDEX('שיפור תמותה'!$A$1:$E$8743,MATCH(F158&amp;G158-1,'שיפור תמותה'!$C$1:$C$8743,0),IF($B$9="זכר",4,5)),1),0)</f>
        <v>0</v>
      </c>
      <c r="R158">
        <f t="shared" si="53"/>
        <v>0</v>
      </c>
      <c r="S158">
        <f t="shared" si="54"/>
        <v>0</v>
      </c>
      <c r="T158">
        <f t="shared" si="67"/>
        <v>0</v>
      </c>
      <c r="U158">
        <f t="shared" si="55"/>
        <v>0</v>
      </c>
      <c r="V158">
        <f t="shared" si="56"/>
        <v>0</v>
      </c>
      <c r="W158">
        <f t="shared" si="68"/>
        <v>0</v>
      </c>
      <c r="X158">
        <f>IF($B$15,_xlfn.IFNA(INDEX(תמותה!$A$1:$E$121,MATCH(U158,תמותה!$A$1:A$121,0),IF($B$11="זכר",2,4)),1),0)</f>
        <v>0</v>
      </c>
      <c r="Y158">
        <f>IF($B$15,_xlfn.IFNA(INDEX('שיפור תמותה'!$A$1:$E$8743,MATCH(U158&amp;V158,'שיפור תמותה'!$C$1:$C$8743,0),IF($B$11="זכר",4,5)),1),0)</f>
        <v>0</v>
      </c>
      <c r="Z158">
        <f>IF($B$15,_xlfn.IFNA(INDEX('שיפור תמותה'!$A$1:$E$8743,MATCH(U158&amp;V158-1,'שיפור תמותה'!$C$1:$C$8743,0),IF($B$11="זכר",4,5)),1),0)</f>
        <v>0</v>
      </c>
      <c r="AA158">
        <f t="shared" si="57"/>
        <v>0</v>
      </c>
      <c r="AB158">
        <f t="shared" si="69"/>
        <v>0</v>
      </c>
      <c r="AC158">
        <f>IF($B$15,_xlfn.IFNA(INDEX(תמותה!$A$1:$E$121,MATCH(U158,תמותה!$A$1:A$121,0),IF($B$11="זכר",3,5)),1),0)</f>
        <v>0</v>
      </c>
      <c r="AD158">
        <f t="shared" si="58"/>
        <v>0</v>
      </c>
      <c r="AE158">
        <f t="shared" si="59"/>
        <v>0</v>
      </c>
      <c r="AF158">
        <f t="shared" si="70"/>
        <v>0</v>
      </c>
      <c r="AG158">
        <f t="shared" si="71"/>
        <v>0</v>
      </c>
      <c r="AH158">
        <f t="shared" si="72"/>
        <v>0</v>
      </c>
      <c r="AI158">
        <f t="shared" si="73"/>
        <v>0</v>
      </c>
      <c r="AJ158">
        <f t="shared" si="74"/>
        <v>0</v>
      </c>
    </row>
    <row r="159" spans="5:36" x14ac:dyDescent="0.2">
      <c r="E159">
        <f t="shared" si="60"/>
        <v>0</v>
      </c>
      <c r="F159">
        <f t="shared" si="50"/>
        <v>0</v>
      </c>
      <c r="G159">
        <f t="shared" si="51"/>
        <v>0</v>
      </c>
      <c r="H159">
        <f t="shared" si="52"/>
        <v>0</v>
      </c>
      <c r="I159">
        <f t="shared" si="61"/>
        <v>0</v>
      </c>
      <c r="J159">
        <f t="shared" si="62"/>
        <v>0</v>
      </c>
      <c r="K159">
        <f t="shared" si="63"/>
        <v>0</v>
      </c>
      <c r="L159">
        <f t="shared" si="64"/>
        <v>0</v>
      </c>
      <c r="M159">
        <f t="shared" si="65"/>
        <v>0</v>
      </c>
      <c r="N159">
        <f t="shared" si="66"/>
        <v>0</v>
      </c>
      <c r="O159">
        <f>IF($B$14,_xlfn.IFNA(INDEX(תמותה!$A$1:$E$121,MATCH(F159,תמותה!$A$1:A$121,0),IF($B$9="זכר",2,4)),1),0)</f>
        <v>0</v>
      </c>
      <c r="P159">
        <f>IF($B$14,_xlfn.IFNA(INDEX('שיפור תמותה'!$A$1:$E$8743,MATCH(F159&amp;G159,'שיפור תמותה'!$C$1:$C$8743,0),IF($B$9="זכר",4,5)),1),0)</f>
        <v>0</v>
      </c>
      <c r="Q159">
        <f>IF($B$14,_xlfn.IFNA(INDEX('שיפור תמותה'!$A$1:$E$8743,MATCH(F159&amp;G159-1,'שיפור תמותה'!$C$1:$C$8743,0),IF($B$9="זכר",4,5)),1),0)</f>
        <v>0</v>
      </c>
      <c r="R159">
        <f t="shared" si="53"/>
        <v>0</v>
      </c>
      <c r="S159">
        <f t="shared" si="54"/>
        <v>0</v>
      </c>
      <c r="T159">
        <f t="shared" si="67"/>
        <v>0</v>
      </c>
      <c r="U159">
        <f t="shared" si="55"/>
        <v>0</v>
      </c>
      <c r="V159">
        <f t="shared" si="56"/>
        <v>0</v>
      </c>
      <c r="W159">
        <f t="shared" si="68"/>
        <v>0</v>
      </c>
      <c r="X159">
        <f>IF($B$15,_xlfn.IFNA(INDEX(תמותה!$A$1:$E$121,MATCH(U159,תמותה!$A$1:A$121,0),IF($B$11="זכר",2,4)),1),0)</f>
        <v>0</v>
      </c>
      <c r="Y159">
        <f>IF($B$15,_xlfn.IFNA(INDEX('שיפור תמותה'!$A$1:$E$8743,MATCH(U159&amp;V159,'שיפור תמותה'!$C$1:$C$8743,0),IF($B$11="זכר",4,5)),1),0)</f>
        <v>0</v>
      </c>
      <c r="Z159">
        <f>IF($B$15,_xlfn.IFNA(INDEX('שיפור תמותה'!$A$1:$E$8743,MATCH(U159&amp;V159-1,'שיפור תמותה'!$C$1:$C$8743,0),IF($B$11="זכר",4,5)),1),0)</f>
        <v>0</v>
      </c>
      <c r="AA159">
        <f t="shared" si="57"/>
        <v>0</v>
      </c>
      <c r="AB159">
        <f t="shared" si="69"/>
        <v>0</v>
      </c>
      <c r="AC159">
        <f>IF($B$15,_xlfn.IFNA(INDEX(תמותה!$A$1:$E$121,MATCH(U159,תמותה!$A$1:A$121,0),IF($B$11="זכר",3,5)),1),0)</f>
        <v>0</v>
      </c>
      <c r="AD159">
        <f t="shared" si="58"/>
        <v>0</v>
      </c>
      <c r="AE159">
        <f t="shared" si="59"/>
        <v>0</v>
      </c>
      <c r="AF159">
        <f t="shared" si="70"/>
        <v>0</v>
      </c>
      <c r="AG159">
        <f t="shared" si="71"/>
        <v>0</v>
      </c>
      <c r="AH159">
        <f t="shared" si="72"/>
        <v>0</v>
      </c>
      <c r="AI159">
        <f t="shared" si="73"/>
        <v>0</v>
      </c>
      <c r="AJ159">
        <f t="shared" si="74"/>
        <v>0</v>
      </c>
    </row>
    <row r="160" spans="5:36" x14ac:dyDescent="0.2">
      <c r="E160">
        <f t="shared" si="60"/>
        <v>0</v>
      </c>
      <c r="F160">
        <f t="shared" si="50"/>
        <v>0</v>
      </c>
      <c r="G160">
        <f t="shared" si="51"/>
        <v>0</v>
      </c>
      <c r="H160">
        <f t="shared" si="52"/>
        <v>0</v>
      </c>
      <c r="I160">
        <f t="shared" si="61"/>
        <v>0</v>
      </c>
      <c r="J160">
        <f t="shared" si="62"/>
        <v>0</v>
      </c>
      <c r="K160">
        <f t="shared" si="63"/>
        <v>0</v>
      </c>
      <c r="L160">
        <f t="shared" si="64"/>
        <v>0</v>
      </c>
      <c r="M160">
        <f t="shared" si="65"/>
        <v>0</v>
      </c>
      <c r="N160">
        <f t="shared" si="66"/>
        <v>0</v>
      </c>
      <c r="O160">
        <f>IF($B$14,_xlfn.IFNA(INDEX(תמותה!$A$1:$E$121,MATCH(F160,תמותה!$A$1:A$121,0),IF($B$9="זכר",2,4)),1),0)</f>
        <v>0</v>
      </c>
      <c r="P160">
        <f>IF($B$14,_xlfn.IFNA(INDEX('שיפור תמותה'!$A$1:$E$8743,MATCH(F160&amp;G160,'שיפור תמותה'!$C$1:$C$8743,0),IF($B$9="זכר",4,5)),1),0)</f>
        <v>0</v>
      </c>
      <c r="Q160">
        <f>IF($B$14,_xlfn.IFNA(INDEX('שיפור תמותה'!$A$1:$E$8743,MATCH(F160&amp;G160-1,'שיפור תמותה'!$C$1:$C$8743,0),IF($B$9="זכר",4,5)),1),0)</f>
        <v>0</v>
      </c>
      <c r="R160">
        <f t="shared" si="53"/>
        <v>0</v>
      </c>
      <c r="S160">
        <f t="shared" si="54"/>
        <v>0</v>
      </c>
      <c r="T160">
        <f t="shared" si="67"/>
        <v>0</v>
      </c>
      <c r="U160">
        <f t="shared" si="55"/>
        <v>0</v>
      </c>
      <c r="V160">
        <f t="shared" si="56"/>
        <v>0</v>
      </c>
      <c r="W160">
        <f t="shared" si="68"/>
        <v>0</v>
      </c>
      <c r="X160">
        <f>IF($B$15,_xlfn.IFNA(INDEX(תמותה!$A$1:$E$121,MATCH(U160,תמותה!$A$1:A$121,0),IF($B$11="זכר",2,4)),1),0)</f>
        <v>0</v>
      </c>
      <c r="Y160">
        <f>IF($B$15,_xlfn.IFNA(INDEX('שיפור תמותה'!$A$1:$E$8743,MATCH(U160&amp;V160,'שיפור תמותה'!$C$1:$C$8743,0),IF($B$11="זכר",4,5)),1),0)</f>
        <v>0</v>
      </c>
      <c r="Z160">
        <f>IF($B$15,_xlfn.IFNA(INDEX('שיפור תמותה'!$A$1:$E$8743,MATCH(U160&amp;V160-1,'שיפור תמותה'!$C$1:$C$8743,0),IF($B$11="זכר",4,5)),1),0)</f>
        <v>0</v>
      </c>
      <c r="AA160">
        <f t="shared" si="57"/>
        <v>0</v>
      </c>
      <c r="AB160">
        <f t="shared" si="69"/>
        <v>0</v>
      </c>
      <c r="AC160">
        <f>IF($B$15,_xlfn.IFNA(INDEX(תמותה!$A$1:$E$121,MATCH(U160,תמותה!$A$1:A$121,0),IF($B$11="זכר",3,5)),1),0)</f>
        <v>0</v>
      </c>
      <c r="AD160">
        <f t="shared" si="58"/>
        <v>0</v>
      </c>
      <c r="AE160">
        <f t="shared" si="59"/>
        <v>0</v>
      </c>
      <c r="AF160">
        <f t="shared" si="70"/>
        <v>0</v>
      </c>
      <c r="AG160">
        <f t="shared" si="71"/>
        <v>0</v>
      </c>
      <c r="AH160">
        <f t="shared" si="72"/>
        <v>0</v>
      </c>
      <c r="AI160">
        <f t="shared" si="73"/>
        <v>0</v>
      </c>
      <c r="AJ160">
        <f t="shared" si="74"/>
        <v>0</v>
      </c>
    </row>
    <row r="161" spans="5:36" x14ac:dyDescent="0.2">
      <c r="E161">
        <f t="shared" si="60"/>
        <v>0</v>
      </c>
      <c r="F161">
        <f t="shared" si="50"/>
        <v>0</v>
      </c>
      <c r="G161">
        <f t="shared" si="51"/>
        <v>0</v>
      </c>
      <c r="H161">
        <f t="shared" si="52"/>
        <v>0</v>
      </c>
      <c r="I161">
        <f t="shared" si="61"/>
        <v>0</v>
      </c>
      <c r="J161">
        <f t="shared" si="62"/>
        <v>0</v>
      </c>
      <c r="K161">
        <f t="shared" si="63"/>
        <v>0</v>
      </c>
      <c r="L161">
        <f t="shared" si="64"/>
        <v>0</v>
      </c>
      <c r="M161">
        <f t="shared" si="65"/>
        <v>0</v>
      </c>
      <c r="N161">
        <f t="shared" si="66"/>
        <v>0</v>
      </c>
      <c r="O161">
        <f>IF($B$14,_xlfn.IFNA(INDEX(תמותה!$A$1:$E$121,MATCH(F161,תמותה!$A$1:A$121,0),IF($B$9="זכר",2,4)),1),0)</f>
        <v>0</v>
      </c>
      <c r="P161">
        <f>IF($B$14,_xlfn.IFNA(INDEX('שיפור תמותה'!$A$1:$E$8743,MATCH(F161&amp;G161,'שיפור תמותה'!$C$1:$C$8743,0),IF($B$9="זכר",4,5)),1),0)</f>
        <v>0</v>
      </c>
      <c r="Q161">
        <f>IF($B$14,_xlfn.IFNA(INDEX('שיפור תמותה'!$A$1:$E$8743,MATCH(F161&amp;G161-1,'שיפור תמותה'!$C$1:$C$8743,0),IF($B$9="זכר",4,5)),1),0)</f>
        <v>0</v>
      </c>
      <c r="R161">
        <f t="shared" si="53"/>
        <v>0</v>
      </c>
      <c r="S161">
        <f t="shared" si="54"/>
        <v>0</v>
      </c>
      <c r="T161">
        <f t="shared" si="67"/>
        <v>0</v>
      </c>
      <c r="U161">
        <f t="shared" si="55"/>
        <v>0</v>
      </c>
      <c r="V161">
        <f t="shared" si="56"/>
        <v>0</v>
      </c>
      <c r="W161">
        <f t="shared" si="68"/>
        <v>0</v>
      </c>
      <c r="X161">
        <f>IF($B$15,_xlfn.IFNA(INDEX(תמותה!$A$1:$E$121,MATCH(U161,תמותה!$A$1:A$121,0),IF($B$11="זכר",2,4)),1),0)</f>
        <v>0</v>
      </c>
      <c r="Y161">
        <f>IF($B$15,_xlfn.IFNA(INDEX('שיפור תמותה'!$A$1:$E$8743,MATCH(U161&amp;V161,'שיפור תמותה'!$C$1:$C$8743,0),IF($B$11="זכר",4,5)),1),0)</f>
        <v>0</v>
      </c>
      <c r="Z161">
        <f>IF($B$15,_xlfn.IFNA(INDEX('שיפור תמותה'!$A$1:$E$8743,MATCH(U161&amp;V161-1,'שיפור תמותה'!$C$1:$C$8743,0),IF($B$11="זכר",4,5)),1),0)</f>
        <v>0</v>
      </c>
      <c r="AA161">
        <f t="shared" si="57"/>
        <v>0</v>
      </c>
      <c r="AB161">
        <f t="shared" si="69"/>
        <v>0</v>
      </c>
      <c r="AC161">
        <f>IF($B$15,_xlfn.IFNA(INDEX(תמותה!$A$1:$E$121,MATCH(U161,תמותה!$A$1:A$121,0),IF($B$11="זכר",3,5)),1),0)</f>
        <v>0</v>
      </c>
      <c r="AD161">
        <f t="shared" si="58"/>
        <v>0</v>
      </c>
      <c r="AE161">
        <f t="shared" si="59"/>
        <v>0</v>
      </c>
      <c r="AF161">
        <f t="shared" si="70"/>
        <v>0</v>
      </c>
      <c r="AG161">
        <f t="shared" si="71"/>
        <v>0</v>
      </c>
      <c r="AH161">
        <f t="shared" si="72"/>
        <v>0</v>
      </c>
      <c r="AI161">
        <f t="shared" si="73"/>
        <v>0</v>
      </c>
      <c r="AJ161">
        <f t="shared" si="74"/>
        <v>0</v>
      </c>
    </row>
    <row r="162" spans="5:36" x14ac:dyDescent="0.2">
      <c r="E162">
        <f t="shared" si="60"/>
        <v>0</v>
      </c>
      <c r="F162">
        <f t="shared" si="50"/>
        <v>0</v>
      </c>
      <c r="G162">
        <f t="shared" si="51"/>
        <v>0</v>
      </c>
      <c r="H162">
        <f t="shared" si="52"/>
        <v>0</v>
      </c>
      <c r="I162">
        <f t="shared" si="61"/>
        <v>0</v>
      </c>
      <c r="J162">
        <f t="shared" si="62"/>
        <v>0</v>
      </c>
      <c r="K162">
        <f t="shared" si="63"/>
        <v>0</v>
      </c>
      <c r="L162">
        <f t="shared" si="64"/>
        <v>0</v>
      </c>
      <c r="M162">
        <f t="shared" si="65"/>
        <v>0</v>
      </c>
      <c r="N162">
        <f t="shared" si="66"/>
        <v>0</v>
      </c>
      <c r="O162">
        <f>IF($B$14,_xlfn.IFNA(INDEX(תמותה!$A$1:$E$121,MATCH(F162,תמותה!$A$1:A$121,0),IF($B$9="זכר",2,4)),1),0)</f>
        <v>0</v>
      </c>
      <c r="P162">
        <f>IF($B$14,_xlfn.IFNA(INDEX('שיפור תמותה'!$A$1:$E$8743,MATCH(F162&amp;G162,'שיפור תמותה'!$C$1:$C$8743,0),IF($B$9="זכר",4,5)),1),0)</f>
        <v>0</v>
      </c>
      <c r="Q162">
        <f>IF($B$14,_xlfn.IFNA(INDEX('שיפור תמותה'!$A$1:$E$8743,MATCH(F162&amp;G162-1,'שיפור תמותה'!$C$1:$C$8743,0),IF($B$9="זכר",4,5)),1),0)</f>
        <v>0</v>
      </c>
      <c r="R162">
        <f t="shared" si="53"/>
        <v>0</v>
      </c>
      <c r="S162">
        <f t="shared" si="54"/>
        <v>0</v>
      </c>
      <c r="T162">
        <f t="shared" si="67"/>
        <v>0</v>
      </c>
      <c r="U162">
        <f t="shared" si="55"/>
        <v>0</v>
      </c>
      <c r="V162">
        <f t="shared" si="56"/>
        <v>0</v>
      </c>
      <c r="W162">
        <f t="shared" si="68"/>
        <v>0</v>
      </c>
      <c r="X162">
        <f>IF($B$15,_xlfn.IFNA(INDEX(תמותה!$A$1:$E$121,MATCH(U162,תמותה!$A$1:A$121,0),IF($B$11="זכר",2,4)),1),0)</f>
        <v>0</v>
      </c>
      <c r="Y162">
        <f>IF($B$15,_xlfn.IFNA(INDEX('שיפור תמותה'!$A$1:$E$8743,MATCH(U162&amp;V162,'שיפור תמותה'!$C$1:$C$8743,0),IF($B$11="זכר",4,5)),1),0)</f>
        <v>0</v>
      </c>
      <c r="Z162">
        <f>IF($B$15,_xlfn.IFNA(INDEX('שיפור תמותה'!$A$1:$E$8743,MATCH(U162&amp;V162-1,'שיפור תמותה'!$C$1:$C$8743,0),IF($B$11="זכר",4,5)),1),0)</f>
        <v>0</v>
      </c>
      <c r="AA162">
        <f t="shared" si="57"/>
        <v>0</v>
      </c>
      <c r="AB162">
        <f t="shared" si="69"/>
        <v>0</v>
      </c>
      <c r="AC162">
        <f>IF($B$15,_xlfn.IFNA(INDEX(תמותה!$A$1:$E$121,MATCH(U162,תמותה!$A$1:A$121,0),IF($B$11="זכר",3,5)),1),0)</f>
        <v>0</v>
      </c>
      <c r="AD162">
        <f t="shared" si="58"/>
        <v>0</v>
      </c>
      <c r="AE162">
        <f t="shared" si="59"/>
        <v>0</v>
      </c>
      <c r="AF162">
        <f t="shared" si="70"/>
        <v>0</v>
      </c>
      <c r="AG162">
        <f t="shared" si="71"/>
        <v>0</v>
      </c>
      <c r="AH162">
        <f t="shared" si="72"/>
        <v>0</v>
      </c>
      <c r="AI162">
        <f t="shared" si="73"/>
        <v>0</v>
      </c>
      <c r="AJ162">
        <f t="shared" si="74"/>
        <v>0</v>
      </c>
    </row>
    <row r="163" spans="5:36" x14ac:dyDescent="0.2">
      <c r="E163">
        <f t="shared" si="60"/>
        <v>0</v>
      </c>
      <c r="F163">
        <f t="shared" si="50"/>
        <v>0</v>
      </c>
      <c r="G163">
        <f t="shared" si="51"/>
        <v>0</v>
      </c>
      <c r="H163">
        <f t="shared" si="52"/>
        <v>0</v>
      </c>
      <c r="I163">
        <f t="shared" si="61"/>
        <v>0</v>
      </c>
      <c r="J163">
        <f t="shared" si="62"/>
        <v>0</v>
      </c>
      <c r="K163">
        <f t="shared" si="63"/>
        <v>0</v>
      </c>
      <c r="L163">
        <f t="shared" si="64"/>
        <v>0</v>
      </c>
      <c r="M163">
        <f t="shared" si="65"/>
        <v>0</v>
      </c>
      <c r="N163">
        <f t="shared" si="66"/>
        <v>0</v>
      </c>
      <c r="O163">
        <f>IF($B$14,_xlfn.IFNA(INDEX(תמותה!$A$1:$E$121,MATCH(F163,תמותה!$A$1:A$121,0),IF($B$9="זכר",2,4)),1),0)</f>
        <v>0</v>
      </c>
      <c r="P163">
        <f>IF($B$14,_xlfn.IFNA(INDEX('שיפור תמותה'!$A$1:$E$8743,MATCH(F163&amp;G163,'שיפור תמותה'!$C$1:$C$8743,0),IF($B$9="זכר",4,5)),1),0)</f>
        <v>0</v>
      </c>
      <c r="Q163">
        <f>IF($B$14,_xlfn.IFNA(INDEX('שיפור תמותה'!$A$1:$E$8743,MATCH(F163&amp;G163-1,'שיפור תמותה'!$C$1:$C$8743,0),IF($B$9="זכר",4,5)),1),0)</f>
        <v>0</v>
      </c>
      <c r="R163">
        <f t="shared" si="53"/>
        <v>0</v>
      </c>
      <c r="S163">
        <f t="shared" si="54"/>
        <v>0</v>
      </c>
      <c r="T163">
        <f t="shared" si="67"/>
        <v>0</v>
      </c>
      <c r="U163">
        <f t="shared" si="55"/>
        <v>0</v>
      </c>
      <c r="V163">
        <f t="shared" si="56"/>
        <v>0</v>
      </c>
      <c r="W163">
        <f t="shared" si="68"/>
        <v>0</v>
      </c>
      <c r="X163">
        <f>IF($B$15,_xlfn.IFNA(INDEX(תמותה!$A$1:$E$121,MATCH(U163,תמותה!$A$1:A$121,0),IF($B$11="זכר",2,4)),1),0)</f>
        <v>0</v>
      </c>
      <c r="Y163">
        <f>IF($B$15,_xlfn.IFNA(INDEX('שיפור תמותה'!$A$1:$E$8743,MATCH(U163&amp;V163,'שיפור תמותה'!$C$1:$C$8743,0),IF($B$11="זכר",4,5)),1),0)</f>
        <v>0</v>
      </c>
      <c r="Z163">
        <f>IF($B$15,_xlfn.IFNA(INDEX('שיפור תמותה'!$A$1:$E$8743,MATCH(U163&amp;V163-1,'שיפור תמותה'!$C$1:$C$8743,0),IF($B$11="זכר",4,5)),1),0)</f>
        <v>0</v>
      </c>
      <c r="AA163">
        <f t="shared" si="57"/>
        <v>0</v>
      </c>
      <c r="AB163">
        <f t="shared" si="69"/>
        <v>0</v>
      </c>
      <c r="AC163">
        <f>IF($B$15,_xlfn.IFNA(INDEX(תמותה!$A$1:$E$121,MATCH(U163,תמותה!$A$1:A$121,0),IF($B$11="זכר",3,5)),1),0)</f>
        <v>0</v>
      </c>
      <c r="AD163">
        <f t="shared" si="58"/>
        <v>0</v>
      </c>
      <c r="AE163">
        <f t="shared" si="59"/>
        <v>0</v>
      </c>
      <c r="AF163">
        <f t="shared" si="70"/>
        <v>0</v>
      </c>
      <c r="AG163">
        <f t="shared" si="71"/>
        <v>0</v>
      </c>
      <c r="AH163">
        <f t="shared" si="72"/>
        <v>0</v>
      </c>
      <c r="AI163">
        <f t="shared" si="73"/>
        <v>0</v>
      </c>
      <c r="AJ163">
        <f t="shared" si="74"/>
        <v>0</v>
      </c>
    </row>
    <row r="164" spans="5:36" x14ac:dyDescent="0.2">
      <c r="E164">
        <f t="shared" si="60"/>
        <v>0</v>
      </c>
      <c r="F164">
        <f t="shared" si="50"/>
        <v>0</v>
      </c>
      <c r="G164">
        <f t="shared" si="51"/>
        <v>0</v>
      </c>
      <c r="H164">
        <f t="shared" si="52"/>
        <v>0</v>
      </c>
      <c r="I164">
        <f t="shared" si="61"/>
        <v>0</v>
      </c>
      <c r="J164">
        <f t="shared" si="62"/>
        <v>0</v>
      </c>
      <c r="K164">
        <f t="shared" si="63"/>
        <v>0</v>
      </c>
      <c r="L164">
        <f t="shared" si="64"/>
        <v>0</v>
      </c>
      <c r="M164">
        <f t="shared" si="65"/>
        <v>0</v>
      </c>
      <c r="N164">
        <f t="shared" si="66"/>
        <v>0</v>
      </c>
      <c r="O164">
        <f>IF($B$14,_xlfn.IFNA(INDEX(תמותה!$A$1:$E$121,MATCH(F164,תמותה!$A$1:A$121,0),IF($B$9="זכר",2,4)),1),0)</f>
        <v>0</v>
      </c>
      <c r="P164">
        <f>IF($B$14,_xlfn.IFNA(INDEX('שיפור תמותה'!$A$1:$E$8743,MATCH(F164&amp;G164,'שיפור תמותה'!$C$1:$C$8743,0),IF($B$9="זכר",4,5)),1),0)</f>
        <v>0</v>
      </c>
      <c r="Q164">
        <f>IF($B$14,_xlfn.IFNA(INDEX('שיפור תמותה'!$A$1:$E$8743,MATCH(F164&amp;G164-1,'שיפור תמותה'!$C$1:$C$8743,0),IF($B$9="זכר",4,5)),1),0)</f>
        <v>0</v>
      </c>
      <c r="R164">
        <f t="shared" si="53"/>
        <v>0</v>
      </c>
      <c r="S164">
        <f t="shared" si="54"/>
        <v>0</v>
      </c>
      <c r="T164">
        <f t="shared" si="67"/>
        <v>0</v>
      </c>
      <c r="U164">
        <f t="shared" si="55"/>
        <v>0</v>
      </c>
      <c r="V164">
        <f t="shared" si="56"/>
        <v>0</v>
      </c>
      <c r="W164">
        <f t="shared" si="68"/>
        <v>0</v>
      </c>
      <c r="X164">
        <f>IF($B$15,_xlfn.IFNA(INDEX(תמותה!$A$1:$E$121,MATCH(U164,תמותה!$A$1:A$121,0),IF($B$11="זכר",2,4)),1),0)</f>
        <v>0</v>
      </c>
      <c r="Y164">
        <f>IF($B$15,_xlfn.IFNA(INDEX('שיפור תמותה'!$A$1:$E$8743,MATCH(U164&amp;V164,'שיפור תמותה'!$C$1:$C$8743,0),IF($B$11="זכר",4,5)),1),0)</f>
        <v>0</v>
      </c>
      <c r="Z164">
        <f>IF($B$15,_xlfn.IFNA(INDEX('שיפור תמותה'!$A$1:$E$8743,MATCH(U164&amp;V164-1,'שיפור תמותה'!$C$1:$C$8743,0),IF($B$11="זכר",4,5)),1),0)</f>
        <v>0</v>
      </c>
      <c r="AA164">
        <f t="shared" si="57"/>
        <v>0</v>
      </c>
      <c r="AB164">
        <f t="shared" si="69"/>
        <v>0</v>
      </c>
      <c r="AC164">
        <f>IF($B$15,_xlfn.IFNA(INDEX(תמותה!$A$1:$E$121,MATCH(U164,תמותה!$A$1:A$121,0),IF($B$11="זכר",3,5)),1),0)</f>
        <v>0</v>
      </c>
      <c r="AD164">
        <f t="shared" si="58"/>
        <v>0</v>
      </c>
      <c r="AE164">
        <f t="shared" si="59"/>
        <v>0</v>
      </c>
      <c r="AF164">
        <f t="shared" si="70"/>
        <v>0</v>
      </c>
      <c r="AG164">
        <f t="shared" si="71"/>
        <v>0</v>
      </c>
      <c r="AH164">
        <f t="shared" si="72"/>
        <v>0</v>
      </c>
      <c r="AI164">
        <f t="shared" si="73"/>
        <v>0</v>
      </c>
      <c r="AJ164">
        <f t="shared" si="74"/>
        <v>0</v>
      </c>
    </row>
    <row r="165" spans="5:36" x14ac:dyDescent="0.2">
      <c r="E165">
        <f t="shared" si="60"/>
        <v>0</v>
      </c>
      <c r="F165">
        <f t="shared" si="50"/>
        <v>0</v>
      </c>
      <c r="G165">
        <f t="shared" si="51"/>
        <v>0</v>
      </c>
      <c r="H165">
        <f t="shared" si="52"/>
        <v>0</v>
      </c>
      <c r="I165">
        <f t="shared" si="61"/>
        <v>0</v>
      </c>
      <c r="J165">
        <f t="shared" si="62"/>
        <v>0</v>
      </c>
      <c r="K165">
        <f t="shared" si="63"/>
        <v>0</v>
      </c>
      <c r="L165">
        <f t="shared" si="64"/>
        <v>0</v>
      </c>
      <c r="M165">
        <f t="shared" si="65"/>
        <v>0</v>
      </c>
      <c r="N165">
        <f t="shared" si="66"/>
        <v>0</v>
      </c>
      <c r="O165">
        <f>IF($B$14,_xlfn.IFNA(INDEX(תמותה!$A$1:$E$121,MATCH(F165,תמותה!$A$1:A$121,0),IF($B$9="זכר",2,4)),1),0)</f>
        <v>0</v>
      </c>
      <c r="P165">
        <f>IF($B$14,_xlfn.IFNA(INDEX('שיפור תמותה'!$A$1:$E$8743,MATCH(F165&amp;G165,'שיפור תמותה'!$C$1:$C$8743,0),IF($B$9="זכר",4,5)),1),0)</f>
        <v>0</v>
      </c>
      <c r="Q165">
        <f>IF($B$14,_xlfn.IFNA(INDEX('שיפור תמותה'!$A$1:$E$8743,MATCH(F165&amp;G165-1,'שיפור תמותה'!$C$1:$C$8743,0),IF($B$9="זכר",4,5)),1),0)</f>
        <v>0</v>
      </c>
      <c r="R165">
        <f t="shared" si="53"/>
        <v>0</v>
      </c>
      <c r="S165">
        <f t="shared" si="54"/>
        <v>0</v>
      </c>
      <c r="T165">
        <f t="shared" si="67"/>
        <v>0</v>
      </c>
      <c r="U165">
        <f t="shared" si="55"/>
        <v>0</v>
      </c>
      <c r="V165">
        <f t="shared" si="56"/>
        <v>0</v>
      </c>
      <c r="W165">
        <f t="shared" si="68"/>
        <v>0</v>
      </c>
      <c r="X165">
        <f>IF($B$15,_xlfn.IFNA(INDEX(תמותה!$A$1:$E$121,MATCH(U165,תמותה!$A$1:A$121,0),IF($B$11="זכר",2,4)),1),0)</f>
        <v>0</v>
      </c>
      <c r="Y165">
        <f>IF($B$15,_xlfn.IFNA(INDEX('שיפור תמותה'!$A$1:$E$8743,MATCH(U165&amp;V165,'שיפור תמותה'!$C$1:$C$8743,0),IF($B$11="זכר",4,5)),1),0)</f>
        <v>0</v>
      </c>
      <c r="Z165">
        <f>IF($B$15,_xlfn.IFNA(INDEX('שיפור תמותה'!$A$1:$E$8743,MATCH(U165&amp;V165-1,'שיפור תמותה'!$C$1:$C$8743,0),IF($B$11="זכר",4,5)),1),0)</f>
        <v>0</v>
      </c>
      <c r="AA165">
        <f t="shared" si="57"/>
        <v>0</v>
      </c>
      <c r="AB165">
        <f t="shared" si="69"/>
        <v>0</v>
      </c>
      <c r="AC165">
        <f>IF($B$15,_xlfn.IFNA(INDEX(תמותה!$A$1:$E$121,MATCH(U165,תמותה!$A$1:A$121,0),IF($B$11="זכר",3,5)),1),0)</f>
        <v>0</v>
      </c>
      <c r="AD165">
        <f t="shared" si="58"/>
        <v>0</v>
      </c>
      <c r="AE165">
        <f t="shared" si="59"/>
        <v>0</v>
      </c>
      <c r="AF165">
        <f t="shared" si="70"/>
        <v>0</v>
      </c>
      <c r="AG165">
        <f t="shared" si="71"/>
        <v>0</v>
      </c>
      <c r="AH165">
        <f t="shared" si="72"/>
        <v>0</v>
      </c>
      <c r="AI165">
        <f t="shared" si="73"/>
        <v>0</v>
      </c>
      <c r="AJ165">
        <f t="shared" si="74"/>
        <v>0</v>
      </c>
    </row>
    <row r="166" spans="5:36" x14ac:dyDescent="0.2">
      <c r="E166">
        <f t="shared" si="60"/>
        <v>0</v>
      </c>
      <c r="F166">
        <f t="shared" si="50"/>
        <v>0</v>
      </c>
      <c r="G166">
        <f t="shared" si="51"/>
        <v>0</v>
      </c>
      <c r="H166">
        <f t="shared" si="52"/>
        <v>0</v>
      </c>
      <c r="I166">
        <f t="shared" si="61"/>
        <v>0</v>
      </c>
      <c r="J166">
        <f t="shared" si="62"/>
        <v>0</v>
      </c>
      <c r="K166">
        <f t="shared" si="63"/>
        <v>0</v>
      </c>
      <c r="L166">
        <f t="shared" si="64"/>
        <v>0</v>
      </c>
      <c r="M166">
        <f t="shared" si="65"/>
        <v>0</v>
      </c>
      <c r="N166">
        <f t="shared" si="66"/>
        <v>0</v>
      </c>
      <c r="O166">
        <f>IF($B$14,_xlfn.IFNA(INDEX(תמותה!$A$1:$E$121,MATCH(F166,תמותה!$A$1:A$121,0),IF($B$9="זכר",2,4)),1),0)</f>
        <v>0</v>
      </c>
      <c r="P166">
        <f>IF($B$14,_xlfn.IFNA(INDEX('שיפור תמותה'!$A$1:$E$8743,MATCH(F166&amp;G166,'שיפור תמותה'!$C$1:$C$8743,0),IF($B$9="זכר",4,5)),1),0)</f>
        <v>0</v>
      </c>
      <c r="Q166">
        <f>IF($B$14,_xlfn.IFNA(INDEX('שיפור תמותה'!$A$1:$E$8743,MATCH(F166&amp;G166-1,'שיפור תמותה'!$C$1:$C$8743,0),IF($B$9="זכר",4,5)),1),0)</f>
        <v>0</v>
      </c>
      <c r="R166">
        <f t="shared" si="53"/>
        <v>0</v>
      </c>
      <c r="S166">
        <f t="shared" si="54"/>
        <v>0</v>
      </c>
      <c r="T166">
        <f t="shared" si="67"/>
        <v>0</v>
      </c>
      <c r="U166">
        <f t="shared" si="55"/>
        <v>0</v>
      </c>
      <c r="V166">
        <f t="shared" si="56"/>
        <v>0</v>
      </c>
      <c r="W166">
        <f t="shared" si="68"/>
        <v>0</v>
      </c>
      <c r="X166">
        <f>IF($B$15,_xlfn.IFNA(INDEX(תמותה!$A$1:$E$121,MATCH(U166,תמותה!$A$1:A$121,0),IF($B$11="זכר",2,4)),1),0)</f>
        <v>0</v>
      </c>
      <c r="Y166">
        <f>IF($B$15,_xlfn.IFNA(INDEX('שיפור תמותה'!$A$1:$E$8743,MATCH(U166&amp;V166,'שיפור תמותה'!$C$1:$C$8743,0),IF($B$11="זכר",4,5)),1),0)</f>
        <v>0</v>
      </c>
      <c r="Z166">
        <f>IF($B$15,_xlfn.IFNA(INDEX('שיפור תמותה'!$A$1:$E$8743,MATCH(U166&amp;V166-1,'שיפור תמותה'!$C$1:$C$8743,0),IF($B$11="זכר",4,5)),1),0)</f>
        <v>0</v>
      </c>
      <c r="AA166">
        <f t="shared" si="57"/>
        <v>0</v>
      </c>
      <c r="AB166">
        <f t="shared" si="69"/>
        <v>0</v>
      </c>
      <c r="AC166">
        <f>IF($B$15,_xlfn.IFNA(INDEX(תמותה!$A$1:$E$121,MATCH(U166,תמותה!$A$1:A$121,0),IF($B$11="זכר",3,5)),1),0)</f>
        <v>0</v>
      </c>
      <c r="AD166">
        <f t="shared" si="58"/>
        <v>0</v>
      </c>
      <c r="AE166">
        <f t="shared" si="59"/>
        <v>0</v>
      </c>
      <c r="AF166">
        <f t="shared" si="70"/>
        <v>0</v>
      </c>
      <c r="AG166">
        <f t="shared" si="71"/>
        <v>0</v>
      </c>
      <c r="AH166">
        <f t="shared" si="72"/>
        <v>0</v>
      </c>
      <c r="AI166">
        <f t="shared" si="73"/>
        <v>0</v>
      </c>
      <c r="AJ166">
        <f t="shared" si="74"/>
        <v>0</v>
      </c>
    </row>
    <row r="167" spans="5:36" x14ac:dyDescent="0.2">
      <c r="E167">
        <f t="shared" si="60"/>
        <v>0</v>
      </c>
      <c r="F167">
        <f t="shared" si="50"/>
        <v>0</v>
      </c>
      <c r="G167">
        <f t="shared" si="51"/>
        <v>0</v>
      </c>
      <c r="H167">
        <f t="shared" si="52"/>
        <v>0</v>
      </c>
      <c r="I167">
        <f t="shared" si="61"/>
        <v>0</v>
      </c>
      <c r="J167">
        <f t="shared" si="62"/>
        <v>0</v>
      </c>
      <c r="K167">
        <f t="shared" si="63"/>
        <v>0</v>
      </c>
      <c r="L167">
        <f t="shared" si="64"/>
        <v>0</v>
      </c>
      <c r="M167">
        <f t="shared" si="65"/>
        <v>0</v>
      </c>
      <c r="N167">
        <f t="shared" si="66"/>
        <v>0</v>
      </c>
      <c r="O167">
        <f>IF($B$14,_xlfn.IFNA(INDEX(תמותה!$A$1:$E$121,MATCH(F167,תמותה!$A$1:A$121,0),IF($B$9="זכר",2,4)),1),0)</f>
        <v>0</v>
      </c>
      <c r="P167">
        <f>IF($B$14,_xlfn.IFNA(INDEX('שיפור תמותה'!$A$1:$E$8743,MATCH(F167&amp;G167,'שיפור תמותה'!$C$1:$C$8743,0),IF($B$9="זכר",4,5)),1),0)</f>
        <v>0</v>
      </c>
      <c r="Q167">
        <f>IF($B$14,_xlfn.IFNA(INDEX('שיפור תמותה'!$A$1:$E$8743,MATCH(F167&amp;G167-1,'שיפור תמותה'!$C$1:$C$8743,0),IF($B$9="זכר",4,5)),1),0)</f>
        <v>0</v>
      </c>
      <c r="R167">
        <f t="shared" si="53"/>
        <v>0</v>
      </c>
      <c r="S167">
        <f t="shared" si="54"/>
        <v>0</v>
      </c>
      <c r="T167">
        <f t="shared" si="67"/>
        <v>0</v>
      </c>
      <c r="U167">
        <f t="shared" si="55"/>
        <v>0</v>
      </c>
      <c r="V167">
        <f t="shared" si="56"/>
        <v>0</v>
      </c>
      <c r="W167">
        <f t="shared" si="68"/>
        <v>0</v>
      </c>
      <c r="X167">
        <f>IF($B$15,_xlfn.IFNA(INDEX(תמותה!$A$1:$E$121,MATCH(U167,תמותה!$A$1:A$121,0),IF($B$11="זכר",2,4)),1),0)</f>
        <v>0</v>
      </c>
      <c r="Y167">
        <f>IF($B$15,_xlfn.IFNA(INDEX('שיפור תמותה'!$A$1:$E$8743,MATCH(U167&amp;V167,'שיפור תמותה'!$C$1:$C$8743,0),IF($B$11="זכר",4,5)),1),0)</f>
        <v>0</v>
      </c>
      <c r="Z167">
        <f>IF($B$15,_xlfn.IFNA(INDEX('שיפור תמותה'!$A$1:$E$8743,MATCH(U167&amp;V167-1,'שיפור תמותה'!$C$1:$C$8743,0),IF($B$11="זכר",4,5)),1),0)</f>
        <v>0</v>
      </c>
      <c r="AA167">
        <f t="shared" si="57"/>
        <v>0</v>
      </c>
      <c r="AB167">
        <f t="shared" si="69"/>
        <v>0</v>
      </c>
      <c r="AC167">
        <f>IF($B$15,_xlfn.IFNA(INDEX(תמותה!$A$1:$E$121,MATCH(U167,תמותה!$A$1:A$121,0),IF($B$11="זכר",3,5)),1),0)</f>
        <v>0</v>
      </c>
      <c r="AD167">
        <f t="shared" si="58"/>
        <v>0</v>
      </c>
      <c r="AE167">
        <f t="shared" si="59"/>
        <v>0</v>
      </c>
      <c r="AF167">
        <f t="shared" si="70"/>
        <v>0</v>
      </c>
      <c r="AG167">
        <f t="shared" si="71"/>
        <v>0</v>
      </c>
      <c r="AH167">
        <f t="shared" si="72"/>
        <v>0</v>
      </c>
      <c r="AI167">
        <f t="shared" si="73"/>
        <v>0</v>
      </c>
      <c r="AJ167">
        <f t="shared" si="74"/>
        <v>0</v>
      </c>
    </row>
    <row r="168" spans="5:36" x14ac:dyDescent="0.2">
      <c r="E168">
        <f t="shared" si="60"/>
        <v>0</v>
      </c>
      <c r="F168">
        <f t="shared" si="50"/>
        <v>0</v>
      </c>
      <c r="G168">
        <f t="shared" si="51"/>
        <v>0</v>
      </c>
      <c r="H168">
        <f t="shared" si="52"/>
        <v>0</v>
      </c>
      <c r="I168">
        <f t="shared" si="61"/>
        <v>0</v>
      </c>
      <c r="J168">
        <f t="shared" si="62"/>
        <v>0</v>
      </c>
      <c r="K168">
        <f t="shared" si="63"/>
        <v>0</v>
      </c>
      <c r="L168">
        <f t="shared" si="64"/>
        <v>0</v>
      </c>
      <c r="M168">
        <f t="shared" si="65"/>
        <v>0</v>
      </c>
      <c r="N168">
        <f t="shared" si="66"/>
        <v>0</v>
      </c>
      <c r="O168">
        <f>IF($B$14,_xlfn.IFNA(INDEX(תמותה!$A$1:$E$121,MATCH(F168,תמותה!$A$1:A$121,0),IF($B$9="זכר",2,4)),1),0)</f>
        <v>0</v>
      </c>
      <c r="P168">
        <f>IF($B$14,_xlfn.IFNA(INDEX('שיפור תמותה'!$A$1:$E$8743,MATCH(F168&amp;G168,'שיפור תמותה'!$C$1:$C$8743,0),IF($B$9="זכר",4,5)),1),0)</f>
        <v>0</v>
      </c>
      <c r="Q168">
        <f>IF($B$14,_xlfn.IFNA(INDEX('שיפור תמותה'!$A$1:$E$8743,MATCH(F168&amp;G168-1,'שיפור תמותה'!$C$1:$C$8743,0),IF($B$9="זכר",4,5)),1),0)</f>
        <v>0</v>
      </c>
      <c r="R168">
        <f t="shared" si="53"/>
        <v>0</v>
      </c>
      <c r="S168">
        <f t="shared" si="54"/>
        <v>0</v>
      </c>
      <c r="T168">
        <f t="shared" si="67"/>
        <v>0</v>
      </c>
      <c r="U168">
        <f t="shared" si="55"/>
        <v>0</v>
      </c>
      <c r="V168">
        <f t="shared" si="56"/>
        <v>0</v>
      </c>
      <c r="W168">
        <f t="shared" si="68"/>
        <v>0</v>
      </c>
      <c r="X168">
        <f>IF($B$15,_xlfn.IFNA(INDEX(תמותה!$A$1:$E$121,MATCH(U168,תמותה!$A$1:A$121,0),IF($B$11="זכר",2,4)),1),0)</f>
        <v>0</v>
      </c>
      <c r="Y168">
        <f>IF($B$15,_xlfn.IFNA(INDEX('שיפור תמותה'!$A$1:$E$8743,MATCH(U168&amp;V168,'שיפור תמותה'!$C$1:$C$8743,0),IF($B$11="זכר",4,5)),1),0)</f>
        <v>0</v>
      </c>
      <c r="Z168">
        <f>IF($B$15,_xlfn.IFNA(INDEX('שיפור תמותה'!$A$1:$E$8743,MATCH(U168&amp;V168-1,'שיפור תמותה'!$C$1:$C$8743,0),IF($B$11="זכר",4,5)),1),0)</f>
        <v>0</v>
      </c>
      <c r="AA168">
        <f t="shared" si="57"/>
        <v>0</v>
      </c>
      <c r="AB168">
        <f t="shared" si="69"/>
        <v>0</v>
      </c>
      <c r="AC168">
        <f>IF($B$15,_xlfn.IFNA(INDEX(תמותה!$A$1:$E$121,MATCH(U168,תמותה!$A$1:A$121,0),IF($B$11="זכר",3,5)),1),0)</f>
        <v>0</v>
      </c>
      <c r="AD168">
        <f t="shared" si="58"/>
        <v>0</v>
      </c>
      <c r="AE168">
        <f t="shared" si="59"/>
        <v>0</v>
      </c>
      <c r="AF168">
        <f t="shared" si="70"/>
        <v>0</v>
      </c>
      <c r="AG168">
        <f t="shared" si="71"/>
        <v>0</v>
      </c>
      <c r="AH168">
        <f t="shared" si="72"/>
        <v>0</v>
      </c>
      <c r="AI168">
        <f t="shared" si="73"/>
        <v>0</v>
      </c>
      <c r="AJ168">
        <f t="shared" si="74"/>
        <v>0</v>
      </c>
    </row>
    <row r="169" spans="5:36" x14ac:dyDescent="0.2">
      <c r="E169">
        <f t="shared" si="60"/>
        <v>0</v>
      </c>
      <c r="F169">
        <f t="shared" si="50"/>
        <v>0</v>
      </c>
      <c r="G169">
        <f t="shared" si="51"/>
        <v>0</v>
      </c>
      <c r="H169">
        <f t="shared" si="52"/>
        <v>0</v>
      </c>
      <c r="I169">
        <f t="shared" si="61"/>
        <v>0</v>
      </c>
      <c r="J169">
        <f t="shared" si="62"/>
        <v>0</v>
      </c>
      <c r="K169">
        <f t="shared" si="63"/>
        <v>0</v>
      </c>
      <c r="L169">
        <f t="shared" si="64"/>
        <v>0</v>
      </c>
      <c r="M169">
        <f t="shared" si="65"/>
        <v>0</v>
      </c>
      <c r="N169">
        <f t="shared" si="66"/>
        <v>0</v>
      </c>
      <c r="O169">
        <f>IF($B$14,_xlfn.IFNA(INDEX(תמותה!$A$1:$E$121,MATCH(F169,תמותה!$A$1:A$121,0),IF($B$9="זכר",2,4)),1),0)</f>
        <v>0</v>
      </c>
      <c r="P169">
        <f>IF($B$14,_xlfn.IFNA(INDEX('שיפור תמותה'!$A$1:$E$8743,MATCH(F169&amp;G169,'שיפור תמותה'!$C$1:$C$8743,0),IF($B$9="זכר",4,5)),1),0)</f>
        <v>0</v>
      </c>
      <c r="Q169">
        <f>IF($B$14,_xlfn.IFNA(INDEX('שיפור תמותה'!$A$1:$E$8743,MATCH(F169&amp;G169-1,'שיפור תמותה'!$C$1:$C$8743,0),IF($B$9="זכר",4,5)),1),0)</f>
        <v>0</v>
      </c>
      <c r="R169">
        <f t="shared" si="53"/>
        <v>0</v>
      </c>
      <c r="S169">
        <f t="shared" si="54"/>
        <v>0</v>
      </c>
      <c r="T169">
        <f t="shared" si="67"/>
        <v>0</v>
      </c>
      <c r="U169">
        <f t="shared" si="55"/>
        <v>0</v>
      </c>
      <c r="V169">
        <f t="shared" si="56"/>
        <v>0</v>
      </c>
      <c r="W169">
        <f t="shared" si="68"/>
        <v>0</v>
      </c>
      <c r="X169">
        <f>IF($B$15,_xlfn.IFNA(INDEX(תמותה!$A$1:$E$121,MATCH(U169,תמותה!$A$1:A$121,0),IF($B$11="זכר",2,4)),1),0)</f>
        <v>0</v>
      </c>
      <c r="Y169">
        <f>IF($B$15,_xlfn.IFNA(INDEX('שיפור תמותה'!$A$1:$E$8743,MATCH(U169&amp;V169,'שיפור תמותה'!$C$1:$C$8743,0),IF($B$11="זכר",4,5)),1),0)</f>
        <v>0</v>
      </c>
      <c r="Z169">
        <f>IF($B$15,_xlfn.IFNA(INDEX('שיפור תמותה'!$A$1:$E$8743,MATCH(U169&amp;V169-1,'שיפור תמותה'!$C$1:$C$8743,0),IF($B$11="זכר",4,5)),1),0)</f>
        <v>0</v>
      </c>
      <c r="AA169">
        <f t="shared" si="57"/>
        <v>0</v>
      </c>
      <c r="AB169">
        <f t="shared" si="69"/>
        <v>0</v>
      </c>
      <c r="AC169">
        <f>IF($B$15,_xlfn.IFNA(INDEX(תמותה!$A$1:$E$121,MATCH(U169,תמותה!$A$1:A$121,0),IF($B$11="זכר",3,5)),1),0)</f>
        <v>0</v>
      </c>
      <c r="AD169">
        <f t="shared" si="58"/>
        <v>0</v>
      </c>
      <c r="AE169">
        <f t="shared" si="59"/>
        <v>0</v>
      </c>
      <c r="AF169">
        <f t="shared" si="70"/>
        <v>0</v>
      </c>
      <c r="AG169">
        <f t="shared" si="71"/>
        <v>0</v>
      </c>
      <c r="AH169">
        <f t="shared" si="72"/>
        <v>0</v>
      </c>
      <c r="AI169">
        <f t="shared" si="73"/>
        <v>0</v>
      </c>
      <c r="AJ169">
        <f t="shared" si="74"/>
        <v>0</v>
      </c>
    </row>
    <row r="170" spans="5:36" x14ac:dyDescent="0.2">
      <c r="E170">
        <f t="shared" si="60"/>
        <v>0</v>
      </c>
      <c r="F170">
        <f t="shared" si="50"/>
        <v>0</v>
      </c>
      <c r="G170">
        <f t="shared" si="51"/>
        <v>0</v>
      </c>
      <c r="H170">
        <f t="shared" si="52"/>
        <v>0</v>
      </c>
      <c r="I170">
        <f t="shared" si="61"/>
        <v>0</v>
      </c>
      <c r="J170">
        <f t="shared" si="62"/>
        <v>0</v>
      </c>
      <c r="K170">
        <f t="shared" si="63"/>
        <v>0</v>
      </c>
      <c r="L170">
        <f t="shared" si="64"/>
        <v>0</v>
      </c>
      <c r="M170">
        <f t="shared" si="65"/>
        <v>0</v>
      </c>
      <c r="N170">
        <f t="shared" si="66"/>
        <v>0</v>
      </c>
      <c r="O170">
        <f>IF($B$14,_xlfn.IFNA(INDEX(תמותה!$A$1:$E$121,MATCH(F170,תמותה!$A$1:A$121,0),IF($B$9="זכר",2,4)),1),0)</f>
        <v>0</v>
      </c>
      <c r="P170">
        <f>IF($B$14,_xlfn.IFNA(INDEX('שיפור תמותה'!$A$1:$E$8743,MATCH(F170&amp;G170,'שיפור תמותה'!$C$1:$C$8743,0),IF($B$9="זכר",4,5)),1),0)</f>
        <v>0</v>
      </c>
      <c r="Q170">
        <f>IF($B$14,_xlfn.IFNA(INDEX('שיפור תמותה'!$A$1:$E$8743,MATCH(F170&amp;G170-1,'שיפור תמותה'!$C$1:$C$8743,0),IF($B$9="זכר",4,5)),1),0)</f>
        <v>0</v>
      </c>
      <c r="R170">
        <f t="shared" si="53"/>
        <v>0</v>
      </c>
      <c r="S170">
        <f t="shared" si="54"/>
        <v>0</v>
      </c>
      <c r="T170">
        <f t="shared" si="67"/>
        <v>0</v>
      </c>
      <c r="U170">
        <f t="shared" si="55"/>
        <v>0</v>
      </c>
      <c r="V170">
        <f t="shared" si="56"/>
        <v>0</v>
      </c>
      <c r="W170">
        <f t="shared" si="68"/>
        <v>0</v>
      </c>
      <c r="X170">
        <f>IF($B$15,_xlfn.IFNA(INDEX(תמותה!$A$1:$E$121,MATCH(U170,תמותה!$A$1:A$121,0),IF($B$11="זכר",2,4)),1),0)</f>
        <v>0</v>
      </c>
      <c r="Y170">
        <f>IF($B$15,_xlfn.IFNA(INDEX('שיפור תמותה'!$A$1:$E$8743,MATCH(U170&amp;V170,'שיפור תמותה'!$C$1:$C$8743,0),IF($B$11="זכר",4,5)),1),0)</f>
        <v>0</v>
      </c>
      <c r="Z170">
        <f>IF($B$15,_xlfn.IFNA(INDEX('שיפור תמותה'!$A$1:$E$8743,MATCH(U170&amp;V170-1,'שיפור תמותה'!$C$1:$C$8743,0),IF($B$11="זכר",4,5)),1),0)</f>
        <v>0</v>
      </c>
      <c r="AA170">
        <f t="shared" si="57"/>
        <v>0</v>
      </c>
      <c r="AB170">
        <f t="shared" si="69"/>
        <v>0</v>
      </c>
      <c r="AC170">
        <f>IF($B$15,_xlfn.IFNA(INDEX(תמותה!$A$1:$E$121,MATCH(U170,תמותה!$A$1:A$121,0),IF($B$11="זכר",3,5)),1),0)</f>
        <v>0</v>
      </c>
      <c r="AD170">
        <f t="shared" si="58"/>
        <v>0</v>
      </c>
      <c r="AE170">
        <f t="shared" si="59"/>
        <v>0</v>
      </c>
      <c r="AF170">
        <f t="shared" si="70"/>
        <v>0</v>
      </c>
      <c r="AG170">
        <f t="shared" si="71"/>
        <v>0</v>
      </c>
      <c r="AH170">
        <f t="shared" si="72"/>
        <v>0</v>
      </c>
      <c r="AI170">
        <f t="shared" si="73"/>
        <v>0</v>
      </c>
      <c r="AJ170">
        <f t="shared" si="74"/>
        <v>0</v>
      </c>
    </row>
    <row r="171" spans="5:36" x14ac:dyDescent="0.2">
      <c r="E171">
        <f t="shared" si="60"/>
        <v>0</v>
      </c>
      <c r="F171">
        <f t="shared" si="50"/>
        <v>0</v>
      </c>
      <c r="G171">
        <f t="shared" si="51"/>
        <v>0</v>
      </c>
      <c r="H171">
        <f t="shared" si="52"/>
        <v>0</v>
      </c>
      <c r="I171">
        <f t="shared" si="61"/>
        <v>0</v>
      </c>
      <c r="J171">
        <f t="shared" si="62"/>
        <v>0</v>
      </c>
      <c r="K171">
        <f t="shared" si="63"/>
        <v>0</v>
      </c>
      <c r="L171">
        <f t="shared" si="64"/>
        <v>0</v>
      </c>
      <c r="M171">
        <f t="shared" si="65"/>
        <v>0</v>
      </c>
      <c r="N171">
        <f t="shared" si="66"/>
        <v>0</v>
      </c>
      <c r="O171">
        <f>IF($B$14,_xlfn.IFNA(INDEX(תמותה!$A$1:$E$121,MATCH(F171,תמותה!$A$1:A$121,0),IF($B$9="זכר",2,4)),1),0)</f>
        <v>0</v>
      </c>
      <c r="P171">
        <f>IF($B$14,_xlfn.IFNA(INDEX('שיפור תמותה'!$A$1:$E$8743,MATCH(F171&amp;G171,'שיפור תמותה'!$C$1:$C$8743,0),IF($B$9="זכר",4,5)),1),0)</f>
        <v>0</v>
      </c>
      <c r="Q171">
        <f>IF($B$14,_xlfn.IFNA(INDEX('שיפור תמותה'!$A$1:$E$8743,MATCH(F171&amp;G171-1,'שיפור תמותה'!$C$1:$C$8743,0),IF($B$9="זכר",4,5)),1),0)</f>
        <v>0</v>
      </c>
      <c r="R171">
        <f t="shared" si="53"/>
        <v>0</v>
      </c>
      <c r="S171">
        <f t="shared" si="54"/>
        <v>0</v>
      </c>
      <c r="T171">
        <f t="shared" si="67"/>
        <v>0</v>
      </c>
      <c r="U171">
        <f t="shared" si="55"/>
        <v>0</v>
      </c>
      <c r="V171">
        <f t="shared" si="56"/>
        <v>0</v>
      </c>
      <c r="W171">
        <f t="shared" si="68"/>
        <v>0</v>
      </c>
      <c r="X171">
        <f>IF($B$15,_xlfn.IFNA(INDEX(תמותה!$A$1:$E$121,MATCH(U171,תמותה!$A$1:A$121,0),IF($B$11="זכר",2,4)),1),0)</f>
        <v>0</v>
      </c>
      <c r="Y171">
        <f>IF($B$15,_xlfn.IFNA(INDEX('שיפור תמותה'!$A$1:$E$8743,MATCH(U171&amp;V171,'שיפור תמותה'!$C$1:$C$8743,0),IF($B$11="זכר",4,5)),1),0)</f>
        <v>0</v>
      </c>
      <c r="Z171">
        <f>IF($B$15,_xlfn.IFNA(INDEX('שיפור תמותה'!$A$1:$E$8743,MATCH(U171&amp;V171-1,'שיפור תמותה'!$C$1:$C$8743,0),IF($B$11="זכר",4,5)),1),0)</f>
        <v>0</v>
      </c>
      <c r="AA171">
        <f t="shared" si="57"/>
        <v>0</v>
      </c>
      <c r="AB171">
        <f t="shared" si="69"/>
        <v>0</v>
      </c>
      <c r="AC171">
        <f>IF($B$15,_xlfn.IFNA(INDEX(תמותה!$A$1:$E$121,MATCH(U171,תמותה!$A$1:A$121,0),IF($B$11="זכר",3,5)),1),0)</f>
        <v>0</v>
      </c>
      <c r="AD171">
        <f t="shared" si="58"/>
        <v>0</v>
      </c>
      <c r="AE171">
        <f t="shared" si="59"/>
        <v>0</v>
      </c>
      <c r="AF171">
        <f t="shared" si="70"/>
        <v>0</v>
      </c>
      <c r="AG171">
        <f t="shared" si="71"/>
        <v>0</v>
      </c>
      <c r="AH171">
        <f t="shared" si="72"/>
        <v>0</v>
      </c>
      <c r="AI171">
        <f t="shared" si="73"/>
        <v>0</v>
      </c>
      <c r="AJ171">
        <f t="shared" si="74"/>
        <v>0</v>
      </c>
    </row>
    <row r="172" spans="5:36" x14ac:dyDescent="0.2">
      <c r="E172">
        <f t="shared" si="60"/>
        <v>0</v>
      </c>
      <c r="F172">
        <f t="shared" si="50"/>
        <v>0</v>
      </c>
      <c r="G172">
        <f t="shared" si="51"/>
        <v>0</v>
      </c>
      <c r="H172">
        <f t="shared" si="52"/>
        <v>0</v>
      </c>
      <c r="I172">
        <f t="shared" si="61"/>
        <v>0</v>
      </c>
      <c r="J172">
        <f t="shared" si="62"/>
        <v>0</v>
      </c>
      <c r="K172">
        <f t="shared" si="63"/>
        <v>0</v>
      </c>
      <c r="L172">
        <f t="shared" si="64"/>
        <v>0</v>
      </c>
      <c r="M172">
        <f t="shared" si="65"/>
        <v>0</v>
      </c>
      <c r="N172">
        <f t="shared" si="66"/>
        <v>0</v>
      </c>
      <c r="O172">
        <f>IF($B$14,_xlfn.IFNA(INDEX(תמותה!$A$1:$E$121,MATCH(F172,תמותה!$A$1:A$121,0),IF($B$9="זכר",2,4)),1),0)</f>
        <v>0</v>
      </c>
      <c r="P172">
        <f>IF($B$14,_xlfn.IFNA(INDEX('שיפור תמותה'!$A$1:$E$8743,MATCH(F172&amp;G172,'שיפור תמותה'!$C$1:$C$8743,0),IF($B$9="זכר",4,5)),1),0)</f>
        <v>0</v>
      </c>
      <c r="Q172">
        <f>IF($B$14,_xlfn.IFNA(INDEX('שיפור תמותה'!$A$1:$E$8743,MATCH(F172&amp;G172-1,'שיפור תמותה'!$C$1:$C$8743,0),IF($B$9="זכר",4,5)),1),0)</f>
        <v>0</v>
      </c>
      <c r="R172">
        <f t="shared" si="53"/>
        <v>0</v>
      </c>
      <c r="S172">
        <f t="shared" si="54"/>
        <v>0</v>
      </c>
      <c r="T172">
        <f t="shared" si="67"/>
        <v>0</v>
      </c>
      <c r="U172">
        <f t="shared" si="55"/>
        <v>0</v>
      </c>
      <c r="V172">
        <f t="shared" si="56"/>
        <v>0</v>
      </c>
      <c r="W172">
        <f t="shared" si="68"/>
        <v>0</v>
      </c>
      <c r="X172">
        <f>IF($B$15,_xlfn.IFNA(INDEX(תמותה!$A$1:$E$121,MATCH(U172,תמותה!$A$1:A$121,0),IF($B$11="זכר",2,4)),1),0)</f>
        <v>0</v>
      </c>
      <c r="Y172">
        <f>IF($B$15,_xlfn.IFNA(INDEX('שיפור תמותה'!$A$1:$E$8743,MATCH(U172&amp;V172,'שיפור תמותה'!$C$1:$C$8743,0),IF($B$11="זכר",4,5)),1),0)</f>
        <v>0</v>
      </c>
      <c r="Z172">
        <f>IF($B$15,_xlfn.IFNA(INDEX('שיפור תמותה'!$A$1:$E$8743,MATCH(U172&amp;V172-1,'שיפור תמותה'!$C$1:$C$8743,0),IF($B$11="זכר",4,5)),1),0)</f>
        <v>0</v>
      </c>
      <c r="AA172">
        <f t="shared" si="57"/>
        <v>0</v>
      </c>
      <c r="AB172">
        <f t="shared" si="69"/>
        <v>0</v>
      </c>
      <c r="AC172">
        <f>IF($B$15,_xlfn.IFNA(INDEX(תמותה!$A$1:$E$121,MATCH(U172,תמותה!$A$1:A$121,0),IF($B$11="זכר",3,5)),1),0)</f>
        <v>0</v>
      </c>
      <c r="AD172">
        <f t="shared" si="58"/>
        <v>0</v>
      </c>
      <c r="AE172">
        <f t="shared" si="59"/>
        <v>0</v>
      </c>
      <c r="AF172">
        <f t="shared" si="70"/>
        <v>0</v>
      </c>
      <c r="AG172">
        <f t="shared" si="71"/>
        <v>0</v>
      </c>
      <c r="AH172">
        <f t="shared" si="72"/>
        <v>0</v>
      </c>
      <c r="AI172">
        <f t="shared" si="73"/>
        <v>0</v>
      </c>
      <c r="AJ172">
        <f t="shared" si="74"/>
        <v>0</v>
      </c>
    </row>
    <row r="173" spans="5:36" x14ac:dyDescent="0.2">
      <c r="E173">
        <f t="shared" si="60"/>
        <v>0</v>
      </c>
      <c r="F173">
        <f t="shared" si="50"/>
        <v>0</v>
      </c>
      <c r="G173">
        <f t="shared" si="51"/>
        <v>0</v>
      </c>
      <c r="H173">
        <f t="shared" si="52"/>
        <v>0</v>
      </c>
      <c r="I173">
        <f t="shared" si="61"/>
        <v>0</v>
      </c>
      <c r="J173">
        <f t="shared" si="62"/>
        <v>0</v>
      </c>
      <c r="K173">
        <f t="shared" si="63"/>
        <v>0</v>
      </c>
      <c r="L173">
        <f t="shared" si="64"/>
        <v>0</v>
      </c>
      <c r="M173">
        <f t="shared" si="65"/>
        <v>0</v>
      </c>
      <c r="N173">
        <f t="shared" si="66"/>
        <v>0</v>
      </c>
      <c r="O173">
        <f>IF($B$14,_xlfn.IFNA(INDEX(תמותה!$A$1:$E$121,MATCH(F173,תמותה!$A$1:A$121,0),IF($B$9="זכר",2,4)),1),0)</f>
        <v>0</v>
      </c>
      <c r="P173">
        <f>IF($B$14,_xlfn.IFNA(INDEX('שיפור תמותה'!$A$1:$E$8743,MATCH(F173&amp;G173,'שיפור תמותה'!$C$1:$C$8743,0),IF($B$9="זכר",4,5)),1),0)</f>
        <v>0</v>
      </c>
      <c r="Q173">
        <f>IF($B$14,_xlfn.IFNA(INDEX('שיפור תמותה'!$A$1:$E$8743,MATCH(F173&amp;G173-1,'שיפור תמותה'!$C$1:$C$8743,0),IF($B$9="זכר",4,5)),1),0)</f>
        <v>0</v>
      </c>
      <c r="R173">
        <f t="shared" si="53"/>
        <v>0</v>
      </c>
      <c r="S173">
        <f t="shared" si="54"/>
        <v>0</v>
      </c>
      <c r="T173">
        <f t="shared" si="67"/>
        <v>0</v>
      </c>
      <c r="U173">
        <f t="shared" si="55"/>
        <v>0</v>
      </c>
      <c r="V173">
        <f t="shared" si="56"/>
        <v>0</v>
      </c>
      <c r="W173">
        <f t="shared" si="68"/>
        <v>0</v>
      </c>
      <c r="X173">
        <f>IF($B$15,_xlfn.IFNA(INDEX(תמותה!$A$1:$E$121,MATCH(U173,תמותה!$A$1:A$121,0),IF($B$11="זכר",2,4)),1),0)</f>
        <v>0</v>
      </c>
      <c r="Y173">
        <f>IF($B$15,_xlfn.IFNA(INDEX('שיפור תמותה'!$A$1:$E$8743,MATCH(U173&amp;V173,'שיפור תמותה'!$C$1:$C$8743,0),IF($B$11="זכר",4,5)),1),0)</f>
        <v>0</v>
      </c>
      <c r="Z173">
        <f>IF($B$15,_xlfn.IFNA(INDEX('שיפור תמותה'!$A$1:$E$8743,MATCH(U173&amp;V173-1,'שיפור תמותה'!$C$1:$C$8743,0),IF($B$11="זכר",4,5)),1),0)</f>
        <v>0</v>
      </c>
      <c r="AA173">
        <f t="shared" si="57"/>
        <v>0</v>
      </c>
      <c r="AB173">
        <f t="shared" si="69"/>
        <v>0</v>
      </c>
      <c r="AC173">
        <f>IF($B$15,_xlfn.IFNA(INDEX(תמותה!$A$1:$E$121,MATCH(U173,תמותה!$A$1:A$121,0),IF($B$11="זכר",3,5)),1),0)</f>
        <v>0</v>
      </c>
      <c r="AD173">
        <f t="shared" si="58"/>
        <v>0</v>
      </c>
      <c r="AE173">
        <f t="shared" si="59"/>
        <v>0</v>
      </c>
      <c r="AF173">
        <f t="shared" si="70"/>
        <v>0</v>
      </c>
      <c r="AG173">
        <f t="shared" si="71"/>
        <v>0</v>
      </c>
      <c r="AH173">
        <f t="shared" si="72"/>
        <v>0</v>
      </c>
      <c r="AI173">
        <f t="shared" si="73"/>
        <v>0</v>
      </c>
      <c r="AJ173">
        <f t="shared" si="74"/>
        <v>0</v>
      </c>
    </row>
    <row r="174" spans="5:36" x14ac:dyDescent="0.2">
      <c r="E174">
        <f t="shared" si="60"/>
        <v>0</v>
      </c>
      <c r="F174">
        <f t="shared" si="50"/>
        <v>0</v>
      </c>
      <c r="G174">
        <f t="shared" si="51"/>
        <v>0</v>
      </c>
      <c r="H174">
        <f t="shared" si="52"/>
        <v>0</v>
      </c>
      <c r="I174">
        <f t="shared" si="61"/>
        <v>0</v>
      </c>
      <c r="J174">
        <f t="shared" si="62"/>
        <v>0</v>
      </c>
      <c r="K174">
        <f t="shared" si="63"/>
        <v>0</v>
      </c>
      <c r="L174">
        <f t="shared" si="64"/>
        <v>0</v>
      </c>
      <c r="M174">
        <f t="shared" si="65"/>
        <v>0</v>
      </c>
      <c r="N174">
        <f t="shared" si="66"/>
        <v>0</v>
      </c>
      <c r="O174">
        <f>IF($B$14,_xlfn.IFNA(INDEX(תמותה!$A$1:$E$121,MATCH(F174,תמותה!$A$1:A$121,0),IF($B$9="זכר",2,4)),1),0)</f>
        <v>0</v>
      </c>
      <c r="P174">
        <f>IF($B$14,_xlfn.IFNA(INDEX('שיפור תמותה'!$A$1:$E$8743,MATCH(F174&amp;G174,'שיפור תמותה'!$C$1:$C$8743,0),IF($B$9="זכר",4,5)),1),0)</f>
        <v>0</v>
      </c>
      <c r="Q174">
        <f>IF($B$14,_xlfn.IFNA(INDEX('שיפור תמותה'!$A$1:$E$8743,MATCH(F174&amp;G174-1,'שיפור תמותה'!$C$1:$C$8743,0),IF($B$9="זכר",4,5)),1),0)</f>
        <v>0</v>
      </c>
      <c r="R174">
        <f t="shared" si="53"/>
        <v>0</v>
      </c>
      <c r="S174">
        <f t="shared" si="54"/>
        <v>0</v>
      </c>
      <c r="T174">
        <f t="shared" si="67"/>
        <v>0</v>
      </c>
      <c r="U174">
        <f t="shared" si="55"/>
        <v>0</v>
      </c>
      <c r="V174">
        <f t="shared" si="56"/>
        <v>0</v>
      </c>
      <c r="W174">
        <f t="shared" si="68"/>
        <v>0</v>
      </c>
      <c r="X174">
        <f>IF($B$15,_xlfn.IFNA(INDEX(תמותה!$A$1:$E$121,MATCH(U174,תמותה!$A$1:A$121,0),IF($B$11="זכר",2,4)),1),0)</f>
        <v>0</v>
      </c>
      <c r="Y174">
        <f>IF($B$15,_xlfn.IFNA(INDEX('שיפור תמותה'!$A$1:$E$8743,MATCH(U174&amp;V174,'שיפור תמותה'!$C$1:$C$8743,0),IF($B$11="זכר",4,5)),1),0)</f>
        <v>0</v>
      </c>
      <c r="Z174">
        <f>IF($B$15,_xlfn.IFNA(INDEX('שיפור תמותה'!$A$1:$E$8743,MATCH(U174&amp;V174-1,'שיפור תמותה'!$C$1:$C$8743,0),IF($B$11="זכר",4,5)),1),0)</f>
        <v>0</v>
      </c>
      <c r="AA174">
        <f t="shared" si="57"/>
        <v>0</v>
      </c>
      <c r="AB174">
        <f t="shared" si="69"/>
        <v>0</v>
      </c>
      <c r="AC174">
        <f>IF($B$15,_xlfn.IFNA(INDEX(תמותה!$A$1:$E$121,MATCH(U174,תמותה!$A$1:A$121,0),IF($B$11="זכר",3,5)),1),0)</f>
        <v>0</v>
      </c>
      <c r="AD174">
        <f t="shared" si="58"/>
        <v>0</v>
      </c>
      <c r="AE174">
        <f t="shared" si="59"/>
        <v>0</v>
      </c>
      <c r="AF174">
        <f t="shared" si="70"/>
        <v>0</v>
      </c>
      <c r="AG174">
        <f t="shared" si="71"/>
        <v>0</v>
      </c>
      <c r="AH174">
        <f t="shared" si="72"/>
        <v>0</v>
      </c>
      <c r="AI174">
        <f t="shared" si="73"/>
        <v>0</v>
      </c>
      <c r="AJ174">
        <f t="shared" si="74"/>
        <v>0</v>
      </c>
    </row>
    <row r="175" spans="5:36" x14ac:dyDescent="0.2">
      <c r="E175">
        <f t="shared" si="60"/>
        <v>0</v>
      </c>
      <c r="F175">
        <f t="shared" si="50"/>
        <v>0</v>
      </c>
      <c r="G175">
        <f t="shared" si="51"/>
        <v>0</v>
      </c>
      <c r="H175">
        <f t="shared" si="52"/>
        <v>0</v>
      </c>
      <c r="I175">
        <f t="shared" si="61"/>
        <v>0</v>
      </c>
      <c r="J175">
        <f t="shared" si="62"/>
        <v>0</v>
      </c>
      <c r="K175">
        <f t="shared" si="63"/>
        <v>0</v>
      </c>
      <c r="L175">
        <f t="shared" si="64"/>
        <v>0</v>
      </c>
      <c r="M175">
        <f t="shared" si="65"/>
        <v>0</v>
      </c>
      <c r="N175">
        <f t="shared" si="66"/>
        <v>0</v>
      </c>
      <c r="O175">
        <f>IF($B$14,_xlfn.IFNA(INDEX(תמותה!$A$1:$E$121,MATCH(F175,תמותה!$A$1:A$121,0),IF($B$9="זכר",2,4)),1),0)</f>
        <v>0</v>
      </c>
      <c r="P175">
        <f>IF($B$14,_xlfn.IFNA(INDEX('שיפור תמותה'!$A$1:$E$8743,MATCH(F175&amp;G175,'שיפור תמותה'!$C$1:$C$8743,0),IF($B$9="זכר",4,5)),1),0)</f>
        <v>0</v>
      </c>
      <c r="Q175">
        <f>IF($B$14,_xlfn.IFNA(INDEX('שיפור תמותה'!$A$1:$E$8743,MATCH(F175&amp;G175-1,'שיפור תמותה'!$C$1:$C$8743,0),IF($B$9="זכר",4,5)),1),0)</f>
        <v>0</v>
      </c>
      <c r="R175">
        <f t="shared" si="53"/>
        <v>0</v>
      </c>
      <c r="S175">
        <f t="shared" si="54"/>
        <v>0</v>
      </c>
      <c r="T175">
        <f t="shared" si="67"/>
        <v>0</v>
      </c>
      <c r="U175">
        <f t="shared" si="55"/>
        <v>0</v>
      </c>
      <c r="V175">
        <f t="shared" si="56"/>
        <v>0</v>
      </c>
      <c r="W175">
        <f t="shared" si="68"/>
        <v>0</v>
      </c>
      <c r="X175">
        <f>IF($B$15,_xlfn.IFNA(INDEX(תמותה!$A$1:$E$121,MATCH(U175,תמותה!$A$1:A$121,0),IF($B$11="זכר",2,4)),1),0)</f>
        <v>0</v>
      </c>
      <c r="Y175">
        <f>IF($B$15,_xlfn.IFNA(INDEX('שיפור תמותה'!$A$1:$E$8743,MATCH(U175&amp;V175,'שיפור תמותה'!$C$1:$C$8743,0),IF($B$11="זכר",4,5)),1),0)</f>
        <v>0</v>
      </c>
      <c r="Z175">
        <f>IF($B$15,_xlfn.IFNA(INDEX('שיפור תמותה'!$A$1:$E$8743,MATCH(U175&amp;V175-1,'שיפור תמותה'!$C$1:$C$8743,0),IF($B$11="זכר",4,5)),1),0)</f>
        <v>0</v>
      </c>
      <c r="AA175">
        <f t="shared" si="57"/>
        <v>0</v>
      </c>
      <c r="AB175">
        <f t="shared" si="69"/>
        <v>0</v>
      </c>
      <c r="AC175">
        <f>IF($B$15,_xlfn.IFNA(INDEX(תמותה!$A$1:$E$121,MATCH(U175,תמותה!$A$1:A$121,0),IF($B$11="זכר",3,5)),1),0)</f>
        <v>0</v>
      </c>
      <c r="AD175">
        <f t="shared" si="58"/>
        <v>0</v>
      </c>
      <c r="AE175">
        <f t="shared" si="59"/>
        <v>0</v>
      </c>
      <c r="AF175">
        <f t="shared" si="70"/>
        <v>0</v>
      </c>
      <c r="AG175">
        <f t="shared" si="71"/>
        <v>0</v>
      </c>
      <c r="AH175">
        <f t="shared" si="72"/>
        <v>0</v>
      </c>
      <c r="AI175">
        <f t="shared" si="73"/>
        <v>0</v>
      </c>
      <c r="AJ175">
        <f t="shared" si="74"/>
        <v>0</v>
      </c>
    </row>
    <row r="176" spans="5:36" x14ac:dyDescent="0.2">
      <c r="E176">
        <f t="shared" si="60"/>
        <v>0</v>
      </c>
      <c r="F176">
        <f t="shared" si="50"/>
        <v>0</v>
      </c>
      <c r="G176">
        <f t="shared" si="51"/>
        <v>0</v>
      </c>
      <c r="H176">
        <f t="shared" si="52"/>
        <v>0</v>
      </c>
      <c r="I176">
        <f t="shared" si="61"/>
        <v>0</v>
      </c>
      <c r="J176">
        <f t="shared" si="62"/>
        <v>0</v>
      </c>
      <c r="K176">
        <f t="shared" si="63"/>
        <v>0</v>
      </c>
      <c r="L176">
        <f t="shared" si="64"/>
        <v>0</v>
      </c>
      <c r="M176">
        <f t="shared" si="65"/>
        <v>0</v>
      </c>
      <c r="N176">
        <f t="shared" si="66"/>
        <v>0</v>
      </c>
      <c r="O176">
        <f>IF($B$14,_xlfn.IFNA(INDEX(תמותה!$A$1:$E$121,MATCH(F176,תמותה!$A$1:A$121,0),IF($B$9="זכר",2,4)),1),0)</f>
        <v>0</v>
      </c>
      <c r="P176">
        <f>IF($B$14,_xlfn.IFNA(INDEX('שיפור תמותה'!$A$1:$E$8743,MATCH(F176&amp;G176,'שיפור תמותה'!$C$1:$C$8743,0),IF($B$9="זכר",4,5)),1),0)</f>
        <v>0</v>
      </c>
      <c r="Q176">
        <f>IF($B$14,_xlfn.IFNA(INDEX('שיפור תמותה'!$A$1:$E$8743,MATCH(F176&amp;G176-1,'שיפור תמותה'!$C$1:$C$8743,0),IF($B$9="זכר",4,5)),1),0)</f>
        <v>0</v>
      </c>
      <c r="R176">
        <f t="shared" si="53"/>
        <v>0</v>
      </c>
      <c r="S176">
        <f t="shared" si="54"/>
        <v>0</v>
      </c>
      <c r="T176">
        <f t="shared" si="67"/>
        <v>0</v>
      </c>
      <c r="U176">
        <f t="shared" si="55"/>
        <v>0</v>
      </c>
      <c r="V176">
        <f t="shared" si="56"/>
        <v>0</v>
      </c>
      <c r="W176">
        <f t="shared" si="68"/>
        <v>0</v>
      </c>
      <c r="X176">
        <f>IF($B$15,_xlfn.IFNA(INDEX(תמותה!$A$1:$E$121,MATCH(U176,תמותה!$A$1:A$121,0),IF($B$11="זכר",2,4)),1),0)</f>
        <v>0</v>
      </c>
      <c r="Y176">
        <f>IF($B$15,_xlfn.IFNA(INDEX('שיפור תמותה'!$A$1:$E$8743,MATCH(U176&amp;V176,'שיפור תמותה'!$C$1:$C$8743,0),IF($B$11="זכר",4,5)),1),0)</f>
        <v>0</v>
      </c>
      <c r="Z176">
        <f>IF($B$15,_xlfn.IFNA(INDEX('שיפור תמותה'!$A$1:$E$8743,MATCH(U176&amp;V176-1,'שיפור תמותה'!$C$1:$C$8743,0),IF($B$11="זכר",4,5)),1),0)</f>
        <v>0</v>
      </c>
      <c r="AA176">
        <f t="shared" si="57"/>
        <v>0</v>
      </c>
      <c r="AB176">
        <f t="shared" si="69"/>
        <v>0</v>
      </c>
      <c r="AC176">
        <f>IF($B$15,_xlfn.IFNA(INDEX(תמותה!$A$1:$E$121,MATCH(U176,תמותה!$A$1:A$121,0),IF($B$11="זכר",3,5)),1),0)</f>
        <v>0</v>
      </c>
      <c r="AD176">
        <f t="shared" si="58"/>
        <v>0</v>
      </c>
      <c r="AE176">
        <f t="shared" si="59"/>
        <v>0</v>
      </c>
      <c r="AF176">
        <f t="shared" si="70"/>
        <v>0</v>
      </c>
      <c r="AG176">
        <f t="shared" si="71"/>
        <v>0</v>
      </c>
      <c r="AH176">
        <f t="shared" si="72"/>
        <v>0</v>
      </c>
      <c r="AI176">
        <f t="shared" si="73"/>
        <v>0</v>
      </c>
      <c r="AJ176">
        <f t="shared" si="74"/>
        <v>0</v>
      </c>
    </row>
    <row r="177" spans="5:36" x14ac:dyDescent="0.2">
      <c r="E177">
        <f t="shared" si="60"/>
        <v>0</v>
      </c>
      <c r="F177">
        <f t="shared" si="50"/>
        <v>0</v>
      </c>
      <c r="G177">
        <f t="shared" si="51"/>
        <v>0</v>
      </c>
      <c r="H177">
        <f t="shared" si="52"/>
        <v>0</v>
      </c>
      <c r="I177">
        <f t="shared" si="61"/>
        <v>0</v>
      </c>
      <c r="J177">
        <f t="shared" si="62"/>
        <v>0</v>
      </c>
      <c r="K177">
        <f t="shared" si="63"/>
        <v>0</v>
      </c>
      <c r="L177">
        <f t="shared" si="64"/>
        <v>0</v>
      </c>
      <c r="M177">
        <f t="shared" si="65"/>
        <v>0</v>
      </c>
      <c r="N177">
        <f t="shared" si="66"/>
        <v>0</v>
      </c>
      <c r="O177">
        <f>IF($B$14,_xlfn.IFNA(INDEX(תמותה!$A$1:$E$121,MATCH(F177,תמותה!$A$1:A$121,0),IF($B$9="זכר",2,4)),1),0)</f>
        <v>0</v>
      </c>
      <c r="P177">
        <f>IF($B$14,_xlfn.IFNA(INDEX('שיפור תמותה'!$A$1:$E$8743,MATCH(F177&amp;G177,'שיפור תמותה'!$C$1:$C$8743,0),IF($B$9="זכר",4,5)),1),0)</f>
        <v>0</v>
      </c>
      <c r="Q177">
        <f>IF($B$14,_xlfn.IFNA(INDEX('שיפור תמותה'!$A$1:$E$8743,MATCH(F177&amp;G177-1,'שיפור תמותה'!$C$1:$C$8743,0),IF($B$9="זכר",4,5)),1),0)</f>
        <v>0</v>
      </c>
      <c r="R177">
        <f t="shared" si="53"/>
        <v>0</v>
      </c>
      <c r="S177">
        <f t="shared" si="54"/>
        <v>0</v>
      </c>
      <c r="T177">
        <f t="shared" si="67"/>
        <v>0</v>
      </c>
      <c r="U177">
        <f t="shared" si="55"/>
        <v>0</v>
      </c>
      <c r="V177">
        <f t="shared" si="56"/>
        <v>0</v>
      </c>
      <c r="W177">
        <f t="shared" si="68"/>
        <v>0</v>
      </c>
      <c r="X177">
        <f>IF($B$15,_xlfn.IFNA(INDEX(תמותה!$A$1:$E$121,MATCH(U177,תמותה!$A$1:A$121,0),IF($B$11="זכר",2,4)),1),0)</f>
        <v>0</v>
      </c>
      <c r="Y177">
        <f>IF($B$15,_xlfn.IFNA(INDEX('שיפור תמותה'!$A$1:$E$8743,MATCH(U177&amp;V177,'שיפור תמותה'!$C$1:$C$8743,0),IF($B$11="זכר",4,5)),1),0)</f>
        <v>0</v>
      </c>
      <c r="Z177">
        <f>IF($B$15,_xlfn.IFNA(INDEX('שיפור תמותה'!$A$1:$E$8743,MATCH(U177&amp;V177-1,'שיפור תמותה'!$C$1:$C$8743,0),IF($B$11="זכר",4,5)),1),0)</f>
        <v>0</v>
      </c>
      <c r="AA177">
        <f t="shared" si="57"/>
        <v>0</v>
      </c>
      <c r="AB177">
        <f t="shared" si="69"/>
        <v>0</v>
      </c>
      <c r="AC177">
        <f>IF($B$15,_xlfn.IFNA(INDEX(תמותה!$A$1:$E$121,MATCH(U177,תמותה!$A$1:A$121,0),IF($B$11="זכר",3,5)),1),0)</f>
        <v>0</v>
      </c>
      <c r="AD177">
        <f t="shared" si="58"/>
        <v>0</v>
      </c>
      <c r="AE177">
        <f t="shared" si="59"/>
        <v>0</v>
      </c>
      <c r="AF177">
        <f t="shared" si="70"/>
        <v>0</v>
      </c>
      <c r="AG177">
        <f t="shared" si="71"/>
        <v>0</v>
      </c>
      <c r="AH177">
        <f t="shared" si="72"/>
        <v>0</v>
      </c>
      <c r="AI177">
        <f t="shared" si="73"/>
        <v>0</v>
      </c>
      <c r="AJ177">
        <f t="shared" si="74"/>
        <v>0</v>
      </c>
    </row>
    <row r="178" spans="5:36" x14ac:dyDescent="0.2">
      <c r="E178">
        <f t="shared" si="60"/>
        <v>0</v>
      </c>
      <c r="F178">
        <f t="shared" si="50"/>
        <v>0</v>
      </c>
      <c r="G178">
        <f t="shared" si="51"/>
        <v>0</v>
      </c>
      <c r="H178">
        <f t="shared" si="52"/>
        <v>0</v>
      </c>
      <c r="I178">
        <f t="shared" si="61"/>
        <v>0</v>
      </c>
      <c r="J178">
        <f t="shared" si="62"/>
        <v>0</v>
      </c>
      <c r="K178">
        <f t="shared" si="63"/>
        <v>0</v>
      </c>
      <c r="L178">
        <f t="shared" si="64"/>
        <v>0</v>
      </c>
      <c r="M178">
        <f t="shared" si="65"/>
        <v>0</v>
      </c>
      <c r="N178">
        <f t="shared" si="66"/>
        <v>0</v>
      </c>
      <c r="O178">
        <f>IF($B$14,_xlfn.IFNA(INDEX(תמותה!$A$1:$E$121,MATCH(F178,תמותה!$A$1:A$121,0),IF($B$9="זכר",2,4)),1),0)</f>
        <v>0</v>
      </c>
      <c r="P178">
        <f>IF($B$14,_xlfn.IFNA(INDEX('שיפור תמותה'!$A$1:$E$8743,MATCH(F178&amp;G178,'שיפור תמותה'!$C$1:$C$8743,0),IF($B$9="זכר",4,5)),1),0)</f>
        <v>0</v>
      </c>
      <c r="Q178">
        <f>IF($B$14,_xlfn.IFNA(INDEX('שיפור תמותה'!$A$1:$E$8743,MATCH(F178&amp;G178-1,'שיפור תמותה'!$C$1:$C$8743,0),IF($B$9="זכר",4,5)),1),0)</f>
        <v>0</v>
      </c>
      <c r="R178">
        <f t="shared" si="53"/>
        <v>0</v>
      </c>
      <c r="S178">
        <f t="shared" si="54"/>
        <v>0</v>
      </c>
      <c r="T178">
        <f t="shared" si="67"/>
        <v>0</v>
      </c>
      <c r="U178">
        <f t="shared" si="55"/>
        <v>0</v>
      </c>
      <c r="V178">
        <f t="shared" si="56"/>
        <v>0</v>
      </c>
      <c r="W178">
        <f t="shared" si="68"/>
        <v>0</v>
      </c>
      <c r="X178">
        <f>IF($B$15,_xlfn.IFNA(INDEX(תמותה!$A$1:$E$121,MATCH(U178,תמותה!$A$1:A$121,0),IF($B$11="זכר",2,4)),1),0)</f>
        <v>0</v>
      </c>
      <c r="Y178">
        <f>IF($B$15,_xlfn.IFNA(INDEX('שיפור תמותה'!$A$1:$E$8743,MATCH(U178&amp;V178,'שיפור תמותה'!$C$1:$C$8743,0),IF($B$11="זכר",4,5)),1),0)</f>
        <v>0</v>
      </c>
      <c r="Z178">
        <f>IF($B$15,_xlfn.IFNA(INDEX('שיפור תמותה'!$A$1:$E$8743,MATCH(U178&amp;V178-1,'שיפור תמותה'!$C$1:$C$8743,0),IF($B$11="זכר",4,5)),1),0)</f>
        <v>0</v>
      </c>
      <c r="AA178">
        <f t="shared" si="57"/>
        <v>0</v>
      </c>
      <c r="AB178">
        <f t="shared" si="69"/>
        <v>0</v>
      </c>
      <c r="AC178">
        <f>IF($B$15,_xlfn.IFNA(INDEX(תמותה!$A$1:$E$121,MATCH(U178,תמותה!$A$1:A$121,0),IF($B$11="זכר",3,5)),1),0)</f>
        <v>0</v>
      </c>
      <c r="AD178">
        <f t="shared" si="58"/>
        <v>0</v>
      </c>
      <c r="AE178">
        <f t="shared" si="59"/>
        <v>0</v>
      </c>
      <c r="AF178">
        <f t="shared" si="70"/>
        <v>0</v>
      </c>
      <c r="AG178">
        <f t="shared" si="71"/>
        <v>0</v>
      </c>
      <c r="AH178">
        <f t="shared" si="72"/>
        <v>0</v>
      </c>
      <c r="AI178">
        <f t="shared" si="73"/>
        <v>0</v>
      </c>
      <c r="AJ178">
        <f t="shared" si="74"/>
        <v>0</v>
      </c>
    </row>
    <row r="179" spans="5:36" x14ac:dyDescent="0.2">
      <c r="E179">
        <f t="shared" si="60"/>
        <v>0</v>
      </c>
      <c r="F179">
        <f t="shared" si="50"/>
        <v>0</v>
      </c>
      <c r="G179">
        <f t="shared" si="51"/>
        <v>0</v>
      </c>
      <c r="H179">
        <f t="shared" si="52"/>
        <v>0</v>
      </c>
      <c r="I179">
        <f t="shared" si="61"/>
        <v>0</v>
      </c>
      <c r="J179">
        <f t="shared" si="62"/>
        <v>0</v>
      </c>
      <c r="K179">
        <f t="shared" si="63"/>
        <v>0</v>
      </c>
      <c r="L179">
        <f t="shared" si="64"/>
        <v>0</v>
      </c>
      <c r="M179">
        <f t="shared" si="65"/>
        <v>0</v>
      </c>
      <c r="N179">
        <f t="shared" si="66"/>
        <v>0</v>
      </c>
      <c r="O179">
        <f>IF($B$14,_xlfn.IFNA(INDEX(תמותה!$A$1:$E$121,MATCH(F179,תמותה!$A$1:A$121,0),IF($B$9="זכר",2,4)),1),0)</f>
        <v>0</v>
      </c>
      <c r="P179">
        <f>IF($B$14,_xlfn.IFNA(INDEX('שיפור תמותה'!$A$1:$E$8743,MATCH(F179&amp;G179,'שיפור תמותה'!$C$1:$C$8743,0),IF($B$9="זכר",4,5)),1),0)</f>
        <v>0</v>
      </c>
      <c r="Q179">
        <f>IF($B$14,_xlfn.IFNA(INDEX('שיפור תמותה'!$A$1:$E$8743,MATCH(F179&amp;G179-1,'שיפור תמותה'!$C$1:$C$8743,0),IF($B$9="זכר",4,5)),1),0)</f>
        <v>0</v>
      </c>
      <c r="R179">
        <f t="shared" si="53"/>
        <v>0</v>
      </c>
      <c r="S179">
        <f t="shared" si="54"/>
        <v>0</v>
      </c>
      <c r="T179">
        <f t="shared" si="67"/>
        <v>0</v>
      </c>
      <c r="U179">
        <f t="shared" si="55"/>
        <v>0</v>
      </c>
      <c r="V179">
        <f t="shared" si="56"/>
        <v>0</v>
      </c>
      <c r="W179">
        <f t="shared" si="68"/>
        <v>0</v>
      </c>
      <c r="X179">
        <f>IF($B$15,_xlfn.IFNA(INDEX(תמותה!$A$1:$E$121,MATCH(U179,תמותה!$A$1:A$121,0),IF($B$11="זכר",2,4)),1),0)</f>
        <v>0</v>
      </c>
      <c r="Y179">
        <f>IF($B$15,_xlfn.IFNA(INDEX('שיפור תמותה'!$A$1:$E$8743,MATCH(U179&amp;V179,'שיפור תמותה'!$C$1:$C$8743,0),IF($B$11="זכר",4,5)),1),0)</f>
        <v>0</v>
      </c>
      <c r="Z179">
        <f>IF($B$15,_xlfn.IFNA(INDEX('שיפור תמותה'!$A$1:$E$8743,MATCH(U179&amp;V179-1,'שיפור תמותה'!$C$1:$C$8743,0),IF($B$11="זכר",4,5)),1),0)</f>
        <v>0</v>
      </c>
      <c r="AA179">
        <f t="shared" si="57"/>
        <v>0</v>
      </c>
      <c r="AB179">
        <f t="shared" si="69"/>
        <v>0</v>
      </c>
      <c r="AC179">
        <f>IF($B$15,_xlfn.IFNA(INDEX(תמותה!$A$1:$E$121,MATCH(U179,תמותה!$A$1:A$121,0),IF($B$11="זכר",3,5)),1),0)</f>
        <v>0</v>
      </c>
      <c r="AD179">
        <f t="shared" si="58"/>
        <v>0</v>
      </c>
      <c r="AE179">
        <f t="shared" si="59"/>
        <v>0</v>
      </c>
      <c r="AF179">
        <f t="shared" si="70"/>
        <v>0</v>
      </c>
      <c r="AG179">
        <f t="shared" si="71"/>
        <v>0</v>
      </c>
      <c r="AH179">
        <f t="shared" si="72"/>
        <v>0</v>
      </c>
      <c r="AI179">
        <f t="shared" si="73"/>
        <v>0</v>
      </c>
      <c r="AJ179">
        <f t="shared" si="74"/>
        <v>0</v>
      </c>
    </row>
    <row r="180" spans="5:36" x14ac:dyDescent="0.2">
      <c r="E180">
        <f t="shared" si="60"/>
        <v>0</v>
      </c>
      <c r="F180">
        <f t="shared" si="50"/>
        <v>0</v>
      </c>
      <c r="G180">
        <f t="shared" si="51"/>
        <v>0</v>
      </c>
      <c r="H180">
        <f t="shared" si="52"/>
        <v>0</v>
      </c>
      <c r="I180">
        <f t="shared" si="61"/>
        <v>0</v>
      </c>
      <c r="J180">
        <f t="shared" si="62"/>
        <v>0</v>
      </c>
      <c r="K180">
        <f t="shared" si="63"/>
        <v>0</v>
      </c>
      <c r="L180">
        <f t="shared" si="64"/>
        <v>0</v>
      </c>
      <c r="M180">
        <f t="shared" si="65"/>
        <v>0</v>
      </c>
      <c r="N180">
        <f t="shared" si="66"/>
        <v>0</v>
      </c>
      <c r="O180">
        <f>IF($B$14,_xlfn.IFNA(INDEX(תמותה!$A$1:$E$121,MATCH(F180,תמותה!$A$1:A$121,0),IF($B$9="זכר",2,4)),1),0)</f>
        <v>0</v>
      </c>
      <c r="P180">
        <f>IF($B$14,_xlfn.IFNA(INDEX('שיפור תמותה'!$A$1:$E$8743,MATCH(F180&amp;G180,'שיפור תמותה'!$C$1:$C$8743,0),IF($B$9="זכר",4,5)),1),0)</f>
        <v>0</v>
      </c>
      <c r="Q180">
        <f>IF($B$14,_xlfn.IFNA(INDEX('שיפור תמותה'!$A$1:$E$8743,MATCH(F180&amp;G180-1,'שיפור תמותה'!$C$1:$C$8743,0),IF($B$9="זכר",4,5)),1),0)</f>
        <v>0</v>
      </c>
      <c r="R180">
        <f t="shared" si="53"/>
        <v>0</v>
      </c>
      <c r="S180">
        <f t="shared" si="54"/>
        <v>0</v>
      </c>
      <c r="T180">
        <f t="shared" si="67"/>
        <v>0</v>
      </c>
      <c r="U180">
        <f t="shared" si="55"/>
        <v>0</v>
      </c>
      <c r="V180">
        <f t="shared" si="56"/>
        <v>0</v>
      </c>
      <c r="W180">
        <f t="shared" si="68"/>
        <v>0</v>
      </c>
      <c r="X180">
        <f>IF($B$15,_xlfn.IFNA(INDEX(תמותה!$A$1:$E$121,MATCH(U180,תמותה!$A$1:A$121,0),IF($B$11="זכר",2,4)),1),0)</f>
        <v>0</v>
      </c>
      <c r="Y180">
        <f>IF($B$15,_xlfn.IFNA(INDEX('שיפור תמותה'!$A$1:$E$8743,MATCH(U180&amp;V180,'שיפור תמותה'!$C$1:$C$8743,0),IF($B$11="זכר",4,5)),1),0)</f>
        <v>0</v>
      </c>
      <c r="Z180">
        <f>IF($B$15,_xlfn.IFNA(INDEX('שיפור תמותה'!$A$1:$E$8743,MATCH(U180&amp;V180-1,'שיפור תמותה'!$C$1:$C$8743,0),IF($B$11="זכר",4,5)),1),0)</f>
        <v>0</v>
      </c>
      <c r="AA180">
        <f t="shared" si="57"/>
        <v>0</v>
      </c>
      <c r="AB180">
        <f t="shared" si="69"/>
        <v>0</v>
      </c>
      <c r="AC180">
        <f>IF($B$15,_xlfn.IFNA(INDEX(תמותה!$A$1:$E$121,MATCH(U180,תמותה!$A$1:A$121,0),IF($B$11="זכר",3,5)),1),0)</f>
        <v>0</v>
      </c>
      <c r="AD180">
        <f t="shared" si="58"/>
        <v>0</v>
      </c>
      <c r="AE180">
        <f t="shared" si="59"/>
        <v>0</v>
      </c>
      <c r="AF180">
        <f t="shared" si="70"/>
        <v>0</v>
      </c>
      <c r="AG180">
        <f t="shared" si="71"/>
        <v>0</v>
      </c>
      <c r="AH180">
        <f t="shared" si="72"/>
        <v>0</v>
      </c>
      <c r="AI180">
        <f t="shared" si="73"/>
        <v>0</v>
      </c>
      <c r="AJ180">
        <f t="shared" si="74"/>
        <v>0</v>
      </c>
    </row>
    <row r="181" spans="5:36" x14ac:dyDescent="0.2">
      <c r="E181">
        <f t="shared" si="60"/>
        <v>0</v>
      </c>
      <c r="F181">
        <f t="shared" si="50"/>
        <v>0</v>
      </c>
      <c r="G181">
        <f t="shared" si="51"/>
        <v>0</v>
      </c>
      <c r="H181">
        <f t="shared" si="52"/>
        <v>0</v>
      </c>
      <c r="I181">
        <f t="shared" si="61"/>
        <v>0</v>
      </c>
      <c r="J181">
        <f t="shared" si="62"/>
        <v>0</v>
      </c>
      <c r="K181">
        <f t="shared" si="63"/>
        <v>0</v>
      </c>
      <c r="L181">
        <f t="shared" si="64"/>
        <v>0</v>
      </c>
      <c r="M181">
        <f t="shared" si="65"/>
        <v>0</v>
      </c>
      <c r="N181">
        <f t="shared" si="66"/>
        <v>0</v>
      </c>
      <c r="O181">
        <f>IF($B$14,_xlfn.IFNA(INDEX(תמותה!$A$1:$E$121,MATCH(F181,תמותה!$A$1:A$121,0),IF($B$9="זכר",2,4)),1),0)</f>
        <v>0</v>
      </c>
      <c r="P181">
        <f>IF($B$14,_xlfn.IFNA(INDEX('שיפור תמותה'!$A$1:$E$8743,MATCH(F181&amp;G181,'שיפור תמותה'!$C$1:$C$8743,0),IF($B$9="זכר",4,5)),1),0)</f>
        <v>0</v>
      </c>
      <c r="Q181">
        <f>IF($B$14,_xlfn.IFNA(INDEX('שיפור תמותה'!$A$1:$E$8743,MATCH(F181&amp;G181-1,'שיפור תמותה'!$C$1:$C$8743,0),IF($B$9="זכר",4,5)),1),0)</f>
        <v>0</v>
      </c>
      <c r="R181">
        <f t="shared" si="53"/>
        <v>0</v>
      </c>
      <c r="S181">
        <f t="shared" si="54"/>
        <v>0</v>
      </c>
      <c r="T181">
        <f t="shared" si="67"/>
        <v>0</v>
      </c>
      <c r="U181">
        <f t="shared" si="55"/>
        <v>0</v>
      </c>
      <c r="V181">
        <f t="shared" si="56"/>
        <v>0</v>
      </c>
      <c r="W181">
        <f t="shared" si="68"/>
        <v>0</v>
      </c>
      <c r="X181">
        <f>IF($B$15,_xlfn.IFNA(INDEX(תמותה!$A$1:$E$121,MATCH(U181,תמותה!$A$1:A$121,0),IF($B$11="זכר",2,4)),1),0)</f>
        <v>0</v>
      </c>
      <c r="Y181">
        <f>IF($B$15,_xlfn.IFNA(INDEX('שיפור תמותה'!$A$1:$E$8743,MATCH(U181&amp;V181,'שיפור תמותה'!$C$1:$C$8743,0),IF($B$11="זכר",4,5)),1),0)</f>
        <v>0</v>
      </c>
      <c r="Z181">
        <f>IF($B$15,_xlfn.IFNA(INDEX('שיפור תמותה'!$A$1:$E$8743,MATCH(U181&amp;V181-1,'שיפור תמותה'!$C$1:$C$8743,0),IF($B$11="זכר",4,5)),1),0)</f>
        <v>0</v>
      </c>
      <c r="AA181">
        <f t="shared" si="57"/>
        <v>0</v>
      </c>
      <c r="AB181">
        <f t="shared" si="69"/>
        <v>0</v>
      </c>
      <c r="AC181">
        <f>IF($B$15,_xlfn.IFNA(INDEX(תמותה!$A$1:$E$121,MATCH(U181,תמותה!$A$1:A$121,0),IF($B$11="זכר",3,5)),1),0)</f>
        <v>0</v>
      </c>
      <c r="AD181">
        <f t="shared" si="58"/>
        <v>0</v>
      </c>
      <c r="AE181">
        <f t="shared" si="59"/>
        <v>0</v>
      </c>
      <c r="AF181">
        <f t="shared" si="70"/>
        <v>0</v>
      </c>
      <c r="AG181">
        <f t="shared" si="71"/>
        <v>0</v>
      </c>
      <c r="AH181">
        <f t="shared" si="72"/>
        <v>0</v>
      </c>
      <c r="AI181">
        <f t="shared" si="73"/>
        <v>0</v>
      </c>
      <c r="AJ181">
        <f t="shared" si="74"/>
        <v>0</v>
      </c>
    </row>
    <row r="182" spans="5:36" x14ac:dyDescent="0.2">
      <c r="E182">
        <f t="shared" si="60"/>
        <v>0</v>
      </c>
      <c r="F182">
        <f t="shared" si="50"/>
        <v>0</v>
      </c>
      <c r="G182">
        <f t="shared" si="51"/>
        <v>0</v>
      </c>
      <c r="H182">
        <f t="shared" si="52"/>
        <v>0</v>
      </c>
      <c r="I182">
        <f t="shared" si="61"/>
        <v>0</v>
      </c>
      <c r="J182">
        <f t="shared" si="62"/>
        <v>0</v>
      </c>
      <c r="K182">
        <f t="shared" si="63"/>
        <v>0</v>
      </c>
      <c r="L182">
        <f t="shared" si="64"/>
        <v>0</v>
      </c>
      <c r="M182">
        <f t="shared" si="65"/>
        <v>0</v>
      </c>
      <c r="N182">
        <f t="shared" si="66"/>
        <v>0</v>
      </c>
      <c r="O182">
        <f>IF($B$14,_xlfn.IFNA(INDEX(תמותה!$A$1:$E$121,MATCH(F182,תמותה!$A$1:A$121,0),IF($B$9="זכר",2,4)),1),0)</f>
        <v>0</v>
      </c>
      <c r="P182">
        <f>IF($B$14,_xlfn.IFNA(INDEX('שיפור תמותה'!$A$1:$E$8743,MATCH(F182&amp;G182,'שיפור תמותה'!$C$1:$C$8743,0),IF($B$9="זכר",4,5)),1),0)</f>
        <v>0</v>
      </c>
      <c r="Q182">
        <f>IF($B$14,_xlfn.IFNA(INDEX('שיפור תמותה'!$A$1:$E$8743,MATCH(F182&amp;G182-1,'שיפור תמותה'!$C$1:$C$8743,0),IF($B$9="זכר",4,5)),1),0)</f>
        <v>0</v>
      </c>
      <c r="R182">
        <f t="shared" si="53"/>
        <v>0</v>
      </c>
      <c r="S182">
        <f t="shared" si="54"/>
        <v>0</v>
      </c>
      <c r="T182">
        <f t="shared" si="67"/>
        <v>0</v>
      </c>
      <c r="U182">
        <f t="shared" si="55"/>
        <v>0</v>
      </c>
      <c r="V182">
        <f t="shared" si="56"/>
        <v>0</v>
      </c>
      <c r="W182">
        <f t="shared" si="68"/>
        <v>0</v>
      </c>
      <c r="X182">
        <f>IF($B$15,_xlfn.IFNA(INDEX(תמותה!$A$1:$E$121,MATCH(U182,תמותה!$A$1:A$121,0),IF($B$11="זכר",2,4)),1),0)</f>
        <v>0</v>
      </c>
      <c r="Y182">
        <f>IF($B$15,_xlfn.IFNA(INDEX('שיפור תמותה'!$A$1:$E$8743,MATCH(U182&amp;V182,'שיפור תמותה'!$C$1:$C$8743,0),IF($B$11="זכר",4,5)),1),0)</f>
        <v>0</v>
      </c>
      <c r="Z182">
        <f>IF($B$15,_xlfn.IFNA(INDEX('שיפור תמותה'!$A$1:$E$8743,MATCH(U182&amp;V182-1,'שיפור תמותה'!$C$1:$C$8743,0),IF($B$11="זכר",4,5)),1),0)</f>
        <v>0</v>
      </c>
      <c r="AA182">
        <f t="shared" si="57"/>
        <v>0</v>
      </c>
      <c r="AB182">
        <f t="shared" si="69"/>
        <v>0</v>
      </c>
      <c r="AC182">
        <f>IF($B$15,_xlfn.IFNA(INDEX(תמותה!$A$1:$E$121,MATCH(U182,תמותה!$A$1:A$121,0),IF($B$11="זכר",3,5)),1),0)</f>
        <v>0</v>
      </c>
      <c r="AD182">
        <f t="shared" si="58"/>
        <v>0</v>
      </c>
      <c r="AE182">
        <f t="shared" si="59"/>
        <v>0</v>
      </c>
      <c r="AF182">
        <f t="shared" si="70"/>
        <v>0</v>
      </c>
      <c r="AG182">
        <f t="shared" si="71"/>
        <v>0</v>
      </c>
      <c r="AH182">
        <f t="shared" si="72"/>
        <v>0</v>
      </c>
      <c r="AI182">
        <f t="shared" si="73"/>
        <v>0</v>
      </c>
      <c r="AJ182">
        <f t="shared" si="74"/>
        <v>0</v>
      </c>
    </row>
    <row r="183" spans="5:36" x14ac:dyDescent="0.2">
      <c r="E183">
        <f t="shared" si="60"/>
        <v>0</v>
      </c>
      <c r="F183">
        <f t="shared" si="50"/>
        <v>0</v>
      </c>
      <c r="G183">
        <f t="shared" si="51"/>
        <v>0</v>
      </c>
      <c r="H183">
        <f t="shared" si="52"/>
        <v>0</v>
      </c>
      <c r="I183">
        <f t="shared" si="61"/>
        <v>0</v>
      </c>
      <c r="J183">
        <f t="shared" si="62"/>
        <v>0</v>
      </c>
      <c r="K183">
        <f t="shared" si="63"/>
        <v>0</v>
      </c>
      <c r="L183">
        <f t="shared" si="64"/>
        <v>0</v>
      </c>
      <c r="M183">
        <f t="shared" si="65"/>
        <v>0</v>
      </c>
      <c r="N183">
        <f t="shared" si="66"/>
        <v>0</v>
      </c>
      <c r="O183">
        <f>IF($B$14,_xlfn.IFNA(INDEX(תמותה!$A$1:$E$121,MATCH(F183,תמותה!$A$1:A$121,0),IF($B$9="זכר",2,4)),1),0)</f>
        <v>0</v>
      </c>
      <c r="P183">
        <f>IF($B$14,_xlfn.IFNA(INDEX('שיפור תמותה'!$A$1:$E$8743,MATCH(F183&amp;G183,'שיפור תמותה'!$C$1:$C$8743,0),IF($B$9="זכר",4,5)),1),0)</f>
        <v>0</v>
      </c>
      <c r="Q183">
        <f>IF($B$14,_xlfn.IFNA(INDEX('שיפור תמותה'!$A$1:$E$8743,MATCH(F183&amp;G183-1,'שיפור תמותה'!$C$1:$C$8743,0),IF($B$9="זכר",4,5)),1),0)</f>
        <v>0</v>
      </c>
      <c r="R183">
        <f t="shared" si="53"/>
        <v>0</v>
      </c>
      <c r="S183">
        <f t="shared" si="54"/>
        <v>0</v>
      </c>
      <c r="T183">
        <f t="shared" si="67"/>
        <v>0</v>
      </c>
      <c r="U183">
        <f t="shared" si="55"/>
        <v>0</v>
      </c>
      <c r="V183">
        <f t="shared" si="56"/>
        <v>0</v>
      </c>
      <c r="W183">
        <f t="shared" si="68"/>
        <v>0</v>
      </c>
      <c r="X183">
        <f>IF($B$15,_xlfn.IFNA(INDEX(תמותה!$A$1:$E$121,MATCH(U183,תמותה!$A$1:A$121,0),IF($B$11="זכר",2,4)),1),0)</f>
        <v>0</v>
      </c>
      <c r="Y183">
        <f>IF($B$15,_xlfn.IFNA(INDEX('שיפור תמותה'!$A$1:$E$8743,MATCH(U183&amp;V183,'שיפור תמותה'!$C$1:$C$8743,0),IF($B$11="זכר",4,5)),1),0)</f>
        <v>0</v>
      </c>
      <c r="Z183">
        <f>IF($B$15,_xlfn.IFNA(INDEX('שיפור תמותה'!$A$1:$E$8743,MATCH(U183&amp;V183-1,'שיפור תמותה'!$C$1:$C$8743,0),IF($B$11="זכר",4,5)),1),0)</f>
        <v>0</v>
      </c>
      <c r="AA183">
        <f t="shared" si="57"/>
        <v>0</v>
      </c>
      <c r="AB183">
        <f t="shared" si="69"/>
        <v>0</v>
      </c>
      <c r="AC183">
        <f>IF($B$15,_xlfn.IFNA(INDEX(תמותה!$A$1:$E$121,MATCH(U183,תמותה!$A$1:A$121,0),IF($B$11="זכר",3,5)),1),0)</f>
        <v>0</v>
      </c>
      <c r="AD183">
        <f t="shared" si="58"/>
        <v>0</v>
      </c>
      <c r="AE183">
        <f t="shared" si="59"/>
        <v>0</v>
      </c>
      <c r="AF183">
        <f t="shared" si="70"/>
        <v>0</v>
      </c>
      <c r="AG183">
        <f t="shared" si="71"/>
        <v>0</v>
      </c>
      <c r="AH183">
        <f t="shared" si="72"/>
        <v>0</v>
      </c>
      <c r="AI183">
        <f t="shared" si="73"/>
        <v>0</v>
      </c>
      <c r="AJ183">
        <f t="shared" si="74"/>
        <v>0</v>
      </c>
    </row>
    <row r="184" spans="5:36" x14ac:dyDescent="0.2">
      <c r="E184">
        <f t="shared" si="60"/>
        <v>0</v>
      </c>
      <c r="F184">
        <f t="shared" si="50"/>
        <v>0</v>
      </c>
      <c r="G184">
        <f t="shared" si="51"/>
        <v>0</v>
      </c>
      <c r="H184">
        <f t="shared" si="52"/>
        <v>0</v>
      </c>
      <c r="I184">
        <f t="shared" si="61"/>
        <v>0</v>
      </c>
      <c r="J184">
        <f t="shared" si="62"/>
        <v>0</v>
      </c>
      <c r="K184">
        <f t="shared" si="63"/>
        <v>0</v>
      </c>
      <c r="L184">
        <f t="shared" si="64"/>
        <v>0</v>
      </c>
      <c r="M184">
        <f t="shared" si="65"/>
        <v>0</v>
      </c>
      <c r="N184">
        <f t="shared" si="66"/>
        <v>0</v>
      </c>
      <c r="O184">
        <f>IF($B$14,_xlfn.IFNA(INDEX(תמותה!$A$1:$E$121,MATCH(F184,תמותה!$A$1:A$121,0),IF($B$9="זכר",2,4)),1),0)</f>
        <v>0</v>
      </c>
      <c r="P184">
        <f>IF($B$14,_xlfn.IFNA(INDEX('שיפור תמותה'!$A$1:$E$8743,MATCH(F184&amp;G184,'שיפור תמותה'!$C$1:$C$8743,0),IF($B$9="זכר",4,5)),1),0)</f>
        <v>0</v>
      </c>
      <c r="Q184">
        <f>IF($B$14,_xlfn.IFNA(INDEX('שיפור תמותה'!$A$1:$E$8743,MATCH(F184&amp;G184-1,'שיפור תמותה'!$C$1:$C$8743,0),IF($B$9="זכר",4,5)),1),0)</f>
        <v>0</v>
      </c>
      <c r="R184">
        <f t="shared" si="53"/>
        <v>0</v>
      </c>
      <c r="S184">
        <f t="shared" si="54"/>
        <v>0</v>
      </c>
      <c r="T184">
        <f t="shared" si="67"/>
        <v>0</v>
      </c>
      <c r="U184">
        <f t="shared" si="55"/>
        <v>0</v>
      </c>
      <c r="V184">
        <f t="shared" si="56"/>
        <v>0</v>
      </c>
      <c r="W184">
        <f t="shared" si="68"/>
        <v>0</v>
      </c>
      <c r="X184">
        <f>IF($B$15,_xlfn.IFNA(INDEX(תמותה!$A$1:$E$121,MATCH(U184,תמותה!$A$1:A$121,0),IF($B$11="זכר",2,4)),1),0)</f>
        <v>0</v>
      </c>
      <c r="Y184">
        <f>IF($B$15,_xlfn.IFNA(INDEX('שיפור תמותה'!$A$1:$E$8743,MATCH(U184&amp;V184,'שיפור תמותה'!$C$1:$C$8743,0),IF($B$11="זכר",4,5)),1),0)</f>
        <v>0</v>
      </c>
      <c r="Z184">
        <f>IF($B$15,_xlfn.IFNA(INDEX('שיפור תמותה'!$A$1:$E$8743,MATCH(U184&amp;V184-1,'שיפור תמותה'!$C$1:$C$8743,0),IF($B$11="זכר",4,5)),1),0)</f>
        <v>0</v>
      </c>
      <c r="AA184">
        <f t="shared" si="57"/>
        <v>0</v>
      </c>
      <c r="AB184">
        <f t="shared" si="69"/>
        <v>0</v>
      </c>
      <c r="AC184">
        <f>IF($B$15,_xlfn.IFNA(INDEX(תמותה!$A$1:$E$121,MATCH(U184,תמותה!$A$1:A$121,0),IF($B$11="זכר",3,5)),1),0)</f>
        <v>0</v>
      </c>
      <c r="AD184">
        <f t="shared" si="58"/>
        <v>0</v>
      </c>
      <c r="AE184">
        <f t="shared" si="59"/>
        <v>0</v>
      </c>
      <c r="AF184">
        <f t="shared" si="70"/>
        <v>0</v>
      </c>
      <c r="AG184">
        <f t="shared" si="71"/>
        <v>0</v>
      </c>
      <c r="AH184">
        <f t="shared" si="72"/>
        <v>0</v>
      </c>
      <c r="AI184">
        <f t="shared" si="73"/>
        <v>0</v>
      </c>
      <c r="AJ184">
        <f t="shared" si="74"/>
        <v>0</v>
      </c>
    </row>
    <row r="185" spans="5:36" x14ac:dyDescent="0.2">
      <c r="E185">
        <f t="shared" si="60"/>
        <v>0</v>
      </c>
      <c r="F185">
        <f t="shared" si="50"/>
        <v>0</v>
      </c>
      <c r="G185">
        <f t="shared" si="51"/>
        <v>0</v>
      </c>
      <c r="H185">
        <f t="shared" si="52"/>
        <v>0</v>
      </c>
      <c r="I185">
        <f t="shared" si="61"/>
        <v>0</v>
      </c>
      <c r="J185">
        <f t="shared" si="62"/>
        <v>0</v>
      </c>
      <c r="K185">
        <f t="shared" si="63"/>
        <v>0</v>
      </c>
      <c r="L185">
        <f t="shared" si="64"/>
        <v>0</v>
      </c>
      <c r="M185">
        <f t="shared" si="65"/>
        <v>0</v>
      </c>
      <c r="N185">
        <f t="shared" si="66"/>
        <v>0</v>
      </c>
      <c r="O185">
        <f>IF($B$14,_xlfn.IFNA(INDEX(תמותה!$A$1:$E$121,MATCH(F185,תמותה!$A$1:A$121,0),IF($B$9="זכר",2,4)),1),0)</f>
        <v>0</v>
      </c>
      <c r="P185">
        <f>IF($B$14,_xlfn.IFNA(INDEX('שיפור תמותה'!$A$1:$E$8743,MATCH(F185&amp;G185,'שיפור תמותה'!$C$1:$C$8743,0),IF($B$9="זכר",4,5)),1),0)</f>
        <v>0</v>
      </c>
      <c r="Q185">
        <f>IF($B$14,_xlfn.IFNA(INDEX('שיפור תמותה'!$A$1:$E$8743,MATCH(F185&amp;G185-1,'שיפור תמותה'!$C$1:$C$8743,0),IF($B$9="זכר",4,5)),1),0)</f>
        <v>0</v>
      </c>
      <c r="R185">
        <f t="shared" si="53"/>
        <v>0</v>
      </c>
      <c r="S185">
        <f t="shared" si="54"/>
        <v>0</v>
      </c>
      <c r="T185">
        <f t="shared" si="67"/>
        <v>0</v>
      </c>
      <c r="U185">
        <f t="shared" si="55"/>
        <v>0</v>
      </c>
      <c r="V185">
        <f t="shared" si="56"/>
        <v>0</v>
      </c>
      <c r="W185">
        <f t="shared" si="68"/>
        <v>0</v>
      </c>
      <c r="X185">
        <f>IF($B$15,_xlfn.IFNA(INDEX(תמותה!$A$1:$E$121,MATCH(U185,תמותה!$A$1:A$121,0),IF($B$11="זכר",2,4)),1),0)</f>
        <v>0</v>
      </c>
      <c r="Y185">
        <f>IF($B$15,_xlfn.IFNA(INDEX('שיפור תמותה'!$A$1:$E$8743,MATCH(U185&amp;V185,'שיפור תמותה'!$C$1:$C$8743,0),IF($B$11="זכר",4,5)),1),0)</f>
        <v>0</v>
      </c>
      <c r="Z185">
        <f>IF($B$15,_xlfn.IFNA(INDEX('שיפור תמותה'!$A$1:$E$8743,MATCH(U185&amp;V185-1,'שיפור תמותה'!$C$1:$C$8743,0),IF($B$11="זכר",4,5)),1),0)</f>
        <v>0</v>
      </c>
      <c r="AA185">
        <f t="shared" si="57"/>
        <v>0</v>
      </c>
      <c r="AB185">
        <f t="shared" si="69"/>
        <v>0</v>
      </c>
      <c r="AC185">
        <f>IF($B$15,_xlfn.IFNA(INDEX(תמותה!$A$1:$E$121,MATCH(U185,תמותה!$A$1:A$121,0),IF($B$11="זכר",3,5)),1),0)</f>
        <v>0</v>
      </c>
      <c r="AD185">
        <f t="shared" si="58"/>
        <v>0</v>
      </c>
      <c r="AE185">
        <f t="shared" si="59"/>
        <v>0</v>
      </c>
      <c r="AF185">
        <f t="shared" si="70"/>
        <v>0</v>
      </c>
      <c r="AG185">
        <f t="shared" si="71"/>
        <v>0</v>
      </c>
      <c r="AH185">
        <f t="shared" si="72"/>
        <v>0</v>
      </c>
      <c r="AI185">
        <f t="shared" si="73"/>
        <v>0</v>
      </c>
      <c r="AJ185">
        <f t="shared" si="74"/>
        <v>0</v>
      </c>
    </row>
    <row r="186" spans="5:36" x14ac:dyDescent="0.2">
      <c r="E186">
        <f t="shared" si="60"/>
        <v>0</v>
      </c>
      <c r="F186">
        <f t="shared" si="50"/>
        <v>0</v>
      </c>
      <c r="G186">
        <f t="shared" si="51"/>
        <v>0</v>
      </c>
      <c r="H186">
        <f t="shared" si="52"/>
        <v>0</v>
      </c>
      <c r="I186">
        <f t="shared" si="61"/>
        <v>0</v>
      </c>
      <c r="J186">
        <f t="shared" si="62"/>
        <v>0</v>
      </c>
      <c r="K186">
        <f t="shared" si="63"/>
        <v>0</v>
      </c>
      <c r="L186">
        <f t="shared" si="64"/>
        <v>0</v>
      </c>
      <c r="M186">
        <f t="shared" si="65"/>
        <v>0</v>
      </c>
      <c r="N186">
        <f t="shared" si="66"/>
        <v>0</v>
      </c>
      <c r="O186">
        <f>IF($B$14,_xlfn.IFNA(INDEX(תמותה!$A$1:$E$121,MATCH(F186,תמותה!$A$1:A$121,0),IF($B$9="זכר",2,4)),1),0)</f>
        <v>0</v>
      </c>
      <c r="P186">
        <f>IF($B$14,_xlfn.IFNA(INDEX('שיפור תמותה'!$A$1:$E$8743,MATCH(F186&amp;G186,'שיפור תמותה'!$C$1:$C$8743,0),IF($B$9="זכר",4,5)),1),0)</f>
        <v>0</v>
      </c>
      <c r="Q186">
        <f>IF($B$14,_xlfn.IFNA(INDEX('שיפור תמותה'!$A$1:$E$8743,MATCH(F186&amp;G186-1,'שיפור תמותה'!$C$1:$C$8743,0),IF($B$9="זכר",4,5)),1),0)</f>
        <v>0</v>
      </c>
      <c r="R186">
        <f t="shared" si="53"/>
        <v>0</v>
      </c>
      <c r="S186">
        <f t="shared" si="54"/>
        <v>0</v>
      </c>
      <c r="T186">
        <f t="shared" si="67"/>
        <v>0</v>
      </c>
      <c r="U186">
        <f t="shared" si="55"/>
        <v>0</v>
      </c>
      <c r="V186">
        <f t="shared" si="56"/>
        <v>0</v>
      </c>
      <c r="W186">
        <f t="shared" si="68"/>
        <v>0</v>
      </c>
      <c r="X186">
        <f>IF($B$15,_xlfn.IFNA(INDEX(תמותה!$A$1:$E$121,MATCH(U186,תמותה!$A$1:A$121,0),IF($B$11="זכר",2,4)),1),0)</f>
        <v>0</v>
      </c>
      <c r="Y186">
        <f>IF($B$15,_xlfn.IFNA(INDEX('שיפור תמותה'!$A$1:$E$8743,MATCH(U186&amp;V186,'שיפור תמותה'!$C$1:$C$8743,0),IF($B$11="זכר",4,5)),1),0)</f>
        <v>0</v>
      </c>
      <c r="Z186">
        <f>IF($B$15,_xlfn.IFNA(INDEX('שיפור תמותה'!$A$1:$E$8743,MATCH(U186&amp;V186-1,'שיפור תמותה'!$C$1:$C$8743,0),IF($B$11="זכר",4,5)),1),0)</f>
        <v>0</v>
      </c>
      <c r="AA186">
        <f t="shared" si="57"/>
        <v>0</v>
      </c>
      <c r="AB186">
        <f t="shared" si="69"/>
        <v>0</v>
      </c>
      <c r="AC186">
        <f>IF($B$15,_xlfn.IFNA(INDEX(תמותה!$A$1:$E$121,MATCH(U186,תמותה!$A$1:A$121,0),IF($B$11="זכר",3,5)),1),0)</f>
        <v>0</v>
      </c>
      <c r="AD186">
        <f t="shared" si="58"/>
        <v>0</v>
      </c>
      <c r="AE186">
        <f t="shared" si="59"/>
        <v>0</v>
      </c>
      <c r="AF186">
        <f t="shared" si="70"/>
        <v>0</v>
      </c>
      <c r="AG186">
        <f t="shared" si="71"/>
        <v>0</v>
      </c>
      <c r="AH186">
        <f t="shared" si="72"/>
        <v>0</v>
      </c>
      <c r="AI186">
        <f t="shared" si="73"/>
        <v>0</v>
      </c>
      <c r="AJ186">
        <f t="shared" si="74"/>
        <v>0</v>
      </c>
    </row>
    <row r="187" spans="5:36" x14ac:dyDescent="0.2">
      <c r="E187">
        <f t="shared" si="60"/>
        <v>0</v>
      </c>
      <c r="F187">
        <f t="shared" si="50"/>
        <v>0</v>
      </c>
      <c r="G187">
        <f t="shared" si="51"/>
        <v>0</v>
      </c>
      <c r="H187">
        <f t="shared" si="52"/>
        <v>0</v>
      </c>
      <c r="I187">
        <f t="shared" si="61"/>
        <v>0</v>
      </c>
      <c r="J187">
        <f t="shared" si="62"/>
        <v>0</v>
      </c>
      <c r="K187">
        <f t="shared" si="63"/>
        <v>0</v>
      </c>
      <c r="L187">
        <f t="shared" si="64"/>
        <v>0</v>
      </c>
      <c r="M187">
        <f t="shared" si="65"/>
        <v>0</v>
      </c>
      <c r="N187">
        <f t="shared" si="66"/>
        <v>0</v>
      </c>
      <c r="O187">
        <f>IF($B$14,_xlfn.IFNA(INDEX(תמותה!$A$1:$E$121,MATCH(F187,תמותה!$A$1:A$121,0),IF($B$9="זכר",2,4)),1),0)</f>
        <v>0</v>
      </c>
      <c r="P187">
        <f>IF($B$14,_xlfn.IFNA(INDEX('שיפור תמותה'!$A$1:$E$8743,MATCH(F187&amp;G187,'שיפור תמותה'!$C$1:$C$8743,0),IF($B$9="זכר",4,5)),1),0)</f>
        <v>0</v>
      </c>
      <c r="Q187">
        <f>IF($B$14,_xlfn.IFNA(INDEX('שיפור תמותה'!$A$1:$E$8743,MATCH(F187&amp;G187-1,'שיפור תמותה'!$C$1:$C$8743,0),IF($B$9="זכר",4,5)),1),0)</f>
        <v>0</v>
      </c>
      <c r="R187">
        <f t="shared" si="53"/>
        <v>0</v>
      </c>
      <c r="S187">
        <f t="shared" si="54"/>
        <v>0</v>
      </c>
      <c r="T187">
        <f t="shared" si="67"/>
        <v>0</v>
      </c>
      <c r="U187">
        <f t="shared" si="55"/>
        <v>0</v>
      </c>
      <c r="V187">
        <f t="shared" si="56"/>
        <v>0</v>
      </c>
      <c r="W187">
        <f t="shared" si="68"/>
        <v>0</v>
      </c>
      <c r="X187">
        <f>IF($B$15,_xlfn.IFNA(INDEX(תמותה!$A$1:$E$121,MATCH(U187,תמותה!$A$1:A$121,0),IF($B$11="זכר",2,4)),1),0)</f>
        <v>0</v>
      </c>
      <c r="Y187">
        <f>IF($B$15,_xlfn.IFNA(INDEX('שיפור תמותה'!$A$1:$E$8743,MATCH(U187&amp;V187,'שיפור תמותה'!$C$1:$C$8743,0),IF($B$11="זכר",4,5)),1),0)</f>
        <v>0</v>
      </c>
      <c r="Z187">
        <f>IF($B$15,_xlfn.IFNA(INDEX('שיפור תמותה'!$A$1:$E$8743,MATCH(U187&amp;V187-1,'שיפור תמותה'!$C$1:$C$8743,0),IF($B$11="זכר",4,5)),1),0)</f>
        <v>0</v>
      </c>
      <c r="AA187">
        <f t="shared" si="57"/>
        <v>0</v>
      </c>
      <c r="AB187">
        <f t="shared" si="69"/>
        <v>0</v>
      </c>
      <c r="AC187">
        <f>IF($B$15,_xlfn.IFNA(INDEX(תמותה!$A$1:$E$121,MATCH(U187,תמותה!$A$1:A$121,0),IF($B$11="זכר",3,5)),1),0)</f>
        <v>0</v>
      </c>
      <c r="AD187">
        <f t="shared" si="58"/>
        <v>0</v>
      </c>
      <c r="AE187">
        <f t="shared" si="59"/>
        <v>0</v>
      </c>
      <c r="AF187">
        <f t="shared" si="70"/>
        <v>0</v>
      </c>
      <c r="AG187">
        <f t="shared" si="71"/>
        <v>0</v>
      </c>
      <c r="AH187">
        <f t="shared" si="72"/>
        <v>0</v>
      </c>
      <c r="AI187">
        <f t="shared" si="73"/>
        <v>0</v>
      </c>
      <c r="AJ187">
        <f t="shared" si="74"/>
        <v>0</v>
      </c>
    </row>
    <row r="188" spans="5:36" x14ac:dyDescent="0.2">
      <c r="E188">
        <f t="shared" si="60"/>
        <v>0</v>
      </c>
      <c r="F188">
        <f t="shared" si="50"/>
        <v>0</v>
      </c>
      <c r="G188">
        <f t="shared" si="51"/>
        <v>0</v>
      </c>
      <c r="H188">
        <f t="shared" si="52"/>
        <v>0</v>
      </c>
      <c r="I188">
        <f t="shared" si="61"/>
        <v>0</v>
      </c>
      <c r="J188">
        <f t="shared" si="62"/>
        <v>0</v>
      </c>
      <c r="K188">
        <f t="shared" si="63"/>
        <v>0</v>
      </c>
      <c r="L188">
        <f t="shared" si="64"/>
        <v>0</v>
      </c>
      <c r="M188">
        <f t="shared" si="65"/>
        <v>0</v>
      </c>
      <c r="N188">
        <f t="shared" si="66"/>
        <v>0</v>
      </c>
      <c r="O188">
        <f>IF($B$14,_xlfn.IFNA(INDEX(תמותה!$A$1:$E$121,MATCH(F188,תמותה!$A$1:A$121,0),IF($B$9="זכר",2,4)),1),0)</f>
        <v>0</v>
      </c>
      <c r="P188">
        <f>IF($B$14,_xlfn.IFNA(INDEX('שיפור תמותה'!$A$1:$E$8743,MATCH(F188&amp;G188,'שיפור תמותה'!$C$1:$C$8743,0),IF($B$9="זכר",4,5)),1),0)</f>
        <v>0</v>
      </c>
      <c r="Q188">
        <f>IF($B$14,_xlfn.IFNA(INDEX('שיפור תמותה'!$A$1:$E$8743,MATCH(F188&amp;G188-1,'שיפור תמותה'!$C$1:$C$8743,0),IF($B$9="זכר",4,5)),1),0)</f>
        <v>0</v>
      </c>
      <c r="R188">
        <f t="shared" si="53"/>
        <v>0</v>
      </c>
      <c r="S188">
        <f t="shared" si="54"/>
        <v>0</v>
      </c>
      <c r="T188">
        <f t="shared" si="67"/>
        <v>0</v>
      </c>
      <c r="U188">
        <f t="shared" si="55"/>
        <v>0</v>
      </c>
      <c r="V188">
        <f t="shared" si="56"/>
        <v>0</v>
      </c>
      <c r="W188">
        <f t="shared" si="68"/>
        <v>0</v>
      </c>
      <c r="X188">
        <f>IF($B$15,_xlfn.IFNA(INDEX(תמותה!$A$1:$E$121,MATCH(U188,תמותה!$A$1:A$121,0),IF($B$11="זכר",2,4)),1),0)</f>
        <v>0</v>
      </c>
      <c r="Y188">
        <f>IF($B$15,_xlfn.IFNA(INDEX('שיפור תמותה'!$A$1:$E$8743,MATCH(U188&amp;V188,'שיפור תמותה'!$C$1:$C$8743,0),IF($B$11="זכר",4,5)),1),0)</f>
        <v>0</v>
      </c>
      <c r="Z188">
        <f>IF($B$15,_xlfn.IFNA(INDEX('שיפור תמותה'!$A$1:$E$8743,MATCH(U188&amp;V188-1,'שיפור תמותה'!$C$1:$C$8743,0),IF($B$11="זכר",4,5)),1),0)</f>
        <v>0</v>
      </c>
      <c r="AA188">
        <f t="shared" si="57"/>
        <v>0</v>
      </c>
      <c r="AB188">
        <f t="shared" si="69"/>
        <v>0</v>
      </c>
      <c r="AC188">
        <f>IF($B$15,_xlfn.IFNA(INDEX(תמותה!$A$1:$E$121,MATCH(U188,תמותה!$A$1:A$121,0),IF($B$11="זכר",3,5)),1),0)</f>
        <v>0</v>
      </c>
      <c r="AD188">
        <f t="shared" si="58"/>
        <v>0</v>
      </c>
      <c r="AE188">
        <f t="shared" si="59"/>
        <v>0</v>
      </c>
      <c r="AF188">
        <f t="shared" si="70"/>
        <v>0</v>
      </c>
      <c r="AG188">
        <f t="shared" si="71"/>
        <v>0</v>
      </c>
      <c r="AH188">
        <f t="shared" si="72"/>
        <v>0</v>
      </c>
      <c r="AI188">
        <f t="shared" si="73"/>
        <v>0</v>
      </c>
      <c r="AJ188">
        <f t="shared" si="74"/>
        <v>0</v>
      </c>
    </row>
    <row r="189" spans="5:36" x14ac:dyDescent="0.2">
      <c r="E189">
        <f t="shared" si="60"/>
        <v>0</v>
      </c>
      <c r="F189">
        <f t="shared" si="50"/>
        <v>0</v>
      </c>
      <c r="G189">
        <f t="shared" si="51"/>
        <v>0</v>
      </c>
      <c r="H189">
        <f t="shared" si="52"/>
        <v>0</v>
      </c>
      <c r="I189">
        <f t="shared" si="61"/>
        <v>0</v>
      </c>
      <c r="J189">
        <f t="shared" si="62"/>
        <v>0</v>
      </c>
      <c r="K189">
        <f t="shared" si="63"/>
        <v>0</v>
      </c>
      <c r="L189">
        <f t="shared" si="64"/>
        <v>0</v>
      </c>
      <c r="M189">
        <f t="shared" si="65"/>
        <v>0</v>
      </c>
      <c r="N189">
        <f t="shared" si="66"/>
        <v>0</v>
      </c>
      <c r="O189">
        <f>IF($B$14,_xlfn.IFNA(INDEX(תמותה!$A$1:$E$121,MATCH(F189,תמותה!$A$1:A$121,0),IF($B$9="זכר",2,4)),1),0)</f>
        <v>0</v>
      </c>
      <c r="P189">
        <f>IF($B$14,_xlfn.IFNA(INDEX('שיפור תמותה'!$A$1:$E$8743,MATCH(F189&amp;G189,'שיפור תמותה'!$C$1:$C$8743,0),IF($B$9="זכר",4,5)),1),0)</f>
        <v>0</v>
      </c>
      <c r="Q189">
        <f>IF($B$14,_xlfn.IFNA(INDEX('שיפור תמותה'!$A$1:$E$8743,MATCH(F189&amp;G189-1,'שיפור תמותה'!$C$1:$C$8743,0),IF($B$9="זכר",4,5)),1),0)</f>
        <v>0</v>
      </c>
      <c r="R189">
        <f t="shared" si="53"/>
        <v>0</v>
      </c>
      <c r="S189">
        <f t="shared" si="54"/>
        <v>0</v>
      </c>
      <c r="T189">
        <f t="shared" si="67"/>
        <v>0</v>
      </c>
      <c r="U189">
        <f t="shared" si="55"/>
        <v>0</v>
      </c>
      <c r="V189">
        <f t="shared" si="56"/>
        <v>0</v>
      </c>
      <c r="W189">
        <f t="shared" si="68"/>
        <v>0</v>
      </c>
      <c r="X189">
        <f>IF($B$15,_xlfn.IFNA(INDEX(תמותה!$A$1:$E$121,MATCH(U189,תמותה!$A$1:A$121,0),IF($B$11="זכר",2,4)),1),0)</f>
        <v>0</v>
      </c>
      <c r="Y189">
        <f>IF($B$15,_xlfn.IFNA(INDEX('שיפור תמותה'!$A$1:$E$8743,MATCH(U189&amp;V189,'שיפור תמותה'!$C$1:$C$8743,0),IF($B$11="זכר",4,5)),1),0)</f>
        <v>0</v>
      </c>
      <c r="Z189">
        <f>IF($B$15,_xlfn.IFNA(INDEX('שיפור תמותה'!$A$1:$E$8743,MATCH(U189&amp;V189-1,'שיפור תמותה'!$C$1:$C$8743,0),IF($B$11="זכר",4,5)),1),0)</f>
        <v>0</v>
      </c>
      <c r="AA189">
        <f t="shared" si="57"/>
        <v>0</v>
      </c>
      <c r="AB189">
        <f t="shared" si="69"/>
        <v>0</v>
      </c>
      <c r="AC189">
        <f>IF($B$15,_xlfn.IFNA(INDEX(תמותה!$A$1:$E$121,MATCH(U189,תמותה!$A$1:A$121,0),IF($B$11="זכר",3,5)),1),0)</f>
        <v>0</v>
      </c>
      <c r="AD189">
        <f t="shared" si="58"/>
        <v>0</v>
      </c>
      <c r="AE189">
        <f t="shared" si="59"/>
        <v>0</v>
      </c>
      <c r="AF189">
        <f t="shared" si="70"/>
        <v>0</v>
      </c>
      <c r="AG189">
        <f t="shared" si="71"/>
        <v>0</v>
      </c>
      <c r="AH189">
        <f t="shared" si="72"/>
        <v>0</v>
      </c>
      <c r="AI189">
        <f t="shared" si="73"/>
        <v>0</v>
      </c>
      <c r="AJ189">
        <f t="shared" si="74"/>
        <v>0</v>
      </c>
    </row>
    <row r="190" spans="5:36" x14ac:dyDescent="0.2">
      <c r="E190">
        <f t="shared" si="60"/>
        <v>0</v>
      </c>
      <c r="F190">
        <f t="shared" si="50"/>
        <v>0</v>
      </c>
      <c r="G190">
        <f t="shared" si="51"/>
        <v>0</v>
      </c>
      <c r="H190">
        <f t="shared" si="52"/>
        <v>0</v>
      </c>
      <c r="I190">
        <f t="shared" si="61"/>
        <v>0</v>
      </c>
      <c r="J190">
        <f t="shared" si="62"/>
        <v>0</v>
      </c>
      <c r="K190">
        <f t="shared" si="63"/>
        <v>0</v>
      </c>
      <c r="L190">
        <f t="shared" si="64"/>
        <v>0</v>
      </c>
      <c r="M190">
        <f t="shared" si="65"/>
        <v>0</v>
      </c>
      <c r="N190">
        <f t="shared" si="66"/>
        <v>0</v>
      </c>
      <c r="O190">
        <f>IF($B$14,_xlfn.IFNA(INDEX(תמותה!$A$1:$E$121,MATCH(F190,תמותה!$A$1:A$121,0),IF($B$9="זכר",2,4)),1),0)</f>
        <v>0</v>
      </c>
      <c r="P190">
        <f>IF($B$14,_xlfn.IFNA(INDEX('שיפור תמותה'!$A$1:$E$8743,MATCH(F190&amp;G190,'שיפור תמותה'!$C$1:$C$8743,0),IF($B$9="זכר",4,5)),1),0)</f>
        <v>0</v>
      </c>
      <c r="Q190">
        <f>IF($B$14,_xlfn.IFNA(INDEX('שיפור תמותה'!$A$1:$E$8743,MATCH(F190&amp;G190-1,'שיפור תמותה'!$C$1:$C$8743,0),IF($B$9="זכר",4,5)),1),0)</f>
        <v>0</v>
      </c>
      <c r="R190">
        <f t="shared" si="53"/>
        <v>0</v>
      </c>
      <c r="S190">
        <f t="shared" si="54"/>
        <v>0</v>
      </c>
      <c r="T190">
        <f t="shared" si="67"/>
        <v>0</v>
      </c>
      <c r="U190">
        <f t="shared" si="55"/>
        <v>0</v>
      </c>
      <c r="V190">
        <f t="shared" si="56"/>
        <v>0</v>
      </c>
      <c r="W190">
        <f t="shared" si="68"/>
        <v>0</v>
      </c>
      <c r="X190">
        <f>IF($B$15,_xlfn.IFNA(INDEX(תמותה!$A$1:$E$121,MATCH(U190,תמותה!$A$1:A$121,0),IF($B$11="זכר",2,4)),1),0)</f>
        <v>0</v>
      </c>
      <c r="Y190">
        <f>IF($B$15,_xlfn.IFNA(INDEX('שיפור תמותה'!$A$1:$E$8743,MATCH(U190&amp;V190,'שיפור תמותה'!$C$1:$C$8743,0),IF($B$11="זכר",4,5)),1),0)</f>
        <v>0</v>
      </c>
      <c r="Z190">
        <f>IF($B$15,_xlfn.IFNA(INDEX('שיפור תמותה'!$A$1:$E$8743,MATCH(U190&amp;V190-1,'שיפור תמותה'!$C$1:$C$8743,0),IF($B$11="זכר",4,5)),1),0)</f>
        <v>0</v>
      </c>
      <c r="AA190">
        <f t="shared" si="57"/>
        <v>0</v>
      </c>
      <c r="AB190">
        <f t="shared" si="69"/>
        <v>0</v>
      </c>
      <c r="AC190">
        <f>IF($B$15,_xlfn.IFNA(INDEX(תמותה!$A$1:$E$121,MATCH(U190,תמותה!$A$1:A$121,0),IF($B$11="זכר",3,5)),1),0)</f>
        <v>0</v>
      </c>
      <c r="AD190">
        <f t="shared" si="58"/>
        <v>0</v>
      </c>
      <c r="AE190">
        <f t="shared" si="59"/>
        <v>0</v>
      </c>
      <c r="AF190">
        <f t="shared" si="70"/>
        <v>0</v>
      </c>
      <c r="AG190">
        <f t="shared" si="71"/>
        <v>0</v>
      </c>
      <c r="AH190">
        <f t="shared" si="72"/>
        <v>0</v>
      </c>
      <c r="AI190">
        <f t="shared" si="73"/>
        <v>0</v>
      </c>
      <c r="AJ190">
        <f t="shared" si="74"/>
        <v>0</v>
      </c>
    </row>
    <row r="191" spans="5:36" x14ac:dyDescent="0.2">
      <c r="E191">
        <f t="shared" si="60"/>
        <v>0</v>
      </c>
      <c r="F191">
        <f t="shared" si="50"/>
        <v>0</v>
      </c>
      <c r="G191">
        <f t="shared" si="51"/>
        <v>0</v>
      </c>
      <c r="H191">
        <f t="shared" si="52"/>
        <v>0</v>
      </c>
      <c r="I191">
        <f t="shared" si="61"/>
        <v>0</v>
      </c>
      <c r="J191">
        <f t="shared" si="62"/>
        <v>0</v>
      </c>
      <c r="K191">
        <f t="shared" si="63"/>
        <v>0</v>
      </c>
      <c r="L191">
        <f t="shared" si="64"/>
        <v>0</v>
      </c>
      <c r="M191">
        <f t="shared" si="65"/>
        <v>0</v>
      </c>
      <c r="N191">
        <f t="shared" si="66"/>
        <v>0</v>
      </c>
      <c r="O191">
        <f>IF($B$14,_xlfn.IFNA(INDEX(תמותה!$A$1:$E$121,MATCH(F191,תמותה!$A$1:A$121,0),IF($B$9="זכר",2,4)),1),0)</f>
        <v>0</v>
      </c>
      <c r="P191">
        <f>IF($B$14,_xlfn.IFNA(INDEX('שיפור תמותה'!$A$1:$E$8743,MATCH(F191&amp;G191,'שיפור תמותה'!$C$1:$C$8743,0),IF($B$9="זכר",4,5)),1),0)</f>
        <v>0</v>
      </c>
      <c r="Q191">
        <f>IF($B$14,_xlfn.IFNA(INDEX('שיפור תמותה'!$A$1:$E$8743,MATCH(F191&amp;G191-1,'שיפור תמותה'!$C$1:$C$8743,0),IF($B$9="זכר",4,5)),1),0)</f>
        <v>0</v>
      </c>
      <c r="R191">
        <f t="shared" si="53"/>
        <v>0</v>
      </c>
      <c r="S191">
        <f t="shared" si="54"/>
        <v>0</v>
      </c>
      <c r="T191">
        <f t="shared" si="67"/>
        <v>0</v>
      </c>
      <c r="U191">
        <f t="shared" si="55"/>
        <v>0</v>
      </c>
      <c r="V191">
        <f t="shared" si="56"/>
        <v>0</v>
      </c>
      <c r="W191">
        <f t="shared" si="68"/>
        <v>0</v>
      </c>
      <c r="X191">
        <f>IF($B$15,_xlfn.IFNA(INDEX(תמותה!$A$1:$E$121,MATCH(U191,תמותה!$A$1:A$121,0),IF($B$11="זכר",2,4)),1),0)</f>
        <v>0</v>
      </c>
      <c r="Y191">
        <f>IF($B$15,_xlfn.IFNA(INDEX('שיפור תמותה'!$A$1:$E$8743,MATCH(U191&amp;V191,'שיפור תמותה'!$C$1:$C$8743,0),IF($B$11="זכר",4,5)),1),0)</f>
        <v>0</v>
      </c>
      <c r="Z191">
        <f>IF($B$15,_xlfn.IFNA(INDEX('שיפור תמותה'!$A$1:$E$8743,MATCH(U191&amp;V191-1,'שיפור תמותה'!$C$1:$C$8743,0),IF($B$11="זכר",4,5)),1),0)</f>
        <v>0</v>
      </c>
      <c r="AA191">
        <f t="shared" si="57"/>
        <v>0</v>
      </c>
      <c r="AB191">
        <f t="shared" si="69"/>
        <v>0</v>
      </c>
      <c r="AC191">
        <f>IF($B$15,_xlfn.IFNA(INDEX(תמותה!$A$1:$E$121,MATCH(U191,תמותה!$A$1:A$121,0),IF($B$11="זכר",3,5)),1),0)</f>
        <v>0</v>
      </c>
      <c r="AD191">
        <f t="shared" si="58"/>
        <v>0</v>
      </c>
      <c r="AE191">
        <f t="shared" si="59"/>
        <v>0</v>
      </c>
      <c r="AF191">
        <f t="shared" si="70"/>
        <v>0</v>
      </c>
      <c r="AG191">
        <f t="shared" si="71"/>
        <v>0</v>
      </c>
      <c r="AH191">
        <f t="shared" si="72"/>
        <v>0</v>
      </c>
      <c r="AI191">
        <f t="shared" si="73"/>
        <v>0</v>
      </c>
      <c r="AJ191">
        <f t="shared" si="74"/>
        <v>0</v>
      </c>
    </row>
    <row r="192" spans="5:36" x14ac:dyDescent="0.2">
      <c r="E192">
        <f t="shared" si="60"/>
        <v>0</v>
      </c>
      <c r="F192">
        <f t="shared" si="50"/>
        <v>0</v>
      </c>
      <c r="G192">
        <f t="shared" si="51"/>
        <v>0</v>
      </c>
      <c r="H192">
        <f t="shared" si="52"/>
        <v>0</v>
      </c>
      <c r="I192">
        <f t="shared" si="61"/>
        <v>0</v>
      </c>
      <c r="J192">
        <f t="shared" si="62"/>
        <v>0</v>
      </c>
      <c r="K192">
        <f t="shared" si="63"/>
        <v>0</v>
      </c>
      <c r="L192">
        <f t="shared" si="64"/>
        <v>0</v>
      </c>
      <c r="M192">
        <f t="shared" si="65"/>
        <v>0</v>
      </c>
      <c r="N192">
        <f t="shared" si="66"/>
        <v>0</v>
      </c>
      <c r="O192">
        <f>IF($B$14,_xlfn.IFNA(INDEX(תמותה!$A$1:$E$121,MATCH(F192,תמותה!$A$1:A$121,0),IF($B$9="זכר",2,4)),1),0)</f>
        <v>0</v>
      </c>
      <c r="P192">
        <f>IF($B$14,_xlfn.IFNA(INDEX('שיפור תמותה'!$A$1:$E$8743,MATCH(F192&amp;G192,'שיפור תמותה'!$C$1:$C$8743,0),IF($B$9="זכר",4,5)),1),0)</f>
        <v>0</v>
      </c>
      <c r="Q192">
        <f>IF($B$14,_xlfn.IFNA(INDEX('שיפור תמותה'!$A$1:$E$8743,MATCH(F192&amp;G192-1,'שיפור תמותה'!$C$1:$C$8743,0),IF($B$9="זכר",4,5)),1),0)</f>
        <v>0</v>
      </c>
      <c r="R192">
        <f t="shared" si="53"/>
        <v>0</v>
      </c>
      <c r="S192">
        <f t="shared" si="54"/>
        <v>0</v>
      </c>
      <c r="T192">
        <f t="shared" si="67"/>
        <v>0</v>
      </c>
      <c r="U192">
        <f t="shared" si="55"/>
        <v>0</v>
      </c>
      <c r="V192">
        <f t="shared" si="56"/>
        <v>0</v>
      </c>
      <c r="W192">
        <f t="shared" si="68"/>
        <v>0</v>
      </c>
      <c r="X192">
        <f>IF($B$15,_xlfn.IFNA(INDEX(תמותה!$A$1:$E$121,MATCH(U192,תמותה!$A$1:A$121,0),IF($B$11="זכר",2,4)),1),0)</f>
        <v>0</v>
      </c>
      <c r="Y192">
        <f>IF($B$15,_xlfn.IFNA(INDEX('שיפור תמותה'!$A$1:$E$8743,MATCH(U192&amp;V192,'שיפור תמותה'!$C$1:$C$8743,0),IF($B$11="זכר",4,5)),1),0)</f>
        <v>0</v>
      </c>
      <c r="Z192">
        <f>IF($B$15,_xlfn.IFNA(INDEX('שיפור תמותה'!$A$1:$E$8743,MATCH(U192&amp;V192-1,'שיפור תמותה'!$C$1:$C$8743,0),IF($B$11="זכר",4,5)),1),0)</f>
        <v>0</v>
      </c>
      <c r="AA192">
        <f t="shared" si="57"/>
        <v>0</v>
      </c>
      <c r="AB192">
        <f t="shared" si="69"/>
        <v>0</v>
      </c>
      <c r="AC192">
        <f>IF($B$15,_xlfn.IFNA(INDEX(תמותה!$A$1:$E$121,MATCH(U192,תמותה!$A$1:A$121,0),IF($B$11="זכר",3,5)),1),0)</f>
        <v>0</v>
      </c>
      <c r="AD192">
        <f t="shared" si="58"/>
        <v>0</v>
      </c>
      <c r="AE192">
        <f t="shared" si="59"/>
        <v>0</v>
      </c>
      <c r="AF192">
        <f t="shared" si="70"/>
        <v>0</v>
      </c>
      <c r="AG192">
        <f t="shared" si="71"/>
        <v>0</v>
      </c>
      <c r="AH192">
        <f t="shared" si="72"/>
        <v>0</v>
      </c>
      <c r="AI192">
        <f t="shared" si="73"/>
        <v>0</v>
      </c>
      <c r="AJ192">
        <f t="shared" si="74"/>
        <v>0</v>
      </c>
    </row>
    <row r="193" spans="5:36" x14ac:dyDescent="0.2">
      <c r="E193">
        <f t="shared" si="60"/>
        <v>0</v>
      </c>
      <c r="F193">
        <f t="shared" si="50"/>
        <v>0</v>
      </c>
      <c r="G193">
        <f t="shared" si="51"/>
        <v>0</v>
      </c>
      <c r="H193">
        <f t="shared" si="52"/>
        <v>0</v>
      </c>
      <c r="I193">
        <f t="shared" si="61"/>
        <v>0</v>
      </c>
      <c r="J193">
        <f t="shared" si="62"/>
        <v>0</v>
      </c>
      <c r="K193">
        <f t="shared" si="63"/>
        <v>0</v>
      </c>
      <c r="L193">
        <f t="shared" si="64"/>
        <v>0</v>
      </c>
      <c r="M193">
        <f t="shared" si="65"/>
        <v>0</v>
      </c>
      <c r="N193">
        <f t="shared" si="66"/>
        <v>0</v>
      </c>
      <c r="O193">
        <f>IF($B$14,_xlfn.IFNA(INDEX(תמותה!$A$1:$E$121,MATCH(F193,תמותה!$A$1:A$121,0),IF($B$9="זכר",2,4)),1),0)</f>
        <v>0</v>
      </c>
      <c r="P193">
        <f>IF($B$14,_xlfn.IFNA(INDEX('שיפור תמותה'!$A$1:$E$8743,MATCH(F193&amp;G193,'שיפור תמותה'!$C$1:$C$8743,0),IF($B$9="זכר",4,5)),1),0)</f>
        <v>0</v>
      </c>
      <c r="Q193">
        <f>IF($B$14,_xlfn.IFNA(INDEX('שיפור תמותה'!$A$1:$E$8743,MATCH(F193&amp;G193-1,'שיפור תמותה'!$C$1:$C$8743,0),IF($B$9="זכר",4,5)),1),0)</f>
        <v>0</v>
      </c>
      <c r="R193">
        <f t="shared" si="53"/>
        <v>0</v>
      </c>
      <c r="S193">
        <f t="shared" si="54"/>
        <v>0</v>
      </c>
      <c r="T193">
        <f t="shared" si="67"/>
        <v>0</v>
      </c>
      <c r="U193">
        <f t="shared" si="55"/>
        <v>0</v>
      </c>
      <c r="V193">
        <f t="shared" si="56"/>
        <v>0</v>
      </c>
      <c r="W193">
        <f t="shared" si="68"/>
        <v>0</v>
      </c>
      <c r="X193">
        <f>IF($B$15,_xlfn.IFNA(INDEX(תמותה!$A$1:$E$121,MATCH(U193,תמותה!$A$1:A$121,0),IF($B$11="זכר",2,4)),1),0)</f>
        <v>0</v>
      </c>
      <c r="Y193">
        <f>IF($B$15,_xlfn.IFNA(INDEX('שיפור תמותה'!$A$1:$E$8743,MATCH(U193&amp;V193,'שיפור תמותה'!$C$1:$C$8743,0),IF($B$11="זכר",4,5)),1),0)</f>
        <v>0</v>
      </c>
      <c r="Z193">
        <f>IF($B$15,_xlfn.IFNA(INDEX('שיפור תמותה'!$A$1:$E$8743,MATCH(U193&amp;V193-1,'שיפור תמותה'!$C$1:$C$8743,0),IF($B$11="זכר",4,5)),1),0)</f>
        <v>0</v>
      </c>
      <c r="AA193">
        <f t="shared" si="57"/>
        <v>0</v>
      </c>
      <c r="AB193">
        <f t="shared" si="69"/>
        <v>0</v>
      </c>
      <c r="AC193">
        <f>IF($B$15,_xlfn.IFNA(INDEX(תמותה!$A$1:$E$121,MATCH(U193,תמותה!$A$1:A$121,0),IF($B$11="זכר",3,5)),1),0)</f>
        <v>0</v>
      </c>
      <c r="AD193">
        <f t="shared" si="58"/>
        <v>0</v>
      </c>
      <c r="AE193">
        <f t="shared" si="59"/>
        <v>0</v>
      </c>
      <c r="AF193">
        <f t="shared" si="70"/>
        <v>0</v>
      </c>
      <c r="AG193">
        <f t="shared" si="71"/>
        <v>0</v>
      </c>
      <c r="AH193">
        <f t="shared" si="72"/>
        <v>0</v>
      </c>
      <c r="AI193">
        <f t="shared" si="73"/>
        <v>0</v>
      </c>
      <c r="AJ193">
        <f t="shared" si="74"/>
        <v>0</v>
      </c>
    </row>
    <row r="194" spans="5:36" x14ac:dyDescent="0.2">
      <c r="E194">
        <f t="shared" si="60"/>
        <v>0</v>
      </c>
      <c r="F194">
        <f t="shared" si="50"/>
        <v>0</v>
      </c>
      <c r="G194">
        <f t="shared" si="51"/>
        <v>0</v>
      </c>
      <c r="H194">
        <f t="shared" si="52"/>
        <v>0</v>
      </c>
      <c r="I194">
        <f t="shared" si="61"/>
        <v>0</v>
      </c>
      <c r="J194">
        <f t="shared" si="62"/>
        <v>0</v>
      </c>
      <c r="K194">
        <f t="shared" si="63"/>
        <v>0</v>
      </c>
      <c r="L194">
        <f t="shared" si="64"/>
        <v>0</v>
      </c>
      <c r="M194">
        <f t="shared" si="65"/>
        <v>0</v>
      </c>
      <c r="N194">
        <f t="shared" si="66"/>
        <v>0</v>
      </c>
      <c r="O194">
        <f>IF($B$14,_xlfn.IFNA(INDEX(תמותה!$A$1:$E$121,MATCH(F194,תמותה!$A$1:A$121,0),IF($B$9="זכר",2,4)),1),0)</f>
        <v>0</v>
      </c>
      <c r="P194">
        <f>IF($B$14,_xlfn.IFNA(INDEX('שיפור תמותה'!$A$1:$E$8743,MATCH(F194&amp;G194,'שיפור תמותה'!$C$1:$C$8743,0),IF($B$9="זכר",4,5)),1),0)</f>
        <v>0</v>
      </c>
      <c r="Q194">
        <f>IF($B$14,_xlfn.IFNA(INDEX('שיפור תמותה'!$A$1:$E$8743,MATCH(F194&amp;G194-1,'שיפור תמותה'!$C$1:$C$8743,0),IF($B$9="זכר",4,5)),1),0)</f>
        <v>0</v>
      </c>
      <c r="R194">
        <f t="shared" si="53"/>
        <v>0</v>
      </c>
      <c r="S194">
        <f t="shared" si="54"/>
        <v>0</v>
      </c>
      <c r="T194">
        <f t="shared" si="67"/>
        <v>0</v>
      </c>
      <c r="U194">
        <f t="shared" si="55"/>
        <v>0</v>
      </c>
      <c r="V194">
        <f t="shared" si="56"/>
        <v>0</v>
      </c>
      <c r="W194">
        <f t="shared" si="68"/>
        <v>0</v>
      </c>
      <c r="X194">
        <f>IF($B$15,_xlfn.IFNA(INDEX(תמותה!$A$1:$E$121,MATCH(U194,תמותה!$A$1:A$121,0),IF($B$11="זכר",2,4)),1),0)</f>
        <v>0</v>
      </c>
      <c r="Y194">
        <f>IF($B$15,_xlfn.IFNA(INDEX('שיפור תמותה'!$A$1:$E$8743,MATCH(U194&amp;V194,'שיפור תמותה'!$C$1:$C$8743,0),IF($B$11="זכר",4,5)),1),0)</f>
        <v>0</v>
      </c>
      <c r="Z194">
        <f>IF($B$15,_xlfn.IFNA(INDEX('שיפור תמותה'!$A$1:$E$8743,MATCH(U194&amp;V194-1,'שיפור תמותה'!$C$1:$C$8743,0),IF($B$11="זכר",4,5)),1),0)</f>
        <v>0</v>
      </c>
      <c r="AA194">
        <f t="shared" si="57"/>
        <v>0</v>
      </c>
      <c r="AB194">
        <f t="shared" si="69"/>
        <v>0</v>
      </c>
      <c r="AC194">
        <f>IF($B$15,_xlfn.IFNA(INDEX(תמותה!$A$1:$E$121,MATCH(U194,תמותה!$A$1:A$121,0),IF($B$11="זכר",3,5)),1),0)</f>
        <v>0</v>
      </c>
      <c r="AD194">
        <f t="shared" si="58"/>
        <v>0</v>
      </c>
      <c r="AE194">
        <f t="shared" si="59"/>
        <v>0</v>
      </c>
      <c r="AF194">
        <f t="shared" si="70"/>
        <v>0</v>
      </c>
      <c r="AG194">
        <f t="shared" si="71"/>
        <v>0</v>
      </c>
      <c r="AH194">
        <f t="shared" si="72"/>
        <v>0</v>
      </c>
      <c r="AI194">
        <f t="shared" si="73"/>
        <v>0</v>
      </c>
      <c r="AJ194">
        <f t="shared" si="74"/>
        <v>0</v>
      </c>
    </row>
    <row r="195" spans="5:36" x14ac:dyDescent="0.2">
      <c r="E195">
        <f t="shared" si="60"/>
        <v>0</v>
      </c>
      <c r="F195">
        <f t="shared" ref="F195:F258" si="75">IF($B$14,ROUNDDOWN(E195/12,0),0)</f>
        <v>0</v>
      </c>
      <c r="G195">
        <f t="shared" ref="G195:G258" si="76">IF($B$14,ROUNDDOWN(($B$7+E195)/12,0),0)</f>
        <v>0</v>
      </c>
      <c r="H195">
        <f t="shared" ref="H195:H258" si="77">IF($B$14,(1+$B$2)^((E195-$E$2+1)/12),0)</f>
        <v>0</v>
      </c>
      <c r="I195">
        <f t="shared" si="61"/>
        <v>0</v>
      </c>
      <c r="J195">
        <f t="shared" si="62"/>
        <v>0</v>
      </c>
      <c r="K195">
        <f t="shared" si="63"/>
        <v>0</v>
      </c>
      <c r="L195">
        <f t="shared" si="64"/>
        <v>0</v>
      </c>
      <c r="M195">
        <f t="shared" si="65"/>
        <v>0</v>
      </c>
      <c r="N195">
        <f t="shared" si="66"/>
        <v>0</v>
      </c>
      <c r="O195">
        <f>IF($B$14,_xlfn.IFNA(INDEX(תמותה!$A$1:$E$121,MATCH(F195,תמותה!$A$1:A$121,0),IF($B$9="זכר",2,4)),1),0)</f>
        <v>0</v>
      </c>
      <c r="P195">
        <f>IF($B$14,_xlfn.IFNA(INDEX('שיפור תמותה'!$A$1:$E$8743,MATCH(F195&amp;G195,'שיפור תמותה'!$C$1:$C$8743,0),IF($B$9="זכר",4,5)),1),0)</f>
        <v>0</v>
      </c>
      <c r="Q195">
        <f>IF($B$14,_xlfn.IFNA(INDEX('שיפור תמותה'!$A$1:$E$8743,MATCH(F195&amp;G195-1,'שיפור תמותה'!$C$1:$C$8743,0),IF($B$9="זכר",4,5)),1),0)</f>
        <v>0</v>
      </c>
      <c r="R195">
        <f t="shared" ref="R195:R258" si="78">IF($B$14,AVERAGE(P195:Q195),0)</f>
        <v>0</v>
      </c>
      <c r="S195">
        <f t="shared" ref="S195:S258" si="79">IF($B$14,IF(E195&lt;$B$12,(1-(1-O195)^(1/12))*R195,1),0)</f>
        <v>0</v>
      </c>
      <c r="T195">
        <f t="shared" si="67"/>
        <v>0</v>
      </c>
      <c r="U195">
        <f t="shared" ref="U195:U258" si="80">IF($B$15,ROUNDDOWN(T195/12,0),0)</f>
        <v>0</v>
      </c>
      <c r="V195">
        <f t="shared" ref="V195:V258" si="81">IF($B$15,ROUNDDOWN(($B$8+T195)/12,0),0)</f>
        <v>0</v>
      </c>
      <c r="W195">
        <f t="shared" si="68"/>
        <v>0</v>
      </c>
      <c r="X195">
        <f>IF($B$15,_xlfn.IFNA(INDEX(תמותה!$A$1:$E$121,MATCH(U195,תמותה!$A$1:A$121,0),IF($B$11="זכר",2,4)),1),0)</f>
        <v>0</v>
      </c>
      <c r="Y195">
        <f>IF($B$15,_xlfn.IFNA(INDEX('שיפור תמותה'!$A$1:$E$8743,MATCH(U195&amp;V195,'שיפור תמותה'!$C$1:$C$8743,0),IF($B$11="זכר",4,5)),1),0)</f>
        <v>0</v>
      </c>
      <c r="Z195">
        <f>IF($B$15,_xlfn.IFNA(INDEX('שיפור תמותה'!$A$1:$E$8743,MATCH(U195&amp;V195-1,'שיפור תמותה'!$C$1:$C$8743,0),IF($B$11="זכר",4,5)),1),0)</f>
        <v>0</v>
      </c>
      <c r="AA195">
        <f t="shared" ref="AA195:AA258" si="82">IF($B$15,AVERAGE(Y195:Z195),0)</f>
        <v>0</v>
      </c>
      <c r="AB195">
        <f t="shared" si="69"/>
        <v>0</v>
      </c>
      <c r="AC195">
        <f>IF($B$15,_xlfn.IFNA(INDEX(תמותה!$A$1:$E$121,MATCH(U195,תמותה!$A$1:A$121,0),IF($B$11="זכר",3,5)),1),0)</f>
        <v>0</v>
      </c>
      <c r="AD195">
        <f t="shared" ref="AD195:AD258" si="83">IF($B$15,IF(T195&lt;$B$12,(1-(1-X195)^(1/12))*AA195,1),0)</f>
        <v>0</v>
      </c>
      <c r="AE195">
        <f t="shared" ref="AE195:AE258" si="84">IF($B$15,IF(T195&lt;$B$12,(1-(1-AC195)^(1/12))*AA195,1),0)</f>
        <v>0</v>
      </c>
      <c r="AF195">
        <f t="shared" si="70"/>
        <v>0</v>
      </c>
      <c r="AG195">
        <f t="shared" si="71"/>
        <v>0</v>
      </c>
      <c r="AH195">
        <f t="shared" si="72"/>
        <v>0</v>
      </c>
      <c r="AI195">
        <f t="shared" si="73"/>
        <v>0</v>
      </c>
      <c r="AJ195">
        <f t="shared" si="74"/>
        <v>0</v>
      </c>
    </row>
    <row r="196" spans="5:36" x14ac:dyDescent="0.2">
      <c r="E196">
        <f t="shared" ref="E196:E259" si="85">IF($B$14,E195+1,0)</f>
        <v>0</v>
      </c>
      <c r="F196">
        <f t="shared" si="75"/>
        <v>0</v>
      </c>
      <c r="G196">
        <f t="shared" si="76"/>
        <v>0</v>
      </c>
      <c r="H196">
        <f t="shared" si="77"/>
        <v>0</v>
      </c>
      <c r="I196">
        <f t="shared" ref="I196:I259" si="86">IF($B$14,IF(E196&lt;=$B$3,IF(AND((E196-$E$2)&lt;0,E196&lt;$B$4),I195+1/H196,I195+N195/H196)),0)</f>
        <v>0</v>
      </c>
      <c r="J196">
        <f t="shared" ref="J196:J259" si="87">IF($B$14,IF(E196&lt;=$B$3,IF(AND((E196-$E$2)&lt;60,E196&lt;$B$4),J195+1/H196,J195+N195/H196)),0)</f>
        <v>0</v>
      </c>
      <c r="K196">
        <f t="shared" ref="K196:K259" si="88">IF($B$14,IF(E196&lt;=$B$3,IF(AND((E196-$E$2)&lt;120,E196&lt;$B$4),K195+1/H196,K195+N195/H196)),0)</f>
        <v>0</v>
      </c>
      <c r="L196">
        <f t="shared" ref="L196:L259" si="89">IF($B$14,IF(E196&lt;=$B$3,IF(AND((E196-$E$2)&lt;180,E196&lt;$B$4),L195+1/H196,L195+N195/H196)),0)</f>
        <v>0</v>
      </c>
      <c r="M196">
        <f t="shared" ref="M196:M259" si="90">IF($B$14,IF(E196&lt;=$B$3,IF(AND((E196-$E$2)&lt;240,E196&lt;$B$4),M195+1/H196,M195+N195/H196)),0)</f>
        <v>0</v>
      </c>
      <c r="N196">
        <f t="shared" ref="N196:N259" si="91">IF($B$14,N195*(1-S196),0)</f>
        <v>0</v>
      </c>
      <c r="O196">
        <f>IF($B$14,_xlfn.IFNA(INDEX(תמותה!$A$1:$E$121,MATCH(F196,תמותה!$A$1:A$121,0),IF($B$9="זכר",2,4)),1),0)</f>
        <v>0</v>
      </c>
      <c r="P196">
        <f>IF($B$14,_xlfn.IFNA(INDEX('שיפור תמותה'!$A$1:$E$8743,MATCH(F196&amp;G196,'שיפור תמותה'!$C$1:$C$8743,0),IF($B$9="זכר",4,5)),1),0)</f>
        <v>0</v>
      </c>
      <c r="Q196">
        <f>IF($B$14,_xlfn.IFNA(INDEX('שיפור תמותה'!$A$1:$E$8743,MATCH(F196&amp;G196-1,'שיפור תמותה'!$C$1:$C$8743,0),IF($B$9="זכר",4,5)),1),0)</f>
        <v>0</v>
      </c>
      <c r="R196">
        <f t="shared" si="78"/>
        <v>0</v>
      </c>
      <c r="S196">
        <f t="shared" si="79"/>
        <v>0</v>
      </c>
      <c r="T196">
        <f t="shared" ref="T196:T259" si="92">IF($B$15,T195+1,0)</f>
        <v>0</v>
      </c>
      <c r="U196">
        <f t="shared" si="80"/>
        <v>0</v>
      </c>
      <c r="V196">
        <f t="shared" si="81"/>
        <v>0</v>
      </c>
      <c r="W196">
        <f t="shared" ref="W196:W259" si="93">IF($B$15,W195*(1-AD196),0)</f>
        <v>0</v>
      </c>
      <c r="X196">
        <f>IF($B$15,_xlfn.IFNA(INDEX(תמותה!$A$1:$E$121,MATCH(U196,תמותה!$A$1:A$121,0),IF($B$11="זכר",2,4)),1),0)</f>
        <v>0</v>
      </c>
      <c r="Y196">
        <f>IF($B$15,_xlfn.IFNA(INDEX('שיפור תמותה'!$A$1:$E$8743,MATCH(U196&amp;V196,'שיפור תמותה'!$C$1:$C$8743,0),IF($B$11="זכר",4,5)),1),0)</f>
        <v>0</v>
      </c>
      <c r="Z196">
        <f>IF($B$15,_xlfn.IFNA(INDEX('שיפור תמותה'!$A$1:$E$8743,MATCH(U196&amp;V196-1,'שיפור תמותה'!$C$1:$C$8743,0),IF($B$11="זכר",4,5)),1),0)</f>
        <v>0</v>
      </c>
      <c r="AA196">
        <f t="shared" si="82"/>
        <v>0</v>
      </c>
      <c r="AB196">
        <f t="shared" ref="AB196:AB259" si="94">IF($B$15,AB195*(1-AE196)+S196*W196*N195,0)</f>
        <v>0</v>
      </c>
      <c r="AC196">
        <f>IF($B$15,_xlfn.IFNA(INDEX(תמותה!$A$1:$E$121,MATCH(U196,תמותה!$A$1:A$121,0),IF($B$11="זכר",3,5)),1),0)</f>
        <v>0</v>
      </c>
      <c r="AD196">
        <f t="shared" si="83"/>
        <v>0</v>
      </c>
      <c r="AE196">
        <f t="shared" si="84"/>
        <v>0</v>
      </c>
      <c r="AF196">
        <f t="shared" ref="AF196:AF259" si="95">IF($B$15,IF(E196&lt;=$B$3,IF(AND((E196-$E$2)&lt;0,E196&lt;$B$4),AF195+0/H196,AF195+AB195/H196)),0)</f>
        <v>0</v>
      </c>
      <c r="AG196">
        <f t="shared" ref="AG196:AG259" si="96">IF($B$15,IF(E196&lt;=$B$3,IF(AND((E196-$E$2)&lt;60,E196&lt;$B$4),AG195+0/H196,AG195+AB195/H196)),0)</f>
        <v>0</v>
      </c>
      <c r="AH196">
        <f t="shared" ref="AH196:AH259" si="97">IF($B$15,IF(E196&lt;=$B$3,IF(AND((E196-$E$2)&lt;120,E196&lt;$B$4),AH195+0/H196,AH195+AB195/H196)),0)</f>
        <v>0</v>
      </c>
      <c r="AI196">
        <f t="shared" ref="AI196:AI259" si="98">IF($B$15,IF(E196&lt;=$B$3,IF(AND((E196-$E$2)&lt;180,E196&lt;$B$4),AI195+0/H196,AI195+AB195/H196)),0)</f>
        <v>0</v>
      </c>
      <c r="AJ196">
        <f t="shared" ref="AJ196:AJ259" si="99">IF($B$15,IF(E196&lt;=$B$3,IF(AND((E196-$E$2)&lt;240,E196&lt;$B$4),AJ195+0/H196,AJ195+AB195/H196)),0)</f>
        <v>0</v>
      </c>
    </row>
    <row r="197" spans="5:36" x14ac:dyDescent="0.2">
      <c r="E197">
        <f t="shared" si="85"/>
        <v>0</v>
      </c>
      <c r="F197">
        <f t="shared" si="75"/>
        <v>0</v>
      </c>
      <c r="G197">
        <f t="shared" si="76"/>
        <v>0</v>
      </c>
      <c r="H197">
        <f t="shared" si="77"/>
        <v>0</v>
      </c>
      <c r="I197">
        <f t="shared" si="86"/>
        <v>0</v>
      </c>
      <c r="J197">
        <f t="shared" si="87"/>
        <v>0</v>
      </c>
      <c r="K197">
        <f t="shared" si="88"/>
        <v>0</v>
      </c>
      <c r="L197">
        <f t="shared" si="89"/>
        <v>0</v>
      </c>
      <c r="M197">
        <f t="shared" si="90"/>
        <v>0</v>
      </c>
      <c r="N197">
        <f t="shared" si="91"/>
        <v>0</v>
      </c>
      <c r="O197">
        <f>IF($B$14,_xlfn.IFNA(INDEX(תמותה!$A$1:$E$121,MATCH(F197,תמותה!$A$1:A$121,0),IF($B$9="זכר",2,4)),1),0)</f>
        <v>0</v>
      </c>
      <c r="P197">
        <f>IF($B$14,_xlfn.IFNA(INDEX('שיפור תמותה'!$A$1:$E$8743,MATCH(F197&amp;G197,'שיפור תמותה'!$C$1:$C$8743,0),IF($B$9="זכר",4,5)),1),0)</f>
        <v>0</v>
      </c>
      <c r="Q197">
        <f>IF($B$14,_xlfn.IFNA(INDEX('שיפור תמותה'!$A$1:$E$8743,MATCH(F197&amp;G197-1,'שיפור תמותה'!$C$1:$C$8743,0),IF($B$9="זכר",4,5)),1),0)</f>
        <v>0</v>
      </c>
      <c r="R197">
        <f t="shared" si="78"/>
        <v>0</v>
      </c>
      <c r="S197">
        <f t="shared" si="79"/>
        <v>0</v>
      </c>
      <c r="T197">
        <f t="shared" si="92"/>
        <v>0</v>
      </c>
      <c r="U197">
        <f t="shared" si="80"/>
        <v>0</v>
      </c>
      <c r="V197">
        <f t="shared" si="81"/>
        <v>0</v>
      </c>
      <c r="W197">
        <f t="shared" si="93"/>
        <v>0</v>
      </c>
      <c r="X197">
        <f>IF($B$15,_xlfn.IFNA(INDEX(תמותה!$A$1:$E$121,MATCH(U197,תמותה!$A$1:A$121,0),IF($B$11="זכר",2,4)),1),0)</f>
        <v>0</v>
      </c>
      <c r="Y197">
        <f>IF($B$15,_xlfn.IFNA(INDEX('שיפור תמותה'!$A$1:$E$8743,MATCH(U197&amp;V197,'שיפור תמותה'!$C$1:$C$8743,0),IF($B$11="זכר",4,5)),1),0)</f>
        <v>0</v>
      </c>
      <c r="Z197">
        <f>IF($B$15,_xlfn.IFNA(INDEX('שיפור תמותה'!$A$1:$E$8743,MATCH(U197&amp;V197-1,'שיפור תמותה'!$C$1:$C$8743,0),IF($B$11="זכר",4,5)),1),0)</f>
        <v>0</v>
      </c>
      <c r="AA197">
        <f t="shared" si="82"/>
        <v>0</v>
      </c>
      <c r="AB197">
        <f t="shared" si="94"/>
        <v>0</v>
      </c>
      <c r="AC197">
        <f>IF($B$15,_xlfn.IFNA(INDEX(תמותה!$A$1:$E$121,MATCH(U197,תמותה!$A$1:A$121,0),IF($B$11="זכר",3,5)),1),0)</f>
        <v>0</v>
      </c>
      <c r="AD197">
        <f t="shared" si="83"/>
        <v>0</v>
      </c>
      <c r="AE197">
        <f t="shared" si="84"/>
        <v>0</v>
      </c>
      <c r="AF197">
        <f t="shared" si="95"/>
        <v>0</v>
      </c>
      <c r="AG197">
        <f t="shared" si="96"/>
        <v>0</v>
      </c>
      <c r="AH197">
        <f t="shared" si="97"/>
        <v>0</v>
      </c>
      <c r="AI197">
        <f t="shared" si="98"/>
        <v>0</v>
      </c>
      <c r="AJ197">
        <f t="shared" si="99"/>
        <v>0</v>
      </c>
    </row>
    <row r="198" spans="5:36" x14ac:dyDescent="0.2">
      <c r="E198">
        <f t="shared" si="85"/>
        <v>0</v>
      </c>
      <c r="F198">
        <f t="shared" si="75"/>
        <v>0</v>
      </c>
      <c r="G198">
        <f t="shared" si="76"/>
        <v>0</v>
      </c>
      <c r="H198">
        <f t="shared" si="77"/>
        <v>0</v>
      </c>
      <c r="I198">
        <f t="shared" si="86"/>
        <v>0</v>
      </c>
      <c r="J198">
        <f t="shared" si="87"/>
        <v>0</v>
      </c>
      <c r="K198">
        <f t="shared" si="88"/>
        <v>0</v>
      </c>
      <c r="L198">
        <f t="shared" si="89"/>
        <v>0</v>
      </c>
      <c r="M198">
        <f t="shared" si="90"/>
        <v>0</v>
      </c>
      <c r="N198">
        <f t="shared" si="91"/>
        <v>0</v>
      </c>
      <c r="O198">
        <f>IF($B$14,_xlfn.IFNA(INDEX(תמותה!$A$1:$E$121,MATCH(F198,תמותה!$A$1:A$121,0),IF($B$9="זכר",2,4)),1),0)</f>
        <v>0</v>
      </c>
      <c r="P198">
        <f>IF($B$14,_xlfn.IFNA(INDEX('שיפור תמותה'!$A$1:$E$8743,MATCH(F198&amp;G198,'שיפור תמותה'!$C$1:$C$8743,0),IF($B$9="זכר",4,5)),1),0)</f>
        <v>0</v>
      </c>
      <c r="Q198">
        <f>IF($B$14,_xlfn.IFNA(INDEX('שיפור תמותה'!$A$1:$E$8743,MATCH(F198&amp;G198-1,'שיפור תמותה'!$C$1:$C$8743,0),IF($B$9="זכר",4,5)),1),0)</f>
        <v>0</v>
      </c>
      <c r="R198">
        <f t="shared" si="78"/>
        <v>0</v>
      </c>
      <c r="S198">
        <f t="shared" si="79"/>
        <v>0</v>
      </c>
      <c r="T198">
        <f t="shared" si="92"/>
        <v>0</v>
      </c>
      <c r="U198">
        <f t="shared" si="80"/>
        <v>0</v>
      </c>
      <c r="V198">
        <f t="shared" si="81"/>
        <v>0</v>
      </c>
      <c r="W198">
        <f t="shared" si="93"/>
        <v>0</v>
      </c>
      <c r="X198">
        <f>IF($B$15,_xlfn.IFNA(INDEX(תמותה!$A$1:$E$121,MATCH(U198,תמותה!$A$1:A$121,0),IF($B$11="זכר",2,4)),1),0)</f>
        <v>0</v>
      </c>
      <c r="Y198">
        <f>IF($B$15,_xlfn.IFNA(INDEX('שיפור תמותה'!$A$1:$E$8743,MATCH(U198&amp;V198,'שיפור תמותה'!$C$1:$C$8743,0),IF($B$11="זכר",4,5)),1),0)</f>
        <v>0</v>
      </c>
      <c r="Z198">
        <f>IF($B$15,_xlfn.IFNA(INDEX('שיפור תמותה'!$A$1:$E$8743,MATCH(U198&amp;V198-1,'שיפור תמותה'!$C$1:$C$8743,0),IF($B$11="זכר",4,5)),1),0)</f>
        <v>0</v>
      </c>
      <c r="AA198">
        <f t="shared" si="82"/>
        <v>0</v>
      </c>
      <c r="AB198">
        <f t="shared" si="94"/>
        <v>0</v>
      </c>
      <c r="AC198">
        <f>IF($B$15,_xlfn.IFNA(INDEX(תמותה!$A$1:$E$121,MATCH(U198,תמותה!$A$1:A$121,0),IF($B$11="זכר",3,5)),1),0)</f>
        <v>0</v>
      </c>
      <c r="AD198">
        <f t="shared" si="83"/>
        <v>0</v>
      </c>
      <c r="AE198">
        <f t="shared" si="84"/>
        <v>0</v>
      </c>
      <c r="AF198">
        <f t="shared" si="95"/>
        <v>0</v>
      </c>
      <c r="AG198">
        <f t="shared" si="96"/>
        <v>0</v>
      </c>
      <c r="AH198">
        <f t="shared" si="97"/>
        <v>0</v>
      </c>
      <c r="AI198">
        <f t="shared" si="98"/>
        <v>0</v>
      </c>
      <c r="AJ198">
        <f t="shared" si="99"/>
        <v>0</v>
      </c>
    </row>
    <row r="199" spans="5:36" x14ac:dyDescent="0.2">
      <c r="E199">
        <f t="shared" si="85"/>
        <v>0</v>
      </c>
      <c r="F199">
        <f t="shared" si="75"/>
        <v>0</v>
      </c>
      <c r="G199">
        <f t="shared" si="76"/>
        <v>0</v>
      </c>
      <c r="H199">
        <f t="shared" si="77"/>
        <v>0</v>
      </c>
      <c r="I199">
        <f t="shared" si="86"/>
        <v>0</v>
      </c>
      <c r="J199">
        <f t="shared" si="87"/>
        <v>0</v>
      </c>
      <c r="K199">
        <f t="shared" si="88"/>
        <v>0</v>
      </c>
      <c r="L199">
        <f t="shared" si="89"/>
        <v>0</v>
      </c>
      <c r="M199">
        <f t="shared" si="90"/>
        <v>0</v>
      </c>
      <c r="N199">
        <f t="shared" si="91"/>
        <v>0</v>
      </c>
      <c r="O199">
        <f>IF($B$14,_xlfn.IFNA(INDEX(תמותה!$A$1:$E$121,MATCH(F199,תמותה!$A$1:A$121,0),IF($B$9="זכר",2,4)),1),0)</f>
        <v>0</v>
      </c>
      <c r="P199">
        <f>IF($B$14,_xlfn.IFNA(INDEX('שיפור תמותה'!$A$1:$E$8743,MATCH(F199&amp;G199,'שיפור תמותה'!$C$1:$C$8743,0),IF($B$9="זכר",4,5)),1),0)</f>
        <v>0</v>
      </c>
      <c r="Q199">
        <f>IF($B$14,_xlfn.IFNA(INDEX('שיפור תמותה'!$A$1:$E$8743,MATCH(F199&amp;G199-1,'שיפור תמותה'!$C$1:$C$8743,0),IF($B$9="זכר",4,5)),1),0)</f>
        <v>0</v>
      </c>
      <c r="R199">
        <f t="shared" si="78"/>
        <v>0</v>
      </c>
      <c r="S199">
        <f t="shared" si="79"/>
        <v>0</v>
      </c>
      <c r="T199">
        <f t="shared" si="92"/>
        <v>0</v>
      </c>
      <c r="U199">
        <f t="shared" si="80"/>
        <v>0</v>
      </c>
      <c r="V199">
        <f t="shared" si="81"/>
        <v>0</v>
      </c>
      <c r="W199">
        <f t="shared" si="93"/>
        <v>0</v>
      </c>
      <c r="X199">
        <f>IF($B$15,_xlfn.IFNA(INDEX(תמותה!$A$1:$E$121,MATCH(U199,תמותה!$A$1:A$121,0),IF($B$11="זכר",2,4)),1),0)</f>
        <v>0</v>
      </c>
      <c r="Y199">
        <f>IF($B$15,_xlfn.IFNA(INDEX('שיפור תמותה'!$A$1:$E$8743,MATCH(U199&amp;V199,'שיפור תמותה'!$C$1:$C$8743,0),IF($B$11="זכר",4,5)),1),0)</f>
        <v>0</v>
      </c>
      <c r="Z199">
        <f>IF($B$15,_xlfn.IFNA(INDEX('שיפור תמותה'!$A$1:$E$8743,MATCH(U199&amp;V199-1,'שיפור תמותה'!$C$1:$C$8743,0),IF($B$11="זכר",4,5)),1),0)</f>
        <v>0</v>
      </c>
      <c r="AA199">
        <f t="shared" si="82"/>
        <v>0</v>
      </c>
      <c r="AB199">
        <f t="shared" si="94"/>
        <v>0</v>
      </c>
      <c r="AC199">
        <f>IF($B$15,_xlfn.IFNA(INDEX(תמותה!$A$1:$E$121,MATCH(U199,תמותה!$A$1:A$121,0),IF($B$11="זכר",3,5)),1),0)</f>
        <v>0</v>
      </c>
      <c r="AD199">
        <f t="shared" si="83"/>
        <v>0</v>
      </c>
      <c r="AE199">
        <f t="shared" si="84"/>
        <v>0</v>
      </c>
      <c r="AF199">
        <f t="shared" si="95"/>
        <v>0</v>
      </c>
      <c r="AG199">
        <f t="shared" si="96"/>
        <v>0</v>
      </c>
      <c r="AH199">
        <f t="shared" si="97"/>
        <v>0</v>
      </c>
      <c r="AI199">
        <f t="shared" si="98"/>
        <v>0</v>
      </c>
      <c r="AJ199">
        <f t="shared" si="99"/>
        <v>0</v>
      </c>
    </row>
    <row r="200" spans="5:36" x14ac:dyDescent="0.2">
      <c r="E200">
        <f t="shared" si="85"/>
        <v>0</v>
      </c>
      <c r="F200">
        <f t="shared" si="75"/>
        <v>0</v>
      </c>
      <c r="G200">
        <f t="shared" si="76"/>
        <v>0</v>
      </c>
      <c r="H200">
        <f t="shared" si="77"/>
        <v>0</v>
      </c>
      <c r="I200">
        <f t="shared" si="86"/>
        <v>0</v>
      </c>
      <c r="J200">
        <f t="shared" si="87"/>
        <v>0</v>
      </c>
      <c r="K200">
        <f t="shared" si="88"/>
        <v>0</v>
      </c>
      <c r="L200">
        <f t="shared" si="89"/>
        <v>0</v>
      </c>
      <c r="M200">
        <f t="shared" si="90"/>
        <v>0</v>
      </c>
      <c r="N200">
        <f t="shared" si="91"/>
        <v>0</v>
      </c>
      <c r="O200">
        <f>IF($B$14,_xlfn.IFNA(INDEX(תמותה!$A$1:$E$121,MATCH(F200,תמותה!$A$1:A$121,0),IF($B$9="זכר",2,4)),1),0)</f>
        <v>0</v>
      </c>
      <c r="P200">
        <f>IF($B$14,_xlfn.IFNA(INDEX('שיפור תמותה'!$A$1:$E$8743,MATCH(F200&amp;G200,'שיפור תמותה'!$C$1:$C$8743,0),IF($B$9="זכר",4,5)),1),0)</f>
        <v>0</v>
      </c>
      <c r="Q200">
        <f>IF($B$14,_xlfn.IFNA(INDEX('שיפור תמותה'!$A$1:$E$8743,MATCH(F200&amp;G200-1,'שיפור תמותה'!$C$1:$C$8743,0),IF($B$9="זכר",4,5)),1),0)</f>
        <v>0</v>
      </c>
      <c r="R200">
        <f t="shared" si="78"/>
        <v>0</v>
      </c>
      <c r="S200">
        <f t="shared" si="79"/>
        <v>0</v>
      </c>
      <c r="T200">
        <f t="shared" si="92"/>
        <v>0</v>
      </c>
      <c r="U200">
        <f t="shared" si="80"/>
        <v>0</v>
      </c>
      <c r="V200">
        <f t="shared" si="81"/>
        <v>0</v>
      </c>
      <c r="W200">
        <f t="shared" si="93"/>
        <v>0</v>
      </c>
      <c r="X200">
        <f>IF($B$15,_xlfn.IFNA(INDEX(תמותה!$A$1:$E$121,MATCH(U200,תמותה!$A$1:A$121,0),IF($B$11="זכר",2,4)),1),0)</f>
        <v>0</v>
      </c>
      <c r="Y200">
        <f>IF($B$15,_xlfn.IFNA(INDEX('שיפור תמותה'!$A$1:$E$8743,MATCH(U200&amp;V200,'שיפור תמותה'!$C$1:$C$8743,0),IF($B$11="זכר",4,5)),1),0)</f>
        <v>0</v>
      </c>
      <c r="Z200">
        <f>IF($B$15,_xlfn.IFNA(INDEX('שיפור תמותה'!$A$1:$E$8743,MATCH(U200&amp;V200-1,'שיפור תמותה'!$C$1:$C$8743,0),IF($B$11="זכר",4,5)),1),0)</f>
        <v>0</v>
      </c>
      <c r="AA200">
        <f t="shared" si="82"/>
        <v>0</v>
      </c>
      <c r="AB200">
        <f t="shared" si="94"/>
        <v>0</v>
      </c>
      <c r="AC200">
        <f>IF($B$15,_xlfn.IFNA(INDEX(תמותה!$A$1:$E$121,MATCH(U200,תמותה!$A$1:A$121,0),IF($B$11="זכר",3,5)),1),0)</f>
        <v>0</v>
      </c>
      <c r="AD200">
        <f t="shared" si="83"/>
        <v>0</v>
      </c>
      <c r="AE200">
        <f t="shared" si="84"/>
        <v>0</v>
      </c>
      <c r="AF200">
        <f t="shared" si="95"/>
        <v>0</v>
      </c>
      <c r="AG200">
        <f t="shared" si="96"/>
        <v>0</v>
      </c>
      <c r="AH200">
        <f t="shared" si="97"/>
        <v>0</v>
      </c>
      <c r="AI200">
        <f t="shared" si="98"/>
        <v>0</v>
      </c>
      <c r="AJ200">
        <f t="shared" si="99"/>
        <v>0</v>
      </c>
    </row>
    <row r="201" spans="5:36" x14ac:dyDescent="0.2">
      <c r="E201">
        <f t="shared" si="85"/>
        <v>0</v>
      </c>
      <c r="F201">
        <f t="shared" si="75"/>
        <v>0</v>
      </c>
      <c r="G201">
        <f t="shared" si="76"/>
        <v>0</v>
      </c>
      <c r="H201">
        <f t="shared" si="77"/>
        <v>0</v>
      </c>
      <c r="I201">
        <f t="shared" si="86"/>
        <v>0</v>
      </c>
      <c r="J201">
        <f t="shared" si="87"/>
        <v>0</v>
      </c>
      <c r="K201">
        <f t="shared" si="88"/>
        <v>0</v>
      </c>
      <c r="L201">
        <f t="shared" si="89"/>
        <v>0</v>
      </c>
      <c r="M201">
        <f t="shared" si="90"/>
        <v>0</v>
      </c>
      <c r="N201">
        <f t="shared" si="91"/>
        <v>0</v>
      </c>
      <c r="O201">
        <f>IF($B$14,_xlfn.IFNA(INDEX(תמותה!$A$1:$E$121,MATCH(F201,תמותה!$A$1:A$121,0),IF($B$9="זכר",2,4)),1),0)</f>
        <v>0</v>
      </c>
      <c r="P201">
        <f>IF($B$14,_xlfn.IFNA(INDEX('שיפור תמותה'!$A$1:$E$8743,MATCH(F201&amp;G201,'שיפור תמותה'!$C$1:$C$8743,0),IF($B$9="זכר",4,5)),1),0)</f>
        <v>0</v>
      </c>
      <c r="Q201">
        <f>IF($B$14,_xlfn.IFNA(INDEX('שיפור תמותה'!$A$1:$E$8743,MATCH(F201&amp;G201-1,'שיפור תמותה'!$C$1:$C$8743,0),IF($B$9="זכר",4,5)),1),0)</f>
        <v>0</v>
      </c>
      <c r="R201">
        <f t="shared" si="78"/>
        <v>0</v>
      </c>
      <c r="S201">
        <f t="shared" si="79"/>
        <v>0</v>
      </c>
      <c r="T201">
        <f t="shared" si="92"/>
        <v>0</v>
      </c>
      <c r="U201">
        <f t="shared" si="80"/>
        <v>0</v>
      </c>
      <c r="V201">
        <f t="shared" si="81"/>
        <v>0</v>
      </c>
      <c r="W201">
        <f t="shared" si="93"/>
        <v>0</v>
      </c>
      <c r="X201">
        <f>IF($B$15,_xlfn.IFNA(INDEX(תמותה!$A$1:$E$121,MATCH(U201,תמותה!$A$1:A$121,0),IF($B$11="זכר",2,4)),1),0)</f>
        <v>0</v>
      </c>
      <c r="Y201">
        <f>IF($B$15,_xlfn.IFNA(INDEX('שיפור תמותה'!$A$1:$E$8743,MATCH(U201&amp;V201,'שיפור תמותה'!$C$1:$C$8743,0),IF($B$11="זכר",4,5)),1),0)</f>
        <v>0</v>
      </c>
      <c r="Z201">
        <f>IF($B$15,_xlfn.IFNA(INDEX('שיפור תמותה'!$A$1:$E$8743,MATCH(U201&amp;V201-1,'שיפור תמותה'!$C$1:$C$8743,0),IF($B$11="זכר",4,5)),1),0)</f>
        <v>0</v>
      </c>
      <c r="AA201">
        <f t="shared" si="82"/>
        <v>0</v>
      </c>
      <c r="AB201">
        <f t="shared" si="94"/>
        <v>0</v>
      </c>
      <c r="AC201">
        <f>IF($B$15,_xlfn.IFNA(INDEX(תמותה!$A$1:$E$121,MATCH(U201,תמותה!$A$1:A$121,0),IF($B$11="זכר",3,5)),1),0)</f>
        <v>0</v>
      </c>
      <c r="AD201">
        <f t="shared" si="83"/>
        <v>0</v>
      </c>
      <c r="AE201">
        <f t="shared" si="84"/>
        <v>0</v>
      </c>
      <c r="AF201">
        <f t="shared" si="95"/>
        <v>0</v>
      </c>
      <c r="AG201">
        <f t="shared" si="96"/>
        <v>0</v>
      </c>
      <c r="AH201">
        <f t="shared" si="97"/>
        <v>0</v>
      </c>
      <c r="AI201">
        <f t="shared" si="98"/>
        <v>0</v>
      </c>
      <c r="AJ201">
        <f t="shared" si="99"/>
        <v>0</v>
      </c>
    </row>
    <row r="202" spans="5:36" x14ac:dyDescent="0.2">
      <c r="E202">
        <f t="shared" si="85"/>
        <v>0</v>
      </c>
      <c r="F202">
        <f t="shared" si="75"/>
        <v>0</v>
      </c>
      <c r="G202">
        <f t="shared" si="76"/>
        <v>0</v>
      </c>
      <c r="H202">
        <f t="shared" si="77"/>
        <v>0</v>
      </c>
      <c r="I202">
        <f t="shared" si="86"/>
        <v>0</v>
      </c>
      <c r="J202">
        <f t="shared" si="87"/>
        <v>0</v>
      </c>
      <c r="K202">
        <f t="shared" si="88"/>
        <v>0</v>
      </c>
      <c r="L202">
        <f t="shared" si="89"/>
        <v>0</v>
      </c>
      <c r="M202">
        <f t="shared" si="90"/>
        <v>0</v>
      </c>
      <c r="N202">
        <f t="shared" si="91"/>
        <v>0</v>
      </c>
      <c r="O202">
        <f>IF($B$14,_xlfn.IFNA(INDEX(תמותה!$A$1:$E$121,MATCH(F202,תמותה!$A$1:A$121,0),IF($B$9="זכר",2,4)),1),0)</f>
        <v>0</v>
      </c>
      <c r="P202">
        <f>IF($B$14,_xlfn.IFNA(INDEX('שיפור תמותה'!$A$1:$E$8743,MATCH(F202&amp;G202,'שיפור תמותה'!$C$1:$C$8743,0),IF($B$9="זכר",4,5)),1),0)</f>
        <v>0</v>
      </c>
      <c r="Q202">
        <f>IF($B$14,_xlfn.IFNA(INDEX('שיפור תמותה'!$A$1:$E$8743,MATCH(F202&amp;G202-1,'שיפור תמותה'!$C$1:$C$8743,0),IF($B$9="זכר",4,5)),1),0)</f>
        <v>0</v>
      </c>
      <c r="R202">
        <f t="shared" si="78"/>
        <v>0</v>
      </c>
      <c r="S202">
        <f t="shared" si="79"/>
        <v>0</v>
      </c>
      <c r="T202">
        <f t="shared" si="92"/>
        <v>0</v>
      </c>
      <c r="U202">
        <f t="shared" si="80"/>
        <v>0</v>
      </c>
      <c r="V202">
        <f t="shared" si="81"/>
        <v>0</v>
      </c>
      <c r="W202">
        <f t="shared" si="93"/>
        <v>0</v>
      </c>
      <c r="X202">
        <f>IF($B$15,_xlfn.IFNA(INDEX(תמותה!$A$1:$E$121,MATCH(U202,תמותה!$A$1:A$121,0),IF($B$11="זכר",2,4)),1),0)</f>
        <v>0</v>
      </c>
      <c r="Y202">
        <f>IF($B$15,_xlfn.IFNA(INDEX('שיפור תמותה'!$A$1:$E$8743,MATCH(U202&amp;V202,'שיפור תמותה'!$C$1:$C$8743,0),IF($B$11="זכר",4,5)),1),0)</f>
        <v>0</v>
      </c>
      <c r="Z202">
        <f>IF($B$15,_xlfn.IFNA(INDEX('שיפור תמותה'!$A$1:$E$8743,MATCH(U202&amp;V202-1,'שיפור תמותה'!$C$1:$C$8743,0),IF($B$11="זכר",4,5)),1),0)</f>
        <v>0</v>
      </c>
      <c r="AA202">
        <f t="shared" si="82"/>
        <v>0</v>
      </c>
      <c r="AB202">
        <f t="shared" si="94"/>
        <v>0</v>
      </c>
      <c r="AC202">
        <f>IF($B$15,_xlfn.IFNA(INDEX(תמותה!$A$1:$E$121,MATCH(U202,תמותה!$A$1:A$121,0),IF($B$11="זכר",3,5)),1),0)</f>
        <v>0</v>
      </c>
      <c r="AD202">
        <f t="shared" si="83"/>
        <v>0</v>
      </c>
      <c r="AE202">
        <f t="shared" si="84"/>
        <v>0</v>
      </c>
      <c r="AF202">
        <f t="shared" si="95"/>
        <v>0</v>
      </c>
      <c r="AG202">
        <f t="shared" si="96"/>
        <v>0</v>
      </c>
      <c r="AH202">
        <f t="shared" si="97"/>
        <v>0</v>
      </c>
      <c r="AI202">
        <f t="shared" si="98"/>
        <v>0</v>
      </c>
      <c r="AJ202">
        <f t="shared" si="99"/>
        <v>0</v>
      </c>
    </row>
    <row r="203" spans="5:36" x14ac:dyDescent="0.2">
      <c r="E203">
        <f t="shared" si="85"/>
        <v>0</v>
      </c>
      <c r="F203">
        <f t="shared" si="75"/>
        <v>0</v>
      </c>
      <c r="G203">
        <f t="shared" si="76"/>
        <v>0</v>
      </c>
      <c r="H203">
        <f t="shared" si="77"/>
        <v>0</v>
      </c>
      <c r="I203">
        <f t="shared" si="86"/>
        <v>0</v>
      </c>
      <c r="J203">
        <f t="shared" si="87"/>
        <v>0</v>
      </c>
      <c r="K203">
        <f t="shared" si="88"/>
        <v>0</v>
      </c>
      <c r="L203">
        <f t="shared" si="89"/>
        <v>0</v>
      </c>
      <c r="M203">
        <f t="shared" si="90"/>
        <v>0</v>
      </c>
      <c r="N203">
        <f t="shared" si="91"/>
        <v>0</v>
      </c>
      <c r="O203">
        <f>IF($B$14,_xlfn.IFNA(INDEX(תמותה!$A$1:$E$121,MATCH(F203,תמותה!$A$1:A$121,0),IF($B$9="זכר",2,4)),1),0)</f>
        <v>0</v>
      </c>
      <c r="P203">
        <f>IF($B$14,_xlfn.IFNA(INDEX('שיפור תמותה'!$A$1:$E$8743,MATCH(F203&amp;G203,'שיפור תמותה'!$C$1:$C$8743,0),IF($B$9="זכר",4,5)),1),0)</f>
        <v>0</v>
      </c>
      <c r="Q203">
        <f>IF($B$14,_xlfn.IFNA(INDEX('שיפור תמותה'!$A$1:$E$8743,MATCH(F203&amp;G203-1,'שיפור תמותה'!$C$1:$C$8743,0),IF($B$9="זכר",4,5)),1),0)</f>
        <v>0</v>
      </c>
      <c r="R203">
        <f t="shared" si="78"/>
        <v>0</v>
      </c>
      <c r="S203">
        <f t="shared" si="79"/>
        <v>0</v>
      </c>
      <c r="T203">
        <f t="shared" si="92"/>
        <v>0</v>
      </c>
      <c r="U203">
        <f t="shared" si="80"/>
        <v>0</v>
      </c>
      <c r="V203">
        <f t="shared" si="81"/>
        <v>0</v>
      </c>
      <c r="W203">
        <f t="shared" si="93"/>
        <v>0</v>
      </c>
      <c r="X203">
        <f>IF($B$15,_xlfn.IFNA(INDEX(תמותה!$A$1:$E$121,MATCH(U203,תמותה!$A$1:A$121,0),IF($B$11="זכר",2,4)),1),0)</f>
        <v>0</v>
      </c>
      <c r="Y203">
        <f>IF($B$15,_xlfn.IFNA(INDEX('שיפור תמותה'!$A$1:$E$8743,MATCH(U203&amp;V203,'שיפור תמותה'!$C$1:$C$8743,0),IF($B$11="זכר",4,5)),1),0)</f>
        <v>0</v>
      </c>
      <c r="Z203">
        <f>IF($B$15,_xlfn.IFNA(INDEX('שיפור תמותה'!$A$1:$E$8743,MATCH(U203&amp;V203-1,'שיפור תמותה'!$C$1:$C$8743,0),IF($B$11="זכר",4,5)),1),0)</f>
        <v>0</v>
      </c>
      <c r="AA203">
        <f t="shared" si="82"/>
        <v>0</v>
      </c>
      <c r="AB203">
        <f t="shared" si="94"/>
        <v>0</v>
      </c>
      <c r="AC203">
        <f>IF($B$15,_xlfn.IFNA(INDEX(תמותה!$A$1:$E$121,MATCH(U203,תמותה!$A$1:A$121,0),IF($B$11="זכר",3,5)),1),0)</f>
        <v>0</v>
      </c>
      <c r="AD203">
        <f t="shared" si="83"/>
        <v>0</v>
      </c>
      <c r="AE203">
        <f t="shared" si="84"/>
        <v>0</v>
      </c>
      <c r="AF203">
        <f t="shared" si="95"/>
        <v>0</v>
      </c>
      <c r="AG203">
        <f t="shared" si="96"/>
        <v>0</v>
      </c>
      <c r="AH203">
        <f t="shared" si="97"/>
        <v>0</v>
      </c>
      <c r="AI203">
        <f t="shared" si="98"/>
        <v>0</v>
      </c>
      <c r="AJ203">
        <f t="shared" si="99"/>
        <v>0</v>
      </c>
    </row>
    <row r="204" spans="5:36" x14ac:dyDescent="0.2">
      <c r="E204">
        <f t="shared" si="85"/>
        <v>0</v>
      </c>
      <c r="F204">
        <f t="shared" si="75"/>
        <v>0</v>
      </c>
      <c r="G204">
        <f t="shared" si="76"/>
        <v>0</v>
      </c>
      <c r="H204">
        <f t="shared" si="77"/>
        <v>0</v>
      </c>
      <c r="I204">
        <f t="shared" si="86"/>
        <v>0</v>
      </c>
      <c r="J204">
        <f t="shared" si="87"/>
        <v>0</v>
      </c>
      <c r="K204">
        <f t="shared" si="88"/>
        <v>0</v>
      </c>
      <c r="L204">
        <f t="shared" si="89"/>
        <v>0</v>
      </c>
      <c r="M204">
        <f t="shared" si="90"/>
        <v>0</v>
      </c>
      <c r="N204">
        <f t="shared" si="91"/>
        <v>0</v>
      </c>
      <c r="O204">
        <f>IF($B$14,_xlfn.IFNA(INDEX(תמותה!$A$1:$E$121,MATCH(F204,תמותה!$A$1:A$121,0),IF($B$9="זכר",2,4)),1),0)</f>
        <v>0</v>
      </c>
      <c r="P204">
        <f>IF($B$14,_xlfn.IFNA(INDEX('שיפור תמותה'!$A$1:$E$8743,MATCH(F204&amp;G204,'שיפור תמותה'!$C$1:$C$8743,0),IF($B$9="זכר",4,5)),1),0)</f>
        <v>0</v>
      </c>
      <c r="Q204">
        <f>IF($B$14,_xlfn.IFNA(INDEX('שיפור תמותה'!$A$1:$E$8743,MATCH(F204&amp;G204-1,'שיפור תמותה'!$C$1:$C$8743,0),IF($B$9="זכר",4,5)),1),0)</f>
        <v>0</v>
      </c>
      <c r="R204">
        <f t="shared" si="78"/>
        <v>0</v>
      </c>
      <c r="S204">
        <f t="shared" si="79"/>
        <v>0</v>
      </c>
      <c r="T204">
        <f t="shared" si="92"/>
        <v>0</v>
      </c>
      <c r="U204">
        <f t="shared" si="80"/>
        <v>0</v>
      </c>
      <c r="V204">
        <f t="shared" si="81"/>
        <v>0</v>
      </c>
      <c r="W204">
        <f t="shared" si="93"/>
        <v>0</v>
      </c>
      <c r="X204">
        <f>IF($B$15,_xlfn.IFNA(INDEX(תמותה!$A$1:$E$121,MATCH(U204,תמותה!$A$1:A$121,0),IF($B$11="זכר",2,4)),1),0)</f>
        <v>0</v>
      </c>
      <c r="Y204">
        <f>IF($B$15,_xlfn.IFNA(INDEX('שיפור תמותה'!$A$1:$E$8743,MATCH(U204&amp;V204,'שיפור תמותה'!$C$1:$C$8743,0),IF($B$11="זכר",4,5)),1),0)</f>
        <v>0</v>
      </c>
      <c r="Z204">
        <f>IF($B$15,_xlfn.IFNA(INDEX('שיפור תמותה'!$A$1:$E$8743,MATCH(U204&amp;V204-1,'שיפור תמותה'!$C$1:$C$8743,0),IF($B$11="זכר",4,5)),1),0)</f>
        <v>0</v>
      </c>
      <c r="AA204">
        <f t="shared" si="82"/>
        <v>0</v>
      </c>
      <c r="AB204">
        <f t="shared" si="94"/>
        <v>0</v>
      </c>
      <c r="AC204">
        <f>IF($B$15,_xlfn.IFNA(INDEX(תמותה!$A$1:$E$121,MATCH(U204,תמותה!$A$1:A$121,0),IF($B$11="זכר",3,5)),1),0)</f>
        <v>0</v>
      </c>
      <c r="AD204">
        <f t="shared" si="83"/>
        <v>0</v>
      </c>
      <c r="AE204">
        <f t="shared" si="84"/>
        <v>0</v>
      </c>
      <c r="AF204">
        <f t="shared" si="95"/>
        <v>0</v>
      </c>
      <c r="AG204">
        <f t="shared" si="96"/>
        <v>0</v>
      </c>
      <c r="AH204">
        <f t="shared" si="97"/>
        <v>0</v>
      </c>
      <c r="AI204">
        <f t="shared" si="98"/>
        <v>0</v>
      </c>
      <c r="AJ204">
        <f t="shared" si="99"/>
        <v>0</v>
      </c>
    </row>
    <row r="205" spans="5:36" x14ac:dyDescent="0.2">
      <c r="E205">
        <f t="shared" si="85"/>
        <v>0</v>
      </c>
      <c r="F205">
        <f t="shared" si="75"/>
        <v>0</v>
      </c>
      <c r="G205">
        <f t="shared" si="76"/>
        <v>0</v>
      </c>
      <c r="H205">
        <f t="shared" si="77"/>
        <v>0</v>
      </c>
      <c r="I205">
        <f t="shared" si="86"/>
        <v>0</v>
      </c>
      <c r="J205">
        <f t="shared" si="87"/>
        <v>0</v>
      </c>
      <c r="K205">
        <f t="shared" si="88"/>
        <v>0</v>
      </c>
      <c r="L205">
        <f t="shared" si="89"/>
        <v>0</v>
      </c>
      <c r="M205">
        <f t="shared" si="90"/>
        <v>0</v>
      </c>
      <c r="N205">
        <f t="shared" si="91"/>
        <v>0</v>
      </c>
      <c r="O205">
        <f>IF($B$14,_xlfn.IFNA(INDEX(תמותה!$A$1:$E$121,MATCH(F205,תמותה!$A$1:A$121,0),IF($B$9="זכר",2,4)),1),0)</f>
        <v>0</v>
      </c>
      <c r="P205">
        <f>IF($B$14,_xlfn.IFNA(INDEX('שיפור תמותה'!$A$1:$E$8743,MATCH(F205&amp;G205,'שיפור תמותה'!$C$1:$C$8743,0),IF($B$9="זכר",4,5)),1),0)</f>
        <v>0</v>
      </c>
      <c r="Q205">
        <f>IF($B$14,_xlfn.IFNA(INDEX('שיפור תמותה'!$A$1:$E$8743,MATCH(F205&amp;G205-1,'שיפור תמותה'!$C$1:$C$8743,0),IF($B$9="זכר",4,5)),1),0)</f>
        <v>0</v>
      </c>
      <c r="R205">
        <f t="shared" si="78"/>
        <v>0</v>
      </c>
      <c r="S205">
        <f t="shared" si="79"/>
        <v>0</v>
      </c>
      <c r="T205">
        <f t="shared" si="92"/>
        <v>0</v>
      </c>
      <c r="U205">
        <f t="shared" si="80"/>
        <v>0</v>
      </c>
      <c r="V205">
        <f t="shared" si="81"/>
        <v>0</v>
      </c>
      <c r="W205">
        <f t="shared" si="93"/>
        <v>0</v>
      </c>
      <c r="X205">
        <f>IF($B$15,_xlfn.IFNA(INDEX(תמותה!$A$1:$E$121,MATCH(U205,תמותה!$A$1:A$121,0),IF($B$11="זכר",2,4)),1),0)</f>
        <v>0</v>
      </c>
      <c r="Y205">
        <f>IF($B$15,_xlfn.IFNA(INDEX('שיפור תמותה'!$A$1:$E$8743,MATCH(U205&amp;V205,'שיפור תמותה'!$C$1:$C$8743,0),IF($B$11="זכר",4,5)),1),0)</f>
        <v>0</v>
      </c>
      <c r="Z205">
        <f>IF($B$15,_xlfn.IFNA(INDEX('שיפור תמותה'!$A$1:$E$8743,MATCH(U205&amp;V205-1,'שיפור תמותה'!$C$1:$C$8743,0),IF($B$11="זכר",4,5)),1),0)</f>
        <v>0</v>
      </c>
      <c r="AA205">
        <f t="shared" si="82"/>
        <v>0</v>
      </c>
      <c r="AB205">
        <f t="shared" si="94"/>
        <v>0</v>
      </c>
      <c r="AC205">
        <f>IF($B$15,_xlfn.IFNA(INDEX(תמותה!$A$1:$E$121,MATCH(U205,תמותה!$A$1:A$121,0),IF($B$11="זכר",3,5)),1),0)</f>
        <v>0</v>
      </c>
      <c r="AD205">
        <f t="shared" si="83"/>
        <v>0</v>
      </c>
      <c r="AE205">
        <f t="shared" si="84"/>
        <v>0</v>
      </c>
      <c r="AF205">
        <f t="shared" si="95"/>
        <v>0</v>
      </c>
      <c r="AG205">
        <f t="shared" si="96"/>
        <v>0</v>
      </c>
      <c r="AH205">
        <f t="shared" si="97"/>
        <v>0</v>
      </c>
      <c r="AI205">
        <f t="shared" si="98"/>
        <v>0</v>
      </c>
      <c r="AJ205">
        <f t="shared" si="99"/>
        <v>0</v>
      </c>
    </row>
    <row r="206" spans="5:36" x14ac:dyDescent="0.2">
      <c r="E206">
        <f t="shared" si="85"/>
        <v>0</v>
      </c>
      <c r="F206">
        <f t="shared" si="75"/>
        <v>0</v>
      </c>
      <c r="G206">
        <f t="shared" si="76"/>
        <v>0</v>
      </c>
      <c r="H206">
        <f t="shared" si="77"/>
        <v>0</v>
      </c>
      <c r="I206">
        <f t="shared" si="86"/>
        <v>0</v>
      </c>
      <c r="J206">
        <f t="shared" si="87"/>
        <v>0</v>
      </c>
      <c r="K206">
        <f t="shared" si="88"/>
        <v>0</v>
      </c>
      <c r="L206">
        <f t="shared" si="89"/>
        <v>0</v>
      </c>
      <c r="M206">
        <f t="shared" si="90"/>
        <v>0</v>
      </c>
      <c r="N206">
        <f t="shared" si="91"/>
        <v>0</v>
      </c>
      <c r="O206">
        <f>IF($B$14,_xlfn.IFNA(INDEX(תמותה!$A$1:$E$121,MATCH(F206,תמותה!$A$1:A$121,0),IF($B$9="זכר",2,4)),1),0)</f>
        <v>0</v>
      </c>
      <c r="P206">
        <f>IF($B$14,_xlfn.IFNA(INDEX('שיפור תמותה'!$A$1:$E$8743,MATCH(F206&amp;G206,'שיפור תמותה'!$C$1:$C$8743,0),IF($B$9="זכר",4,5)),1),0)</f>
        <v>0</v>
      </c>
      <c r="Q206">
        <f>IF($B$14,_xlfn.IFNA(INDEX('שיפור תמותה'!$A$1:$E$8743,MATCH(F206&amp;G206-1,'שיפור תמותה'!$C$1:$C$8743,0),IF($B$9="זכר",4,5)),1),0)</f>
        <v>0</v>
      </c>
      <c r="R206">
        <f t="shared" si="78"/>
        <v>0</v>
      </c>
      <c r="S206">
        <f t="shared" si="79"/>
        <v>0</v>
      </c>
      <c r="T206">
        <f t="shared" si="92"/>
        <v>0</v>
      </c>
      <c r="U206">
        <f t="shared" si="80"/>
        <v>0</v>
      </c>
      <c r="V206">
        <f t="shared" si="81"/>
        <v>0</v>
      </c>
      <c r="W206">
        <f t="shared" si="93"/>
        <v>0</v>
      </c>
      <c r="X206">
        <f>IF($B$15,_xlfn.IFNA(INDEX(תמותה!$A$1:$E$121,MATCH(U206,תמותה!$A$1:A$121,0),IF($B$11="זכר",2,4)),1),0)</f>
        <v>0</v>
      </c>
      <c r="Y206">
        <f>IF($B$15,_xlfn.IFNA(INDEX('שיפור תמותה'!$A$1:$E$8743,MATCH(U206&amp;V206,'שיפור תמותה'!$C$1:$C$8743,0),IF($B$11="זכר",4,5)),1),0)</f>
        <v>0</v>
      </c>
      <c r="Z206">
        <f>IF($B$15,_xlfn.IFNA(INDEX('שיפור תמותה'!$A$1:$E$8743,MATCH(U206&amp;V206-1,'שיפור תמותה'!$C$1:$C$8743,0),IF($B$11="זכר",4,5)),1),0)</f>
        <v>0</v>
      </c>
      <c r="AA206">
        <f t="shared" si="82"/>
        <v>0</v>
      </c>
      <c r="AB206">
        <f t="shared" si="94"/>
        <v>0</v>
      </c>
      <c r="AC206">
        <f>IF($B$15,_xlfn.IFNA(INDEX(תמותה!$A$1:$E$121,MATCH(U206,תמותה!$A$1:A$121,0),IF($B$11="זכר",3,5)),1),0)</f>
        <v>0</v>
      </c>
      <c r="AD206">
        <f t="shared" si="83"/>
        <v>0</v>
      </c>
      <c r="AE206">
        <f t="shared" si="84"/>
        <v>0</v>
      </c>
      <c r="AF206">
        <f t="shared" si="95"/>
        <v>0</v>
      </c>
      <c r="AG206">
        <f t="shared" si="96"/>
        <v>0</v>
      </c>
      <c r="AH206">
        <f t="shared" si="97"/>
        <v>0</v>
      </c>
      <c r="AI206">
        <f t="shared" si="98"/>
        <v>0</v>
      </c>
      <c r="AJ206">
        <f t="shared" si="99"/>
        <v>0</v>
      </c>
    </row>
    <row r="207" spans="5:36" x14ac:dyDescent="0.2">
      <c r="E207">
        <f t="shared" si="85"/>
        <v>0</v>
      </c>
      <c r="F207">
        <f t="shared" si="75"/>
        <v>0</v>
      </c>
      <c r="G207">
        <f t="shared" si="76"/>
        <v>0</v>
      </c>
      <c r="H207">
        <f t="shared" si="77"/>
        <v>0</v>
      </c>
      <c r="I207">
        <f t="shared" si="86"/>
        <v>0</v>
      </c>
      <c r="J207">
        <f t="shared" si="87"/>
        <v>0</v>
      </c>
      <c r="K207">
        <f t="shared" si="88"/>
        <v>0</v>
      </c>
      <c r="L207">
        <f t="shared" si="89"/>
        <v>0</v>
      </c>
      <c r="M207">
        <f t="shared" si="90"/>
        <v>0</v>
      </c>
      <c r="N207">
        <f t="shared" si="91"/>
        <v>0</v>
      </c>
      <c r="O207">
        <f>IF($B$14,_xlfn.IFNA(INDEX(תמותה!$A$1:$E$121,MATCH(F207,תמותה!$A$1:A$121,0),IF($B$9="זכר",2,4)),1),0)</f>
        <v>0</v>
      </c>
      <c r="P207">
        <f>IF($B$14,_xlfn.IFNA(INDEX('שיפור תמותה'!$A$1:$E$8743,MATCH(F207&amp;G207,'שיפור תמותה'!$C$1:$C$8743,0),IF($B$9="זכר",4,5)),1),0)</f>
        <v>0</v>
      </c>
      <c r="Q207">
        <f>IF($B$14,_xlfn.IFNA(INDEX('שיפור תמותה'!$A$1:$E$8743,MATCH(F207&amp;G207-1,'שיפור תמותה'!$C$1:$C$8743,0),IF($B$9="זכר",4,5)),1),0)</f>
        <v>0</v>
      </c>
      <c r="R207">
        <f t="shared" si="78"/>
        <v>0</v>
      </c>
      <c r="S207">
        <f t="shared" si="79"/>
        <v>0</v>
      </c>
      <c r="T207">
        <f t="shared" si="92"/>
        <v>0</v>
      </c>
      <c r="U207">
        <f t="shared" si="80"/>
        <v>0</v>
      </c>
      <c r="V207">
        <f t="shared" si="81"/>
        <v>0</v>
      </c>
      <c r="W207">
        <f t="shared" si="93"/>
        <v>0</v>
      </c>
      <c r="X207">
        <f>IF($B$15,_xlfn.IFNA(INDEX(תמותה!$A$1:$E$121,MATCH(U207,תמותה!$A$1:A$121,0),IF($B$11="זכר",2,4)),1),0)</f>
        <v>0</v>
      </c>
      <c r="Y207">
        <f>IF($B$15,_xlfn.IFNA(INDEX('שיפור תמותה'!$A$1:$E$8743,MATCH(U207&amp;V207,'שיפור תמותה'!$C$1:$C$8743,0),IF($B$11="זכר",4,5)),1),0)</f>
        <v>0</v>
      </c>
      <c r="Z207">
        <f>IF($B$15,_xlfn.IFNA(INDEX('שיפור תמותה'!$A$1:$E$8743,MATCH(U207&amp;V207-1,'שיפור תמותה'!$C$1:$C$8743,0),IF($B$11="זכר",4,5)),1),0)</f>
        <v>0</v>
      </c>
      <c r="AA207">
        <f t="shared" si="82"/>
        <v>0</v>
      </c>
      <c r="AB207">
        <f t="shared" si="94"/>
        <v>0</v>
      </c>
      <c r="AC207">
        <f>IF($B$15,_xlfn.IFNA(INDEX(תמותה!$A$1:$E$121,MATCH(U207,תמותה!$A$1:A$121,0),IF($B$11="זכר",3,5)),1),0)</f>
        <v>0</v>
      </c>
      <c r="AD207">
        <f t="shared" si="83"/>
        <v>0</v>
      </c>
      <c r="AE207">
        <f t="shared" si="84"/>
        <v>0</v>
      </c>
      <c r="AF207">
        <f t="shared" si="95"/>
        <v>0</v>
      </c>
      <c r="AG207">
        <f t="shared" si="96"/>
        <v>0</v>
      </c>
      <c r="AH207">
        <f t="shared" si="97"/>
        <v>0</v>
      </c>
      <c r="AI207">
        <f t="shared" si="98"/>
        <v>0</v>
      </c>
      <c r="AJ207">
        <f t="shared" si="99"/>
        <v>0</v>
      </c>
    </row>
    <row r="208" spans="5:36" x14ac:dyDescent="0.2">
      <c r="E208">
        <f t="shared" si="85"/>
        <v>0</v>
      </c>
      <c r="F208">
        <f t="shared" si="75"/>
        <v>0</v>
      </c>
      <c r="G208">
        <f t="shared" si="76"/>
        <v>0</v>
      </c>
      <c r="H208">
        <f t="shared" si="77"/>
        <v>0</v>
      </c>
      <c r="I208">
        <f t="shared" si="86"/>
        <v>0</v>
      </c>
      <c r="J208">
        <f t="shared" si="87"/>
        <v>0</v>
      </c>
      <c r="K208">
        <f t="shared" si="88"/>
        <v>0</v>
      </c>
      <c r="L208">
        <f t="shared" si="89"/>
        <v>0</v>
      </c>
      <c r="M208">
        <f t="shared" si="90"/>
        <v>0</v>
      </c>
      <c r="N208">
        <f t="shared" si="91"/>
        <v>0</v>
      </c>
      <c r="O208">
        <f>IF($B$14,_xlfn.IFNA(INDEX(תמותה!$A$1:$E$121,MATCH(F208,תמותה!$A$1:A$121,0),IF($B$9="זכר",2,4)),1),0)</f>
        <v>0</v>
      </c>
      <c r="P208">
        <f>IF($B$14,_xlfn.IFNA(INDEX('שיפור תמותה'!$A$1:$E$8743,MATCH(F208&amp;G208,'שיפור תמותה'!$C$1:$C$8743,0),IF($B$9="זכר",4,5)),1),0)</f>
        <v>0</v>
      </c>
      <c r="Q208">
        <f>IF($B$14,_xlfn.IFNA(INDEX('שיפור תמותה'!$A$1:$E$8743,MATCH(F208&amp;G208-1,'שיפור תמותה'!$C$1:$C$8743,0),IF($B$9="זכר",4,5)),1),0)</f>
        <v>0</v>
      </c>
      <c r="R208">
        <f t="shared" si="78"/>
        <v>0</v>
      </c>
      <c r="S208">
        <f t="shared" si="79"/>
        <v>0</v>
      </c>
      <c r="T208">
        <f t="shared" si="92"/>
        <v>0</v>
      </c>
      <c r="U208">
        <f t="shared" si="80"/>
        <v>0</v>
      </c>
      <c r="V208">
        <f t="shared" si="81"/>
        <v>0</v>
      </c>
      <c r="W208">
        <f t="shared" si="93"/>
        <v>0</v>
      </c>
      <c r="X208">
        <f>IF($B$15,_xlfn.IFNA(INDEX(תמותה!$A$1:$E$121,MATCH(U208,תמותה!$A$1:A$121,0),IF($B$11="זכר",2,4)),1),0)</f>
        <v>0</v>
      </c>
      <c r="Y208">
        <f>IF($B$15,_xlfn.IFNA(INDEX('שיפור תמותה'!$A$1:$E$8743,MATCH(U208&amp;V208,'שיפור תמותה'!$C$1:$C$8743,0),IF($B$11="זכר",4,5)),1),0)</f>
        <v>0</v>
      </c>
      <c r="Z208">
        <f>IF($B$15,_xlfn.IFNA(INDEX('שיפור תמותה'!$A$1:$E$8743,MATCH(U208&amp;V208-1,'שיפור תמותה'!$C$1:$C$8743,0),IF($B$11="זכר",4,5)),1),0)</f>
        <v>0</v>
      </c>
      <c r="AA208">
        <f t="shared" si="82"/>
        <v>0</v>
      </c>
      <c r="AB208">
        <f t="shared" si="94"/>
        <v>0</v>
      </c>
      <c r="AC208">
        <f>IF($B$15,_xlfn.IFNA(INDEX(תמותה!$A$1:$E$121,MATCH(U208,תמותה!$A$1:A$121,0),IF($B$11="זכר",3,5)),1),0)</f>
        <v>0</v>
      </c>
      <c r="AD208">
        <f t="shared" si="83"/>
        <v>0</v>
      </c>
      <c r="AE208">
        <f t="shared" si="84"/>
        <v>0</v>
      </c>
      <c r="AF208">
        <f t="shared" si="95"/>
        <v>0</v>
      </c>
      <c r="AG208">
        <f t="shared" si="96"/>
        <v>0</v>
      </c>
      <c r="AH208">
        <f t="shared" si="97"/>
        <v>0</v>
      </c>
      <c r="AI208">
        <f t="shared" si="98"/>
        <v>0</v>
      </c>
      <c r="AJ208">
        <f t="shared" si="99"/>
        <v>0</v>
      </c>
    </row>
    <row r="209" spans="5:36" x14ac:dyDescent="0.2">
      <c r="E209">
        <f t="shared" si="85"/>
        <v>0</v>
      </c>
      <c r="F209">
        <f t="shared" si="75"/>
        <v>0</v>
      </c>
      <c r="G209">
        <f t="shared" si="76"/>
        <v>0</v>
      </c>
      <c r="H209">
        <f t="shared" si="77"/>
        <v>0</v>
      </c>
      <c r="I209">
        <f t="shared" si="86"/>
        <v>0</v>
      </c>
      <c r="J209">
        <f t="shared" si="87"/>
        <v>0</v>
      </c>
      <c r="K209">
        <f t="shared" si="88"/>
        <v>0</v>
      </c>
      <c r="L209">
        <f t="shared" si="89"/>
        <v>0</v>
      </c>
      <c r="M209">
        <f t="shared" si="90"/>
        <v>0</v>
      </c>
      <c r="N209">
        <f t="shared" si="91"/>
        <v>0</v>
      </c>
      <c r="O209">
        <f>IF($B$14,_xlfn.IFNA(INDEX(תמותה!$A$1:$E$121,MATCH(F209,תמותה!$A$1:A$121,0),IF($B$9="זכר",2,4)),1),0)</f>
        <v>0</v>
      </c>
      <c r="P209">
        <f>IF($B$14,_xlfn.IFNA(INDEX('שיפור תמותה'!$A$1:$E$8743,MATCH(F209&amp;G209,'שיפור תמותה'!$C$1:$C$8743,0),IF($B$9="זכר",4,5)),1),0)</f>
        <v>0</v>
      </c>
      <c r="Q209">
        <f>IF($B$14,_xlfn.IFNA(INDEX('שיפור תמותה'!$A$1:$E$8743,MATCH(F209&amp;G209-1,'שיפור תמותה'!$C$1:$C$8743,0),IF($B$9="זכר",4,5)),1),0)</f>
        <v>0</v>
      </c>
      <c r="R209">
        <f t="shared" si="78"/>
        <v>0</v>
      </c>
      <c r="S209">
        <f t="shared" si="79"/>
        <v>0</v>
      </c>
      <c r="T209">
        <f t="shared" si="92"/>
        <v>0</v>
      </c>
      <c r="U209">
        <f t="shared" si="80"/>
        <v>0</v>
      </c>
      <c r="V209">
        <f t="shared" si="81"/>
        <v>0</v>
      </c>
      <c r="W209">
        <f t="shared" si="93"/>
        <v>0</v>
      </c>
      <c r="X209">
        <f>IF($B$15,_xlfn.IFNA(INDEX(תמותה!$A$1:$E$121,MATCH(U209,תמותה!$A$1:A$121,0),IF($B$11="זכר",2,4)),1),0)</f>
        <v>0</v>
      </c>
      <c r="Y209">
        <f>IF($B$15,_xlfn.IFNA(INDEX('שיפור תמותה'!$A$1:$E$8743,MATCH(U209&amp;V209,'שיפור תמותה'!$C$1:$C$8743,0),IF($B$11="זכר",4,5)),1),0)</f>
        <v>0</v>
      </c>
      <c r="Z209">
        <f>IF($B$15,_xlfn.IFNA(INDEX('שיפור תמותה'!$A$1:$E$8743,MATCH(U209&amp;V209-1,'שיפור תמותה'!$C$1:$C$8743,0),IF($B$11="זכר",4,5)),1),0)</f>
        <v>0</v>
      </c>
      <c r="AA209">
        <f t="shared" si="82"/>
        <v>0</v>
      </c>
      <c r="AB209">
        <f t="shared" si="94"/>
        <v>0</v>
      </c>
      <c r="AC209">
        <f>IF($B$15,_xlfn.IFNA(INDEX(תמותה!$A$1:$E$121,MATCH(U209,תמותה!$A$1:A$121,0),IF($B$11="זכר",3,5)),1),0)</f>
        <v>0</v>
      </c>
      <c r="AD209">
        <f t="shared" si="83"/>
        <v>0</v>
      </c>
      <c r="AE209">
        <f t="shared" si="84"/>
        <v>0</v>
      </c>
      <c r="AF209">
        <f t="shared" si="95"/>
        <v>0</v>
      </c>
      <c r="AG209">
        <f t="shared" si="96"/>
        <v>0</v>
      </c>
      <c r="AH209">
        <f t="shared" si="97"/>
        <v>0</v>
      </c>
      <c r="AI209">
        <f t="shared" si="98"/>
        <v>0</v>
      </c>
      <c r="AJ209">
        <f t="shared" si="99"/>
        <v>0</v>
      </c>
    </row>
    <row r="210" spans="5:36" x14ac:dyDescent="0.2">
      <c r="E210">
        <f t="shared" si="85"/>
        <v>0</v>
      </c>
      <c r="F210">
        <f t="shared" si="75"/>
        <v>0</v>
      </c>
      <c r="G210">
        <f t="shared" si="76"/>
        <v>0</v>
      </c>
      <c r="H210">
        <f t="shared" si="77"/>
        <v>0</v>
      </c>
      <c r="I210">
        <f t="shared" si="86"/>
        <v>0</v>
      </c>
      <c r="J210">
        <f t="shared" si="87"/>
        <v>0</v>
      </c>
      <c r="K210">
        <f t="shared" si="88"/>
        <v>0</v>
      </c>
      <c r="L210">
        <f t="shared" si="89"/>
        <v>0</v>
      </c>
      <c r="M210">
        <f t="shared" si="90"/>
        <v>0</v>
      </c>
      <c r="N210">
        <f t="shared" si="91"/>
        <v>0</v>
      </c>
      <c r="O210">
        <f>IF($B$14,_xlfn.IFNA(INDEX(תמותה!$A$1:$E$121,MATCH(F210,תמותה!$A$1:A$121,0),IF($B$9="זכר",2,4)),1),0)</f>
        <v>0</v>
      </c>
      <c r="P210">
        <f>IF($B$14,_xlfn.IFNA(INDEX('שיפור תמותה'!$A$1:$E$8743,MATCH(F210&amp;G210,'שיפור תמותה'!$C$1:$C$8743,0),IF($B$9="זכר",4,5)),1),0)</f>
        <v>0</v>
      </c>
      <c r="Q210">
        <f>IF($B$14,_xlfn.IFNA(INDEX('שיפור תמותה'!$A$1:$E$8743,MATCH(F210&amp;G210-1,'שיפור תמותה'!$C$1:$C$8743,0),IF($B$9="זכר",4,5)),1),0)</f>
        <v>0</v>
      </c>
      <c r="R210">
        <f t="shared" si="78"/>
        <v>0</v>
      </c>
      <c r="S210">
        <f t="shared" si="79"/>
        <v>0</v>
      </c>
      <c r="T210">
        <f t="shared" si="92"/>
        <v>0</v>
      </c>
      <c r="U210">
        <f t="shared" si="80"/>
        <v>0</v>
      </c>
      <c r="V210">
        <f t="shared" si="81"/>
        <v>0</v>
      </c>
      <c r="W210">
        <f t="shared" si="93"/>
        <v>0</v>
      </c>
      <c r="X210">
        <f>IF($B$15,_xlfn.IFNA(INDEX(תמותה!$A$1:$E$121,MATCH(U210,תמותה!$A$1:A$121,0),IF($B$11="זכר",2,4)),1),0)</f>
        <v>0</v>
      </c>
      <c r="Y210">
        <f>IF($B$15,_xlfn.IFNA(INDEX('שיפור תמותה'!$A$1:$E$8743,MATCH(U210&amp;V210,'שיפור תמותה'!$C$1:$C$8743,0),IF($B$11="זכר",4,5)),1),0)</f>
        <v>0</v>
      </c>
      <c r="Z210">
        <f>IF($B$15,_xlfn.IFNA(INDEX('שיפור תמותה'!$A$1:$E$8743,MATCH(U210&amp;V210-1,'שיפור תמותה'!$C$1:$C$8743,0),IF($B$11="זכר",4,5)),1),0)</f>
        <v>0</v>
      </c>
      <c r="AA210">
        <f t="shared" si="82"/>
        <v>0</v>
      </c>
      <c r="AB210">
        <f t="shared" si="94"/>
        <v>0</v>
      </c>
      <c r="AC210">
        <f>IF($B$15,_xlfn.IFNA(INDEX(תמותה!$A$1:$E$121,MATCH(U210,תמותה!$A$1:A$121,0),IF($B$11="זכר",3,5)),1),0)</f>
        <v>0</v>
      </c>
      <c r="AD210">
        <f t="shared" si="83"/>
        <v>0</v>
      </c>
      <c r="AE210">
        <f t="shared" si="84"/>
        <v>0</v>
      </c>
      <c r="AF210">
        <f t="shared" si="95"/>
        <v>0</v>
      </c>
      <c r="AG210">
        <f t="shared" si="96"/>
        <v>0</v>
      </c>
      <c r="AH210">
        <f t="shared" si="97"/>
        <v>0</v>
      </c>
      <c r="AI210">
        <f t="shared" si="98"/>
        <v>0</v>
      </c>
      <c r="AJ210">
        <f t="shared" si="99"/>
        <v>0</v>
      </c>
    </row>
    <row r="211" spans="5:36" x14ac:dyDescent="0.2">
      <c r="E211">
        <f t="shared" si="85"/>
        <v>0</v>
      </c>
      <c r="F211">
        <f t="shared" si="75"/>
        <v>0</v>
      </c>
      <c r="G211">
        <f t="shared" si="76"/>
        <v>0</v>
      </c>
      <c r="H211">
        <f t="shared" si="77"/>
        <v>0</v>
      </c>
      <c r="I211">
        <f t="shared" si="86"/>
        <v>0</v>
      </c>
      <c r="J211">
        <f t="shared" si="87"/>
        <v>0</v>
      </c>
      <c r="K211">
        <f t="shared" si="88"/>
        <v>0</v>
      </c>
      <c r="L211">
        <f t="shared" si="89"/>
        <v>0</v>
      </c>
      <c r="M211">
        <f t="shared" si="90"/>
        <v>0</v>
      </c>
      <c r="N211">
        <f t="shared" si="91"/>
        <v>0</v>
      </c>
      <c r="O211">
        <f>IF($B$14,_xlfn.IFNA(INDEX(תמותה!$A$1:$E$121,MATCH(F211,תמותה!$A$1:A$121,0),IF($B$9="זכר",2,4)),1),0)</f>
        <v>0</v>
      </c>
      <c r="P211">
        <f>IF($B$14,_xlfn.IFNA(INDEX('שיפור תמותה'!$A$1:$E$8743,MATCH(F211&amp;G211,'שיפור תמותה'!$C$1:$C$8743,0),IF($B$9="זכר",4,5)),1),0)</f>
        <v>0</v>
      </c>
      <c r="Q211">
        <f>IF($B$14,_xlfn.IFNA(INDEX('שיפור תמותה'!$A$1:$E$8743,MATCH(F211&amp;G211-1,'שיפור תמותה'!$C$1:$C$8743,0),IF($B$9="זכר",4,5)),1),0)</f>
        <v>0</v>
      </c>
      <c r="R211">
        <f t="shared" si="78"/>
        <v>0</v>
      </c>
      <c r="S211">
        <f t="shared" si="79"/>
        <v>0</v>
      </c>
      <c r="T211">
        <f t="shared" si="92"/>
        <v>0</v>
      </c>
      <c r="U211">
        <f t="shared" si="80"/>
        <v>0</v>
      </c>
      <c r="V211">
        <f t="shared" si="81"/>
        <v>0</v>
      </c>
      <c r="W211">
        <f t="shared" si="93"/>
        <v>0</v>
      </c>
      <c r="X211">
        <f>IF($B$15,_xlfn.IFNA(INDEX(תמותה!$A$1:$E$121,MATCH(U211,תמותה!$A$1:A$121,0),IF($B$11="זכר",2,4)),1),0)</f>
        <v>0</v>
      </c>
      <c r="Y211">
        <f>IF($B$15,_xlfn.IFNA(INDEX('שיפור תמותה'!$A$1:$E$8743,MATCH(U211&amp;V211,'שיפור תמותה'!$C$1:$C$8743,0),IF($B$11="זכר",4,5)),1),0)</f>
        <v>0</v>
      </c>
      <c r="Z211">
        <f>IF($B$15,_xlfn.IFNA(INDEX('שיפור תמותה'!$A$1:$E$8743,MATCH(U211&amp;V211-1,'שיפור תמותה'!$C$1:$C$8743,0),IF($B$11="זכר",4,5)),1),0)</f>
        <v>0</v>
      </c>
      <c r="AA211">
        <f t="shared" si="82"/>
        <v>0</v>
      </c>
      <c r="AB211">
        <f t="shared" si="94"/>
        <v>0</v>
      </c>
      <c r="AC211">
        <f>IF($B$15,_xlfn.IFNA(INDEX(תמותה!$A$1:$E$121,MATCH(U211,תמותה!$A$1:A$121,0),IF($B$11="זכר",3,5)),1),0)</f>
        <v>0</v>
      </c>
      <c r="AD211">
        <f t="shared" si="83"/>
        <v>0</v>
      </c>
      <c r="AE211">
        <f t="shared" si="84"/>
        <v>0</v>
      </c>
      <c r="AF211">
        <f t="shared" si="95"/>
        <v>0</v>
      </c>
      <c r="AG211">
        <f t="shared" si="96"/>
        <v>0</v>
      </c>
      <c r="AH211">
        <f t="shared" si="97"/>
        <v>0</v>
      </c>
      <c r="AI211">
        <f t="shared" si="98"/>
        <v>0</v>
      </c>
      <c r="AJ211">
        <f t="shared" si="99"/>
        <v>0</v>
      </c>
    </row>
    <row r="212" spans="5:36" x14ac:dyDescent="0.2">
      <c r="E212">
        <f t="shared" si="85"/>
        <v>0</v>
      </c>
      <c r="F212">
        <f t="shared" si="75"/>
        <v>0</v>
      </c>
      <c r="G212">
        <f t="shared" si="76"/>
        <v>0</v>
      </c>
      <c r="H212">
        <f t="shared" si="77"/>
        <v>0</v>
      </c>
      <c r="I212">
        <f t="shared" si="86"/>
        <v>0</v>
      </c>
      <c r="J212">
        <f t="shared" si="87"/>
        <v>0</v>
      </c>
      <c r="K212">
        <f t="shared" si="88"/>
        <v>0</v>
      </c>
      <c r="L212">
        <f t="shared" si="89"/>
        <v>0</v>
      </c>
      <c r="M212">
        <f t="shared" si="90"/>
        <v>0</v>
      </c>
      <c r="N212">
        <f t="shared" si="91"/>
        <v>0</v>
      </c>
      <c r="O212">
        <f>IF($B$14,_xlfn.IFNA(INDEX(תמותה!$A$1:$E$121,MATCH(F212,תמותה!$A$1:A$121,0),IF($B$9="זכר",2,4)),1),0)</f>
        <v>0</v>
      </c>
      <c r="P212">
        <f>IF($B$14,_xlfn.IFNA(INDEX('שיפור תמותה'!$A$1:$E$8743,MATCH(F212&amp;G212,'שיפור תמותה'!$C$1:$C$8743,0),IF($B$9="זכר",4,5)),1),0)</f>
        <v>0</v>
      </c>
      <c r="Q212">
        <f>IF($B$14,_xlfn.IFNA(INDEX('שיפור תמותה'!$A$1:$E$8743,MATCH(F212&amp;G212-1,'שיפור תמותה'!$C$1:$C$8743,0),IF($B$9="זכר",4,5)),1),0)</f>
        <v>0</v>
      </c>
      <c r="R212">
        <f t="shared" si="78"/>
        <v>0</v>
      </c>
      <c r="S212">
        <f t="shared" si="79"/>
        <v>0</v>
      </c>
      <c r="T212">
        <f t="shared" si="92"/>
        <v>0</v>
      </c>
      <c r="U212">
        <f t="shared" si="80"/>
        <v>0</v>
      </c>
      <c r="V212">
        <f t="shared" si="81"/>
        <v>0</v>
      </c>
      <c r="W212">
        <f t="shared" si="93"/>
        <v>0</v>
      </c>
      <c r="X212">
        <f>IF($B$15,_xlfn.IFNA(INDEX(תמותה!$A$1:$E$121,MATCH(U212,תמותה!$A$1:A$121,0),IF($B$11="זכר",2,4)),1),0)</f>
        <v>0</v>
      </c>
      <c r="Y212">
        <f>IF($B$15,_xlfn.IFNA(INDEX('שיפור תמותה'!$A$1:$E$8743,MATCH(U212&amp;V212,'שיפור תמותה'!$C$1:$C$8743,0),IF($B$11="זכר",4,5)),1),0)</f>
        <v>0</v>
      </c>
      <c r="Z212">
        <f>IF($B$15,_xlfn.IFNA(INDEX('שיפור תמותה'!$A$1:$E$8743,MATCH(U212&amp;V212-1,'שיפור תמותה'!$C$1:$C$8743,0),IF($B$11="זכר",4,5)),1),0)</f>
        <v>0</v>
      </c>
      <c r="AA212">
        <f t="shared" si="82"/>
        <v>0</v>
      </c>
      <c r="AB212">
        <f t="shared" si="94"/>
        <v>0</v>
      </c>
      <c r="AC212">
        <f>IF($B$15,_xlfn.IFNA(INDEX(תמותה!$A$1:$E$121,MATCH(U212,תמותה!$A$1:A$121,0),IF($B$11="זכר",3,5)),1),0)</f>
        <v>0</v>
      </c>
      <c r="AD212">
        <f t="shared" si="83"/>
        <v>0</v>
      </c>
      <c r="AE212">
        <f t="shared" si="84"/>
        <v>0</v>
      </c>
      <c r="AF212">
        <f t="shared" si="95"/>
        <v>0</v>
      </c>
      <c r="AG212">
        <f t="shared" si="96"/>
        <v>0</v>
      </c>
      <c r="AH212">
        <f t="shared" si="97"/>
        <v>0</v>
      </c>
      <c r="AI212">
        <f t="shared" si="98"/>
        <v>0</v>
      </c>
      <c r="AJ212">
        <f t="shared" si="99"/>
        <v>0</v>
      </c>
    </row>
    <row r="213" spans="5:36" x14ac:dyDescent="0.2">
      <c r="E213">
        <f t="shared" si="85"/>
        <v>0</v>
      </c>
      <c r="F213">
        <f t="shared" si="75"/>
        <v>0</v>
      </c>
      <c r="G213">
        <f t="shared" si="76"/>
        <v>0</v>
      </c>
      <c r="H213">
        <f t="shared" si="77"/>
        <v>0</v>
      </c>
      <c r="I213">
        <f t="shared" si="86"/>
        <v>0</v>
      </c>
      <c r="J213">
        <f t="shared" si="87"/>
        <v>0</v>
      </c>
      <c r="K213">
        <f t="shared" si="88"/>
        <v>0</v>
      </c>
      <c r="L213">
        <f t="shared" si="89"/>
        <v>0</v>
      </c>
      <c r="M213">
        <f t="shared" si="90"/>
        <v>0</v>
      </c>
      <c r="N213">
        <f t="shared" si="91"/>
        <v>0</v>
      </c>
      <c r="O213">
        <f>IF($B$14,_xlfn.IFNA(INDEX(תמותה!$A$1:$E$121,MATCH(F213,תמותה!$A$1:A$121,0),IF($B$9="זכר",2,4)),1),0)</f>
        <v>0</v>
      </c>
      <c r="P213">
        <f>IF($B$14,_xlfn.IFNA(INDEX('שיפור תמותה'!$A$1:$E$8743,MATCH(F213&amp;G213,'שיפור תמותה'!$C$1:$C$8743,0),IF($B$9="זכר",4,5)),1),0)</f>
        <v>0</v>
      </c>
      <c r="Q213">
        <f>IF($B$14,_xlfn.IFNA(INDEX('שיפור תמותה'!$A$1:$E$8743,MATCH(F213&amp;G213-1,'שיפור תמותה'!$C$1:$C$8743,0),IF($B$9="זכר",4,5)),1),0)</f>
        <v>0</v>
      </c>
      <c r="R213">
        <f t="shared" si="78"/>
        <v>0</v>
      </c>
      <c r="S213">
        <f t="shared" si="79"/>
        <v>0</v>
      </c>
      <c r="T213">
        <f t="shared" si="92"/>
        <v>0</v>
      </c>
      <c r="U213">
        <f t="shared" si="80"/>
        <v>0</v>
      </c>
      <c r="V213">
        <f t="shared" si="81"/>
        <v>0</v>
      </c>
      <c r="W213">
        <f t="shared" si="93"/>
        <v>0</v>
      </c>
      <c r="X213">
        <f>IF($B$15,_xlfn.IFNA(INDEX(תמותה!$A$1:$E$121,MATCH(U213,תמותה!$A$1:A$121,0),IF($B$11="זכר",2,4)),1),0)</f>
        <v>0</v>
      </c>
      <c r="Y213">
        <f>IF($B$15,_xlfn.IFNA(INDEX('שיפור תמותה'!$A$1:$E$8743,MATCH(U213&amp;V213,'שיפור תמותה'!$C$1:$C$8743,0),IF($B$11="זכר",4,5)),1),0)</f>
        <v>0</v>
      </c>
      <c r="Z213">
        <f>IF($B$15,_xlfn.IFNA(INDEX('שיפור תמותה'!$A$1:$E$8743,MATCH(U213&amp;V213-1,'שיפור תמותה'!$C$1:$C$8743,0),IF($B$11="זכר",4,5)),1),0)</f>
        <v>0</v>
      </c>
      <c r="AA213">
        <f t="shared" si="82"/>
        <v>0</v>
      </c>
      <c r="AB213">
        <f t="shared" si="94"/>
        <v>0</v>
      </c>
      <c r="AC213">
        <f>IF($B$15,_xlfn.IFNA(INDEX(תמותה!$A$1:$E$121,MATCH(U213,תמותה!$A$1:A$121,0),IF($B$11="זכר",3,5)),1),0)</f>
        <v>0</v>
      </c>
      <c r="AD213">
        <f t="shared" si="83"/>
        <v>0</v>
      </c>
      <c r="AE213">
        <f t="shared" si="84"/>
        <v>0</v>
      </c>
      <c r="AF213">
        <f t="shared" si="95"/>
        <v>0</v>
      </c>
      <c r="AG213">
        <f t="shared" si="96"/>
        <v>0</v>
      </c>
      <c r="AH213">
        <f t="shared" si="97"/>
        <v>0</v>
      </c>
      <c r="AI213">
        <f t="shared" si="98"/>
        <v>0</v>
      </c>
      <c r="AJ213">
        <f t="shared" si="99"/>
        <v>0</v>
      </c>
    </row>
    <row r="214" spans="5:36" x14ac:dyDescent="0.2">
      <c r="E214">
        <f t="shared" si="85"/>
        <v>0</v>
      </c>
      <c r="F214">
        <f t="shared" si="75"/>
        <v>0</v>
      </c>
      <c r="G214">
        <f t="shared" si="76"/>
        <v>0</v>
      </c>
      <c r="H214">
        <f t="shared" si="77"/>
        <v>0</v>
      </c>
      <c r="I214">
        <f t="shared" si="86"/>
        <v>0</v>
      </c>
      <c r="J214">
        <f t="shared" si="87"/>
        <v>0</v>
      </c>
      <c r="K214">
        <f t="shared" si="88"/>
        <v>0</v>
      </c>
      <c r="L214">
        <f t="shared" si="89"/>
        <v>0</v>
      </c>
      <c r="M214">
        <f t="shared" si="90"/>
        <v>0</v>
      </c>
      <c r="N214">
        <f t="shared" si="91"/>
        <v>0</v>
      </c>
      <c r="O214">
        <f>IF($B$14,_xlfn.IFNA(INDEX(תמותה!$A$1:$E$121,MATCH(F214,תמותה!$A$1:A$121,0),IF($B$9="זכר",2,4)),1),0)</f>
        <v>0</v>
      </c>
      <c r="P214">
        <f>IF($B$14,_xlfn.IFNA(INDEX('שיפור תמותה'!$A$1:$E$8743,MATCH(F214&amp;G214,'שיפור תמותה'!$C$1:$C$8743,0),IF($B$9="זכר",4,5)),1),0)</f>
        <v>0</v>
      </c>
      <c r="Q214">
        <f>IF($B$14,_xlfn.IFNA(INDEX('שיפור תמותה'!$A$1:$E$8743,MATCH(F214&amp;G214-1,'שיפור תמותה'!$C$1:$C$8743,0),IF($B$9="זכר",4,5)),1),0)</f>
        <v>0</v>
      </c>
      <c r="R214">
        <f t="shared" si="78"/>
        <v>0</v>
      </c>
      <c r="S214">
        <f t="shared" si="79"/>
        <v>0</v>
      </c>
      <c r="T214">
        <f t="shared" si="92"/>
        <v>0</v>
      </c>
      <c r="U214">
        <f t="shared" si="80"/>
        <v>0</v>
      </c>
      <c r="V214">
        <f t="shared" si="81"/>
        <v>0</v>
      </c>
      <c r="W214">
        <f t="shared" si="93"/>
        <v>0</v>
      </c>
      <c r="X214">
        <f>IF($B$15,_xlfn.IFNA(INDEX(תמותה!$A$1:$E$121,MATCH(U214,תמותה!$A$1:A$121,0),IF($B$11="זכר",2,4)),1),0)</f>
        <v>0</v>
      </c>
      <c r="Y214">
        <f>IF($B$15,_xlfn.IFNA(INDEX('שיפור תמותה'!$A$1:$E$8743,MATCH(U214&amp;V214,'שיפור תמותה'!$C$1:$C$8743,0),IF($B$11="זכר",4,5)),1),0)</f>
        <v>0</v>
      </c>
      <c r="Z214">
        <f>IF($B$15,_xlfn.IFNA(INDEX('שיפור תמותה'!$A$1:$E$8743,MATCH(U214&amp;V214-1,'שיפור תמותה'!$C$1:$C$8743,0),IF($B$11="זכר",4,5)),1),0)</f>
        <v>0</v>
      </c>
      <c r="AA214">
        <f t="shared" si="82"/>
        <v>0</v>
      </c>
      <c r="AB214">
        <f t="shared" si="94"/>
        <v>0</v>
      </c>
      <c r="AC214">
        <f>IF($B$15,_xlfn.IFNA(INDEX(תמותה!$A$1:$E$121,MATCH(U214,תמותה!$A$1:A$121,0),IF($B$11="זכר",3,5)),1),0)</f>
        <v>0</v>
      </c>
      <c r="AD214">
        <f t="shared" si="83"/>
        <v>0</v>
      </c>
      <c r="AE214">
        <f t="shared" si="84"/>
        <v>0</v>
      </c>
      <c r="AF214">
        <f t="shared" si="95"/>
        <v>0</v>
      </c>
      <c r="AG214">
        <f t="shared" si="96"/>
        <v>0</v>
      </c>
      <c r="AH214">
        <f t="shared" si="97"/>
        <v>0</v>
      </c>
      <c r="AI214">
        <f t="shared" si="98"/>
        <v>0</v>
      </c>
      <c r="AJ214">
        <f t="shared" si="99"/>
        <v>0</v>
      </c>
    </row>
    <row r="215" spans="5:36" x14ac:dyDescent="0.2">
      <c r="E215">
        <f t="shared" si="85"/>
        <v>0</v>
      </c>
      <c r="F215">
        <f t="shared" si="75"/>
        <v>0</v>
      </c>
      <c r="G215">
        <f t="shared" si="76"/>
        <v>0</v>
      </c>
      <c r="H215">
        <f t="shared" si="77"/>
        <v>0</v>
      </c>
      <c r="I215">
        <f t="shared" si="86"/>
        <v>0</v>
      </c>
      <c r="J215">
        <f t="shared" si="87"/>
        <v>0</v>
      </c>
      <c r="K215">
        <f t="shared" si="88"/>
        <v>0</v>
      </c>
      <c r="L215">
        <f t="shared" si="89"/>
        <v>0</v>
      </c>
      <c r="M215">
        <f t="shared" si="90"/>
        <v>0</v>
      </c>
      <c r="N215">
        <f t="shared" si="91"/>
        <v>0</v>
      </c>
      <c r="O215">
        <f>IF($B$14,_xlfn.IFNA(INDEX(תמותה!$A$1:$E$121,MATCH(F215,תמותה!$A$1:A$121,0),IF($B$9="זכר",2,4)),1),0)</f>
        <v>0</v>
      </c>
      <c r="P215">
        <f>IF($B$14,_xlfn.IFNA(INDEX('שיפור תמותה'!$A$1:$E$8743,MATCH(F215&amp;G215,'שיפור תמותה'!$C$1:$C$8743,0),IF($B$9="זכר",4,5)),1),0)</f>
        <v>0</v>
      </c>
      <c r="Q215">
        <f>IF($B$14,_xlfn.IFNA(INDEX('שיפור תמותה'!$A$1:$E$8743,MATCH(F215&amp;G215-1,'שיפור תמותה'!$C$1:$C$8743,0),IF($B$9="זכר",4,5)),1),0)</f>
        <v>0</v>
      </c>
      <c r="R215">
        <f t="shared" si="78"/>
        <v>0</v>
      </c>
      <c r="S215">
        <f t="shared" si="79"/>
        <v>0</v>
      </c>
      <c r="T215">
        <f t="shared" si="92"/>
        <v>0</v>
      </c>
      <c r="U215">
        <f t="shared" si="80"/>
        <v>0</v>
      </c>
      <c r="V215">
        <f t="shared" si="81"/>
        <v>0</v>
      </c>
      <c r="W215">
        <f t="shared" si="93"/>
        <v>0</v>
      </c>
      <c r="X215">
        <f>IF($B$15,_xlfn.IFNA(INDEX(תמותה!$A$1:$E$121,MATCH(U215,תמותה!$A$1:A$121,0),IF($B$11="זכר",2,4)),1),0)</f>
        <v>0</v>
      </c>
      <c r="Y215">
        <f>IF($B$15,_xlfn.IFNA(INDEX('שיפור תמותה'!$A$1:$E$8743,MATCH(U215&amp;V215,'שיפור תמותה'!$C$1:$C$8743,0),IF($B$11="זכר",4,5)),1),0)</f>
        <v>0</v>
      </c>
      <c r="Z215">
        <f>IF($B$15,_xlfn.IFNA(INDEX('שיפור תמותה'!$A$1:$E$8743,MATCH(U215&amp;V215-1,'שיפור תמותה'!$C$1:$C$8743,0),IF($B$11="זכר",4,5)),1),0)</f>
        <v>0</v>
      </c>
      <c r="AA215">
        <f t="shared" si="82"/>
        <v>0</v>
      </c>
      <c r="AB215">
        <f t="shared" si="94"/>
        <v>0</v>
      </c>
      <c r="AC215">
        <f>IF($B$15,_xlfn.IFNA(INDEX(תמותה!$A$1:$E$121,MATCH(U215,תמותה!$A$1:A$121,0),IF($B$11="זכר",3,5)),1),0)</f>
        <v>0</v>
      </c>
      <c r="AD215">
        <f t="shared" si="83"/>
        <v>0</v>
      </c>
      <c r="AE215">
        <f t="shared" si="84"/>
        <v>0</v>
      </c>
      <c r="AF215">
        <f t="shared" si="95"/>
        <v>0</v>
      </c>
      <c r="AG215">
        <f t="shared" si="96"/>
        <v>0</v>
      </c>
      <c r="AH215">
        <f t="shared" si="97"/>
        <v>0</v>
      </c>
      <c r="AI215">
        <f t="shared" si="98"/>
        <v>0</v>
      </c>
      <c r="AJ215">
        <f t="shared" si="99"/>
        <v>0</v>
      </c>
    </row>
    <row r="216" spans="5:36" x14ac:dyDescent="0.2">
      <c r="E216">
        <f t="shared" si="85"/>
        <v>0</v>
      </c>
      <c r="F216">
        <f t="shared" si="75"/>
        <v>0</v>
      </c>
      <c r="G216">
        <f t="shared" si="76"/>
        <v>0</v>
      </c>
      <c r="H216">
        <f t="shared" si="77"/>
        <v>0</v>
      </c>
      <c r="I216">
        <f t="shared" si="86"/>
        <v>0</v>
      </c>
      <c r="J216">
        <f t="shared" si="87"/>
        <v>0</v>
      </c>
      <c r="K216">
        <f t="shared" si="88"/>
        <v>0</v>
      </c>
      <c r="L216">
        <f t="shared" si="89"/>
        <v>0</v>
      </c>
      <c r="M216">
        <f t="shared" si="90"/>
        <v>0</v>
      </c>
      <c r="N216">
        <f t="shared" si="91"/>
        <v>0</v>
      </c>
      <c r="O216">
        <f>IF($B$14,_xlfn.IFNA(INDEX(תמותה!$A$1:$E$121,MATCH(F216,תמותה!$A$1:A$121,0),IF($B$9="זכר",2,4)),1),0)</f>
        <v>0</v>
      </c>
      <c r="P216">
        <f>IF($B$14,_xlfn.IFNA(INDEX('שיפור תמותה'!$A$1:$E$8743,MATCH(F216&amp;G216,'שיפור תמותה'!$C$1:$C$8743,0),IF($B$9="זכר",4,5)),1),0)</f>
        <v>0</v>
      </c>
      <c r="Q216">
        <f>IF($B$14,_xlfn.IFNA(INDEX('שיפור תמותה'!$A$1:$E$8743,MATCH(F216&amp;G216-1,'שיפור תמותה'!$C$1:$C$8743,0),IF($B$9="זכר",4,5)),1),0)</f>
        <v>0</v>
      </c>
      <c r="R216">
        <f t="shared" si="78"/>
        <v>0</v>
      </c>
      <c r="S216">
        <f t="shared" si="79"/>
        <v>0</v>
      </c>
      <c r="T216">
        <f t="shared" si="92"/>
        <v>0</v>
      </c>
      <c r="U216">
        <f t="shared" si="80"/>
        <v>0</v>
      </c>
      <c r="V216">
        <f t="shared" si="81"/>
        <v>0</v>
      </c>
      <c r="W216">
        <f t="shared" si="93"/>
        <v>0</v>
      </c>
      <c r="X216">
        <f>IF($B$15,_xlfn.IFNA(INDEX(תמותה!$A$1:$E$121,MATCH(U216,תמותה!$A$1:A$121,0),IF($B$11="זכר",2,4)),1),0)</f>
        <v>0</v>
      </c>
      <c r="Y216">
        <f>IF($B$15,_xlfn.IFNA(INDEX('שיפור תמותה'!$A$1:$E$8743,MATCH(U216&amp;V216,'שיפור תמותה'!$C$1:$C$8743,0),IF($B$11="זכר",4,5)),1),0)</f>
        <v>0</v>
      </c>
      <c r="Z216">
        <f>IF($B$15,_xlfn.IFNA(INDEX('שיפור תמותה'!$A$1:$E$8743,MATCH(U216&amp;V216-1,'שיפור תמותה'!$C$1:$C$8743,0),IF($B$11="זכר",4,5)),1),0)</f>
        <v>0</v>
      </c>
      <c r="AA216">
        <f t="shared" si="82"/>
        <v>0</v>
      </c>
      <c r="AB216">
        <f t="shared" si="94"/>
        <v>0</v>
      </c>
      <c r="AC216">
        <f>IF($B$15,_xlfn.IFNA(INDEX(תמותה!$A$1:$E$121,MATCH(U216,תמותה!$A$1:A$121,0),IF($B$11="זכר",3,5)),1),0)</f>
        <v>0</v>
      </c>
      <c r="AD216">
        <f t="shared" si="83"/>
        <v>0</v>
      </c>
      <c r="AE216">
        <f t="shared" si="84"/>
        <v>0</v>
      </c>
      <c r="AF216">
        <f t="shared" si="95"/>
        <v>0</v>
      </c>
      <c r="AG216">
        <f t="shared" si="96"/>
        <v>0</v>
      </c>
      <c r="AH216">
        <f t="shared" si="97"/>
        <v>0</v>
      </c>
      <c r="AI216">
        <f t="shared" si="98"/>
        <v>0</v>
      </c>
      <c r="AJ216">
        <f t="shared" si="99"/>
        <v>0</v>
      </c>
    </row>
    <row r="217" spans="5:36" x14ac:dyDescent="0.2">
      <c r="E217">
        <f t="shared" si="85"/>
        <v>0</v>
      </c>
      <c r="F217">
        <f t="shared" si="75"/>
        <v>0</v>
      </c>
      <c r="G217">
        <f t="shared" si="76"/>
        <v>0</v>
      </c>
      <c r="H217">
        <f t="shared" si="77"/>
        <v>0</v>
      </c>
      <c r="I217">
        <f t="shared" si="86"/>
        <v>0</v>
      </c>
      <c r="J217">
        <f t="shared" si="87"/>
        <v>0</v>
      </c>
      <c r="K217">
        <f t="shared" si="88"/>
        <v>0</v>
      </c>
      <c r="L217">
        <f t="shared" si="89"/>
        <v>0</v>
      </c>
      <c r="M217">
        <f t="shared" si="90"/>
        <v>0</v>
      </c>
      <c r="N217">
        <f t="shared" si="91"/>
        <v>0</v>
      </c>
      <c r="O217">
        <f>IF($B$14,_xlfn.IFNA(INDEX(תמותה!$A$1:$E$121,MATCH(F217,תמותה!$A$1:A$121,0),IF($B$9="זכר",2,4)),1),0)</f>
        <v>0</v>
      </c>
      <c r="P217">
        <f>IF($B$14,_xlfn.IFNA(INDEX('שיפור תמותה'!$A$1:$E$8743,MATCH(F217&amp;G217,'שיפור תמותה'!$C$1:$C$8743,0),IF($B$9="זכר",4,5)),1),0)</f>
        <v>0</v>
      </c>
      <c r="Q217">
        <f>IF($B$14,_xlfn.IFNA(INDEX('שיפור תמותה'!$A$1:$E$8743,MATCH(F217&amp;G217-1,'שיפור תמותה'!$C$1:$C$8743,0),IF($B$9="זכר",4,5)),1),0)</f>
        <v>0</v>
      </c>
      <c r="R217">
        <f t="shared" si="78"/>
        <v>0</v>
      </c>
      <c r="S217">
        <f t="shared" si="79"/>
        <v>0</v>
      </c>
      <c r="T217">
        <f t="shared" si="92"/>
        <v>0</v>
      </c>
      <c r="U217">
        <f t="shared" si="80"/>
        <v>0</v>
      </c>
      <c r="V217">
        <f t="shared" si="81"/>
        <v>0</v>
      </c>
      <c r="W217">
        <f t="shared" si="93"/>
        <v>0</v>
      </c>
      <c r="X217">
        <f>IF($B$15,_xlfn.IFNA(INDEX(תמותה!$A$1:$E$121,MATCH(U217,תמותה!$A$1:A$121,0),IF($B$11="זכר",2,4)),1),0)</f>
        <v>0</v>
      </c>
      <c r="Y217">
        <f>IF($B$15,_xlfn.IFNA(INDEX('שיפור תמותה'!$A$1:$E$8743,MATCH(U217&amp;V217,'שיפור תמותה'!$C$1:$C$8743,0),IF($B$11="זכר",4,5)),1),0)</f>
        <v>0</v>
      </c>
      <c r="Z217">
        <f>IF($B$15,_xlfn.IFNA(INDEX('שיפור תמותה'!$A$1:$E$8743,MATCH(U217&amp;V217-1,'שיפור תמותה'!$C$1:$C$8743,0),IF($B$11="זכר",4,5)),1),0)</f>
        <v>0</v>
      </c>
      <c r="AA217">
        <f t="shared" si="82"/>
        <v>0</v>
      </c>
      <c r="AB217">
        <f t="shared" si="94"/>
        <v>0</v>
      </c>
      <c r="AC217">
        <f>IF($B$15,_xlfn.IFNA(INDEX(תמותה!$A$1:$E$121,MATCH(U217,תמותה!$A$1:A$121,0),IF($B$11="זכר",3,5)),1),0)</f>
        <v>0</v>
      </c>
      <c r="AD217">
        <f t="shared" si="83"/>
        <v>0</v>
      </c>
      <c r="AE217">
        <f t="shared" si="84"/>
        <v>0</v>
      </c>
      <c r="AF217">
        <f t="shared" si="95"/>
        <v>0</v>
      </c>
      <c r="AG217">
        <f t="shared" si="96"/>
        <v>0</v>
      </c>
      <c r="AH217">
        <f t="shared" si="97"/>
        <v>0</v>
      </c>
      <c r="AI217">
        <f t="shared" si="98"/>
        <v>0</v>
      </c>
      <c r="AJ217">
        <f t="shared" si="99"/>
        <v>0</v>
      </c>
    </row>
    <row r="218" spans="5:36" x14ac:dyDescent="0.2">
      <c r="E218">
        <f t="shared" si="85"/>
        <v>0</v>
      </c>
      <c r="F218">
        <f t="shared" si="75"/>
        <v>0</v>
      </c>
      <c r="G218">
        <f t="shared" si="76"/>
        <v>0</v>
      </c>
      <c r="H218">
        <f t="shared" si="77"/>
        <v>0</v>
      </c>
      <c r="I218">
        <f t="shared" si="86"/>
        <v>0</v>
      </c>
      <c r="J218">
        <f t="shared" si="87"/>
        <v>0</v>
      </c>
      <c r="K218">
        <f t="shared" si="88"/>
        <v>0</v>
      </c>
      <c r="L218">
        <f t="shared" si="89"/>
        <v>0</v>
      </c>
      <c r="M218">
        <f t="shared" si="90"/>
        <v>0</v>
      </c>
      <c r="N218">
        <f t="shared" si="91"/>
        <v>0</v>
      </c>
      <c r="O218">
        <f>IF($B$14,_xlfn.IFNA(INDEX(תמותה!$A$1:$E$121,MATCH(F218,תמותה!$A$1:A$121,0),IF($B$9="זכר",2,4)),1),0)</f>
        <v>0</v>
      </c>
      <c r="P218">
        <f>IF($B$14,_xlfn.IFNA(INDEX('שיפור תמותה'!$A$1:$E$8743,MATCH(F218&amp;G218,'שיפור תמותה'!$C$1:$C$8743,0),IF($B$9="זכר",4,5)),1),0)</f>
        <v>0</v>
      </c>
      <c r="Q218">
        <f>IF($B$14,_xlfn.IFNA(INDEX('שיפור תמותה'!$A$1:$E$8743,MATCH(F218&amp;G218-1,'שיפור תמותה'!$C$1:$C$8743,0),IF($B$9="זכר",4,5)),1),0)</f>
        <v>0</v>
      </c>
      <c r="R218">
        <f t="shared" si="78"/>
        <v>0</v>
      </c>
      <c r="S218">
        <f t="shared" si="79"/>
        <v>0</v>
      </c>
      <c r="T218">
        <f t="shared" si="92"/>
        <v>0</v>
      </c>
      <c r="U218">
        <f t="shared" si="80"/>
        <v>0</v>
      </c>
      <c r="V218">
        <f t="shared" si="81"/>
        <v>0</v>
      </c>
      <c r="W218">
        <f t="shared" si="93"/>
        <v>0</v>
      </c>
      <c r="X218">
        <f>IF($B$15,_xlfn.IFNA(INDEX(תמותה!$A$1:$E$121,MATCH(U218,תמותה!$A$1:A$121,0),IF($B$11="זכר",2,4)),1),0)</f>
        <v>0</v>
      </c>
      <c r="Y218">
        <f>IF($B$15,_xlfn.IFNA(INDEX('שיפור תמותה'!$A$1:$E$8743,MATCH(U218&amp;V218,'שיפור תמותה'!$C$1:$C$8743,0),IF($B$11="זכר",4,5)),1),0)</f>
        <v>0</v>
      </c>
      <c r="Z218">
        <f>IF($B$15,_xlfn.IFNA(INDEX('שיפור תמותה'!$A$1:$E$8743,MATCH(U218&amp;V218-1,'שיפור תמותה'!$C$1:$C$8743,0),IF($B$11="זכר",4,5)),1),0)</f>
        <v>0</v>
      </c>
      <c r="AA218">
        <f t="shared" si="82"/>
        <v>0</v>
      </c>
      <c r="AB218">
        <f t="shared" si="94"/>
        <v>0</v>
      </c>
      <c r="AC218">
        <f>IF($B$15,_xlfn.IFNA(INDEX(תמותה!$A$1:$E$121,MATCH(U218,תמותה!$A$1:A$121,0),IF($B$11="זכר",3,5)),1),0)</f>
        <v>0</v>
      </c>
      <c r="AD218">
        <f t="shared" si="83"/>
        <v>0</v>
      </c>
      <c r="AE218">
        <f t="shared" si="84"/>
        <v>0</v>
      </c>
      <c r="AF218">
        <f t="shared" si="95"/>
        <v>0</v>
      </c>
      <c r="AG218">
        <f t="shared" si="96"/>
        <v>0</v>
      </c>
      <c r="AH218">
        <f t="shared" si="97"/>
        <v>0</v>
      </c>
      <c r="AI218">
        <f t="shared" si="98"/>
        <v>0</v>
      </c>
      <c r="AJ218">
        <f t="shared" si="99"/>
        <v>0</v>
      </c>
    </row>
    <row r="219" spans="5:36" x14ac:dyDescent="0.2">
      <c r="E219">
        <f t="shared" si="85"/>
        <v>0</v>
      </c>
      <c r="F219">
        <f t="shared" si="75"/>
        <v>0</v>
      </c>
      <c r="G219">
        <f t="shared" si="76"/>
        <v>0</v>
      </c>
      <c r="H219">
        <f t="shared" si="77"/>
        <v>0</v>
      </c>
      <c r="I219">
        <f t="shared" si="86"/>
        <v>0</v>
      </c>
      <c r="J219">
        <f t="shared" si="87"/>
        <v>0</v>
      </c>
      <c r="K219">
        <f t="shared" si="88"/>
        <v>0</v>
      </c>
      <c r="L219">
        <f t="shared" si="89"/>
        <v>0</v>
      </c>
      <c r="M219">
        <f t="shared" si="90"/>
        <v>0</v>
      </c>
      <c r="N219">
        <f t="shared" si="91"/>
        <v>0</v>
      </c>
      <c r="O219">
        <f>IF($B$14,_xlfn.IFNA(INDEX(תמותה!$A$1:$E$121,MATCH(F219,תמותה!$A$1:A$121,0),IF($B$9="זכר",2,4)),1),0)</f>
        <v>0</v>
      </c>
      <c r="P219">
        <f>IF($B$14,_xlfn.IFNA(INDEX('שיפור תמותה'!$A$1:$E$8743,MATCH(F219&amp;G219,'שיפור תמותה'!$C$1:$C$8743,0),IF($B$9="זכר",4,5)),1),0)</f>
        <v>0</v>
      </c>
      <c r="Q219">
        <f>IF($B$14,_xlfn.IFNA(INDEX('שיפור תמותה'!$A$1:$E$8743,MATCH(F219&amp;G219-1,'שיפור תמותה'!$C$1:$C$8743,0),IF($B$9="זכר",4,5)),1),0)</f>
        <v>0</v>
      </c>
      <c r="R219">
        <f t="shared" si="78"/>
        <v>0</v>
      </c>
      <c r="S219">
        <f t="shared" si="79"/>
        <v>0</v>
      </c>
      <c r="T219">
        <f t="shared" si="92"/>
        <v>0</v>
      </c>
      <c r="U219">
        <f t="shared" si="80"/>
        <v>0</v>
      </c>
      <c r="V219">
        <f t="shared" si="81"/>
        <v>0</v>
      </c>
      <c r="W219">
        <f t="shared" si="93"/>
        <v>0</v>
      </c>
      <c r="X219">
        <f>IF($B$15,_xlfn.IFNA(INDEX(תמותה!$A$1:$E$121,MATCH(U219,תמותה!$A$1:A$121,0),IF($B$11="זכר",2,4)),1),0)</f>
        <v>0</v>
      </c>
      <c r="Y219">
        <f>IF($B$15,_xlfn.IFNA(INDEX('שיפור תמותה'!$A$1:$E$8743,MATCH(U219&amp;V219,'שיפור תמותה'!$C$1:$C$8743,0),IF($B$11="זכר",4,5)),1),0)</f>
        <v>0</v>
      </c>
      <c r="Z219">
        <f>IF($B$15,_xlfn.IFNA(INDEX('שיפור תמותה'!$A$1:$E$8743,MATCH(U219&amp;V219-1,'שיפור תמותה'!$C$1:$C$8743,0),IF($B$11="זכר",4,5)),1),0)</f>
        <v>0</v>
      </c>
      <c r="AA219">
        <f t="shared" si="82"/>
        <v>0</v>
      </c>
      <c r="AB219">
        <f t="shared" si="94"/>
        <v>0</v>
      </c>
      <c r="AC219">
        <f>IF($B$15,_xlfn.IFNA(INDEX(תמותה!$A$1:$E$121,MATCH(U219,תמותה!$A$1:A$121,0),IF($B$11="זכר",3,5)),1),0)</f>
        <v>0</v>
      </c>
      <c r="AD219">
        <f t="shared" si="83"/>
        <v>0</v>
      </c>
      <c r="AE219">
        <f t="shared" si="84"/>
        <v>0</v>
      </c>
      <c r="AF219">
        <f t="shared" si="95"/>
        <v>0</v>
      </c>
      <c r="AG219">
        <f t="shared" si="96"/>
        <v>0</v>
      </c>
      <c r="AH219">
        <f t="shared" si="97"/>
        <v>0</v>
      </c>
      <c r="AI219">
        <f t="shared" si="98"/>
        <v>0</v>
      </c>
      <c r="AJ219">
        <f t="shared" si="99"/>
        <v>0</v>
      </c>
    </row>
    <row r="220" spans="5:36" x14ac:dyDescent="0.2">
      <c r="E220">
        <f t="shared" si="85"/>
        <v>0</v>
      </c>
      <c r="F220">
        <f t="shared" si="75"/>
        <v>0</v>
      </c>
      <c r="G220">
        <f t="shared" si="76"/>
        <v>0</v>
      </c>
      <c r="H220">
        <f t="shared" si="77"/>
        <v>0</v>
      </c>
      <c r="I220">
        <f t="shared" si="86"/>
        <v>0</v>
      </c>
      <c r="J220">
        <f t="shared" si="87"/>
        <v>0</v>
      </c>
      <c r="K220">
        <f t="shared" si="88"/>
        <v>0</v>
      </c>
      <c r="L220">
        <f t="shared" si="89"/>
        <v>0</v>
      </c>
      <c r="M220">
        <f t="shared" si="90"/>
        <v>0</v>
      </c>
      <c r="N220">
        <f t="shared" si="91"/>
        <v>0</v>
      </c>
      <c r="O220">
        <f>IF($B$14,_xlfn.IFNA(INDEX(תמותה!$A$1:$E$121,MATCH(F220,תמותה!$A$1:A$121,0),IF($B$9="זכר",2,4)),1),0)</f>
        <v>0</v>
      </c>
      <c r="P220">
        <f>IF($B$14,_xlfn.IFNA(INDEX('שיפור תמותה'!$A$1:$E$8743,MATCH(F220&amp;G220,'שיפור תמותה'!$C$1:$C$8743,0),IF($B$9="זכר",4,5)),1),0)</f>
        <v>0</v>
      </c>
      <c r="Q220">
        <f>IF($B$14,_xlfn.IFNA(INDEX('שיפור תמותה'!$A$1:$E$8743,MATCH(F220&amp;G220-1,'שיפור תמותה'!$C$1:$C$8743,0),IF($B$9="זכר",4,5)),1),0)</f>
        <v>0</v>
      </c>
      <c r="R220">
        <f t="shared" si="78"/>
        <v>0</v>
      </c>
      <c r="S220">
        <f t="shared" si="79"/>
        <v>0</v>
      </c>
      <c r="T220">
        <f t="shared" si="92"/>
        <v>0</v>
      </c>
      <c r="U220">
        <f t="shared" si="80"/>
        <v>0</v>
      </c>
      <c r="V220">
        <f t="shared" si="81"/>
        <v>0</v>
      </c>
      <c r="W220">
        <f t="shared" si="93"/>
        <v>0</v>
      </c>
      <c r="X220">
        <f>IF($B$15,_xlfn.IFNA(INDEX(תמותה!$A$1:$E$121,MATCH(U220,תמותה!$A$1:A$121,0),IF($B$11="זכר",2,4)),1),0)</f>
        <v>0</v>
      </c>
      <c r="Y220">
        <f>IF($B$15,_xlfn.IFNA(INDEX('שיפור תמותה'!$A$1:$E$8743,MATCH(U220&amp;V220,'שיפור תמותה'!$C$1:$C$8743,0),IF($B$11="זכר",4,5)),1),0)</f>
        <v>0</v>
      </c>
      <c r="Z220">
        <f>IF($B$15,_xlfn.IFNA(INDEX('שיפור תמותה'!$A$1:$E$8743,MATCH(U220&amp;V220-1,'שיפור תמותה'!$C$1:$C$8743,0),IF($B$11="זכר",4,5)),1),0)</f>
        <v>0</v>
      </c>
      <c r="AA220">
        <f t="shared" si="82"/>
        <v>0</v>
      </c>
      <c r="AB220">
        <f t="shared" si="94"/>
        <v>0</v>
      </c>
      <c r="AC220">
        <f>IF($B$15,_xlfn.IFNA(INDEX(תמותה!$A$1:$E$121,MATCH(U220,תמותה!$A$1:A$121,0),IF($B$11="זכר",3,5)),1),0)</f>
        <v>0</v>
      </c>
      <c r="AD220">
        <f t="shared" si="83"/>
        <v>0</v>
      </c>
      <c r="AE220">
        <f t="shared" si="84"/>
        <v>0</v>
      </c>
      <c r="AF220">
        <f t="shared" si="95"/>
        <v>0</v>
      </c>
      <c r="AG220">
        <f t="shared" si="96"/>
        <v>0</v>
      </c>
      <c r="AH220">
        <f t="shared" si="97"/>
        <v>0</v>
      </c>
      <c r="AI220">
        <f t="shared" si="98"/>
        <v>0</v>
      </c>
      <c r="AJ220">
        <f t="shared" si="99"/>
        <v>0</v>
      </c>
    </row>
    <row r="221" spans="5:36" x14ac:dyDescent="0.2">
      <c r="E221">
        <f t="shared" si="85"/>
        <v>0</v>
      </c>
      <c r="F221">
        <f t="shared" si="75"/>
        <v>0</v>
      </c>
      <c r="G221">
        <f t="shared" si="76"/>
        <v>0</v>
      </c>
      <c r="H221">
        <f t="shared" si="77"/>
        <v>0</v>
      </c>
      <c r="I221">
        <f t="shared" si="86"/>
        <v>0</v>
      </c>
      <c r="J221">
        <f t="shared" si="87"/>
        <v>0</v>
      </c>
      <c r="K221">
        <f t="shared" si="88"/>
        <v>0</v>
      </c>
      <c r="L221">
        <f t="shared" si="89"/>
        <v>0</v>
      </c>
      <c r="M221">
        <f t="shared" si="90"/>
        <v>0</v>
      </c>
      <c r="N221">
        <f t="shared" si="91"/>
        <v>0</v>
      </c>
      <c r="O221">
        <f>IF($B$14,_xlfn.IFNA(INDEX(תמותה!$A$1:$E$121,MATCH(F221,תמותה!$A$1:A$121,0),IF($B$9="זכר",2,4)),1),0)</f>
        <v>0</v>
      </c>
      <c r="P221">
        <f>IF($B$14,_xlfn.IFNA(INDEX('שיפור תמותה'!$A$1:$E$8743,MATCH(F221&amp;G221,'שיפור תמותה'!$C$1:$C$8743,0),IF($B$9="זכר",4,5)),1),0)</f>
        <v>0</v>
      </c>
      <c r="Q221">
        <f>IF($B$14,_xlfn.IFNA(INDEX('שיפור תמותה'!$A$1:$E$8743,MATCH(F221&amp;G221-1,'שיפור תמותה'!$C$1:$C$8743,0),IF($B$9="זכר",4,5)),1),0)</f>
        <v>0</v>
      </c>
      <c r="R221">
        <f t="shared" si="78"/>
        <v>0</v>
      </c>
      <c r="S221">
        <f t="shared" si="79"/>
        <v>0</v>
      </c>
      <c r="T221">
        <f t="shared" si="92"/>
        <v>0</v>
      </c>
      <c r="U221">
        <f t="shared" si="80"/>
        <v>0</v>
      </c>
      <c r="V221">
        <f t="shared" si="81"/>
        <v>0</v>
      </c>
      <c r="W221">
        <f t="shared" si="93"/>
        <v>0</v>
      </c>
      <c r="X221">
        <f>IF($B$15,_xlfn.IFNA(INDEX(תמותה!$A$1:$E$121,MATCH(U221,תמותה!$A$1:A$121,0),IF($B$11="זכר",2,4)),1),0)</f>
        <v>0</v>
      </c>
      <c r="Y221">
        <f>IF($B$15,_xlfn.IFNA(INDEX('שיפור תמותה'!$A$1:$E$8743,MATCH(U221&amp;V221,'שיפור תמותה'!$C$1:$C$8743,0),IF($B$11="זכר",4,5)),1),0)</f>
        <v>0</v>
      </c>
      <c r="Z221">
        <f>IF($B$15,_xlfn.IFNA(INDEX('שיפור תמותה'!$A$1:$E$8743,MATCH(U221&amp;V221-1,'שיפור תמותה'!$C$1:$C$8743,0),IF($B$11="זכר",4,5)),1),0)</f>
        <v>0</v>
      </c>
      <c r="AA221">
        <f t="shared" si="82"/>
        <v>0</v>
      </c>
      <c r="AB221">
        <f t="shared" si="94"/>
        <v>0</v>
      </c>
      <c r="AC221">
        <f>IF($B$15,_xlfn.IFNA(INDEX(תמותה!$A$1:$E$121,MATCH(U221,תמותה!$A$1:A$121,0),IF($B$11="זכר",3,5)),1),0)</f>
        <v>0</v>
      </c>
      <c r="AD221">
        <f t="shared" si="83"/>
        <v>0</v>
      </c>
      <c r="AE221">
        <f t="shared" si="84"/>
        <v>0</v>
      </c>
      <c r="AF221">
        <f t="shared" si="95"/>
        <v>0</v>
      </c>
      <c r="AG221">
        <f t="shared" si="96"/>
        <v>0</v>
      </c>
      <c r="AH221">
        <f t="shared" si="97"/>
        <v>0</v>
      </c>
      <c r="AI221">
        <f t="shared" si="98"/>
        <v>0</v>
      </c>
      <c r="AJ221">
        <f t="shared" si="99"/>
        <v>0</v>
      </c>
    </row>
    <row r="222" spans="5:36" x14ac:dyDescent="0.2">
      <c r="E222">
        <f t="shared" si="85"/>
        <v>0</v>
      </c>
      <c r="F222">
        <f t="shared" si="75"/>
        <v>0</v>
      </c>
      <c r="G222">
        <f t="shared" si="76"/>
        <v>0</v>
      </c>
      <c r="H222">
        <f t="shared" si="77"/>
        <v>0</v>
      </c>
      <c r="I222">
        <f t="shared" si="86"/>
        <v>0</v>
      </c>
      <c r="J222">
        <f t="shared" si="87"/>
        <v>0</v>
      </c>
      <c r="K222">
        <f t="shared" si="88"/>
        <v>0</v>
      </c>
      <c r="L222">
        <f t="shared" si="89"/>
        <v>0</v>
      </c>
      <c r="M222">
        <f t="shared" si="90"/>
        <v>0</v>
      </c>
      <c r="N222">
        <f t="shared" si="91"/>
        <v>0</v>
      </c>
      <c r="O222">
        <f>IF($B$14,_xlfn.IFNA(INDEX(תמותה!$A$1:$E$121,MATCH(F222,תמותה!$A$1:A$121,0),IF($B$9="זכר",2,4)),1),0)</f>
        <v>0</v>
      </c>
      <c r="P222">
        <f>IF($B$14,_xlfn.IFNA(INDEX('שיפור תמותה'!$A$1:$E$8743,MATCH(F222&amp;G222,'שיפור תמותה'!$C$1:$C$8743,0),IF($B$9="זכר",4,5)),1),0)</f>
        <v>0</v>
      </c>
      <c r="Q222">
        <f>IF($B$14,_xlfn.IFNA(INDEX('שיפור תמותה'!$A$1:$E$8743,MATCH(F222&amp;G222-1,'שיפור תמותה'!$C$1:$C$8743,0),IF($B$9="זכר",4,5)),1),0)</f>
        <v>0</v>
      </c>
      <c r="R222">
        <f t="shared" si="78"/>
        <v>0</v>
      </c>
      <c r="S222">
        <f t="shared" si="79"/>
        <v>0</v>
      </c>
      <c r="T222">
        <f t="shared" si="92"/>
        <v>0</v>
      </c>
      <c r="U222">
        <f t="shared" si="80"/>
        <v>0</v>
      </c>
      <c r="V222">
        <f t="shared" si="81"/>
        <v>0</v>
      </c>
      <c r="W222">
        <f t="shared" si="93"/>
        <v>0</v>
      </c>
      <c r="X222">
        <f>IF($B$15,_xlfn.IFNA(INDEX(תמותה!$A$1:$E$121,MATCH(U222,תמותה!$A$1:A$121,0),IF($B$11="זכר",2,4)),1),0)</f>
        <v>0</v>
      </c>
      <c r="Y222">
        <f>IF($B$15,_xlfn.IFNA(INDEX('שיפור תמותה'!$A$1:$E$8743,MATCH(U222&amp;V222,'שיפור תמותה'!$C$1:$C$8743,0),IF($B$11="זכר",4,5)),1),0)</f>
        <v>0</v>
      </c>
      <c r="Z222">
        <f>IF($B$15,_xlfn.IFNA(INDEX('שיפור תמותה'!$A$1:$E$8743,MATCH(U222&amp;V222-1,'שיפור תמותה'!$C$1:$C$8743,0),IF($B$11="זכר",4,5)),1),0)</f>
        <v>0</v>
      </c>
      <c r="AA222">
        <f t="shared" si="82"/>
        <v>0</v>
      </c>
      <c r="AB222">
        <f t="shared" si="94"/>
        <v>0</v>
      </c>
      <c r="AC222">
        <f>IF($B$15,_xlfn.IFNA(INDEX(תמותה!$A$1:$E$121,MATCH(U222,תמותה!$A$1:A$121,0),IF($B$11="זכר",3,5)),1),0)</f>
        <v>0</v>
      </c>
      <c r="AD222">
        <f t="shared" si="83"/>
        <v>0</v>
      </c>
      <c r="AE222">
        <f t="shared" si="84"/>
        <v>0</v>
      </c>
      <c r="AF222">
        <f t="shared" si="95"/>
        <v>0</v>
      </c>
      <c r="AG222">
        <f t="shared" si="96"/>
        <v>0</v>
      </c>
      <c r="AH222">
        <f t="shared" si="97"/>
        <v>0</v>
      </c>
      <c r="AI222">
        <f t="shared" si="98"/>
        <v>0</v>
      </c>
      <c r="AJ222">
        <f t="shared" si="99"/>
        <v>0</v>
      </c>
    </row>
    <row r="223" spans="5:36" x14ac:dyDescent="0.2">
      <c r="E223">
        <f t="shared" si="85"/>
        <v>0</v>
      </c>
      <c r="F223">
        <f t="shared" si="75"/>
        <v>0</v>
      </c>
      <c r="G223">
        <f t="shared" si="76"/>
        <v>0</v>
      </c>
      <c r="H223">
        <f t="shared" si="77"/>
        <v>0</v>
      </c>
      <c r="I223">
        <f t="shared" si="86"/>
        <v>0</v>
      </c>
      <c r="J223">
        <f t="shared" si="87"/>
        <v>0</v>
      </c>
      <c r="K223">
        <f t="shared" si="88"/>
        <v>0</v>
      </c>
      <c r="L223">
        <f t="shared" si="89"/>
        <v>0</v>
      </c>
      <c r="M223">
        <f t="shared" si="90"/>
        <v>0</v>
      </c>
      <c r="N223">
        <f t="shared" si="91"/>
        <v>0</v>
      </c>
      <c r="O223">
        <f>IF($B$14,_xlfn.IFNA(INDEX(תמותה!$A$1:$E$121,MATCH(F223,תמותה!$A$1:A$121,0),IF($B$9="זכר",2,4)),1),0)</f>
        <v>0</v>
      </c>
      <c r="P223">
        <f>IF($B$14,_xlfn.IFNA(INDEX('שיפור תמותה'!$A$1:$E$8743,MATCH(F223&amp;G223,'שיפור תמותה'!$C$1:$C$8743,0),IF($B$9="זכר",4,5)),1),0)</f>
        <v>0</v>
      </c>
      <c r="Q223">
        <f>IF($B$14,_xlfn.IFNA(INDEX('שיפור תמותה'!$A$1:$E$8743,MATCH(F223&amp;G223-1,'שיפור תמותה'!$C$1:$C$8743,0),IF($B$9="זכר",4,5)),1),0)</f>
        <v>0</v>
      </c>
      <c r="R223">
        <f t="shared" si="78"/>
        <v>0</v>
      </c>
      <c r="S223">
        <f t="shared" si="79"/>
        <v>0</v>
      </c>
      <c r="T223">
        <f t="shared" si="92"/>
        <v>0</v>
      </c>
      <c r="U223">
        <f t="shared" si="80"/>
        <v>0</v>
      </c>
      <c r="V223">
        <f t="shared" si="81"/>
        <v>0</v>
      </c>
      <c r="W223">
        <f t="shared" si="93"/>
        <v>0</v>
      </c>
      <c r="X223">
        <f>IF($B$15,_xlfn.IFNA(INDEX(תמותה!$A$1:$E$121,MATCH(U223,תמותה!$A$1:A$121,0),IF($B$11="זכר",2,4)),1),0)</f>
        <v>0</v>
      </c>
      <c r="Y223">
        <f>IF($B$15,_xlfn.IFNA(INDEX('שיפור תמותה'!$A$1:$E$8743,MATCH(U223&amp;V223,'שיפור תמותה'!$C$1:$C$8743,0),IF($B$11="זכר",4,5)),1),0)</f>
        <v>0</v>
      </c>
      <c r="Z223">
        <f>IF($B$15,_xlfn.IFNA(INDEX('שיפור תמותה'!$A$1:$E$8743,MATCH(U223&amp;V223-1,'שיפור תמותה'!$C$1:$C$8743,0),IF($B$11="זכר",4,5)),1),0)</f>
        <v>0</v>
      </c>
      <c r="AA223">
        <f t="shared" si="82"/>
        <v>0</v>
      </c>
      <c r="AB223">
        <f t="shared" si="94"/>
        <v>0</v>
      </c>
      <c r="AC223">
        <f>IF($B$15,_xlfn.IFNA(INDEX(תמותה!$A$1:$E$121,MATCH(U223,תמותה!$A$1:A$121,0),IF($B$11="זכר",3,5)),1),0)</f>
        <v>0</v>
      </c>
      <c r="AD223">
        <f t="shared" si="83"/>
        <v>0</v>
      </c>
      <c r="AE223">
        <f t="shared" si="84"/>
        <v>0</v>
      </c>
      <c r="AF223">
        <f t="shared" si="95"/>
        <v>0</v>
      </c>
      <c r="AG223">
        <f t="shared" si="96"/>
        <v>0</v>
      </c>
      <c r="AH223">
        <f t="shared" si="97"/>
        <v>0</v>
      </c>
      <c r="AI223">
        <f t="shared" si="98"/>
        <v>0</v>
      </c>
      <c r="AJ223">
        <f t="shared" si="99"/>
        <v>0</v>
      </c>
    </row>
    <row r="224" spans="5:36" x14ac:dyDescent="0.2">
      <c r="E224">
        <f t="shared" si="85"/>
        <v>0</v>
      </c>
      <c r="F224">
        <f t="shared" si="75"/>
        <v>0</v>
      </c>
      <c r="G224">
        <f t="shared" si="76"/>
        <v>0</v>
      </c>
      <c r="H224">
        <f t="shared" si="77"/>
        <v>0</v>
      </c>
      <c r="I224">
        <f t="shared" si="86"/>
        <v>0</v>
      </c>
      <c r="J224">
        <f t="shared" si="87"/>
        <v>0</v>
      </c>
      <c r="K224">
        <f t="shared" si="88"/>
        <v>0</v>
      </c>
      <c r="L224">
        <f t="shared" si="89"/>
        <v>0</v>
      </c>
      <c r="M224">
        <f t="shared" si="90"/>
        <v>0</v>
      </c>
      <c r="N224">
        <f t="shared" si="91"/>
        <v>0</v>
      </c>
      <c r="O224">
        <f>IF($B$14,_xlfn.IFNA(INDEX(תמותה!$A$1:$E$121,MATCH(F224,תמותה!$A$1:A$121,0),IF($B$9="זכר",2,4)),1),0)</f>
        <v>0</v>
      </c>
      <c r="P224">
        <f>IF($B$14,_xlfn.IFNA(INDEX('שיפור תמותה'!$A$1:$E$8743,MATCH(F224&amp;G224,'שיפור תמותה'!$C$1:$C$8743,0),IF($B$9="זכר",4,5)),1),0)</f>
        <v>0</v>
      </c>
      <c r="Q224">
        <f>IF($B$14,_xlfn.IFNA(INDEX('שיפור תמותה'!$A$1:$E$8743,MATCH(F224&amp;G224-1,'שיפור תמותה'!$C$1:$C$8743,0),IF($B$9="זכר",4,5)),1),0)</f>
        <v>0</v>
      </c>
      <c r="R224">
        <f t="shared" si="78"/>
        <v>0</v>
      </c>
      <c r="S224">
        <f t="shared" si="79"/>
        <v>0</v>
      </c>
      <c r="T224">
        <f t="shared" si="92"/>
        <v>0</v>
      </c>
      <c r="U224">
        <f t="shared" si="80"/>
        <v>0</v>
      </c>
      <c r="V224">
        <f t="shared" si="81"/>
        <v>0</v>
      </c>
      <c r="W224">
        <f t="shared" si="93"/>
        <v>0</v>
      </c>
      <c r="X224">
        <f>IF($B$15,_xlfn.IFNA(INDEX(תמותה!$A$1:$E$121,MATCH(U224,תמותה!$A$1:A$121,0),IF($B$11="זכר",2,4)),1),0)</f>
        <v>0</v>
      </c>
      <c r="Y224">
        <f>IF($B$15,_xlfn.IFNA(INDEX('שיפור תמותה'!$A$1:$E$8743,MATCH(U224&amp;V224,'שיפור תמותה'!$C$1:$C$8743,0),IF($B$11="זכר",4,5)),1),0)</f>
        <v>0</v>
      </c>
      <c r="Z224">
        <f>IF($B$15,_xlfn.IFNA(INDEX('שיפור תמותה'!$A$1:$E$8743,MATCH(U224&amp;V224-1,'שיפור תמותה'!$C$1:$C$8743,0),IF($B$11="זכר",4,5)),1),0)</f>
        <v>0</v>
      </c>
      <c r="AA224">
        <f t="shared" si="82"/>
        <v>0</v>
      </c>
      <c r="AB224">
        <f t="shared" si="94"/>
        <v>0</v>
      </c>
      <c r="AC224">
        <f>IF($B$15,_xlfn.IFNA(INDEX(תמותה!$A$1:$E$121,MATCH(U224,תמותה!$A$1:A$121,0),IF($B$11="זכר",3,5)),1),0)</f>
        <v>0</v>
      </c>
      <c r="AD224">
        <f t="shared" si="83"/>
        <v>0</v>
      </c>
      <c r="AE224">
        <f t="shared" si="84"/>
        <v>0</v>
      </c>
      <c r="AF224">
        <f t="shared" si="95"/>
        <v>0</v>
      </c>
      <c r="AG224">
        <f t="shared" si="96"/>
        <v>0</v>
      </c>
      <c r="AH224">
        <f t="shared" si="97"/>
        <v>0</v>
      </c>
      <c r="AI224">
        <f t="shared" si="98"/>
        <v>0</v>
      </c>
      <c r="AJ224">
        <f t="shared" si="99"/>
        <v>0</v>
      </c>
    </row>
    <row r="225" spans="5:36" x14ac:dyDescent="0.2">
      <c r="E225">
        <f t="shared" si="85"/>
        <v>0</v>
      </c>
      <c r="F225">
        <f t="shared" si="75"/>
        <v>0</v>
      </c>
      <c r="G225">
        <f t="shared" si="76"/>
        <v>0</v>
      </c>
      <c r="H225">
        <f t="shared" si="77"/>
        <v>0</v>
      </c>
      <c r="I225">
        <f t="shared" si="86"/>
        <v>0</v>
      </c>
      <c r="J225">
        <f t="shared" si="87"/>
        <v>0</v>
      </c>
      <c r="K225">
        <f t="shared" si="88"/>
        <v>0</v>
      </c>
      <c r="L225">
        <f t="shared" si="89"/>
        <v>0</v>
      </c>
      <c r="M225">
        <f t="shared" si="90"/>
        <v>0</v>
      </c>
      <c r="N225">
        <f t="shared" si="91"/>
        <v>0</v>
      </c>
      <c r="O225">
        <f>IF($B$14,_xlfn.IFNA(INDEX(תמותה!$A$1:$E$121,MATCH(F225,תמותה!$A$1:A$121,0),IF($B$9="זכר",2,4)),1),0)</f>
        <v>0</v>
      </c>
      <c r="P225">
        <f>IF($B$14,_xlfn.IFNA(INDEX('שיפור תמותה'!$A$1:$E$8743,MATCH(F225&amp;G225,'שיפור תמותה'!$C$1:$C$8743,0),IF($B$9="זכר",4,5)),1),0)</f>
        <v>0</v>
      </c>
      <c r="Q225">
        <f>IF($B$14,_xlfn.IFNA(INDEX('שיפור תמותה'!$A$1:$E$8743,MATCH(F225&amp;G225-1,'שיפור תמותה'!$C$1:$C$8743,0),IF($B$9="זכר",4,5)),1),0)</f>
        <v>0</v>
      </c>
      <c r="R225">
        <f t="shared" si="78"/>
        <v>0</v>
      </c>
      <c r="S225">
        <f t="shared" si="79"/>
        <v>0</v>
      </c>
      <c r="T225">
        <f t="shared" si="92"/>
        <v>0</v>
      </c>
      <c r="U225">
        <f t="shared" si="80"/>
        <v>0</v>
      </c>
      <c r="V225">
        <f t="shared" si="81"/>
        <v>0</v>
      </c>
      <c r="W225">
        <f t="shared" si="93"/>
        <v>0</v>
      </c>
      <c r="X225">
        <f>IF($B$15,_xlfn.IFNA(INDEX(תמותה!$A$1:$E$121,MATCH(U225,תמותה!$A$1:A$121,0),IF($B$11="זכר",2,4)),1),0)</f>
        <v>0</v>
      </c>
      <c r="Y225">
        <f>IF($B$15,_xlfn.IFNA(INDEX('שיפור תמותה'!$A$1:$E$8743,MATCH(U225&amp;V225,'שיפור תמותה'!$C$1:$C$8743,0),IF($B$11="זכר",4,5)),1),0)</f>
        <v>0</v>
      </c>
      <c r="Z225">
        <f>IF($B$15,_xlfn.IFNA(INDEX('שיפור תמותה'!$A$1:$E$8743,MATCH(U225&amp;V225-1,'שיפור תמותה'!$C$1:$C$8743,0),IF($B$11="זכר",4,5)),1),0)</f>
        <v>0</v>
      </c>
      <c r="AA225">
        <f t="shared" si="82"/>
        <v>0</v>
      </c>
      <c r="AB225">
        <f t="shared" si="94"/>
        <v>0</v>
      </c>
      <c r="AC225">
        <f>IF($B$15,_xlfn.IFNA(INDEX(תמותה!$A$1:$E$121,MATCH(U225,תמותה!$A$1:A$121,0),IF($B$11="זכר",3,5)),1),0)</f>
        <v>0</v>
      </c>
      <c r="AD225">
        <f t="shared" si="83"/>
        <v>0</v>
      </c>
      <c r="AE225">
        <f t="shared" si="84"/>
        <v>0</v>
      </c>
      <c r="AF225">
        <f t="shared" si="95"/>
        <v>0</v>
      </c>
      <c r="AG225">
        <f t="shared" si="96"/>
        <v>0</v>
      </c>
      <c r="AH225">
        <f t="shared" si="97"/>
        <v>0</v>
      </c>
      <c r="AI225">
        <f t="shared" si="98"/>
        <v>0</v>
      </c>
      <c r="AJ225">
        <f t="shared" si="99"/>
        <v>0</v>
      </c>
    </row>
    <row r="226" spans="5:36" x14ac:dyDescent="0.2">
      <c r="E226">
        <f t="shared" si="85"/>
        <v>0</v>
      </c>
      <c r="F226">
        <f t="shared" si="75"/>
        <v>0</v>
      </c>
      <c r="G226">
        <f t="shared" si="76"/>
        <v>0</v>
      </c>
      <c r="H226">
        <f t="shared" si="77"/>
        <v>0</v>
      </c>
      <c r="I226">
        <f t="shared" si="86"/>
        <v>0</v>
      </c>
      <c r="J226">
        <f t="shared" si="87"/>
        <v>0</v>
      </c>
      <c r="K226">
        <f t="shared" si="88"/>
        <v>0</v>
      </c>
      <c r="L226">
        <f t="shared" si="89"/>
        <v>0</v>
      </c>
      <c r="M226">
        <f t="shared" si="90"/>
        <v>0</v>
      </c>
      <c r="N226">
        <f t="shared" si="91"/>
        <v>0</v>
      </c>
      <c r="O226">
        <f>IF($B$14,_xlfn.IFNA(INDEX(תמותה!$A$1:$E$121,MATCH(F226,תמותה!$A$1:A$121,0),IF($B$9="זכר",2,4)),1),0)</f>
        <v>0</v>
      </c>
      <c r="P226">
        <f>IF($B$14,_xlfn.IFNA(INDEX('שיפור תמותה'!$A$1:$E$8743,MATCH(F226&amp;G226,'שיפור תמותה'!$C$1:$C$8743,0),IF($B$9="זכר",4,5)),1),0)</f>
        <v>0</v>
      </c>
      <c r="Q226">
        <f>IF($B$14,_xlfn.IFNA(INDEX('שיפור תמותה'!$A$1:$E$8743,MATCH(F226&amp;G226-1,'שיפור תמותה'!$C$1:$C$8743,0),IF($B$9="זכר",4,5)),1),0)</f>
        <v>0</v>
      </c>
      <c r="R226">
        <f t="shared" si="78"/>
        <v>0</v>
      </c>
      <c r="S226">
        <f t="shared" si="79"/>
        <v>0</v>
      </c>
      <c r="T226">
        <f t="shared" si="92"/>
        <v>0</v>
      </c>
      <c r="U226">
        <f t="shared" si="80"/>
        <v>0</v>
      </c>
      <c r="V226">
        <f t="shared" si="81"/>
        <v>0</v>
      </c>
      <c r="W226">
        <f t="shared" si="93"/>
        <v>0</v>
      </c>
      <c r="X226">
        <f>IF($B$15,_xlfn.IFNA(INDEX(תמותה!$A$1:$E$121,MATCH(U226,תמותה!$A$1:A$121,0),IF($B$11="זכר",2,4)),1),0)</f>
        <v>0</v>
      </c>
      <c r="Y226">
        <f>IF($B$15,_xlfn.IFNA(INDEX('שיפור תמותה'!$A$1:$E$8743,MATCH(U226&amp;V226,'שיפור תמותה'!$C$1:$C$8743,0),IF($B$11="זכר",4,5)),1),0)</f>
        <v>0</v>
      </c>
      <c r="Z226">
        <f>IF($B$15,_xlfn.IFNA(INDEX('שיפור תמותה'!$A$1:$E$8743,MATCH(U226&amp;V226-1,'שיפור תמותה'!$C$1:$C$8743,0),IF($B$11="זכר",4,5)),1),0)</f>
        <v>0</v>
      </c>
      <c r="AA226">
        <f t="shared" si="82"/>
        <v>0</v>
      </c>
      <c r="AB226">
        <f t="shared" si="94"/>
        <v>0</v>
      </c>
      <c r="AC226">
        <f>IF($B$15,_xlfn.IFNA(INDEX(תמותה!$A$1:$E$121,MATCH(U226,תמותה!$A$1:A$121,0),IF($B$11="זכר",3,5)),1),0)</f>
        <v>0</v>
      </c>
      <c r="AD226">
        <f t="shared" si="83"/>
        <v>0</v>
      </c>
      <c r="AE226">
        <f t="shared" si="84"/>
        <v>0</v>
      </c>
      <c r="AF226">
        <f t="shared" si="95"/>
        <v>0</v>
      </c>
      <c r="AG226">
        <f t="shared" si="96"/>
        <v>0</v>
      </c>
      <c r="AH226">
        <f t="shared" si="97"/>
        <v>0</v>
      </c>
      <c r="AI226">
        <f t="shared" si="98"/>
        <v>0</v>
      </c>
      <c r="AJ226">
        <f t="shared" si="99"/>
        <v>0</v>
      </c>
    </row>
    <row r="227" spans="5:36" x14ac:dyDescent="0.2">
      <c r="E227">
        <f t="shared" si="85"/>
        <v>0</v>
      </c>
      <c r="F227">
        <f t="shared" si="75"/>
        <v>0</v>
      </c>
      <c r="G227">
        <f t="shared" si="76"/>
        <v>0</v>
      </c>
      <c r="H227">
        <f t="shared" si="77"/>
        <v>0</v>
      </c>
      <c r="I227">
        <f t="shared" si="86"/>
        <v>0</v>
      </c>
      <c r="J227">
        <f t="shared" si="87"/>
        <v>0</v>
      </c>
      <c r="K227">
        <f t="shared" si="88"/>
        <v>0</v>
      </c>
      <c r="L227">
        <f t="shared" si="89"/>
        <v>0</v>
      </c>
      <c r="M227">
        <f t="shared" si="90"/>
        <v>0</v>
      </c>
      <c r="N227">
        <f t="shared" si="91"/>
        <v>0</v>
      </c>
      <c r="O227">
        <f>IF($B$14,_xlfn.IFNA(INDEX(תמותה!$A$1:$E$121,MATCH(F227,תמותה!$A$1:A$121,0),IF($B$9="זכר",2,4)),1),0)</f>
        <v>0</v>
      </c>
      <c r="P227">
        <f>IF($B$14,_xlfn.IFNA(INDEX('שיפור תמותה'!$A$1:$E$8743,MATCH(F227&amp;G227,'שיפור תמותה'!$C$1:$C$8743,0),IF($B$9="זכר",4,5)),1),0)</f>
        <v>0</v>
      </c>
      <c r="Q227">
        <f>IF($B$14,_xlfn.IFNA(INDEX('שיפור תמותה'!$A$1:$E$8743,MATCH(F227&amp;G227-1,'שיפור תמותה'!$C$1:$C$8743,0),IF($B$9="זכר",4,5)),1),0)</f>
        <v>0</v>
      </c>
      <c r="R227">
        <f t="shared" si="78"/>
        <v>0</v>
      </c>
      <c r="S227">
        <f t="shared" si="79"/>
        <v>0</v>
      </c>
      <c r="T227">
        <f t="shared" si="92"/>
        <v>0</v>
      </c>
      <c r="U227">
        <f t="shared" si="80"/>
        <v>0</v>
      </c>
      <c r="V227">
        <f t="shared" si="81"/>
        <v>0</v>
      </c>
      <c r="W227">
        <f t="shared" si="93"/>
        <v>0</v>
      </c>
      <c r="X227">
        <f>IF($B$15,_xlfn.IFNA(INDEX(תמותה!$A$1:$E$121,MATCH(U227,תמותה!$A$1:A$121,0),IF($B$11="זכר",2,4)),1),0)</f>
        <v>0</v>
      </c>
      <c r="Y227">
        <f>IF($B$15,_xlfn.IFNA(INDEX('שיפור תמותה'!$A$1:$E$8743,MATCH(U227&amp;V227,'שיפור תמותה'!$C$1:$C$8743,0),IF($B$11="זכר",4,5)),1),0)</f>
        <v>0</v>
      </c>
      <c r="Z227">
        <f>IF($B$15,_xlfn.IFNA(INDEX('שיפור תמותה'!$A$1:$E$8743,MATCH(U227&amp;V227-1,'שיפור תמותה'!$C$1:$C$8743,0),IF($B$11="זכר",4,5)),1),0)</f>
        <v>0</v>
      </c>
      <c r="AA227">
        <f t="shared" si="82"/>
        <v>0</v>
      </c>
      <c r="AB227">
        <f t="shared" si="94"/>
        <v>0</v>
      </c>
      <c r="AC227">
        <f>IF($B$15,_xlfn.IFNA(INDEX(תמותה!$A$1:$E$121,MATCH(U227,תמותה!$A$1:A$121,0),IF($B$11="זכר",3,5)),1),0)</f>
        <v>0</v>
      </c>
      <c r="AD227">
        <f t="shared" si="83"/>
        <v>0</v>
      </c>
      <c r="AE227">
        <f t="shared" si="84"/>
        <v>0</v>
      </c>
      <c r="AF227">
        <f t="shared" si="95"/>
        <v>0</v>
      </c>
      <c r="AG227">
        <f t="shared" si="96"/>
        <v>0</v>
      </c>
      <c r="AH227">
        <f t="shared" si="97"/>
        <v>0</v>
      </c>
      <c r="AI227">
        <f t="shared" si="98"/>
        <v>0</v>
      </c>
      <c r="AJ227">
        <f t="shared" si="99"/>
        <v>0</v>
      </c>
    </row>
    <row r="228" spans="5:36" x14ac:dyDescent="0.2">
      <c r="E228">
        <f t="shared" si="85"/>
        <v>0</v>
      </c>
      <c r="F228">
        <f t="shared" si="75"/>
        <v>0</v>
      </c>
      <c r="G228">
        <f t="shared" si="76"/>
        <v>0</v>
      </c>
      <c r="H228">
        <f t="shared" si="77"/>
        <v>0</v>
      </c>
      <c r="I228">
        <f t="shared" si="86"/>
        <v>0</v>
      </c>
      <c r="J228">
        <f t="shared" si="87"/>
        <v>0</v>
      </c>
      <c r="K228">
        <f t="shared" si="88"/>
        <v>0</v>
      </c>
      <c r="L228">
        <f t="shared" si="89"/>
        <v>0</v>
      </c>
      <c r="M228">
        <f t="shared" si="90"/>
        <v>0</v>
      </c>
      <c r="N228">
        <f t="shared" si="91"/>
        <v>0</v>
      </c>
      <c r="O228">
        <f>IF($B$14,_xlfn.IFNA(INDEX(תמותה!$A$1:$E$121,MATCH(F228,תמותה!$A$1:A$121,0),IF($B$9="זכר",2,4)),1),0)</f>
        <v>0</v>
      </c>
      <c r="P228">
        <f>IF($B$14,_xlfn.IFNA(INDEX('שיפור תמותה'!$A$1:$E$8743,MATCH(F228&amp;G228,'שיפור תמותה'!$C$1:$C$8743,0),IF($B$9="זכר",4,5)),1),0)</f>
        <v>0</v>
      </c>
      <c r="Q228">
        <f>IF($B$14,_xlfn.IFNA(INDEX('שיפור תמותה'!$A$1:$E$8743,MATCH(F228&amp;G228-1,'שיפור תמותה'!$C$1:$C$8743,0),IF($B$9="זכר",4,5)),1),0)</f>
        <v>0</v>
      </c>
      <c r="R228">
        <f t="shared" si="78"/>
        <v>0</v>
      </c>
      <c r="S228">
        <f t="shared" si="79"/>
        <v>0</v>
      </c>
      <c r="T228">
        <f t="shared" si="92"/>
        <v>0</v>
      </c>
      <c r="U228">
        <f t="shared" si="80"/>
        <v>0</v>
      </c>
      <c r="V228">
        <f t="shared" si="81"/>
        <v>0</v>
      </c>
      <c r="W228">
        <f t="shared" si="93"/>
        <v>0</v>
      </c>
      <c r="X228">
        <f>IF($B$15,_xlfn.IFNA(INDEX(תמותה!$A$1:$E$121,MATCH(U228,תמותה!$A$1:A$121,0),IF($B$11="זכר",2,4)),1),0)</f>
        <v>0</v>
      </c>
      <c r="Y228">
        <f>IF($B$15,_xlfn.IFNA(INDEX('שיפור תמותה'!$A$1:$E$8743,MATCH(U228&amp;V228,'שיפור תמותה'!$C$1:$C$8743,0),IF($B$11="זכר",4,5)),1),0)</f>
        <v>0</v>
      </c>
      <c r="Z228">
        <f>IF($B$15,_xlfn.IFNA(INDEX('שיפור תמותה'!$A$1:$E$8743,MATCH(U228&amp;V228-1,'שיפור תמותה'!$C$1:$C$8743,0),IF($B$11="זכר",4,5)),1),0)</f>
        <v>0</v>
      </c>
      <c r="AA228">
        <f t="shared" si="82"/>
        <v>0</v>
      </c>
      <c r="AB228">
        <f t="shared" si="94"/>
        <v>0</v>
      </c>
      <c r="AC228">
        <f>IF($B$15,_xlfn.IFNA(INDEX(תמותה!$A$1:$E$121,MATCH(U228,תמותה!$A$1:A$121,0),IF($B$11="זכר",3,5)),1),0)</f>
        <v>0</v>
      </c>
      <c r="AD228">
        <f t="shared" si="83"/>
        <v>0</v>
      </c>
      <c r="AE228">
        <f t="shared" si="84"/>
        <v>0</v>
      </c>
      <c r="AF228">
        <f t="shared" si="95"/>
        <v>0</v>
      </c>
      <c r="AG228">
        <f t="shared" si="96"/>
        <v>0</v>
      </c>
      <c r="AH228">
        <f t="shared" si="97"/>
        <v>0</v>
      </c>
      <c r="AI228">
        <f t="shared" si="98"/>
        <v>0</v>
      </c>
      <c r="AJ228">
        <f t="shared" si="99"/>
        <v>0</v>
      </c>
    </row>
    <row r="229" spans="5:36" x14ac:dyDescent="0.2">
      <c r="E229">
        <f t="shared" si="85"/>
        <v>0</v>
      </c>
      <c r="F229">
        <f t="shared" si="75"/>
        <v>0</v>
      </c>
      <c r="G229">
        <f t="shared" si="76"/>
        <v>0</v>
      </c>
      <c r="H229">
        <f t="shared" si="77"/>
        <v>0</v>
      </c>
      <c r="I229">
        <f t="shared" si="86"/>
        <v>0</v>
      </c>
      <c r="J229">
        <f t="shared" si="87"/>
        <v>0</v>
      </c>
      <c r="K229">
        <f t="shared" si="88"/>
        <v>0</v>
      </c>
      <c r="L229">
        <f t="shared" si="89"/>
        <v>0</v>
      </c>
      <c r="M229">
        <f t="shared" si="90"/>
        <v>0</v>
      </c>
      <c r="N229">
        <f t="shared" si="91"/>
        <v>0</v>
      </c>
      <c r="O229">
        <f>IF($B$14,_xlfn.IFNA(INDEX(תמותה!$A$1:$E$121,MATCH(F229,תמותה!$A$1:A$121,0),IF($B$9="זכר",2,4)),1),0)</f>
        <v>0</v>
      </c>
      <c r="P229">
        <f>IF($B$14,_xlfn.IFNA(INDEX('שיפור תמותה'!$A$1:$E$8743,MATCH(F229&amp;G229,'שיפור תמותה'!$C$1:$C$8743,0),IF($B$9="זכר",4,5)),1),0)</f>
        <v>0</v>
      </c>
      <c r="Q229">
        <f>IF($B$14,_xlfn.IFNA(INDEX('שיפור תמותה'!$A$1:$E$8743,MATCH(F229&amp;G229-1,'שיפור תמותה'!$C$1:$C$8743,0),IF($B$9="זכר",4,5)),1),0)</f>
        <v>0</v>
      </c>
      <c r="R229">
        <f t="shared" si="78"/>
        <v>0</v>
      </c>
      <c r="S229">
        <f t="shared" si="79"/>
        <v>0</v>
      </c>
      <c r="T229">
        <f t="shared" si="92"/>
        <v>0</v>
      </c>
      <c r="U229">
        <f t="shared" si="80"/>
        <v>0</v>
      </c>
      <c r="V229">
        <f t="shared" si="81"/>
        <v>0</v>
      </c>
      <c r="W229">
        <f t="shared" si="93"/>
        <v>0</v>
      </c>
      <c r="X229">
        <f>IF($B$15,_xlfn.IFNA(INDEX(תמותה!$A$1:$E$121,MATCH(U229,תמותה!$A$1:A$121,0),IF($B$11="זכר",2,4)),1),0)</f>
        <v>0</v>
      </c>
      <c r="Y229">
        <f>IF($B$15,_xlfn.IFNA(INDEX('שיפור תמותה'!$A$1:$E$8743,MATCH(U229&amp;V229,'שיפור תמותה'!$C$1:$C$8743,0),IF($B$11="זכר",4,5)),1),0)</f>
        <v>0</v>
      </c>
      <c r="Z229">
        <f>IF($B$15,_xlfn.IFNA(INDEX('שיפור תמותה'!$A$1:$E$8743,MATCH(U229&amp;V229-1,'שיפור תמותה'!$C$1:$C$8743,0),IF($B$11="זכר",4,5)),1),0)</f>
        <v>0</v>
      </c>
      <c r="AA229">
        <f t="shared" si="82"/>
        <v>0</v>
      </c>
      <c r="AB229">
        <f t="shared" si="94"/>
        <v>0</v>
      </c>
      <c r="AC229">
        <f>IF($B$15,_xlfn.IFNA(INDEX(תמותה!$A$1:$E$121,MATCH(U229,תמותה!$A$1:A$121,0),IF($B$11="זכר",3,5)),1),0)</f>
        <v>0</v>
      </c>
      <c r="AD229">
        <f t="shared" si="83"/>
        <v>0</v>
      </c>
      <c r="AE229">
        <f t="shared" si="84"/>
        <v>0</v>
      </c>
      <c r="AF229">
        <f t="shared" si="95"/>
        <v>0</v>
      </c>
      <c r="AG229">
        <f t="shared" si="96"/>
        <v>0</v>
      </c>
      <c r="AH229">
        <f t="shared" si="97"/>
        <v>0</v>
      </c>
      <c r="AI229">
        <f t="shared" si="98"/>
        <v>0</v>
      </c>
      <c r="AJ229">
        <f t="shared" si="99"/>
        <v>0</v>
      </c>
    </row>
    <row r="230" spans="5:36" x14ac:dyDescent="0.2">
      <c r="E230">
        <f t="shared" si="85"/>
        <v>0</v>
      </c>
      <c r="F230">
        <f t="shared" si="75"/>
        <v>0</v>
      </c>
      <c r="G230">
        <f t="shared" si="76"/>
        <v>0</v>
      </c>
      <c r="H230">
        <f t="shared" si="77"/>
        <v>0</v>
      </c>
      <c r="I230">
        <f t="shared" si="86"/>
        <v>0</v>
      </c>
      <c r="J230">
        <f t="shared" si="87"/>
        <v>0</v>
      </c>
      <c r="K230">
        <f t="shared" si="88"/>
        <v>0</v>
      </c>
      <c r="L230">
        <f t="shared" si="89"/>
        <v>0</v>
      </c>
      <c r="M230">
        <f t="shared" si="90"/>
        <v>0</v>
      </c>
      <c r="N230">
        <f t="shared" si="91"/>
        <v>0</v>
      </c>
      <c r="O230">
        <f>IF($B$14,_xlfn.IFNA(INDEX(תמותה!$A$1:$E$121,MATCH(F230,תמותה!$A$1:A$121,0),IF($B$9="זכר",2,4)),1),0)</f>
        <v>0</v>
      </c>
      <c r="P230">
        <f>IF($B$14,_xlfn.IFNA(INDEX('שיפור תמותה'!$A$1:$E$8743,MATCH(F230&amp;G230,'שיפור תמותה'!$C$1:$C$8743,0),IF($B$9="זכר",4,5)),1),0)</f>
        <v>0</v>
      </c>
      <c r="Q230">
        <f>IF($B$14,_xlfn.IFNA(INDEX('שיפור תמותה'!$A$1:$E$8743,MATCH(F230&amp;G230-1,'שיפור תמותה'!$C$1:$C$8743,0),IF($B$9="זכר",4,5)),1),0)</f>
        <v>0</v>
      </c>
      <c r="R230">
        <f t="shared" si="78"/>
        <v>0</v>
      </c>
      <c r="S230">
        <f t="shared" si="79"/>
        <v>0</v>
      </c>
      <c r="T230">
        <f t="shared" si="92"/>
        <v>0</v>
      </c>
      <c r="U230">
        <f t="shared" si="80"/>
        <v>0</v>
      </c>
      <c r="V230">
        <f t="shared" si="81"/>
        <v>0</v>
      </c>
      <c r="W230">
        <f t="shared" si="93"/>
        <v>0</v>
      </c>
      <c r="X230">
        <f>IF($B$15,_xlfn.IFNA(INDEX(תמותה!$A$1:$E$121,MATCH(U230,תמותה!$A$1:A$121,0),IF($B$11="זכר",2,4)),1),0)</f>
        <v>0</v>
      </c>
      <c r="Y230">
        <f>IF($B$15,_xlfn.IFNA(INDEX('שיפור תמותה'!$A$1:$E$8743,MATCH(U230&amp;V230,'שיפור תמותה'!$C$1:$C$8743,0),IF($B$11="זכר",4,5)),1),0)</f>
        <v>0</v>
      </c>
      <c r="Z230">
        <f>IF($B$15,_xlfn.IFNA(INDEX('שיפור תמותה'!$A$1:$E$8743,MATCH(U230&amp;V230-1,'שיפור תמותה'!$C$1:$C$8743,0),IF($B$11="זכר",4,5)),1),0)</f>
        <v>0</v>
      </c>
      <c r="AA230">
        <f t="shared" si="82"/>
        <v>0</v>
      </c>
      <c r="AB230">
        <f t="shared" si="94"/>
        <v>0</v>
      </c>
      <c r="AC230">
        <f>IF($B$15,_xlfn.IFNA(INDEX(תמותה!$A$1:$E$121,MATCH(U230,תמותה!$A$1:A$121,0),IF($B$11="זכר",3,5)),1),0)</f>
        <v>0</v>
      </c>
      <c r="AD230">
        <f t="shared" si="83"/>
        <v>0</v>
      </c>
      <c r="AE230">
        <f t="shared" si="84"/>
        <v>0</v>
      </c>
      <c r="AF230">
        <f t="shared" si="95"/>
        <v>0</v>
      </c>
      <c r="AG230">
        <f t="shared" si="96"/>
        <v>0</v>
      </c>
      <c r="AH230">
        <f t="shared" si="97"/>
        <v>0</v>
      </c>
      <c r="AI230">
        <f t="shared" si="98"/>
        <v>0</v>
      </c>
      <c r="AJ230">
        <f t="shared" si="99"/>
        <v>0</v>
      </c>
    </row>
    <row r="231" spans="5:36" x14ac:dyDescent="0.2">
      <c r="E231">
        <f t="shared" si="85"/>
        <v>0</v>
      </c>
      <c r="F231">
        <f t="shared" si="75"/>
        <v>0</v>
      </c>
      <c r="G231">
        <f t="shared" si="76"/>
        <v>0</v>
      </c>
      <c r="H231">
        <f t="shared" si="77"/>
        <v>0</v>
      </c>
      <c r="I231">
        <f t="shared" si="86"/>
        <v>0</v>
      </c>
      <c r="J231">
        <f t="shared" si="87"/>
        <v>0</v>
      </c>
      <c r="K231">
        <f t="shared" si="88"/>
        <v>0</v>
      </c>
      <c r="L231">
        <f t="shared" si="89"/>
        <v>0</v>
      </c>
      <c r="M231">
        <f t="shared" si="90"/>
        <v>0</v>
      </c>
      <c r="N231">
        <f t="shared" si="91"/>
        <v>0</v>
      </c>
      <c r="O231">
        <f>IF($B$14,_xlfn.IFNA(INDEX(תמותה!$A$1:$E$121,MATCH(F231,תמותה!$A$1:A$121,0),IF($B$9="זכר",2,4)),1),0)</f>
        <v>0</v>
      </c>
      <c r="P231">
        <f>IF($B$14,_xlfn.IFNA(INDEX('שיפור תמותה'!$A$1:$E$8743,MATCH(F231&amp;G231,'שיפור תמותה'!$C$1:$C$8743,0),IF($B$9="זכר",4,5)),1),0)</f>
        <v>0</v>
      </c>
      <c r="Q231">
        <f>IF($B$14,_xlfn.IFNA(INDEX('שיפור תמותה'!$A$1:$E$8743,MATCH(F231&amp;G231-1,'שיפור תמותה'!$C$1:$C$8743,0),IF($B$9="זכר",4,5)),1),0)</f>
        <v>0</v>
      </c>
      <c r="R231">
        <f t="shared" si="78"/>
        <v>0</v>
      </c>
      <c r="S231">
        <f t="shared" si="79"/>
        <v>0</v>
      </c>
      <c r="T231">
        <f t="shared" si="92"/>
        <v>0</v>
      </c>
      <c r="U231">
        <f t="shared" si="80"/>
        <v>0</v>
      </c>
      <c r="V231">
        <f t="shared" si="81"/>
        <v>0</v>
      </c>
      <c r="W231">
        <f t="shared" si="93"/>
        <v>0</v>
      </c>
      <c r="X231">
        <f>IF($B$15,_xlfn.IFNA(INDEX(תמותה!$A$1:$E$121,MATCH(U231,תמותה!$A$1:A$121,0),IF($B$11="זכר",2,4)),1),0)</f>
        <v>0</v>
      </c>
      <c r="Y231">
        <f>IF($B$15,_xlfn.IFNA(INDEX('שיפור תמותה'!$A$1:$E$8743,MATCH(U231&amp;V231,'שיפור תמותה'!$C$1:$C$8743,0),IF($B$11="זכר",4,5)),1),0)</f>
        <v>0</v>
      </c>
      <c r="Z231">
        <f>IF($B$15,_xlfn.IFNA(INDEX('שיפור תמותה'!$A$1:$E$8743,MATCH(U231&amp;V231-1,'שיפור תמותה'!$C$1:$C$8743,0),IF($B$11="זכר",4,5)),1),0)</f>
        <v>0</v>
      </c>
      <c r="AA231">
        <f t="shared" si="82"/>
        <v>0</v>
      </c>
      <c r="AB231">
        <f t="shared" si="94"/>
        <v>0</v>
      </c>
      <c r="AC231">
        <f>IF($B$15,_xlfn.IFNA(INDEX(תמותה!$A$1:$E$121,MATCH(U231,תמותה!$A$1:A$121,0),IF($B$11="זכר",3,5)),1),0)</f>
        <v>0</v>
      </c>
      <c r="AD231">
        <f t="shared" si="83"/>
        <v>0</v>
      </c>
      <c r="AE231">
        <f t="shared" si="84"/>
        <v>0</v>
      </c>
      <c r="AF231">
        <f t="shared" si="95"/>
        <v>0</v>
      </c>
      <c r="AG231">
        <f t="shared" si="96"/>
        <v>0</v>
      </c>
      <c r="AH231">
        <f t="shared" si="97"/>
        <v>0</v>
      </c>
      <c r="AI231">
        <f t="shared" si="98"/>
        <v>0</v>
      </c>
      <c r="AJ231">
        <f t="shared" si="99"/>
        <v>0</v>
      </c>
    </row>
    <row r="232" spans="5:36" x14ac:dyDescent="0.2">
      <c r="E232">
        <f t="shared" si="85"/>
        <v>0</v>
      </c>
      <c r="F232">
        <f t="shared" si="75"/>
        <v>0</v>
      </c>
      <c r="G232">
        <f t="shared" si="76"/>
        <v>0</v>
      </c>
      <c r="H232">
        <f t="shared" si="77"/>
        <v>0</v>
      </c>
      <c r="I232">
        <f t="shared" si="86"/>
        <v>0</v>
      </c>
      <c r="J232">
        <f t="shared" si="87"/>
        <v>0</v>
      </c>
      <c r="K232">
        <f t="shared" si="88"/>
        <v>0</v>
      </c>
      <c r="L232">
        <f t="shared" si="89"/>
        <v>0</v>
      </c>
      <c r="M232">
        <f t="shared" si="90"/>
        <v>0</v>
      </c>
      <c r="N232">
        <f t="shared" si="91"/>
        <v>0</v>
      </c>
      <c r="O232">
        <f>IF($B$14,_xlfn.IFNA(INDEX(תמותה!$A$1:$E$121,MATCH(F232,תמותה!$A$1:A$121,0),IF($B$9="זכר",2,4)),1),0)</f>
        <v>0</v>
      </c>
      <c r="P232">
        <f>IF($B$14,_xlfn.IFNA(INDEX('שיפור תמותה'!$A$1:$E$8743,MATCH(F232&amp;G232,'שיפור תמותה'!$C$1:$C$8743,0),IF($B$9="זכר",4,5)),1),0)</f>
        <v>0</v>
      </c>
      <c r="Q232">
        <f>IF($B$14,_xlfn.IFNA(INDEX('שיפור תמותה'!$A$1:$E$8743,MATCH(F232&amp;G232-1,'שיפור תמותה'!$C$1:$C$8743,0),IF($B$9="זכר",4,5)),1),0)</f>
        <v>0</v>
      </c>
      <c r="R232">
        <f t="shared" si="78"/>
        <v>0</v>
      </c>
      <c r="S232">
        <f t="shared" si="79"/>
        <v>0</v>
      </c>
      <c r="T232">
        <f t="shared" si="92"/>
        <v>0</v>
      </c>
      <c r="U232">
        <f t="shared" si="80"/>
        <v>0</v>
      </c>
      <c r="V232">
        <f t="shared" si="81"/>
        <v>0</v>
      </c>
      <c r="W232">
        <f t="shared" si="93"/>
        <v>0</v>
      </c>
      <c r="X232">
        <f>IF($B$15,_xlfn.IFNA(INDEX(תמותה!$A$1:$E$121,MATCH(U232,תמותה!$A$1:A$121,0),IF($B$11="זכר",2,4)),1),0)</f>
        <v>0</v>
      </c>
      <c r="Y232">
        <f>IF($B$15,_xlfn.IFNA(INDEX('שיפור תמותה'!$A$1:$E$8743,MATCH(U232&amp;V232,'שיפור תמותה'!$C$1:$C$8743,0),IF($B$11="זכר",4,5)),1),0)</f>
        <v>0</v>
      </c>
      <c r="Z232">
        <f>IF($B$15,_xlfn.IFNA(INDEX('שיפור תמותה'!$A$1:$E$8743,MATCH(U232&amp;V232-1,'שיפור תמותה'!$C$1:$C$8743,0),IF($B$11="זכר",4,5)),1),0)</f>
        <v>0</v>
      </c>
      <c r="AA232">
        <f t="shared" si="82"/>
        <v>0</v>
      </c>
      <c r="AB232">
        <f t="shared" si="94"/>
        <v>0</v>
      </c>
      <c r="AC232">
        <f>IF($B$15,_xlfn.IFNA(INDEX(תמותה!$A$1:$E$121,MATCH(U232,תמותה!$A$1:A$121,0),IF($B$11="זכר",3,5)),1),0)</f>
        <v>0</v>
      </c>
      <c r="AD232">
        <f t="shared" si="83"/>
        <v>0</v>
      </c>
      <c r="AE232">
        <f t="shared" si="84"/>
        <v>0</v>
      </c>
      <c r="AF232">
        <f t="shared" si="95"/>
        <v>0</v>
      </c>
      <c r="AG232">
        <f t="shared" si="96"/>
        <v>0</v>
      </c>
      <c r="AH232">
        <f t="shared" si="97"/>
        <v>0</v>
      </c>
      <c r="AI232">
        <f t="shared" si="98"/>
        <v>0</v>
      </c>
      <c r="AJ232">
        <f t="shared" si="99"/>
        <v>0</v>
      </c>
    </row>
    <row r="233" spans="5:36" x14ac:dyDescent="0.2">
      <c r="E233">
        <f t="shared" si="85"/>
        <v>0</v>
      </c>
      <c r="F233">
        <f t="shared" si="75"/>
        <v>0</v>
      </c>
      <c r="G233">
        <f t="shared" si="76"/>
        <v>0</v>
      </c>
      <c r="H233">
        <f t="shared" si="77"/>
        <v>0</v>
      </c>
      <c r="I233">
        <f t="shared" si="86"/>
        <v>0</v>
      </c>
      <c r="J233">
        <f t="shared" si="87"/>
        <v>0</v>
      </c>
      <c r="K233">
        <f t="shared" si="88"/>
        <v>0</v>
      </c>
      <c r="L233">
        <f t="shared" si="89"/>
        <v>0</v>
      </c>
      <c r="M233">
        <f t="shared" si="90"/>
        <v>0</v>
      </c>
      <c r="N233">
        <f t="shared" si="91"/>
        <v>0</v>
      </c>
      <c r="O233">
        <f>IF($B$14,_xlfn.IFNA(INDEX(תמותה!$A$1:$E$121,MATCH(F233,תמותה!$A$1:A$121,0),IF($B$9="זכר",2,4)),1),0)</f>
        <v>0</v>
      </c>
      <c r="P233">
        <f>IF($B$14,_xlfn.IFNA(INDEX('שיפור תמותה'!$A$1:$E$8743,MATCH(F233&amp;G233,'שיפור תמותה'!$C$1:$C$8743,0),IF($B$9="זכר",4,5)),1),0)</f>
        <v>0</v>
      </c>
      <c r="Q233">
        <f>IF($B$14,_xlfn.IFNA(INDEX('שיפור תמותה'!$A$1:$E$8743,MATCH(F233&amp;G233-1,'שיפור תמותה'!$C$1:$C$8743,0),IF($B$9="זכר",4,5)),1),0)</f>
        <v>0</v>
      </c>
      <c r="R233">
        <f t="shared" si="78"/>
        <v>0</v>
      </c>
      <c r="S233">
        <f t="shared" si="79"/>
        <v>0</v>
      </c>
      <c r="T233">
        <f t="shared" si="92"/>
        <v>0</v>
      </c>
      <c r="U233">
        <f t="shared" si="80"/>
        <v>0</v>
      </c>
      <c r="V233">
        <f t="shared" si="81"/>
        <v>0</v>
      </c>
      <c r="W233">
        <f t="shared" si="93"/>
        <v>0</v>
      </c>
      <c r="X233">
        <f>IF($B$15,_xlfn.IFNA(INDEX(תמותה!$A$1:$E$121,MATCH(U233,תמותה!$A$1:A$121,0),IF($B$11="זכר",2,4)),1),0)</f>
        <v>0</v>
      </c>
      <c r="Y233">
        <f>IF($B$15,_xlfn.IFNA(INDEX('שיפור תמותה'!$A$1:$E$8743,MATCH(U233&amp;V233,'שיפור תמותה'!$C$1:$C$8743,0),IF($B$11="זכר",4,5)),1),0)</f>
        <v>0</v>
      </c>
      <c r="Z233">
        <f>IF($B$15,_xlfn.IFNA(INDEX('שיפור תמותה'!$A$1:$E$8743,MATCH(U233&amp;V233-1,'שיפור תמותה'!$C$1:$C$8743,0),IF($B$11="זכר",4,5)),1),0)</f>
        <v>0</v>
      </c>
      <c r="AA233">
        <f t="shared" si="82"/>
        <v>0</v>
      </c>
      <c r="AB233">
        <f t="shared" si="94"/>
        <v>0</v>
      </c>
      <c r="AC233">
        <f>IF($B$15,_xlfn.IFNA(INDEX(תמותה!$A$1:$E$121,MATCH(U233,תמותה!$A$1:A$121,0),IF($B$11="זכר",3,5)),1),0)</f>
        <v>0</v>
      </c>
      <c r="AD233">
        <f t="shared" si="83"/>
        <v>0</v>
      </c>
      <c r="AE233">
        <f t="shared" si="84"/>
        <v>0</v>
      </c>
      <c r="AF233">
        <f t="shared" si="95"/>
        <v>0</v>
      </c>
      <c r="AG233">
        <f t="shared" si="96"/>
        <v>0</v>
      </c>
      <c r="AH233">
        <f t="shared" si="97"/>
        <v>0</v>
      </c>
      <c r="AI233">
        <f t="shared" si="98"/>
        <v>0</v>
      </c>
      <c r="AJ233">
        <f t="shared" si="99"/>
        <v>0</v>
      </c>
    </row>
    <row r="234" spans="5:36" x14ac:dyDescent="0.2">
      <c r="E234">
        <f t="shared" si="85"/>
        <v>0</v>
      </c>
      <c r="F234">
        <f t="shared" si="75"/>
        <v>0</v>
      </c>
      <c r="G234">
        <f t="shared" si="76"/>
        <v>0</v>
      </c>
      <c r="H234">
        <f t="shared" si="77"/>
        <v>0</v>
      </c>
      <c r="I234">
        <f t="shared" si="86"/>
        <v>0</v>
      </c>
      <c r="J234">
        <f t="shared" si="87"/>
        <v>0</v>
      </c>
      <c r="K234">
        <f t="shared" si="88"/>
        <v>0</v>
      </c>
      <c r="L234">
        <f t="shared" si="89"/>
        <v>0</v>
      </c>
      <c r="M234">
        <f t="shared" si="90"/>
        <v>0</v>
      </c>
      <c r="N234">
        <f t="shared" si="91"/>
        <v>0</v>
      </c>
      <c r="O234">
        <f>IF($B$14,_xlfn.IFNA(INDEX(תמותה!$A$1:$E$121,MATCH(F234,תמותה!$A$1:A$121,0),IF($B$9="זכר",2,4)),1),0)</f>
        <v>0</v>
      </c>
      <c r="P234">
        <f>IF($B$14,_xlfn.IFNA(INDEX('שיפור תמותה'!$A$1:$E$8743,MATCH(F234&amp;G234,'שיפור תמותה'!$C$1:$C$8743,0),IF($B$9="זכר",4,5)),1),0)</f>
        <v>0</v>
      </c>
      <c r="Q234">
        <f>IF($B$14,_xlfn.IFNA(INDEX('שיפור תמותה'!$A$1:$E$8743,MATCH(F234&amp;G234-1,'שיפור תמותה'!$C$1:$C$8743,0),IF($B$9="זכר",4,5)),1),0)</f>
        <v>0</v>
      </c>
      <c r="R234">
        <f t="shared" si="78"/>
        <v>0</v>
      </c>
      <c r="S234">
        <f t="shared" si="79"/>
        <v>0</v>
      </c>
      <c r="T234">
        <f t="shared" si="92"/>
        <v>0</v>
      </c>
      <c r="U234">
        <f t="shared" si="80"/>
        <v>0</v>
      </c>
      <c r="V234">
        <f t="shared" si="81"/>
        <v>0</v>
      </c>
      <c r="W234">
        <f t="shared" si="93"/>
        <v>0</v>
      </c>
      <c r="X234">
        <f>IF($B$15,_xlfn.IFNA(INDEX(תמותה!$A$1:$E$121,MATCH(U234,תמותה!$A$1:A$121,0),IF($B$11="זכר",2,4)),1),0)</f>
        <v>0</v>
      </c>
      <c r="Y234">
        <f>IF($B$15,_xlfn.IFNA(INDEX('שיפור תמותה'!$A$1:$E$8743,MATCH(U234&amp;V234,'שיפור תמותה'!$C$1:$C$8743,0),IF($B$11="זכר",4,5)),1),0)</f>
        <v>0</v>
      </c>
      <c r="Z234">
        <f>IF($B$15,_xlfn.IFNA(INDEX('שיפור תמותה'!$A$1:$E$8743,MATCH(U234&amp;V234-1,'שיפור תמותה'!$C$1:$C$8743,0),IF($B$11="זכר",4,5)),1),0)</f>
        <v>0</v>
      </c>
      <c r="AA234">
        <f t="shared" si="82"/>
        <v>0</v>
      </c>
      <c r="AB234">
        <f t="shared" si="94"/>
        <v>0</v>
      </c>
      <c r="AC234">
        <f>IF($B$15,_xlfn.IFNA(INDEX(תמותה!$A$1:$E$121,MATCH(U234,תמותה!$A$1:A$121,0),IF($B$11="זכר",3,5)),1),0)</f>
        <v>0</v>
      </c>
      <c r="AD234">
        <f t="shared" si="83"/>
        <v>0</v>
      </c>
      <c r="AE234">
        <f t="shared" si="84"/>
        <v>0</v>
      </c>
      <c r="AF234">
        <f t="shared" si="95"/>
        <v>0</v>
      </c>
      <c r="AG234">
        <f t="shared" si="96"/>
        <v>0</v>
      </c>
      <c r="AH234">
        <f t="shared" si="97"/>
        <v>0</v>
      </c>
      <c r="AI234">
        <f t="shared" si="98"/>
        <v>0</v>
      </c>
      <c r="AJ234">
        <f t="shared" si="99"/>
        <v>0</v>
      </c>
    </row>
    <row r="235" spans="5:36" x14ac:dyDescent="0.2">
      <c r="E235">
        <f t="shared" si="85"/>
        <v>0</v>
      </c>
      <c r="F235">
        <f t="shared" si="75"/>
        <v>0</v>
      </c>
      <c r="G235">
        <f t="shared" si="76"/>
        <v>0</v>
      </c>
      <c r="H235">
        <f t="shared" si="77"/>
        <v>0</v>
      </c>
      <c r="I235">
        <f t="shared" si="86"/>
        <v>0</v>
      </c>
      <c r="J235">
        <f t="shared" si="87"/>
        <v>0</v>
      </c>
      <c r="K235">
        <f t="shared" si="88"/>
        <v>0</v>
      </c>
      <c r="L235">
        <f t="shared" si="89"/>
        <v>0</v>
      </c>
      <c r="M235">
        <f t="shared" si="90"/>
        <v>0</v>
      </c>
      <c r="N235">
        <f t="shared" si="91"/>
        <v>0</v>
      </c>
      <c r="O235">
        <f>IF($B$14,_xlfn.IFNA(INDEX(תמותה!$A$1:$E$121,MATCH(F235,תמותה!$A$1:A$121,0),IF($B$9="זכר",2,4)),1),0)</f>
        <v>0</v>
      </c>
      <c r="P235">
        <f>IF($B$14,_xlfn.IFNA(INDEX('שיפור תמותה'!$A$1:$E$8743,MATCH(F235&amp;G235,'שיפור תמותה'!$C$1:$C$8743,0),IF($B$9="זכר",4,5)),1),0)</f>
        <v>0</v>
      </c>
      <c r="Q235">
        <f>IF($B$14,_xlfn.IFNA(INDEX('שיפור תמותה'!$A$1:$E$8743,MATCH(F235&amp;G235-1,'שיפור תמותה'!$C$1:$C$8743,0),IF($B$9="זכר",4,5)),1),0)</f>
        <v>0</v>
      </c>
      <c r="R235">
        <f t="shared" si="78"/>
        <v>0</v>
      </c>
      <c r="S235">
        <f t="shared" si="79"/>
        <v>0</v>
      </c>
      <c r="T235">
        <f t="shared" si="92"/>
        <v>0</v>
      </c>
      <c r="U235">
        <f t="shared" si="80"/>
        <v>0</v>
      </c>
      <c r="V235">
        <f t="shared" si="81"/>
        <v>0</v>
      </c>
      <c r="W235">
        <f t="shared" si="93"/>
        <v>0</v>
      </c>
      <c r="X235">
        <f>IF($B$15,_xlfn.IFNA(INDEX(תמותה!$A$1:$E$121,MATCH(U235,תמותה!$A$1:A$121,0),IF($B$11="זכר",2,4)),1),0)</f>
        <v>0</v>
      </c>
      <c r="Y235">
        <f>IF($B$15,_xlfn.IFNA(INDEX('שיפור תמותה'!$A$1:$E$8743,MATCH(U235&amp;V235,'שיפור תמותה'!$C$1:$C$8743,0),IF($B$11="זכר",4,5)),1),0)</f>
        <v>0</v>
      </c>
      <c r="Z235">
        <f>IF($B$15,_xlfn.IFNA(INDEX('שיפור תמותה'!$A$1:$E$8743,MATCH(U235&amp;V235-1,'שיפור תמותה'!$C$1:$C$8743,0),IF($B$11="זכר",4,5)),1),0)</f>
        <v>0</v>
      </c>
      <c r="AA235">
        <f t="shared" si="82"/>
        <v>0</v>
      </c>
      <c r="AB235">
        <f t="shared" si="94"/>
        <v>0</v>
      </c>
      <c r="AC235">
        <f>IF($B$15,_xlfn.IFNA(INDEX(תמותה!$A$1:$E$121,MATCH(U235,תמותה!$A$1:A$121,0),IF($B$11="זכר",3,5)),1),0)</f>
        <v>0</v>
      </c>
      <c r="AD235">
        <f t="shared" si="83"/>
        <v>0</v>
      </c>
      <c r="AE235">
        <f t="shared" si="84"/>
        <v>0</v>
      </c>
      <c r="AF235">
        <f t="shared" si="95"/>
        <v>0</v>
      </c>
      <c r="AG235">
        <f t="shared" si="96"/>
        <v>0</v>
      </c>
      <c r="AH235">
        <f t="shared" si="97"/>
        <v>0</v>
      </c>
      <c r="AI235">
        <f t="shared" si="98"/>
        <v>0</v>
      </c>
      <c r="AJ235">
        <f t="shared" si="99"/>
        <v>0</v>
      </c>
    </row>
    <row r="236" spans="5:36" x14ac:dyDescent="0.2">
      <c r="E236">
        <f t="shared" si="85"/>
        <v>0</v>
      </c>
      <c r="F236">
        <f t="shared" si="75"/>
        <v>0</v>
      </c>
      <c r="G236">
        <f t="shared" si="76"/>
        <v>0</v>
      </c>
      <c r="H236">
        <f t="shared" si="77"/>
        <v>0</v>
      </c>
      <c r="I236">
        <f t="shared" si="86"/>
        <v>0</v>
      </c>
      <c r="J236">
        <f t="shared" si="87"/>
        <v>0</v>
      </c>
      <c r="K236">
        <f t="shared" si="88"/>
        <v>0</v>
      </c>
      <c r="L236">
        <f t="shared" si="89"/>
        <v>0</v>
      </c>
      <c r="M236">
        <f t="shared" si="90"/>
        <v>0</v>
      </c>
      <c r="N236">
        <f t="shared" si="91"/>
        <v>0</v>
      </c>
      <c r="O236">
        <f>IF($B$14,_xlfn.IFNA(INDEX(תמותה!$A$1:$E$121,MATCH(F236,תמותה!$A$1:A$121,0),IF($B$9="זכר",2,4)),1),0)</f>
        <v>0</v>
      </c>
      <c r="P236">
        <f>IF($B$14,_xlfn.IFNA(INDEX('שיפור תמותה'!$A$1:$E$8743,MATCH(F236&amp;G236,'שיפור תמותה'!$C$1:$C$8743,0),IF($B$9="זכר",4,5)),1),0)</f>
        <v>0</v>
      </c>
      <c r="Q236">
        <f>IF($B$14,_xlfn.IFNA(INDEX('שיפור תמותה'!$A$1:$E$8743,MATCH(F236&amp;G236-1,'שיפור תמותה'!$C$1:$C$8743,0),IF($B$9="זכר",4,5)),1),0)</f>
        <v>0</v>
      </c>
      <c r="R236">
        <f t="shared" si="78"/>
        <v>0</v>
      </c>
      <c r="S236">
        <f t="shared" si="79"/>
        <v>0</v>
      </c>
      <c r="T236">
        <f t="shared" si="92"/>
        <v>0</v>
      </c>
      <c r="U236">
        <f t="shared" si="80"/>
        <v>0</v>
      </c>
      <c r="V236">
        <f t="shared" si="81"/>
        <v>0</v>
      </c>
      <c r="W236">
        <f t="shared" si="93"/>
        <v>0</v>
      </c>
      <c r="X236">
        <f>IF($B$15,_xlfn.IFNA(INDEX(תמותה!$A$1:$E$121,MATCH(U236,תמותה!$A$1:A$121,0),IF($B$11="זכר",2,4)),1),0)</f>
        <v>0</v>
      </c>
      <c r="Y236">
        <f>IF($B$15,_xlfn.IFNA(INDEX('שיפור תמותה'!$A$1:$E$8743,MATCH(U236&amp;V236,'שיפור תמותה'!$C$1:$C$8743,0),IF($B$11="זכר",4,5)),1),0)</f>
        <v>0</v>
      </c>
      <c r="Z236">
        <f>IF($B$15,_xlfn.IFNA(INDEX('שיפור תמותה'!$A$1:$E$8743,MATCH(U236&amp;V236-1,'שיפור תמותה'!$C$1:$C$8743,0),IF($B$11="זכר",4,5)),1),0)</f>
        <v>0</v>
      </c>
      <c r="AA236">
        <f t="shared" si="82"/>
        <v>0</v>
      </c>
      <c r="AB236">
        <f t="shared" si="94"/>
        <v>0</v>
      </c>
      <c r="AC236">
        <f>IF($B$15,_xlfn.IFNA(INDEX(תמותה!$A$1:$E$121,MATCH(U236,תמותה!$A$1:A$121,0),IF($B$11="זכר",3,5)),1),0)</f>
        <v>0</v>
      </c>
      <c r="AD236">
        <f t="shared" si="83"/>
        <v>0</v>
      </c>
      <c r="AE236">
        <f t="shared" si="84"/>
        <v>0</v>
      </c>
      <c r="AF236">
        <f t="shared" si="95"/>
        <v>0</v>
      </c>
      <c r="AG236">
        <f t="shared" si="96"/>
        <v>0</v>
      </c>
      <c r="AH236">
        <f t="shared" si="97"/>
        <v>0</v>
      </c>
      <c r="AI236">
        <f t="shared" si="98"/>
        <v>0</v>
      </c>
      <c r="AJ236">
        <f t="shared" si="99"/>
        <v>0</v>
      </c>
    </row>
    <row r="237" spans="5:36" x14ac:dyDescent="0.2">
      <c r="E237">
        <f t="shared" si="85"/>
        <v>0</v>
      </c>
      <c r="F237">
        <f t="shared" si="75"/>
        <v>0</v>
      </c>
      <c r="G237">
        <f t="shared" si="76"/>
        <v>0</v>
      </c>
      <c r="H237">
        <f t="shared" si="77"/>
        <v>0</v>
      </c>
      <c r="I237">
        <f t="shared" si="86"/>
        <v>0</v>
      </c>
      <c r="J237">
        <f t="shared" si="87"/>
        <v>0</v>
      </c>
      <c r="K237">
        <f t="shared" si="88"/>
        <v>0</v>
      </c>
      <c r="L237">
        <f t="shared" si="89"/>
        <v>0</v>
      </c>
      <c r="M237">
        <f t="shared" si="90"/>
        <v>0</v>
      </c>
      <c r="N237">
        <f t="shared" si="91"/>
        <v>0</v>
      </c>
      <c r="O237">
        <f>IF($B$14,_xlfn.IFNA(INDEX(תמותה!$A$1:$E$121,MATCH(F237,תמותה!$A$1:A$121,0),IF($B$9="זכר",2,4)),1),0)</f>
        <v>0</v>
      </c>
      <c r="P237">
        <f>IF($B$14,_xlfn.IFNA(INDEX('שיפור תמותה'!$A$1:$E$8743,MATCH(F237&amp;G237,'שיפור תמותה'!$C$1:$C$8743,0),IF($B$9="זכר",4,5)),1),0)</f>
        <v>0</v>
      </c>
      <c r="Q237">
        <f>IF($B$14,_xlfn.IFNA(INDEX('שיפור תמותה'!$A$1:$E$8743,MATCH(F237&amp;G237-1,'שיפור תמותה'!$C$1:$C$8743,0),IF($B$9="זכר",4,5)),1),0)</f>
        <v>0</v>
      </c>
      <c r="R237">
        <f t="shared" si="78"/>
        <v>0</v>
      </c>
      <c r="S237">
        <f t="shared" si="79"/>
        <v>0</v>
      </c>
      <c r="T237">
        <f t="shared" si="92"/>
        <v>0</v>
      </c>
      <c r="U237">
        <f t="shared" si="80"/>
        <v>0</v>
      </c>
      <c r="V237">
        <f t="shared" si="81"/>
        <v>0</v>
      </c>
      <c r="W237">
        <f t="shared" si="93"/>
        <v>0</v>
      </c>
      <c r="X237">
        <f>IF($B$15,_xlfn.IFNA(INDEX(תמותה!$A$1:$E$121,MATCH(U237,תמותה!$A$1:A$121,0),IF($B$11="זכר",2,4)),1),0)</f>
        <v>0</v>
      </c>
      <c r="Y237">
        <f>IF($B$15,_xlfn.IFNA(INDEX('שיפור תמותה'!$A$1:$E$8743,MATCH(U237&amp;V237,'שיפור תמותה'!$C$1:$C$8743,0),IF($B$11="זכר",4,5)),1),0)</f>
        <v>0</v>
      </c>
      <c r="Z237">
        <f>IF($B$15,_xlfn.IFNA(INDEX('שיפור תמותה'!$A$1:$E$8743,MATCH(U237&amp;V237-1,'שיפור תמותה'!$C$1:$C$8743,0),IF($B$11="זכר",4,5)),1),0)</f>
        <v>0</v>
      </c>
      <c r="AA237">
        <f t="shared" si="82"/>
        <v>0</v>
      </c>
      <c r="AB237">
        <f t="shared" si="94"/>
        <v>0</v>
      </c>
      <c r="AC237">
        <f>IF($B$15,_xlfn.IFNA(INDEX(תמותה!$A$1:$E$121,MATCH(U237,תמותה!$A$1:A$121,0),IF($B$11="זכר",3,5)),1),0)</f>
        <v>0</v>
      </c>
      <c r="AD237">
        <f t="shared" si="83"/>
        <v>0</v>
      </c>
      <c r="AE237">
        <f t="shared" si="84"/>
        <v>0</v>
      </c>
      <c r="AF237">
        <f t="shared" si="95"/>
        <v>0</v>
      </c>
      <c r="AG237">
        <f t="shared" si="96"/>
        <v>0</v>
      </c>
      <c r="AH237">
        <f t="shared" si="97"/>
        <v>0</v>
      </c>
      <c r="AI237">
        <f t="shared" si="98"/>
        <v>0</v>
      </c>
      <c r="AJ237">
        <f t="shared" si="99"/>
        <v>0</v>
      </c>
    </row>
    <row r="238" spans="5:36" x14ac:dyDescent="0.2">
      <c r="E238">
        <f t="shared" si="85"/>
        <v>0</v>
      </c>
      <c r="F238">
        <f t="shared" si="75"/>
        <v>0</v>
      </c>
      <c r="G238">
        <f t="shared" si="76"/>
        <v>0</v>
      </c>
      <c r="H238">
        <f t="shared" si="77"/>
        <v>0</v>
      </c>
      <c r="I238">
        <f t="shared" si="86"/>
        <v>0</v>
      </c>
      <c r="J238">
        <f t="shared" si="87"/>
        <v>0</v>
      </c>
      <c r="K238">
        <f t="shared" si="88"/>
        <v>0</v>
      </c>
      <c r="L238">
        <f t="shared" si="89"/>
        <v>0</v>
      </c>
      <c r="M238">
        <f t="shared" si="90"/>
        <v>0</v>
      </c>
      <c r="N238">
        <f t="shared" si="91"/>
        <v>0</v>
      </c>
      <c r="O238">
        <f>IF($B$14,_xlfn.IFNA(INDEX(תמותה!$A$1:$E$121,MATCH(F238,תמותה!$A$1:A$121,0),IF($B$9="זכר",2,4)),1),0)</f>
        <v>0</v>
      </c>
      <c r="P238">
        <f>IF($B$14,_xlfn.IFNA(INDEX('שיפור תמותה'!$A$1:$E$8743,MATCH(F238&amp;G238,'שיפור תמותה'!$C$1:$C$8743,0),IF($B$9="זכר",4,5)),1),0)</f>
        <v>0</v>
      </c>
      <c r="Q238">
        <f>IF($B$14,_xlfn.IFNA(INDEX('שיפור תמותה'!$A$1:$E$8743,MATCH(F238&amp;G238-1,'שיפור תמותה'!$C$1:$C$8743,0),IF($B$9="זכר",4,5)),1),0)</f>
        <v>0</v>
      </c>
      <c r="R238">
        <f t="shared" si="78"/>
        <v>0</v>
      </c>
      <c r="S238">
        <f t="shared" si="79"/>
        <v>0</v>
      </c>
      <c r="T238">
        <f t="shared" si="92"/>
        <v>0</v>
      </c>
      <c r="U238">
        <f t="shared" si="80"/>
        <v>0</v>
      </c>
      <c r="V238">
        <f t="shared" si="81"/>
        <v>0</v>
      </c>
      <c r="W238">
        <f t="shared" si="93"/>
        <v>0</v>
      </c>
      <c r="X238">
        <f>IF($B$15,_xlfn.IFNA(INDEX(תמותה!$A$1:$E$121,MATCH(U238,תמותה!$A$1:A$121,0),IF($B$11="זכר",2,4)),1),0)</f>
        <v>0</v>
      </c>
      <c r="Y238">
        <f>IF($B$15,_xlfn.IFNA(INDEX('שיפור תמותה'!$A$1:$E$8743,MATCH(U238&amp;V238,'שיפור תמותה'!$C$1:$C$8743,0),IF($B$11="זכר",4,5)),1),0)</f>
        <v>0</v>
      </c>
      <c r="Z238">
        <f>IF($B$15,_xlfn.IFNA(INDEX('שיפור תמותה'!$A$1:$E$8743,MATCH(U238&amp;V238-1,'שיפור תמותה'!$C$1:$C$8743,0),IF($B$11="זכר",4,5)),1),0)</f>
        <v>0</v>
      </c>
      <c r="AA238">
        <f t="shared" si="82"/>
        <v>0</v>
      </c>
      <c r="AB238">
        <f t="shared" si="94"/>
        <v>0</v>
      </c>
      <c r="AC238">
        <f>IF($B$15,_xlfn.IFNA(INDEX(תמותה!$A$1:$E$121,MATCH(U238,תמותה!$A$1:A$121,0),IF($B$11="זכר",3,5)),1),0)</f>
        <v>0</v>
      </c>
      <c r="AD238">
        <f t="shared" si="83"/>
        <v>0</v>
      </c>
      <c r="AE238">
        <f t="shared" si="84"/>
        <v>0</v>
      </c>
      <c r="AF238">
        <f t="shared" si="95"/>
        <v>0</v>
      </c>
      <c r="AG238">
        <f t="shared" si="96"/>
        <v>0</v>
      </c>
      <c r="AH238">
        <f t="shared" si="97"/>
        <v>0</v>
      </c>
      <c r="AI238">
        <f t="shared" si="98"/>
        <v>0</v>
      </c>
      <c r="AJ238">
        <f t="shared" si="99"/>
        <v>0</v>
      </c>
    </row>
    <row r="239" spans="5:36" x14ac:dyDescent="0.2">
      <c r="E239">
        <f t="shared" si="85"/>
        <v>0</v>
      </c>
      <c r="F239">
        <f t="shared" si="75"/>
        <v>0</v>
      </c>
      <c r="G239">
        <f t="shared" si="76"/>
        <v>0</v>
      </c>
      <c r="H239">
        <f t="shared" si="77"/>
        <v>0</v>
      </c>
      <c r="I239">
        <f t="shared" si="86"/>
        <v>0</v>
      </c>
      <c r="J239">
        <f t="shared" si="87"/>
        <v>0</v>
      </c>
      <c r="K239">
        <f t="shared" si="88"/>
        <v>0</v>
      </c>
      <c r="L239">
        <f t="shared" si="89"/>
        <v>0</v>
      </c>
      <c r="M239">
        <f t="shared" si="90"/>
        <v>0</v>
      </c>
      <c r="N239">
        <f t="shared" si="91"/>
        <v>0</v>
      </c>
      <c r="O239">
        <f>IF($B$14,_xlfn.IFNA(INDEX(תמותה!$A$1:$E$121,MATCH(F239,תמותה!$A$1:A$121,0),IF($B$9="זכר",2,4)),1),0)</f>
        <v>0</v>
      </c>
      <c r="P239">
        <f>IF($B$14,_xlfn.IFNA(INDEX('שיפור תמותה'!$A$1:$E$8743,MATCH(F239&amp;G239,'שיפור תמותה'!$C$1:$C$8743,0),IF($B$9="זכר",4,5)),1),0)</f>
        <v>0</v>
      </c>
      <c r="Q239">
        <f>IF($B$14,_xlfn.IFNA(INDEX('שיפור תמותה'!$A$1:$E$8743,MATCH(F239&amp;G239-1,'שיפור תמותה'!$C$1:$C$8743,0),IF($B$9="זכר",4,5)),1),0)</f>
        <v>0</v>
      </c>
      <c r="R239">
        <f t="shared" si="78"/>
        <v>0</v>
      </c>
      <c r="S239">
        <f t="shared" si="79"/>
        <v>0</v>
      </c>
      <c r="T239">
        <f t="shared" si="92"/>
        <v>0</v>
      </c>
      <c r="U239">
        <f t="shared" si="80"/>
        <v>0</v>
      </c>
      <c r="V239">
        <f t="shared" si="81"/>
        <v>0</v>
      </c>
      <c r="W239">
        <f t="shared" si="93"/>
        <v>0</v>
      </c>
      <c r="X239">
        <f>IF($B$15,_xlfn.IFNA(INDEX(תמותה!$A$1:$E$121,MATCH(U239,תמותה!$A$1:A$121,0),IF($B$11="זכר",2,4)),1),0)</f>
        <v>0</v>
      </c>
      <c r="Y239">
        <f>IF($B$15,_xlfn.IFNA(INDEX('שיפור תמותה'!$A$1:$E$8743,MATCH(U239&amp;V239,'שיפור תמותה'!$C$1:$C$8743,0),IF($B$11="זכר",4,5)),1),0)</f>
        <v>0</v>
      </c>
      <c r="Z239">
        <f>IF($B$15,_xlfn.IFNA(INDEX('שיפור תמותה'!$A$1:$E$8743,MATCH(U239&amp;V239-1,'שיפור תמותה'!$C$1:$C$8743,0),IF($B$11="זכר",4,5)),1),0)</f>
        <v>0</v>
      </c>
      <c r="AA239">
        <f t="shared" si="82"/>
        <v>0</v>
      </c>
      <c r="AB239">
        <f t="shared" si="94"/>
        <v>0</v>
      </c>
      <c r="AC239">
        <f>IF($B$15,_xlfn.IFNA(INDEX(תמותה!$A$1:$E$121,MATCH(U239,תמותה!$A$1:A$121,0),IF($B$11="זכר",3,5)),1),0)</f>
        <v>0</v>
      </c>
      <c r="AD239">
        <f t="shared" si="83"/>
        <v>0</v>
      </c>
      <c r="AE239">
        <f t="shared" si="84"/>
        <v>0</v>
      </c>
      <c r="AF239">
        <f t="shared" si="95"/>
        <v>0</v>
      </c>
      <c r="AG239">
        <f t="shared" si="96"/>
        <v>0</v>
      </c>
      <c r="AH239">
        <f t="shared" si="97"/>
        <v>0</v>
      </c>
      <c r="AI239">
        <f t="shared" si="98"/>
        <v>0</v>
      </c>
      <c r="AJ239">
        <f t="shared" si="99"/>
        <v>0</v>
      </c>
    </row>
    <row r="240" spans="5:36" x14ac:dyDescent="0.2">
      <c r="E240">
        <f t="shared" si="85"/>
        <v>0</v>
      </c>
      <c r="F240">
        <f t="shared" si="75"/>
        <v>0</v>
      </c>
      <c r="G240">
        <f t="shared" si="76"/>
        <v>0</v>
      </c>
      <c r="H240">
        <f t="shared" si="77"/>
        <v>0</v>
      </c>
      <c r="I240">
        <f t="shared" si="86"/>
        <v>0</v>
      </c>
      <c r="J240">
        <f t="shared" si="87"/>
        <v>0</v>
      </c>
      <c r="K240">
        <f t="shared" si="88"/>
        <v>0</v>
      </c>
      <c r="L240">
        <f t="shared" si="89"/>
        <v>0</v>
      </c>
      <c r="M240">
        <f t="shared" si="90"/>
        <v>0</v>
      </c>
      <c r="N240">
        <f t="shared" si="91"/>
        <v>0</v>
      </c>
      <c r="O240">
        <f>IF($B$14,_xlfn.IFNA(INDEX(תמותה!$A$1:$E$121,MATCH(F240,תמותה!$A$1:A$121,0),IF($B$9="זכר",2,4)),1),0)</f>
        <v>0</v>
      </c>
      <c r="P240">
        <f>IF($B$14,_xlfn.IFNA(INDEX('שיפור תמותה'!$A$1:$E$8743,MATCH(F240&amp;G240,'שיפור תמותה'!$C$1:$C$8743,0),IF($B$9="זכר",4,5)),1),0)</f>
        <v>0</v>
      </c>
      <c r="Q240">
        <f>IF($B$14,_xlfn.IFNA(INDEX('שיפור תמותה'!$A$1:$E$8743,MATCH(F240&amp;G240-1,'שיפור תמותה'!$C$1:$C$8743,0),IF($B$9="זכר",4,5)),1),0)</f>
        <v>0</v>
      </c>
      <c r="R240">
        <f t="shared" si="78"/>
        <v>0</v>
      </c>
      <c r="S240">
        <f t="shared" si="79"/>
        <v>0</v>
      </c>
      <c r="T240">
        <f t="shared" si="92"/>
        <v>0</v>
      </c>
      <c r="U240">
        <f t="shared" si="80"/>
        <v>0</v>
      </c>
      <c r="V240">
        <f t="shared" si="81"/>
        <v>0</v>
      </c>
      <c r="W240">
        <f t="shared" si="93"/>
        <v>0</v>
      </c>
      <c r="X240">
        <f>IF($B$15,_xlfn.IFNA(INDEX(תמותה!$A$1:$E$121,MATCH(U240,תמותה!$A$1:A$121,0),IF($B$11="זכר",2,4)),1),0)</f>
        <v>0</v>
      </c>
      <c r="Y240">
        <f>IF($B$15,_xlfn.IFNA(INDEX('שיפור תמותה'!$A$1:$E$8743,MATCH(U240&amp;V240,'שיפור תמותה'!$C$1:$C$8743,0),IF($B$11="זכר",4,5)),1),0)</f>
        <v>0</v>
      </c>
      <c r="Z240">
        <f>IF($B$15,_xlfn.IFNA(INDEX('שיפור תמותה'!$A$1:$E$8743,MATCH(U240&amp;V240-1,'שיפור תמותה'!$C$1:$C$8743,0),IF($B$11="זכר",4,5)),1),0)</f>
        <v>0</v>
      </c>
      <c r="AA240">
        <f t="shared" si="82"/>
        <v>0</v>
      </c>
      <c r="AB240">
        <f t="shared" si="94"/>
        <v>0</v>
      </c>
      <c r="AC240">
        <f>IF($B$15,_xlfn.IFNA(INDEX(תמותה!$A$1:$E$121,MATCH(U240,תמותה!$A$1:A$121,0),IF($B$11="זכר",3,5)),1),0)</f>
        <v>0</v>
      </c>
      <c r="AD240">
        <f t="shared" si="83"/>
        <v>0</v>
      </c>
      <c r="AE240">
        <f t="shared" si="84"/>
        <v>0</v>
      </c>
      <c r="AF240">
        <f t="shared" si="95"/>
        <v>0</v>
      </c>
      <c r="AG240">
        <f t="shared" si="96"/>
        <v>0</v>
      </c>
      <c r="AH240">
        <f t="shared" si="97"/>
        <v>0</v>
      </c>
      <c r="AI240">
        <f t="shared" si="98"/>
        <v>0</v>
      </c>
      <c r="AJ240">
        <f t="shared" si="99"/>
        <v>0</v>
      </c>
    </row>
    <row r="241" spans="5:36" x14ac:dyDescent="0.2">
      <c r="E241">
        <f t="shared" si="85"/>
        <v>0</v>
      </c>
      <c r="F241">
        <f t="shared" si="75"/>
        <v>0</v>
      </c>
      <c r="G241">
        <f t="shared" si="76"/>
        <v>0</v>
      </c>
      <c r="H241">
        <f t="shared" si="77"/>
        <v>0</v>
      </c>
      <c r="I241">
        <f t="shared" si="86"/>
        <v>0</v>
      </c>
      <c r="J241">
        <f t="shared" si="87"/>
        <v>0</v>
      </c>
      <c r="K241">
        <f t="shared" si="88"/>
        <v>0</v>
      </c>
      <c r="L241">
        <f t="shared" si="89"/>
        <v>0</v>
      </c>
      <c r="M241">
        <f t="shared" si="90"/>
        <v>0</v>
      </c>
      <c r="N241">
        <f t="shared" si="91"/>
        <v>0</v>
      </c>
      <c r="O241">
        <f>IF($B$14,_xlfn.IFNA(INDEX(תמותה!$A$1:$E$121,MATCH(F241,תמותה!$A$1:A$121,0),IF($B$9="זכר",2,4)),1),0)</f>
        <v>0</v>
      </c>
      <c r="P241">
        <f>IF($B$14,_xlfn.IFNA(INDEX('שיפור תמותה'!$A$1:$E$8743,MATCH(F241&amp;G241,'שיפור תמותה'!$C$1:$C$8743,0),IF($B$9="זכר",4,5)),1),0)</f>
        <v>0</v>
      </c>
      <c r="Q241">
        <f>IF($B$14,_xlfn.IFNA(INDEX('שיפור תמותה'!$A$1:$E$8743,MATCH(F241&amp;G241-1,'שיפור תמותה'!$C$1:$C$8743,0),IF($B$9="זכר",4,5)),1),0)</f>
        <v>0</v>
      </c>
      <c r="R241">
        <f t="shared" si="78"/>
        <v>0</v>
      </c>
      <c r="S241">
        <f t="shared" si="79"/>
        <v>0</v>
      </c>
      <c r="T241">
        <f t="shared" si="92"/>
        <v>0</v>
      </c>
      <c r="U241">
        <f t="shared" si="80"/>
        <v>0</v>
      </c>
      <c r="V241">
        <f t="shared" si="81"/>
        <v>0</v>
      </c>
      <c r="W241">
        <f t="shared" si="93"/>
        <v>0</v>
      </c>
      <c r="X241">
        <f>IF($B$15,_xlfn.IFNA(INDEX(תמותה!$A$1:$E$121,MATCH(U241,תמותה!$A$1:A$121,0),IF($B$11="זכר",2,4)),1),0)</f>
        <v>0</v>
      </c>
      <c r="Y241">
        <f>IF($B$15,_xlfn.IFNA(INDEX('שיפור תמותה'!$A$1:$E$8743,MATCH(U241&amp;V241,'שיפור תמותה'!$C$1:$C$8743,0),IF($B$11="זכר",4,5)),1),0)</f>
        <v>0</v>
      </c>
      <c r="Z241">
        <f>IF($B$15,_xlfn.IFNA(INDEX('שיפור תמותה'!$A$1:$E$8743,MATCH(U241&amp;V241-1,'שיפור תמותה'!$C$1:$C$8743,0),IF($B$11="זכר",4,5)),1),0)</f>
        <v>0</v>
      </c>
      <c r="AA241">
        <f t="shared" si="82"/>
        <v>0</v>
      </c>
      <c r="AB241">
        <f t="shared" si="94"/>
        <v>0</v>
      </c>
      <c r="AC241">
        <f>IF($B$15,_xlfn.IFNA(INDEX(תמותה!$A$1:$E$121,MATCH(U241,תמותה!$A$1:A$121,0),IF($B$11="זכר",3,5)),1),0)</f>
        <v>0</v>
      </c>
      <c r="AD241">
        <f t="shared" si="83"/>
        <v>0</v>
      </c>
      <c r="AE241">
        <f t="shared" si="84"/>
        <v>0</v>
      </c>
      <c r="AF241">
        <f t="shared" si="95"/>
        <v>0</v>
      </c>
      <c r="AG241">
        <f t="shared" si="96"/>
        <v>0</v>
      </c>
      <c r="AH241">
        <f t="shared" si="97"/>
        <v>0</v>
      </c>
      <c r="AI241">
        <f t="shared" si="98"/>
        <v>0</v>
      </c>
      <c r="AJ241">
        <f t="shared" si="99"/>
        <v>0</v>
      </c>
    </row>
    <row r="242" spans="5:36" x14ac:dyDescent="0.2">
      <c r="E242">
        <f t="shared" si="85"/>
        <v>0</v>
      </c>
      <c r="F242">
        <f t="shared" si="75"/>
        <v>0</v>
      </c>
      <c r="G242">
        <f t="shared" si="76"/>
        <v>0</v>
      </c>
      <c r="H242">
        <f t="shared" si="77"/>
        <v>0</v>
      </c>
      <c r="I242">
        <f t="shared" si="86"/>
        <v>0</v>
      </c>
      <c r="J242">
        <f t="shared" si="87"/>
        <v>0</v>
      </c>
      <c r="K242">
        <f t="shared" si="88"/>
        <v>0</v>
      </c>
      <c r="L242">
        <f t="shared" si="89"/>
        <v>0</v>
      </c>
      <c r="M242">
        <f t="shared" si="90"/>
        <v>0</v>
      </c>
      <c r="N242">
        <f t="shared" si="91"/>
        <v>0</v>
      </c>
      <c r="O242">
        <f>IF($B$14,_xlfn.IFNA(INDEX(תמותה!$A$1:$E$121,MATCH(F242,תמותה!$A$1:A$121,0),IF($B$9="זכר",2,4)),1),0)</f>
        <v>0</v>
      </c>
      <c r="P242">
        <f>IF($B$14,_xlfn.IFNA(INDEX('שיפור תמותה'!$A$1:$E$8743,MATCH(F242&amp;G242,'שיפור תמותה'!$C$1:$C$8743,0),IF($B$9="זכר",4,5)),1),0)</f>
        <v>0</v>
      </c>
      <c r="Q242">
        <f>IF($B$14,_xlfn.IFNA(INDEX('שיפור תמותה'!$A$1:$E$8743,MATCH(F242&amp;G242-1,'שיפור תמותה'!$C$1:$C$8743,0),IF($B$9="זכר",4,5)),1),0)</f>
        <v>0</v>
      </c>
      <c r="R242">
        <f t="shared" si="78"/>
        <v>0</v>
      </c>
      <c r="S242">
        <f t="shared" si="79"/>
        <v>0</v>
      </c>
      <c r="T242">
        <f t="shared" si="92"/>
        <v>0</v>
      </c>
      <c r="U242">
        <f t="shared" si="80"/>
        <v>0</v>
      </c>
      <c r="V242">
        <f t="shared" si="81"/>
        <v>0</v>
      </c>
      <c r="W242">
        <f t="shared" si="93"/>
        <v>0</v>
      </c>
      <c r="X242">
        <f>IF($B$15,_xlfn.IFNA(INDEX(תמותה!$A$1:$E$121,MATCH(U242,תמותה!$A$1:A$121,0),IF($B$11="זכר",2,4)),1),0)</f>
        <v>0</v>
      </c>
      <c r="Y242">
        <f>IF($B$15,_xlfn.IFNA(INDEX('שיפור תמותה'!$A$1:$E$8743,MATCH(U242&amp;V242,'שיפור תמותה'!$C$1:$C$8743,0),IF($B$11="זכר",4,5)),1),0)</f>
        <v>0</v>
      </c>
      <c r="Z242">
        <f>IF($B$15,_xlfn.IFNA(INDEX('שיפור תמותה'!$A$1:$E$8743,MATCH(U242&amp;V242-1,'שיפור תמותה'!$C$1:$C$8743,0),IF($B$11="זכר",4,5)),1),0)</f>
        <v>0</v>
      </c>
      <c r="AA242">
        <f t="shared" si="82"/>
        <v>0</v>
      </c>
      <c r="AB242">
        <f t="shared" si="94"/>
        <v>0</v>
      </c>
      <c r="AC242">
        <f>IF($B$15,_xlfn.IFNA(INDEX(תמותה!$A$1:$E$121,MATCH(U242,תמותה!$A$1:A$121,0),IF($B$11="זכר",3,5)),1),0)</f>
        <v>0</v>
      </c>
      <c r="AD242">
        <f t="shared" si="83"/>
        <v>0</v>
      </c>
      <c r="AE242">
        <f t="shared" si="84"/>
        <v>0</v>
      </c>
      <c r="AF242">
        <f t="shared" si="95"/>
        <v>0</v>
      </c>
      <c r="AG242">
        <f t="shared" si="96"/>
        <v>0</v>
      </c>
      <c r="AH242">
        <f t="shared" si="97"/>
        <v>0</v>
      </c>
      <c r="AI242">
        <f t="shared" si="98"/>
        <v>0</v>
      </c>
      <c r="AJ242">
        <f t="shared" si="99"/>
        <v>0</v>
      </c>
    </row>
    <row r="243" spans="5:36" x14ac:dyDescent="0.2">
      <c r="E243">
        <f t="shared" si="85"/>
        <v>0</v>
      </c>
      <c r="F243">
        <f t="shared" si="75"/>
        <v>0</v>
      </c>
      <c r="G243">
        <f t="shared" si="76"/>
        <v>0</v>
      </c>
      <c r="H243">
        <f t="shared" si="77"/>
        <v>0</v>
      </c>
      <c r="I243">
        <f t="shared" si="86"/>
        <v>0</v>
      </c>
      <c r="J243">
        <f t="shared" si="87"/>
        <v>0</v>
      </c>
      <c r="K243">
        <f t="shared" si="88"/>
        <v>0</v>
      </c>
      <c r="L243">
        <f t="shared" si="89"/>
        <v>0</v>
      </c>
      <c r="M243">
        <f t="shared" si="90"/>
        <v>0</v>
      </c>
      <c r="N243">
        <f t="shared" si="91"/>
        <v>0</v>
      </c>
      <c r="O243">
        <f>IF($B$14,_xlfn.IFNA(INDEX(תמותה!$A$1:$E$121,MATCH(F243,תמותה!$A$1:A$121,0),IF($B$9="זכר",2,4)),1),0)</f>
        <v>0</v>
      </c>
      <c r="P243">
        <f>IF($B$14,_xlfn.IFNA(INDEX('שיפור תמותה'!$A$1:$E$8743,MATCH(F243&amp;G243,'שיפור תמותה'!$C$1:$C$8743,0),IF($B$9="זכר",4,5)),1),0)</f>
        <v>0</v>
      </c>
      <c r="Q243">
        <f>IF($B$14,_xlfn.IFNA(INDEX('שיפור תמותה'!$A$1:$E$8743,MATCH(F243&amp;G243-1,'שיפור תמותה'!$C$1:$C$8743,0),IF($B$9="זכר",4,5)),1),0)</f>
        <v>0</v>
      </c>
      <c r="R243">
        <f t="shared" si="78"/>
        <v>0</v>
      </c>
      <c r="S243">
        <f t="shared" si="79"/>
        <v>0</v>
      </c>
      <c r="T243">
        <f t="shared" si="92"/>
        <v>0</v>
      </c>
      <c r="U243">
        <f t="shared" si="80"/>
        <v>0</v>
      </c>
      <c r="V243">
        <f t="shared" si="81"/>
        <v>0</v>
      </c>
      <c r="W243">
        <f t="shared" si="93"/>
        <v>0</v>
      </c>
      <c r="X243">
        <f>IF($B$15,_xlfn.IFNA(INDEX(תמותה!$A$1:$E$121,MATCH(U243,תמותה!$A$1:A$121,0),IF($B$11="זכר",2,4)),1),0)</f>
        <v>0</v>
      </c>
      <c r="Y243">
        <f>IF($B$15,_xlfn.IFNA(INDEX('שיפור תמותה'!$A$1:$E$8743,MATCH(U243&amp;V243,'שיפור תמותה'!$C$1:$C$8743,0),IF($B$11="זכר",4,5)),1),0)</f>
        <v>0</v>
      </c>
      <c r="Z243">
        <f>IF($B$15,_xlfn.IFNA(INDEX('שיפור תמותה'!$A$1:$E$8743,MATCH(U243&amp;V243-1,'שיפור תמותה'!$C$1:$C$8743,0),IF($B$11="זכר",4,5)),1),0)</f>
        <v>0</v>
      </c>
      <c r="AA243">
        <f t="shared" si="82"/>
        <v>0</v>
      </c>
      <c r="AB243">
        <f t="shared" si="94"/>
        <v>0</v>
      </c>
      <c r="AC243">
        <f>IF($B$15,_xlfn.IFNA(INDEX(תמותה!$A$1:$E$121,MATCH(U243,תמותה!$A$1:A$121,0),IF($B$11="זכר",3,5)),1),0)</f>
        <v>0</v>
      </c>
      <c r="AD243">
        <f t="shared" si="83"/>
        <v>0</v>
      </c>
      <c r="AE243">
        <f t="shared" si="84"/>
        <v>0</v>
      </c>
      <c r="AF243">
        <f t="shared" si="95"/>
        <v>0</v>
      </c>
      <c r="AG243">
        <f t="shared" si="96"/>
        <v>0</v>
      </c>
      <c r="AH243">
        <f t="shared" si="97"/>
        <v>0</v>
      </c>
      <c r="AI243">
        <f t="shared" si="98"/>
        <v>0</v>
      </c>
      <c r="AJ243">
        <f t="shared" si="99"/>
        <v>0</v>
      </c>
    </row>
    <row r="244" spans="5:36" x14ac:dyDescent="0.2">
      <c r="E244">
        <f t="shared" si="85"/>
        <v>0</v>
      </c>
      <c r="F244">
        <f t="shared" si="75"/>
        <v>0</v>
      </c>
      <c r="G244">
        <f t="shared" si="76"/>
        <v>0</v>
      </c>
      <c r="H244">
        <f t="shared" si="77"/>
        <v>0</v>
      </c>
      <c r="I244">
        <f t="shared" si="86"/>
        <v>0</v>
      </c>
      <c r="J244">
        <f t="shared" si="87"/>
        <v>0</v>
      </c>
      <c r="K244">
        <f t="shared" si="88"/>
        <v>0</v>
      </c>
      <c r="L244">
        <f t="shared" si="89"/>
        <v>0</v>
      </c>
      <c r="M244">
        <f t="shared" si="90"/>
        <v>0</v>
      </c>
      <c r="N244">
        <f t="shared" si="91"/>
        <v>0</v>
      </c>
      <c r="O244">
        <f>IF($B$14,_xlfn.IFNA(INDEX(תמותה!$A$1:$E$121,MATCH(F244,תמותה!$A$1:A$121,0),IF($B$9="זכר",2,4)),1),0)</f>
        <v>0</v>
      </c>
      <c r="P244">
        <f>IF($B$14,_xlfn.IFNA(INDEX('שיפור תמותה'!$A$1:$E$8743,MATCH(F244&amp;G244,'שיפור תמותה'!$C$1:$C$8743,0),IF($B$9="זכר",4,5)),1),0)</f>
        <v>0</v>
      </c>
      <c r="Q244">
        <f>IF($B$14,_xlfn.IFNA(INDEX('שיפור תמותה'!$A$1:$E$8743,MATCH(F244&amp;G244-1,'שיפור תמותה'!$C$1:$C$8743,0),IF($B$9="זכר",4,5)),1),0)</f>
        <v>0</v>
      </c>
      <c r="R244">
        <f t="shared" si="78"/>
        <v>0</v>
      </c>
      <c r="S244">
        <f t="shared" si="79"/>
        <v>0</v>
      </c>
      <c r="T244">
        <f t="shared" si="92"/>
        <v>0</v>
      </c>
      <c r="U244">
        <f t="shared" si="80"/>
        <v>0</v>
      </c>
      <c r="V244">
        <f t="shared" si="81"/>
        <v>0</v>
      </c>
      <c r="W244">
        <f t="shared" si="93"/>
        <v>0</v>
      </c>
      <c r="X244">
        <f>IF($B$15,_xlfn.IFNA(INDEX(תמותה!$A$1:$E$121,MATCH(U244,תמותה!$A$1:A$121,0),IF($B$11="זכר",2,4)),1),0)</f>
        <v>0</v>
      </c>
      <c r="Y244">
        <f>IF($B$15,_xlfn.IFNA(INDEX('שיפור תמותה'!$A$1:$E$8743,MATCH(U244&amp;V244,'שיפור תמותה'!$C$1:$C$8743,0),IF($B$11="זכר",4,5)),1),0)</f>
        <v>0</v>
      </c>
      <c r="Z244">
        <f>IF($B$15,_xlfn.IFNA(INDEX('שיפור תמותה'!$A$1:$E$8743,MATCH(U244&amp;V244-1,'שיפור תמותה'!$C$1:$C$8743,0),IF($B$11="זכר",4,5)),1),0)</f>
        <v>0</v>
      </c>
      <c r="AA244">
        <f t="shared" si="82"/>
        <v>0</v>
      </c>
      <c r="AB244">
        <f t="shared" si="94"/>
        <v>0</v>
      </c>
      <c r="AC244">
        <f>IF($B$15,_xlfn.IFNA(INDEX(תמותה!$A$1:$E$121,MATCH(U244,תמותה!$A$1:A$121,0),IF($B$11="זכר",3,5)),1),0)</f>
        <v>0</v>
      </c>
      <c r="AD244">
        <f t="shared" si="83"/>
        <v>0</v>
      </c>
      <c r="AE244">
        <f t="shared" si="84"/>
        <v>0</v>
      </c>
      <c r="AF244">
        <f t="shared" si="95"/>
        <v>0</v>
      </c>
      <c r="AG244">
        <f t="shared" si="96"/>
        <v>0</v>
      </c>
      <c r="AH244">
        <f t="shared" si="97"/>
        <v>0</v>
      </c>
      <c r="AI244">
        <f t="shared" si="98"/>
        <v>0</v>
      </c>
      <c r="AJ244">
        <f t="shared" si="99"/>
        <v>0</v>
      </c>
    </row>
    <row r="245" spans="5:36" x14ac:dyDescent="0.2">
      <c r="E245">
        <f t="shared" si="85"/>
        <v>0</v>
      </c>
      <c r="F245">
        <f t="shared" si="75"/>
        <v>0</v>
      </c>
      <c r="G245">
        <f t="shared" si="76"/>
        <v>0</v>
      </c>
      <c r="H245">
        <f t="shared" si="77"/>
        <v>0</v>
      </c>
      <c r="I245">
        <f t="shared" si="86"/>
        <v>0</v>
      </c>
      <c r="J245">
        <f t="shared" si="87"/>
        <v>0</v>
      </c>
      <c r="K245">
        <f t="shared" si="88"/>
        <v>0</v>
      </c>
      <c r="L245">
        <f t="shared" si="89"/>
        <v>0</v>
      </c>
      <c r="M245">
        <f t="shared" si="90"/>
        <v>0</v>
      </c>
      <c r="N245">
        <f t="shared" si="91"/>
        <v>0</v>
      </c>
      <c r="O245">
        <f>IF($B$14,_xlfn.IFNA(INDEX(תמותה!$A$1:$E$121,MATCH(F245,תמותה!$A$1:A$121,0),IF($B$9="זכר",2,4)),1),0)</f>
        <v>0</v>
      </c>
      <c r="P245">
        <f>IF($B$14,_xlfn.IFNA(INDEX('שיפור תמותה'!$A$1:$E$8743,MATCH(F245&amp;G245,'שיפור תמותה'!$C$1:$C$8743,0),IF($B$9="זכר",4,5)),1),0)</f>
        <v>0</v>
      </c>
      <c r="Q245">
        <f>IF($B$14,_xlfn.IFNA(INDEX('שיפור תמותה'!$A$1:$E$8743,MATCH(F245&amp;G245-1,'שיפור תמותה'!$C$1:$C$8743,0),IF($B$9="זכר",4,5)),1),0)</f>
        <v>0</v>
      </c>
      <c r="R245">
        <f t="shared" si="78"/>
        <v>0</v>
      </c>
      <c r="S245">
        <f t="shared" si="79"/>
        <v>0</v>
      </c>
      <c r="T245">
        <f t="shared" si="92"/>
        <v>0</v>
      </c>
      <c r="U245">
        <f t="shared" si="80"/>
        <v>0</v>
      </c>
      <c r="V245">
        <f t="shared" si="81"/>
        <v>0</v>
      </c>
      <c r="W245">
        <f t="shared" si="93"/>
        <v>0</v>
      </c>
      <c r="X245">
        <f>IF($B$15,_xlfn.IFNA(INDEX(תמותה!$A$1:$E$121,MATCH(U245,תמותה!$A$1:A$121,0),IF($B$11="זכר",2,4)),1),0)</f>
        <v>0</v>
      </c>
      <c r="Y245">
        <f>IF($B$15,_xlfn.IFNA(INDEX('שיפור תמותה'!$A$1:$E$8743,MATCH(U245&amp;V245,'שיפור תמותה'!$C$1:$C$8743,0),IF($B$11="זכר",4,5)),1),0)</f>
        <v>0</v>
      </c>
      <c r="Z245">
        <f>IF($B$15,_xlfn.IFNA(INDEX('שיפור תמותה'!$A$1:$E$8743,MATCH(U245&amp;V245-1,'שיפור תמותה'!$C$1:$C$8743,0),IF($B$11="זכר",4,5)),1),0)</f>
        <v>0</v>
      </c>
      <c r="AA245">
        <f t="shared" si="82"/>
        <v>0</v>
      </c>
      <c r="AB245">
        <f t="shared" si="94"/>
        <v>0</v>
      </c>
      <c r="AC245">
        <f>IF($B$15,_xlfn.IFNA(INDEX(תמותה!$A$1:$E$121,MATCH(U245,תמותה!$A$1:A$121,0),IF($B$11="זכר",3,5)),1),0)</f>
        <v>0</v>
      </c>
      <c r="AD245">
        <f t="shared" si="83"/>
        <v>0</v>
      </c>
      <c r="AE245">
        <f t="shared" si="84"/>
        <v>0</v>
      </c>
      <c r="AF245">
        <f t="shared" si="95"/>
        <v>0</v>
      </c>
      <c r="AG245">
        <f t="shared" si="96"/>
        <v>0</v>
      </c>
      <c r="AH245">
        <f t="shared" si="97"/>
        <v>0</v>
      </c>
      <c r="AI245">
        <f t="shared" si="98"/>
        <v>0</v>
      </c>
      <c r="AJ245">
        <f t="shared" si="99"/>
        <v>0</v>
      </c>
    </row>
    <row r="246" spans="5:36" x14ac:dyDescent="0.2">
      <c r="E246">
        <f t="shared" si="85"/>
        <v>0</v>
      </c>
      <c r="F246">
        <f t="shared" si="75"/>
        <v>0</v>
      </c>
      <c r="G246">
        <f t="shared" si="76"/>
        <v>0</v>
      </c>
      <c r="H246">
        <f t="shared" si="77"/>
        <v>0</v>
      </c>
      <c r="I246">
        <f t="shared" si="86"/>
        <v>0</v>
      </c>
      <c r="J246">
        <f t="shared" si="87"/>
        <v>0</v>
      </c>
      <c r="K246">
        <f t="shared" si="88"/>
        <v>0</v>
      </c>
      <c r="L246">
        <f t="shared" si="89"/>
        <v>0</v>
      </c>
      <c r="M246">
        <f t="shared" si="90"/>
        <v>0</v>
      </c>
      <c r="N246">
        <f t="shared" si="91"/>
        <v>0</v>
      </c>
      <c r="O246">
        <f>IF($B$14,_xlfn.IFNA(INDEX(תמותה!$A$1:$E$121,MATCH(F246,תמותה!$A$1:A$121,0),IF($B$9="זכר",2,4)),1),0)</f>
        <v>0</v>
      </c>
      <c r="P246">
        <f>IF($B$14,_xlfn.IFNA(INDEX('שיפור תמותה'!$A$1:$E$8743,MATCH(F246&amp;G246,'שיפור תמותה'!$C$1:$C$8743,0),IF($B$9="זכר",4,5)),1),0)</f>
        <v>0</v>
      </c>
      <c r="Q246">
        <f>IF($B$14,_xlfn.IFNA(INDEX('שיפור תמותה'!$A$1:$E$8743,MATCH(F246&amp;G246-1,'שיפור תמותה'!$C$1:$C$8743,0),IF($B$9="זכר",4,5)),1),0)</f>
        <v>0</v>
      </c>
      <c r="R246">
        <f t="shared" si="78"/>
        <v>0</v>
      </c>
      <c r="S246">
        <f t="shared" si="79"/>
        <v>0</v>
      </c>
      <c r="T246">
        <f t="shared" si="92"/>
        <v>0</v>
      </c>
      <c r="U246">
        <f t="shared" si="80"/>
        <v>0</v>
      </c>
      <c r="V246">
        <f t="shared" si="81"/>
        <v>0</v>
      </c>
      <c r="W246">
        <f t="shared" si="93"/>
        <v>0</v>
      </c>
      <c r="X246">
        <f>IF($B$15,_xlfn.IFNA(INDEX(תמותה!$A$1:$E$121,MATCH(U246,תמותה!$A$1:A$121,0),IF($B$11="זכר",2,4)),1),0)</f>
        <v>0</v>
      </c>
      <c r="Y246">
        <f>IF($B$15,_xlfn.IFNA(INDEX('שיפור תמותה'!$A$1:$E$8743,MATCH(U246&amp;V246,'שיפור תמותה'!$C$1:$C$8743,0),IF($B$11="זכר",4,5)),1),0)</f>
        <v>0</v>
      </c>
      <c r="Z246">
        <f>IF($B$15,_xlfn.IFNA(INDEX('שיפור תמותה'!$A$1:$E$8743,MATCH(U246&amp;V246-1,'שיפור תמותה'!$C$1:$C$8743,0),IF($B$11="זכר",4,5)),1),0)</f>
        <v>0</v>
      </c>
      <c r="AA246">
        <f t="shared" si="82"/>
        <v>0</v>
      </c>
      <c r="AB246">
        <f t="shared" si="94"/>
        <v>0</v>
      </c>
      <c r="AC246">
        <f>IF($B$15,_xlfn.IFNA(INDEX(תמותה!$A$1:$E$121,MATCH(U246,תמותה!$A$1:A$121,0),IF($B$11="זכר",3,5)),1),0)</f>
        <v>0</v>
      </c>
      <c r="AD246">
        <f t="shared" si="83"/>
        <v>0</v>
      </c>
      <c r="AE246">
        <f t="shared" si="84"/>
        <v>0</v>
      </c>
      <c r="AF246">
        <f t="shared" si="95"/>
        <v>0</v>
      </c>
      <c r="AG246">
        <f t="shared" si="96"/>
        <v>0</v>
      </c>
      <c r="AH246">
        <f t="shared" si="97"/>
        <v>0</v>
      </c>
      <c r="AI246">
        <f t="shared" si="98"/>
        <v>0</v>
      </c>
      <c r="AJ246">
        <f t="shared" si="99"/>
        <v>0</v>
      </c>
    </row>
    <row r="247" spans="5:36" x14ac:dyDescent="0.2">
      <c r="E247">
        <f t="shared" si="85"/>
        <v>0</v>
      </c>
      <c r="F247">
        <f t="shared" si="75"/>
        <v>0</v>
      </c>
      <c r="G247">
        <f t="shared" si="76"/>
        <v>0</v>
      </c>
      <c r="H247">
        <f t="shared" si="77"/>
        <v>0</v>
      </c>
      <c r="I247">
        <f t="shared" si="86"/>
        <v>0</v>
      </c>
      <c r="J247">
        <f t="shared" si="87"/>
        <v>0</v>
      </c>
      <c r="K247">
        <f t="shared" si="88"/>
        <v>0</v>
      </c>
      <c r="L247">
        <f t="shared" si="89"/>
        <v>0</v>
      </c>
      <c r="M247">
        <f t="shared" si="90"/>
        <v>0</v>
      </c>
      <c r="N247">
        <f t="shared" si="91"/>
        <v>0</v>
      </c>
      <c r="O247">
        <f>IF($B$14,_xlfn.IFNA(INDEX(תמותה!$A$1:$E$121,MATCH(F247,תמותה!$A$1:A$121,0),IF($B$9="זכר",2,4)),1),0)</f>
        <v>0</v>
      </c>
      <c r="P247">
        <f>IF($B$14,_xlfn.IFNA(INDEX('שיפור תמותה'!$A$1:$E$8743,MATCH(F247&amp;G247,'שיפור תמותה'!$C$1:$C$8743,0),IF($B$9="זכר",4,5)),1),0)</f>
        <v>0</v>
      </c>
      <c r="Q247">
        <f>IF($B$14,_xlfn.IFNA(INDEX('שיפור תמותה'!$A$1:$E$8743,MATCH(F247&amp;G247-1,'שיפור תמותה'!$C$1:$C$8743,0),IF($B$9="זכר",4,5)),1),0)</f>
        <v>0</v>
      </c>
      <c r="R247">
        <f t="shared" si="78"/>
        <v>0</v>
      </c>
      <c r="S247">
        <f t="shared" si="79"/>
        <v>0</v>
      </c>
      <c r="T247">
        <f t="shared" si="92"/>
        <v>0</v>
      </c>
      <c r="U247">
        <f t="shared" si="80"/>
        <v>0</v>
      </c>
      <c r="V247">
        <f t="shared" si="81"/>
        <v>0</v>
      </c>
      <c r="W247">
        <f t="shared" si="93"/>
        <v>0</v>
      </c>
      <c r="X247">
        <f>IF($B$15,_xlfn.IFNA(INDEX(תמותה!$A$1:$E$121,MATCH(U247,תמותה!$A$1:A$121,0),IF($B$11="זכר",2,4)),1),0)</f>
        <v>0</v>
      </c>
      <c r="Y247">
        <f>IF($B$15,_xlfn.IFNA(INDEX('שיפור תמותה'!$A$1:$E$8743,MATCH(U247&amp;V247,'שיפור תמותה'!$C$1:$C$8743,0),IF($B$11="זכר",4,5)),1),0)</f>
        <v>0</v>
      </c>
      <c r="Z247">
        <f>IF($B$15,_xlfn.IFNA(INDEX('שיפור תמותה'!$A$1:$E$8743,MATCH(U247&amp;V247-1,'שיפור תמותה'!$C$1:$C$8743,0),IF($B$11="זכר",4,5)),1),0)</f>
        <v>0</v>
      </c>
      <c r="AA247">
        <f t="shared" si="82"/>
        <v>0</v>
      </c>
      <c r="AB247">
        <f t="shared" si="94"/>
        <v>0</v>
      </c>
      <c r="AC247">
        <f>IF($B$15,_xlfn.IFNA(INDEX(תמותה!$A$1:$E$121,MATCH(U247,תמותה!$A$1:A$121,0),IF($B$11="זכר",3,5)),1),0)</f>
        <v>0</v>
      </c>
      <c r="AD247">
        <f t="shared" si="83"/>
        <v>0</v>
      </c>
      <c r="AE247">
        <f t="shared" si="84"/>
        <v>0</v>
      </c>
      <c r="AF247">
        <f t="shared" si="95"/>
        <v>0</v>
      </c>
      <c r="AG247">
        <f t="shared" si="96"/>
        <v>0</v>
      </c>
      <c r="AH247">
        <f t="shared" si="97"/>
        <v>0</v>
      </c>
      <c r="AI247">
        <f t="shared" si="98"/>
        <v>0</v>
      </c>
      <c r="AJ247">
        <f t="shared" si="99"/>
        <v>0</v>
      </c>
    </row>
    <row r="248" spans="5:36" x14ac:dyDescent="0.2">
      <c r="E248">
        <f t="shared" si="85"/>
        <v>0</v>
      </c>
      <c r="F248">
        <f t="shared" si="75"/>
        <v>0</v>
      </c>
      <c r="G248">
        <f t="shared" si="76"/>
        <v>0</v>
      </c>
      <c r="H248">
        <f t="shared" si="77"/>
        <v>0</v>
      </c>
      <c r="I248">
        <f t="shared" si="86"/>
        <v>0</v>
      </c>
      <c r="J248">
        <f t="shared" si="87"/>
        <v>0</v>
      </c>
      <c r="K248">
        <f t="shared" si="88"/>
        <v>0</v>
      </c>
      <c r="L248">
        <f t="shared" si="89"/>
        <v>0</v>
      </c>
      <c r="M248">
        <f t="shared" si="90"/>
        <v>0</v>
      </c>
      <c r="N248">
        <f t="shared" si="91"/>
        <v>0</v>
      </c>
      <c r="O248">
        <f>IF($B$14,_xlfn.IFNA(INDEX(תמותה!$A$1:$E$121,MATCH(F248,תמותה!$A$1:A$121,0),IF($B$9="זכר",2,4)),1),0)</f>
        <v>0</v>
      </c>
      <c r="P248">
        <f>IF($B$14,_xlfn.IFNA(INDEX('שיפור תמותה'!$A$1:$E$8743,MATCH(F248&amp;G248,'שיפור תמותה'!$C$1:$C$8743,0),IF($B$9="זכר",4,5)),1),0)</f>
        <v>0</v>
      </c>
      <c r="Q248">
        <f>IF($B$14,_xlfn.IFNA(INDEX('שיפור תמותה'!$A$1:$E$8743,MATCH(F248&amp;G248-1,'שיפור תמותה'!$C$1:$C$8743,0),IF($B$9="זכר",4,5)),1),0)</f>
        <v>0</v>
      </c>
      <c r="R248">
        <f t="shared" si="78"/>
        <v>0</v>
      </c>
      <c r="S248">
        <f t="shared" si="79"/>
        <v>0</v>
      </c>
      <c r="T248">
        <f t="shared" si="92"/>
        <v>0</v>
      </c>
      <c r="U248">
        <f t="shared" si="80"/>
        <v>0</v>
      </c>
      <c r="V248">
        <f t="shared" si="81"/>
        <v>0</v>
      </c>
      <c r="W248">
        <f t="shared" si="93"/>
        <v>0</v>
      </c>
      <c r="X248">
        <f>IF($B$15,_xlfn.IFNA(INDEX(תמותה!$A$1:$E$121,MATCH(U248,תמותה!$A$1:A$121,0),IF($B$11="זכר",2,4)),1),0)</f>
        <v>0</v>
      </c>
      <c r="Y248">
        <f>IF($B$15,_xlfn.IFNA(INDEX('שיפור תמותה'!$A$1:$E$8743,MATCH(U248&amp;V248,'שיפור תמותה'!$C$1:$C$8743,0),IF($B$11="זכר",4,5)),1),0)</f>
        <v>0</v>
      </c>
      <c r="Z248">
        <f>IF($B$15,_xlfn.IFNA(INDEX('שיפור תמותה'!$A$1:$E$8743,MATCH(U248&amp;V248-1,'שיפור תמותה'!$C$1:$C$8743,0),IF($B$11="זכר",4,5)),1),0)</f>
        <v>0</v>
      </c>
      <c r="AA248">
        <f t="shared" si="82"/>
        <v>0</v>
      </c>
      <c r="AB248">
        <f t="shared" si="94"/>
        <v>0</v>
      </c>
      <c r="AC248">
        <f>IF($B$15,_xlfn.IFNA(INDEX(תמותה!$A$1:$E$121,MATCH(U248,תמותה!$A$1:A$121,0),IF($B$11="זכר",3,5)),1),0)</f>
        <v>0</v>
      </c>
      <c r="AD248">
        <f t="shared" si="83"/>
        <v>0</v>
      </c>
      <c r="AE248">
        <f t="shared" si="84"/>
        <v>0</v>
      </c>
      <c r="AF248">
        <f t="shared" si="95"/>
        <v>0</v>
      </c>
      <c r="AG248">
        <f t="shared" si="96"/>
        <v>0</v>
      </c>
      <c r="AH248">
        <f t="shared" si="97"/>
        <v>0</v>
      </c>
      <c r="AI248">
        <f t="shared" si="98"/>
        <v>0</v>
      </c>
      <c r="AJ248">
        <f t="shared" si="99"/>
        <v>0</v>
      </c>
    </row>
    <row r="249" spans="5:36" x14ac:dyDescent="0.2">
      <c r="E249">
        <f t="shared" si="85"/>
        <v>0</v>
      </c>
      <c r="F249">
        <f t="shared" si="75"/>
        <v>0</v>
      </c>
      <c r="G249">
        <f t="shared" si="76"/>
        <v>0</v>
      </c>
      <c r="H249">
        <f t="shared" si="77"/>
        <v>0</v>
      </c>
      <c r="I249">
        <f t="shared" si="86"/>
        <v>0</v>
      </c>
      <c r="J249">
        <f t="shared" si="87"/>
        <v>0</v>
      </c>
      <c r="K249">
        <f t="shared" si="88"/>
        <v>0</v>
      </c>
      <c r="L249">
        <f t="shared" si="89"/>
        <v>0</v>
      </c>
      <c r="M249">
        <f t="shared" si="90"/>
        <v>0</v>
      </c>
      <c r="N249">
        <f t="shared" si="91"/>
        <v>0</v>
      </c>
      <c r="O249">
        <f>IF($B$14,_xlfn.IFNA(INDEX(תמותה!$A$1:$E$121,MATCH(F249,תמותה!$A$1:A$121,0),IF($B$9="זכר",2,4)),1),0)</f>
        <v>0</v>
      </c>
      <c r="P249">
        <f>IF($B$14,_xlfn.IFNA(INDEX('שיפור תמותה'!$A$1:$E$8743,MATCH(F249&amp;G249,'שיפור תמותה'!$C$1:$C$8743,0),IF($B$9="זכר",4,5)),1),0)</f>
        <v>0</v>
      </c>
      <c r="Q249">
        <f>IF($B$14,_xlfn.IFNA(INDEX('שיפור תמותה'!$A$1:$E$8743,MATCH(F249&amp;G249-1,'שיפור תמותה'!$C$1:$C$8743,0),IF($B$9="זכר",4,5)),1),0)</f>
        <v>0</v>
      </c>
      <c r="R249">
        <f t="shared" si="78"/>
        <v>0</v>
      </c>
      <c r="S249">
        <f t="shared" si="79"/>
        <v>0</v>
      </c>
      <c r="T249">
        <f t="shared" si="92"/>
        <v>0</v>
      </c>
      <c r="U249">
        <f t="shared" si="80"/>
        <v>0</v>
      </c>
      <c r="V249">
        <f t="shared" si="81"/>
        <v>0</v>
      </c>
      <c r="W249">
        <f t="shared" si="93"/>
        <v>0</v>
      </c>
      <c r="X249">
        <f>IF($B$15,_xlfn.IFNA(INDEX(תמותה!$A$1:$E$121,MATCH(U249,תמותה!$A$1:A$121,0),IF($B$11="זכר",2,4)),1),0)</f>
        <v>0</v>
      </c>
      <c r="Y249">
        <f>IF($B$15,_xlfn.IFNA(INDEX('שיפור תמותה'!$A$1:$E$8743,MATCH(U249&amp;V249,'שיפור תמותה'!$C$1:$C$8743,0),IF($B$11="זכר",4,5)),1),0)</f>
        <v>0</v>
      </c>
      <c r="Z249">
        <f>IF($B$15,_xlfn.IFNA(INDEX('שיפור תמותה'!$A$1:$E$8743,MATCH(U249&amp;V249-1,'שיפור תמותה'!$C$1:$C$8743,0),IF($B$11="זכר",4,5)),1),0)</f>
        <v>0</v>
      </c>
      <c r="AA249">
        <f t="shared" si="82"/>
        <v>0</v>
      </c>
      <c r="AB249">
        <f t="shared" si="94"/>
        <v>0</v>
      </c>
      <c r="AC249">
        <f>IF($B$15,_xlfn.IFNA(INDEX(תמותה!$A$1:$E$121,MATCH(U249,תמותה!$A$1:A$121,0),IF($B$11="זכר",3,5)),1),0)</f>
        <v>0</v>
      </c>
      <c r="AD249">
        <f t="shared" si="83"/>
        <v>0</v>
      </c>
      <c r="AE249">
        <f t="shared" si="84"/>
        <v>0</v>
      </c>
      <c r="AF249">
        <f t="shared" si="95"/>
        <v>0</v>
      </c>
      <c r="AG249">
        <f t="shared" si="96"/>
        <v>0</v>
      </c>
      <c r="AH249">
        <f t="shared" si="97"/>
        <v>0</v>
      </c>
      <c r="AI249">
        <f t="shared" si="98"/>
        <v>0</v>
      </c>
      <c r="AJ249">
        <f t="shared" si="99"/>
        <v>0</v>
      </c>
    </row>
    <row r="250" spans="5:36" x14ac:dyDescent="0.2">
      <c r="E250">
        <f t="shared" si="85"/>
        <v>0</v>
      </c>
      <c r="F250">
        <f t="shared" si="75"/>
        <v>0</v>
      </c>
      <c r="G250">
        <f t="shared" si="76"/>
        <v>0</v>
      </c>
      <c r="H250">
        <f t="shared" si="77"/>
        <v>0</v>
      </c>
      <c r="I250">
        <f t="shared" si="86"/>
        <v>0</v>
      </c>
      <c r="J250">
        <f t="shared" si="87"/>
        <v>0</v>
      </c>
      <c r="K250">
        <f t="shared" si="88"/>
        <v>0</v>
      </c>
      <c r="L250">
        <f t="shared" si="89"/>
        <v>0</v>
      </c>
      <c r="M250">
        <f t="shared" si="90"/>
        <v>0</v>
      </c>
      <c r="N250">
        <f t="shared" si="91"/>
        <v>0</v>
      </c>
      <c r="O250">
        <f>IF($B$14,_xlfn.IFNA(INDEX(תמותה!$A$1:$E$121,MATCH(F250,תמותה!$A$1:A$121,0),IF($B$9="זכר",2,4)),1),0)</f>
        <v>0</v>
      </c>
      <c r="P250">
        <f>IF($B$14,_xlfn.IFNA(INDEX('שיפור תמותה'!$A$1:$E$8743,MATCH(F250&amp;G250,'שיפור תמותה'!$C$1:$C$8743,0),IF($B$9="זכר",4,5)),1),0)</f>
        <v>0</v>
      </c>
      <c r="Q250">
        <f>IF($B$14,_xlfn.IFNA(INDEX('שיפור תמותה'!$A$1:$E$8743,MATCH(F250&amp;G250-1,'שיפור תמותה'!$C$1:$C$8743,0),IF($B$9="זכר",4,5)),1),0)</f>
        <v>0</v>
      </c>
      <c r="R250">
        <f t="shared" si="78"/>
        <v>0</v>
      </c>
      <c r="S250">
        <f t="shared" si="79"/>
        <v>0</v>
      </c>
      <c r="T250">
        <f t="shared" si="92"/>
        <v>0</v>
      </c>
      <c r="U250">
        <f t="shared" si="80"/>
        <v>0</v>
      </c>
      <c r="V250">
        <f t="shared" si="81"/>
        <v>0</v>
      </c>
      <c r="W250">
        <f t="shared" si="93"/>
        <v>0</v>
      </c>
      <c r="X250">
        <f>IF($B$15,_xlfn.IFNA(INDEX(תמותה!$A$1:$E$121,MATCH(U250,תמותה!$A$1:A$121,0),IF($B$11="זכר",2,4)),1),0)</f>
        <v>0</v>
      </c>
      <c r="Y250">
        <f>IF($B$15,_xlfn.IFNA(INDEX('שיפור תמותה'!$A$1:$E$8743,MATCH(U250&amp;V250,'שיפור תמותה'!$C$1:$C$8743,0),IF($B$11="זכר",4,5)),1),0)</f>
        <v>0</v>
      </c>
      <c r="Z250">
        <f>IF($B$15,_xlfn.IFNA(INDEX('שיפור תמותה'!$A$1:$E$8743,MATCH(U250&amp;V250-1,'שיפור תמותה'!$C$1:$C$8743,0),IF($B$11="זכר",4,5)),1),0)</f>
        <v>0</v>
      </c>
      <c r="AA250">
        <f t="shared" si="82"/>
        <v>0</v>
      </c>
      <c r="AB250">
        <f t="shared" si="94"/>
        <v>0</v>
      </c>
      <c r="AC250">
        <f>IF($B$15,_xlfn.IFNA(INDEX(תמותה!$A$1:$E$121,MATCH(U250,תמותה!$A$1:A$121,0),IF($B$11="זכר",3,5)),1),0)</f>
        <v>0</v>
      </c>
      <c r="AD250">
        <f t="shared" si="83"/>
        <v>0</v>
      </c>
      <c r="AE250">
        <f t="shared" si="84"/>
        <v>0</v>
      </c>
      <c r="AF250">
        <f t="shared" si="95"/>
        <v>0</v>
      </c>
      <c r="AG250">
        <f t="shared" si="96"/>
        <v>0</v>
      </c>
      <c r="AH250">
        <f t="shared" si="97"/>
        <v>0</v>
      </c>
      <c r="AI250">
        <f t="shared" si="98"/>
        <v>0</v>
      </c>
      <c r="AJ250">
        <f t="shared" si="99"/>
        <v>0</v>
      </c>
    </row>
    <row r="251" spans="5:36" x14ac:dyDescent="0.2">
      <c r="E251">
        <f t="shared" si="85"/>
        <v>0</v>
      </c>
      <c r="F251">
        <f t="shared" si="75"/>
        <v>0</v>
      </c>
      <c r="G251">
        <f t="shared" si="76"/>
        <v>0</v>
      </c>
      <c r="H251">
        <f t="shared" si="77"/>
        <v>0</v>
      </c>
      <c r="I251">
        <f t="shared" si="86"/>
        <v>0</v>
      </c>
      <c r="J251">
        <f t="shared" si="87"/>
        <v>0</v>
      </c>
      <c r="K251">
        <f t="shared" si="88"/>
        <v>0</v>
      </c>
      <c r="L251">
        <f t="shared" si="89"/>
        <v>0</v>
      </c>
      <c r="M251">
        <f t="shared" si="90"/>
        <v>0</v>
      </c>
      <c r="N251">
        <f t="shared" si="91"/>
        <v>0</v>
      </c>
      <c r="O251">
        <f>IF($B$14,_xlfn.IFNA(INDEX(תמותה!$A$1:$E$121,MATCH(F251,תמותה!$A$1:A$121,0),IF($B$9="זכר",2,4)),1),0)</f>
        <v>0</v>
      </c>
      <c r="P251">
        <f>IF($B$14,_xlfn.IFNA(INDEX('שיפור תמותה'!$A$1:$E$8743,MATCH(F251&amp;G251,'שיפור תמותה'!$C$1:$C$8743,0),IF($B$9="זכר",4,5)),1),0)</f>
        <v>0</v>
      </c>
      <c r="Q251">
        <f>IF($B$14,_xlfn.IFNA(INDEX('שיפור תמותה'!$A$1:$E$8743,MATCH(F251&amp;G251-1,'שיפור תמותה'!$C$1:$C$8743,0),IF($B$9="זכר",4,5)),1),0)</f>
        <v>0</v>
      </c>
      <c r="R251">
        <f t="shared" si="78"/>
        <v>0</v>
      </c>
      <c r="S251">
        <f t="shared" si="79"/>
        <v>0</v>
      </c>
      <c r="T251">
        <f t="shared" si="92"/>
        <v>0</v>
      </c>
      <c r="U251">
        <f t="shared" si="80"/>
        <v>0</v>
      </c>
      <c r="V251">
        <f t="shared" si="81"/>
        <v>0</v>
      </c>
      <c r="W251">
        <f t="shared" si="93"/>
        <v>0</v>
      </c>
      <c r="X251">
        <f>IF($B$15,_xlfn.IFNA(INDEX(תמותה!$A$1:$E$121,MATCH(U251,תמותה!$A$1:A$121,0),IF($B$11="זכר",2,4)),1),0)</f>
        <v>0</v>
      </c>
      <c r="Y251">
        <f>IF($B$15,_xlfn.IFNA(INDEX('שיפור תמותה'!$A$1:$E$8743,MATCH(U251&amp;V251,'שיפור תמותה'!$C$1:$C$8743,0),IF($B$11="זכר",4,5)),1),0)</f>
        <v>0</v>
      </c>
      <c r="Z251">
        <f>IF($B$15,_xlfn.IFNA(INDEX('שיפור תמותה'!$A$1:$E$8743,MATCH(U251&amp;V251-1,'שיפור תמותה'!$C$1:$C$8743,0),IF($B$11="זכר",4,5)),1),0)</f>
        <v>0</v>
      </c>
      <c r="AA251">
        <f t="shared" si="82"/>
        <v>0</v>
      </c>
      <c r="AB251">
        <f t="shared" si="94"/>
        <v>0</v>
      </c>
      <c r="AC251">
        <f>IF($B$15,_xlfn.IFNA(INDEX(תמותה!$A$1:$E$121,MATCH(U251,תמותה!$A$1:A$121,0),IF($B$11="זכר",3,5)),1),0)</f>
        <v>0</v>
      </c>
      <c r="AD251">
        <f t="shared" si="83"/>
        <v>0</v>
      </c>
      <c r="AE251">
        <f t="shared" si="84"/>
        <v>0</v>
      </c>
      <c r="AF251">
        <f t="shared" si="95"/>
        <v>0</v>
      </c>
      <c r="AG251">
        <f t="shared" si="96"/>
        <v>0</v>
      </c>
      <c r="AH251">
        <f t="shared" si="97"/>
        <v>0</v>
      </c>
      <c r="AI251">
        <f t="shared" si="98"/>
        <v>0</v>
      </c>
      <c r="AJ251">
        <f t="shared" si="99"/>
        <v>0</v>
      </c>
    </row>
    <row r="252" spans="5:36" x14ac:dyDescent="0.2">
      <c r="E252">
        <f t="shared" si="85"/>
        <v>0</v>
      </c>
      <c r="F252">
        <f t="shared" si="75"/>
        <v>0</v>
      </c>
      <c r="G252">
        <f t="shared" si="76"/>
        <v>0</v>
      </c>
      <c r="H252">
        <f t="shared" si="77"/>
        <v>0</v>
      </c>
      <c r="I252">
        <f t="shared" si="86"/>
        <v>0</v>
      </c>
      <c r="J252">
        <f t="shared" si="87"/>
        <v>0</v>
      </c>
      <c r="K252">
        <f t="shared" si="88"/>
        <v>0</v>
      </c>
      <c r="L252">
        <f t="shared" si="89"/>
        <v>0</v>
      </c>
      <c r="M252">
        <f t="shared" si="90"/>
        <v>0</v>
      </c>
      <c r="N252">
        <f t="shared" si="91"/>
        <v>0</v>
      </c>
      <c r="O252">
        <f>IF($B$14,_xlfn.IFNA(INDEX(תמותה!$A$1:$E$121,MATCH(F252,תמותה!$A$1:A$121,0),IF($B$9="זכר",2,4)),1),0)</f>
        <v>0</v>
      </c>
      <c r="P252">
        <f>IF($B$14,_xlfn.IFNA(INDEX('שיפור תמותה'!$A$1:$E$8743,MATCH(F252&amp;G252,'שיפור תמותה'!$C$1:$C$8743,0),IF($B$9="זכר",4,5)),1),0)</f>
        <v>0</v>
      </c>
      <c r="Q252">
        <f>IF($B$14,_xlfn.IFNA(INDEX('שיפור תמותה'!$A$1:$E$8743,MATCH(F252&amp;G252-1,'שיפור תמותה'!$C$1:$C$8743,0),IF($B$9="זכר",4,5)),1),0)</f>
        <v>0</v>
      </c>
      <c r="R252">
        <f t="shared" si="78"/>
        <v>0</v>
      </c>
      <c r="S252">
        <f t="shared" si="79"/>
        <v>0</v>
      </c>
      <c r="T252">
        <f t="shared" si="92"/>
        <v>0</v>
      </c>
      <c r="U252">
        <f t="shared" si="80"/>
        <v>0</v>
      </c>
      <c r="V252">
        <f t="shared" si="81"/>
        <v>0</v>
      </c>
      <c r="W252">
        <f t="shared" si="93"/>
        <v>0</v>
      </c>
      <c r="X252">
        <f>IF($B$15,_xlfn.IFNA(INDEX(תמותה!$A$1:$E$121,MATCH(U252,תמותה!$A$1:A$121,0),IF($B$11="זכר",2,4)),1),0)</f>
        <v>0</v>
      </c>
      <c r="Y252">
        <f>IF($B$15,_xlfn.IFNA(INDEX('שיפור תמותה'!$A$1:$E$8743,MATCH(U252&amp;V252,'שיפור תמותה'!$C$1:$C$8743,0),IF($B$11="זכר",4,5)),1),0)</f>
        <v>0</v>
      </c>
      <c r="Z252">
        <f>IF($B$15,_xlfn.IFNA(INDEX('שיפור תמותה'!$A$1:$E$8743,MATCH(U252&amp;V252-1,'שיפור תמותה'!$C$1:$C$8743,0),IF($B$11="זכר",4,5)),1),0)</f>
        <v>0</v>
      </c>
      <c r="AA252">
        <f t="shared" si="82"/>
        <v>0</v>
      </c>
      <c r="AB252">
        <f t="shared" si="94"/>
        <v>0</v>
      </c>
      <c r="AC252">
        <f>IF($B$15,_xlfn.IFNA(INDEX(תמותה!$A$1:$E$121,MATCH(U252,תמותה!$A$1:A$121,0),IF($B$11="זכר",3,5)),1),0)</f>
        <v>0</v>
      </c>
      <c r="AD252">
        <f t="shared" si="83"/>
        <v>0</v>
      </c>
      <c r="AE252">
        <f t="shared" si="84"/>
        <v>0</v>
      </c>
      <c r="AF252">
        <f t="shared" si="95"/>
        <v>0</v>
      </c>
      <c r="AG252">
        <f t="shared" si="96"/>
        <v>0</v>
      </c>
      <c r="AH252">
        <f t="shared" si="97"/>
        <v>0</v>
      </c>
      <c r="AI252">
        <f t="shared" si="98"/>
        <v>0</v>
      </c>
      <c r="AJ252">
        <f t="shared" si="99"/>
        <v>0</v>
      </c>
    </row>
    <row r="253" spans="5:36" x14ac:dyDescent="0.2">
      <c r="E253">
        <f t="shared" si="85"/>
        <v>0</v>
      </c>
      <c r="F253">
        <f t="shared" si="75"/>
        <v>0</v>
      </c>
      <c r="G253">
        <f t="shared" si="76"/>
        <v>0</v>
      </c>
      <c r="H253">
        <f t="shared" si="77"/>
        <v>0</v>
      </c>
      <c r="I253">
        <f t="shared" si="86"/>
        <v>0</v>
      </c>
      <c r="J253">
        <f t="shared" si="87"/>
        <v>0</v>
      </c>
      <c r="K253">
        <f t="shared" si="88"/>
        <v>0</v>
      </c>
      <c r="L253">
        <f t="shared" si="89"/>
        <v>0</v>
      </c>
      <c r="M253">
        <f t="shared" si="90"/>
        <v>0</v>
      </c>
      <c r="N253">
        <f t="shared" si="91"/>
        <v>0</v>
      </c>
      <c r="O253">
        <f>IF($B$14,_xlfn.IFNA(INDEX(תמותה!$A$1:$E$121,MATCH(F253,תמותה!$A$1:A$121,0),IF($B$9="זכר",2,4)),1),0)</f>
        <v>0</v>
      </c>
      <c r="P253">
        <f>IF($B$14,_xlfn.IFNA(INDEX('שיפור תמותה'!$A$1:$E$8743,MATCH(F253&amp;G253,'שיפור תמותה'!$C$1:$C$8743,0),IF($B$9="זכר",4,5)),1),0)</f>
        <v>0</v>
      </c>
      <c r="Q253">
        <f>IF($B$14,_xlfn.IFNA(INDEX('שיפור תמותה'!$A$1:$E$8743,MATCH(F253&amp;G253-1,'שיפור תמותה'!$C$1:$C$8743,0),IF($B$9="זכר",4,5)),1),0)</f>
        <v>0</v>
      </c>
      <c r="R253">
        <f t="shared" si="78"/>
        <v>0</v>
      </c>
      <c r="S253">
        <f t="shared" si="79"/>
        <v>0</v>
      </c>
      <c r="T253">
        <f t="shared" si="92"/>
        <v>0</v>
      </c>
      <c r="U253">
        <f t="shared" si="80"/>
        <v>0</v>
      </c>
      <c r="V253">
        <f t="shared" si="81"/>
        <v>0</v>
      </c>
      <c r="W253">
        <f t="shared" si="93"/>
        <v>0</v>
      </c>
      <c r="X253">
        <f>IF($B$15,_xlfn.IFNA(INDEX(תמותה!$A$1:$E$121,MATCH(U253,תמותה!$A$1:A$121,0),IF($B$11="זכר",2,4)),1),0)</f>
        <v>0</v>
      </c>
      <c r="Y253">
        <f>IF($B$15,_xlfn.IFNA(INDEX('שיפור תמותה'!$A$1:$E$8743,MATCH(U253&amp;V253,'שיפור תמותה'!$C$1:$C$8743,0),IF($B$11="זכר",4,5)),1),0)</f>
        <v>0</v>
      </c>
      <c r="Z253">
        <f>IF($B$15,_xlfn.IFNA(INDEX('שיפור תמותה'!$A$1:$E$8743,MATCH(U253&amp;V253-1,'שיפור תמותה'!$C$1:$C$8743,0),IF($B$11="זכר",4,5)),1),0)</f>
        <v>0</v>
      </c>
      <c r="AA253">
        <f t="shared" si="82"/>
        <v>0</v>
      </c>
      <c r="AB253">
        <f t="shared" si="94"/>
        <v>0</v>
      </c>
      <c r="AC253">
        <f>IF($B$15,_xlfn.IFNA(INDEX(תמותה!$A$1:$E$121,MATCH(U253,תמותה!$A$1:A$121,0),IF($B$11="זכר",3,5)),1),0)</f>
        <v>0</v>
      </c>
      <c r="AD253">
        <f t="shared" si="83"/>
        <v>0</v>
      </c>
      <c r="AE253">
        <f t="shared" si="84"/>
        <v>0</v>
      </c>
      <c r="AF253">
        <f t="shared" si="95"/>
        <v>0</v>
      </c>
      <c r="AG253">
        <f t="shared" si="96"/>
        <v>0</v>
      </c>
      <c r="AH253">
        <f t="shared" si="97"/>
        <v>0</v>
      </c>
      <c r="AI253">
        <f t="shared" si="98"/>
        <v>0</v>
      </c>
      <c r="AJ253">
        <f t="shared" si="99"/>
        <v>0</v>
      </c>
    </row>
    <row r="254" spans="5:36" x14ac:dyDescent="0.2">
      <c r="E254">
        <f t="shared" si="85"/>
        <v>0</v>
      </c>
      <c r="F254">
        <f t="shared" si="75"/>
        <v>0</v>
      </c>
      <c r="G254">
        <f t="shared" si="76"/>
        <v>0</v>
      </c>
      <c r="H254">
        <f t="shared" si="77"/>
        <v>0</v>
      </c>
      <c r="I254">
        <f t="shared" si="86"/>
        <v>0</v>
      </c>
      <c r="J254">
        <f t="shared" si="87"/>
        <v>0</v>
      </c>
      <c r="K254">
        <f t="shared" si="88"/>
        <v>0</v>
      </c>
      <c r="L254">
        <f t="shared" si="89"/>
        <v>0</v>
      </c>
      <c r="M254">
        <f t="shared" si="90"/>
        <v>0</v>
      </c>
      <c r="N254">
        <f t="shared" si="91"/>
        <v>0</v>
      </c>
      <c r="O254">
        <f>IF($B$14,_xlfn.IFNA(INDEX(תמותה!$A$1:$E$121,MATCH(F254,תמותה!$A$1:A$121,0),IF($B$9="זכר",2,4)),1),0)</f>
        <v>0</v>
      </c>
      <c r="P254">
        <f>IF($B$14,_xlfn.IFNA(INDEX('שיפור תמותה'!$A$1:$E$8743,MATCH(F254&amp;G254,'שיפור תמותה'!$C$1:$C$8743,0),IF($B$9="זכר",4,5)),1),0)</f>
        <v>0</v>
      </c>
      <c r="Q254">
        <f>IF($B$14,_xlfn.IFNA(INDEX('שיפור תמותה'!$A$1:$E$8743,MATCH(F254&amp;G254-1,'שיפור תמותה'!$C$1:$C$8743,0),IF($B$9="זכר",4,5)),1),0)</f>
        <v>0</v>
      </c>
      <c r="R254">
        <f t="shared" si="78"/>
        <v>0</v>
      </c>
      <c r="S254">
        <f t="shared" si="79"/>
        <v>0</v>
      </c>
      <c r="T254">
        <f t="shared" si="92"/>
        <v>0</v>
      </c>
      <c r="U254">
        <f t="shared" si="80"/>
        <v>0</v>
      </c>
      <c r="V254">
        <f t="shared" si="81"/>
        <v>0</v>
      </c>
      <c r="W254">
        <f t="shared" si="93"/>
        <v>0</v>
      </c>
      <c r="X254">
        <f>IF($B$15,_xlfn.IFNA(INDEX(תמותה!$A$1:$E$121,MATCH(U254,תמותה!$A$1:A$121,0),IF($B$11="זכר",2,4)),1),0)</f>
        <v>0</v>
      </c>
      <c r="Y254">
        <f>IF($B$15,_xlfn.IFNA(INDEX('שיפור תמותה'!$A$1:$E$8743,MATCH(U254&amp;V254,'שיפור תמותה'!$C$1:$C$8743,0),IF($B$11="זכר",4,5)),1),0)</f>
        <v>0</v>
      </c>
      <c r="Z254">
        <f>IF($B$15,_xlfn.IFNA(INDEX('שיפור תמותה'!$A$1:$E$8743,MATCH(U254&amp;V254-1,'שיפור תמותה'!$C$1:$C$8743,0),IF($B$11="זכר",4,5)),1),0)</f>
        <v>0</v>
      </c>
      <c r="AA254">
        <f t="shared" si="82"/>
        <v>0</v>
      </c>
      <c r="AB254">
        <f t="shared" si="94"/>
        <v>0</v>
      </c>
      <c r="AC254">
        <f>IF($B$15,_xlfn.IFNA(INDEX(תמותה!$A$1:$E$121,MATCH(U254,תמותה!$A$1:A$121,0),IF($B$11="זכר",3,5)),1),0)</f>
        <v>0</v>
      </c>
      <c r="AD254">
        <f t="shared" si="83"/>
        <v>0</v>
      </c>
      <c r="AE254">
        <f t="shared" si="84"/>
        <v>0</v>
      </c>
      <c r="AF254">
        <f t="shared" si="95"/>
        <v>0</v>
      </c>
      <c r="AG254">
        <f t="shared" si="96"/>
        <v>0</v>
      </c>
      <c r="AH254">
        <f t="shared" si="97"/>
        <v>0</v>
      </c>
      <c r="AI254">
        <f t="shared" si="98"/>
        <v>0</v>
      </c>
      <c r="AJ254">
        <f t="shared" si="99"/>
        <v>0</v>
      </c>
    </row>
    <row r="255" spans="5:36" x14ac:dyDescent="0.2">
      <c r="E255">
        <f t="shared" si="85"/>
        <v>0</v>
      </c>
      <c r="F255">
        <f t="shared" si="75"/>
        <v>0</v>
      </c>
      <c r="G255">
        <f t="shared" si="76"/>
        <v>0</v>
      </c>
      <c r="H255">
        <f t="shared" si="77"/>
        <v>0</v>
      </c>
      <c r="I255">
        <f t="shared" si="86"/>
        <v>0</v>
      </c>
      <c r="J255">
        <f t="shared" si="87"/>
        <v>0</v>
      </c>
      <c r="K255">
        <f t="shared" si="88"/>
        <v>0</v>
      </c>
      <c r="L255">
        <f t="shared" si="89"/>
        <v>0</v>
      </c>
      <c r="M255">
        <f t="shared" si="90"/>
        <v>0</v>
      </c>
      <c r="N255">
        <f t="shared" si="91"/>
        <v>0</v>
      </c>
      <c r="O255">
        <f>IF($B$14,_xlfn.IFNA(INDEX(תמותה!$A$1:$E$121,MATCH(F255,תמותה!$A$1:A$121,0),IF($B$9="זכר",2,4)),1),0)</f>
        <v>0</v>
      </c>
      <c r="P255">
        <f>IF($B$14,_xlfn.IFNA(INDEX('שיפור תמותה'!$A$1:$E$8743,MATCH(F255&amp;G255,'שיפור תמותה'!$C$1:$C$8743,0),IF($B$9="זכר",4,5)),1),0)</f>
        <v>0</v>
      </c>
      <c r="Q255">
        <f>IF($B$14,_xlfn.IFNA(INDEX('שיפור תמותה'!$A$1:$E$8743,MATCH(F255&amp;G255-1,'שיפור תמותה'!$C$1:$C$8743,0),IF($B$9="זכר",4,5)),1),0)</f>
        <v>0</v>
      </c>
      <c r="R255">
        <f t="shared" si="78"/>
        <v>0</v>
      </c>
      <c r="S255">
        <f t="shared" si="79"/>
        <v>0</v>
      </c>
      <c r="T255">
        <f t="shared" si="92"/>
        <v>0</v>
      </c>
      <c r="U255">
        <f t="shared" si="80"/>
        <v>0</v>
      </c>
      <c r="V255">
        <f t="shared" si="81"/>
        <v>0</v>
      </c>
      <c r="W255">
        <f t="shared" si="93"/>
        <v>0</v>
      </c>
      <c r="X255">
        <f>IF($B$15,_xlfn.IFNA(INDEX(תמותה!$A$1:$E$121,MATCH(U255,תמותה!$A$1:A$121,0),IF($B$11="זכר",2,4)),1),0)</f>
        <v>0</v>
      </c>
      <c r="Y255">
        <f>IF($B$15,_xlfn.IFNA(INDEX('שיפור תמותה'!$A$1:$E$8743,MATCH(U255&amp;V255,'שיפור תמותה'!$C$1:$C$8743,0),IF($B$11="זכר",4,5)),1),0)</f>
        <v>0</v>
      </c>
      <c r="Z255">
        <f>IF($B$15,_xlfn.IFNA(INDEX('שיפור תמותה'!$A$1:$E$8743,MATCH(U255&amp;V255-1,'שיפור תמותה'!$C$1:$C$8743,0),IF($B$11="זכר",4,5)),1),0)</f>
        <v>0</v>
      </c>
      <c r="AA255">
        <f t="shared" si="82"/>
        <v>0</v>
      </c>
      <c r="AB255">
        <f t="shared" si="94"/>
        <v>0</v>
      </c>
      <c r="AC255">
        <f>IF($B$15,_xlfn.IFNA(INDEX(תמותה!$A$1:$E$121,MATCH(U255,תמותה!$A$1:A$121,0),IF($B$11="זכר",3,5)),1),0)</f>
        <v>0</v>
      </c>
      <c r="AD255">
        <f t="shared" si="83"/>
        <v>0</v>
      </c>
      <c r="AE255">
        <f t="shared" si="84"/>
        <v>0</v>
      </c>
      <c r="AF255">
        <f t="shared" si="95"/>
        <v>0</v>
      </c>
      <c r="AG255">
        <f t="shared" si="96"/>
        <v>0</v>
      </c>
      <c r="AH255">
        <f t="shared" si="97"/>
        <v>0</v>
      </c>
      <c r="AI255">
        <f t="shared" si="98"/>
        <v>0</v>
      </c>
      <c r="AJ255">
        <f t="shared" si="99"/>
        <v>0</v>
      </c>
    </row>
    <row r="256" spans="5:36" x14ac:dyDescent="0.2">
      <c r="E256">
        <f t="shared" si="85"/>
        <v>0</v>
      </c>
      <c r="F256">
        <f t="shared" si="75"/>
        <v>0</v>
      </c>
      <c r="G256">
        <f t="shared" si="76"/>
        <v>0</v>
      </c>
      <c r="H256">
        <f t="shared" si="77"/>
        <v>0</v>
      </c>
      <c r="I256">
        <f t="shared" si="86"/>
        <v>0</v>
      </c>
      <c r="J256">
        <f t="shared" si="87"/>
        <v>0</v>
      </c>
      <c r="K256">
        <f t="shared" si="88"/>
        <v>0</v>
      </c>
      <c r="L256">
        <f t="shared" si="89"/>
        <v>0</v>
      </c>
      <c r="M256">
        <f t="shared" si="90"/>
        <v>0</v>
      </c>
      <c r="N256">
        <f t="shared" si="91"/>
        <v>0</v>
      </c>
      <c r="O256">
        <f>IF($B$14,_xlfn.IFNA(INDEX(תמותה!$A$1:$E$121,MATCH(F256,תמותה!$A$1:A$121,0),IF($B$9="זכר",2,4)),1),0)</f>
        <v>0</v>
      </c>
      <c r="P256">
        <f>IF($B$14,_xlfn.IFNA(INDEX('שיפור תמותה'!$A$1:$E$8743,MATCH(F256&amp;G256,'שיפור תמותה'!$C$1:$C$8743,0),IF($B$9="זכר",4,5)),1),0)</f>
        <v>0</v>
      </c>
      <c r="Q256">
        <f>IF($B$14,_xlfn.IFNA(INDEX('שיפור תמותה'!$A$1:$E$8743,MATCH(F256&amp;G256-1,'שיפור תמותה'!$C$1:$C$8743,0),IF($B$9="זכר",4,5)),1),0)</f>
        <v>0</v>
      </c>
      <c r="R256">
        <f t="shared" si="78"/>
        <v>0</v>
      </c>
      <c r="S256">
        <f t="shared" si="79"/>
        <v>0</v>
      </c>
      <c r="T256">
        <f t="shared" si="92"/>
        <v>0</v>
      </c>
      <c r="U256">
        <f t="shared" si="80"/>
        <v>0</v>
      </c>
      <c r="V256">
        <f t="shared" si="81"/>
        <v>0</v>
      </c>
      <c r="W256">
        <f t="shared" si="93"/>
        <v>0</v>
      </c>
      <c r="X256">
        <f>IF($B$15,_xlfn.IFNA(INDEX(תמותה!$A$1:$E$121,MATCH(U256,תמותה!$A$1:A$121,0),IF($B$11="זכר",2,4)),1),0)</f>
        <v>0</v>
      </c>
      <c r="Y256">
        <f>IF($B$15,_xlfn.IFNA(INDEX('שיפור תמותה'!$A$1:$E$8743,MATCH(U256&amp;V256,'שיפור תמותה'!$C$1:$C$8743,0),IF($B$11="זכר",4,5)),1),0)</f>
        <v>0</v>
      </c>
      <c r="Z256">
        <f>IF($B$15,_xlfn.IFNA(INDEX('שיפור תמותה'!$A$1:$E$8743,MATCH(U256&amp;V256-1,'שיפור תמותה'!$C$1:$C$8743,0),IF($B$11="זכר",4,5)),1),0)</f>
        <v>0</v>
      </c>
      <c r="AA256">
        <f t="shared" si="82"/>
        <v>0</v>
      </c>
      <c r="AB256">
        <f t="shared" si="94"/>
        <v>0</v>
      </c>
      <c r="AC256">
        <f>IF($B$15,_xlfn.IFNA(INDEX(תמותה!$A$1:$E$121,MATCH(U256,תמותה!$A$1:A$121,0),IF($B$11="זכר",3,5)),1),0)</f>
        <v>0</v>
      </c>
      <c r="AD256">
        <f t="shared" si="83"/>
        <v>0</v>
      </c>
      <c r="AE256">
        <f t="shared" si="84"/>
        <v>0</v>
      </c>
      <c r="AF256">
        <f t="shared" si="95"/>
        <v>0</v>
      </c>
      <c r="AG256">
        <f t="shared" si="96"/>
        <v>0</v>
      </c>
      <c r="AH256">
        <f t="shared" si="97"/>
        <v>0</v>
      </c>
      <c r="AI256">
        <f t="shared" si="98"/>
        <v>0</v>
      </c>
      <c r="AJ256">
        <f t="shared" si="99"/>
        <v>0</v>
      </c>
    </row>
    <row r="257" spans="5:36" x14ac:dyDescent="0.2">
      <c r="E257">
        <f t="shared" si="85"/>
        <v>0</v>
      </c>
      <c r="F257">
        <f t="shared" si="75"/>
        <v>0</v>
      </c>
      <c r="G257">
        <f t="shared" si="76"/>
        <v>0</v>
      </c>
      <c r="H257">
        <f t="shared" si="77"/>
        <v>0</v>
      </c>
      <c r="I257">
        <f t="shared" si="86"/>
        <v>0</v>
      </c>
      <c r="J257">
        <f t="shared" si="87"/>
        <v>0</v>
      </c>
      <c r="K257">
        <f t="shared" si="88"/>
        <v>0</v>
      </c>
      <c r="L257">
        <f t="shared" si="89"/>
        <v>0</v>
      </c>
      <c r="M257">
        <f t="shared" si="90"/>
        <v>0</v>
      </c>
      <c r="N257">
        <f t="shared" si="91"/>
        <v>0</v>
      </c>
      <c r="O257">
        <f>IF($B$14,_xlfn.IFNA(INDEX(תמותה!$A$1:$E$121,MATCH(F257,תמותה!$A$1:A$121,0),IF($B$9="זכר",2,4)),1),0)</f>
        <v>0</v>
      </c>
      <c r="P257">
        <f>IF($B$14,_xlfn.IFNA(INDEX('שיפור תמותה'!$A$1:$E$8743,MATCH(F257&amp;G257,'שיפור תמותה'!$C$1:$C$8743,0),IF($B$9="זכר",4,5)),1),0)</f>
        <v>0</v>
      </c>
      <c r="Q257">
        <f>IF($B$14,_xlfn.IFNA(INDEX('שיפור תמותה'!$A$1:$E$8743,MATCH(F257&amp;G257-1,'שיפור תמותה'!$C$1:$C$8743,0),IF($B$9="זכר",4,5)),1),0)</f>
        <v>0</v>
      </c>
      <c r="R257">
        <f t="shared" si="78"/>
        <v>0</v>
      </c>
      <c r="S257">
        <f t="shared" si="79"/>
        <v>0</v>
      </c>
      <c r="T257">
        <f t="shared" si="92"/>
        <v>0</v>
      </c>
      <c r="U257">
        <f t="shared" si="80"/>
        <v>0</v>
      </c>
      <c r="V257">
        <f t="shared" si="81"/>
        <v>0</v>
      </c>
      <c r="W257">
        <f t="shared" si="93"/>
        <v>0</v>
      </c>
      <c r="X257">
        <f>IF($B$15,_xlfn.IFNA(INDEX(תמותה!$A$1:$E$121,MATCH(U257,תמותה!$A$1:A$121,0),IF($B$11="זכר",2,4)),1),0)</f>
        <v>0</v>
      </c>
      <c r="Y257">
        <f>IF($B$15,_xlfn.IFNA(INDEX('שיפור תמותה'!$A$1:$E$8743,MATCH(U257&amp;V257,'שיפור תמותה'!$C$1:$C$8743,0),IF($B$11="זכר",4,5)),1),0)</f>
        <v>0</v>
      </c>
      <c r="Z257">
        <f>IF($B$15,_xlfn.IFNA(INDEX('שיפור תמותה'!$A$1:$E$8743,MATCH(U257&amp;V257-1,'שיפור תמותה'!$C$1:$C$8743,0),IF($B$11="זכר",4,5)),1),0)</f>
        <v>0</v>
      </c>
      <c r="AA257">
        <f t="shared" si="82"/>
        <v>0</v>
      </c>
      <c r="AB257">
        <f t="shared" si="94"/>
        <v>0</v>
      </c>
      <c r="AC257">
        <f>IF($B$15,_xlfn.IFNA(INDEX(תמותה!$A$1:$E$121,MATCH(U257,תמותה!$A$1:A$121,0),IF($B$11="זכר",3,5)),1),0)</f>
        <v>0</v>
      </c>
      <c r="AD257">
        <f t="shared" si="83"/>
        <v>0</v>
      </c>
      <c r="AE257">
        <f t="shared" si="84"/>
        <v>0</v>
      </c>
      <c r="AF257">
        <f t="shared" si="95"/>
        <v>0</v>
      </c>
      <c r="AG257">
        <f t="shared" si="96"/>
        <v>0</v>
      </c>
      <c r="AH257">
        <f t="shared" si="97"/>
        <v>0</v>
      </c>
      <c r="AI257">
        <f t="shared" si="98"/>
        <v>0</v>
      </c>
      <c r="AJ257">
        <f t="shared" si="99"/>
        <v>0</v>
      </c>
    </row>
    <row r="258" spans="5:36" x14ac:dyDescent="0.2">
      <c r="E258">
        <f t="shared" si="85"/>
        <v>0</v>
      </c>
      <c r="F258">
        <f t="shared" si="75"/>
        <v>0</v>
      </c>
      <c r="G258">
        <f t="shared" si="76"/>
        <v>0</v>
      </c>
      <c r="H258">
        <f t="shared" si="77"/>
        <v>0</v>
      </c>
      <c r="I258">
        <f t="shared" si="86"/>
        <v>0</v>
      </c>
      <c r="J258">
        <f t="shared" si="87"/>
        <v>0</v>
      </c>
      <c r="K258">
        <f t="shared" si="88"/>
        <v>0</v>
      </c>
      <c r="L258">
        <f t="shared" si="89"/>
        <v>0</v>
      </c>
      <c r="M258">
        <f t="shared" si="90"/>
        <v>0</v>
      </c>
      <c r="N258">
        <f t="shared" si="91"/>
        <v>0</v>
      </c>
      <c r="O258">
        <f>IF($B$14,_xlfn.IFNA(INDEX(תמותה!$A$1:$E$121,MATCH(F258,תמותה!$A$1:A$121,0),IF($B$9="זכר",2,4)),1),0)</f>
        <v>0</v>
      </c>
      <c r="P258">
        <f>IF($B$14,_xlfn.IFNA(INDEX('שיפור תמותה'!$A$1:$E$8743,MATCH(F258&amp;G258,'שיפור תמותה'!$C$1:$C$8743,0),IF($B$9="זכר",4,5)),1),0)</f>
        <v>0</v>
      </c>
      <c r="Q258">
        <f>IF($B$14,_xlfn.IFNA(INDEX('שיפור תמותה'!$A$1:$E$8743,MATCH(F258&amp;G258-1,'שיפור תמותה'!$C$1:$C$8743,0),IF($B$9="זכר",4,5)),1),0)</f>
        <v>0</v>
      </c>
      <c r="R258">
        <f t="shared" si="78"/>
        <v>0</v>
      </c>
      <c r="S258">
        <f t="shared" si="79"/>
        <v>0</v>
      </c>
      <c r="T258">
        <f t="shared" si="92"/>
        <v>0</v>
      </c>
      <c r="U258">
        <f t="shared" si="80"/>
        <v>0</v>
      </c>
      <c r="V258">
        <f t="shared" si="81"/>
        <v>0</v>
      </c>
      <c r="W258">
        <f t="shared" si="93"/>
        <v>0</v>
      </c>
      <c r="X258">
        <f>IF($B$15,_xlfn.IFNA(INDEX(תמותה!$A$1:$E$121,MATCH(U258,תמותה!$A$1:A$121,0),IF($B$11="זכר",2,4)),1),0)</f>
        <v>0</v>
      </c>
      <c r="Y258">
        <f>IF($B$15,_xlfn.IFNA(INDEX('שיפור תמותה'!$A$1:$E$8743,MATCH(U258&amp;V258,'שיפור תמותה'!$C$1:$C$8743,0),IF($B$11="זכר",4,5)),1),0)</f>
        <v>0</v>
      </c>
      <c r="Z258">
        <f>IF($B$15,_xlfn.IFNA(INDEX('שיפור תמותה'!$A$1:$E$8743,MATCH(U258&amp;V258-1,'שיפור תמותה'!$C$1:$C$8743,0),IF($B$11="זכר",4,5)),1),0)</f>
        <v>0</v>
      </c>
      <c r="AA258">
        <f t="shared" si="82"/>
        <v>0</v>
      </c>
      <c r="AB258">
        <f t="shared" si="94"/>
        <v>0</v>
      </c>
      <c r="AC258">
        <f>IF($B$15,_xlfn.IFNA(INDEX(תמותה!$A$1:$E$121,MATCH(U258,תמותה!$A$1:A$121,0),IF($B$11="זכר",3,5)),1),0)</f>
        <v>0</v>
      </c>
      <c r="AD258">
        <f t="shared" si="83"/>
        <v>0</v>
      </c>
      <c r="AE258">
        <f t="shared" si="84"/>
        <v>0</v>
      </c>
      <c r="AF258">
        <f t="shared" si="95"/>
        <v>0</v>
      </c>
      <c r="AG258">
        <f t="shared" si="96"/>
        <v>0</v>
      </c>
      <c r="AH258">
        <f t="shared" si="97"/>
        <v>0</v>
      </c>
      <c r="AI258">
        <f t="shared" si="98"/>
        <v>0</v>
      </c>
      <c r="AJ258">
        <f t="shared" si="99"/>
        <v>0</v>
      </c>
    </row>
    <row r="259" spans="5:36" x14ac:dyDescent="0.2">
      <c r="E259">
        <f t="shared" si="85"/>
        <v>0</v>
      </c>
      <c r="F259">
        <f t="shared" ref="F259:F322" si="100">IF($B$14,ROUNDDOWN(E259/12,0),0)</f>
        <v>0</v>
      </c>
      <c r="G259">
        <f t="shared" ref="G259:G322" si="101">IF($B$14,ROUNDDOWN(($B$7+E259)/12,0),0)</f>
        <v>0</v>
      </c>
      <c r="H259">
        <f t="shared" ref="H259:H322" si="102">IF($B$14,(1+$B$2)^((E259-$E$2+1)/12),0)</f>
        <v>0</v>
      </c>
      <c r="I259">
        <f t="shared" si="86"/>
        <v>0</v>
      </c>
      <c r="J259">
        <f t="shared" si="87"/>
        <v>0</v>
      </c>
      <c r="K259">
        <f t="shared" si="88"/>
        <v>0</v>
      </c>
      <c r="L259">
        <f t="shared" si="89"/>
        <v>0</v>
      </c>
      <c r="M259">
        <f t="shared" si="90"/>
        <v>0</v>
      </c>
      <c r="N259">
        <f t="shared" si="91"/>
        <v>0</v>
      </c>
      <c r="O259">
        <f>IF($B$14,_xlfn.IFNA(INDEX(תמותה!$A$1:$E$121,MATCH(F259,תמותה!$A$1:A$121,0),IF($B$9="זכר",2,4)),1),0)</f>
        <v>0</v>
      </c>
      <c r="P259">
        <f>IF($B$14,_xlfn.IFNA(INDEX('שיפור תמותה'!$A$1:$E$8743,MATCH(F259&amp;G259,'שיפור תמותה'!$C$1:$C$8743,0),IF($B$9="זכר",4,5)),1),0)</f>
        <v>0</v>
      </c>
      <c r="Q259">
        <f>IF($B$14,_xlfn.IFNA(INDEX('שיפור תמותה'!$A$1:$E$8743,MATCH(F259&amp;G259-1,'שיפור תמותה'!$C$1:$C$8743,0),IF($B$9="זכר",4,5)),1),0)</f>
        <v>0</v>
      </c>
      <c r="R259">
        <f t="shared" ref="R259:R322" si="103">IF($B$14,AVERAGE(P259:Q259),0)</f>
        <v>0</v>
      </c>
      <c r="S259">
        <f t="shared" ref="S259:S322" si="104">IF($B$14,IF(E259&lt;$B$12,(1-(1-O259)^(1/12))*R259,1),0)</f>
        <v>0</v>
      </c>
      <c r="T259">
        <f t="shared" si="92"/>
        <v>0</v>
      </c>
      <c r="U259">
        <f t="shared" ref="U259:U322" si="105">IF($B$15,ROUNDDOWN(T259/12,0),0)</f>
        <v>0</v>
      </c>
      <c r="V259">
        <f t="shared" ref="V259:V322" si="106">IF($B$15,ROUNDDOWN(($B$8+T259)/12,0),0)</f>
        <v>0</v>
      </c>
      <c r="W259">
        <f t="shared" si="93"/>
        <v>0</v>
      </c>
      <c r="X259">
        <f>IF($B$15,_xlfn.IFNA(INDEX(תמותה!$A$1:$E$121,MATCH(U259,תמותה!$A$1:A$121,0),IF($B$11="זכר",2,4)),1),0)</f>
        <v>0</v>
      </c>
      <c r="Y259">
        <f>IF($B$15,_xlfn.IFNA(INDEX('שיפור תמותה'!$A$1:$E$8743,MATCH(U259&amp;V259,'שיפור תמותה'!$C$1:$C$8743,0),IF($B$11="זכר",4,5)),1),0)</f>
        <v>0</v>
      </c>
      <c r="Z259">
        <f>IF($B$15,_xlfn.IFNA(INDEX('שיפור תמותה'!$A$1:$E$8743,MATCH(U259&amp;V259-1,'שיפור תמותה'!$C$1:$C$8743,0),IF($B$11="זכר",4,5)),1),0)</f>
        <v>0</v>
      </c>
      <c r="AA259">
        <f t="shared" ref="AA259:AA322" si="107">IF($B$15,AVERAGE(Y259:Z259),0)</f>
        <v>0</v>
      </c>
      <c r="AB259">
        <f t="shared" si="94"/>
        <v>0</v>
      </c>
      <c r="AC259">
        <f>IF($B$15,_xlfn.IFNA(INDEX(תמותה!$A$1:$E$121,MATCH(U259,תמותה!$A$1:A$121,0),IF($B$11="זכר",3,5)),1),0)</f>
        <v>0</v>
      </c>
      <c r="AD259">
        <f t="shared" ref="AD259:AD322" si="108">IF($B$15,IF(T259&lt;$B$12,(1-(1-X259)^(1/12))*AA259,1),0)</f>
        <v>0</v>
      </c>
      <c r="AE259">
        <f t="shared" ref="AE259:AE322" si="109">IF($B$15,IF(T259&lt;$B$12,(1-(1-AC259)^(1/12))*AA259,1),0)</f>
        <v>0</v>
      </c>
      <c r="AF259">
        <f t="shared" si="95"/>
        <v>0</v>
      </c>
      <c r="AG259">
        <f t="shared" si="96"/>
        <v>0</v>
      </c>
      <c r="AH259">
        <f t="shared" si="97"/>
        <v>0</v>
      </c>
      <c r="AI259">
        <f t="shared" si="98"/>
        <v>0</v>
      </c>
      <c r="AJ259">
        <f t="shared" si="99"/>
        <v>0</v>
      </c>
    </row>
    <row r="260" spans="5:36" x14ac:dyDescent="0.2">
      <c r="E260">
        <f t="shared" ref="E260:E323" si="110">IF($B$14,E259+1,0)</f>
        <v>0</v>
      </c>
      <c r="F260">
        <f t="shared" si="100"/>
        <v>0</v>
      </c>
      <c r="G260">
        <f t="shared" si="101"/>
        <v>0</v>
      </c>
      <c r="H260">
        <f t="shared" si="102"/>
        <v>0</v>
      </c>
      <c r="I260">
        <f t="shared" ref="I260:I323" si="111">IF($B$14,IF(E260&lt;=$B$3,IF(AND((E260-$E$2)&lt;0,E260&lt;$B$4),I259+1/H260,I259+N259/H260)),0)</f>
        <v>0</v>
      </c>
      <c r="J260">
        <f t="shared" ref="J260:J323" si="112">IF($B$14,IF(E260&lt;=$B$3,IF(AND((E260-$E$2)&lt;60,E260&lt;$B$4),J259+1/H260,J259+N259/H260)),0)</f>
        <v>0</v>
      </c>
      <c r="K260">
        <f t="shared" ref="K260:K323" si="113">IF($B$14,IF(E260&lt;=$B$3,IF(AND((E260-$E$2)&lt;120,E260&lt;$B$4),K259+1/H260,K259+N259/H260)),0)</f>
        <v>0</v>
      </c>
      <c r="L260">
        <f t="shared" ref="L260:L323" si="114">IF($B$14,IF(E260&lt;=$B$3,IF(AND((E260-$E$2)&lt;180,E260&lt;$B$4),L259+1/H260,L259+N259/H260)),0)</f>
        <v>0</v>
      </c>
      <c r="M260">
        <f t="shared" ref="M260:M323" si="115">IF($B$14,IF(E260&lt;=$B$3,IF(AND((E260-$E$2)&lt;240,E260&lt;$B$4),M259+1/H260,M259+N259/H260)),0)</f>
        <v>0</v>
      </c>
      <c r="N260">
        <f t="shared" ref="N260:N323" si="116">IF($B$14,N259*(1-S260),0)</f>
        <v>0</v>
      </c>
      <c r="O260">
        <f>IF($B$14,_xlfn.IFNA(INDEX(תמותה!$A$1:$E$121,MATCH(F260,תמותה!$A$1:A$121,0),IF($B$9="זכר",2,4)),1),0)</f>
        <v>0</v>
      </c>
      <c r="P260">
        <f>IF($B$14,_xlfn.IFNA(INDEX('שיפור תמותה'!$A$1:$E$8743,MATCH(F260&amp;G260,'שיפור תמותה'!$C$1:$C$8743,0),IF($B$9="זכר",4,5)),1),0)</f>
        <v>0</v>
      </c>
      <c r="Q260">
        <f>IF($B$14,_xlfn.IFNA(INDEX('שיפור תמותה'!$A$1:$E$8743,MATCH(F260&amp;G260-1,'שיפור תמותה'!$C$1:$C$8743,0),IF($B$9="זכר",4,5)),1),0)</f>
        <v>0</v>
      </c>
      <c r="R260">
        <f t="shared" si="103"/>
        <v>0</v>
      </c>
      <c r="S260">
        <f t="shared" si="104"/>
        <v>0</v>
      </c>
      <c r="T260">
        <f t="shared" ref="T260:T323" si="117">IF($B$15,T259+1,0)</f>
        <v>0</v>
      </c>
      <c r="U260">
        <f t="shared" si="105"/>
        <v>0</v>
      </c>
      <c r="V260">
        <f t="shared" si="106"/>
        <v>0</v>
      </c>
      <c r="W260">
        <f t="shared" ref="W260:W323" si="118">IF($B$15,W259*(1-AD260),0)</f>
        <v>0</v>
      </c>
      <c r="X260">
        <f>IF($B$15,_xlfn.IFNA(INDEX(תמותה!$A$1:$E$121,MATCH(U260,תמותה!$A$1:A$121,0),IF($B$11="זכר",2,4)),1),0)</f>
        <v>0</v>
      </c>
      <c r="Y260">
        <f>IF($B$15,_xlfn.IFNA(INDEX('שיפור תמותה'!$A$1:$E$8743,MATCH(U260&amp;V260,'שיפור תמותה'!$C$1:$C$8743,0),IF($B$11="זכר",4,5)),1),0)</f>
        <v>0</v>
      </c>
      <c r="Z260">
        <f>IF($B$15,_xlfn.IFNA(INDEX('שיפור תמותה'!$A$1:$E$8743,MATCH(U260&amp;V260-1,'שיפור תמותה'!$C$1:$C$8743,0),IF($B$11="זכר",4,5)),1),0)</f>
        <v>0</v>
      </c>
      <c r="AA260">
        <f t="shared" si="107"/>
        <v>0</v>
      </c>
      <c r="AB260">
        <f t="shared" ref="AB260:AB323" si="119">IF($B$15,AB259*(1-AE260)+S260*W260*N259,0)</f>
        <v>0</v>
      </c>
      <c r="AC260">
        <f>IF($B$15,_xlfn.IFNA(INDEX(תמותה!$A$1:$E$121,MATCH(U260,תמותה!$A$1:A$121,0),IF($B$11="זכר",3,5)),1),0)</f>
        <v>0</v>
      </c>
      <c r="AD260">
        <f t="shared" si="108"/>
        <v>0</v>
      </c>
      <c r="AE260">
        <f t="shared" si="109"/>
        <v>0</v>
      </c>
      <c r="AF260">
        <f t="shared" ref="AF260:AF323" si="120">IF($B$15,IF(E260&lt;=$B$3,IF(AND((E260-$E$2)&lt;0,E260&lt;$B$4),AF259+0/H260,AF259+AB259/H260)),0)</f>
        <v>0</v>
      </c>
      <c r="AG260">
        <f t="shared" ref="AG260:AG323" si="121">IF($B$15,IF(E260&lt;=$B$3,IF(AND((E260-$E$2)&lt;60,E260&lt;$B$4),AG259+0/H260,AG259+AB259/H260)),0)</f>
        <v>0</v>
      </c>
      <c r="AH260">
        <f t="shared" ref="AH260:AH323" si="122">IF($B$15,IF(E260&lt;=$B$3,IF(AND((E260-$E$2)&lt;120,E260&lt;$B$4),AH259+0/H260,AH259+AB259/H260)),0)</f>
        <v>0</v>
      </c>
      <c r="AI260">
        <f t="shared" ref="AI260:AI323" si="123">IF($B$15,IF(E260&lt;=$B$3,IF(AND((E260-$E$2)&lt;180,E260&lt;$B$4),AI259+0/H260,AI259+AB259/H260)),0)</f>
        <v>0</v>
      </c>
      <c r="AJ260">
        <f t="shared" ref="AJ260:AJ323" si="124">IF($B$15,IF(E260&lt;=$B$3,IF(AND((E260-$E$2)&lt;240,E260&lt;$B$4),AJ259+0/H260,AJ259+AB259/H260)),0)</f>
        <v>0</v>
      </c>
    </row>
    <row r="261" spans="5:36" x14ac:dyDescent="0.2">
      <c r="E261">
        <f t="shared" si="110"/>
        <v>0</v>
      </c>
      <c r="F261">
        <f t="shared" si="100"/>
        <v>0</v>
      </c>
      <c r="G261">
        <f t="shared" si="101"/>
        <v>0</v>
      </c>
      <c r="H261">
        <f t="shared" si="102"/>
        <v>0</v>
      </c>
      <c r="I261">
        <f t="shared" si="111"/>
        <v>0</v>
      </c>
      <c r="J261">
        <f t="shared" si="112"/>
        <v>0</v>
      </c>
      <c r="K261">
        <f t="shared" si="113"/>
        <v>0</v>
      </c>
      <c r="L261">
        <f t="shared" si="114"/>
        <v>0</v>
      </c>
      <c r="M261">
        <f t="shared" si="115"/>
        <v>0</v>
      </c>
      <c r="N261">
        <f t="shared" si="116"/>
        <v>0</v>
      </c>
      <c r="O261">
        <f>IF($B$14,_xlfn.IFNA(INDEX(תמותה!$A$1:$E$121,MATCH(F261,תמותה!$A$1:A$121,0),IF($B$9="זכר",2,4)),1),0)</f>
        <v>0</v>
      </c>
      <c r="P261">
        <f>IF($B$14,_xlfn.IFNA(INDEX('שיפור תמותה'!$A$1:$E$8743,MATCH(F261&amp;G261,'שיפור תמותה'!$C$1:$C$8743,0),IF($B$9="זכר",4,5)),1),0)</f>
        <v>0</v>
      </c>
      <c r="Q261">
        <f>IF($B$14,_xlfn.IFNA(INDEX('שיפור תמותה'!$A$1:$E$8743,MATCH(F261&amp;G261-1,'שיפור תמותה'!$C$1:$C$8743,0),IF($B$9="זכר",4,5)),1),0)</f>
        <v>0</v>
      </c>
      <c r="R261">
        <f t="shared" si="103"/>
        <v>0</v>
      </c>
      <c r="S261">
        <f t="shared" si="104"/>
        <v>0</v>
      </c>
      <c r="T261">
        <f t="shared" si="117"/>
        <v>0</v>
      </c>
      <c r="U261">
        <f t="shared" si="105"/>
        <v>0</v>
      </c>
      <c r="V261">
        <f t="shared" si="106"/>
        <v>0</v>
      </c>
      <c r="W261">
        <f t="shared" si="118"/>
        <v>0</v>
      </c>
      <c r="X261">
        <f>IF($B$15,_xlfn.IFNA(INDEX(תמותה!$A$1:$E$121,MATCH(U261,תמותה!$A$1:A$121,0),IF($B$11="זכר",2,4)),1),0)</f>
        <v>0</v>
      </c>
      <c r="Y261">
        <f>IF($B$15,_xlfn.IFNA(INDEX('שיפור תמותה'!$A$1:$E$8743,MATCH(U261&amp;V261,'שיפור תמותה'!$C$1:$C$8743,0),IF($B$11="זכר",4,5)),1),0)</f>
        <v>0</v>
      </c>
      <c r="Z261">
        <f>IF($B$15,_xlfn.IFNA(INDEX('שיפור תמותה'!$A$1:$E$8743,MATCH(U261&amp;V261-1,'שיפור תמותה'!$C$1:$C$8743,0),IF($B$11="זכר",4,5)),1),0)</f>
        <v>0</v>
      </c>
      <c r="AA261">
        <f t="shared" si="107"/>
        <v>0</v>
      </c>
      <c r="AB261">
        <f t="shared" si="119"/>
        <v>0</v>
      </c>
      <c r="AC261">
        <f>IF($B$15,_xlfn.IFNA(INDEX(תמותה!$A$1:$E$121,MATCH(U261,תמותה!$A$1:A$121,0),IF($B$11="זכר",3,5)),1),0)</f>
        <v>0</v>
      </c>
      <c r="AD261">
        <f t="shared" si="108"/>
        <v>0</v>
      </c>
      <c r="AE261">
        <f t="shared" si="109"/>
        <v>0</v>
      </c>
      <c r="AF261">
        <f t="shared" si="120"/>
        <v>0</v>
      </c>
      <c r="AG261">
        <f t="shared" si="121"/>
        <v>0</v>
      </c>
      <c r="AH261">
        <f t="shared" si="122"/>
        <v>0</v>
      </c>
      <c r="AI261">
        <f t="shared" si="123"/>
        <v>0</v>
      </c>
      <c r="AJ261">
        <f t="shared" si="124"/>
        <v>0</v>
      </c>
    </row>
    <row r="262" spans="5:36" x14ac:dyDescent="0.2">
      <c r="E262">
        <f t="shared" si="110"/>
        <v>0</v>
      </c>
      <c r="F262">
        <f t="shared" si="100"/>
        <v>0</v>
      </c>
      <c r="G262">
        <f t="shared" si="101"/>
        <v>0</v>
      </c>
      <c r="H262">
        <f t="shared" si="102"/>
        <v>0</v>
      </c>
      <c r="I262">
        <f t="shared" si="111"/>
        <v>0</v>
      </c>
      <c r="J262">
        <f t="shared" si="112"/>
        <v>0</v>
      </c>
      <c r="K262">
        <f t="shared" si="113"/>
        <v>0</v>
      </c>
      <c r="L262">
        <f t="shared" si="114"/>
        <v>0</v>
      </c>
      <c r="M262">
        <f t="shared" si="115"/>
        <v>0</v>
      </c>
      <c r="N262">
        <f t="shared" si="116"/>
        <v>0</v>
      </c>
      <c r="O262">
        <f>IF($B$14,_xlfn.IFNA(INDEX(תמותה!$A$1:$E$121,MATCH(F262,תמותה!$A$1:A$121,0),IF($B$9="זכר",2,4)),1),0)</f>
        <v>0</v>
      </c>
      <c r="P262">
        <f>IF($B$14,_xlfn.IFNA(INDEX('שיפור תמותה'!$A$1:$E$8743,MATCH(F262&amp;G262,'שיפור תמותה'!$C$1:$C$8743,0),IF($B$9="זכר",4,5)),1),0)</f>
        <v>0</v>
      </c>
      <c r="Q262">
        <f>IF($B$14,_xlfn.IFNA(INDEX('שיפור תמותה'!$A$1:$E$8743,MATCH(F262&amp;G262-1,'שיפור תמותה'!$C$1:$C$8743,0),IF($B$9="זכר",4,5)),1),0)</f>
        <v>0</v>
      </c>
      <c r="R262">
        <f t="shared" si="103"/>
        <v>0</v>
      </c>
      <c r="S262">
        <f t="shared" si="104"/>
        <v>0</v>
      </c>
      <c r="T262">
        <f t="shared" si="117"/>
        <v>0</v>
      </c>
      <c r="U262">
        <f t="shared" si="105"/>
        <v>0</v>
      </c>
      <c r="V262">
        <f t="shared" si="106"/>
        <v>0</v>
      </c>
      <c r="W262">
        <f t="shared" si="118"/>
        <v>0</v>
      </c>
      <c r="X262">
        <f>IF($B$15,_xlfn.IFNA(INDEX(תמותה!$A$1:$E$121,MATCH(U262,תמותה!$A$1:A$121,0),IF($B$11="זכר",2,4)),1),0)</f>
        <v>0</v>
      </c>
      <c r="Y262">
        <f>IF($B$15,_xlfn.IFNA(INDEX('שיפור תמותה'!$A$1:$E$8743,MATCH(U262&amp;V262,'שיפור תמותה'!$C$1:$C$8743,0),IF($B$11="זכר",4,5)),1),0)</f>
        <v>0</v>
      </c>
      <c r="Z262">
        <f>IF($B$15,_xlfn.IFNA(INDEX('שיפור תמותה'!$A$1:$E$8743,MATCH(U262&amp;V262-1,'שיפור תמותה'!$C$1:$C$8743,0),IF($B$11="זכר",4,5)),1),0)</f>
        <v>0</v>
      </c>
      <c r="AA262">
        <f t="shared" si="107"/>
        <v>0</v>
      </c>
      <c r="AB262">
        <f t="shared" si="119"/>
        <v>0</v>
      </c>
      <c r="AC262">
        <f>IF($B$15,_xlfn.IFNA(INDEX(תמותה!$A$1:$E$121,MATCH(U262,תמותה!$A$1:A$121,0),IF($B$11="זכר",3,5)),1),0)</f>
        <v>0</v>
      </c>
      <c r="AD262">
        <f t="shared" si="108"/>
        <v>0</v>
      </c>
      <c r="AE262">
        <f t="shared" si="109"/>
        <v>0</v>
      </c>
      <c r="AF262">
        <f t="shared" si="120"/>
        <v>0</v>
      </c>
      <c r="AG262">
        <f t="shared" si="121"/>
        <v>0</v>
      </c>
      <c r="AH262">
        <f t="shared" si="122"/>
        <v>0</v>
      </c>
      <c r="AI262">
        <f t="shared" si="123"/>
        <v>0</v>
      </c>
      <c r="AJ262">
        <f t="shared" si="124"/>
        <v>0</v>
      </c>
    </row>
    <row r="263" spans="5:36" x14ac:dyDescent="0.2">
      <c r="E263">
        <f t="shared" si="110"/>
        <v>0</v>
      </c>
      <c r="F263">
        <f t="shared" si="100"/>
        <v>0</v>
      </c>
      <c r="G263">
        <f t="shared" si="101"/>
        <v>0</v>
      </c>
      <c r="H263">
        <f t="shared" si="102"/>
        <v>0</v>
      </c>
      <c r="I263">
        <f t="shared" si="111"/>
        <v>0</v>
      </c>
      <c r="J263">
        <f t="shared" si="112"/>
        <v>0</v>
      </c>
      <c r="K263">
        <f t="shared" si="113"/>
        <v>0</v>
      </c>
      <c r="L263">
        <f t="shared" si="114"/>
        <v>0</v>
      </c>
      <c r="M263">
        <f t="shared" si="115"/>
        <v>0</v>
      </c>
      <c r="N263">
        <f t="shared" si="116"/>
        <v>0</v>
      </c>
      <c r="O263">
        <f>IF($B$14,_xlfn.IFNA(INDEX(תמותה!$A$1:$E$121,MATCH(F263,תמותה!$A$1:A$121,0),IF($B$9="זכר",2,4)),1),0)</f>
        <v>0</v>
      </c>
      <c r="P263">
        <f>IF($B$14,_xlfn.IFNA(INDEX('שיפור תמותה'!$A$1:$E$8743,MATCH(F263&amp;G263,'שיפור תמותה'!$C$1:$C$8743,0),IF($B$9="זכר",4,5)),1),0)</f>
        <v>0</v>
      </c>
      <c r="Q263">
        <f>IF($B$14,_xlfn.IFNA(INDEX('שיפור תמותה'!$A$1:$E$8743,MATCH(F263&amp;G263-1,'שיפור תמותה'!$C$1:$C$8743,0),IF($B$9="זכר",4,5)),1),0)</f>
        <v>0</v>
      </c>
      <c r="R263">
        <f t="shared" si="103"/>
        <v>0</v>
      </c>
      <c r="S263">
        <f t="shared" si="104"/>
        <v>0</v>
      </c>
      <c r="T263">
        <f t="shared" si="117"/>
        <v>0</v>
      </c>
      <c r="U263">
        <f t="shared" si="105"/>
        <v>0</v>
      </c>
      <c r="V263">
        <f t="shared" si="106"/>
        <v>0</v>
      </c>
      <c r="W263">
        <f t="shared" si="118"/>
        <v>0</v>
      </c>
      <c r="X263">
        <f>IF($B$15,_xlfn.IFNA(INDEX(תמותה!$A$1:$E$121,MATCH(U263,תמותה!$A$1:A$121,0),IF($B$11="זכר",2,4)),1),0)</f>
        <v>0</v>
      </c>
      <c r="Y263">
        <f>IF($B$15,_xlfn.IFNA(INDEX('שיפור תמותה'!$A$1:$E$8743,MATCH(U263&amp;V263,'שיפור תמותה'!$C$1:$C$8743,0),IF($B$11="זכר",4,5)),1),0)</f>
        <v>0</v>
      </c>
      <c r="Z263">
        <f>IF($B$15,_xlfn.IFNA(INDEX('שיפור תמותה'!$A$1:$E$8743,MATCH(U263&amp;V263-1,'שיפור תמותה'!$C$1:$C$8743,0),IF($B$11="זכר",4,5)),1),0)</f>
        <v>0</v>
      </c>
      <c r="AA263">
        <f t="shared" si="107"/>
        <v>0</v>
      </c>
      <c r="AB263">
        <f t="shared" si="119"/>
        <v>0</v>
      </c>
      <c r="AC263">
        <f>IF($B$15,_xlfn.IFNA(INDEX(תמותה!$A$1:$E$121,MATCH(U263,תמותה!$A$1:A$121,0),IF($B$11="זכר",3,5)),1),0)</f>
        <v>0</v>
      </c>
      <c r="AD263">
        <f t="shared" si="108"/>
        <v>0</v>
      </c>
      <c r="AE263">
        <f t="shared" si="109"/>
        <v>0</v>
      </c>
      <c r="AF263">
        <f t="shared" si="120"/>
        <v>0</v>
      </c>
      <c r="AG263">
        <f t="shared" si="121"/>
        <v>0</v>
      </c>
      <c r="AH263">
        <f t="shared" si="122"/>
        <v>0</v>
      </c>
      <c r="AI263">
        <f t="shared" si="123"/>
        <v>0</v>
      </c>
      <c r="AJ263">
        <f t="shared" si="124"/>
        <v>0</v>
      </c>
    </row>
    <row r="264" spans="5:36" x14ac:dyDescent="0.2">
      <c r="E264">
        <f t="shared" si="110"/>
        <v>0</v>
      </c>
      <c r="F264">
        <f t="shared" si="100"/>
        <v>0</v>
      </c>
      <c r="G264">
        <f t="shared" si="101"/>
        <v>0</v>
      </c>
      <c r="H264">
        <f t="shared" si="102"/>
        <v>0</v>
      </c>
      <c r="I264">
        <f t="shared" si="111"/>
        <v>0</v>
      </c>
      <c r="J264">
        <f t="shared" si="112"/>
        <v>0</v>
      </c>
      <c r="K264">
        <f t="shared" si="113"/>
        <v>0</v>
      </c>
      <c r="L264">
        <f t="shared" si="114"/>
        <v>0</v>
      </c>
      <c r="M264">
        <f t="shared" si="115"/>
        <v>0</v>
      </c>
      <c r="N264">
        <f t="shared" si="116"/>
        <v>0</v>
      </c>
      <c r="O264">
        <f>IF($B$14,_xlfn.IFNA(INDEX(תמותה!$A$1:$E$121,MATCH(F264,תמותה!$A$1:A$121,0),IF($B$9="זכר",2,4)),1),0)</f>
        <v>0</v>
      </c>
      <c r="P264">
        <f>IF($B$14,_xlfn.IFNA(INDEX('שיפור תמותה'!$A$1:$E$8743,MATCH(F264&amp;G264,'שיפור תמותה'!$C$1:$C$8743,0),IF($B$9="זכר",4,5)),1),0)</f>
        <v>0</v>
      </c>
      <c r="Q264">
        <f>IF($B$14,_xlfn.IFNA(INDEX('שיפור תמותה'!$A$1:$E$8743,MATCH(F264&amp;G264-1,'שיפור תמותה'!$C$1:$C$8743,0),IF($B$9="זכר",4,5)),1),0)</f>
        <v>0</v>
      </c>
      <c r="R264">
        <f t="shared" si="103"/>
        <v>0</v>
      </c>
      <c r="S264">
        <f t="shared" si="104"/>
        <v>0</v>
      </c>
      <c r="T264">
        <f t="shared" si="117"/>
        <v>0</v>
      </c>
      <c r="U264">
        <f t="shared" si="105"/>
        <v>0</v>
      </c>
      <c r="V264">
        <f t="shared" si="106"/>
        <v>0</v>
      </c>
      <c r="W264">
        <f t="shared" si="118"/>
        <v>0</v>
      </c>
      <c r="X264">
        <f>IF($B$15,_xlfn.IFNA(INDEX(תמותה!$A$1:$E$121,MATCH(U264,תמותה!$A$1:A$121,0),IF($B$11="זכר",2,4)),1),0)</f>
        <v>0</v>
      </c>
      <c r="Y264">
        <f>IF($B$15,_xlfn.IFNA(INDEX('שיפור תמותה'!$A$1:$E$8743,MATCH(U264&amp;V264,'שיפור תמותה'!$C$1:$C$8743,0),IF($B$11="זכר",4,5)),1),0)</f>
        <v>0</v>
      </c>
      <c r="Z264">
        <f>IF($B$15,_xlfn.IFNA(INDEX('שיפור תמותה'!$A$1:$E$8743,MATCH(U264&amp;V264-1,'שיפור תמותה'!$C$1:$C$8743,0),IF($B$11="זכר",4,5)),1),0)</f>
        <v>0</v>
      </c>
      <c r="AA264">
        <f t="shared" si="107"/>
        <v>0</v>
      </c>
      <c r="AB264">
        <f t="shared" si="119"/>
        <v>0</v>
      </c>
      <c r="AC264">
        <f>IF($B$15,_xlfn.IFNA(INDEX(תמותה!$A$1:$E$121,MATCH(U264,תמותה!$A$1:A$121,0),IF($B$11="זכר",3,5)),1),0)</f>
        <v>0</v>
      </c>
      <c r="AD264">
        <f t="shared" si="108"/>
        <v>0</v>
      </c>
      <c r="AE264">
        <f t="shared" si="109"/>
        <v>0</v>
      </c>
      <c r="AF264">
        <f t="shared" si="120"/>
        <v>0</v>
      </c>
      <c r="AG264">
        <f t="shared" si="121"/>
        <v>0</v>
      </c>
      <c r="AH264">
        <f t="shared" si="122"/>
        <v>0</v>
      </c>
      <c r="AI264">
        <f t="shared" si="123"/>
        <v>0</v>
      </c>
      <c r="AJ264">
        <f t="shared" si="124"/>
        <v>0</v>
      </c>
    </row>
    <row r="265" spans="5:36" x14ac:dyDescent="0.2">
      <c r="E265">
        <f t="shared" si="110"/>
        <v>0</v>
      </c>
      <c r="F265">
        <f t="shared" si="100"/>
        <v>0</v>
      </c>
      <c r="G265">
        <f t="shared" si="101"/>
        <v>0</v>
      </c>
      <c r="H265">
        <f t="shared" si="102"/>
        <v>0</v>
      </c>
      <c r="I265">
        <f t="shared" si="111"/>
        <v>0</v>
      </c>
      <c r="J265">
        <f t="shared" si="112"/>
        <v>0</v>
      </c>
      <c r="K265">
        <f t="shared" si="113"/>
        <v>0</v>
      </c>
      <c r="L265">
        <f t="shared" si="114"/>
        <v>0</v>
      </c>
      <c r="M265">
        <f t="shared" si="115"/>
        <v>0</v>
      </c>
      <c r="N265">
        <f t="shared" si="116"/>
        <v>0</v>
      </c>
      <c r="O265">
        <f>IF($B$14,_xlfn.IFNA(INDEX(תמותה!$A$1:$E$121,MATCH(F265,תמותה!$A$1:A$121,0),IF($B$9="זכר",2,4)),1),0)</f>
        <v>0</v>
      </c>
      <c r="P265">
        <f>IF($B$14,_xlfn.IFNA(INDEX('שיפור תמותה'!$A$1:$E$8743,MATCH(F265&amp;G265,'שיפור תמותה'!$C$1:$C$8743,0),IF($B$9="זכר",4,5)),1),0)</f>
        <v>0</v>
      </c>
      <c r="Q265">
        <f>IF($B$14,_xlfn.IFNA(INDEX('שיפור תמותה'!$A$1:$E$8743,MATCH(F265&amp;G265-1,'שיפור תמותה'!$C$1:$C$8743,0),IF($B$9="זכר",4,5)),1),0)</f>
        <v>0</v>
      </c>
      <c r="R265">
        <f t="shared" si="103"/>
        <v>0</v>
      </c>
      <c r="S265">
        <f t="shared" si="104"/>
        <v>0</v>
      </c>
      <c r="T265">
        <f t="shared" si="117"/>
        <v>0</v>
      </c>
      <c r="U265">
        <f t="shared" si="105"/>
        <v>0</v>
      </c>
      <c r="V265">
        <f t="shared" si="106"/>
        <v>0</v>
      </c>
      <c r="W265">
        <f t="shared" si="118"/>
        <v>0</v>
      </c>
      <c r="X265">
        <f>IF($B$15,_xlfn.IFNA(INDEX(תמותה!$A$1:$E$121,MATCH(U265,תמותה!$A$1:A$121,0),IF($B$11="זכר",2,4)),1),0)</f>
        <v>0</v>
      </c>
      <c r="Y265">
        <f>IF($B$15,_xlfn.IFNA(INDEX('שיפור תמותה'!$A$1:$E$8743,MATCH(U265&amp;V265,'שיפור תמותה'!$C$1:$C$8743,0),IF($B$11="זכר",4,5)),1),0)</f>
        <v>0</v>
      </c>
      <c r="Z265">
        <f>IF($B$15,_xlfn.IFNA(INDEX('שיפור תמותה'!$A$1:$E$8743,MATCH(U265&amp;V265-1,'שיפור תמותה'!$C$1:$C$8743,0),IF($B$11="זכר",4,5)),1),0)</f>
        <v>0</v>
      </c>
      <c r="AA265">
        <f t="shared" si="107"/>
        <v>0</v>
      </c>
      <c r="AB265">
        <f t="shared" si="119"/>
        <v>0</v>
      </c>
      <c r="AC265">
        <f>IF($B$15,_xlfn.IFNA(INDEX(תמותה!$A$1:$E$121,MATCH(U265,תמותה!$A$1:A$121,0),IF($B$11="זכר",3,5)),1),0)</f>
        <v>0</v>
      </c>
      <c r="AD265">
        <f t="shared" si="108"/>
        <v>0</v>
      </c>
      <c r="AE265">
        <f t="shared" si="109"/>
        <v>0</v>
      </c>
      <c r="AF265">
        <f t="shared" si="120"/>
        <v>0</v>
      </c>
      <c r="AG265">
        <f t="shared" si="121"/>
        <v>0</v>
      </c>
      <c r="AH265">
        <f t="shared" si="122"/>
        <v>0</v>
      </c>
      <c r="AI265">
        <f t="shared" si="123"/>
        <v>0</v>
      </c>
      <c r="AJ265">
        <f t="shared" si="124"/>
        <v>0</v>
      </c>
    </row>
    <row r="266" spans="5:36" x14ac:dyDescent="0.2">
      <c r="E266">
        <f t="shared" si="110"/>
        <v>0</v>
      </c>
      <c r="F266">
        <f t="shared" si="100"/>
        <v>0</v>
      </c>
      <c r="G266">
        <f t="shared" si="101"/>
        <v>0</v>
      </c>
      <c r="H266">
        <f t="shared" si="102"/>
        <v>0</v>
      </c>
      <c r="I266">
        <f t="shared" si="111"/>
        <v>0</v>
      </c>
      <c r="J266">
        <f t="shared" si="112"/>
        <v>0</v>
      </c>
      <c r="K266">
        <f t="shared" si="113"/>
        <v>0</v>
      </c>
      <c r="L266">
        <f t="shared" si="114"/>
        <v>0</v>
      </c>
      <c r="M266">
        <f t="shared" si="115"/>
        <v>0</v>
      </c>
      <c r="N266">
        <f t="shared" si="116"/>
        <v>0</v>
      </c>
      <c r="O266">
        <f>IF($B$14,_xlfn.IFNA(INDEX(תמותה!$A$1:$E$121,MATCH(F266,תמותה!$A$1:A$121,0),IF($B$9="זכר",2,4)),1),0)</f>
        <v>0</v>
      </c>
      <c r="P266">
        <f>IF($B$14,_xlfn.IFNA(INDEX('שיפור תמותה'!$A$1:$E$8743,MATCH(F266&amp;G266,'שיפור תמותה'!$C$1:$C$8743,0),IF($B$9="זכר",4,5)),1),0)</f>
        <v>0</v>
      </c>
      <c r="Q266">
        <f>IF($B$14,_xlfn.IFNA(INDEX('שיפור תמותה'!$A$1:$E$8743,MATCH(F266&amp;G266-1,'שיפור תמותה'!$C$1:$C$8743,0),IF($B$9="זכר",4,5)),1),0)</f>
        <v>0</v>
      </c>
      <c r="R266">
        <f t="shared" si="103"/>
        <v>0</v>
      </c>
      <c r="S266">
        <f t="shared" si="104"/>
        <v>0</v>
      </c>
      <c r="T266">
        <f t="shared" si="117"/>
        <v>0</v>
      </c>
      <c r="U266">
        <f t="shared" si="105"/>
        <v>0</v>
      </c>
      <c r="V266">
        <f t="shared" si="106"/>
        <v>0</v>
      </c>
      <c r="W266">
        <f t="shared" si="118"/>
        <v>0</v>
      </c>
      <c r="X266">
        <f>IF($B$15,_xlfn.IFNA(INDEX(תמותה!$A$1:$E$121,MATCH(U266,תמותה!$A$1:A$121,0),IF($B$11="זכר",2,4)),1),0)</f>
        <v>0</v>
      </c>
      <c r="Y266">
        <f>IF($B$15,_xlfn.IFNA(INDEX('שיפור תמותה'!$A$1:$E$8743,MATCH(U266&amp;V266,'שיפור תמותה'!$C$1:$C$8743,0),IF($B$11="זכר",4,5)),1),0)</f>
        <v>0</v>
      </c>
      <c r="Z266">
        <f>IF($B$15,_xlfn.IFNA(INDEX('שיפור תמותה'!$A$1:$E$8743,MATCH(U266&amp;V266-1,'שיפור תמותה'!$C$1:$C$8743,0),IF($B$11="זכר",4,5)),1),0)</f>
        <v>0</v>
      </c>
      <c r="AA266">
        <f t="shared" si="107"/>
        <v>0</v>
      </c>
      <c r="AB266">
        <f t="shared" si="119"/>
        <v>0</v>
      </c>
      <c r="AC266">
        <f>IF($B$15,_xlfn.IFNA(INDEX(תמותה!$A$1:$E$121,MATCH(U266,תמותה!$A$1:A$121,0),IF($B$11="זכר",3,5)),1),0)</f>
        <v>0</v>
      </c>
      <c r="AD266">
        <f t="shared" si="108"/>
        <v>0</v>
      </c>
      <c r="AE266">
        <f t="shared" si="109"/>
        <v>0</v>
      </c>
      <c r="AF266">
        <f t="shared" si="120"/>
        <v>0</v>
      </c>
      <c r="AG266">
        <f t="shared" si="121"/>
        <v>0</v>
      </c>
      <c r="AH266">
        <f t="shared" si="122"/>
        <v>0</v>
      </c>
      <c r="AI266">
        <f t="shared" si="123"/>
        <v>0</v>
      </c>
      <c r="AJ266">
        <f t="shared" si="124"/>
        <v>0</v>
      </c>
    </row>
    <row r="267" spans="5:36" x14ac:dyDescent="0.2">
      <c r="E267">
        <f t="shared" si="110"/>
        <v>0</v>
      </c>
      <c r="F267">
        <f t="shared" si="100"/>
        <v>0</v>
      </c>
      <c r="G267">
        <f t="shared" si="101"/>
        <v>0</v>
      </c>
      <c r="H267">
        <f t="shared" si="102"/>
        <v>0</v>
      </c>
      <c r="I267">
        <f t="shared" si="111"/>
        <v>0</v>
      </c>
      <c r="J267">
        <f t="shared" si="112"/>
        <v>0</v>
      </c>
      <c r="K267">
        <f t="shared" si="113"/>
        <v>0</v>
      </c>
      <c r="L267">
        <f t="shared" si="114"/>
        <v>0</v>
      </c>
      <c r="M267">
        <f t="shared" si="115"/>
        <v>0</v>
      </c>
      <c r="N267">
        <f t="shared" si="116"/>
        <v>0</v>
      </c>
      <c r="O267">
        <f>IF($B$14,_xlfn.IFNA(INDEX(תמותה!$A$1:$E$121,MATCH(F267,תמותה!$A$1:A$121,0),IF($B$9="זכר",2,4)),1),0)</f>
        <v>0</v>
      </c>
      <c r="P267">
        <f>IF($B$14,_xlfn.IFNA(INDEX('שיפור תמותה'!$A$1:$E$8743,MATCH(F267&amp;G267,'שיפור תמותה'!$C$1:$C$8743,0),IF($B$9="זכר",4,5)),1),0)</f>
        <v>0</v>
      </c>
      <c r="Q267">
        <f>IF($B$14,_xlfn.IFNA(INDEX('שיפור תמותה'!$A$1:$E$8743,MATCH(F267&amp;G267-1,'שיפור תמותה'!$C$1:$C$8743,0),IF($B$9="זכר",4,5)),1),0)</f>
        <v>0</v>
      </c>
      <c r="R267">
        <f t="shared" si="103"/>
        <v>0</v>
      </c>
      <c r="S267">
        <f t="shared" si="104"/>
        <v>0</v>
      </c>
      <c r="T267">
        <f t="shared" si="117"/>
        <v>0</v>
      </c>
      <c r="U267">
        <f t="shared" si="105"/>
        <v>0</v>
      </c>
      <c r="V267">
        <f t="shared" si="106"/>
        <v>0</v>
      </c>
      <c r="W267">
        <f t="shared" si="118"/>
        <v>0</v>
      </c>
      <c r="X267">
        <f>IF($B$15,_xlfn.IFNA(INDEX(תמותה!$A$1:$E$121,MATCH(U267,תמותה!$A$1:A$121,0),IF($B$11="זכר",2,4)),1),0)</f>
        <v>0</v>
      </c>
      <c r="Y267">
        <f>IF($B$15,_xlfn.IFNA(INDEX('שיפור תמותה'!$A$1:$E$8743,MATCH(U267&amp;V267,'שיפור תמותה'!$C$1:$C$8743,0),IF($B$11="זכר",4,5)),1),0)</f>
        <v>0</v>
      </c>
      <c r="Z267">
        <f>IF($B$15,_xlfn.IFNA(INDEX('שיפור תמותה'!$A$1:$E$8743,MATCH(U267&amp;V267-1,'שיפור תמותה'!$C$1:$C$8743,0),IF($B$11="זכר",4,5)),1),0)</f>
        <v>0</v>
      </c>
      <c r="AA267">
        <f t="shared" si="107"/>
        <v>0</v>
      </c>
      <c r="AB267">
        <f t="shared" si="119"/>
        <v>0</v>
      </c>
      <c r="AC267">
        <f>IF($B$15,_xlfn.IFNA(INDEX(תמותה!$A$1:$E$121,MATCH(U267,תמותה!$A$1:A$121,0),IF($B$11="זכר",3,5)),1),0)</f>
        <v>0</v>
      </c>
      <c r="AD267">
        <f t="shared" si="108"/>
        <v>0</v>
      </c>
      <c r="AE267">
        <f t="shared" si="109"/>
        <v>0</v>
      </c>
      <c r="AF267">
        <f t="shared" si="120"/>
        <v>0</v>
      </c>
      <c r="AG267">
        <f t="shared" si="121"/>
        <v>0</v>
      </c>
      <c r="AH267">
        <f t="shared" si="122"/>
        <v>0</v>
      </c>
      <c r="AI267">
        <f t="shared" si="123"/>
        <v>0</v>
      </c>
      <c r="AJ267">
        <f t="shared" si="124"/>
        <v>0</v>
      </c>
    </row>
    <row r="268" spans="5:36" x14ac:dyDescent="0.2">
      <c r="E268">
        <f t="shared" si="110"/>
        <v>0</v>
      </c>
      <c r="F268">
        <f t="shared" si="100"/>
        <v>0</v>
      </c>
      <c r="G268">
        <f t="shared" si="101"/>
        <v>0</v>
      </c>
      <c r="H268">
        <f t="shared" si="102"/>
        <v>0</v>
      </c>
      <c r="I268">
        <f t="shared" si="111"/>
        <v>0</v>
      </c>
      <c r="J268">
        <f t="shared" si="112"/>
        <v>0</v>
      </c>
      <c r="K268">
        <f t="shared" si="113"/>
        <v>0</v>
      </c>
      <c r="L268">
        <f t="shared" si="114"/>
        <v>0</v>
      </c>
      <c r="M268">
        <f t="shared" si="115"/>
        <v>0</v>
      </c>
      <c r="N268">
        <f t="shared" si="116"/>
        <v>0</v>
      </c>
      <c r="O268">
        <f>IF($B$14,_xlfn.IFNA(INDEX(תמותה!$A$1:$E$121,MATCH(F268,תמותה!$A$1:A$121,0),IF($B$9="זכר",2,4)),1),0)</f>
        <v>0</v>
      </c>
      <c r="P268">
        <f>IF($B$14,_xlfn.IFNA(INDEX('שיפור תמותה'!$A$1:$E$8743,MATCH(F268&amp;G268,'שיפור תמותה'!$C$1:$C$8743,0),IF($B$9="זכר",4,5)),1),0)</f>
        <v>0</v>
      </c>
      <c r="Q268">
        <f>IF($B$14,_xlfn.IFNA(INDEX('שיפור תמותה'!$A$1:$E$8743,MATCH(F268&amp;G268-1,'שיפור תמותה'!$C$1:$C$8743,0),IF($B$9="זכר",4,5)),1),0)</f>
        <v>0</v>
      </c>
      <c r="R268">
        <f t="shared" si="103"/>
        <v>0</v>
      </c>
      <c r="S268">
        <f t="shared" si="104"/>
        <v>0</v>
      </c>
      <c r="T268">
        <f t="shared" si="117"/>
        <v>0</v>
      </c>
      <c r="U268">
        <f t="shared" si="105"/>
        <v>0</v>
      </c>
      <c r="V268">
        <f t="shared" si="106"/>
        <v>0</v>
      </c>
      <c r="W268">
        <f t="shared" si="118"/>
        <v>0</v>
      </c>
      <c r="X268">
        <f>IF($B$15,_xlfn.IFNA(INDEX(תמותה!$A$1:$E$121,MATCH(U268,תמותה!$A$1:A$121,0),IF($B$11="זכר",2,4)),1),0)</f>
        <v>0</v>
      </c>
      <c r="Y268">
        <f>IF($B$15,_xlfn.IFNA(INDEX('שיפור תמותה'!$A$1:$E$8743,MATCH(U268&amp;V268,'שיפור תמותה'!$C$1:$C$8743,0),IF($B$11="זכר",4,5)),1),0)</f>
        <v>0</v>
      </c>
      <c r="Z268">
        <f>IF($B$15,_xlfn.IFNA(INDEX('שיפור תמותה'!$A$1:$E$8743,MATCH(U268&amp;V268-1,'שיפור תמותה'!$C$1:$C$8743,0),IF($B$11="זכר",4,5)),1),0)</f>
        <v>0</v>
      </c>
      <c r="AA268">
        <f t="shared" si="107"/>
        <v>0</v>
      </c>
      <c r="AB268">
        <f t="shared" si="119"/>
        <v>0</v>
      </c>
      <c r="AC268">
        <f>IF($B$15,_xlfn.IFNA(INDEX(תמותה!$A$1:$E$121,MATCH(U268,תמותה!$A$1:A$121,0),IF($B$11="זכר",3,5)),1),0)</f>
        <v>0</v>
      </c>
      <c r="AD268">
        <f t="shared" si="108"/>
        <v>0</v>
      </c>
      <c r="AE268">
        <f t="shared" si="109"/>
        <v>0</v>
      </c>
      <c r="AF268">
        <f t="shared" si="120"/>
        <v>0</v>
      </c>
      <c r="AG268">
        <f t="shared" si="121"/>
        <v>0</v>
      </c>
      <c r="AH268">
        <f t="shared" si="122"/>
        <v>0</v>
      </c>
      <c r="AI268">
        <f t="shared" si="123"/>
        <v>0</v>
      </c>
      <c r="AJ268">
        <f t="shared" si="124"/>
        <v>0</v>
      </c>
    </row>
    <row r="269" spans="5:36" x14ac:dyDescent="0.2">
      <c r="E269">
        <f t="shared" si="110"/>
        <v>0</v>
      </c>
      <c r="F269">
        <f t="shared" si="100"/>
        <v>0</v>
      </c>
      <c r="G269">
        <f t="shared" si="101"/>
        <v>0</v>
      </c>
      <c r="H269">
        <f t="shared" si="102"/>
        <v>0</v>
      </c>
      <c r="I269">
        <f t="shared" si="111"/>
        <v>0</v>
      </c>
      <c r="J269">
        <f t="shared" si="112"/>
        <v>0</v>
      </c>
      <c r="K269">
        <f t="shared" si="113"/>
        <v>0</v>
      </c>
      <c r="L269">
        <f t="shared" si="114"/>
        <v>0</v>
      </c>
      <c r="M269">
        <f t="shared" si="115"/>
        <v>0</v>
      </c>
      <c r="N269">
        <f t="shared" si="116"/>
        <v>0</v>
      </c>
      <c r="O269">
        <f>IF($B$14,_xlfn.IFNA(INDEX(תמותה!$A$1:$E$121,MATCH(F269,תמותה!$A$1:A$121,0),IF($B$9="זכר",2,4)),1),0)</f>
        <v>0</v>
      </c>
      <c r="P269">
        <f>IF($B$14,_xlfn.IFNA(INDEX('שיפור תמותה'!$A$1:$E$8743,MATCH(F269&amp;G269,'שיפור תמותה'!$C$1:$C$8743,0),IF($B$9="זכר",4,5)),1),0)</f>
        <v>0</v>
      </c>
      <c r="Q269">
        <f>IF($B$14,_xlfn.IFNA(INDEX('שיפור תמותה'!$A$1:$E$8743,MATCH(F269&amp;G269-1,'שיפור תמותה'!$C$1:$C$8743,0),IF($B$9="זכר",4,5)),1),0)</f>
        <v>0</v>
      </c>
      <c r="R269">
        <f t="shared" si="103"/>
        <v>0</v>
      </c>
      <c r="S269">
        <f t="shared" si="104"/>
        <v>0</v>
      </c>
      <c r="T269">
        <f t="shared" si="117"/>
        <v>0</v>
      </c>
      <c r="U269">
        <f t="shared" si="105"/>
        <v>0</v>
      </c>
      <c r="V269">
        <f t="shared" si="106"/>
        <v>0</v>
      </c>
      <c r="W269">
        <f t="shared" si="118"/>
        <v>0</v>
      </c>
      <c r="X269">
        <f>IF($B$15,_xlfn.IFNA(INDEX(תמותה!$A$1:$E$121,MATCH(U269,תמותה!$A$1:A$121,0),IF($B$11="זכר",2,4)),1),0)</f>
        <v>0</v>
      </c>
      <c r="Y269">
        <f>IF($B$15,_xlfn.IFNA(INDEX('שיפור תמותה'!$A$1:$E$8743,MATCH(U269&amp;V269,'שיפור תמותה'!$C$1:$C$8743,0),IF($B$11="זכר",4,5)),1),0)</f>
        <v>0</v>
      </c>
      <c r="Z269">
        <f>IF($B$15,_xlfn.IFNA(INDEX('שיפור תמותה'!$A$1:$E$8743,MATCH(U269&amp;V269-1,'שיפור תמותה'!$C$1:$C$8743,0),IF($B$11="זכר",4,5)),1),0)</f>
        <v>0</v>
      </c>
      <c r="AA269">
        <f t="shared" si="107"/>
        <v>0</v>
      </c>
      <c r="AB269">
        <f t="shared" si="119"/>
        <v>0</v>
      </c>
      <c r="AC269">
        <f>IF($B$15,_xlfn.IFNA(INDEX(תמותה!$A$1:$E$121,MATCH(U269,תמותה!$A$1:A$121,0),IF($B$11="זכר",3,5)),1),0)</f>
        <v>0</v>
      </c>
      <c r="AD269">
        <f t="shared" si="108"/>
        <v>0</v>
      </c>
      <c r="AE269">
        <f t="shared" si="109"/>
        <v>0</v>
      </c>
      <c r="AF269">
        <f t="shared" si="120"/>
        <v>0</v>
      </c>
      <c r="AG269">
        <f t="shared" si="121"/>
        <v>0</v>
      </c>
      <c r="AH269">
        <f t="shared" si="122"/>
        <v>0</v>
      </c>
      <c r="AI269">
        <f t="shared" si="123"/>
        <v>0</v>
      </c>
      <c r="AJ269">
        <f t="shared" si="124"/>
        <v>0</v>
      </c>
    </row>
    <row r="270" spans="5:36" x14ac:dyDescent="0.2">
      <c r="E270">
        <f t="shared" si="110"/>
        <v>0</v>
      </c>
      <c r="F270">
        <f t="shared" si="100"/>
        <v>0</v>
      </c>
      <c r="G270">
        <f t="shared" si="101"/>
        <v>0</v>
      </c>
      <c r="H270">
        <f t="shared" si="102"/>
        <v>0</v>
      </c>
      <c r="I270">
        <f t="shared" si="111"/>
        <v>0</v>
      </c>
      <c r="J270">
        <f t="shared" si="112"/>
        <v>0</v>
      </c>
      <c r="K270">
        <f t="shared" si="113"/>
        <v>0</v>
      </c>
      <c r="L270">
        <f t="shared" si="114"/>
        <v>0</v>
      </c>
      <c r="M270">
        <f t="shared" si="115"/>
        <v>0</v>
      </c>
      <c r="N270">
        <f t="shared" si="116"/>
        <v>0</v>
      </c>
      <c r="O270">
        <f>IF($B$14,_xlfn.IFNA(INDEX(תמותה!$A$1:$E$121,MATCH(F270,תמותה!$A$1:A$121,0),IF($B$9="זכר",2,4)),1),0)</f>
        <v>0</v>
      </c>
      <c r="P270">
        <f>IF($B$14,_xlfn.IFNA(INDEX('שיפור תמותה'!$A$1:$E$8743,MATCH(F270&amp;G270,'שיפור תמותה'!$C$1:$C$8743,0),IF($B$9="זכר",4,5)),1),0)</f>
        <v>0</v>
      </c>
      <c r="Q270">
        <f>IF($B$14,_xlfn.IFNA(INDEX('שיפור תמותה'!$A$1:$E$8743,MATCH(F270&amp;G270-1,'שיפור תמותה'!$C$1:$C$8743,0),IF($B$9="זכר",4,5)),1),0)</f>
        <v>0</v>
      </c>
      <c r="R270">
        <f t="shared" si="103"/>
        <v>0</v>
      </c>
      <c r="S270">
        <f t="shared" si="104"/>
        <v>0</v>
      </c>
      <c r="T270">
        <f t="shared" si="117"/>
        <v>0</v>
      </c>
      <c r="U270">
        <f t="shared" si="105"/>
        <v>0</v>
      </c>
      <c r="V270">
        <f t="shared" si="106"/>
        <v>0</v>
      </c>
      <c r="W270">
        <f t="shared" si="118"/>
        <v>0</v>
      </c>
      <c r="X270">
        <f>IF($B$15,_xlfn.IFNA(INDEX(תמותה!$A$1:$E$121,MATCH(U270,תמותה!$A$1:A$121,0),IF($B$11="זכר",2,4)),1),0)</f>
        <v>0</v>
      </c>
      <c r="Y270">
        <f>IF($B$15,_xlfn.IFNA(INDEX('שיפור תמותה'!$A$1:$E$8743,MATCH(U270&amp;V270,'שיפור תמותה'!$C$1:$C$8743,0),IF($B$11="זכר",4,5)),1),0)</f>
        <v>0</v>
      </c>
      <c r="Z270">
        <f>IF($B$15,_xlfn.IFNA(INDEX('שיפור תמותה'!$A$1:$E$8743,MATCH(U270&amp;V270-1,'שיפור תמותה'!$C$1:$C$8743,0),IF($B$11="זכר",4,5)),1),0)</f>
        <v>0</v>
      </c>
      <c r="AA270">
        <f t="shared" si="107"/>
        <v>0</v>
      </c>
      <c r="AB270">
        <f t="shared" si="119"/>
        <v>0</v>
      </c>
      <c r="AC270">
        <f>IF($B$15,_xlfn.IFNA(INDEX(תמותה!$A$1:$E$121,MATCH(U270,תמותה!$A$1:A$121,0),IF($B$11="זכר",3,5)),1),0)</f>
        <v>0</v>
      </c>
      <c r="AD270">
        <f t="shared" si="108"/>
        <v>0</v>
      </c>
      <c r="AE270">
        <f t="shared" si="109"/>
        <v>0</v>
      </c>
      <c r="AF270">
        <f t="shared" si="120"/>
        <v>0</v>
      </c>
      <c r="AG270">
        <f t="shared" si="121"/>
        <v>0</v>
      </c>
      <c r="AH270">
        <f t="shared" si="122"/>
        <v>0</v>
      </c>
      <c r="AI270">
        <f t="shared" si="123"/>
        <v>0</v>
      </c>
      <c r="AJ270">
        <f t="shared" si="124"/>
        <v>0</v>
      </c>
    </row>
    <row r="271" spans="5:36" x14ac:dyDescent="0.2">
      <c r="E271">
        <f t="shared" si="110"/>
        <v>0</v>
      </c>
      <c r="F271">
        <f t="shared" si="100"/>
        <v>0</v>
      </c>
      <c r="G271">
        <f t="shared" si="101"/>
        <v>0</v>
      </c>
      <c r="H271">
        <f t="shared" si="102"/>
        <v>0</v>
      </c>
      <c r="I271">
        <f t="shared" si="111"/>
        <v>0</v>
      </c>
      <c r="J271">
        <f t="shared" si="112"/>
        <v>0</v>
      </c>
      <c r="K271">
        <f t="shared" si="113"/>
        <v>0</v>
      </c>
      <c r="L271">
        <f t="shared" si="114"/>
        <v>0</v>
      </c>
      <c r="M271">
        <f t="shared" si="115"/>
        <v>0</v>
      </c>
      <c r="N271">
        <f t="shared" si="116"/>
        <v>0</v>
      </c>
      <c r="O271">
        <f>IF($B$14,_xlfn.IFNA(INDEX(תמותה!$A$1:$E$121,MATCH(F271,תמותה!$A$1:A$121,0),IF($B$9="זכר",2,4)),1),0)</f>
        <v>0</v>
      </c>
      <c r="P271">
        <f>IF($B$14,_xlfn.IFNA(INDEX('שיפור תמותה'!$A$1:$E$8743,MATCH(F271&amp;G271,'שיפור תמותה'!$C$1:$C$8743,0),IF($B$9="זכר",4,5)),1),0)</f>
        <v>0</v>
      </c>
      <c r="Q271">
        <f>IF($B$14,_xlfn.IFNA(INDEX('שיפור תמותה'!$A$1:$E$8743,MATCH(F271&amp;G271-1,'שיפור תמותה'!$C$1:$C$8743,0),IF($B$9="זכר",4,5)),1),0)</f>
        <v>0</v>
      </c>
      <c r="R271">
        <f t="shared" si="103"/>
        <v>0</v>
      </c>
      <c r="S271">
        <f t="shared" si="104"/>
        <v>0</v>
      </c>
      <c r="T271">
        <f t="shared" si="117"/>
        <v>0</v>
      </c>
      <c r="U271">
        <f t="shared" si="105"/>
        <v>0</v>
      </c>
      <c r="V271">
        <f t="shared" si="106"/>
        <v>0</v>
      </c>
      <c r="W271">
        <f t="shared" si="118"/>
        <v>0</v>
      </c>
      <c r="X271">
        <f>IF($B$15,_xlfn.IFNA(INDEX(תמותה!$A$1:$E$121,MATCH(U271,תמותה!$A$1:A$121,0),IF($B$11="זכר",2,4)),1),0)</f>
        <v>0</v>
      </c>
      <c r="Y271">
        <f>IF($B$15,_xlfn.IFNA(INDEX('שיפור תמותה'!$A$1:$E$8743,MATCH(U271&amp;V271,'שיפור תמותה'!$C$1:$C$8743,0),IF($B$11="זכר",4,5)),1),0)</f>
        <v>0</v>
      </c>
      <c r="Z271">
        <f>IF($B$15,_xlfn.IFNA(INDEX('שיפור תמותה'!$A$1:$E$8743,MATCH(U271&amp;V271-1,'שיפור תמותה'!$C$1:$C$8743,0),IF($B$11="זכר",4,5)),1),0)</f>
        <v>0</v>
      </c>
      <c r="AA271">
        <f t="shared" si="107"/>
        <v>0</v>
      </c>
      <c r="AB271">
        <f t="shared" si="119"/>
        <v>0</v>
      </c>
      <c r="AC271">
        <f>IF($B$15,_xlfn.IFNA(INDEX(תמותה!$A$1:$E$121,MATCH(U271,תמותה!$A$1:A$121,0),IF($B$11="זכר",3,5)),1),0)</f>
        <v>0</v>
      </c>
      <c r="AD271">
        <f t="shared" si="108"/>
        <v>0</v>
      </c>
      <c r="AE271">
        <f t="shared" si="109"/>
        <v>0</v>
      </c>
      <c r="AF271">
        <f t="shared" si="120"/>
        <v>0</v>
      </c>
      <c r="AG271">
        <f t="shared" si="121"/>
        <v>0</v>
      </c>
      <c r="AH271">
        <f t="shared" si="122"/>
        <v>0</v>
      </c>
      <c r="AI271">
        <f t="shared" si="123"/>
        <v>0</v>
      </c>
      <c r="AJ271">
        <f t="shared" si="124"/>
        <v>0</v>
      </c>
    </row>
    <row r="272" spans="5:36" x14ac:dyDescent="0.2">
      <c r="E272">
        <f t="shared" si="110"/>
        <v>0</v>
      </c>
      <c r="F272">
        <f t="shared" si="100"/>
        <v>0</v>
      </c>
      <c r="G272">
        <f t="shared" si="101"/>
        <v>0</v>
      </c>
      <c r="H272">
        <f t="shared" si="102"/>
        <v>0</v>
      </c>
      <c r="I272">
        <f t="shared" si="111"/>
        <v>0</v>
      </c>
      <c r="J272">
        <f t="shared" si="112"/>
        <v>0</v>
      </c>
      <c r="K272">
        <f t="shared" si="113"/>
        <v>0</v>
      </c>
      <c r="L272">
        <f t="shared" si="114"/>
        <v>0</v>
      </c>
      <c r="M272">
        <f t="shared" si="115"/>
        <v>0</v>
      </c>
      <c r="N272">
        <f t="shared" si="116"/>
        <v>0</v>
      </c>
      <c r="O272">
        <f>IF($B$14,_xlfn.IFNA(INDEX(תמותה!$A$1:$E$121,MATCH(F272,תמותה!$A$1:A$121,0),IF($B$9="זכר",2,4)),1),0)</f>
        <v>0</v>
      </c>
      <c r="P272">
        <f>IF($B$14,_xlfn.IFNA(INDEX('שיפור תמותה'!$A$1:$E$8743,MATCH(F272&amp;G272,'שיפור תמותה'!$C$1:$C$8743,0),IF($B$9="זכר",4,5)),1),0)</f>
        <v>0</v>
      </c>
      <c r="Q272">
        <f>IF($B$14,_xlfn.IFNA(INDEX('שיפור תמותה'!$A$1:$E$8743,MATCH(F272&amp;G272-1,'שיפור תמותה'!$C$1:$C$8743,0),IF($B$9="זכר",4,5)),1),0)</f>
        <v>0</v>
      </c>
      <c r="R272">
        <f t="shared" si="103"/>
        <v>0</v>
      </c>
      <c r="S272">
        <f t="shared" si="104"/>
        <v>0</v>
      </c>
      <c r="T272">
        <f t="shared" si="117"/>
        <v>0</v>
      </c>
      <c r="U272">
        <f t="shared" si="105"/>
        <v>0</v>
      </c>
      <c r="V272">
        <f t="shared" si="106"/>
        <v>0</v>
      </c>
      <c r="W272">
        <f t="shared" si="118"/>
        <v>0</v>
      </c>
      <c r="X272">
        <f>IF($B$15,_xlfn.IFNA(INDEX(תמותה!$A$1:$E$121,MATCH(U272,תמותה!$A$1:A$121,0),IF($B$11="זכר",2,4)),1),0)</f>
        <v>0</v>
      </c>
      <c r="Y272">
        <f>IF($B$15,_xlfn.IFNA(INDEX('שיפור תמותה'!$A$1:$E$8743,MATCH(U272&amp;V272,'שיפור תמותה'!$C$1:$C$8743,0),IF($B$11="זכר",4,5)),1),0)</f>
        <v>0</v>
      </c>
      <c r="Z272">
        <f>IF($B$15,_xlfn.IFNA(INDEX('שיפור תמותה'!$A$1:$E$8743,MATCH(U272&amp;V272-1,'שיפור תמותה'!$C$1:$C$8743,0),IF($B$11="זכר",4,5)),1),0)</f>
        <v>0</v>
      </c>
      <c r="AA272">
        <f t="shared" si="107"/>
        <v>0</v>
      </c>
      <c r="AB272">
        <f t="shared" si="119"/>
        <v>0</v>
      </c>
      <c r="AC272">
        <f>IF($B$15,_xlfn.IFNA(INDEX(תמותה!$A$1:$E$121,MATCH(U272,תמותה!$A$1:A$121,0),IF($B$11="זכר",3,5)),1),0)</f>
        <v>0</v>
      </c>
      <c r="AD272">
        <f t="shared" si="108"/>
        <v>0</v>
      </c>
      <c r="AE272">
        <f t="shared" si="109"/>
        <v>0</v>
      </c>
      <c r="AF272">
        <f t="shared" si="120"/>
        <v>0</v>
      </c>
      <c r="AG272">
        <f t="shared" si="121"/>
        <v>0</v>
      </c>
      <c r="AH272">
        <f t="shared" si="122"/>
        <v>0</v>
      </c>
      <c r="AI272">
        <f t="shared" si="123"/>
        <v>0</v>
      </c>
      <c r="AJ272">
        <f t="shared" si="124"/>
        <v>0</v>
      </c>
    </row>
    <row r="273" spans="5:36" x14ac:dyDescent="0.2">
      <c r="E273">
        <f t="shared" si="110"/>
        <v>0</v>
      </c>
      <c r="F273">
        <f t="shared" si="100"/>
        <v>0</v>
      </c>
      <c r="G273">
        <f t="shared" si="101"/>
        <v>0</v>
      </c>
      <c r="H273">
        <f t="shared" si="102"/>
        <v>0</v>
      </c>
      <c r="I273">
        <f t="shared" si="111"/>
        <v>0</v>
      </c>
      <c r="J273">
        <f t="shared" si="112"/>
        <v>0</v>
      </c>
      <c r="K273">
        <f t="shared" si="113"/>
        <v>0</v>
      </c>
      <c r="L273">
        <f t="shared" si="114"/>
        <v>0</v>
      </c>
      <c r="M273">
        <f t="shared" si="115"/>
        <v>0</v>
      </c>
      <c r="N273">
        <f t="shared" si="116"/>
        <v>0</v>
      </c>
      <c r="O273">
        <f>IF($B$14,_xlfn.IFNA(INDEX(תמותה!$A$1:$E$121,MATCH(F273,תמותה!$A$1:A$121,0),IF($B$9="זכר",2,4)),1),0)</f>
        <v>0</v>
      </c>
      <c r="P273">
        <f>IF($B$14,_xlfn.IFNA(INDEX('שיפור תמותה'!$A$1:$E$8743,MATCH(F273&amp;G273,'שיפור תמותה'!$C$1:$C$8743,0),IF($B$9="זכר",4,5)),1),0)</f>
        <v>0</v>
      </c>
      <c r="Q273">
        <f>IF($B$14,_xlfn.IFNA(INDEX('שיפור תמותה'!$A$1:$E$8743,MATCH(F273&amp;G273-1,'שיפור תמותה'!$C$1:$C$8743,0),IF($B$9="זכר",4,5)),1),0)</f>
        <v>0</v>
      </c>
      <c r="R273">
        <f t="shared" si="103"/>
        <v>0</v>
      </c>
      <c r="S273">
        <f t="shared" si="104"/>
        <v>0</v>
      </c>
      <c r="T273">
        <f t="shared" si="117"/>
        <v>0</v>
      </c>
      <c r="U273">
        <f t="shared" si="105"/>
        <v>0</v>
      </c>
      <c r="V273">
        <f t="shared" si="106"/>
        <v>0</v>
      </c>
      <c r="W273">
        <f t="shared" si="118"/>
        <v>0</v>
      </c>
      <c r="X273">
        <f>IF($B$15,_xlfn.IFNA(INDEX(תמותה!$A$1:$E$121,MATCH(U273,תמותה!$A$1:A$121,0),IF($B$11="זכר",2,4)),1),0)</f>
        <v>0</v>
      </c>
      <c r="Y273">
        <f>IF($B$15,_xlfn.IFNA(INDEX('שיפור תמותה'!$A$1:$E$8743,MATCH(U273&amp;V273,'שיפור תמותה'!$C$1:$C$8743,0),IF($B$11="זכר",4,5)),1),0)</f>
        <v>0</v>
      </c>
      <c r="Z273">
        <f>IF($B$15,_xlfn.IFNA(INDEX('שיפור תמותה'!$A$1:$E$8743,MATCH(U273&amp;V273-1,'שיפור תמותה'!$C$1:$C$8743,0),IF($B$11="זכר",4,5)),1),0)</f>
        <v>0</v>
      </c>
      <c r="AA273">
        <f t="shared" si="107"/>
        <v>0</v>
      </c>
      <c r="AB273">
        <f t="shared" si="119"/>
        <v>0</v>
      </c>
      <c r="AC273">
        <f>IF($B$15,_xlfn.IFNA(INDEX(תמותה!$A$1:$E$121,MATCH(U273,תמותה!$A$1:A$121,0),IF($B$11="זכר",3,5)),1),0)</f>
        <v>0</v>
      </c>
      <c r="AD273">
        <f t="shared" si="108"/>
        <v>0</v>
      </c>
      <c r="AE273">
        <f t="shared" si="109"/>
        <v>0</v>
      </c>
      <c r="AF273">
        <f t="shared" si="120"/>
        <v>0</v>
      </c>
      <c r="AG273">
        <f t="shared" si="121"/>
        <v>0</v>
      </c>
      <c r="AH273">
        <f t="shared" si="122"/>
        <v>0</v>
      </c>
      <c r="AI273">
        <f t="shared" si="123"/>
        <v>0</v>
      </c>
      <c r="AJ273">
        <f t="shared" si="124"/>
        <v>0</v>
      </c>
    </row>
    <row r="274" spans="5:36" x14ac:dyDescent="0.2">
      <c r="E274">
        <f t="shared" si="110"/>
        <v>0</v>
      </c>
      <c r="F274">
        <f t="shared" si="100"/>
        <v>0</v>
      </c>
      <c r="G274">
        <f t="shared" si="101"/>
        <v>0</v>
      </c>
      <c r="H274">
        <f t="shared" si="102"/>
        <v>0</v>
      </c>
      <c r="I274">
        <f t="shared" si="111"/>
        <v>0</v>
      </c>
      <c r="J274">
        <f t="shared" si="112"/>
        <v>0</v>
      </c>
      <c r="K274">
        <f t="shared" si="113"/>
        <v>0</v>
      </c>
      <c r="L274">
        <f t="shared" si="114"/>
        <v>0</v>
      </c>
      <c r="M274">
        <f t="shared" si="115"/>
        <v>0</v>
      </c>
      <c r="N274">
        <f t="shared" si="116"/>
        <v>0</v>
      </c>
      <c r="O274">
        <f>IF($B$14,_xlfn.IFNA(INDEX(תמותה!$A$1:$E$121,MATCH(F274,תמותה!$A$1:A$121,0),IF($B$9="זכר",2,4)),1),0)</f>
        <v>0</v>
      </c>
      <c r="P274">
        <f>IF($B$14,_xlfn.IFNA(INDEX('שיפור תמותה'!$A$1:$E$8743,MATCH(F274&amp;G274,'שיפור תמותה'!$C$1:$C$8743,0),IF($B$9="זכר",4,5)),1),0)</f>
        <v>0</v>
      </c>
      <c r="Q274">
        <f>IF($B$14,_xlfn.IFNA(INDEX('שיפור תמותה'!$A$1:$E$8743,MATCH(F274&amp;G274-1,'שיפור תמותה'!$C$1:$C$8743,0),IF($B$9="זכר",4,5)),1),0)</f>
        <v>0</v>
      </c>
      <c r="R274">
        <f t="shared" si="103"/>
        <v>0</v>
      </c>
      <c r="S274">
        <f t="shared" si="104"/>
        <v>0</v>
      </c>
      <c r="T274">
        <f t="shared" si="117"/>
        <v>0</v>
      </c>
      <c r="U274">
        <f t="shared" si="105"/>
        <v>0</v>
      </c>
      <c r="V274">
        <f t="shared" si="106"/>
        <v>0</v>
      </c>
      <c r="W274">
        <f t="shared" si="118"/>
        <v>0</v>
      </c>
      <c r="X274">
        <f>IF($B$15,_xlfn.IFNA(INDEX(תמותה!$A$1:$E$121,MATCH(U274,תמותה!$A$1:A$121,0),IF($B$11="זכר",2,4)),1),0)</f>
        <v>0</v>
      </c>
      <c r="Y274">
        <f>IF($B$15,_xlfn.IFNA(INDEX('שיפור תמותה'!$A$1:$E$8743,MATCH(U274&amp;V274,'שיפור תמותה'!$C$1:$C$8743,0),IF($B$11="זכר",4,5)),1),0)</f>
        <v>0</v>
      </c>
      <c r="Z274">
        <f>IF($B$15,_xlfn.IFNA(INDEX('שיפור תמותה'!$A$1:$E$8743,MATCH(U274&amp;V274-1,'שיפור תמותה'!$C$1:$C$8743,0),IF($B$11="זכר",4,5)),1),0)</f>
        <v>0</v>
      </c>
      <c r="AA274">
        <f t="shared" si="107"/>
        <v>0</v>
      </c>
      <c r="AB274">
        <f t="shared" si="119"/>
        <v>0</v>
      </c>
      <c r="AC274">
        <f>IF($B$15,_xlfn.IFNA(INDEX(תמותה!$A$1:$E$121,MATCH(U274,תמותה!$A$1:A$121,0),IF($B$11="זכר",3,5)),1),0)</f>
        <v>0</v>
      </c>
      <c r="AD274">
        <f t="shared" si="108"/>
        <v>0</v>
      </c>
      <c r="AE274">
        <f t="shared" si="109"/>
        <v>0</v>
      </c>
      <c r="AF274">
        <f t="shared" si="120"/>
        <v>0</v>
      </c>
      <c r="AG274">
        <f t="shared" si="121"/>
        <v>0</v>
      </c>
      <c r="AH274">
        <f t="shared" si="122"/>
        <v>0</v>
      </c>
      <c r="AI274">
        <f t="shared" si="123"/>
        <v>0</v>
      </c>
      <c r="AJ274">
        <f t="shared" si="124"/>
        <v>0</v>
      </c>
    </row>
    <row r="275" spans="5:36" x14ac:dyDescent="0.2">
      <c r="E275">
        <f t="shared" si="110"/>
        <v>0</v>
      </c>
      <c r="F275">
        <f t="shared" si="100"/>
        <v>0</v>
      </c>
      <c r="G275">
        <f t="shared" si="101"/>
        <v>0</v>
      </c>
      <c r="H275">
        <f t="shared" si="102"/>
        <v>0</v>
      </c>
      <c r="I275">
        <f t="shared" si="111"/>
        <v>0</v>
      </c>
      <c r="J275">
        <f t="shared" si="112"/>
        <v>0</v>
      </c>
      <c r="K275">
        <f t="shared" si="113"/>
        <v>0</v>
      </c>
      <c r="L275">
        <f t="shared" si="114"/>
        <v>0</v>
      </c>
      <c r="M275">
        <f t="shared" si="115"/>
        <v>0</v>
      </c>
      <c r="N275">
        <f t="shared" si="116"/>
        <v>0</v>
      </c>
      <c r="O275">
        <f>IF($B$14,_xlfn.IFNA(INDEX(תמותה!$A$1:$E$121,MATCH(F275,תמותה!$A$1:A$121,0),IF($B$9="זכר",2,4)),1),0)</f>
        <v>0</v>
      </c>
      <c r="P275">
        <f>IF($B$14,_xlfn.IFNA(INDEX('שיפור תמותה'!$A$1:$E$8743,MATCH(F275&amp;G275,'שיפור תמותה'!$C$1:$C$8743,0),IF($B$9="זכר",4,5)),1),0)</f>
        <v>0</v>
      </c>
      <c r="Q275">
        <f>IF($B$14,_xlfn.IFNA(INDEX('שיפור תמותה'!$A$1:$E$8743,MATCH(F275&amp;G275-1,'שיפור תמותה'!$C$1:$C$8743,0),IF($B$9="זכר",4,5)),1),0)</f>
        <v>0</v>
      </c>
      <c r="R275">
        <f t="shared" si="103"/>
        <v>0</v>
      </c>
      <c r="S275">
        <f t="shared" si="104"/>
        <v>0</v>
      </c>
      <c r="T275">
        <f t="shared" si="117"/>
        <v>0</v>
      </c>
      <c r="U275">
        <f t="shared" si="105"/>
        <v>0</v>
      </c>
      <c r="V275">
        <f t="shared" si="106"/>
        <v>0</v>
      </c>
      <c r="W275">
        <f t="shared" si="118"/>
        <v>0</v>
      </c>
      <c r="X275">
        <f>IF($B$15,_xlfn.IFNA(INDEX(תמותה!$A$1:$E$121,MATCH(U275,תמותה!$A$1:A$121,0),IF($B$11="זכר",2,4)),1),0)</f>
        <v>0</v>
      </c>
      <c r="Y275">
        <f>IF($B$15,_xlfn.IFNA(INDEX('שיפור תמותה'!$A$1:$E$8743,MATCH(U275&amp;V275,'שיפור תמותה'!$C$1:$C$8743,0),IF($B$11="זכר",4,5)),1),0)</f>
        <v>0</v>
      </c>
      <c r="Z275">
        <f>IF($B$15,_xlfn.IFNA(INDEX('שיפור תמותה'!$A$1:$E$8743,MATCH(U275&amp;V275-1,'שיפור תמותה'!$C$1:$C$8743,0),IF($B$11="זכר",4,5)),1),0)</f>
        <v>0</v>
      </c>
      <c r="AA275">
        <f t="shared" si="107"/>
        <v>0</v>
      </c>
      <c r="AB275">
        <f t="shared" si="119"/>
        <v>0</v>
      </c>
      <c r="AC275">
        <f>IF($B$15,_xlfn.IFNA(INDEX(תמותה!$A$1:$E$121,MATCH(U275,תמותה!$A$1:A$121,0),IF($B$11="זכר",3,5)),1),0)</f>
        <v>0</v>
      </c>
      <c r="AD275">
        <f t="shared" si="108"/>
        <v>0</v>
      </c>
      <c r="AE275">
        <f t="shared" si="109"/>
        <v>0</v>
      </c>
      <c r="AF275">
        <f t="shared" si="120"/>
        <v>0</v>
      </c>
      <c r="AG275">
        <f t="shared" si="121"/>
        <v>0</v>
      </c>
      <c r="AH275">
        <f t="shared" si="122"/>
        <v>0</v>
      </c>
      <c r="AI275">
        <f t="shared" si="123"/>
        <v>0</v>
      </c>
      <c r="AJ275">
        <f t="shared" si="124"/>
        <v>0</v>
      </c>
    </row>
    <row r="276" spans="5:36" x14ac:dyDescent="0.2">
      <c r="E276">
        <f t="shared" si="110"/>
        <v>0</v>
      </c>
      <c r="F276">
        <f t="shared" si="100"/>
        <v>0</v>
      </c>
      <c r="G276">
        <f t="shared" si="101"/>
        <v>0</v>
      </c>
      <c r="H276">
        <f t="shared" si="102"/>
        <v>0</v>
      </c>
      <c r="I276">
        <f t="shared" si="111"/>
        <v>0</v>
      </c>
      <c r="J276">
        <f t="shared" si="112"/>
        <v>0</v>
      </c>
      <c r="K276">
        <f t="shared" si="113"/>
        <v>0</v>
      </c>
      <c r="L276">
        <f t="shared" si="114"/>
        <v>0</v>
      </c>
      <c r="M276">
        <f t="shared" si="115"/>
        <v>0</v>
      </c>
      <c r="N276">
        <f t="shared" si="116"/>
        <v>0</v>
      </c>
      <c r="O276">
        <f>IF($B$14,_xlfn.IFNA(INDEX(תמותה!$A$1:$E$121,MATCH(F276,תמותה!$A$1:A$121,0),IF($B$9="זכר",2,4)),1),0)</f>
        <v>0</v>
      </c>
      <c r="P276">
        <f>IF($B$14,_xlfn.IFNA(INDEX('שיפור תמותה'!$A$1:$E$8743,MATCH(F276&amp;G276,'שיפור תמותה'!$C$1:$C$8743,0),IF($B$9="זכר",4,5)),1),0)</f>
        <v>0</v>
      </c>
      <c r="Q276">
        <f>IF($B$14,_xlfn.IFNA(INDEX('שיפור תמותה'!$A$1:$E$8743,MATCH(F276&amp;G276-1,'שיפור תמותה'!$C$1:$C$8743,0),IF($B$9="זכר",4,5)),1),0)</f>
        <v>0</v>
      </c>
      <c r="R276">
        <f t="shared" si="103"/>
        <v>0</v>
      </c>
      <c r="S276">
        <f t="shared" si="104"/>
        <v>0</v>
      </c>
      <c r="T276">
        <f t="shared" si="117"/>
        <v>0</v>
      </c>
      <c r="U276">
        <f t="shared" si="105"/>
        <v>0</v>
      </c>
      <c r="V276">
        <f t="shared" si="106"/>
        <v>0</v>
      </c>
      <c r="W276">
        <f t="shared" si="118"/>
        <v>0</v>
      </c>
      <c r="X276">
        <f>IF($B$15,_xlfn.IFNA(INDEX(תמותה!$A$1:$E$121,MATCH(U276,תמותה!$A$1:A$121,0),IF($B$11="זכר",2,4)),1),0)</f>
        <v>0</v>
      </c>
      <c r="Y276">
        <f>IF($B$15,_xlfn.IFNA(INDEX('שיפור תמותה'!$A$1:$E$8743,MATCH(U276&amp;V276,'שיפור תמותה'!$C$1:$C$8743,0),IF($B$11="זכר",4,5)),1),0)</f>
        <v>0</v>
      </c>
      <c r="Z276">
        <f>IF($B$15,_xlfn.IFNA(INDEX('שיפור תמותה'!$A$1:$E$8743,MATCH(U276&amp;V276-1,'שיפור תמותה'!$C$1:$C$8743,0),IF($B$11="זכר",4,5)),1),0)</f>
        <v>0</v>
      </c>
      <c r="AA276">
        <f t="shared" si="107"/>
        <v>0</v>
      </c>
      <c r="AB276">
        <f t="shared" si="119"/>
        <v>0</v>
      </c>
      <c r="AC276">
        <f>IF($B$15,_xlfn.IFNA(INDEX(תמותה!$A$1:$E$121,MATCH(U276,תמותה!$A$1:A$121,0),IF($B$11="זכר",3,5)),1),0)</f>
        <v>0</v>
      </c>
      <c r="AD276">
        <f t="shared" si="108"/>
        <v>0</v>
      </c>
      <c r="AE276">
        <f t="shared" si="109"/>
        <v>0</v>
      </c>
      <c r="AF276">
        <f t="shared" si="120"/>
        <v>0</v>
      </c>
      <c r="AG276">
        <f t="shared" si="121"/>
        <v>0</v>
      </c>
      <c r="AH276">
        <f t="shared" si="122"/>
        <v>0</v>
      </c>
      <c r="AI276">
        <f t="shared" si="123"/>
        <v>0</v>
      </c>
      <c r="AJ276">
        <f t="shared" si="124"/>
        <v>0</v>
      </c>
    </row>
    <row r="277" spans="5:36" x14ac:dyDescent="0.2">
      <c r="E277">
        <f t="shared" si="110"/>
        <v>0</v>
      </c>
      <c r="F277">
        <f t="shared" si="100"/>
        <v>0</v>
      </c>
      <c r="G277">
        <f t="shared" si="101"/>
        <v>0</v>
      </c>
      <c r="H277">
        <f t="shared" si="102"/>
        <v>0</v>
      </c>
      <c r="I277">
        <f t="shared" si="111"/>
        <v>0</v>
      </c>
      <c r="J277">
        <f t="shared" si="112"/>
        <v>0</v>
      </c>
      <c r="K277">
        <f t="shared" si="113"/>
        <v>0</v>
      </c>
      <c r="L277">
        <f t="shared" si="114"/>
        <v>0</v>
      </c>
      <c r="M277">
        <f t="shared" si="115"/>
        <v>0</v>
      </c>
      <c r="N277">
        <f t="shared" si="116"/>
        <v>0</v>
      </c>
      <c r="O277">
        <f>IF($B$14,_xlfn.IFNA(INDEX(תמותה!$A$1:$E$121,MATCH(F277,תמותה!$A$1:A$121,0),IF($B$9="זכר",2,4)),1),0)</f>
        <v>0</v>
      </c>
      <c r="P277">
        <f>IF($B$14,_xlfn.IFNA(INDEX('שיפור תמותה'!$A$1:$E$8743,MATCH(F277&amp;G277,'שיפור תמותה'!$C$1:$C$8743,0),IF($B$9="זכר",4,5)),1),0)</f>
        <v>0</v>
      </c>
      <c r="Q277">
        <f>IF($B$14,_xlfn.IFNA(INDEX('שיפור תמותה'!$A$1:$E$8743,MATCH(F277&amp;G277-1,'שיפור תמותה'!$C$1:$C$8743,0),IF($B$9="זכר",4,5)),1),0)</f>
        <v>0</v>
      </c>
      <c r="R277">
        <f t="shared" si="103"/>
        <v>0</v>
      </c>
      <c r="S277">
        <f t="shared" si="104"/>
        <v>0</v>
      </c>
      <c r="T277">
        <f t="shared" si="117"/>
        <v>0</v>
      </c>
      <c r="U277">
        <f t="shared" si="105"/>
        <v>0</v>
      </c>
      <c r="V277">
        <f t="shared" si="106"/>
        <v>0</v>
      </c>
      <c r="W277">
        <f t="shared" si="118"/>
        <v>0</v>
      </c>
      <c r="X277">
        <f>IF($B$15,_xlfn.IFNA(INDEX(תמותה!$A$1:$E$121,MATCH(U277,תמותה!$A$1:A$121,0),IF($B$11="זכר",2,4)),1),0)</f>
        <v>0</v>
      </c>
      <c r="Y277">
        <f>IF($B$15,_xlfn.IFNA(INDEX('שיפור תמותה'!$A$1:$E$8743,MATCH(U277&amp;V277,'שיפור תמותה'!$C$1:$C$8743,0),IF($B$11="זכר",4,5)),1),0)</f>
        <v>0</v>
      </c>
      <c r="Z277">
        <f>IF($B$15,_xlfn.IFNA(INDEX('שיפור תמותה'!$A$1:$E$8743,MATCH(U277&amp;V277-1,'שיפור תמותה'!$C$1:$C$8743,0),IF($B$11="זכר",4,5)),1),0)</f>
        <v>0</v>
      </c>
      <c r="AA277">
        <f t="shared" si="107"/>
        <v>0</v>
      </c>
      <c r="AB277">
        <f t="shared" si="119"/>
        <v>0</v>
      </c>
      <c r="AC277">
        <f>IF($B$15,_xlfn.IFNA(INDEX(תמותה!$A$1:$E$121,MATCH(U277,תמותה!$A$1:A$121,0),IF($B$11="זכר",3,5)),1),0)</f>
        <v>0</v>
      </c>
      <c r="AD277">
        <f t="shared" si="108"/>
        <v>0</v>
      </c>
      <c r="AE277">
        <f t="shared" si="109"/>
        <v>0</v>
      </c>
      <c r="AF277">
        <f t="shared" si="120"/>
        <v>0</v>
      </c>
      <c r="AG277">
        <f t="shared" si="121"/>
        <v>0</v>
      </c>
      <c r="AH277">
        <f t="shared" si="122"/>
        <v>0</v>
      </c>
      <c r="AI277">
        <f t="shared" si="123"/>
        <v>0</v>
      </c>
      <c r="AJ277">
        <f t="shared" si="124"/>
        <v>0</v>
      </c>
    </row>
    <row r="278" spans="5:36" x14ac:dyDescent="0.2">
      <c r="E278">
        <f t="shared" si="110"/>
        <v>0</v>
      </c>
      <c r="F278">
        <f t="shared" si="100"/>
        <v>0</v>
      </c>
      <c r="G278">
        <f t="shared" si="101"/>
        <v>0</v>
      </c>
      <c r="H278">
        <f t="shared" si="102"/>
        <v>0</v>
      </c>
      <c r="I278">
        <f t="shared" si="111"/>
        <v>0</v>
      </c>
      <c r="J278">
        <f t="shared" si="112"/>
        <v>0</v>
      </c>
      <c r="K278">
        <f t="shared" si="113"/>
        <v>0</v>
      </c>
      <c r="L278">
        <f t="shared" si="114"/>
        <v>0</v>
      </c>
      <c r="M278">
        <f t="shared" si="115"/>
        <v>0</v>
      </c>
      <c r="N278">
        <f t="shared" si="116"/>
        <v>0</v>
      </c>
      <c r="O278">
        <f>IF($B$14,_xlfn.IFNA(INDEX(תמותה!$A$1:$E$121,MATCH(F278,תמותה!$A$1:A$121,0),IF($B$9="זכר",2,4)),1),0)</f>
        <v>0</v>
      </c>
      <c r="P278">
        <f>IF($B$14,_xlfn.IFNA(INDEX('שיפור תמותה'!$A$1:$E$8743,MATCH(F278&amp;G278,'שיפור תמותה'!$C$1:$C$8743,0),IF($B$9="זכר",4,5)),1),0)</f>
        <v>0</v>
      </c>
      <c r="Q278">
        <f>IF($B$14,_xlfn.IFNA(INDEX('שיפור תמותה'!$A$1:$E$8743,MATCH(F278&amp;G278-1,'שיפור תמותה'!$C$1:$C$8743,0),IF($B$9="זכר",4,5)),1),0)</f>
        <v>0</v>
      </c>
      <c r="R278">
        <f t="shared" si="103"/>
        <v>0</v>
      </c>
      <c r="S278">
        <f t="shared" si="104"/>
        <v>0</v>
      </c>
      <c r="T278">
        <f t="shared" si="117"/>
        <v>0</v>
      </c>
      <c r="U278">
        <f t="shared" si="105"/>
        <v>0</v>
      </c>
      <c r="V278">
        <f t="shared" si="106"/>
        <v>0</v>
      </c>
      <c r="W278">
        <f t="shared" si="118"/>
        <v>0</v>
      </c>
      <c r="X278">
        <f>IF($B$15,_xlfn.IFNA(INDEX(תמותה!$A$1:$E$121,MATCH(U278,תמותה!$A$1:A$121,0),IF($B$11="זכר",2,4)),1),0)</f>
        <v>0</v>
      </c>
      <c r="Y278">
        <f>IF($B$15,_xlfn.IFNA(INDEX('שיפור תמותה'!$A$1:$E$8743,MATCH(U278&amp;V278,'שיפור תמותה'!$C$1:$C$8743,0),IF($B$11="זכר",4,5)),1),0)</f>
        <v>0</v>
      </c>
      <c r="Z278">
        <f>IF($B$15,_xlfn.IFNA(INDEX('שיפור תמותה'!$A$1:$E$8743,MATCH(U278&amp;V278-1,'שיפור תמותה'!$C$1:$C$8743,0),IF($B$11="זכר",4,5)),1),0)</f>
        <v>0</v>
      </c>
      <c r="AA278">
        <f t="shared" si="107"/>
        <v>0</v>
      </c>
      <c r="AB278">
        <f t="shared" si="119"/>
        <v>0</v>
      </c>
      <c r="AC278">
        <f>IF($B$15,_xlfn.IFNA(INDEX(תמותה!$A$1:$E$121,MATCH(U278,תמותה!$A$1:A$121,0),IF($B$11="זכר",3,5)),1),0)</f>
        <v>0</v>
      </c>
      <c r="AD278">
        <f t="shared" si="108"/>
        <v>0</v>
      </c>
      <c r="AE278">
        <f t="shared" si="109"/>
        <v>0</v>
      </c>
      <c r="AF278">
        <f t="shared" si="120"/>
        <v>0</v>
      </c>
      <c r="AG278">
        <f t="shared" si="121"/>
        <v>0</v>
      </c>
      <c r="AH278">
        <f t="shared" si="122"/>
        <v>0</v>
      </c>
      <c r="AI278">
        <f t="shared" si="123"/>
        <v>0</v>
      </c>
      <c r="AJ278">
        <f t="shared" si="124"/>
        <v>0</v>
      </c>
    </row>
    <row r="279" spans="5:36" x14ac:dyDescent="0.2">
      <c r="E279">
        <f t="shared" si="110"/>
        <v>0</v>
      </c>
      <c r="F279">
        <f t="shared" si="100"/>
        <v>0</v>
      </c>
      <c r="G279">
        <f t="shared" si="101"/>
        <v>0</v>
      </c>
      <c r="H279">
        <f t="shared" si="102"/>
        <v>0</v>
      </c>
      <c r="I279">
        <f t="shared" si="111"/>
        <v>0</v>
      </c>
      <c r="J279">
        <f t="shared" si="112"/>
        <v>0</v>
      </c>
      <c r="K279">
        <f t="shared" si="113"/>
        <v>0</v>
      </c>
      <c r="L279">
        <f t="shared" si="114"/>
        <v>0</v>
      </c>
      <c r="M279">
        <f t="shared" si="115"/>
        <v>0</v>
      </c>
      <c r="N279">
        <f t="shared" si="116"/>
        <v>0</v>
      </c>
      <c r="O279">
        <f>IF($B$14,_xlfn.IFNA(INDEX(תמותה!$A$1:$E$121,MATCH(F279,תמותה!$A$1:A$121,0),IF($B$9="זכר",2,4)),1),0)</f>
        <v>0</v>
      </c>
      <c r="P279">
        <f>IF($B$14,_xlfn.IFNA(INDEX('שיפור תמותה'!$A$1:$E$8743,MATCH(F279&amp;G279,'שיפור תמותה'!$C$1:$C$8743,0),IF($B$9="זכר",4,5)),1),0)</f>
        <v>0</v>
      </c>
      <c r="Q279">
        <f>IF($B$14,_xlfn.IFNA(INDEX('שיפור תמותה'!$A$1:$E$8743,MATCH(F279&amp;G279-1,'שיפור תמותה'!$C$1:$C$8743,0),IF($B$9="זכר",4,5)),1),0)</f>
        <v>0</v>
      </c>
      <c r="R279">
        <f t="shared" si="103"/>
        <v>0</v>
      </c>
      <c r="S279">
        <f t="shared" si="104"/>
        <v>0</v>
      </c>
      <c r="T279">
        <f t="shared" si="117"/>
        <v>0</v>
      </c>
      <c r="U279">
        <f t="shared" si="105"/>
        <v>0</v>
      </c>
      <c r="V279">
        <f t="shared" si="106"/>
        <v>0</v>
      </c>
      <c r="W279">
        <f t="shared" si="118"/>
        <v>0</v>
      </c>
      <c r="X279">
        <f>IF($B$15,_xlfn.IFNA(INDEX(תמותה!$A$1:$E$121,MATCH(U279,תמותה!$A$1:A$121,0),IF($B$11="זכר",2,4)),1),0)</f>
        <v>0</v>
      </c>
      <c r="Y279">
        <f>IF($B$15,_xlfn.IFNA(INDEX('שיפור תמותה'!$A$1:$E$8743,MATCH(U279&amp;V279,'שיפור תמותה'!$C$1:$C$8743,0),IF($B$11="זכר",4,5)),1),0)</f>
        <v>0</v>
      </c>
      <c r="Z279">
        <f>IF($B$15,_xlfn.IFNA(INDEX('שיפור תמותה'!$A$1:$E$8743,MATCH(U279&amp;V279-1,'שיפור תמותה'!$C$1:$C$8743,0),IF($B$11="זכר",4,5)),1),0)</f>
        <v>0</v>
      </c>
      <c r="AA279">
        <f t="shared" si="107"/>
        <v>0</v>
      </c>
      <c r="AB279">
        <f t="shared" si="119"/>
        <v>0</v>
      </c>
      <c r="AC279">
        <f>IF($B$15,_xlfn.IFNA(INDEX(תמותה!$A$1:$E$121,MATCH(U279,תמותה!$A$1:A$121,0),IF($B$11="זכר",3,5)),1),0)</f>
        <v>0</v>
      </c>
      <c r="AD279">
        <f t="shared" si="108"/>
        <v>0</v>
      </c>
      <c r="AE279">
        <f t="shared" si="109"/>
        <v>0</v>
      </c>
      <c r="AF279">
        <f t="shared" si="120"/>
        <v>0</v>
      </c>
      <c r="AG279">
        <f t="shared" si="121"/>
        <v>0</v>
      </c>
      <c r="AH279">
        <f t="shared" si="122"/>
        <v>0</v>
      </c>
      <c r="AI279">
        <f t="shared" si="123"/>
        <v>0</v>
      </c>
      <c r="AJ279">
        <f t="shared" si="124"/>
        <v>0</v>
      </c>
    </row>
    <row r="280" spans="5:36" x14ac:dyDescent="0.2">
      <c r="E280">
        <f t="shared" si="110"/>
        <v>0</v>
      </c>
      <c r="F280">
        <f t="shared" si="100"/>
        <v>0</v>
      </c>
      <c r="G280">
        <f t="shared" si="101"/>
        <v>0</v>
      </c>
      <c r="H280">
        <f t="shared" si="102"/>
        <v>0</v>
      </c>
      <c r="I280">
        <f t="shared" si="111"/>
        <v>0</v>
      </c>
      <c r="J280">
        <f t="shared" si="112"/>
        <v>0</v>
      </c>
      <c r="K280">
        <f t="shared" si="113"/>
        <v>0</v>
      </c>
      <c r="L280">
        <f t="shared" si="114"/>
        <v>0</v>
      </c>
      <c r="M280">
        <f t="shared" si="115"/>
        <v>0</v>
      </c>
      <c r="N280">
        <f t="shared" si="116"/>
        <v>0</v>
      </c>
      <c r="O280">
        <f>IF($B$14,_xlfn.IFNA(INDEX(תמותה!$A$1:$E$121,MATCH(F280,תמותה!$A$1:A$121,0),IF($B$9="זכר",2,4)),1),0)</f>
        <v>0</v>
      </c>
      <c r="P280">
        <f>IF($B$14,_xlfn.IFNA(INDEX('שיפור תמותה'!$A$1:$E$8743,MATCH(F280&amp;G280,'שיפור תמותה'!$C$1:$C$8743,0),IF($B$9="זכר",4,5)),1),0)</f>
        <v>0</v>
      </c>
      <c r="Q280">
        <f>IF($B$14,_xlfn.IFNA(INDEX('שיפור תמותה'!$A$1:$E$8743,MATCH(F280&amp;G280-1,'שיפור תמותה'!$C$1:$C$8743,0),IF($B$9="זכר",4,5)),1),0)</f>
        <v>0</v>
      </c>
      <c r="R280">
        <f t="shared" si="103"/>
        <v>0</v>
      </c>
      <c r="S280">
        <f t="shared" si="104"/>
        <v>0</v>
      </c>
      <c r="T280">
        <f t="shared" si="117"/>
        <v>0</v>
      </c>
      <c r="U280">
        <f t="shared" si="105"/>
        <v>0</v>
      </c>
      <c r="V280">
        <f t="shared" si="106"/>
        <v>0</v>
      </c>
      <c r="W280">
        <f t="shared" si="118"/>
        <v>0</v>
      </c>
      <c r="X280">
        <f>IF($B$15,_xlfn.IFNA(INDEX(תמותה!$A$1:$E$121,MATCH(U280,תמותה!$A$1:A$121,0),IF($B$11="זכר",2,4)),1),0)</f>
        <v>0</v>
      </c>
      <c r="Y280">
        <f>IF($B$15,_xlfn.IFNA(INDEX('שיפור תמותה'!$A$1:$E$8743,MATCH(U280&amp;V280,'שיפור תמותה'!$C$1:$C$8743,0),IF($B$11="זכר",4,5)),1),0)</f>
        <v>0</v>
      </c>
      <c r="Z280">
        <f>IF($B$15,_xlfn.IFNA(INDEX('שיפור תמותה'!$A$1:$E$8743,MATCH(U280&amp;V280-1,'שיפור תמותה'!$C$1:$C$8743,0),IF($B$11="זכר",4,5)),1),0)</f>
        <v>0</v>
      </c>
      <c r="AA280">
        <f t="shared" si="107"/>
        <v>0</v>
      </c>
      <c r="AB280">
        <f t="shared" si="119"/>
        <v>0</v>
      </c>
      <c r="AC280">
        <f>IF($B$15,_xlfn.IFNA(INDEX(תמותה!$A$1:$E$121,MATCH(U280,תמותה!$A$1:A$121,0),IF($B$11="זכר",3,5)),1),0)</f>
        <v>0</v>
      </c>
      <c r="AD280">
        <f t="shared" si="108"/>
        <v>0</v>
      </c>
      <c r="AE280">
        <f t="shared" si="109"/>
        <v>0</v>
      </c>
      <c r="AF280">
        <f t="shared" si="120"/>
        <v>0</v>
      </c>
      <c r="AG280">
        <f t="shared" si="121"/>
        <v>0</v>
      </c>
      <c r="AH280">
        <f t="shared" si="122"/>
        <v>0</v>
      </c>
      <c r="AI280">
        <f t="shared" si="123"/>
        <v>0</v>
      </c>
      <c r="AJ280">
        <f t="shared" si="124"/>
        <v>0</v>
      </c>
    </row>
    <row r="281" spans="5:36" x14ac:dyDescent="0.2">
      <c r="E281">
        <f t="shared" si="110"/>
        <v>0</v>
      </c>
      <c r="F281">
        <f t="shared" si="100"/>
        <v>0</v>
      </c>
      <c r="G281">
        <f t="shared" si="101"/>
        <v>0</v>
      </c>
      <c r="H281">
        <f t="shared" si="102"/>
        <v>0</v>
      </c>
      <c r="I281">
        <f t="shared" si="111"/>
        <v>0</v>
      </c>
      <c r="J281">
        <f t="shared" si="112"/>
        <v>0</v>
      </c>
      <c r="K281">
        <f t="shared" si="113"/>
        <v>0</v>
      </c>
      <c r="L281">
        <f t="shared" si="114"/>
        <v>0</v>
      </c>
      <c r="M281">
        <f t="shared" si="115"/>
        <v>0</v>
      </c>
      <c r="N281">
        <f t="shared" si="116"/>
        <v>0</v>
      </c>
      <c r="O281">
        <f>IF($B$14,_xlfn.IFNA(INDEX(תמותה!$A$1:$E$121,MATCH(F281,תמותה!$A$1:A$121,0),IF($B$9="זכר",2,4)),1),0)</f>
        <v>0</v>
      </c>
      <c r="P281">
        <f>IF($B$14,_xlfn.IFNA(INDEX('שיפור תמותה'!$A$1:$E$8743,MATCH(F281&amp;G281,'שיפור תמותה'!$C$1:$C$8743,0),IF($B$9="זכר",4,5)),1),0)</f>
        <v>0</v>
      </c>
      <c r="Q281">
        <f>IF($B$14,_xlfn.IFNA(INDEX('שיפור תמותה'!$A$1:$E$8743,MATCH(F281&amp;G281-1,'שיפור תמותה'!$C$1:$C$8743,0),IF($B$9="זכר",4,5)),1),0)</f>
        <v>0</v>
      </c>
      <c r="R281">
        <f t="shared" si="103"/>
        <v>0</v>
      </c>
      <c r="S281">
        <f t="shared" si="104"/>
        <v>0</v>
      </c>
      <c r="T281">
        <f t="shared" si="117"/>
        <v>0</v>
      </c>
      <c r="U281">
        <f t="shared" si="105"/>
        <v>0</v>
      </c>
      <c r="V281">
        <f t="shared" si="106"/>
        <v>0</v>
      </c>
      <c r="W281">
        <f t="shared" si="118"/>
        <v>0</v>
      </c>
      <c r="X281">
        <f>IF($B$15,_xlfn.IFNA(INDEX(תמותה!$A$1:$E$121,MATCH(U281,תמותה!$A$1:A$121,0),IF($B$11="זכר",2,4)),1),0)</f>
        <v>0</v>
      </c>
      <c r="Y281">
        <f>IF($B$15,_xlfn.IFNA(INDEX('שיפור תמותה'!$A$1:$E$8743,MATCH(U281&amp;V281,'שיפור תמותה'!$C$1:$C$8743,0),IF($B$11="זכר",4,5)),1),0)</f>
        <v>0</v>
      </c>
      <c r="Z281">
        <f>IF($B$15,_xlfn.IFNA(INDEX('שיפור תמותה'!$A$1:$E$8743,MATCH(U281&amp;V281-1,'שיפור תמותה'!$C$1:$C$8743,0),IF($B$11="זכר",4,5)),1),0)</f>
        <v>0</v>
      </c>
      <c r="AA281">
        <f t="shared" si="107"/>
        <v>0</v>
      </c>
      <c r="AB281">
        <f t="shared" si="119"/>
        <v>0</v>
      </c>
      <c r="AC281">
        <f>IF($B$15,_xlfn.IFNA(INDEX(תמותה!$A$1:$E$121,MATCH(U281,תמותה!$A$1:A$121,0),IF($B$11="זכר",3,5)),1),0)</f>
        <v>0</v>
      </c>
      <c r="AD281">
        <f t="shared" si="108"/>
        <v>0</v>
      </c>
      <c r="AE281">
        <f t="shared" si="109"/>
        <v>0</v>
      </c>
      <c r="AF281">
        <f t="shared" si="120"/>
        <v>0</v>
      </c>
      <c r="AG281">
        <f t="shared" si="121"/>
        <v>0</v>
      </c>
      <c r="AH281">
        <f t="shared" si="122"/>
        <v>0</v>
      </c>
      <c r="AI281">
        <f t="shared" si="123"/>
        <v>0</v>
      </c>
      <c r="AJ281">
        <f t="shared" si="124"/>
        <v>0</v>
      </c>
    </row>
    <row r="282" spans="5:36" x14ac:dyDescent="0.2">
      <c r="E282">
        <f t="shared" si="110"/>
        <v>0</v>
      </c>
      <c r="F282">
        <f t="shared" si="100"/>
        <v>0</v>
      </c>
      <c r="G282">
        <f t="shared" si="101"/>
        <v>0</v>
      </c>
      <c r="H282">
        <f t="shared" si="102"/>
        <v>0</v>
      </c>
      <c r="I282">
        <f t="shared" si="111"/>
        <v>0</v>
      </c>
      <c r="J282">
        <f t="shared" si="112"/>
        <v>0</v>
      </c>
      <c r="K282">
        <f t="shared" si="113"/>
        <v>0</v>
      </c>
      <c r="L282">
        <f t="shared" si="114"/>
        <v>0</v>
      </c>
      <c r="M282">
        <f t="shared" si="115"/>
        <v>0</v>
      </c>
      <c r="N282">
        <f t="shared" si="116"/>
        <v>0</v>
      </c>
      <c r="O282">
        <f>IF($B$14,_xlfn.IFNA(INDEX(תמותה!$A$1:$E$121,MATCH(F282,תמותה!$A$1:A$121,0),IF($B$9="זכר",2,4)),1),0)</f>
        <v>0</v>
      </c>
      <c r="P282">
        <f>IF($B$14,_xlfn.IFNA(INDEX('שיפור תמותה'!$A$1:$E$8743,MATCH(F282&amp;G282,'שיפור תמותה'!$C$1:$C$8743,0),IF($B$9="זכר",4,5)),1),0)</f>
        <v>0</v>
      </c>
      <c r="Q282">
        <f>IF($B$14,_xlfn.IFNA(INDEX('שיפור תמותה'!$A$1:$E$8743,MATCH(F282&amp;G282-1,'שיפור תמותה'!$C$1:$C$8743,0),IF($B$9="זכר",4,5)),1),0)</f>
        <v>0</v>
      </c>
      <c r="R282">
        <f t="shared" si="103"/>
        <v>0</v>
      </c>
      <c r="S282">
        <f t="shared" si="104"/>
        <v>0</v>
      </c>
      <c r="T282">
        <f t="shared" si="117"/>
        <v>0</v>
      </c>
      <c r="U282">
        <f t="shared" si="105"/>
        <v>0</v>
      </c>
      <c r="V282">
        <f t="shared" si="106"/>
        <v>0</v>
      </c>
      <c r="W282">
        <f t="shared" si="118"/>
        <v>0</v>
      </c>
      <c r="X282">
        <f>IF($B$15,_xlfn.IFNA(INDEX(תמותה!$A$1:$E$121,MATCH(U282,תמותה!$A$1:A$121,0),IF($B$11="זכר",2,4)),1),0)</f>
        <v>0</v>
      </c>
      <c r="Y282">
        <f>IF($B$15,_xlfn.IFNA(INDEX('שיפור תמותה'!$A$1:$E$8743,MATCH(U282&amp;V282,'שיפור תמותה'!$C$1:$C$8743,0),IF($B$11="זכר",4,5)),1),0)</f>
        <v>0</v>
      </c>
      <c r="Z282">
        <f>IF($B$15,_xlfn.IFNA(INDEX('שיפור תמותה'!$A$1:$E$8743,MATCH(U282&amp;V282-1,'שיפור תמותה'!$C$1:$C$8743,0),IF($B$11="זכר",4,5)),1),0)</f>
        <v>0</v>
      </c>
      <c r="AA282">
        <f t="shared" si="107"/>
        <v>0</v>
      </c>
      <c r="AB282">
        <f t="shared" si="119"/>
        <v>0</v>
      </c>
      <c r="AC282">
        <f>IF($B$15,_xlfn.IFNA(INDEX(תמותה!$A$1:$E$121,MATCH(U282,תמותה!$A$1:A$121,0),IF($B$11="זכר",3,5)),1),0)</f>
        <v>0</v>
      </c>
      <c r="AD282">
        <f t="shared" si="108"/>
        <v>0</v>
      </c>
      <c r="AE282">
        <f t="shared" si="109"/>
        <v>0</v>
      </c>
      <c r="AF282">
        <f t="shared" si="120"/>
        <v>0</v>
      </c>
      <c r="AG282">
        <f t="shared" si="121"/>
        <v>0</v>
      </c>
      <c r="AH282">
        <f t="shared" si="122"/>
        <v>0</v>
      </c>
      <c r="AI282">
        <f t="shared" si="123"/>
        <v>0</v>
      </c>
      <c r="AJ282">
        <f t="shared" si="124"/>
        <v>0</v>
      </c>
    </row>
    <row r="283" spans="5:36" x14ac:dyDescent="0.2">
      <c r="E283">
        <f t="shared" si="110"/>
        <v>0</v>
      </c>
      <c r="F283">
        <f t="shared" si="100"/>
        <v>0</v>
      </c>
      <c r="G283">
        <f t="shared" si="101"/>
        <v>0</v>
      </c>
      <c r="H283">
        <f t="shared" si="102"/>
        <v>0</v>
      </c>
      <c r="I283">
        <f t="shared" si="111"/>
        <v>0</v>
      </c>
      <c r="J283">
        <f t="shared" si="112"/>
        <v>0</v>
      </c>
      <c r="K283">
        <f t="shared" si="113"/>
        <v>0</v>
      </c>
      <c r="L283">
        <f t="shared" si="114"/>
        <v>0</v>
      </c>
      <c r="M283">
        <f t="shared" si="115"/>
        <v>0</v>
      </c>
      <c r="N283">
        <f t="shared" si="116"/>
        <v>0</v>
      </c>
      <c r="O283">
        <f>IF($B$14,_xlfn.IFNA(INDEX(תמותה!$A$1:$E$121,MATCH(F283,תמותה!$A$1:A$121,0),IF($B$9="זכר",2,4)),1),0)</f>
        <v>0</v>
      </c>
      <c r="P283">
        <f>IF($B$14,_xlfn.IFNA(INDEX('שיפור תמותה'!$A$1:$E$8743,MATCH(F283&amp;G283,'שיפור תמותה'!$C$1:$C$8743,0),IF($B$9="זכר",4,5)),1),0)</f>
        <v>0</v>
      </c>
      <c r="Q283">
        <f>IF($B$14,_xlfn.IFNA(INDEX('שיפור תמותה'!$A$1:$E$8743,MATCH(F283&amp;G283-1,'שיפור תמותה'!$C$1:$C$8743,0),IF($B$9="זכר",4,5)),1),0)</f>
        <v>0</v>
      </c>
      <c r="R283">
        <f t="shared" si="103"/>
        <v>0</v>
      </c>
      <c r="S283">
        <f t="shared" si="104"/>
        <v>0</v>
      </c>
      <c r="T283">
        <f t="shared" si="117"/>
        <v>0</v>
      </c>
      <c r="U283">
        <f t="shared" si="105"/>
        <v>0</v>
      </c>
      <c r="V283">
        <f t="shared" si="106"/>
        <v>0</v>
      </c>
      <c r="W283">
        <f t="shared" si="118"/>
        <v>0</v>
      </c>
      <c r="X283">
        <f>IF($B$15,_xlfn.IFNA(INDEX(תמותה!$A$1:$E$121,MATCH(U283,תמותה!$A$1:A$121,0),IF($B$11="זכר",2,4)),1),0)</f>
        <v>0</v>
      </c>
      <c r="Y283">
        <f>IF($B$15,_xlfn.IFNA(INDEX('שיפור תמותה'!$A$1:$E$8743,MATCH(U283&amp;V283,'שיפור תמותה'!$C$1:$C$8743,0),IF($B$11="זכר",4,5)),1),0)</f>
        <v>0</v>
      </c>
      <c r="Z283">
        <f>IF($B$15,_xlfn.IFNA(INDEX('שיפור תמותה'!$A$1:$E$8743,MATCH(U283&amp;V283-1,'שיפור תמותה'!$C$1:$C$8743,0),IF($B$11="זכר",4,5)),1),0)</f>
        <v>0</v>
      </c>
      <c r="AA283">
        <f t="shared" si="107"/>
        <v>0</v>
      </c>
      <c r="AB283">
        <f t="shared" si="119"/>
        <v>0</v>
      </c>
      <c r="AC283">
        <f>IF($B$15,_xlfn.IFNA(INDEX(תמותה!$A$1:$E$121,MATCH(U283,תמותה!$A$1:A$121,0),IF($B$11="זכר",3,5)),1),0)</f>
        <v>0</v>
      </c>
      <c r="AD283">
        <f t="shared" si="108"/>
        <v>0</v>
      </c>
      <c r="AE283">
        <f t="shared" si="109"/>
        <v>0</v>
      </c>
      <c r="AF283">
        <f t="shared" si="120"/>
        <v>0</v>
      </c>
      <c r="AG283">
        <f t="shared" si="121"/>
        <v>0</v>
      </c>
      <c r="AH283">
        <f t="shared" si="122"/>
        <v>0</v>
      </c>
      <c r="AI283">
        <f t="shared" si="123"/>
        <v>0</v>
      </c>
      <c r="AJ283">
        <f t="shared" si="124"/>
        <v>0</v>
      </c>
    </row>
    <row r="284" spans="5:36" x14ac:dyDescent="0.2">
      <c r="E284">
        <f t="shared" si="110"/>
        <v>0</v>
      </c>
      <c r="F284">
        <f t="shared" si="100"/>
        <v>0</v>
      </c>
      <c r="G284">
        <f t="shared" si="101"/>
        <v>0</v>
      </c>
      <c r="H284">
        <f t="shared" si="102"/>
        <v>0</v>
      </c>
      <c r="I284">
        <f t="shared" si="111"/>
        <v>0</v>
      </c>
      <c r="J284">
        <f t="shared" si="112"/>
        <v>0</v>
      </c>
      <c r="K284">
        <f t="shared" si="113"/>
        <v>0</v>
      </c>
      <c r="L284">
        <f t="shared" si="114"/>
        <v>0</v>
      </c>
      <c r="M284">
        <f t="shared" si="115"/>
        <v>0</v>
      </c>
      <c r="N284">
        <f t="shared" si="116"/>
        <v>0</v>
      </c>
      <c r="O284">
        <f>IF($B$14,_xlfn.IFNA(INDEX(תמותה!$A$1:$E$121,MATCH(F284,תמותה!$A$1:A$121,0),IF($B$9="זכר",2,4)),1),0)</f>
        <v>0</v>
      </c>
      <c r="P284">
        <f>IF($B$14,_xlfn.IFNA(INDEX('שיפור תמותה'!$A$1:$E$8743,MATCH(F284&amp;G284,'שיפור תמותה'!$C$1:$C$8743,0),IF($B$9="זכר",4,5)),1),0)</f>
        <v>0</v>
      </c>
      <c r="Q284">
        <f>IF($B$14,_xlfn.IFNA(INDEX('שיפור תמותה'!$A$1:$E$8743,MATCH(F284&amp;G284-1,'שיפור תמותה'!$C$1:$C$8743,0),IF($B$9="זכר",4,5)),1),0)</f>
        <v>0</v>
      </c>
      <c r="R284">
        <f t="shared" si="103"/>
        <v>0</v>
      </c>
      <c r="S284">
        <f t="shared" si="104"/>
        <v>0</v>
      </c>
      <c r="T284">
        <f t="shared" si="117"/>
        <v>0</v>
      </c>
      <c r="U284">
        <f t="shared" si="105"/>
        <v>0</v>
      </c>
      <c r="V284">
        <f t="shared" si="106"/>
        <v>0</v>
      </c>
      <c r="W284">
        <f t="shared" si="118"/>
        <v>0</v>
      </c>
      <c r="X284">
        <f>IF($B$15,_xlfn.IFNA(INDEX(תמותה!$A$1:$E$121,MATCH(U284,תמותה!$A$1:A$121,0),IF($B$11="זכר",2,4)),1),0)</f>
        <v>0</v>
      </c>
      <c r="Y284">
        <f>IF($B$15,_xlfn.IFNA(INDEX('שיפור תמותה'!$A$1:$E$8743,MATCH(U284&amp;V284,'שיפור תמותה'!$C$1:$C$8743,0),IF($B$11="זכר",4,5)),1),0)</f>
        <v>0</v>
      </c>
      <c r="Z284">
        <f>IF($B$15,_xlfn.IFNA(INDEX('שיפור תמותה'!$A$1:$E$8743,MATCH(U284&amp;V284-1,'שיפור תמותה'!$C$1:$C$8743,0),IF($B$11="זכר",4,5)),1),0)</f>
        <v>0</v>
      </c>
      <c r="AA284">
        <f t="shared" si="107"/>
        <v>0</v>
      </c>
      <c r="AB284">
        <f t="shared" si="119"/>
        <v>0</v>
      </c>
      <c r="AC284">
        <f>IF($B$15,_xlfn.IFNA(INDEX(תמותה!$A$1:$E$121,MATCH(U284,תמותה!$A$1:A$121,0),IF($B$11="זכר",3,5)),1),0)</f>
        <v>0</v>
      </c>
      <c r="AD284">
        <f t="shared" si="108"/>
        <v>0</v>
      </c>
      <c r="AE284">
        <f t="shared" si="109"/>
        <v>0</v>
      </c>
      <c r="AF284">
        <f t="shared" si="120"/>
        <v>0</v>
      </c>
      <c r="AG284">
        <f t="shared" si="121"/>
        <v>0</v>
      </c>
      <c r="AH284">
        <f t="shared" si="122"/>
        <v>0</v>
      </c>
      <c r="AI284">
        <f t="shared" si="123"/>
        <v>0</v>
      </c>
      <c r="AJ284">
        <f t="shared" si="124"/>
        <v>0</v>
      </c>
    </row>
    <row r="285" spans="5:36" x14ac:dyDescent="0.2">
      <c r="E285">
        <f t="shared" si="110"/>
        <v>0</v>
      </c>
      <c r="F285">
        <f t="shared" si="100"/>
        <v>0</v>
      </c>
      <c r="G285">
        <f t="shared" si="101"/>
        <v>0</v>
      </c>
      <c r="H285">
        <f t="shared" si="102"/>
        <v>0</v>
      </c>
      <c r="I285">
        <f t="shared" si="111"/>
        <v>0</v>
      </c>
      <c r="J285">
        <f t="shared" si="112"/>
        <v>0</v>
      </c>
      <c r="K285">
        <f t="shared" si="113"/>
        <v>0</v>
      </c>
      <c r="L285">
        <f t="shared" si="114"/>
        <v>0</v>
      </c>
      <c r="M285">
        <f t="shared" si="115"/>
        <v>0</v>
      </c>
      <c r="N285">
        <f t="shared" si="116"/>
        <v>0</v>
      </c>
      <c r="O285">
        <f>IF($B$14,_xlfn.IFNA(INDEX(תמותה!$A$1:$E$121,MATCH(F285,תמותה!$A$1:A$121,0),IF($B$9="זכר",2,4)),1),0)</f>
        <v>0</v>
      </c>
      <c r="P285">
        <f>IF($B$14,_xlfn.IFNA(INDEX('שיפור תמותה'!$A$1:$E$8743,MATCH(F285&amp;G285,'שיפור תמותה'!$C$1:$C$8743,0),IF($B$9="זכר",4,5)),1),0)</f>
        <v>0</v>
      </c>
      <c r="Q285">
        <f>IF($B$14,_xlfn.IFNA(INDEX('שיפור תמותה'!$A$1:$E$8743,MATCH(F285&amp;G285-1,'שיפור תמותה'!$C$1:$C$8743,0),IF($B$9="זכר",4,5)),1),0)</f>
        <v>0</v>
      </c>
      <c r="R285">
        <f t="shared" si="103"/>
        <v>0</v>
      </c>
      <c r="S285">
        <f t="shared" si="104"/>
        <v>0</v>
      </c>
      <c r="T285">
        <f t="shared" si="117"/>
        <v>0</v>
      </c>
      <c r="U285">
        <f t="shared" si="105"/>
        <v>0</v>
      </c>
      <c r="V285">
        <f t="shared" si="106"/>
        <v>0</v>
      </c>
      <c r="W285">
        <f t="shared" si="118"/>
        <v>0</v>
      </c>
      <c r="X285">
        <f>IF($B$15,_xlfn.IFNA(INDEX(תמותה!$A$1:$E$121,MATCH(U285,תמותה!$A$1:A$121,0),IF($B$11="זכר",2,4)),1),0)</f>
        <v>0</v>
      </c>
      <c r="Y285">
        <f>IF($B$15,_xlfn.IFNA(INDEX('שיפור תמותה'!$A$1:$E$8743,MATCH(U285&amp;V285,'שיפור תמותה'!$C$1:$C$8743,0),IF($B$11="זכר",4,5)),1),0)</f>
        <v>0</v>
      </c>
      <c r="Z285">
        <f>IF($B$15,_xlfn.IFNA(INDEX('שיפור תמותה'!$A$1:$E$8743,MATCH(U285&amp;V285-1,'שיפור תמותה'!$C$1:$C$8743,0),IF($B$11="זכר",4,5)),1),0)</f>
        <v>0</v>
      </c>
      <c r="AA285">
        <f t="shared" si="107"/>
        <v>0</v>
      </c>
      <c r="AB285">
        <f t="shared" si="119"/>
        <v>0</v>
      </c>
      <c r="AC285">
        <f>IF($B$15,_xlfn.IFNA(INDEX(תמותה!$A$1:$E$121,MATCH(U285,תמותה!$A$1:A$121,0),IF($B$11="זכר",3,5)),1),0)</f>
        <v>0</v>
      </c>
      <c r="AD285">
        <f t="shared" si="108"/>
        <v>0</v>
      </c>
      <c r="AE285">
        <f t="shared" si="109"/>
        <v>0</v>
      </c>
      <c r="AF285">
        <f t="shared" si="120"/>
        <v>0</v>
      </c>
      <c r="AG285">
        <f t="shared" si="121"/>
        <v>0</v>
      </c>
      <c r="AH285">
        <f t="shared" si="122"/>
        <v>0</v>
      </c>
      <c r="AI285">
        <f t="shared" si="123"/>
        <v>0</v>
      </c>
      <c r="AJ285">
        <f t="shared" si="124"/>
        <v>0</v>
      </c>
    </row>
    <row r="286" spans="5:36" x14ac:dyDescent="0.2">
      <c r="E286">
        <f t="shared" si="110"/>
        <v>0</v>
      </c>
      <c r="F286">
        <f t="shared" si="100"/>
        <v>0</v>
      </c>
      <c r="G286">
        <f t="shared" si="101"/>
        <v>0</v>
      </c>
      <c r="H286">
        <f t="shared" si="102"/>
        <v>0</v>
      </c>
      <c r="I286">
        <f t="shared" si="111"/>
        <v>0</v>
      </c>
      <c r="J286">
        <f t="shared" si="112"/>
        <v>0</v>
      </c>
      <c r="K286">
        <f t="shared" si="113"/>
        <v>0</v>
      </c>
      <c r="L286">
        <f t="shared" si="114"/>
        <v>0</v>
      </c>
      <c r="M286">
        <f t="shared" si="115"/>
        <v>0</v>
      </c>
      <c r="N286">
        <f t="shared" si="116"/>
        <v>0</v>
      </c>
      <c r="O286">
        <f>IF($B$14,_xlfn.IFNA(INDEX(תמותה!$A$1:$E$121,MATCH(F286,תמותה!$A$1:A$121,0),IF($B$9="זכר",2,4)),1),0)</f>
        <v>0</v>
      </c>
      <c r="P286">
        <f>IF($B$14,_xlfn.IFNA(INDEX('שיפור תמותה'!$A$1:$E$8743,MATCH(F286&amp;G286,'שיפור תמותה'!$C$1:$C$8743,0),IF($B$9="זכר",4,5)),1),0)</f>
        <v>0</v>
      </c>
      <c r="Q286">
        <f>IF($B$14,_xlfn.IFNA(INDEX('שיפור תמותה'!$A$1:$E$8743,MATCH(F286&amp;G286-1,'שיפור תמותה'!$C$1:$C$8743,0),IF($B$9="זכר",4,5)),1),0)</f>
        <v>0</v>
      </c>
      <c r="R286">
        <f t="shared" si="103"/>
        <v>0</v>
      </c>
      <c r="S286">
        <f t="shared" si="104"/>
        <v>0</v>
      </c>
      <c r="T286">
        <f t="shared" si="117"/>
        <v>0</v>
      </c>
      <c r="U286">
        <f t="shared" si="105"/>
        <v>0</v>
      </c>
      <c r="V286">
        <f t="shared" si="106"/>
        <v>0</v>
      </c>
      <c r="W286">
        <f t="shared" si="118"/>
        <v>0</v>
      </c>
      <c r="X286">
        <f>IF($B$15,_xlfn.IFNA(INDEX(תמותה!$A$1:$E$121,MATCH(U286,תמותה!$A$1:A$121,0),IF($B$11="זכר",2,4)),1),0)</f>
        <v>0</v>
      </c>
      <c r="Y286">
        <f>IF($B$15,_xlfn.IFNA(INDEX('שיפור תמותה'!$A$1:$E$8743,MATCH(U286&amp;V286,'שיפור תמותה'!$C$1:$C$8743,0),IF($B$11="זכר",4,5)),1),0)</f>
        <v>0</v>
      </c>
      <c r="Z286">
        <f>IF($B$15,_xlfn.IFNA(INDEX('שיפור תמותה'!$A$1:$E$8743,MATCH(U286&amp;V286-1,'שיפור תמותה'!$C$1:$C$8743,0),IF($B$11="זכר",4,5)),1),0)</f>
        <v>0</v>
      </c>
      <c r="AA286">
        <f t="shared" si="107"/>
        <v>0</v>
      </c>
      <c r="AB286">
        <f t="shared" si="119"/>
        <v>0</v>
      </c>
      <c r="AC286">
        <f>IF($B$15,_xlfn.IFNA(INDEX(תמותה!$A$1:$E$121,MATCH(U286,תמותה!$A$1:A$121,0),IF($B$11="זכר",3,5)),1),0)</f>
        <v>0</v>
      </c>
      <c r="AD286">
        <f t="shared" si="108"/>
        <v>0</v>
      </c>
      <c r="AE286">
        <f t="shared" si="109"/>
        <v>0</v>
      </c>
      <c r="AF286">
        <f t="shared" si="120"/>
        <v>0</v>
      </c>
      <c r="AG286">
        <f t="shared" si="121"/>
        <v>0</v>
      </c>
      <c r="AH286">
        <f t="shared" si="122"/>
        <v>0</v>
      </c>
      <c r="AI286">
        <f t="shared" si="123"/>
        <v>0</v>
      </c>
      <c r="AJ286">
        <f t="shared" si="124"/>
        <v>0</v>
      </c>
    </row>
    <row r="287" spans="5:36" x14ac:dyDescent="0.2">
      <c r="E287">
        <f t="shared" si="110"/>
        <v>0</v>
      </c>
      <c r="F287">
        <f t="shared" si="100"/>
        <v>0</v>
      </c>
      <c r="G287">
        <f t="shared" si="101"/>
        <v>0</v>
      </c>
      <c r="H287">
        <f t="shared" si="102"/>
        <v>0</v>
      </c>
      <c r="I287">
        <f t="shared" si="111"/>
        <v>0</v>
      </c>
      <c r="J287">
        <f t="shared" si="112"/>
        <v>0</v>
      </c>
      <c r="K287">
        <f t="shared" si="113"/>
        <v>0</v>
      </c>
      <c r="L287">
        <f t="shared" si="114"/>
        <v>0</v>
      </c>
      <c r="M287">
        <f t="shared" si="115"/>
        <v>0</v>
      </c>
      <c r="N287">
        <f t="shared" si="116"/>
        <v>0</v>
      </c>
      <c r="O287">
        <f>IF($B$14,_xlfn.IFNA(INDEX(תמותה!$A$1:$E$121,MATCH(F287,תמותה!$A$1:A$121,0),IF($B$9="זכר",2,4)),1),0)</f>
        <v>0</v>
      </c>
      <c r="P287">
        <f>IF($B$14,_xlfn.IFNA(INDEX('שיפור תמותה'!$A$1:$E$8743,MATCH(F287&amp;G287,'שיפור תמותה'!$C$1:$C$8743,0),IF($B$9="זכר",4,5)),1),0)</f>
        <v>0</v>
      </c>
      <c r="Q287">
        <f>IF($B$14,_xlfn.IFNA(INDEX('שיפור תמותה'!$A$1:$E$8743,MATCH(F287&amp;G287-1,'שיפור תמותה'!$C$1:$C$8743,0),IF($B$9="זכר",4,5)),1),0)</f>
        <v>0</v>
      </c>
      <c r="R287">
        <f t="shared" si="103"/>
        <v>0</v>
      </c>
      <c r="S287">
        <f t="shared" si="104"/>
        <v>0</v>
      </c>
      <c r="T287">
        <f t="shared" si="117"/>
        <v>0</v>
      </c>
      <c r="U287">
        <f t="shared" si="105"/>
        <v>0</v>
      </c>
      <c r="V287">
        <f t="shared" si="106"/>
        <v>0</v>
      </c>
      <c r="W287">
        <f t="shared" si="118"/>
        <v>0</v>
      </c>
      <c r="X287">
        <f>IF($B$15,_xlfn.IFNA(INDEX(תמותה!$A$1:$E$121,MATCH(U287,תמותה!$A$1:A$121,0),IF($B$11="זכר",2,4)),1),0)</f>
        <v>0</v>
      </c>
      <c r="Y287">
        <f>IF($B$15,_xlfn.IFNA(INDEX('שיפור תמותה'!$A$1:$E$8743,MATCH(U287&amp;V287,'שיפור תמותה'!$C$1:$C$8743,0),IF($B$11="זכר",4,5)),1),0)</f>
        <v>0</v>
      </c>
      <c r="Z287">
        <f>IF($B$15,_xlfn.IFNA(INDEX('שיפור תמותה'!$A$1:$E$8743,MATCH(U287&amp;V287-1,'שיפור תמותה'!$C$1:$C$8743,0),IF($B$11="זכר",4,5)),1),0)</f>
        <v>0</v>
      </c>
      <c r="AA287">
        <f t="shared" si="107"/>
        <v>0</v>
      </c>
      <c r="AB287">
        <f t="shared" si="119"/>
        <v>0</v>
      </c>
      <c r="AC287">
        <f>IF($B$15,_xlfn.IFNA(INDEX(תמותה!$A$1:$E$121,MATCH(U287,תמותה!$A$1:A$121,0),IF($B$11="זכר",3,5)),1),0)</f>
        <v>0</v>
      </c>
      <c r="AD287">
        <f t="shared" si="108"/>
        <v>0</v>
      </c>
      <c r="AE287">
        <f t="shared" si="109"/>
        <v>0</v>
      </c>
      <c r="AF287">
        <f t="shared" si="120"/>
        <v>0</v>
      </c>
      <c r="AG287">
        <f t="shared" si="121"/>
        <v>0</v>
      </c>
      <c r="AH287">
        <f t="shared" si="122"/>
        <v>0</v>
      </c>
      <c r="AI287">
        <f t="shared" si="123"/>
        <v>0</v>
      </c>
      <c r="AJ287">
        <f t="shared" si="124"/>
        <v>0</v>
      </c>
    </row>
    <row r="288" spans="5:36" x14ac:dyDescent="0.2">
      <c r="E288">
        <f t="shared" si="110"/>
        <v>0</v>
      </c>
      <c r="F288">
        <f t="shared" si="100"/>
        <v>0</v>
      </c>
      <c r="G288">
        <f t="shared" si="101"/>
        <v>0</v>
      </c>
      <c r="H288">
        <f t="shared" si="102"/>
        <v>0</v>
      </c>
      <c r="I288">
        <f t="shared" si="111"/>
        <v>0</v>
      </c>
      <c r="J288">
        <f t="shared" si="112"/>
        <v>0</v>
      </c>
      <c r="K288">
        <f t="shared" si="113"/>
        <v>0</v>
      </c>
      <c r="L288">
        <f t="shared" si="114"/>
        <v>0</v>
      </c>
      <c r="M288">
        <f t="shared" si="115"/>
        <v>0</v>
      </c>
      <c r="N288">
        <f t="shared" si="116"/>
        <v>0</v>
      </c>
      <c r="O288">
        <f>IF($B$14,_xlfn.IFNA(INDEX(תמותה!$A$1:$E$121,MATCH(F288,תמותה!$A$1:A$121,0),IF($B$9="זכר",2,4)),1),0)</f>
        <v>0</v>
      </c>
      <c r="P288">
        <f>IF($B$14,_xlfn.IFNA(INDEX('שיפור תמותה'!$A$1:$E$8743,MATCH(F288&amp;G288,'שיפור תמותה'!$C$1:$C$8743,0),IF($B$9="זכר",4,5)),1),0)</f>
        <v>0</v>
      </c>
      <c r="Q288">
        <f>IF($B$14,_xlfn.IFNA(INDEX('שיפור תמותה'!$A$1:$E$8743,MATCH(F288&amp;G288-1,'שיפור תמותה'!$C$1:$C$8743,0),IF($B$9="זכר",4,5)),1),0)</f>
        <v>0</v>
      </c>
      <c r="R288">
        <f t="shared" si="103"/>
        <v>0</v>
      </c>
      <c r="S288">
        <f t="shared" si="104"/>
        <v>0</v>
      </c>
      <c r="T288">
        <f t="shared" si="117"/>
        <v>0</v>
      </c>
      <c r="U288">
        <f t="shared" si="105"/>
        <v>0</v>
      </c>
      <c r="V288">
        <f t="shared" si="106"/>
        <v>0</v>
      </c>
      <c r="W288">
        <f t="shared" si="118"/>
        <v>0</v>
      </c>
      <c r="X288">
        <f>IF($B$15,_xlfn.IFNA(INDEX(תמותה!$A$1:$E$121,MATCH(U288,תמותה!$A$1:A$121,0),IF($B$11="זכר",2,4)),1),0)</f>
        <v>0</v>
      </c>
      <c r="Y288">
        <f>IF($B$15,_xlfn.IFNA(INDEX('שיפור תמותה'!$A$1:$E$8743,MATCH(U288&amp;V288,'שיפור תמותה'!$C$1:$C$8743,0),IF($B$11="זכר",4,5)),1),0)</f>
        <v>0</v>
      </c>
      <c r="Z288">
        <f>IF($B$15,_xlfn.IFNA(INDEX('שיפור תמותה'!$A$1:$E$8743,MATCH(U288&amp;V288-1,'שיפור תמותה'!$C$1:$C$8743,0),IF($B$11="זכר",4,5)),1),0)</f>
        <v>0</v>
      </c>
      <c r="AA288">
        <f t="shared" si="107"/>
        <v>0</v>
      </c>
      <c r="AB288">
        <f t="shared" si="119"/>
        <v>0</v>
      </c>
      <c r="AC288">
        <f>IF($B$15,_xlfn.IFNA(INDEX(תמותה!$A$1:$E$121,MATCH(U288,תמותה!$A$1:A$121,0),IF($B$11="זכר",3,5)),1),0)</f>
        <v>0</v>
      </c>
      <c r="AD288">
        <f t="shared" si="108"/>
        <v>0</v>
      </c>
      <c r="AE288">
        <f t="shared" si="109"/>
        <v>0</v>
      </c>
      <c r="AF288">
        <f t="shared" si="120"/>
        <v>0</v>
      </c>
      <c r="AG288">
        <f t="shared" si="121"/>
        <v>0</v>
      </c>
      <c r="AH288">
        <f t="shared" si="122"/>
        <v>0</v>
      </c>
      <c r="AI288">
        <f t="shared" si="123"/>
        <v>0</v>
      </c>
      <c r="AJ288">
        <f t="shared" si="124"/>
        <v>0</v>
      </c>
    </row>
    <row r="289" spans="5:36" x14ac:dyDescent="0.2">
      <c r="E289">
        <f t="shared" si="110"/>
        <v>0</v>
      </c>
      <c r="F289">
        <f t="shared" si="100"/>
        <v>0</v>
      </c>
      <c r="G289">
        <f t="shared" si="101"/>
        <v>0</v>
      </c>
      <c r="H289">
        <f t="shared" si="102"/>
        <v>0</v>
      </c>
      <c r="I289">
        <f t="shared" si="111"/>
        <v>0</v>
      </c>
      <c r="J289">
        <f t="shared" si="112"/>
        <v>0</v>
      </c>
      <c r="K289">
        <f t="shared" si="113"/>
        <v>0</v>
      </c>
      <c r="L289">
        <f t="shared" si="114"/>
        <v>0</v>
      </c>
      <c r="M289">
        <f t="shared" si="115"/>
        <v>0</v>
      </c>
      <c r="N289">
        <f t="shared" si="116"/>
        <v>0</v>
      </c>
      <c r="O289">
        <f>IF($B$14,_xlfn.IFNA(INDEX(תמותה!$A$1:$E$121,MATCH(F289,תמותה!$A$1:A$121,0),IF($B$9="זכר",2,4)),1),0)</f>
        <v>0</v>
      </c>
      <c r="P289">
        <f>IF($B$14,_xlfn.IFNA(INDEX('שיפור תמותה'!$A$1:$E$8743,MATCH(F289&amp;G289,'שיפור תמותה'!$C$1:$C$8743,0),IF($B$9="זכר",4,5)),1),0)</f>
        <v>0</v>
      </c>
      <c r="Q289">
        <f>IF($B$14,_xlfn.IFNA(INDEX('שיפור תמותה'!$A$1:$E$8743,MATCH(F289&amp;G289-1,'שיפור תמותה'!$C$1:$C$8743,0),IF($B$9="זכר",4,5)),1),0)</f>
        <v>0</v>
      </c>
      <c r="R289">
        <f t="shared" si="103"/>
        <v>0</v>
      </c>
      <c r="S289">
        <f t="shared" si="104"/>
        <v>0</v>
      </c>
      <c r="T289">
        <f t="shared" si="117"/>
        <v>0</v>
      </c>
      <c r="U289">
        <f t="shared" si="105"/>
        <v>0</v>
      </c>
      <c r="V289">
        <f t="shared" si="106"/>
        <v>0</v>
      </c>
      <c r="W289">
        <f t="shared" si="118"/>
        <v>0</v>
      </c>
      <c r="X289">
        <f>IF($B$15,_xlfn.IFNA(INDEX(תמותה!$A$1:$E$121,MATCH(U289,תמותה!$A$1:A$121,0),IF($B$11="זכר",2,4)),1),0)</f>
        <v>0</v>
      </c>
      <c r="Y289">
        <f>IF($B$15,_xlfn.IFNA(INDEX('שיפור תמותה'!$A$1:$E$8743,MATCH(U289&amp;V289,'שיפור תמותה'!$C$1:$C$8743,0),IF($B$11="זכר",4,5)),1),0)</f>
        <v>0</v>
      </c>
      <c r="Z289">
        <f>IF($B$15,_xlfn.IFNA(INDEX('שיפור תמותה'!$A$1:$E$8743,MATCH(U289&amp;V289-1,'שיפור תמותה'!$C$1:$C$8743,0),IF($B$11="זכר",4,5)),1),0)</f>
        <v>0</v>
      </c>
      <c r="AA289">
        <f t="shared" si="107"/>
        <v>0</v>
      </c>
      <c r="AB289">
        <f t="shared" si="119"/>
        <v>0</v>
      </c>
      <c r="AC289">
        <f>IF($B$15,_xlfn.IFNA(INDEX(תמותה!$A$1:$E$121,MATCH(U289,תמותה!$A$1:A$121,0),IF($B$11="זכר",3,5)),1),0)</f>
        <v>0</v>
      </c>
      <c r="AD289">
        <f t="shared" si="108"/>
        <v>0</v>
      </c>
      <c r="AE289">
        <f t="shared" si="109"/>
        <v>0</v>
      </c>
      <c r="AF289">
        <f t="shared" si="120"/>
        <v>0</v>
      </c>
      <c r="AG289">
        <f t="shared" si="121"/>
        <v>0</v>
      </c>
      <c r="AH289">
        <f t="shared" si="122"/>
        <v>0</v>
      </c>
      <c r="AI289">
        <f t="shared" si="123"/>
        <v>0</v>
      </c>
      <c r="AJ289">
        <f t="shared" si="124"/>
        <v>0</v>
      </c>
    </row>
    <row r="290" spans="5:36" x14ac:dyDescent="0.2">
      <c r="E290">
        <f t="shared" si="110"/>
        <v>0</v>
      </c>
      <c r="F290">
        <f t="shared" si="100"/>
        <v>0</v>
      </c>
      <c r="G290">
        <f t="shared" si="101"/>
        <v>0</v>
      </c>
      <c r="H290">
        <f t="shared" si="102"/>
        <v>0</v>
      </c>
      <c r="I290">
        <f t="shared" si="111"/>
        <v>0</v>
      </c>
      <c r="J290">
        <f t="shared" si="112"/>
        <v>0</v>
      </c>
      <c r="K290">
        <f t="shared" si="113"/>
        <v>0</v>
      </c>
      <c r="L290">
        <f t="shared" si="114"/>
        <v>0</v>
      </c>
      <c r="M290">
        <f t="shared" si="115"/>
        <v>0</v>
      </c>
      <c r="N290">
        <f t="shared" si="116"/>
        <v>0</v>
      </c>
      <c r="O290">
        <f>IF($B$14,_xlfn.IFNA(INDEX(תמותה!$A$1:$E$121,MATCH(F290,תמותה!$A$1:A$121,0),IF($B$9="זכר",2,4)),1),0)</f>
        <v>0</v>
      </c>
      <c r="P290">
        <f>IF($B$14,_xlfn.IFNA(INDEX('שיפור תמותה'!$A$1:$E$8743,MATCH(F290&amp;G290,'שיפור תמותה'!$C$1:$C$8743,0),IF($B$9="זכר",4,5)),1),0)</f>
        <v>0</v>
      </c>
      <c r="Q290">
        <f>IF($B$14,_xlfn.IFNA(INDEX('שיפור תמותה'!$A$1:$E$8743,MATCH(F290&amp;G290-1,'שיפור תמותה'!$C$1:$C$8743,0),IF($B$9="זכר",4,5)),1),0)</f>
        <v>0</v>
      </c>
      <c r="R290">
        <f t="shared" si="103"/>
        <v>0</v>
      </c>
      <c r="S290">
        <f t="shared" si="104"/>
        <v>0</v>
      </c>
      <c r="T290">
        <f t="shared" si="117"/>
        <v>0</v>
      </c>
      <c r="U290">
        <f t="shared" si="105"/>
        <v>0</v>
      </c>
      <c r="V290">
        <f t="shared" si="106"/>
        <v>0</v>
      </c>
      <c r="W290">
        <f t="shared" si="118"/>
        <v>0</v>
      </c>
      <c r="X290">
        <f>IF($B$15,_xlfn.IFNA(INDEX(תמותה!$A$1:$E$121,MATCH(U290,תמותה!$A$1:A$121,0),IF($B$11="זכר",2,4)),1),0)</f>
        <v>0</v>
      </c>
      <c r="Y290">
        <f>IF($B$15,_xlfn.IFNA(INDEX('שיפור תמותה'!$A$1:$E$8743,MATCH(U290&amp;V290,'שיפור תמותה'!$C$1:$C$8743,0),IF($B$11="זכר",4,5)),1),0)</f>
        <v>0</v>
      </c>
      <c r="Z290">
        <f>IF($B$15,_xlfn.IFNA(INDEX('שיפור תמותה'!$A$1:$E$8743,MATCH(U290&amp;V290-1,'שיפור תמותה'!$C$1:$C$8743,0),IF($B$11="זכר",4,5)),1),0)</f>
        <v>0</v>
      </c>
      <c r="AA290">
        <f t="shared" si="107"/>
        <v>0</v>
      </c>
      <c r="AB290">
        <f t="shared" si="119"/>
        <v>0</v>
      </c>
      <c r="AC290">
        <f>IF($B$15,_xlfn.IFNA(INDEX(תמותה!$A$1:$E$121,MATCH(U290,תמותה!$A$1:A$121,0),IF($B$11="זכר",3,5)),1),0)</f>
        <v>0</v>
      </c>
      <c r="AD290">
        <f t="shared" si="108"/>
        <v>0</v>
      </c>
      <c r="AE290">
        <f t="shared" si="109"/>
        <v>0</v>
      </c>
      <c r="AF290">
        <f t="shared" si="120"/>
        <v>0</v>
      </c>
      <c r="AG290">
        <f t="shared" si="121"/>
        <v>0</v>
      </c>
      <c r="AH290">
        <f t="shared" si="122"/>
        <v>0</v>
      </c>
      <c r="AI290">
        <f t="shared" si="123"/>
        <v>0</v>
      </c>
      <c r="AJ290">
        <f t="shared" si="124"/>
        <v>0</v>
      </c>
    </row>
    <row r="291" spans="5:36" x14ac:dyDescent="0.2">
      <c r="E291">
        <f t="shared" si="110"/>
        <v>0</v>
      </c>
      <c r="F291">
        <f t="shared" si="100"/>
        <v>0</v>
      </c>
      <c r="G291">
        <f t="shared" si="101"/>
        <v>0</v>
      </c>
      <c r="H291">
        <f t="shared" si="102"/>
        <v>0</v>
      </c>
      <c r="I291">
        <f t="shared" si="111"/>
        <v>0</v>
      </c>
      <c r="J291">
        <f t="shared" si="112"/>
        <v>0</v>
      </c>
      <c r="K291">
        <f t="shared" si="113"/>
        <v>0</v>
      </c>
      <c r="L291">
        <f t="shared" si="114"/>
        <v>0</v>
      </c>
      <c r="M291">
        <f t="shared" si="115"/>
        <v>0</v>
      </c>
      <c r="N291">
        <f t="shared" si="116"/>
        <v>0</v>
      </c>
      <c r="O291">
        <f>IF($B$14,_xlfn.IFNA(INDEX(תמותה!$A$1:$E$121,MATCH(F291,תמותה!$A$1:A$121,0),IF($B$9="זכר",2,4)),1),0)</f>
        <v>0</v>
      </c>
      <c r="P291">
        <f>IF($B$14,_xlfn.IFNA(INDEX('שיפור תמותה'!$A$1:$E$8743,MATCH(F291&amp;G291,'שיפור תמותה'!$C$1:$C$8743,0),IF($B$9="זכר",4,5)),1),0)</f>
        <v>0</v>
      </c>
      <c r="Q291">
        <f>IF($B$14,_xlfn.IFNA(INDEX('שיפור תמותה'!$A$1:$E$8743,MATCH(F291&amp;G291-1,'שיפור תמותה'!$C$1:$C$8743,0),IF($B$9="זכר",4,5)),1),0)</f>
        <v>0</v>
      </c>
      <c r="R291">
        <f t="shared" si="103"/>
        <v>0</v>
      </c>
      <c r="S291">
        <f t="shared" si="104"/>
        <v>0</v>
      </c>
      <c r="T291">
        <f t="shared" si="117"/>
        <v>0</v>
      </c>
      <c r="U291">
        <f t="shared" si="105"/>
        <v>0</v>
      </c>
      <c r="V291">
        <f t="shared" si="106"/>
        <v>0</v>
      </c>
      <c r="W291">
        <f t="shared" si="118"/>
        <v>0</v>
      </c>
      <c r="X291">
        <f>IF($B$15,_xlfn.IFNA(INDEX(תמותה!$A$1:$E$121,MATCH(U291,תמותה!$A$1:A$121,0),IF($B$11="זכר",2,4)),1),0)</f>
        <v>0</v>
      </c>
      <c r="Y291">
        <f>IF($B$15,_xlfn.IFNA(INDEX('שיפור תמותה'!$A$1:$E$8743,MATCH(U291&amp;V291,'שיפור תמותה'!$C$1:$C$8743,0),IF($B$11="זכר",4,5)),1),0)</f>
        <v>0</v>
      </c>
      <c r="Z291">
        <f>IF($B$15,_xlfn.IFNA(INDEX('שיפור תמותה'!$A$1:$E$8743,MATCH(U291&amp;V291-1,'שיפור תמותה'!$C$1:$C$8743,0),IF($B$11="זכר",4,5)),1),0)</f>
        <v>0</v>
      </c>
      <c r="AA291">
        <f t="shared" si="107"/>
        <v>0</v>
      </c>
      <c r="AB291">
        <f t="shared" si="119"/>
        <v>0</v>
      </c>
      <c r="AC291">
        <f>IF($B$15,_xlfn.IFNA(INDEX(תמותה!$A$1:$E$121,MATCH(U291,תמותה!$A$1:A$121,0),IF($B$11="זכר",3,5)),1),0)</f>
        <v>0</v>
      </c>
      <c r="AD291">
        <f t="shared" si="108"/>
        <v>0</v>
      </c>
      <c r="AE291">
        <f t="shared" si="109"/>
        <v>0</v>
      </c>
      <c r="AF291">
        <f t="shared" si="120"/>
        <v>0</v>
      </c>
      <c r="AG291">
        <f t="shared" si="121"/>
        <v>0</v>
      </c>
      <c r="AH291">
        <f t="shared" si="122"/>
        <v>0</v>
      </c>
      <c r="AI291">
        <f t="shared" si="123"/>
        <v>0</v>
      </c>
      <c r="AJ291">
        <f t="shared" si="124"/>
        <v>0</v>
      </c>
    </row>
    <row r="292" spans="5:36" x14ac:dyDescent="0.2">
      <c r="E292">
        <f t="shared" si="110"/>
        <v>0</v>
      </c>
      <c r="F292">
        <f t="shared" si="100"/>
        <v>0</v>
      </c>
      <c r="G292">
        <f t="shared" si="101"/>
        <v>0</v>
      </c>
      <c r="H292">
        <f t="shared" si="102"/>
        <v>0</v>
      </c>
      <c r="I292">
        <f t="shared" si="111"/>
        <v>0</v>
      </c>
      <c r="J292">
        <f t="shared" si="112"/>
        <v>0</v>
      </c>
      <c r="K292">
        <f t="shared" si="113"/>
        <v>0</v>
      </c>
      <c r="L292">
        <f t="shared" si="114"/>
        <v>0</v>
      </c>
      <c r="M292">
        <f t="shared" si="115"/>
        <v>0</v>
      </c>
      <c r="N292">
        <f t="shared" si="116"/>
        <v>0</v>
      </c>
      <c r="O292">
        <f>IF($B$14,_xlfn.IFNA(INDEX(תמותה!$A$1:$E$121,MATCH(F292,תמותה!$A$1:A$121,0),IF($B$9="זכר",2,4)),1),0)</f>
        <v>0</v>
      </c>
      <c r="P292">
        <f>IF($B$14,_xlfn.IFNA(INDEX('שיפור תמותה'!$A$1:$E$8743,MATCH(F292&amp;G292,'שיפור תמותה'!$C$1:$C$8743,0),IF($B$9="זכר",4,5)),1),0)</f>
        <v>0</v>
      </c>
      <c r="Q292">
        <f>IF($B$14,_xlfn.IFNA(INDEX('שיפור תמותה'!$A$1:$E$8743,MATCH(F292&amp;G292-1,'שיפור תמותה'!$C$1:$C$8743,0),IF($B$9="זכר",4,5)),1),0)</f>
        <v>0</v>
      </c>
      <c r="R292">
        <f t="shared" si="103"/>
        <v>0</v>
      </c>
      <c r="S292">
        <f t="shared" si="104"/>
        <v>0</v>
      </c>
      <c r="T292">
        <f t="shared" si="117"/>
        <v>0</v>
      </c>
      <c r="U292">
        <f t="shared" si="105"/>
        <v>0</v>
      </c>
      <c r="V292">
        <f t="shared" si="106"/>
        <v>0</v>
      </c>
      <c r="W292">
        <f t="shared" si="118"/>
        <v>0</v>
      </c>
      <c r="X292">
        <f>IF($B$15,_xlfn.IFNA(INDEX(תמותה!$A$1:$E$121,MATCH(U292,תמותה!$A$1:A$121,0),IF($B$11="זכר",2,4)),1),0)</f>
        <v>0</v>
      </c>
      <c r="Y292">
        <f>IF($B$15,_xlfn.IFNA(INDEX('שיפור תמותה'!$A$1:$E$8743,MATCH(U292&amp;V292,'שיפור תמותה'!$C$1:$C$8743,0),IF($B$11="זכר",4,5)),1),0)</f>
        <v>0</v>
      </c>
      <c r="Z292">
        <f>IF($B$15,_xlfn.IFNA(INDEX('שיפור תמותה'!$A$1:$E$8743,MATCH(U292&amp;V292-1,'שיפור תמותה'!$C$1:$C$8743,0),IF($B$11="זכר",4,5)),1),0)</f>
        <v>0</v>
      </c>
      <c r="AA292">
        <f t="shared" si="107"/>
        <v>0</v>
      </c>
      <c r="AB292">
        <f t="shared" si="119"/>
        <v>0</v>
      </c>
      <c r="AC292">
        <f>IF($B$15,_xlfn.IFNA(INDEX(תמותה!$A$1:$E$121,MATCH(U292,תמותה!$A$1:A$121,0),IF($B$11="זכר",3,5)),1),0)</f>
        <v>0</v>
      </c>
      <c r="AD292">
        <f t="shared" si="108"/>
        <v>0</v>
      </c>
      <c r="AE292">
        <f t="shared" si="109"/>
        <v>0</v>
      </c>
      <c r="AF292">
        <f t="shared" si="120"/>
        <v>0</v>
      </c>
      <c r="AG292">
        <f t="shared" si="121"/>
        <v>0</v>
      </c>
      <c r="AH292">
        <f t="shared" si="122"/>
        <v>0</v>
      </c>
      <c r="AI292">
        <f t="shared" si="123"/>
        <v>0</v>
      </c>
      <c r="AJ292">
        <f t="shared" si="124"/>
        <v>0</v>
      </c>
    </row>
    <row r="293" spans="5:36" x14ac:dyDescent="0.2">
      <c r="E293">
        <f t="shared" si="110"/>
        <v>0</v>
      </c>
      <c r="F293">
        <f t="shared" si="100"/>
        <v>0</v>
      </c>
      <c r="G293">
        <f t="shared" si="101"/>
        <v>0</v>
      </c>
      <c r="H293">
        <f t="shared" si="102"/>
        <v>0</v>
      </c>
      <c r="I293">
        <f t="shared" si="111"/>
        <v>0</v>
      </c>
      <c r="J293">
        <f t="shared" si="112"/>
        <v>0</v>
      </c>
      <c r="K293">
        <f t="shared" si="113"/>
        <v>0</v>
      </c>
      <c r="L293">
        <f t="shared" si="114"/>
        <v>0</v>
      </c>
      <c r="M293">
        <f t="shared" si="115"/>
        <v>0</v>
      </c>
      <c r="N293">
        <f t="shared" si="116"/>
        <v>0</v>
      </c>
      <c r="O293">
        <f>IF($B$14,_xlfn.IFNA(INDEX(תמותה!$A$1:$E$121,MATCH(F293,תמותה!$A$1:A$121,0),IF($B$9="זכר",2,4)),1),0)</f>
        <v>0</v>
      </c>
      <c r="P293">
        <f>IF($B$14,_xlfn.IFNA(INDEX('שיפור תמותה'!$A$1:$E$8743,MATCH(F293&amp;G293,'שיפור תמותה'!$C$1:$C$8743,0),IF($B$9="זכר",4,5)),1),0)</f>
        <v>0</v>
      </c>
      <c r="Q293">
        <f>IF($B$14,_xlfn.IFNA(INDEX('שיפור תמותה'!$A$1:$E$8743,MATCH(F293&amp;G293-1,'שיפור תמותה'!$C$1:$C$8743,0),IF($B$9="זכר",4,5)),1),0)</f>
        <v>0</v>
      </c>
      <c r="R293">
        <f t="shared" si="103"/>
        <v>0</v>
      </c>
      <c r="S293">
        <f t="shared" si="104"/>
        <v>0</v>
      </c>
      <c r="T293">
        <f t="shared" si="117"/>
        <v>0</v>
      </c>
      <c r="U293">
        <f t="shared" si="105"/>
        <v>0</v>
      </c>
      <c r="V293">
        <f t="shared" si="106"/>
        <v>0</v>
      </c>
      <c r="W293">
        <f t="shared" si="118"/>
        <v>0</v>
      </c>
      <c r="X293">
        <f>IF($B$15,_xlfn.IFNA(INDEX(תמותה!$A$1:$E$121,MATCH(U293,תמותה!$A$1:A$121,0),IF($B$11="זכר",2,4)),1),0)</f>
        <v>0</v>
      </c>
      <c r="Y293">
        <f>IF($B$15,_xlfn.IFNA(INDEX('שיפור תמותה'!$A$1:$E$8743,MATCH(U293&amp;V293,'שיפור תמותה'!$C$1:$C$8743,0),IF($B$11="זכר",4,5)),1),0)</f>
        <v>0</v>
      </c>
      <c r="Z293">
        <f>IF($B$15,_xlfn.IFNA(INDEX('שיפור תמותה'!$A$1:$E$8743,MATCH(U293&amp;V293-1,'שיפור תמותה'!$C$1:$C$8743,0),IF($B$11="זכר",4,5)),1),0)</f>
        <v>0</v>
      </c>
      <c r="AA293">
        <f t="shared" si="107"/>
        <v>0</v>
      </c>
      <c r="AB293">
        <f t="shared" si="119"/>
        <v>0</v>
      </c>
      <c r="AC293">
        <f>IF($B$15,_xlfn.IFNA(INDEX(תמותה!$A$1:$E$121,MATCH(U293,תמותה!$A$1:A$121,0),IF($B$11="זכר",3,5)),1),0)</f>
        <v>0</v>
      </c>
      <c r="AD293">
        <f t="shared" si="108"/>
        <v>0</v>
      </c>
      <c r="AE293">
        <f t="shared" si="109"/>
        <v>0</v>
      </c>
      <c r="AF293">
        <f t="shared" si="120"/>
        <v>0</v>
      </c>
      <c r="AG293">
        <f t="shared" si="121"/>
        <v>0</v>
      </c>
      <c r="AH293">
        <f t="shared" si="122"/>
        <v>0</v>
      </c>
      <c r="AI293">
        <f t="shared" si="123"/>
        <v>0</v>
      </c>
      <c r="AJ293">
        <f t="shared" si="124"/>
        <v>0</v>
      </c>
    </row>
    <row r="294" spans="5:36" x14ac:dyDescent="0.2">
      <c r="E294">
        <f t="shared" si="110"/>
        <v>0</v>
      </c>
      <c r="F294">
        <f t="shared" si="100"/>
        <v>0</v>
      </c>
      <c r="G294">
        <f t="shared" si="101"/>
        <v>0</v>
      </c>
      <c r="H294">
        <f t="shared" si="102"/>
        <v>0</v>
      </c>
      <c r="I294">
        <f t="shared" si="111"/>
        <v>0</v>
      </c>
      <c r="J294">
        <f t="shared" si="112"/>
        <v>0</v>
      </c>
      <c r="K294">
        <f t="shared" si="113"/>
        <v>0</v>
      </c>
      <c r="L294">
        <f t="shared" si="114"/>
        <v>0</v>
      </c>
      <c r="M294">
        <f t="shared" si="115"/>
        <v>0</v>
      </c>
      <c r="N294">
        <f t="shared" si="116"/>
        <v>0</v>
      </c>
      <c r="O294">
        <f>IF($B$14,_xlfn.IFNA(INDEX(תמותה!$A$1:$E$121,MATCH(F294,תמותה!$A$1:A$121,0),IF($B$9="זכר",2,4)),1),0)</f>
        <v>0</v>
      </c>
      <c r="P294">
        <f>IF($B$14,_xlfn.IFNA(INDEX('שיפור תמותה'!$A$1:$E$8743,MATCH(F294&amp;G294,'שיפור תמותה'!$C$1:$C$8743,0),IF($B$9="זכר",4,5)),1),0)</f>
        <v>0</v>
      </c>
      <c r="Q294">
        <f>IF($B$14,_xlfn.IFNA(INDEX('שיפור תמותה'!$A$1:$E$8743,MATCH(F294&amp;G294-1,'שיפור תמותה'!$C$1:$C$8743,0),IF($B$9="זכר",4,5)),1),0)</f>
        <v>0</v>
      </c>
      <c r="R294">
        <f t="shared" si="103"/>
        <v>0</v>
      </c>
      <c r="S294">
        <f t="shared" si="104"/>
        <v>0</v>
      </c>
      <c r="T294">
        <f t="shared" si="117"/>
        <v>0</v>
      </c>
      <c r="U294">
        <f t="shared" si="105"/>
        <v>0</v>
      </c>
      <c r="V294">
        <f t="shared" si="106"/>
        <v>0</v>
      </c>
      <c r="W294">
        <f t="shared" si="118"/>
        <v>0</v>
      </c>
      <c r="X294">
        <f>IF($B$15,_xlfn.IFNA(INDEX(תמותה!$A$1:$E$121,MATCH(U294,תמותה!$A$1:A$121,0),IF($B$11="זכר",2,4)),1),0)</f>
        <v>0</v>
      </c>
      <c r="Y294">
        <f>IF($B$15,_xlfn.IFNA(INDEX('שיפור תמותה'!$A$1:$E$8743,MATCH(U294&amp;V294,'שיפור תמותה'!$C$1:$C$8743,0),IF($B$11="זכר",4,5)),1),0)</f>
        <v>0</v>
      </c>
      <c r="Z294">
        <f>IF($B$15,_xlfn.IFNA(INDEX('שיפור תמותה'!$A$1:$E$8743,MATCH(U294&amp;V294-1,'שיפור תמותה'!$C$1:$C$8743,0),IF($B$11="זכר",4,5)),1),0)</f>
        <v>0</v>
      </c>
      <c r="AA294">
        <f t="shared" si="107"/>
        <v>0</v>
      </c>
      <c r="AB294">
        <f t="shared" si="119"/>
        <v>0</v>
      </c>
      <c r="AC294">
        <f>IF($B$15,_xlfn.IFNA(INDEX(תמותה!$A$1:$E$121,MATCH(U294,תמותה!$A$1:A$121,0),IF($B$11="זכר",3,5)),1),0)</f>
        <v>0</v>
      </c>
      <c r="AD294">
        <f t="shared" si="108"/>
        <v>0</v>
      </c>
      <c r="AE294">
        <f t="shared" si="109"/>
        <v>0</v>
      </c>
      <c r="AF294">
        <f t="shared" si="120"/>
        <v>0</v>
      </c>
      <c r="AG294">
        <f t="shared" si="121"/>
        <v>0</v>
      </c>
      <c r="AH294">
        <f t="shared" si="122"/>
        <v>0</v>
      </c>
      <c r="AI294">
        <f t="shared" si="123"/>
        <v>0</v>
      </c>
      <c r="AJ294">
        <f t="shared" si="124"/>
        <v>0</v>
      </c>
    </row>
    <row r="295" spans="5:36" x14ac:dyDescent="0.2">
      <c r="E295">
        <f t="shared" si="110"/>
        <v>0</v>
      </c>
      <c r="F295">
        <f t="shared" si="100"/>
        <v>0</v>
      </c>
      <c r="G295">
        <f t="shared" si="101"/>
        <v>0</v>
      </c>
      <c r="H295">
        <f t="shared" si="102"/>
        <v>0</v>
      </c>
      <c r="I295">
        <f t="shared" si="111"/>
        <v>0</v>
      </c>
      <c r="J295">
        <f t="shared" si="112"/>
        <v>0</v>
      </c>
      <c r="K295">
        <f t="shared" si="113"/>
        <v>0</v>
      </c>
      <c r="L295">
        <f t="shared" si="114"/>
        <v>0</v>
      </c>
      <c r="M295">
        <f t="shared" si="115"/>
        <v>0</v>
      </c>
      <c r="N295">
        <f t="shared" si="116"/>
        <v>0</v>
      </c>
      <c r="O295">
        <f>IF($B$14,_xlfn.IFNA(INDEX(תמותה!$A$1:$E$121,MATCH(F295,תמותה!$A$1:A$121,0),IF($B$9="זכר",2,4)),1),0)</f>
        <v>0</v>
      </c>
      <c r="P295">
        <f>IF($B$14,_xlfn.IFNA(INDEX('שיפור תמותה'!$A$1:$E$8743,MATCH(F295&amp;G295,'שיפור תמותה'!$C$1:$C$8743,0),IF($B$9="זכר",4,5)),1),0)</f>
        <v>0</v>
      </c>
      <c r="Q295">
        <f>IF($B$14,_xlfn.IFNA(INDEX('שיפור תמותה'!$A$1:$E$8743,MATCH(F295&amp;G295-1,'שיפור תמותה'!$C$1:$C$8743,0),IF($B$9="זכר",4,5)),1),0)</f>
        <v>0</v>
      </c>
      <c r="R295">
        <f t="shared" si="103"/>
        <v>0</v>
      </c>
      <c r="S295">
        <f t="shared" si="104"/>
        <v>0</v>
      </c>
      <c r="T295">
        <f t="shared" si="117"/>
        <v>0</v>
      </c>
      <c r="U295">
        <f t="shared" si="105"/>
        <v>0</v>
      </c>
      <c r="V295">
        <f t="shared" si="106"/>
        <v>0</v>
      </c>
      <c r="W295">
        <f t="shared" si="118"/>
        <v>0</v>
      </c>
      <c r="X295">
        <f>IF($B$15,_xlfn.IFNA(INDEX(תמותה!$A$1:$E$121,MATCH(U295,תמותה!$A$1:A$121,0),IF($B$11="זכר",2,4)),1),0)</f>
        <v>0</v>
      </c>
      <c r="Y295">
        <f>IF($B$15,_xlfn.IFNA(INDEX('שיפור תמותה'!$A$1:$E$8743,MATCH(U295&amp;V295,'שיפור תמותה'!$C$1:$C$8743,0),IF($B$11="זכר",4,5)),1),0)</f>
        <v>0</v>
      </c>
      <c r="Z295">
        <f>IF($B$15,_xlfn.IFNA(INDEX('שיפור תמותה'!$A$1:$E$8743,MATCH(U295&amp;V295-1,'שיפור תמותה'!$C$1:$C$8743,0),IF($B$11="זכר",4,5)),1),0)</f>
        <v>0</v>
      </c>
      <c r="AA295">
        <f t="shared" si="107"/>
        <v>0</v>
      </c>
      <c r="AB295">
        <f t="shared" si="119"/>
        <v>0</v>
      </c>
      <c r="AC295">
        <f>IF($B$15,_xlfn.IFNA(INDEX(תמותה!$A$1:$E$121,MATCH(U295,תמותה!$A$1:A$121,0),IF($B$11="זכר",3,5)),1),0)</f>
        <v>0</v>
      </c>
      <c r="AD295">
        <f t="shared" si="108"/>
        <v>0</v>
      </c>
      <c r="AE295">
        <f t="shared" si="109"/>
        <v>0</v>
      </c>
      <c r="AF295">
        <f t="shared" si="120"/>
        <v>0</v>
      </c>
      <c r="AG295">
        <f t="shared" si="121"/>
        <v>0</v>
      </c>
      <c r="AH295">
        <f t="shared" si="122"/>
        <v>0</v>
      </c>
      <c r="AI295">
        <f t="shared" si="123"/>
        <v>0</v>
      </c>
      <c r="AJ295">
        <f t="shared" si="124"/>
        <v>0</v>
      </c>
    </row>
    <row r="296" spans="5:36" x14ac:dyDescent="0.2">
      <c r="E296">
        <f t="shared" si="110"/>
        <v>0</v>
      </c>
      <c r="F296">
        <f t="shared" si="100"/>
        <v>0</v>
      </c>
      <c r="G296">
        <f t="shared" si="101"/>
        <v>0</v>
      </c>
      <c r="H296">
        <f t="shared" si="102"/>
        <v>0</v>
      </c>
      <c r="I296">
        <f t="shared" si="111"/>
        <v>0</v>
      </c>
      <c r="J296">
        <f t="shared" si="112"/>
        <v>0</v>
      </c>
      <c r="K296">
        <f t="shared" si="113"/>
        <v>0</v>
      </c>
      <c r="L296">
        <f t="shared" si="114"/>
        <v>0</v>
      </c>
      <c r="M296">
        <f t="shared" si="115"/>
        <v>0</v>
      </c>
      <c r="N296">
        <f t="shared" si="116"/>
        <v>0</v>
      </c>
      <c r="O296">
        <f>IF($B$14,_xlfn.IFNA(INDEX(תמותה!$A$1:$E$121,MATCH(F296,תמותה!$A$1:A$121,0),IF($B$9="זכר",2,4)),1),0)</f>
        <v>0</v>
      </c>
      <c r="P296">
        <f>IF($B$14,_xlfn.IFNA(INDEX('שיפור תמותה'!$A$1:$E$8743,MATCH(F296&amp;G296,'שיפור תמותה'!$C$1:$C$8743,0),IF($B$9="זכר",4,5)),1),0)</f>
        <v>0</v>
      </c>
      <c r="Q296">
        <f>IF($B$14,_xlfn.IFNA(INDEX('שיפור תמותה'!$A$1:$E$8743,MATCH(F296&amp;G296-1,'שיפור תמותה'!$C$1:$C$8743,0),IF($B$9="זכר",4,5)),1),0)</f>
        <v>0</v>
      </c>
      <c r="R296">
        <f t="shared" si="103"/>
        <v>0</v>
      </c>
      <c r="S296">
        <f t="shared" si="104"/>
        <v>0</v>
      </c>
      <c r="T296">
        <f t="shared" si="117"/>
        <v>0</v>
      </c>
      <c r="U296">
        <f t="shared" si="105"/>
        <v>0</v>
      </c>
      <c r="V296">
        <f t="shared" si="106"/>
        <v>0</v>
      </c>
      <c r="W296">
        <f t="shared" si="118"/>
        <v>0</v>
      </c>
      <c r="X296">
        <f>IF($B$15,_xlfn.IFNA(INDEX(תמותה!$A$1:$E$121,MATCH(U296,תמותה!$A$1:A$121,0),IF($B$11="זכר",2,4)),1),0)</f>
        <v>0</v>
      </c>
      <c r="Y296">
        <f>IF($B$15,_xlfn.IFNA(INDEX('שיפור תמותה'!$A$1:$E$8743,MATCH(U296&amp;V296,'שיפור תמותה'!$C$1:$C$8743,0),IF($B$11="זכר",4,5)),1),0)</f>
        <v>0</v>
      </c>
      <c r="Z296">
        <f>IF($B$15,_xlfn.IFNA(INDEX('שיפור תמותה'!$A$1:$E$8743,MATCH(U296&amp;V296-1,'שיפור תמותה'!$C$1:$C$8743,0),IF($B$11="זכר",4,5)),1),0)</f>
        <v>0</v>
      </c>
      <c r="AA296">
        <f t="shared" si="107"/>
        <v>0</v>
      </c>
      <c r="AB296">
        <f t="shared" si="119"/>
        <v>0</v>
      </c>
      <c r="AC296">
        <f>IF($B$15,_xlfn.IFNA(INDEX(תמותה!$A$1:$E$121,MATCH(U296,תמותה!$A$1:A$121,0),IF($B$11="זכר",3,5)),1),0)</f>
        <v>0</v>
      </c>
      <c r="AD296">
        <f t="shared" si="108"/>
        <v>0</v>
      </c>
      <c r="AE296">
        <f t="shared" si="109"/>
        <v>0</v>
      </c>
      <c r="AF296">
        <f t="shared" si="120"/>
        <v>0</v>
      </c>
      <c r="AG296">
        <f t="shared" si="121"/>
        <v>0</v>
      </c>
      <c r="AH296">
        <f t="shared" si="122"/>
        <v>0</v>
      </c>
      <c r="AI296">
        <f t="shared" si="123"/>
        <v>0</v>
      </c>
      <c r="AJ296">
        <f t="shared" si="124"/>
        <v>0</v>
      </c>
    </row>
    <row r="297" spans="5:36" x14ac:dyDescent="0.2">
      <c r="E297">
        <f t="shared" si="110"/>
        <v>0</v>
      </c>
      <c r="F297">
        <f t="shared" si="100"/>
        <v>0</v>
      </c>
      <c r="G297">
        <f t="shared" si="101"/>
        <v>0</v>
      </c>
      <c r="H297">
        <f t="shared" si="102"/>
        <v>0</v>
      </c>
      <c r="I297">
        <f t="shared" si="111"/>
        <v>0</v>
      </c>
      <c r="J297">
        <f t="shared" si="112"/>
        <v>0</v>
      </c>
      <c r="K297">
        <f t="shared" si="113"/>
        <v>0</v>
      </c>
      <c r="L297">
        <f t="shared" si="114"/>
        <v>0</v>
      </c>
      <c r="M297">
        <f t="shared" si="115"/>
        <v>0</v>
      </c>
      <c r="N297">
        <f t="shared" si="116"/>
        <v>0</v>
      </c>
      <c r="O297">
        <f>IF($B$14,_xlfn.IFNA(INDEX(תמותה!$A$1:$E$121,MATCH(F297,תמותה!$A$1:A$121,0),IF($B$9="זכר",2,4)),1),0)</f>
        <v>0</v>
      </c>
      <c r="P297">
        <f>IF($B$14,_xlfn.IFNA(INDEX('שיפור תמותה'!$A$1:$E$8743,MATCH(F297&amp;G297,'שיפור תמותה'!$C$1:$C$8743,0),IF($B$9="זכר",4,5)),1),0)</f>
        <v>0</v>
      </c>
      <c r="Q297">
        <f>IF($B$14,_xlfn.IFNA(INDEX('שיפור תמותה'!$A$1:$E$8743,MATCH(F297&amp;G297-1,'שיפור תמותה'!$C$1:$C$8743,0),IF($B$9="זכר",4,5)),1),0)</f>
        <v>0</v>
      </c>
      <c r="R297">
        <f t="shared" si="103"/>
        <v>0</v>
      </c>
      <c r="S297">
        <f t="shared" si="104"/>
        <v>0</v>
      </c>
      <c r="T297">
        <f t="shared" si="117"/>
        <v>0</v>
      </c>
      <c r="U297">
        <f t="shared" si="105"/>
        <v>0</v>
      </c>
      <c r="V297">
        <f t="shared" si="106"/>
        <v>0</v>
      </c>
      <c r="W297">
        <f t="shared" si="118"/>
        <v>0</v>
      </c>
      <c r="X297">
        <f>IF($B$15,_xlfn.IFNA(INDEX(תמותה!$A$1:$E$121,MATCH(U297,תמותה!$A$1:A$121,0),IF($B$11="זכר",2,4)),1),0)</f>
        <v>0</v>
      </c>
      <c r="Y297">
        <f>IF($B$15,_xlfn.IFNA(INDEX('שיפור תמותה'!$A$1:$E$8743,MATCH(U297&amp;V297,'שיפור תמותה'!$C$1:$C$8743,0),IF($B$11="זכר",4,5)),1),0)</f>
        <v>0</v>
      </c>
      <c r="Z297">
        <f>IF($B$15,_xlfn.IFNA(INDEX('שיפור תמותה'!$A$1:$E$8743,MATCH(U297&amp;V297-1,'שיפור תמותה'!$C$1:$C$8743,0),IF($B$11="זכר",4,5)),1),0)</f>
        <v>0</v>
      </c>
      <c r="AA297">
        <f t="shared" si="107"/>
        <v>0</v>
      </c>
      <c r="AB297">
        <f t="shared" si="119"/>
        <v>0</v>
      </c>
      <c r="AC297">
        <f>IF($B$15,_xlfn.IFNA(INDEX(תמותה!$A$1:$E$121,MATCH(U297,תמותה!$A$1:A$121,0),IF($B$11="זכר",3,5)),1),0)</f>
        <v>0</v>
      </c>
      <c r="AD297">
        <f t="shared" si="108"/>
        <v>0</v>
      </c>
      <c r="AE297">
        <f t="shared" si="109"/>
        <v>0</v>
      </c>
      <c r="AF297">
        <f t="shared" si="120"/>
        <v>0</v>
      </c>
      <c r="AG297">
        <f t="shared" si="121"/>
        <v>0</v>
      </c>
      <c r="AH297">
        <f t="shared" si="122"/>
        <v>0</v>
      </c>
      <c r="AI297">
        <f t="shared" si="123"/>
        <v>0</v>
      </c>
      <c r="AJ297">
        <f t="shared" si="124"/>
        <v>0</v>
      </c>
    </row>
    <row r="298" spans="5:36" x14ac:dyDescent="0.2">
      <c r="E298">
        <f t="shared" si="110"/>
        <v>0</v>
      </c>
      <c r="F298">
        <f t="shared" si="100"/>
        <v>0</v>
      </c>
      <c r="G298">
        <f t="shared" si="101"/>
        <v>0</v>
      </c>
      <c r="H298">
        <f t="shared" si="102"/>
        <v>0</v>
      </c>
      <c r="I298">
        <f t="shared" si="111"/>
        <v>0</v>
      </c>
      <c r="J298">
        <f t="shared" si="112"/>
        <v>0</v>
      </c>
      <c r="K298">
        <f t="shared" si="113"/>
        <v>0</v>
      </c>
      <c r="L298">
        <f t="shared" si="114"/>
        <v>0</v>
      </c>
      <c r="M298">
        <f t="shared" si="115"/>
        <v>0</v>
      </c>
      <c r="N298">
        <f t="shared" si="116"/>
        <v>0</v>
      </c>
      <c r="O298">
        <f>IF($B$14,_xlfn.IFNA(INDEX(תמותה!$A$1:$E$121,MATCH(F298,תמותה!$A$1:A$121,0),IF($B$9="זכר",2,4)),1),0)</f>
        <v>0</v>
      </c>
      <c r="P298">
        <f>IF($B$14,_xlfn.IFNA(INDEX('שיפור תמותה'!$A$1:$E$8743,MATCH(F298&amp;G298,'שיפור תמותה'!$C$1:$C$8743,0),IF($B$9="זכר",4,5)),1),0)</f>
        <v>0</v>
      </c>
      <c r="Q298">
        <f>IF($B$14,_xlfn.IFNA(INDEX('שיפור תמותה'!$A$1:$E$8743,MATCH(F298&amp;G298-1,'שיפור תמותה'!$C$1:$C$8743,0),IF($B$9="זכר",4,5)),1),0)</f>
        <v>0</v>
      </c>
      <c r="R298">
        <f t="shared" si="103"/>
        <v>0</v>
      </c>
      <c r="S298">
        <f t="shared" si="104"/>
        <v>0</v>
      </c>
      <c r="T298">
        <f t="shared" si="117"/>
        <v>0</v>
      </c>
      <c r="U298">
        <f t="shared" si="105"/>
        <v>0</v>
      </c>
      <c r="V298">
        <f t="shared" si="106"/>
        <v>0</v>
      </c>
      <c r="W298">
        <f t="shared" si="118"/>
        <v>0</v>
      </c>
      <c r="X298">
        <f>IF($B$15,_xlfn.IFNA(INDEX(תמותה!$A$1:$E$121,MATCH(U298,תמותה!$A$1:A$121,0),IF($B$11="זכר",2,4)),1),0)</f>
        <v>0</v>
      </c>
      <c r="Y298">
        <f>IF($B$15,_xlfn.IFNA(INDEX('שיפור תמותה'!$A$1:$E$8743,MATCH(U298&amp;V298,'שיפור תמותה'!$C$1:$C$8743,0),IF($B$11="זכר",4,5)),1),0)</f>
        <v>0</v>
      </c>
      <c r="Z298">
        <f>IF($B$15,_xlfn.IFNA(INDEX('שיפור תמותה'!$A$1:$E$8743,MATCH(U298&amp;V298-1,'שיפור תמותה'!$C$1:$C$8743,0),IF($B$11="זכר",4,5)),1),0)</f>
        <v>0</v>
      </c>
      <c r="AA298">
        <f t="shared" si="107"/>
        <v>0</v>
      </c>
      <c r="AB298">
        <f t="shared" si="119"/>
        <v>0</v>
      </c>
      <c r="AC298">
        <f>IF($B$15,_xlfn.IFNA(INDEX(תמותה!$A$1:$E$121,MATCH(U298,תמותה!$A$1:A$121,0),IF($B$11="זכר",3,5)),1),0)</f>
        <v>0</v>
      </c>
      <c r="AD298">
        <f t="shared" si="108"/>
        <v>0</v>
      </c>
      <c r="AE298">
        <f t="shared" si="109"/>
        <v>0</v>
      </c>
      <c r="AF298">
        <f t="shared" si="120"/>
        <v>0</v>
      </c>
      <c r="AG298">
        <f t="shared" si="121"/>
        <v>0</v>
      </c>
      <c r="AH298">
        <f t="shared" si="122"/>
        <v>0</v>
      </c>
      <c r="AI298">
        <f t="shared" si="123"/>
        <v>0</v>
      </c>
      <c r="AJ298">
        <f t="shared" si="124"/>
        <v>0</v>
      </c>
    </row>
    <row r="299" spans="5:36" x14ac:dyDescent="0.2">
      <c r="E299">
        <f t="shared" si="110"/>
        <v>0</v>
      </c>
      <c r="F299">
        <f t="shared" si="100"/>
        <v>0</v>
      </c>
      <c r="G299">
        <f t="shared" si="101"/>
        <v>0</v>
      </c>
      <c r="H299">
        <f t="shared" si="102"/>
        <v>0</v>
      </c>
      <c r="I299">
        <f t="shared" si="111"/>
        <v>0</v>
      </c>
      <c r="J299">
        <f t="shared" si="112"/>
        <v>0</v>
      </c>
      <c r="K299">
        <f t="shared" si="113"/>
        <v>0</v>
      </c>
      <c r="L299">
        <f t="shared" si="114"/>
        <v>0</v>
      </c>
      <c r="M299">
        <f t="shared" si="115"/>
        <v>0</v>
      </c>
      <c r="N299">
        <f t="shared" si="116"/>
        <v>0</v>
      </c>
      <c r="O299">
        <f>IF($B$14,_xlfn.IFNA(INDEX(תמותה!$A$1:$E$121,MATCH(F299,תמותה!$A$1:A$121,0),IF($B$9="זכר",2,4)),1),0)</f>
        <v>0</v>
      </c>
      <c r="P299">
        <f>IF($B$14,_xlfn.IFNA(INDEX('שיפור תמותה'!$A$1:$E$8743,MATCH(F299&amp;G299,'שיפור תמותה'!$C$1:$C$8743,0),IF($B$9="זכר",4,5)),1),0)</f>
        <v>0</v>
      </c>
      <c r="Q299">
        <f>IF($B$14,_xlfn.IFNA(INDEX('שיפור תמותה'!$A$1:$E$8743,MATCH(F299&amp;G299-1,'שיפור תמותה'!$C$1:$C$8743,0),IF($B$9="זכר",4,5)),1),0)</f>
        <v>0</v>
      </c>
      <c r="R299">
        <f t="shared" si="103"/>
        <v>0</v>
      </c>
      <c r="S299">
        <f t="shared" si="104"/>
        <v>0</v>
      </c>
      <c r="T299">
        <f t="shared" si="117"/>
        <v>0</v>
      </c>
      <c r="U299">
        <f t="shared" si="105"/>
        <v>0</v>
      </c>
      <c r="V299">
        <f t="shared" si="106"/>
        <v>0</v>
      </c>
      <c r="W299">
        <f t="shared" si="118"/>
        <v>0</v>
      </c>
      <c r="X299">
        <f>IF($B$15,_xlfn.IFNA(INDEX(תמותה!$A$1:$E$121,MATCH(U299,תמותה!$A$1:A$121,0),IF($B$11="זכר",2,4)),1),0)</f>
        <v>0</v>
      </c>
      <c r="Y299">
        <f>IF($B$15,_xlfn.IFNA(INDEX('שיפור תמותה'!$A$1:$E$8743,MATCH(U299&amp;V299,'שיפור תמותה'!$C$1:$C$8743,0),IF($B$11="זכר",4,5)),1),0)</f>
        <v>0</v>
      </c>
      <c r="Z299">
        <f>IF($B$15,_xlfn.IFNA(INDEX('שיפור תמותה'!$A$1:$E$8743,MATCH(U299&amp;V299-1,'שיפור תמותה'!$C$1:$C$8743,0),IF($B$11="זכר",4,5)),1),0)</f>
        <v>0</v>
      </c>
      <c r="AA299">
        <f t="shared" si="107"/>
        <v>0</v>
      </c>
      <c r="AB299">
        <f t="shared" si="119"/>
        <v>0</v>
      </c>
      <c r="AC299">
        <f>IF($B$15,_xlfn.IFNA(INDEX(תמותה!$A$1:$E$121,MATCH(U299,תמותה!$A$1:A$121,0),IF($B$11="זכר",3,5)),1),0)</f>
        <v>0</v>
      </c>
      <c r="AD299">
        <f t="shared" si="108"/>
        <v>0</v>
      </c>
      <c r="AE299">
        <f t="shared" si="109"/>
        <v>0</v>
      </c>
      <c r="AF299">
        <f t="shared" si="120"/>
        <v>0</v>
      </c>
      <c r="AG299">
        <f t="shared" si="121"/>
        <v>0</v>
      </c>
      <c r="AH299">
        <f t="shared" si="122"/>
        <v>0</v>
      </c>
      <c r="AI299">
        <f t="shared" si="123"/>
        <v>0</v>
      </c>
      <c r="AJ299">
        <f t="shared" si="124"/>
        <v>0</v>
      </c>
    </row>
    <row r="300" spans="5:36" x14ac:dyDescent="0.2">
      <c r="E300">
        <f t="shared" si="110"/>
        <v>0</v>
      </c>
      <c r="F300">
        <f t="shared" si="100"/>
        <v>0</v>
      </c>
      <c r="G300">
        <f t="shared" si="101"/>
        <v>0</v>
      </c>
      <c r="H300">
        <f t="shared" si="102"/>
        <v>0</v>
      </c>
      <c r="I300">
        <f t="shared" si="111"/>
        <v>0</v>
      </c>
      <c r="J300">
        <f t="shared" si="112"/>
        <v>0</v>
      </c>
      <c r="K300">
        <f t="shared" si="113"/>
        <v>0</v>
      </c>
      <c r="L300">
        <f t="shared" si="114"/>
        <v>0</v>
      </c>
      <c r="M300">
        <f t="shared" si="115"/>
        <v>0</v>
      </c>
      <c r="N300">
        <f t="shared" si="116"/>
        <v>0</v>
      </c>
      <c r="O300">
        <f>IF($B$14,_xlfn.IFNA(INDEX(תמותה!$A$1:$E$121,MATCH(F300,תמותה!$A$1:A$121,0),IF($B$9="זכר",2,4)),1),0)</f>
        <v>0</v>
      </c>
      <c r="P300">
        <f>IF($B$14,_xlfn.IFNA(INDEX('שיפור תמותה'!$A$1:$E$8743,MATCH(F300&amp;G300,'שיפור תמותה'!$C$1:$C$8743,0),IF($B$9="זכר",4,5)),1),0)</f>
        <v>0</v>
      </c>
      <c r="Q300">
        <f>IF($B$14,_xlfn.IFNA(INDEX('שיפור תמותה'!$A$1:$E$8743,MATCH(F300&amp;G300-1,'שיפור תמותה'!$C$1:$C$8743,0),IF($B$9="זכר",4,5)),1),0)</f>
        <v>0</v>
      </c>
      <c r="R300">
        <f t="shared" si="103"/>
        <v>0</v>
      </c>
      <c r="S300">
        <f t="shared" si="104"/>
        <v>0</v>
      </c>
      <c r="T300">
        <f t="shared" si="117"/>
        <v>0</v>
      </c>
      <c r="U300">
        <f t="shared" si="105"/>
        <v>0</v>
      </c>
      <c r="V300">
        <f t="shared" si="106"/>
        <v>0</v>
      </c>
      <c r="W300">
        <f t="shared" si="118"/>
        <v>0</v>
      </c>
      <c r="X300">
        <f>IF($B$15,_xlfn.IFNA(INDEX(תמותה!$A$1:$E$121,MATCH(U300,תמותה!$A$1:A$121,0),IF($B$11="זכר",2,4)),1),0)</f>
        <v>0</v>
      </c>
      <c r="Y300">
        <f>IF($B$15,_xlfn.IFNA(INDEX('שיפור תמותה'!$A$1:$E$8743,MATCH(U300&amp;V300,'שיפור תמותה'!$C$1:$C$8743,0),IF($B$11="זכר",4,5)),1),0)</f>
        <v>0</v>
      </c>
      <c r="Z300">
        <f>IF($B$15,_xlfn.IFNA(INDEX('שיפור תמותה'!$A$1:$E$8743,MATCH(U300&amp;V300-1,'שיפור תמותה'!$C$1:$C$8743,0),IF($B$11="זכר",4,5)),1),0)</f>
        <v>0</v>
      </c>
      <c r="AA300">
        <f t="shared" si="107"/>
        <v>0</v>
      </c>
      <c r="AB300">
        <f t="shared" si="119"/>
        <v>0</v>
      </c>
      <c r="AC300">
        <f>IF($B$15,_xlfn.IFNA(INDEX(תמותה!$A$1:$E$121,MATCH(U300,תמותה!$A$1:A$121,0),IF($B$11="זכר",3,5)),1),0)</f>
        <v>0</v>
      </c>
      <c r="AD300">
        <f t="shared" si="108"/>
        <v>0</v>
      </c>
      <c r="AE300">
        <f t="shared" si="109"/>
        <v>0</v>
      </c>
      <c r="AF300">
        <f t="shared" si="120"/>
        <v>0</v>
      </c>
      <c r="AG300">
        <f t="shared" si="121"/>
        <v>0</v>
      </c>
      <c r="AH300">
        <f t="shared" si="122"/>
        <v>0</v>
      </c>
      <c r="AI300">
        <f t="shared" si="123"/>
        <v>0</v>
      </c>
      <c r="AJ300">
        <f t="shared" si="124"/>
        <v>0</v>
      </c>
    </row>
    <row r="301" spans="5:36" x14ac:dyDescent="0.2">
      <c r="E301">
        <f t="shared" si="110"/>
        <v>0</v>
      </c>
      <c r="F301">
        <f t="shared" si="100"/>
        <v>0</v>
      </c>
      <c r="G301">
        <f t="shared" si="101"/>
        <v>0</v>
      </c>
      <c r="H301">
        <f t="shared" si="102"/>
        <v>0</v>
      </c>
      <c r="I301">
        <f t="shared" si="111"/>
        <v>0</v>
      </c>
      <c r="J301">
        <f t="shared" si="112"/>
        <v>0</v>
      </c>
      <c r="K301">
        <f t="shared" si="113"/>
        <v>0</v>
      </c>
      <c r="L301">
        <f t="shared" si="114"/>
        <v>0</v>
      </c>
      <c r="M301">
        <f t="shared" si="115"/>
        <v>0</v>
      </c>
      <c r="N301">
        <f t="shared" si="116"/>
        <v>0</v>
      </c>
      <c r="O301">
        <f>IF($B$14,_xlfn.IFNA(INDEX(תמותה!$A$1:$E$121,MATCH(F301,תמותה!$A$1:A$121,0),IF($B$9="זכר",2,4)),1),0)</f>
        <v>0</v>
      </c>
      <c r="P301">
        <f>IF($B$14,_xlfn.IFNA(INDEX('שיפור תמותה'!$A$1:$E$8743,MATCH(F301&amp;G301,'שיפור תמותה'!$C$1:$C$8743,0),IF($B$9="זכר",4,5)),1),0)</f>
        <v>0</v>
      </c>
      <c r="Q301">
        <f>IF($B$14,_xlfn.IFNA(INDEX('שיפור תמותה'!$A$1:$E$8743,MATCH(F301&amp;G301-1,'שיפור תמותה'!$C$1:$C$8743,0),IF($B$9="זכר",4,5)),1),0)</f>
        <v>0</v>
      </c>
      <c r="R301">
        <f t="shared" si="103"/>
        <v>0</v>
      </c>
      <c r="S301">
        <f t="shared" si="104"/>
        <v>0</v>
      </c>
      <c r="T301">
        <f t="shared" si="117"/>
        <v>0</v>
      </c>
      <c r="U301">
        <f t="shared" si="105"/>
        <v>0</v>
      </c>
      <c r="V301">
        <f t="shared" si="106"/>
        <v>0</v>
      </c>
      <c r="W301">
        <f t="shared" si="118"/>
        <v>0</v>
      </c>
      <c r="X301">
        <f>IF($B$15,_xlfn.IFNA(INDEX(תמותה!$A$1:$E$121,MATCH(U301,תמותה!$A$1:A$121,0),IF($B$11="זכר",2,4)),1),0)</f>
        <v>0</v>
      </c>
      <c r="Y301">
        <f>IF($B$15,_xlfn.IFNA(INDEX('שיפור תמותה'!$A$1:$E$8743,MATCH(U301&amp;V301,'שיפור תמותה'!$C$1:$C$8743,0),IF($B$11="זכר",4,5)),1),0)</f>
        <v>0</v>
      </c>
      <c r="Z301">
        <f>IF($B$15,_xlfn.IFNA(INDEX('שיפור תמותה'!$A$1:$E$8743,MATCH(U301&amp;V301-1,'שיפור תמותה'!$C$1:$C$8743,0),IF($B$11="זכר",4,5)),1),0)</f>
        <v>0</v>
      </c>
      <c r="AA301">
        <f t="shared" si="107"/>
        <v>0</v>
      </c>
      <c r="AB301">
        <f t="shared" si="119"/>
        <v>0</v>
      </c>
      <c r="AC301">
        <f>IF($B$15,_xlfn.IFNA(INDEX(תמותה!$A$1:$E$121,MATCH(U301,תמותה!$A$1:A$121,0),IF($B$11="זכר",3,5)),1),0)</f>
        <v>0</v>
      </c>
      <c r="AD301">
        <f t="shared" si="108"/>
        <v>0</v>
      </c>
      <c r="AE301">
        <f t="shared" si="109"/>
        <v>0</v>
      </c>
      <c r="AF301">
        <f t="shared" si="120"/>
        <v>0</v>
      </c>
      <c r="AG301">
        <f t="shared" si="121"/>
        <v>0</v>
      </c>
      <c r="AH301">
        <f t="shared" si="122"/>
        <v>0</v>
      </c>
      <c r="AI301">
        <f t="shared" si="123"/>
        <v>0</v>
      </c>
      <c r="AJ301">
        <f t="shared" si="124"/>
        <v>0</v>
      </c>
    </row>
    <row r="302" spans="5:36" x14ac:dyDescent="0.2">
      <c r="E302">
        <f t="shared" si="110"/>
        <v>0</v>
      </c>
      <c r="F302">
        <f t="shared" si="100"/>
        <v>0</v>
      </c>
      <c r="G302">
        <f t="shared" si="101"/>
        <v>0</v>
      </c>
      <c r="H302">
        <f t="shared" si="102"/>
        <v>0</v>
      </c>
      <c r="I302">
        <f t="shared" si="111"/>
        <v>0</v>
      </c>
      <c r="J302">
        <f t="shared" si="112"/>
        <v>0</v>
      </c>
      <c r="K302">
        <f t="shared" si="113"/>
        <v>0</v>
      </c>
      <c r="L302">
        <f t="shared" si="114"/>
        <v>0</v>
      </c>
      <c r="M302">
        <f t="shared" si="115"/>
        <v>0</v>
      </c>
      <c r="N302">
        <f t="shared" si="116"/>
        <v>0</v>
      </c>
      <c r="O302">
        <f>IF($B$14,_xlfn.IFNA(INDEX(תמותה!$A$1:$E$121,MATCH(F302,תמותה!$A$1:A$121,0),IF($B$9="זכר",2,4)),1),0)</f>
        <v>0</v>
      </c>
      <c r="P302">
        <f>IF($B$14,_xlfn.IFNA(INDEX('שיפור תמותה'!$A$1:$E$8743,MATCH(F302&amp;G302,'שיפור תמותה'!$C$1:$C$8743,0),IF($B$9="זכר",4,5)),1),0)</f>
        <v>0</v>
      </c>
      <c r="Q302">
        <f>IF($B$14,_xlfn.IFNA(INDEX('שיפור תמותה'!$A$1:$E$8743,MATCH(F302&amp;G302-1,'שיפור תמותה'!$C$1:$C$8743,0),IF($B$9="זכר",4,5)),1),0)</f>
        <v>0</v>
      </c>
      <c r="R302">
        <f t="shared" si="103"/>
        <v>0</v>
      </c>
      <c r="S302">
        <f t="shared" si="104"/>
        <v>0</v>
      </c>
      <c r="T302">
        <f t="shared" si="117"/>
        <v>0</v>
      </c>
      <c r="U302">
        <f t="shared" si="105"/>
        <v>0</v>
      </c>
      <c r="V302">
        <f t="shared" si="106"/>
        <v>0</v>
      </c>
      <c r="W302">
        <f t="shared" si="118"/>
        <v>0</v>
      </c>
      <c r="X302">
        <f>IF($B$15,_xlfn.IFNA(INDEX(תמותה!$A$1:$E$121,MATCH(U302,תמותה!$A$1:A$121,0),IF($B$11="זכר",2,4)),1),0)</f>
        <v>0</v>
      </c>
      <c r="Y302">
        <f>IF($B$15,_xlfn.IFNA(INDEX('שיפור תמותה'!$A$1:$E$8743,MATCH(U302&amp;V302,'שיפור תמותה'!$C$1:$C$8743,0),IF($B$11="זכר",4,5)),1),0)</f>
        <v>0</v>
      </c>
      <c r="Z302">
        <f>IF($B$15,_xlfn.IFNA(INDEX('שיפור תמותה'!$A$1:$E$8743,MATCH(U302&amp;V302-1,'שיפור תמותה'!$C$1:$C$8743,0),IF($B$11="זכר",4,5)),1),0)</f>
        <v>0</v>
      </c>
      <c r="AA302">
        <f t="shared" si="107"/>
        <v>0</v>
      </c>
      <c r="AB302">
        <f t="shared" si="119"/>
        <v>0</v>
      </c>
      <c r="AC302">
        <f>IF($B$15,_xlfn.IFNA(INDEX(תמותה!$A$1:$E$121,MATCH(U302,תמותה!$A$1:A$121,0),IF($B$11="זכר",3,5)),1),0)</f>
        <v>0</v>
      </c>
      <c r="AD302">
        <f t="shared" si="108"/>
        <v>0</v>
      </c>
      <c r="AE302">
        <f t="shared" si="109"/>
        <v>0</v>
      </c>
      <c r="AF302">
        <f t="shared" si="120"/>
        <v>0</v>
      </c>
      <c r="AG302">
        <f t="shared" si="121"/>
        <v>0</v>
      </c>
      <c r="AH302">
        <f t="shared" si="122"/>
        <v>0</v>
      </c>
      <c r="AI302">
        <f t="shared" si="123"/>
        <v>0</v>
      </c>
      <c r="AJ302">
        <f t="shared" si="124"/>
        <v>0</v>
      </c>
    </row>
    <row r="303" spans="5:36" x14ac:dyDescent="0.2">
      <c r="E303">
        <f t="shared" si="110"/>
        <v>0</v>
      </c>
      <c r="F303">
        <f t="shared" si="100"/>
        <v>0</v>
      </c>
      <c r="G303">
        <f t="shared" si="101"/>
        <v>0</v>
      </c>
      <c r="H303">
        <f t="shared" si="102"/>
        <v>0</v>
      </c>
      <c r="I303">
        <f t="shared" si="111"/>
        <v>0</v>
      </c>
      <c r="J303">
        <f t="shared" si="112"/>
        <v>0</v>
      </c>
      <c r="K303">
        <f t="shared" si="113"/>
        <v>0</v>
      </c>
      <c r="L303">
        <f t="shared" si="114"/>
        <v>0</v>
      </c>
      <c r="M303">
        <f t="shared" si="115"/>
        <v>0</v>
      </c>
      <c r="N303">
        <f t="shared" si="116"/>
        <v>0</v>
      </c>
      <c r="O303">
        <f>IF($B$14,_xlfn.IFNA(INDEX(תמותה!$A$1:$E$121,MATCH(F303,תמותה!$A$1:A$121,0),IF($B$9="זכר",2,4)),1),0)</f>
        <v>0</v>
      </c>
      <c r="P303">
        <f>IF($B$14,_xlfn.IFNA(INDEX('שיפור תמותה'!$A$1:$E$8743,MATCH(F303&amp;G303,'שיפור תמותה'!$C$1:$C$8743,0),IF($B$9="זכר",4,5)),1),0)</f>
        <v>0</v>
      </c>
      <c r="Q303">
        <f>IF($B$14,_xlfn.IFNA(INDEX('שיפור תמותה'!$A$1:$E$8743,MATCH(F303&amp;G303-1,'שיפור תמותה'!$C$1:$C$8743,0),IF($B$9="זכר",4,5)),1),0)</f>
        <v>0</v>
      </c>
      <c r="R303">
        <f t="shared" si="103"/>
        <v>0</v>
      </c>
      <c r="S303">
        <f t="shared" si="104"/>
        <v>0</v>
      </c>
      <c r="T303">
        <f t="shared" si="117"/>
        <v>0</v>
      </c>
      <c r="U303">
        <f t="shared" si="105"/>
        <v>0</v>
      </c>
      <c r="V303">
        <f t="shared" si="106"/>
        <v>0</v>
      </c>
      <c r="W303">
        <f t="shared" si="118"/>
        <v>0</v>
      </c>
      <c r="X303">
        <f>IF($B$15,_xlfn.IFNA(INDEX(תמותה!$A$1:$E$121,MATCH(U303,תמותה!$A$1:A$121,0),IF($B$11="זכר",2,4)),1),0)</f>
        <v>0</v>
      </c>
      <c r="Y303">
        <f>IF($B$15,_xlfn.IFNA(INDEX('שיפור תמותה'!$A$1:$E$8743,MATCH(U303&amp;V303,'שיפור תמותה'!$C$1:$C$8743,0),IF($B$11="זכר",4,5)),1),0)</f>
        <v>0</v>
      </c>
      <c r="Z303">
        <f>IF($B$15,_xlfn.IFNA(INDEX('שיפור תמותה'!$A$1:$E$8743,MATCH(U303&amp;V303-1,'שיפור תמותה'!$C$1:$C$8743,0),IF($B$11="זכר",4,5)),1),0)</f>
        <v>0</v>
      </c>
      <c r="AA303">
        <f t="shared" si="107"/>
        <v>0</v>
      </c>
      <c r="AB303">
        <f t="shared" si="119"/>
        <v>0</v>
      </c>
      <c r="AC303">
        <f>IF($B$15,_xlfn.IFNA(INDEX(תמותה!$A$1:$E$121,MATCH(U303,תמותה!$A$1:A$121,0),IF($B$11="זכר",3,5)),1),0)</f>
        <v>0</v>
      </c>
      <c r="AD303">
        <f t="shared" si="108"/>
        <v>0</v>
      </c>
      <c r="AE303">
        <f t="shared" si="109"/>
        <v>0</v>
      </c>
      <c r="AF303">
        <f t="shared" si="120"/>
        <v>0</v>
      </c>
      <c r="AG303">
        <f t="shared" si="121"/>
        <v>0</v>
      </c>
      <c r="AH303">
        <f t="shared" si="122"/>
        <v>0</v>
      </c>
      <c r="AI303">
        <f t="shared" si="123"/>
        <v>0</v>
      </c>
      <c r="AJ303">
        <f t="shared" si="124"/>
        <v>0</v>
      </c>
    </row>
    <row r="304" spans="5:36" x14ac:dyDescent="0.2">
      <c r="E304">
        <f t="shared" si="110"/>
        <v>0</v>
      </c>
      <c r="F304">
        <f t="shared" si="100"/>
        <v>0</v>
      </c>
      <c r="G304">
        <f t="shared" si="101"/>
        <v>0</v>
      </c>
      <c r="H304">
        <f t="shared" si="102"/>
        <v>0</v>
      </c>
      <c r="I304">
        <f t="shared" si="111"/>
        <v>0</v>
      </c>
      <c r="J304">
        <f t="shared" si="112"/>
        <v>0</v>
      </c>
      <c r="K304">
        <f t="shared" si="113"/>
        <v>0</v>
      </c>
      <c r="L304">
        <f t="shared" si="114"/>
        <v>0</v>
      </c>
      <c r="M304">
        <f t="shared" si="115"/>
        <v>0</v>
      </c>
      <c r="N304">
        <f t="shared" si="116"/>
        <v>0</v>
      </c>
      <c r="O304">
        <f>IF($B$14,_xlfn.IFNA(INDEX(תמותה!$A$1:$E$121,MATCH(F304,תמותה!$A$1:A$121,0),IF($B$9="זכר",2,4)),1),0)</f>
        <v>0</v>
      </c>
      <c r="P304">
        <f>IF($B$14,_xlfn.IFNA(INDEX('שיפור תמותה'!$A$1:$E$8743,MATCH(F304&amp;G304,'שיפור תמותה'!$C$1:$C$8743,0),IF($B$9="זכר",4,5)),1),0)</f>
        <v>0</v>
      </c>
      <c r="Q304">
        <f>IF($B$14,_xlfn.IFNA(INDEX('שיפור תמותה'!$A$1:$E$8743,MATCH(F304&amp;G304-1,'שיפור תמותה'!$C$1:$C$8743,0),IF($B$9="זכר",4,5)),1),0)</f>
        <v>0</v>
      </c>
      <c r="R304">
        <f t="shared" si="103"/>
        <v>0</v>
      </c>
      <c r="S304">
        <f t="shared" si="104"/>
        <v>0</v>
      </c>
      <c r="T304">
        <f t="shared" si="117"/>
        <v>0</v>
      </c>
      <c r="U304">
        <f t="shared" si="105"/>
        <v>0</v>
      </c>
      <c r="V304">
        <f t="shared" si="106"/>
        <v>0</v>
      </c>
      <c r="W304">
        <f t="shared" si="118"/>
        <v>0</v>
      </c>
      <c r="X304">
        <f>IF($B$15,_xlfn.IFNA(INDEX(תמותה!$A$1:$E$121,MATCH(U304,תמותה!$A$1:A$121,0),IF($B$11="זכר",2,4)),1),0)</f>
        <v>0</v>
      </c>
      <c r="Y304">
        <f>IF($B$15,_xlfn.IFNA(INDEX('שיפור תמותה'!$A$1:$E$8743,MATCH(U304&amp;V304,'שיפור תמותה'!$C$1:$C$8743,0),IF($B$11="זכר",4,5)),1),0)</f>
        <v>0</v>
      </c>
      <c r="Z304">
        <f>IF($B$15,_xlfn.IFNA(INDEX('שיפור תמותה'!$A$1:$E$8743,MATCH(U304&amp;V304-1,'שיפור תמותה'!$C$1:$C$8743,0),IF($B$11="זכר",4,5)),1),0)</f>
        <v>0</v>
      </c>
      <c r="AA304">
        <f t="shared" si="107"/>
        <v>0</v>
      </c>
      <c r="AB304">
        <f t="shared" si="119"/>
        <v>0</v>
      </c>
      <c r="AC304">
        <f>IF($B$15,_xlfn.IFNA(INDEX(תמותה!$A$1:$E$121,MATCH(U304,תמותה!$A$1:A$121,0),IF($B$11="זכר",3,5)),1),0)</f>
        <v>0</v>
      </c>
      <c r="AD304">
        <f t="shared" si="108"/>
        <v>0</v>
      </c>
      <c r="AE304">
        <f t="shared" si="109"/>
        <v>0</v>
      </c>
      <c r="AF304">
        <f t="shared" si="120"/>
        <v>0</v>
      </c>
      <c r="AG304">
        <f t="shared" si="121"/>
        <v>0</v>
      </c>
      <c r="AH304">
        <f t="shared" si="122"/>
        <v>0</v>
      </c>
      <c r="AI304">
        <f t="shared" si="123"/>
        <v>0</v>
      </c>
      <c r="AJ304">
        <f t="shared" si="124"/>
        <v>0</v>
      </c>
    </row>
    <row r="305" spans="5:36" x14ac:dyDescent="0.2">
      <c r="E305">
        <f t="shared" si="110"/>
        <v>0</v>
      </c>
      <c r="F305">
        <f t="shared" si="100"/>
        <v>0</v>
      </c>
      <c r="G305">
        <f t="shared" si="101"/>
        <v>0</v>
      </c>
      <c r="H305">
        <f t="shared" si="102"/>
        <v>0</v>
      </c>
      <c r="I305">
        <f t="shared" si="111"/>
        <v>0</v>
      </c>
      <c r="J305">
        <f t="shared" si="112"/>
        <v>0</v>
      </c>
      <c r="K305">
        <f t="shared" si="113"/>
        <v>0</v>
      </c>
      <c r="L305">
        <f t="shared" si="114"/>
        <v>0</v>
      </c>
      <c r="M305">
        <f t="shared" si="115"/>
        <v>0</v>
      </c>
      <c r="N305">
        <f t="shared" si="116"/>
        <v>0</v>
      </c>
      <c r="O305">
        <f>IF($B$14,_xlfn.IFNA(INDEX(תמותה!$A$1:$E$121,MATCH(F305,תמותה!$A$1:A$121,0),IF($B$9="זכר",2,4)),1),0)</f>
        <v>0</v>
      </c>
      <c r="P305">
        <f>IF($B$14,_xlfn.IFNA(INDEX('שיפור תמותה'!$A$1:$E$8743,MATCH(F305&amp;G305,'שיפור תמותה'!$C$1:$C$8743,0),IF($B$9="זכר",4,5)),1),0)</f>
        <v>0</v>
      </c>
      <c r="Q305">
        <f>IF($B$14,_xlfn.IFNA(INDEX('שיפור תמותה'!$A$1:$E$8743,MATCH(F305&amp;G305-1,'שיפור תמותה'!$C$1:$C$8743,0),IF($B$9="זכר",4,5)),1),0)</f>
        <v>0</v>
      </c>
      <c r="R305">
        <f t="shared" si="103"/>
        <v>0</v>
      </c>
      <c r="S305">
        <f t="shared" si="104"/>
        <v>0</v>
      </c>
      <c r="T305">
        <f t="shared" si="117"/>
        <v>0</v>
      </c>
      <c r="U305">
        <f t="shared" si="105"/>
        <v>0</v>
      </c>
      <c r="V305">
        <f t="shared" si="106"/>
        <v>0</v>
      </c>
      <c r="W305">
        <f t="shared" si="118"/>
        <v>0</v>
      </c>
      <c r="X305">
        <f>IF($B$15,_xlfn.IFNA(INDEX(תמותה!$A$1:$E$121,MATCH(U305,תמותה!$A$1:A$121,0),IF($B$11="זכר",2,4)),1),0)</f>
        <v>0</v>
      </c>
      <c r="Y305">
        <f>IF($B$15,_xlfn.IFNA(INDEX('שיפור תמותה'!$A$1:$E$8743,MATCH(U305&amp;V305,'שיפור תמותה'!$C$1:$C$8743,0),IF($B$11="זכר",4,5)),1),0)</f>
        <v>0</v>
      </c>
      <c r="Z305">
        <f>IF($B$15,_xlfn.IFNA(INDEX('שיפור תמותה'!$A$1:$E$8743,MATCH(U305&amp;V305-1,'שיפור תמותה'!$C$1:$C$8743,0),IF($B$11="זכר",4,5)),1),0)</f>
        <v>0</v>
      </c>
      <c r="AA305">
        <f t="shared" si="107"/>
        <v>0</v>
      </c>
      <c r="AB305">
        <f t="shared" si="119"/>
        <v>0</v>
      </c>
      <c r="AC305">
        <f>IF($B$15,_xlfn.IFNA(INDEX(תמותה!$A$1:$E$121,MATCH(U305,תמותה!$A$1:A$121,0),IF($B$11="זכר",3,5)),1),0)</f>
        <v>0</v>
      </c>
      <c r="AD305">
        <f t="shared" si="108"/>
        <v>0</v>
      </c>
      <c r="AE305">
        <f t="shared" si="109"/>
        <v>0</v>
      </c>
      <c r="AF305">
        <f t="shared" si="120"/>
        <v>0</v>
      </c>
      <c r="AG305">
        <f t="shared" si="121"/>
        <v>0</v>
      </c>
      <c r="AH305">
        <f t="shared" si="122"/>
        <v>0</v>
      </c>
      <c r="AI305">
        <f t="shared" si="123"/>
        <v>0</v>
      </c>
      <c r="AJ305">
        <f t="shared" si="124"/>
        <v>0</v>
      </c>
    </row>
    <row r="306" spans="5:36" x14ac:dyDescent="0.2">
      <c r="E306">
        <f t="shared" si="110"/>
        <v>0</v>
      </c>
      <c r="F306">
        <f t="shared" si="100"/>
        <v>0</v>
      </c>
      <c r="G306">
        <f t="shared" si="101"/>
        <v>0</v>
      </c>
      <c r="H306">
        <f t="shared" si="102"/>
        <v>0</v>
      </c>
      <c r="I306">
        <f t="shared" si="111"/>
        <v>0</v>
      </c>
      <c r="J306">
        <f t="shared" si="112"/>
        <v>0</v>
      </c>
      <c r="K306">
        <f t="shared" si="113"/>
        <v>0</v>
      </c>
      <c r="L306">
        <f t="shared" si="114"/>
        <v>0</v>
      </c>
      <c r="M306">
        <f t="shared" si="115"/>
        <v>0</v>
      </c>
      <c r="N306">
        <f t="shared" si="116"/>
        <v>0</v>
      </c>
      <c r="O306">
        <f>IF($B$14,_xlfn.IFNA(INDEX(תמותה!$A$1:$E$121,MATCH(F306,תמותה!$A$1:A$121,0),IF($B$9="זכר",2,4)),1),0)</f>
        <v>0</v>
      </c>
      <c r="P306">
        <f>IF($B$14,_xlfn.IFNA(INDEX('שיפור תמותה'!$A$1:$E$8743,MATCH(F306&amp;G306,'שיפור תמותה'!$C$1:$C$8743,0),IF($B$9="זכר",4,5)),1),0)</f>
        <v>0</v>
      </c>
      <c r="Q306">
        <f>IF($B$14,_xlfn.IFNA(INDEX('שיפור תמותה'!$A$1:$E$8743,MATCH(F306&amp;G306-1,'שיפור תמותה'!$C$1:$C$8743,0),IF($B$9="זכר",4,5)),1),0)</f>
        <v>0</v>
      </c>
      <c r="R306">
        <f t="shared" si="103"/>
        <v>0</v>
      </c>
      <c r="S306">
        <f t="shared" si="104"/>
        <v>0</v>
      </c>
      <c r="T306">
        <f t="shared" si="117"/>
        <v>0</v>
      </c>
      <c r="U306">
        <f t="shared" si="105"/>
        <v>0</v>
      </c>
      <c r="V306">
        <f t="shared" si="106"/>
        <v>0</v>
      </c>
      <c r="W306">
        <f t="shared" si="118"/>
        <v>0</v>
      </c>
      <c r="X306">
        <f>IF($B$15,_xlfn.IFNA(INDEX(תמותה!$A$1:$E$121,MATCH(U306,תמותה!$A$1:A$121,0),IF($B$11="זכר",2,4)),1),0)</f>
        <v>0</v>
      </c>
      <c r="Y306">
        <f>IF($B$15,_xlfn.IFNA(INDEX('שיפור תמותה'!$A$1:$E$8743,MATCH(U306&amp;V306,'שיפור תמותה'!$C$1:$C$8743,0),IF($B$11="זכר",4,5)),1),0)</f>
        <v>0</v>
      </c>
      <c r="Z306">
        <f>IF($B$15,_xlfn.IFNA(INDEX('שיפור תמותה'!$A$1:$E$8743,MATCH(U306&amp;V306-1,'שיפור תמותה'!$C$1:$C$8743,0),IF($B$11="זכר",4,5)),1),0)</f>
        <v>0</v>
      </c>
      <c r="AA306">
        <f t="shared" si="107"/>
        <v>0</v>
      </c>
      <c r="AB306">
        <f t="shared" si="119"/>
        <v>0</v>
      </c>
      <c r="AC306">
        <f>IF($B$15,_xlfn.IFNA(INDEX(תמותה!$A$1:$E$121,MATCH(U306,תמותה!$A$1:A$121,0),IF($B$11="זכר",3,5)),1),0)</f>
        <v>0</v>
      </c>
      <c r="AD306">
        <f t="shared" si="108"/>
        <v>0</v>
      </c>
      <c r="AE306">
        <f t="shared" si="109"/>
        <v>0</v>
      </c>
      <c r="AF306">
        <f t="shared" si="120"/>
        <v>0</v>
      </c>
      <c r="AG306">
        <f t="shared" si="121"/>
        <v>0</v>
      </c>
      <c r="AH306">
        <f t="shared" si="122"/>
        <v>0</v>
      </c>
      <c r="AI306">
        <f t="shared" si="123"/>
        <v>0</v>
      </c>
      <c r="AJ306">
        <f t="shared" si="124"/>
        <v>0</v>
      </c>
    </row>
    <row r="307" spans="5:36" x14ac:dyDescent="0.2">
      <c r="E307">
        <f t="shared" si="110"/>
        <v>0</v>
      </c>
      <c r="F307">
        <f t="shared" si="100"/>
        <v>0</v>
      </c>
      <c r="G307">
        <f t="shared" si="101"/>
        <v>0</v>
      </c>
      <c r="H307">
        <f t="shared" si="102"/>
        <v>0</v>
      </c>
      <c r="I307">
        <f t="shared" si="111"/>
        <v>0</v>
      </c>
      <c r="J307">
        <f t="shared" si="112"/>
        <v>0</v>
      </c>
      <c r="K307">
        <f t="shared" si="113"/>
        <v>0</v>
      </c>
      <c r="L307">
        <f t="shared" si="114"/>
        <v>0</v>
      </c>
      <c r="M307">
        <f t="shared" si="115"/>
        <v>0</v>
      </c>
      <c r="N307">
        <f t="shared" si="116"/>
        <v>0</v>
      </c>
      <c r="O307">
        <f>IF($B$14,_xlfn.IFNA(INDEX(תמותה!$A$1:$E$121,MATCH(F307,תמותה!$A$1:A$121,0),IF($B$9="זכר",2,4)),1),0)</f>
        <v>0</v>
      </c>
      <c r="P307">
        <f>IF($B$14,_xlfn.IFNA(INDEX('שיפור תמותה'!$A$1:$E$8743,MATCH(F307&amp;G307,'שיפור תמותה'!$C$1:$C$8743,0),IF($B$9="זכר",4,5)),1),0)</f>
        <v>0</v>
      </c>
      <c r="Q307">
        <f>IF($B$14,_xlfn.IFNA(INDEX('שיפור תמותה'!$A$1:$E$8743,MATCH(F307&amp;G307-1,'שיפור תמותה'!$C$1:$C$8743,0),IF($B$9="זכר",4,5)),1),0)</f>
        <v>0</v>
      </c>
      <c r="R307">
        <f t="shared" si="103"/>
        <v>0</v>
      </c>
      <c r="S307">
        <f t="shared" si="104"/>
        <v>0</v>
      </c>
      <c r="T307">
        <f t="shared" si="117"/>
        <v>0</v>
      </c>
      <c r="U307">
        <f t="shared" si="105"/>
        <v>0</v>
      </c>
      <c r="V307">
        <f t="shared" si="106"/>
        <v>0</v>
      </c>
      <c r="W307">
        <f t="shared" si="118"/>
        <v>0</v>
      </c>
      <c r="X307">
        <f>IF($B$15,_xlfn.IFNA(INDEX(תמותה!$A$1:$E$121,MATCH(U307,תמותה!$A$1:A$121,0),IF($B$11="זכר",2,4)),1),0)</f>
        <v>0</v>
      </c>
      <c r="Y307">
        <f>IF($B$15,_xlfn.IFNA(INDEX('שיפור תמותה'!$A$1:$E$8743,MATCH(U307&amp;V307,'שיפור תמותה'!$C$1:$C$8743,0),IF($B$11="זכר",4,5)),1),0)</f>
        <v>0</v>
      </c>
      <c r="Z307">
        <f>IF($B$15,_xlfn.IFNA(INDEX('שיפור תמותה'!$A$1:$E$8743,MATCH(U307&amp;V307-1,'שיפור תמותה'!$C$1:$C$8743,0),IF($B$11="זכר",4,5)),1),0)</f>
        <v>0</v>
      </c>
      <c r="AA307">
        <f t="shared" si="107"/>
        <v>0</v>
      </c>
      <c r="AB307">
        <f t="shared" si="119"/>
        <v>0</v>
      </c>
      <c r="AC307">
        <f>IF($B$15,_xlfn.IFNA(INDEX(תמותה!$A$1:$E$121,MATCH(U307,תמותה!$A$1:A$121,0),IF($B$11="זכר",3,5)),1),0)</f>
        <v>0</v>
      </c>
      <c r="AD307">
        <f t="shared" si="108"/>
        <v>0</v>
      </c>
      <c r="AE307">
        <f t="shared" si="109"/>
        <v>0</v>
      </c>
      <c r="AF307">
        <f t="shared" si="120"/>
        <v>0</v>
      </c>
      <c r="AG307">
        <f t="shared" si="121"/>
        <v>0</v>
      </c>
      <c r="AH307">
        <f t="shared" si="122"/>
        <v>0</v>
      </c>
      <c r="AI307">
        <f t="shared" si="123"/>
        <v>0</v>
      </c>
      <c r="AJ307">
        <f t="shared" si="124"/>
        <v>0</v>
      </c>
    </row>
    <row r="308" spans="5:36" x14ac:dyDescent="0.2">
      <c r="E308">
        <f t="shared" si="110"/>
        <v>0</v>
      </c>
      <c r="F308">
        <f t="shared" si="100"/>
        <v>0</v>
      </c>
      <c r="G308">
        <f t="shared" si="101"/>
        <v>0</v>
      </c>
      <c r="H308">
        <f t="shared" si="102"/>
        <v>0</v>
      </c>
      <c r="I308">
        <f t="shared" si="111"/>
        <v>0</v>
      </c>
      <c r="J308">
        <f t="shared" si="112"/>
        <v>0</v>
      </c>
      <c r="K308">
        <f t="shared" si="113"/>
        <v>0</v>
      </c>
      <c r="L308">
        <f t="shared" si="114"/>
        <v>0</v>
      </c>
      <c r="M308">
        <f t="shared" si="115"/>
        <v>0</v>
      </c>
      <c r="N308">
        <f t="shared" si="116"/>
        <v>0</v>
      </c>
      <c r="O308">
        <f>IF($B$14,_xlfn.IFNA(INDEX(תמותה!$A$1:$E$121,MATCH(F308,תמותה!$A$1:A$121,0),IF($B$9="זכר",2,4)),1),0)</f>
        <v>0</v>
      </c>
      <c r="P308">
        <f>IF($B$14,_xlfn.IFNA(INDEX('שיפור תמותה'!$A$1:$E$8743,MATCH(F308&amp;G308,'שיפור תמותה'!$C$1:$C$8743,0),IF($B$9="זכר",4,5)),1),0)</f>
        <v>0</v>
      </c>
      <c r="Q308">
        <f>IF($B$14,_xlfn.IFNA(INDEX('שיפור תמותה'!$A$1:$E$8743,MATCH(F308&amp;G308-1,'שיפור תמותה'!$C$1:$C$8743,0),IF($B$9="זכר",4,5)),1),0)</f>
        <v>0</v>
      </c>
      <c r="R308">
        <f t="shared" si="103"/>
        <v>0</v>
      </c>
      <c r="S308">
        <f t="shared" si="104"/>
        <v>0</v>
      </c>
      <c r="T308">
        <f t="shared" si="117"/>
        <v>0</v>
      </c>
      <c r="U308">
        <f t="shared" si="105"/>
        <v>0</v>
      </c>
      <c r="V308">
        <f t="shared" si="106"/>
        <v>0</v>
      </c>
      <c r="W308">
        <f t="shared" si="118"/>
        <v>0</v>
      </c>
      <c r="X308">
        <f>IF($B$15,_xlfn.IFNA(INDEX(תמותה!$A$1:$E$121,MATCH(U308,תמותה!$A$1:A$121,0),IF($B$11="זכר",2,4)),1),0)</f>
        <v>0</v>
      </c>
      <c r="Y308">
        <f>IF($B$15,_xlfn.IFNA(INDEX('שיפור תמותה'!$A$1:$E$8743,MATCH(U308&amp;V308,'שיפור תמותה'!$C$1:$C$8743,0),IF($B$11="זכר",4,5)),1),0)</f>
        <v>0</v>
      </c>
      <c r="Z308">
        <f>IF($B$15,_xlfn.IFNA(INDEX('שיפור תמותה'!$A$1:$E$8743,MATCH(U308&amp;V308-1,'שיפור תמותה'!$C$1:$C$8743,0),IF($B$11="זכר",4,5)),1),0)</f>
        <v>0</v>
      </c>
      <c r="AA308">
        <f t="shared" si="107"/>
        <v>0</v>
      </c>
      <c r="AB308">
        <f t="shared" si="119"/>
        <v>0</v>
      </c>
      <c r="AC308">
        <f>IF($B$15,_xlfn.IFNA(INDEX(תמותה!$A$1:$E$121,MATCH(U308,תמותה!$A$1:A$121,0),IF($B$11="זכר",3,5)),1),0)</f>
        <v>0</v>
      </c>
      <c r="AD308">
        <f t="shared" si="108"/>
        <v>0</v>
      </c>
      <c r="AE308">
        <f t="shared" si="109"/>
        <v>0</v>
      </c>
      <c r="AF308">
        <f t="shared" si="120"/>
        <v>0</v>
      </c>
      <c r="AG308">
        <f t="shared" si="121"/>
        <v>0</v>
      </c>
      <c r="AH308">
        <f t="shared" si="122"/>
        <v>0</v>
      </c>
      <c r="AI308">
        <f t="shared" si="123"/>
        <v>0</v>
      </c>
      <c r="AJ308">
        <f t="shared" si="124"/>
        <v>0</v>
      </c>
    </row>
    <row r="309" spans="5:36" x14ac:dyDescent="0.2">
      <c r="E309">
        <f t="shared" si="110"/>
        <v>0</v>
      </c>
      <c r="F309">
        <f t="shared" si="100"/>
        <v>0</v>
      </c>
      <c r="G309">
        <f t="shared" si="101"/>
        <v>0</v>
      </c>
      <c r="H309">
        <f t="shared" si="102"/>
        <v>0</v>
      </c>
      <c r="I309">
        <f t="shared" si="111"/>
        <v>0</v>
      </c>
      <c r="J309">
        <f t="shared" si="112"/>
        <v>0</v>
      </c>
      <c r="K309">
        <f t="shared" si="113"/>
        <v>0</v>
      </c>
      <c r="L309">
        <f t="shared" si="114"/>
        <v>0</v>
      </c>
      <c r="M309">
        <f t="shared" si="115"/>
        <v>0</v>
      </c>
      <c r="N309">
        <f t="shared" si="116"/>
        <v>0</v>
      </c>
      <c r="O309">
        <f>IF($B$14,_xlfn.IFNA(INDEX(תמותה!$A$1:$E$121,MATCH(F309,תמותה!$A$1:A$121,0),IF($B$9="זכר",2,4)),1),0)</f>
        <v>0</v>
      </c>
      <c r="P309">
        <f>IF($B$14,_xlfn.IFNA(INDEX('שיפור תמותה'!$A$1:$E$8743,MATCH(F309&amp;G309,'שיפור תמותה'!$C$1:$C$8743,0),IF($B$9="זכר",4,5)),1),0)</f>
        <v>0</v>
      </c>
      <c r="Q309">
        <f>IF($B$14,_xlfn.IFNA(INDEX('שיפור תמותה'!$A$1:$E$8743,MATCH(F309&amp;G309-1,'שיפור תמותה'!$C$1:$C$8743,0),IF($B$9="זכר",4,5)),1),0)</f>
        <v>0</v>
      </c>
      <c r="R309">
        <f t="shared" si="103"/>
        <v>0</v>
      </c>
      <c r="S309">
        <f t="shared" si="104"/>
        <v>0</v>
      </c>
      <c r="T309">
        <f t="shared" si="117"/>
        <v>0</v>
      </c>
      <c r="U309">
        <f t="shared" si="105"/>
        <v>0</v>
      </c>
      <c r="V309">
        <f t="shared" si="106"/>
        <v>0</v>
      </c>
      <c r="W309">
        <f t="shared" si="118"/>
        <v>0</v>
      </c>
      <c r="X309">
        <f>IF($B$15,_xlfn.IFNA(INDEX(תמותה!$A$1:$E$121,MATCH(U309,תמותה!$A$1:A$121,0),IF($B$11="זכר",2,4)),1),0)</f>
        <v>0</v>
      </c>
      <c r="Y309">
        <f>IF($B$15,_xlfn.IFNA(INDEX('שיפור תמותה'!$A$1:$E$8743,MATCH(U309&amp;V309,'שיפור תמותה'!$C$1:$C$8743,0),IF($B$11="זכר",4,5)),1),0)</f>
        <v>0</v>
      </c>
      <c r="Z309">
        <f>IF($B$15,_xlfn.IFNA(INDEX('שיפור תמותה'!$A$1:$E$8743,MATCH(U309&amp;V309-1,'שיפור תמותה'!$C$1:$C$8743,0),IF($B$11="זכר",4,5)),1),0)</f>
        <v>0</v>
      </c>
      <c r="AA309">
        <f t="shared" si="107"/>
        <v>0</v>
      </c>
      <c r="AB309">
        <f t="shared" si="119"/>
        <v>0</v>
      </c>
      <c r="AC309">
        <f>IF($B$15,_xlfn.IFNA(INDEX(תמותה!$A$1:$E$121,MATCH(U309,תמותה!$A$1:A$121,0),IF($B$11="זכר",3,5)),1),0)</f>
        <v>0</v>
      </c>
      <c r="AD309">
        <f t="shared" si="108"/>
        <v>0</v>
      </c>
      <c r="AE309">
        <f t="shared" si="109"/>
        <v>0</v>
      </c>
      <c r="AF309">
        <f t="shared" si="120"/>
        <v>0</v>
      </c>
      <c r="AG309">
        <f t="shared" si="121"/>
        <v>0</v>
      </c>
      <c r="AH309">
        <f t="shared" si="122"/>
        <v>0</v>
      </c>
      <c r="AI309">
        <f t="shared" si="123"/>
        <v>0</v>
      </c>
      <c r="AJ309">
        <f t="shared" si="124"/>
        <v>0</v>
      </c>
    </row>
    <row r="310" spans="5:36" x14ac:dyDescent="0.2">
      <c r="E310">
        <f t="shared" si="110"/>
        <v>0</v>
      </c>
      <c r="F310">
        <f t="shared" si="100"/>
        <v>0</v>
      </c>
      <c r="G310">
        <f t="shared" si="101"/>
        <v>0</v>
      </c>
      <c r="H310">
        <f t="shared" si="102"/>
        <v>0</v>
      </c>
      <c r="I310">
        <f t="shared" si="111"/>
        <v>0</v>
      </c>
      <c r="J310">
        <f t="shared" si="112"/>
        <v>0</v>
      </c>
      <c r="K310">
        <f t="shared" si="113"/>
        <v>0</v>
      </c>
      <c r="L310">
        <f t="shared" si="114"/>
        <v>0</v>
      </c>
      <c r="M310">
        <f t="shared" si="115"/>
        <v>0</v>
      </c>
      <c r="N310">
        <f t="shared" si="116"/>
        <v>0</v>
      </c>
      <c r="O310">
        <f>IF($B$14,_xlfn.IFNA(INDEX(תמותה!$A$1:$E$121,MATCH(F310,תמותה!$A$1:A$121,0),IF($B$9="זכר",2,4)),1),0)</f>
        <v>0</v>
      </c>
      <c r="P310">
        <f>IF($B$14,_xlfn.IFNA(INDEX('שיפור תמותה'!$A$1:$E$8743,MATCH(F310&amp;G310,'שיפור תמותה'!$C$1:$C$8743,0),IF($B$9="זכר",4,5)),1),0)</f>
        <v>0</v>
      </c>
      <c r="Q310">
        <f>IF($B$14,_xlfn.IFNA(INDEX('שיפור תמותה'!$A$1:$E$8743,MATCH(F310&amp;G310-1,'שיפור תמותה'!$C$1:$C$8743,0),IF($B$9="זכר",4,5)),1),0)</f>
        <v>0</v>
      </c>
      <c r="R310">
        <f t="shared" si="103"/>
        <v>0</v>
      </c>
      <c r="S310">
        <f t="shared" si="104"/>
        <v>0</v>
      </c>
      <c r="T310">
        <f t="shared" si="117"/>
        <v>0</v>
      </c>
      <c r="U310">
        <f t="shared" si="105"/>
        <v>0</v>
      </c>
      <c r="V310">
        <f t="shared" si="106"/>
        <v>0</v>
      </c>
      <c r="W310">
        <f t="shared" si="118"/>
        <v>0</v>
      </c>
      <c r="X310">
        <f>IF($B$15,_xlfn.IFNA(INDEX(תמותה!$A$1:$E$121,MATCH(U310,תמותה!$A$1:A$121,0),IF($B$11="זכר",2,4)),1),0)</f>
        <v>0</v>
      </c>
      <c r="Y310">
        <f>IF($B$15,_xlfn.IFNA(INDEX('שיפור תמותה'!$A$1:$E$8743,MATCH(U310&amp;V310,'שיפור תמותה'!$C$1:$C$8743,0),IF($B$11="זכר",4,5)),1),0)</f>
        <v>0</v>
      </c>
      <c r="Z310">
        <f>IF($B$15,_xlfn.IFNA(INDEX('שיפור תמותה'!$A$1:$E$8743,MATCH(U310&amp;V310-1,'שיפור תמותה'!$C$1:$C$8743,0),IF($B$11="זכר",4,5)),1),0)</f>
        <v>0</v>
      </c>
      <c r="AA310">
        <f t="shared" si="107"/>
        <v>0</v>
      </c>
      <c r="AB310">
        <f t="shared" si="119"/>
        <v>0</v>
      </c>
      <c r="AC310">
        <f>IF($B$15,_xlfn.IFNA(INDEX(תמותה!$A$1:$E$121,MATCH(U310,תמותה!$A$1:A$121,0),IF($B$11="זכר",3,5)),1),0)</f>
        <v>0</v>
      </c>
      <c r="AD310">
        <f t="shared" si="108"/>
        <v>0</v>
      </c>
      <c r="AE310">
        <f t="shared" si="109"/>
        <v>0</v>
      </c>
      <c r="AF310">
        <f t="shared" si="120"/>
        <v>0</v>
      </c>
      <c r="AG310">
        <f t="shared" si="121"/>
        <v>0</v>
      </c>
      <c r="AH310">
        <f t="shared" si="122"/>
        <v>0</v>
      </c>
      <c r="AI310">
        <f t="shared" si="123"/>
        <v>0</v>
      </c>
      <c r="AJ310">
        <f t="shared" si="124"/>
        <v>0</v>
      </c>
    </row>
    <row r="311" spans="5:36" x14ac:dyDescent="0.2">
      <c r="E311">
        <f t="shared" si="110"/>
        <v>0</v>
      </c>
      <c r="F311">
        <f t="shared" si="100"/>
        <v>0</v>
      </c>
      <c r="G311">
        <f t="shared" si="101"/>
        <v>0</v>
      </c>
      <c r="H311">
        <f t="shared" si="102"/>
        <v>0</v>
      </c>
      <c r="I311">
        <f t="shared" si="111"/>
        <v>0</v>
      </c>
      <c r="J311">
        <f t="shared" si="112"/>
        <v>0</v>
      </c>
      <c r="K311">
        <f t="shared" si="113"/>
        <v>0</v>
      </c>
      <c r="L311">
        <f t="shared" si="114"/>
        <v>0</v>
      </c>
      <c r="M311">
        <f t="shared" si="115"/>
        <v>0</v>
      </c>
      <c r="N311">
        <f t="shared" si="116"/>
        <v>0</v>
      </c>
      <c r="O311">
        <f>IF($B$14,_xlfn.IFNA(INDEX(תמותה!$A$1:$E$121,MATCH(F311,תמותה!$A$1:A$121,0),IF($B$9="זכר",2,4)),1),0)</f>
        <v>0</v>
      </c>
      <c r="P311">
        <f>IF($B$14,_xlfn.IFNA(INDEX('שיפור תמותה'!$A$1:$E$8743,MATCH(F311&amp;G311,'שיפור תמותה'!$C$1:$C$8743,0),IF($B$9="זכר",4,5)),1),0)</f>
        <v>0</v>
      </c>
      <c r="Q311">
        <f>IF($B$14,_xlfn.IFNA(INDEX('שיפור תמותה'!$A$1:$E$8743,MATCH(F311&amp;G311-1,'שיפור תמותה'!$C$1:$C$8743,0),IF($B$9="זכר",4,5)),1),0)</f>
        <v>0</v>
      </c>
      <c r="R311">
        <f t="shared" si="103"/>
        <v>0</v>
      </c>
      <c r="S311">
        <f t="shared" si="104"/>
        <v>0</v>
      </c>
      <c r="T311">
        <f t="shared" si="117"/>
        <v>0</v>
      </c>
      <c r="U311">
        <f t="shared" si="105"/>
        <v>0</v>
      </c>
      <c r="V311">
        <f t="shared" si="106"/>
        <v>0</v>
      </c>
      <c r="W311">
        <f t="shared" si="118"/>
        <v>0</v>
      </c>
      <c r="X311">
        <f>IF($B$15,_xlfn.IFNA(INDEX(תמותה!$A$1:$E$121,MATCH(U311,תמותה!$A$1:A$121,0),IF($B$11="זכר",2,4)),1),0)</f>
        <v>0</v>
      </c>
      <c r="Y311">
        <f>IF($B$15,_xlfn.IFNA(INDEX('שיפור תמותה'!$A$1:$E$8743,MATCH(U311&amp;V311,'שיפור תמותה'!$C$1:$C$8743,0),IF($B$11="זכר",4,5)),1),0)</f>
        <v>0</v>
      </c>
      <c r="Z311">
        <f>IF($B$15,_xlfn.IFNA(INDEX('שיפור תמותה'!$A$1:$E$8743,MATCH(U311&amp;V311-1,'שיפור תמותה'!$C$1:$C$8743,0),IF($B$11="זכר",4,5)),1),0)</f>
        <v>0</v>
      </c>
      <c r="AA311">
        <f t="shared" si="107"/>
        <v>0</v>
      </c>
      <c r="AB311">
        <f t="shared" si="119"/>
        <v>0</v>
      </c>
      <c r="AC311">
        <f>IF($B$15,_xlfn.IFNA(INDEX(תמותה!$A$1:$E$121,MATCH(U311,תמותה!$A$1:A$121,0),IF($B$11="זכר",3,5)),1),0)</f>
        <v>0</v>
      </c>
      <c r="AD311">
        <f t="shared" si="108"/>
        <v>0</v>
      </c>
      <c r="AE311">
        <f t="shared" si="109"/>
        <v>0</v>
      </c>
      <c r="AF311">
        <f t="shared" si="120"/>
        <v>0</v>
      </c>
      <c r="AG311">
        <f t="shared" si="121"/>
        <v>0</v>
      </c>
      <c r="AH311">
        <f t="shared" si="122"/>
        <v>0</v>
      </c>
      <c r="AI311">
        <f t="shared" si="123"/>
        <v>0</v>
      </c>
      <c r="AJ311">
        <f t="shared" si="124"/>
        <v>0</v>
      </c>
    </row>
    <row r="312" spans="5:36" x14ac:dyDescent="0.2">
      <c r="E312">
        <f t="shared" si="110"/>
        <v>0</v>
      </c>
      <c r="F312">
        <f t="shared" si="100"/>
        <v>0</v>
      </c>
      <c r="G312">
        <f t="shared" si="101"/>
        <v>0</v>
      </c>
      <c r="H312">
        <f t="shared" si="102"/>
        <v>0</v>
      </c>
      <c r="I312">
        <f t="shared" si="111"/>
        <v>0</v>
      </c>
      <c r="J312">
        <f t="shared" si="112"/>
        <v>0</v>
      </c>
      <c r="K312">
        <f t="shared" si="113"/>
        <v>0</v>
      </c>
      <c r="L312">
        <f t="shared" si="114"/>
        <v>0</v>
      </c>
      <c r="M312">
        <f t="shared" si="115"/>
        <v>0</v>
      </c>
      <c r="N312">
        <f t="shared" si="116"/>
        <v>0</v>
      </c>
      <c r="O312">
        <f>IF($B$14,_xlfn.IFNA(INDEX(תמותה!$A$1:$E$121,MATCH(F312,תמותה!$A$1:A$121,0),IF($B$9="זכר",2,4)),1),0)</f>
        <v>0</v>
      </c>
      <c r="P312">
        <f>IF($B$14,_xlfn.IFNA(INDEX('שיפור תמותה'!$A$1:$E$8743,MATCH(F312&amp;G312,'שיפור תמותה'!$C$1:$C$8743,0),IF($B$9="זכר",4,5)),1),0)</f>
        <v>0</v>
      </c>
      <c r="Q312">
        <f>IF($B$14,_xlfn.IFNA(INDEX('שיפור תמותה'!$A$1:$E$8743,MATCH(F312&amp;G312-1,'שיפור תמותה'!$C$1:$C$8743,0),IF($B$9="זכר",4,5)),1),0)</f>
        <v>0</v>
      </c>
      <c r="R312">
        <f t="shared" si="103"/>
        <v>0</v>
      </c>
      <c r="S312">
        <f t="shared" si="104"/>
        <v>0</v>
      </c>
      <c r="T312">
        <f t="shared" si="117"/>
        <v>0</v>
      </c>
      <c r="U312">
        <f t="shared" si="105"/>
        <v>0</v>
      </c>
      <c r="V312">
        <f t="shared" si="106"/>
        <v>0</v>
      </c>
      <c r="W312">
        <f t="shared" si="118"/>
        <v>0</v>
      </c>
      <c r="X312">
        <f>IF($B$15,_xlfn.IFNA(INDEX(תמותה!$A$1:$E$121,MATCH(U312,תמותה!$A$1:A$121,0),IF($B$11="זכר",2,4)),1),0)</f>
        <v>0</v>
      </c>
      <c r="Y312">
        <f>IF($B$15,_xlfn.IFNA(INDEX('שיפור תמותה'!$A$1:$E$8743,MATCH(U312&amp;V312,'שיפור תמותה'!$C$1:$C$8743,0),IF($B$11="זכר",4,5)),1),0)</f>
        <v>0</v>
      </c>
      <c r="Z312">
        <f>IF($B$15,_xlfn.IFNA(INDEX('שיפור תמותה'!$A$1:$E$8743,MATCH(U312&amp;V312-1,'שיפור תמותה'!$C$1:$C$8743,0),IF($B$11="זכר",4,5)),1),0)</f>
        <v>0</v>
      </c>
      <c r="AA312">
        <f t="shared" si="107"/>
        <v>0</v>
      </c>
      <c r="AB312">
        <f t="shared" si="119"/>
        <v>0</v>
      </c>
      <c r="AC312">
        <f>IF($B$15,_xlfn.IFNA(INDEX(תמותה!$A$1:$E$121,MATCH(U312,תמותה!$A$1:A$121,0),IF($B$11="זכר",3,5)),1),0)</f>
        <v>0</v>
      </c>
      <c r="AD312">
        <f t="shared" si="108"/>
        <v>0</v>
      </c>
      <c r="AE312">
        <f t="shared" si="109"/>
        <v>0</v>
      </c>
      <c r="AF312">
        <f t="shared" si="120"/>
        <v>0</v>
      </c>
      <c r="AG312">
        <f t="shared" si="121"/>
        <v>0</v>
      </c>
      <c r="AH312">
        <f t="shared" si="122"/>
        <v>0</v>
      </c>
      <c r="AI312">
        <f t="shared" si="123"/>
        <v>0</v>
      </c>
      <c r="AJ312">
        <f t="shared" si="124"/>
        <v>0</v>
      </c>
    </row>
    <row r="313" spans="5:36" x14ac:dyDescent="0.2">
      <c r="E313">
        <f t="shared" si="110"/>
        <v>0</v>
      </c>
      <c r="F313">
        <f t="shared" si="100"/>
        <v>0</v>
      </c>
      <c r="G313">
        <f t="shared" si="101"/>
        <v>0</v>
      </c>
      <c r="H313">
        <f t="shared" si="102"/>
        <v>0</v>
      </c>
      <c r="I313">
        <f t="shared" si="111"/>
        <v>0</v>
      </c>
      <c r="J313">
        <f t="shared" si="112"/>
        <v>0</v>
      </c>
      <c r="K313">
        <f t="shared" si="113"/>
        <v>0</v>
      </c>
      <c r="L313">
        <f t="shared" si="114"/>
        <v>0</v>
      </c>
      <c r="M313">
        <f t="shared" si="115"/>
        <v>0</v>
      </c>
      <c r="N313">
        <f t="shared" si="116"/>
        <v>0</v>
      </c>
      <c r="O313">
        <f>IF($B$14,_xlfn.IFNA(INDEX(תמותה!$A$1:$E$121,MATCH(F313,תמותה!$A$1:A$121,0),IF($B$9="זכר",2,4)),1),0)</f>
        <v>0</v>
      </c>
      <c r="P313">
        <f>IF($B$14,_xlfn.IFNA(INDEX('שיפור תמותה'!$A$1:$E$8743,MATCH(F313&amp;G313,'שיפור תמותה'!$C$1:$C$8743,0),IF($B$9="זכר",4,5)),1),0)</f>
        <v>0</v>
      </c>
      <c r="Q313">
        <f>IF($B$14,_xlfn.IFNA(INDEX('שיפור תמותה'!$A$1:$E$8743,MATCH(F313&amp;G313-1,'שיפור תמותה'!$C$1:$C$8743,0),IF($B$9="זכר",4,5)),1),0)</f>
        <v>0</v>
      </c>
      <c r="R313">
        <f t="shared" si="103"/>
        <v>0</v>
      </c>
      <c r="S313">
        <f t="shared" si="104"/>
        <v>0</v>
      </c>
      <c r="T313">
        <f t="shared" si="117"/>
        <v>0</v>
      </c>
      <c r="U313">
        <f t="shared" si="105"/>
        <v>0</v>
      </c>
      <c r="V313">
        <f t="shared" si="106"/>
        <v>0</v>
      </c>
      <c r="W313">
        <f t="shared" si="118"/>
        <v>0</v>
      </c>
      <c r="X313">
        <f>IF($B$15,_xlfn.IFNA(INDEX(תמותה!$A$1:$E$121,MATCH(U313,תמותה!$A$1:A$121,0),IF($B$11="זכר",2,4)),1),0)</f>
        <v>0</v>
      </c>
      <c r="Y313">
        <f>IF($B$15,_xlfn.IFNA(INDEX('שיפור תמותה'!$A$1:$E$8743,MATCH(U313&amp;V313,'שיפור תמותה'!$C$1:$C$8743,0),IF($B$11="זכר",4,5)),1),0)</f>
        <v>0</v>
      </c>
      <c r="Z313">
        <f>IF($B$15,_xlfn.IFNA(INDEX('שיפור תמותה'!$A$1:$E$8743,MATCH(U313&amp;V313-1,'שיפור תמותה'!$C$1:$C$8743,0),IF($B$11="זכר",4,5)),1),0)</f>
        <v>0</v>
      </c>
      <c r="AA313">
        <f t="shared" si="107"/>
        <v>0</v>
      </c>
      <c r="AB313">
        <f t="shared" si="119"/>
        <v>0</v>
      </c>
      <c r="AC313">
        <f>IF($B$15,_xlfn.IFNA(INDEX(תמותה!$A$1:$E$121,MATCH(U313,תמותה!$A$1:A$121,0),IF($B$11="זכר",3,5)),1),0)</f>
        <v>0</v>
      </c>
      <c r="AD313">
        <f t="shared" si="108"/>
        <v>0</v>
      </c>
      <c r="AE313">
        <f t="shared" si="109"/>
        <v>0</v>
      </c>
      <c r="AF313">
        <f t="shared" si="120"/>
        <v>0</v>
      </c>
      <c r="AG313">
        <f t="shared" si="121"/>
        <v>0</v>
      </c>
      <c r="AH313">
        <f t="shared" si="122"/>
        <v>0</v>
      </c>
      <c r="AI313">
        <f t="shared" si="123"/>
        <v>0</v>
      </c>
      <c r="AJ313">
        <f t="shared" si="124"/>
        <v>0</v>
      </c>
    </row>
    <row r="314" spans="5:36" x14ac:dyDescent="0.2">
      <c r="E314">
        <f t="shared" si="110"/>
        <v>0</v>
      </c>
      <c r="F314">
        <f t="shared" si="100"/>
        <v>0</v>
      </c>
      <c r="G314">
        <f t="shared" si="101"/>
        <v>0</v>
      </c>
      <c r="H314">
        <f t="shared" si="102"/>
        <v>0</v>
      </c>
      <c r="I314">
        <f t="shared" si="111"/>
        <v>0</v>
      </c>
      <c r="J314">
        <f t="shared" si="112"/>
        <v>0</v>
      </c>
      <c r="K314">
        <f t="shared" si="113"/>
        <v>0</v>
      </c>
      <c r="L314">
        <f t="shared" si="114"/>
        <v>0</v>
      </c>
      <c r="M314">
        <f t="shared" si="115"/>
        <v>0</v>
      </c>
      <c r="N314">
        <f t="shared" si="116"/>
        <v>0</v>
      </c>
      <c r="O314">
        <f>IF($B$14,_xlfn.IFNA(INDEX(תמותה!$A$1:$E$121,MATCH(F314,תמותה!$A$1:A$121,0),IF($B$9="זכר",2,4)),1),0)</f>
        <v>0</v>
      </c>
      <c r="P314">
        <f>IF($B$14,_xlfn.IFNA(INDEX('שיפור תמותה'!$A$1:$E$8743,MATCH(F314&amp;G314,'שיפור תמותה'!$C$1:$C$8743,0),IF($B$9="זכר",4,5)),1),0)</f>
        <v>0</v>
      </c>
      <c r="Q314">
        <f>IF($B$14,_xlfn.IFNA(INDEX('שיפור תמותה'!$A$1:$E$8743,MATCH(F314&amp;G314-1,'שיפור תמותה'!$C$1:$C$8743,0),IF($B$9="זכר",4,5)),1),0)</f>
        <v>0</v>
      </c>
      <c r="R314">
        <f t="shared" si="103"/>
        <v>0</v>
      </c>
      <c r="S314">
        <f t="shared" si="104"/>
        <v>0</v>
      </c>
      <c r="T314">
        <f t="shared" si="117"/>
        <v>0</v>
      </c>
      <c r="U314">
        <f t="shared" si="105"/>
        <v>0</v>
      </c>
      <c r="V314">
        <f t="shared" si="106"/>
        <v>0</v>
      </c>
      <c r="W314">
        <f t="shared" si="118"/>
        <v>0</v>
      </c>
      <c r="X314">
        <f>IF($B$15,_xlfn.IFNA(INDEX(תמותה!$A$1:$E$121,MATCH(U314,תמותה!$A$1:A$121,0),IF($B$11="זכר",2,4)),1),0)</f>
        <v>0</v>
      </c>
      <c r="Y314">
        <f>IF($B$15,_xlfn.IFNA(INDEX('שיפור תמותה'!$A$1:$E$8743,MATCH(U314&amp;V314,'שיפור תמותה'!$C$1:$C$8743,0),IF($B$11="זכר",4,5)),1),0)</f>
        <v>0</v>
      </c>
      <c r="Z314">
        <f>IF($B$15,_xlfn.IFNA(INDEX('שיפור תמותה'!$A$1:$E$8743,MATCH(U314&amp;V314-1,'שיפור תמותה'!$C$1:$C$8743,0),IF($B$11="זכר",4,5)),1),0)</f>
        <v>0</v>
      </c>
      <c r="AA314">
        <f t="shared" si="107"/>
        <v>0</v>
      </c>
      <c r="AB314">
        <f t="shared" si="119"/>
        <v>0</v>
      </c>
      <c r="AC314">
        <f>IF($B$15,_xlfn.IFNA(INDEX(תמותה!$A$1:$E$121,MATCH(U314,תמותה!$A$1:A$121,0),IF($B$11="זכר",3,5)),1),0)</f>
        <v>0</v>
      </c>
      <c r="AD314">
        <f t="shared" si="108"/>
        <v>0</v>
      </c>
      <c r="AE314">
        <f t="shared" si="109"/>
        <v>0</v>
      </c>
      <c r="AF314">
        <f t="shared" si="120"/>
        <v>0</v>
      </c>
      <c r="AG314">
        <f t="shared" si="121"/>
        <v>0</v>
      </c>
      <c r="AH314">
        <f t="shared" si="122"/>
        <v>0</v>
      </c>
      <c r="AI314">
        <f t="shared" si="123"/>
        <v>0</v>
      </c>
      <c r="AJ314">
        <f t="shared" si="124"/>
        <v>0</v>
      </c>
    </row>
    <row r="315" spans="5:36" x14ac:dyDescent="0.2">
      <c r="E315">
        <f t="shared" si="110"/>
        <v>0</v>
      </c>
      <c r="F315">
        <f t="shared" si="100"/>
        <v>0</v>
      </c>
      <c r="G315">
        <f t="shared" si="101"/>
        <v>0</v>
      </c>
      <c r="H315">
        <f t="shared" si="102"/>
        <v>0</v>
      </c>
      <c r="I315">
        <f t="shared" si="111"/>
        <v>0</v>
      </c>
      <c r="J315">
        <f t="shared" si="112"/>
        <v>0</v>
      </c>
      <c r="K315">
        <f t="shared" si="113"/>
        <v>0</v>
      </c>
      <c r="L315">
        <f t="shared" si="114"/>
        <v>0</v>
      </c>
      <c r="M315">
        <f t="shared" si="115"/>
        <v>0</v>
      </c>
      <c r="N315">
        <f t="shared" si="116"/>
        <v>0</v>
      </c>
      <c r="O315">
        <f>IF($B$14,_xlfn.IFNA(INDEX(תמותה!$A$1:$E$121,MATCH(F315,תמותה!$A$1:A$121,0),IF($B$9="זכר",2,4)),1),0)</f>
        <v>0</v>
      </c>
      <c r="P315">
        <f>IF($B$14,_xlfn.IFNA(INDEX('שיפור תמותה'!$A$1:$E$8743,MATCH(F315&amp;G315,'שיפור תמותה'!$C$1:$C$8743,0),IF($B$9="זכר",4,5)),1),0)</f>
        <v>0</v>
      </c>
      <c r="Q315">
        <f>IF($B$14,_xlfn.IFNA(INDEX('שיפור תמותה'!$A$1:$E$8743,MATCH(F315&amp;G315-1,'שיפור תמותה'!$C$1:$C$8743,0),IF($B$9="זכר",4,5)),1),0)</f>
        <v>0</v>
      </c>
      <c r="R315">
        <f t="shared" si="103"/>
        <v>0</v>
      </c>
      <c r="S315">
        <f t="shared" si="104"/>
        <v>0</v>
      </c>
      <c r="T315">
        <f t="shared" si="117"/>
        <v>0</v>
      </c>
      <c r="U315">
        <f t="shared" si="105"/>
        <v>0</v>
      </c>
      <c r="V315">
        <f t="shared" si="106"/>
        <v>0</v>
      </c>
      <c r="W315">
        <f t="shared" si="118"/>
        <v>0</v>
      </c>
      <c r="X315">
        <f>IF($B$15,_xlfn.IFNA(INDEX(תמותה!$A$1:$E$121,MATCH(U315,תמותה!$A$1:A$121,0),IF($B$11="זכר",2,4)),1),0)</f>
        <v>0</v>
      </c>
      <c r="Y315">
        <f>IF($B$15,_xlfn.IFNA(INDEX('שיפור תמותה'!$A$1:$E$8743,MATCH(U315&amp;V315,'שיפור תמותה'!$C$1:$C$8743,0),IF($B$11="זכר",4,5)),1),0)</f>
        <v>0</v>
      </c>
      <c r="Z315">
        <f>IF($B$15,_xlfn.IFNA(INDEX('שיפור תמותה'!$A$1:$E$8743,MATCH(U315&amp;V315-1,'שיפור תמותה'!$C$1:$C$8743,0),IF($B$11="זכר",4,5)),1),0)</f>
        <v>0</v>
      </c>
      <c r="AA315">
        <f t="shared" si="107"/>
        <v>0</v>
      </c>
      <c r="AB315">
        <f t="shared" si="119"/>
        <v>0</v>
      </c>
      <c r="AC315">
        <f>IF($B$15,_xlfn.IFNA(INDEX(תמותה!$A$1:$E$121,MATCH(U315,תמותה!$A$1:A$121,0),IF($B$11="זכר",3,5)),1),0)</f>
        <v>0</v>
      </c>
      <c r="AD315">
        <f t="shared" si="108"/>
        <v>0</v>
      </c>
      <c r="AE315">
        <f t="shared" si="109"/>
        <v>0</v>
      </c>
      <c r="AF315">
        <f t="shared" si="120"/>
        <v>0</v>
      </c>
      <c r="AG315">
        <f t="shared" si="121"/>
        <v>0</v>
      </c>
      <c r="AH315">
        <f t="shared" si="122"/>
        <v>0</v>
      </c>
      <c r="AI315">
        <f t="shared" si="123"/>
        <v>0</v>
      </c>
      <c r="AJ315">
        <f t="shared" si="124"/>
        <v>0</v>
      </c>
    </row>
    <row r="316" spans="5:36" x14ac:dyDescent="0.2">
      <c r="E316">
        <f t="shared" si="110"/>
        <v>0</v>
      </c>
      <c r="F316">
        <f t="shared" si="100"/>
        <v>0</v>
      </c>
      <c r="G316">
        <f t="shared" si="101"/>
        <v>0</v>
      </c>
      <c r="H316">
        <f t="shared" si="102"/>
        <v>0</v>
      </c>
      <c r="I316">
        <f t="shared" si="111"/>
        <v>0</v>
      </c>
      <c r="J316">
        <f t="shared" si="112"/>
        <v>0</v>
      </c>
      <c r="K316">
        <f t="shared" si="113"/>
        <v>0</v>
      </c>
      <c r="L316">
        <f t="shared" si="114"/>
        <v>0</v>
      </c>
      <c r="M316">
        <f t="shared" si="115"/>
        <v>0</v>
      </c>
      <c r="N316">
        <f t="shared" si="116"/>
        <v>0</v>
      </c>
      <c r="O316">
        <f>IF($B$14,_xlfn.IFNA(INDEX(תמותה!$A$1:$E$121,MATCH(F316,תמותה!$A$1:A$121,0),IF($B$9="זכר",2,4)),1),0)</f>
        <v>0</v>
      </c>
      <c r="P316">
        <f>IF($B$14,_xlfn.IFNA(INDEX('שיפור תמותה'!$A$1:$E$8743,MATCH(F316&amp;G316,'שיפור תמותה'!$C$1:$C$8743,0),IF($B$9="זכר",4,5)),1),0)</f>
        <v>0</v>
      </c>
      <c r="Q316">
        <f>IF($B$14,_xlfn.IFNA(INDEX('שיפור תמותה'!$A$1:$E$8743,MATCH(F316&amp;G316-1,'שיפור תמותה'!$C$1:$C$8743,0),IF($B$9="זכר",4,5)),1),0)</f>
        <v>0</v>
      </c>
      <c r="R316">
        <f t="shared" si="103"/>
        <v>0</v>
      </c>
      <c r="S316">
        <f t="shared" si="104"/>
        <v>0</v>
      </c>
      <c r="T316">
        <f t="shared" si="117"/>
        <v>0</v>
      </c>
      <c r="U316">
        <f t="shared" si="105"/>
        <v>0</v>
      </c>
      <c r="V316">
        <f t="shared" si="106"/>
        <v>0</v>
      </c>
      <c r="W316">
        <f t="shared" si="118"/>
        <v>0</v>
      </c>
      <c r="X316">
        <f>IF($B$15,_xlfn.IFNA(INDEX(תמותה!$A$1:$E$121,MATCH(U316,תמותה!$A$1:A$121,0),IF($B$11="זכר",2,4)),1),0)</f>
        <v>0</v>
      </c>
      <c r="Y316">
        <f>IF($B$15,_xlfn.IFNA(INDEX('שיפור תמותה'!$A$1:$E$8743,MATCH(U316&amp;V316,'שיפור תמותה'!$C$1:$C$8743,0),IF($B$11="זכר",4,5)),1),0)</f>
        <v>0</v>
      </c>
      <c r="Z316">
        <f>IF($B$15,_xlfn.IFNA(INDEX('שיפור תמותה'!$A$1:$E$8743,MATCH(U316&amp;V316-1,'שיפור תמותה'!$C$1:$C$8743,0),IF($B$11="זכר",4,5)),1),0)</f>
        <v>0</v>
      </c>
      <c r="AA316">
        <f t="shared" si="107"/>
        <v>0</v>
      </c>
      <c r="AB316">
        <f t="shared" si="119"/>
        <v>0</v>
      </c>
      <c r="AC316">
        <f>IF($B$15,_xlfn.IFNA(INDEX(תמותה!$A$1:$E$121,MATCH(U316,תמותה!$A$1:A$121,0),IF($B$11="זכר",3,5)),1),0)</f>
        <v>0</v>
      </c>
      <c r="AD316">
        <f t="shared" si="108"/>
        <v>0</v>
      </c>
      <c r="AE316">
        <f t="shared" si="109"/>
        <v>0</v>
      </c>
      <c r="AF316">
        <f t="shared" si="120"/>
        <v>0</v>
      </c>
      <c r="AG316">
        <f t="shared" si="121"/>
        <v>0</v>
      </c>
      <c r="AH316">
        <f t="shared" si="122"/>
        <v>0</v>
      </c>
      <c r="AI316">
        <f t="shared" si="123"/>
        <v>0</v>
      </c>
      <c r="AJ316">
        <f t="shared" si="124"/>
        <v>0</v>
      </c>
    </row>
    <row r="317" spans="5:36" x14ac:dyDescent="0.2">
      <c r="E317">
        <f t="shared" si="110"/>
        <v>0</v>
      </c>
      <c r="F317">
        <f t="shared" si="100"/>
        <v>0</v>
      </c>
      <c r="G317">
        <f t="shared" si="101"/>
        <v>0</v>
      </c>
      <c r="H317">
        <f t="shared" si="102"/>
        <v>0</v>
      </c>
      <c r="I317">
        <f t="shared" si="111"/>
        <v>0</v>
      </c>
      <c r="J317">
        <f t="shared" si="112"/>
        <v>0</v>
      </c>
      <c r="K317">
        <f t="shared" si="113"/>
        <v>0</v>
      </c>
      <c r="L317">
        <f t="shared" si="114"/>
        <v>0</v>
      </c>
      <c r="M317">
        <f t="shared" si="115"/>
        <v>0</v>
      </c>
      <c r="N317">
        <f t="shared" si="116"/>
        <v>0</v>
      </c>
      <c r="O317">
        <f>IF($B$14,_xlfn.IFNA(INDEX(תמותה!$A$1:$E$121,MATCH(F317,תמותה!$A$1:A$121,0),IF($B$9="זכר",2,4)),1),0)</f>
        <v>0</v>
      </c>
      <c r="P317">
        <f>IF($B$14,_xlfn.IFNA(INDEX('שיפור תמותה'!$A$1:$E$8743,MATCH(F317&amp;G317,'שיפור תמותה'!$C$1:$C$8743,0),IF($B$9="זכר",4,5)),1),0)</f>
        <v>0</v>
      </c>
      <c r="Q317">
        <f>IF($B$14,_xlfn.IFNA(INDEX('שיפור תמותה'!$A$1:$E$8743,MATCH(F317&amp;G317-1,'שיפור תמותה'!$C$1:$C$8743,0),IF($B$9="זכר",4,5)),1),0)</f>
        <v>0</v>
      </c>
      <c r="R317">
        <f t="shared" si="103"/>
        <v>0</v>
      </c>
      <c r="S317">
        <f t="shared" si="104"/>
        <v>0</v>
      </c>
      <c r="T317">
        <f t="shared" si="117"/>
        <v>0</v>
      </c>
      <c r="U317">
        <f t="shared" si="105"/>
        <v>0</v>
      </c>
      <c r="V317">
        <f t="shared" si="106"/>
        <v>0</v>
      </c>
      <c r="W317">
        <f t="shared" si="118"/>
        <v>0</v>
      </c>
      <c r="X317">
        <f>IF($B$15,_xlfn.IFNA(INDEX(תמותה!$A$1:$E$121,MATCH(U317,תמותה!$A$1:A$121,0),IF($B$11="זכר",2,4)),1),0)</f>
        <v>0</v>
      </c>
      <c r="Y317">
        <f>IF($B$15,_xlfn.IFNA(INDEX('שיפור תמותה'!$A$1:$E$8743,MATCH(U317&amp;V317,'שיפור תמותה'!$C$1:$C$8743,0),IF($B$11="זכר",4,5)),1),0)</f>
        <v>0</v>
      </c>
      <c r="Z317">
        <f>IF($B$15,_xlfn.IFNA(INDEX('שיפור תמותה'!$A$1:$E$8743,MATCH(U317&amp;V317-1,'שיפור תמותה'!$C$1:$C$8743,0),IF($B$11="זכר",4,5)),1),0)</f>
        <v>0</v>
      </c>
      <c r="AA317">
        <f t="shared" si="107"/>
        <v>0</v>
      </c>
      <c r="AB317">
        <f t="shared" si="119"/>
        <v>0</v>
      </c>
      <c r="AC317">
        <f>IF($B$15,_xlfn.IFNA(INDEX(תמותה!$A$1:$E$121,MATCH(U317,תמותה!$A$1:A$121,0),IF($B$11="זכר",3,5)),1),0)</f>
        <v>0</v>
      </c>
      <c r="AD317">
        <f t="shared" si="108"/>
        <v>0</v>
      </c>
      <c r="AE317">
        <f t="shared" si="109"/>
        <v>0</v>
      </c>
      <c r="AF317">
        <f t="shared" si="120"/>
        <v>0</v>
      </c>
      <c r="AG317">
        <f t="shared" si="121"/>
        <v>0</v>
      </c>
      <c r="AH317">
        <f t="shared" si="122"/>
        <v>0</v>
      </c>
      <c r="AI317">
        <f t="shared" si="123"/>
        <v>0</v>
      </c>
      <c r="AJ317">
        <f t="shared" si="124"/>
        <v>0</v>
      </c>
    </row>
    <row r="318" spans="5:36" x14ac:dyDescent="0.2">
      <c r="E318">
        <f t="shared" si="110"/>
        <v>0</v>
      </c>
      <c r="F318">
        <f t="shared" si="100"/>
        <v>0</v>
      </c>
      <c r="G318">
        <f t="shared" si="101"/>
        <v>0</v>
      </c>
      <c r="H318">
        <f t="shared" si="102"/>
        <v>0</v>
      </c>
      <c r="I318">
        <f t="shared" si="111"/>
        <v>0</v>
      </c>
      <c r="J318">
        <f t="shared" si="112"/>
        <v>0</v>
      </c>
      <c r="K318">
        <f t="shared" si="113"/>
        <v>0</v>
      </c>
      <c r="L318">
        <f t="shared" si="114"/>
        <v>0</v>
      </c>
      <c r="M318">
        <f t="shared" si="115"/>
        <v>0</v>
      </c>
      <c r="N318">
        <f t="shared" si="116"/>
        <v>0</v>
      </c>
      <c r="O318">
        <f>IF($B$14,_xlfn.IFNA(INDEX(תמותה!$A$1:$E$121,MATCH(F318,תמותה!$A$1:A$121,0),IF($B$9="זכר",2,4)),1),0)</f>
        <v>0</v>
      </c>
      <c r="P318">
        <f>IF($B$14,_xlfn.IFNA(INDEX('שיפור תמותה'!$A$1:$E$8743,MATCH(F318&amp;G318,'שיפור תמותה'!$C$1:$C$8743,0),IF($B$9="זכר",4,5)),1),0)</f>
        <v>0</v>
      </c>
      <c r="Q318">
        <f>IF($B$14,_xlfn.IFNA(INDEX('שיפור תמותה'!$A$1:$E$8743,MATCH(F318&amp;G318-1,'שיפור תמותה'!$C$1:$C$8743,0),IF($B$9="זכר",4,5)),1),0)</f>
        <v>0</v>
      </c>
      <c r="R318">
        <f t="shared" si="103"/>
        <v>0</v>
      </c>
      <c r="S318">
        <f t="shared" si="104"/>
        <v>0</v>
      </c>
      <c r="T318">
        <f t="shared" si="117"/>
        <v>0</v>
      </c>
      <c r="U318">
        <f t="shared" si="105"/>
        <v>0</v>
      </c>
      <c r="V318">
        <f t="shared" si="106"/>
        <v>0</v>
      </c>
      <c r="W318">
        <f t="shared" si="118"/>
        <v>0</v>
      </c>
      <c r="X318">
        <f>IF($B$15,_xlfn.IFNA(INDEX(תמותה!$A$1:$E$121,MATCH(U318,תמותה!$A$1:A$121,0),IF($B$11="זכר",2,4)),1),0)</f>
        <v>0</v>
      </c>
      <c r="Y318">
        <f>IF($B$15,_xlfn.IFNA(INDEX('שיפור תמותה'!$A$1:$E$8743,MATCH(U318&amp;V318,'שיפור תמותה'!$C$1:$C$8743,0),IF($B$11="זכר",4,5)),1),0)</f>
        <v>0</v>
      </c>
      <c r="Z318">
        <f>IF($B$15,_xlfn.IFNA(INDEX('שיפור תמותה'!$A$1:$E$8743,MATCH(U318&amp;V318-1,'שיפור תמותה'!$C$1:$C$8743,0),IF($B$11="זכר",4,5)),1),0)</f>
        <v>0</v>
      </c>
      <c r="AA318">
        <f t="shared" si="107"/>
        <v>0</v>
      </c>
      <c r="AB318">
        <f t="shared" si="119"/>
        <v>0</v>
      </c>
      <c r="AC318">
        <f>IF($B$15,_xlfn.IFNA(INDEX(תמותה!$A$1:$E$121,MATCH(U318,תמותה!$A$1:A$121,0),IF($B$11="זכר",3,5)),1),0)</f>
        <v>0</v>
      </c>
      <c r="AD318">
        <f t="shared" si="108"/>
        <v>0</v>
      </c>
      <c r="AE318">
        <f t="shared" si="109"/>
        <v>0</v>
      </c>
      <c r="AF318">
        <f t="shared" si="120"/>
        <v>0</v>
      </c>
      <c r="AG318">
        <f t="shared" si="121"/>
        <v>0</v>
      </c>
      <c r="AH318">
        <f t="shared" si="122"/>
        <v>0</v>
      </c>
      <c r="AI318">
        <f t="shared" si="123"/>
        <v>0</v>
      </c>
      <c r="AJ318">
        <f t="shared" si="124"/>
        <v>0</v>
      </c>
    </row>
    <row r="319" spans="5:36" x14ac:dyDescent="0.2">
      <c r="E319">
        <f t="shared" si="110"/>
        <v>0</v>
      </c>
      <c r="F319">
        <f t="shared" si="100"/>
        <v>0</v>
      </c>
      <c r="G319">
        <f t="shared" si="101"/>
        <v>0</v>
      </c>
      <c r="H319">
        <f t="shared" si="102"/>
        <v>0</v>
      </c>
      <c r="I319">
        <f t="shared" si="111"/>
        <v>0</v>
      </c>
      <c r="J319">
        <f t="shared" si="112"/>
        <v>0</v>
      </c>
      <c r="K319">
        <f t="shared" si="113"/>
        <v>0</v>
      </c>
      <c r="L319">
        <f t="shared" si="114"/>
        <v>0</v>
      </c>
      <c r="M319">
        <f t="shared" si="115"/>
        <v>0</v>
      </c>
      <c r="N319">
        <f t="shared" si="116"/>
        <v>0</v>
      </c>
      <c r="O319">
        <f>IF($B$14,_xlfn.IFNA(INDEX(תמותה!$A$1:$E$121,MATCH(F319,תמותה!$A$1:A$121,0),IF($B$9="זכר",2,4)),1),0)</f>
        <v>0</v>
      </c>
      <c r="P319">
        <f>IF($B$14,_xlfn.IFNA(INDEX('שיפור תמותה'!$A$1:$E$8743,MATCH(F319&amp;G319,'שיפור תמותה'!$C$1:$C$8743,0),IF($B$9="זכר",4,5)),1),0)</f>
        <v>0</v>
      </c>
      <c r="Q319">
        <f>IF($B$14,_xlfn.IFNA(INDEX('שיפור תמותה'!$A$1:$E$8743,MATCH(F319&amp;G319-1,'שיפור תמותה'!$C$1:$C$8743,0),IF($B$9="זכר",4,5)),1),0)</f>
        <v>0</v>
      </c>
      <c r="R319">
        <f t="shared" si="103"/>
        <v>0</v>
      </c>
      <c r="S319">
        <f t="shared" si="104"/>
        <v>0</v>
      </c>
      <c r="T319">
        <f t="shared" si="117"/>
        <v>0</v>
      </c>
      <c r="U319">
        <f t="shared" si="105"/>
        <v>0</v>
      </c>
      <c r="V319">
        <f t="shared" si="106"/>
        <v>0</v>
      </c>
      <c r="W319">
        <f t="shared" si="118"/>
        <v>0</v>
      </c>
      <c r="X319">
        <f>IF($B$15,_xlfn.IFNA(INDEX(תמותה!$A$1:$E$121,MATCH(U319,תמותה!$A$1:A$121,0),IF($B$11="זכר",2,4)),1),0)</f>
        <v>0</v>
      </c>
      <c r="Y319">
        <f>IF($B$15,_xlfn.IFNA(INDEX('שיפור תמותה'!$A$1:$E$8743,MATCH(U319&amp;V319,'שיפור תמותה'!$C$1:$C$8743,0),IF($B$11="זכר",4,5)),1),0)</f>
        <v>0</v>
      </c>
      <c r="Z319">
        <f>IF($B$15,_xlfn.IFNA(INDEX('שיפור תמותה'!$A$1:$E$8743,MATCH(U319&amp;V319-1,'שיפור תמותה'!$C$1:$C$8743,0),IF($B$11="זכר",4,5)),1),0)</f>
        <v>0</v>
      </c>
      <c r="AA319">
        <f t="shared" si="107"/>
        <v>0</v>
      </c>
      <c r="AB319">
        <f t="shared" si="119"/>
        <v>0</v>
      </c>
      <c r="AC319">
        <f>IF($B$15,_xlfn.IFNA(INDEX(תמותה!$A$1:$E$121,MATCH(U319,תמותה!$A$1:A$121,0),IF($B$11="זכר",3,5)),1),0)</f>
        <v>0</v>
      </c>
      <c r="AD319">
        <f t="shared" si="108"/>
        <v>0</v>
      </c>
      <c r="AE319">
        <f t="shared" si="109"/>
        <v>0</v>
      </c>
      <c r="AF319">
        <f t="shared" si="120"/>
        <v>0</v>
      </c>
      <c r="AG319">
        <f t="shared" si="121"/>
        <v>0</v>
      </c>
      <c r="AH319">
        <f t="shared" si="122"/>
        <v>0</v>
      </c>
      <c r="AI319">
        <f t="shared" si="123"/>
        <v>0</v>
      </c>
      <c r="AJ319">
        <f t="shared" si="124"/>
        <v>0</v>
      </c>
    </row>
    <row r="320" spans="5:36" x14ac:dyDescent="0.2">
      <c r="E320">
        <f t="shared" si="110"/>
        <v>0</v>
      </c>
      <c r="F320">
        <f t="shared" si="100"/>
        <v>0</v>
      </c>
      <c r="G320">
        <f t="shared" si="101"/>
        <v>0</v>
      </c>
      <c r="H320">
        <f t="shared" si="102"/>
        <v>0</v>
      </c>
      <c r="I320">
        <f t="shared" si="111"/>
        <v>0</v>
      </c>
      <c r="J320">
        <f t="shared" si="112"/>
        <v>0</v>
      </c>
      <c r="K320">
        <f t="shared" si="113"/>
        <v>0</v>
      </c>
      <c r="L320">
        <f t="shared" si="114"/>
        <v>0</v>
      </c>
      <c r="M320">
        <f t="shared" si="115"/>
        <v>0</v>
      </c>
      <c r="N320">
        <f t="shared" si="116"/>
        <v>0</v>
      </c>
      <c r="O320">
        <f>IF($B$14,_xlfn.IFNA(INDEX(תמותה!$A$1:$E$121,MATCH(F320,תמותה!$A$1:A$121,0),IF($B$9="זכר",2,4)),1),0)</f>
        <v>0</v>
      </c>
      <c r="P320">
        <f>IF($B$14,_xlfn.IFNA(INDEX('שיפור תמותה'!$A$1:$E$8743,MATCH(F320&amp;G320,'שיפור תמותה'!$C$1:$C$8743,0),IF($B$9="זכר",4,5)),1),0)</f>
        <v>0</v>
      </c>
      <c r="Q320">
        <f>IF($B$14,_xlfn.IFNA(INDEX('שיפור תמותה'!$A$1:$E$8743,MATCH(F320&amp;G320-1,'שיפור תמותה'!$C$1:$C$8743,0),IF($B$9="זכר",4,5)),1),0)</f>
        <v>0</v>
      </c>
      <c r="R320">
        <f t="shared" si="103"/>
        <v>0</v>
      </c>
      <c r="S320">
        <f t="shared" si="104"/>
        <v>0</v>
      </c>
      <c r="T320">
        <f t="shared" si="117"/>
        <v>0</v>
      </c>
      <c r="U320">
        <f t="shared" si="105"/>
        <v>0</v>
      </c>
      <c r="V320">
        <f t="shared" si="106"/>
        <v>0</v>
      </c>
      <c r="W320">
        <f t="shared" si="118"/>
        <v>0</v>
      </c>
      <c r="X320">
        <f>IF($B$15,_xlfn.IFNA(INDEX(תמותה!$A$1:$E$121,MATCH(U320,תמותה!$A$1:A$121,0),IF($B$11="זכר",2,4)),1),0)</f>
        <v>0</v>
      </c>
      <c r="Y320">
        <f>IF($B$15,_xlfn.IFNA(INDEX('שיפור תמותה'!$A$1:$E$8743,MATCH(U320&amp;V320,'שיפור תמותה'!$C$1:$C$8743,0),IF($B$11="זכר",4,5)),1),0)</f>
        <v>0</v>
      </c>
      <c r="Z320">
        <f>IF($B$15,_xlfn.IFNA(INDEX('שיפור תמותה'!$A$1:$E$8743,MATCH(U320&amp;V320-1,'שיפור תמותה'!$C$1:$C$8743,0),IF($B$11="זכר",4,5)),1),0)</f>
        <v>0</v>
      </c>
      <c r="AA320">
        <f t="shared" si="107"/>
        <v>0</v>
      </c>
      <c r="AB320">
        <f t="shared" si="119"/>
        <v>0</v>
      </c>
      <c r="AC320">
        <f>IF($B$15,_xlfn.IFNA(INDEX(תמותה!$A$1:$E$121,MATCH(U320,תמותה!$A$1:A$121,0),IF($B$11="זכר",3,5)),1),0)</f>
        <v>0</v>
      </c>
      <c r="AD320">
        <f t="shared" si="108"/>
        <v>0</v>
      </c>
      <c r="AE320">
        <f t="shared" si="109"/>
        <v>0</v>
      </c>
      <c r="AF320">
        <f t="shared" si="120"/>
        <v>0</v>
      </c>
      <c r="AG320">
        <f t="shared" si="121"/>
        <v>0</v>
      </c>
      <c r="AH320">
        <f t="shared" si="122"/>
        <v>0</v>
      </c>
      <c r="AI320">
        <f t="shared" si="123"/>
        <v>0</v>
      </c>
      <c r="AJ320">
        <f t="shared" si="124"/>
        <v>0</v>
      </c>
    </row>
    <row r="321" spans="5:36" x14ac:dyDescent="0.2">
      <c r="E321">
        <f t="shared" si="110"/>
        <v>0</v>
      </c>
      <c r="F321">
        <f t="shared" si="100"/>
        <v>0</v>
      </c>
      <c r="G321">
        <f t="shared" si="101"/>
        <v>0</v>
      </c>
      <c r="H321">
        <f t="shared" si="102"/>
        <v>0</v>
      </c>
      <c r="I321">
        <f t="shared" si="111"/>
        <v>0</v>
      </c>
      <c r="J321">
        <f t="shared" si="112"/>
        <v>0</v>
      </c>
      <c r="K321">
        <f t="shared" si="113"/>
        <v>0</v>
      </c>
      <c r="L321">
        <f t="shared" si="114"/>
        <v>0</v>
      </c>
      <c r="M321">
        <f t="shared" si="115"/>
        <v>0</v>
      </c>
      <c r="N321">
        <f t="shared" si="116"/>
        <v>0</v>
      </c>
      <c r="O321">
        <f>IF($B$14,_xlfn.IFNA(INDEX(תמותה!$A$1:$E$121,MATCH(F321,תמותה!$A$1:A$121,0),IF($B$9="זכר",2,4)),1),0)</f>
        <v>0</v>
      </c>
      <c r="P321">
        <f>IF($B$14,_xlfn.IFNA(INDEX('שיפור תמותה'!$A$1:$E$8743,MATCH(F321&amp;G321,'שיפור תמותה'!$C$1:$C$8743,0),IF($B$9="זכר",4,5)),1),0)</f>
        <v>0</v>
      </c>
      <c r="Q321">
        <f>IF($B$14,_xlfn.IFNA(INDEX('שיפור תמותה'!$A$1:$E$8743,MATCH(F321&amp;G321-1,'שיפור תמותה'!$C$1:$C$8743,0),IF($B$9="זכר",4,5)),1),0)</f>
        <v>0</v>
      </c>
      <c r="R321">
        <f t="shared" si="103"/>
        <v>0</v>
      </c>
      <c r="S321">
        <f t="shared" si="104"/>
        <v>0</v>
      </c>
      <c r="T321">
        <f t="shared" si="117"/>
        <v>0</v>
      </c>
      <c r="U321">
        <f t="shared" si="105"/>
        <v>0</v>
      </c>
      <c r="V321">
        <f t="shared" si="106"/>
        <v>0</v>
      </c>
      <c r="W321">
        <f t="shared" si="118"/>
        <v>0</v>
      </c>
      <c r="X321">
        <f>IF($B$15,_xlfn.IFNA(INDEX(תמותה!$A$1:$E$121,MATCH(U321,תמותה!$A$1:A$121,0),IF($B$11="זכר",2,4)),1),0)</f>
        <v>0</v>
      </c>
      <c r="Y321">
        <f>IF($B$15,_xlfn.IFNA(INDEX('שיפור תמותה'!$A$1:$E$8743,MATCH(U321&amp;V321,'שיפור תמותה'!$C$1:$C$8743,0),IF($B$11="זכר",4,5)),1),0)</f>
        <v>0</v>
      </c>
      <c r="Z321">
        <f>IF($B$15,_xlfn.IFNA(INDEX('שיפור תמותה'!$A$1:$E$8743,MATCH(U321&amp;V321-1,'שיפור תמותה'!$C$1:$C$8743,0),IF($B$11="זכר",4,5)),1),0)</f>
        <v>0</v>
      </c>
      <c r="AA321">
        <f t="shared" si="107"/>
        <v>0</v>
      </c>
      <c r="AB321">
        <f t="shared" si="119"/>
        <v>0</v>
      </c>
      <c r="AC321">
        <f>IF($B$15,_xlfn.IFNA(INDEX(תמותה!$A$1:$E$121,MATCH(U321,תמותה!$A$1:A$121,0),IF($B$11="זכר",3,5)),1),0)</f>
        <v>0</v>
      </c>
      <c r="AD321">
        <f t="shared" si="108"/>
        <v>0</v>
      </c>
      <c r="AE321">
        <f t="shared" si="109"/>
        <v>0</v>
      </c>
      <c r="AF321">
        <f t="shared" si="120"/>
        <v>0</v>
      </c>
      <c r="AG321">
        <f t="shared" si="121"/>
        <v>0</v>
      </c>
      <c r="AH321">
        <f t="shared" si="122"/>
        <v>0</v>
      </c>
      <c r="AI321">
        <f t="shared" si="123"/>
        <v>0</v>
      </c>
      <c r="AJ321">
        <f t="shared" si="124"/>
        <v>0</v>
      </c>
    </row>
    <row r="322" spans="5:36" x14ac:dyDescent="0.2">
      <c r="E322">
        <f t="shared" si="110"/>
        <v>0</v>
      </c>
      <c r="F322">
        <f t="shared" si="100"/>
        <v>0</v>
      </c>
      <c r="G322">
        <f t="shared" si="101"/>
        <v>0</v>
      </c>
      <c r="H322">
        <f t="shared" si="102"/>
        <v>0</v>
      </c>
      <c r="I322">
        <f t="shared" si="111"/>
        <v>0</v>
      </c>
      <c r="J322">
        <f t="shared" si="112"/>
        <v>0</v>
      </c>
      <c r="K322">
        <f t="shared" si="113"/>
        <v>0</v>
      </c>
      <c r="L322">
        <f t="shared" si="114"/>
        <v>0</v>
      </c>
      <c r="M322">
        <f t="shared" si="115"/>
        <v>0</v>
      </c>
      <c r="N322">
        <f t="shared" si="116"/>
        <v>0</v>
      </c>
      <c r="O322">
        <f>IF($B$14,_xlfn.IFNA(INDEX(תמותה!$A$1:$E$121,MATCH(F322,תמותה!$A$1:A$121,0),IF($B$9="זכר",2,4)),1),0)</f>
        <v>0</v>
      </c>
      <c r="P322">
        <f>IF($B$14,_xlfn.IFNA(INDEX('שיפור תמותה'!$A$1:$E$8743,MATCH(F322&amp;G322,'שיפור תמותה'!$C$1:$C$8743,0),IF($B$9="זכר",4,5)),1),0)</f>
        <v>0</v>
      </c>
      <c r="Q322">
        <f>IF($B$14,_xlfn.IFNA(INDEX('שיפור תמותה'!$A$1:$E$8743,MATCH(F322&amp;G322-1,'שיפור תמותה'!$C$1:$C$8743,0),IF($B$9="זכר",4,5)),1),0)</f>
        <v>0</v>
      </c>
      <c r="R322">
        <f t="shared" si="103"/>
        <v>0</v>
      </c>
      <c r="S322">
        <f t="shared" si="104"/>
        <v>0</v>
      </c>
      <c r="T322">
        <f t="shared" si="117"/>
        <v>0</v>
      </c>
      <c r="U322">
        <f t="shared" si="105"/>
        <v>0</v>
      </c>
      <c r="V322">
        <f t="shared" si="106"/>
        <v>0</v>
      </c>
      <c r="W322">
        <f t="shared" si="118"/>
        <v>0</v>
      </c>
      <c r="X322">
        <f>IF($B$15,_xlfn.IFNA(INDEX(תמותה!$A$1:$E$121,MATCH(U322,תמותה!$A$1:A$121,0),IF($B$11="זכר",2,4)),1),0)</f>
        <v>0</v>
      </c>
      <c r="Y322">
        <f>IF($B$15,_xlfn.IFNA(INDEX('שיפור תמותה'!$A$1:$E$8743,MATCH(U322&amp;V322,'שיפור תמותה'!$C$1:$C$8743,0),IF($B$11="זכר",4,5)),1),0)</f>
        <v>0</v>
      </c>
      <c r="Z322">
        <f>IF($B$15,_xlfn.IFNA(INDEX('שיפור תמותה'!$A$1:$E$8743,MATCH(U322&amp;V322-1,'שיפור תמותה'!$C$1:$C$8743,0),IF($B$11="זכר",4,5)),1),0)</f>
        <v>0</v>
      </c>
      <c r="AA322">
        <f t="shared" si="107"/>
        <v>0</v>
      </c>
      <c r="AB322">
        <f t="shared" si="119"/>
        <v>0</v>
      </c>
      <c r="AC322">
        <f>IF($B$15,_xlfn.IFNA(INDEX(תמותה!$A$1:$E$121,MATCH(U322,תמותה!$A$1:A$121,0),IF($B$11="זכר",3,5)),1),0)</f>
        <v>0</v>
      </c>
      <c r="AD322">
        <f t="shared" si="108"/>
        <v>0</v>
      </c>
      <c r="AE322">
        <f t="shared" si="109"/>
        <v>0</v>
      </c>
      <c r="AF322">
        <f t="shared" si="120"/>
        <v>0</v>
      </c>
      <c r="AG322">
        <f t="shared" si="121"/>
        <v>0</v>
      </c>
      <c r="AH322">
        <f t="shared" si="122"/>
        <v>0</v>
      </c>
      <c r="AI322">
        <f t="shared" si="123"/>
        <v>0</v>
      </c>
      <c r="AJ322">
        <f t="shared" si="124"/>
        <v>0</v>
      </c>
    </row>
    <row r="323" spans="5:36" x14ac:dyDescent="0.2">
      <c r="E323">
        <f t="shared" si="110"/>
        <v>0</v>
      </c>
      <c r="F323">
        <f t="shared" ref="F323:F386" si="125">IF($B$14,ROUNDDOWN(E323/12,0),0)</f>
        <v>0</v>
      </c>
      <c r="G323">
        <f t="shared" ref="G323:G386" si="126">IF($B$14,ROUNDDOWN(($B$7+E323)/12,0),0)</f>
        <v>0</v>
      </c>
      <c r="H323">
        <f t="shared" ref="H323:H386" si="127">IF($B$14,(1+$B$2)^((E323-$E$2+1)/12),0)</f>
        <v>0</v>
      </c>
      <c r="I323">
        <f t="shared" si="111"/>
        <v>0</v>
      </c>
      <c r="J323">
        <f t="shared" si="112"/>
        <v>0</v>
      </c>
      <c r="K323">
        <f t="shared" si="113"/>
        <v>0</v>
      </c>
      <c r="L323">
        <f t="shared" si="114"/>
        <v>0</v>
      </c>
      <c r="M323">
        <f t="shared" si="115"/>
        <v>0</v>
      </c>
      <c r="N323">
        <f t="shared" si="116"/>
        <v>0</v>
      </c>
      <c r="O323">
        <f>IF($B$14,_xlfn.IFNA(INDEX(תמותה!$A$1:$E$121,MATCH(F323,תמותה!$A$1:A$121,0),IF($B$9="זכר",2,4)),1),0)</f>
        <v>0</v>
      </c>
      <c r="P323">
        <f>IF($B$14,_xlfn.IFNA(INDEX('שיפור תמותה'!$A$1:$E$8743,MATCH(F323&amp;G323,'שיפור תמותה'!$C$1:$C$8743,0),IF($B$9="זכר",4,5)),1),0)</f>
        <v>0</v>
      </c>
      <c r="Q323">
        <f>IF($B$14,_xlfn.IFNA(INDEX('שיפור תמותה'!$A$1:$E$8743,MATCH(F323&amp;G323-1,'שיפור תמותה'!$C$1:$C$8743,0),IF($B$9="זכר",4,5)),1),0)</f>
        <v>0</v>
      </c>
      <c r="R323">
        <f t="shared" ref="R323:R386" si="128">IF($B$14,AVERAGE(P323:Q323),0)</f>
        <v>0</v>
      </c>
      <c r="S323">
        <f t="shared" ref="S323:S386" si="129">IF($B$14,IF(E323&lt;$B$12,(1-(1-O323)^(1/12))*R323,1),0)</f>
        <v>0</v>
      </c>
      <c r="T323">
        <f t="shared" si="117"/>
        <v>0</v>
      </c>
      <c r="U323">
        <f t="shared" ref="U323:U386" si="130">IF($B$15,ROUNDDOWN(T323/12,0),0)</f>
        <v>0</v>
      </c>
      <c r="V323">
        <f t="shared" ref="V323:V386" si="131">IF($B$15,ROUNDDOWN(($B$8+T323)/12,0),0)</f>
        <v>0</v>
      </c>
      <c r="W323">
        <f t="shared" si="118"/>
        <v>0</v>
      </c>
      <c r="X323">
        <f>IF($B$15,_xlfn.IFNA(INDEX(תמותה!$A$1:$E$121,MATCH(U323,תמותה!$A$1:A$121,0),IF($B$11="זכר",2,4)),1),0)</f>
        <v>0</v>
      </c>
      <c r="Y323">
        <f>IF($B$15,_xlfn.IFNA(INDEX('שיפור תמותה'!$A$1:$E$8743,MATCH(U323&amp;V323,'שיפור תמותה'!$C$1:$C$8743,0),IF($B$11="זכר",4,5)),1),0)</f>
        <v>0</v>
      </c>
      <c r="Z323">
        <f>IF($B$15,_xlfn.IFNA(INDEX('שיפור תמותה'!$A$1:$E$8743,MATCH(U323&amp;V323-1,'שיפור תמותה'!$C$1:$C$8743,0),IF($B$11="זכר",4,5)),1),0)</f>
        <v>0</v>
      </c>
      <c r="AA323">
        <f t="shared" ref="AA323:AA386" si="132">IF($B$15,AVERAGE(Y323:Z323),0)</f>
        <v>0</v>
      </c>
      <c r="AB323">
        <f t="shared" si="119"/>
        <v>0</v>
      </c>
      <c r="AC323">
        <f>IF($B$15,_xlfn.IFNA(INDEX(תמותה!$A$1:$E$121,MATCH(U323,תמותה!$A$1:A$121,0),IF($B$11="זכר",3,5)),1),0)</f>
        <v>0</v>
      </c>
      <c r="AD323">
        <f t="shared" ref="AD323:AD386" si="133">IF($B$15,IF(T323&lt;$B$12,(1-(1-X323)^(1/12))*AA323,1),0)</f>
        <v>0</v>
      </c>
      <c r="AE323">
        <f t="shared" ref="AE323:AE386" si="134">IF($B$15,IF(T323&lt;$B$12,(1-(1-AC323)^(1/12))*AA323,1),0)</f>
        <v>0</v>
      </c>
      <c r="AF323">
        <f t="shared" si="120"/>
        <v>0</v>
      </c>
      <c r="AG323">
        <f t="shared" si="121"/>
        <v>0</v>
      </c>
      <c r="AH323">
        <f t="shared" si="122"/>
        <v>0</v>
      </c>
      <c r="AI323">
        <f t="shared" si="123"/>
        <v>0</v>
      </c>
      <c r="AJ323">
        <f t="shared" si="124"/>
        <v>0</v>
      </c>
    </row>
    <row r="324" spans="5:36" x14ac:dyDescent="0.2">
      <c r="E324">
        <f t="shared" ref="E324:E387" si="135">IF($B$14,E323+1,0)</f>
        <v>0</v>
      </c>
      <c r="F324">
        <f t="shared" si="125"/>
        <v>0</v>
      </c>
      <c r="G324">
        <f t="shared" si="126"/>
        <v>0</v>
      </c>
      <c r="H324">
        <f t="shared" si="127"/>
        <v>0</v>
      </c>
      <c r="I324">
        <f t="shared" ref="I324:I387" si="136">IF($B$14,IF(E324&lt;=$B$3,IF(AND((E324-$E$2)&lt;0,E324&lt;$B$4),I323+1/H324,I323+N323/H324)),0)</f>
        <v>0</v>
      </c>
      <c r="J324">
        <f t="shared" ref="J324:J387" si="137">IF($B$14,IF(E324&lt;=$B$3,IF(AND((E324-$E$2)&lt;60,E324&lt;$B$4),J323+1/H324,J323+N323/H324)),0)</f>
        <v>0</v>
      </c>
      <c r="K324">
        <f t="shared" ref="K324:K387" si="138">IF($B$14,IF(E324&lt;=$B$3,IF(AND((E324-$E$2)&lt;120,E324&lt;$B$4),K323+1/H324,K323+N323/H324)),0)</f>
        <v>0</v>
      </c>
      <c r="L324">
        <f t="shared" ref="L324:L387" si="139">IF($B$14,IF(E324&lt;=$B$3,IF(AND((E324-$E$2)&lt;180,E324&lt;$B$4),L323+1/H324,L323+N323/H324)),0)</f>
        <v>0</v>
      </c>
      <c r="M324">
        <f t="shared" ref="M324:M387" si="140">IF($B$14,IF(E324&lt;=$B$3,IF(AND((E324-$E$2)&lt;240,E324&lt;$B$4),M323+1/H324,M323+N323/H324)),0)</f>
        <v>0</v>
      </c>
      <c r="N324">
        <f t="shared" ref="N324:N387" si="141">IF($B$14,N323*(1-S324),0)</f>
        <v>0</v>
      </c>
      <c r="O324">
        <f>IF($B$14,_xlfn.IFNA(INDEX(תמותה!$A$1:$E$121,MATCH(F324,תמותה!$A$1:A$121,0),IF($B$9="זכר",2,4)),1),0)</f>
        <v>0</v>
      </c>
      <c r="P324">
        <f>IF($B$14,_xlfn.IFNA(INDEX('שיפור תמותה'!$A$1:$E$8743,MATCH(F324&amp;G324,'שיפור תמותה'!$C$1:$C$8743,0),IF($B$9="זכר",4,5)),1),0)</f>
        <v>0</v>
      </c>
      <c r="Q324">
        <f>IF($B$14,_xlfn.IFNA(INDEX('שיפור תמותה'!$A$1:$E$8743,MATCH(F324&amp;G324-1,'שיפור תמותה'!$C$1:$C$8743,0),IF($B$9="זכר",4,5)),1),0)</f>
        <v>0</v>
      </c>
      <c r="R324">
        <f t="shared" si="128"/>
        <v>0</v>
      </c>
      <c r="S324">
        <f t="shared" si="129"/>
        <v>0</v>
      </c>
      <c r="T324">
        <f t="shared" ref="T324:T387" si="142">IF($B$15,T323+1,0)</f>
        <v>0</v>
      </c>
      <c r="U324">
        <f t="shared" si="130"/>
        <v>0</v>
      </c>
      <c r="V324">
        <f t="shared" si="131"/>
        <v>0</v>
      </c>
      <c r="W324">
        <f t="shared" ref="W324:W387" si="143">IF($B$15,W323*(1-AD324),0)</f>
        <v>0</v>
      </c>
      <c r="X324">
        <f>IF($B$15,_xlfn.IFNA(INDEX(תמותה!$A$1:$E$121,MATCH(U324,תמותה!$A$1:A$121,0),IF($B$11="זכר",2,4)),1),0)</f>
        <v>0</v>
      </c>
      <c r="Y324">
        <f>IF($B$15,_xlfn.IFNA(INDEX('שיפור תמותה'!$A$1:$E$8743,MATCH(U324&amp;V324,'שיפור תמותה'!$C$1:$C$8743,0),IF($B$11="זכר",4,5)),1),0)</f>
        <v>0</v>
      </c>
      <c r="Z324">
        <f>IF($B$15,_xlfn.IFNA(INDEX('שיפור תמותה'!$A$1:$E$8743,MATCH(U324&amp;V324-1,'שיפור תמותה'!$C$1:$C$8743,0),IF($B$11="זכר",4,5)),1),0)</f>
        <v>0</v>
      </c>
      <c r="AA324">
        <f t="shared" si="132"/>
        <v>0</v>
      </c>
      <c r="AB324">
        <f t="shared" ref="AB324:AB387" si="144">IF($B$15,AB323*(1-AE324)+S324*W324*N323,0)</f>
        <v>0</v>
      </c>
      <c r="AC324">
        <f>IF($B$15,_xlfn.IFNA(INDEX(תמותה!$A$1:$E$121,MATCH(U324,תמותה!$A$1:A$121,0),IF($B$11="זכר",3,5)),1),0)</f>
        <v>0</v>
      </c>
      <c r="AD324">
        <f t="shared" si="133"/>
        <v>0</v>
      </c>
      <c r="AE324">
        <f t="shared" si="134"/>
        <v>0</v>
      </c>
      <c r="AF324">
        <f t="shared" ref="AF324:AF387" si="145">IF($B$15,IF(E324&lt;=$B$3,IF(AND((E324-$E$2)&lt;0,E324&lt;$B$4),AF323+0/H324,AF323+AB323/H324)),0)</f>
        <v>0</v>
      </c>
      <c r="AG324">
        <f t="shared" ref="AG324:AG387" si="146">IF($B$15,IF(E324&lt;=$B$3,IF(AND((E324-$E$2)&lt;60,E324&lt;$B$4),AG323+0/H324,AG323+AB323/H324)),0)</f>
        <v>0</v>
      </c>
      <c r="AH324">
        <f t="shared" ref="AH324:AH387" si="147">IF($B$15,IF(E324&lt;=$B$3,IF(AND((E324-$E$2)&lt;120,E324&lt;$B$4),AH323+0/H324,AH323+AB323/H324)),0)</f>
        <v>0</v>
      </c>
      <c r="AI324">
        <f t="shared" ref="AI324:AI387" si="148">IF($B$15,IF(E324&lt;=$B$3,IF(AND((E324-$E$2)&lt;180,E324&lt;$B$4),AI323+0/H324,AI323+AB323/H324)),0)</f>
        <v>0</v>
      </c>
      <c r="AJ324">
        <f t="shared" ref="AJ324:AJ387" si="149">IF($B$15,IF(E324&lt;=$B$3,IF(AND((E324-$E$2)&lt;240,E324&lt;$B$4),AJ323+0/H324,AJ323+AB323/H324)),0)</f>
        <v>0</v>
      </c>
    </row>
    <row r="325" spans="5:36" x14ac:dyDescent="0.2">
      <c r="E325">
        <f t="shared" si="135"/>
        <v>0</v>
      </c>
      <c r="F325">
        <f t="shared" si="125"/>
        <v>0</v>
      </c>
      <c r="G325">
        <f t="shared" si="126"/>
        <v>0</v>
      </c>
      <c r="H325">
        <f t="shared" si="127"/>
        <v>0</v>
      </c>
      <c r="I325">
        <f t="shared" si="136"/>
        <v>0</v>
      </c>
      <c r="J325">
        <f t="shared" si="137"/>
        <v>0</v>
      </c>
      <c r="K325">
        <f t="shared" si="138"/>
        <v>0</v>
      </c>
      <c r="L325">
        <f t="shared" si="139"/>
        <v>0</v>
      </c>
      <c r="M325">
        <f t="shared" si="140"/>
        <v>0</v>
      </c>
      <c r="N325">
        <f t="shared" si="141"/>
        <v>0</v>
      </c>
      <c r="O325">
        <f>IF($B$14,_xlfn.IFNA(INDEX(תמותה!$A$1:$E$121,MATCH(F325,תמותה!$A$1:A$121,0),IF($B$9="זכר",2,4)),1),0)</f>
        <v>0</v>
      </c>
      <c r="P325">
        <f>IF($B$14,_xlfn.IFNA(INDEX('שיפור תמותה'!$A$1:$E$8743,MATCH(F325&amp;G325,'שיפור תמותה'!$C$1:$C$8743,0),IF($B$9="זכר",4,5)),1),0)</f>
        <v>0</v>
      </c>
      <c r="Q325">
        <f>IF($B$14,_xlfn.IFNA(INDEX('שיפור תמותה'!$A$1:$E$8743,MATCH(F325&amp;G325-1,'שיפור תמותה'!$C$1:$C$8743,0),IF($B$9="זכר",4,5)),1),0)</f>
        <v>0</v>
      </c>
      <c r="R325">
        <f t="shared" si="128"/>
        <v>0</v>
      </c>
      <c r="S325">
        <f t="shared" si="129"/>
        <v>0</v>
      </c>
      <c r="T325">
        <f t="shared" si="142"/>
        <v>0</v>
      </c>
      <c r="U325">
        <f t="shared" si="130"/>
        <v>0</v>
      </c>
      <c r="V325">
        <f t="shared" si="131"/>
        <v>0</v>
      </c>
      <c r="W325">
        <f t="shared" si="143"/>
        <v>0</v>
      </c>
      <c r="X325">
        <f>IF($B$15,_xlfn.IFNA(INDEX(תמותה!$A$1:$E$121,MATCH(U325,תמותה!$A$1:A$121,0),IF($B$11="זכר",2,4)),1),0)</f>
        <v>0</v>
      </c>
      <c r="Y325">
        <f>IF($B$15,_xlfn.IFNA(INDEX('שיפור תמותה'!$A$1:$E$8743,MATCH(U325&amp;V325,'שיפור תמותה'!$C$1:$C$8743,0),IF($B$11="זכר",4,5)),1),0)</f>
        <v>0</v>
      </c>
      <c r="Z325">
        <f>IF($B$15,_xlfn.IFNA(INDEX('שיפור תמותה'!$A$1:$E$8743,MATCH(U325&amp;V325-1,'שיפור תמותה'!$C$1:$C$8743,0),IF($B$11="זכר",4,5)),1),0)</f>
        <v>0</v>
      </c>
      <c r="AA325">
        <f t="shared" si="132"/>
        <v>0</v>
      </c>
      <c r="AB325">
        <f t="shared" si="144"/>
        <v>0</v>
      </c>
      <c r="AC325">
        <f>IF($B$15,_xlfn.IFNA(INDEX(תמותה!$A$1:$E$121,MATCH(U325,תמותה!$A$1:A$121,0),IF($B$11="זכר",3,5)),1),0)</f>
        <v>0</v>
      </c>
      <c r="AD325">
        <f t="shared" si="133"/>
        <v>0</v>
      </c>
      <c r="AE325">
        <f t="shared" si="134"/>
        <v>0</v>
      </c>
      <c r="AF325">
        <f t="shared" si="145"/>
        <v>0</v>
      </c>
      <c r="AG325">
        <f t="shared" si="146"/>
        <v>0</v>
      </c>
      <c r="AH325">
        <f t="shared" si="147"/>
        <v>0</v>
      </c>
      <c r="AI325">
        <f t="shared" si="148"/>
        <v>0</v>
      </c>
      <c r="AJ325">
        <f t="shared" si="149"/>
        <v>0</v>
      </c>
    </row>
    <row r="326" spans="5:36" x14ac:dyDescent="0.2">
      <c r="E326">
        <f t="shared" si="135"/>
        <v>0</v>
      </c>
      <c r="F326">
        <f t="shared" si="125"/>
        <v>0</v>
      </c>
      <c r="G326">
        <f t="shared" si="126"/>
        <v>0</v>
      </c>
      <c r="H326">
        <f t="shared" si="127"/>
        <v>0</v>
      </c>
      <c r="I326">
        <f t="shared" si="136"/>
        <v>0</v>
      </c>
      <c r="J326">
        <f t="shared" si="137"/>
        <v>0</v>
      </c>
      <c r="K326">
        <f t="shared" si="138"/>
        <v>0</v>
      </c>
      <c r="L326">
        <f t="shared" si="139"/>
        <v>0</v>
      </c>
      <c r="M326">
        <f t="shared" si="140"/>
        <v>0</v>
      </c>
      <c r="N326">
        <f t="shared" si="141"/>
        <v>0</v>
      </c>
      <c r="O326">
        <f>IF($B$14,_xlfn.IFNA(INDEX(תמותה!$A$1:$E$121,MATCH(F326,תמותה!$A$1:A$121,0),IF($B$9="זכר",2,4)),1),0)</f>
        <v>0</v>
      </c>
      <c r="P326">
        <f>IF($B$14,_xlfn.IFNA(INDEX('שיפור תמותה'!$A$1:$E$8743,MATCH(F326&amp;G326,'שיפור תמותה'!$C$1:$C$8743,0),IF($B$9="זכר",4,5)),1),0)</f>
        <v>0</v>
      </c>
      <c r="Q326">
        <f>IF($B$14,_xlfn.IFNA(INDEX('שיפור תמותה'!$A$1:$E$8743,MATCH(F326&amp;G326-1,'שיפור תמותה'!$C$1:$C$8743,0),IF($B$9="זכר",4,5)),1),0)</f>
        <v>0</v>
      </c>
      <c r="R326">
        <f t="shared" si="128"/>
        <v>0</v>
      </c>
      <c r="S326">
        <f t="shared" si="129"/>
        <v>0</v>
      </c>
      <c r="T326">
        <f t="shared" si="142"/>
        <v>0</v>
      </c>
      <c r="U326">
        <f t="shared" si="130"/>
        <v>0</v>
      </c>
      <c r="V326">
        <f t="shared" si="131"/>
        <v>0</v>
      </c>
      <c r="W326">
        <f t="shared" si="143"/>
        <v>0</v>
      </c>
      <c r="X326">
        <f>IF($B$15,_xlfn.IFNA(INDEX(תמותה!$A$1:$E$121,MATCH(U326,תמותה!$A$1:A$121,0),IF($B$11="זכר",2,4)),1),0)</f>
        <v>0</v>
      </c>
      <c r="Y326">
        <f>IF($B$15,_xlfn.IFNA(INDEX('שיפור תמותה'!$A$1:$E$8743,MATCH(U326&amp;V326,'שיפור תמותה'!$C$1:$C$8743,0),IF($B$11="זכר",4,5)),1),0)</f>
        <v>0</v>
      </c>
      <c r="Z326">
        <f>IF($B$15,_xlfn.IFNA(INDEX('שיפור תמותה'!$A$1:$E$8743,MATCH(U326&amp;V326-1,'שיפור תמותה'!$C$1:$C$8743,0),IF($B$11="זכר",4,5)),1),0)</f>
        <v>0</v>
      </c>
      <c r="AA326">
        <f t="shared" si="132"/>
        <v>0</v>
      </c>
      <c r="AB326">
        <f t="shared" si="144"/>
        <v>0</v>
      </c>
      <c r="AC326">
        <f>IF($B$15,_xlfn.IFNA(INDEX(תמותה!$A$1:$E$121,MATCH(U326,תמותה!$A$1:A$121,0),IF($B$11="זכר",3,5)),1),0)</f>
        <v>0</v>
      </c>
      <c r="AD326">
        <f t="shared" si="133"/>
        <v>0</v>
      </c>
      <c r="AE326">
        <f t="shared" si="134"/>
        <v>0</v>
      </c>
      <c r="AF326">
        <f t="shared" si="145"/>
        <v>0</v>
      </c>
      <c r="AG326">
        <f t="shared" si="146"/>
        <v>0</v>
      </c>
      <c r="AH326">
        <f t="shared" si="147"/>
        <v>0</v>
      </c>
      <c r="AI326">
        <f t="shared" si="148"/>
        <v>0</v>
      </c>
      <c r="AJ326">
        <f t="shared" si="149"/>
        <v>0</v>
      </c>
    </row>
    <row r="327" spans="5:36" x14ac:dyDescent="0.2">
      <c r="E327">
        <f t="shared" si="135"/>
        <v>0</v>
      </c>
      <c r="F327">
        <f t="shared" si="125"/>
        <v>0</v>
      </c>
      <c r="G327">
        <f t="shared" si="126"/>
        <v>0</v>
      </c>
      <c r="H327">
        <f t="shared" si="127"/>
        <v>0</v>
      </c>
      <c r="I327">
        <f t="shared" si="136"/>
        <v>0</v>
      </c>
      <c r="J327">
        <f t="shared" si="137"/>
        <v>0</v>
      </c>
      <c r="K327">
        <f t="shared" si="138"/>
        <v>0</v>
      </c>
      <c r="L327">
        <f t="shared" si="139"/>
        <v>0</v>
      </c>
      <c r="M327">
        <f t="shared" si="140"/>
        <v>0</v>
      </c>
      <c r="N327">
        <f t="shared" si="141"/>
        <v>0</v>
      </c>
      <c r="O327">
        <f>IF($B$14,_xlfn.IFNA(INDEX(תמותה!$A$1:$E$121,MATCH(F327,תמותה!$A$1:A$121,0),IF($B$9="זכר",2,4)),1),0)</f>
        <v>0</v>
      </c>
      <c r="P327">
        <f>IF($B$14,_xlfn.IFNA(INDEX('שיפור תמותה'!$A$1:$E$8743,MATCH(F327&amp;G327,'שיפור תמותה'!$C$1:$C$8743,0),IF($B$9="זכר",4,5)),1),0)</f>
        <v>0</v>
      </c>
      <c r="Q327">
        <f>IF($B$14,_xlfn.IFNA(INDEX('שיפור תמותה'!$A$1:$E$8743,MATCH(F327&amp;G327-1,'שיפור תמותה'!$C$1:$C$8743,0),IF($B$9="זכר",4,5)),1),0)</f>
        <v>0</v>
      </c>
      <c r="R327">
        <f t="shared" si="128"/>
        <v>0</v>
      </c>
      <c r="S327">
        <f t="shared" si="129"/>
        <v>0</v>
      </c>
      <c r="T327">
        <f t="shared" si="142"/>
        <v>0</v>
      </c>
      <c r="U327">
        <f t="shared" si="130"/>
        <v>0</v>
      </c>
      <c r="V327">
        <f t="shared" si="131"/>
        <v>0</v>
      </c>
      <c r="W327">
        <f t="shared" si="143"/>
        <v>0</v>
      </c>
      <c r="X327">
        <f>IF($B$15,_xlfn.IFNA(INDEX(תמותה!$A$1:$E$121,MATCH(U327,תמותה!$A$1:A$121,0),IF($B$11="זכר",2,4)),1),0)</f>
        <v>0</v>
      </c>
      <c r="Y327">
        <f>IF($B$15,_xlfn.IFNA(INDEX('שיפור תמותה'!$A$1:$E$8743,MATCH(U327&amp;V327,'שיפור תמותה'!$C$1:$C$8743,0),IF($B$11="זכר",4,5)),1),0)</f>
        <v>0</v>
      </c>
      <c r="Z327">
        <f>IF($B$15,_xlfn.IFNA(INDEX('שיפור תמותה'!$A$1:$E$8743,MATCH(U327&amp;V327-1,'שיפור תמותה'!$C$1:$C$8743,0),IF($B$11="זכר",4,5)),1),0)</f>
        <v>0</v>
      </c>
      <c r="AA327">
        <f t="shared" si="132"/>
        <v>0</v>
      </c>
      <c r="AB327">
        <f t="shared" si="144"/>
        <v>0</v>
      </c>
      <c r="AC327">
        <f>IF($B$15,_xlfn.IFNA(INDEX(תמותה!$A$1:$E$121,MATCH(U327,תמותה!$A$1:A$121,0),IF($B$11="זכר",3,5)),1),0)</f>
        <v>0</v>
      </c>
      <c r="AD327">
        <f t="shared" si="133"/>
        <v>0</v>
      </c>
      <c r="AE327">
        <f t="shared" si="134"/>
        <v>0</v>
      </c>
      <c r="AF327">
        <f t="shared" si="145"/>
        <v>0</v>
      </c>
      <c r="AG327">
        <f t="shared" si="146"/>
        <v>0</v>
      </c>
      <c r="AH327">
        <f t="shared" si="147"/>
        <v>0</v>
      </c>
      <c r="AI327">
        <f t="shared" si="148"/>
        <v>0</v>
      </c>
      <c r="AJ327">
        <f t="shared" si="149"/>
        <v>0</v>
      </c>
    </row>
    <row r="328" spans="5:36" x14ac:dyDescent="0.2">
      <c r="E328">
        <f t="shared" si="135"/>
        <v>0</v>
      </c>
      <c r="F328">
        <f t="shared" si="125"/>
        <v>0</v>
      </c>
      <c r="G328">
        <f t="shared" si="126"/>
        <v>0</v>
      </c>
      <c r="H328">
        <f t="shared" si="127"/>
        <v>0</v>
      </c>
      <c r="I328">
        <f t="shared" si="136"/>
        <v>0</v>
      </c>
      <c r="J328">
        <f t="shared" si="137"/>
        <v>0</v>
      </c>
      <c r="K328">
        <f t="shared" si="138"/>
        <v>0</v>
      </c>
      <c r="L328">
        <f t="shared" si="139"/>
        <v>0</v>
      </c>
      <c r="M328">
        <f t="shared" si="140"/>
        <v>0</v>
      </c>
      <c r="N328">
        <f t="shared" si="141"/>
        <v>0</v>
      </c>
      <c r="O328">
        <f>IF($B$14,_xlfn.IFNA(INDEX(תמותה!$A$1:$E$121,MATCH(F328,תמותה!$A$1:A$121,0),IF($B$9="זכר",2,4)),1),0)</f>
        <v>0</v>
      </c>
      <c r="P328">
        <f>IF($B$14,_xlfn.IFNA(INDEX('שיפור תמותה'!$A$1:$E$8743,MATCH(F328&amp;G328,'שיפור תמותה'!$C$1:$C$8743,0),IF($B$9="זכר",4,5)),1),0)</f>
        <v>0</v>
      </c>
      <c r="Q328">
        <f>IF($B$14,_xlfn.IFNA(INDEX('שיפור תמותה'!$A$1:$E$8743,MATCH(F328&amp;G328-1,'שיפור תמותה'!$C$1:$C$8743,0),IF($B$9="זכר",4,5)),1),0)</f>
        <v>0</v>
      </c>
      <c r="R328">
        <f t="shared" si="128"/>
        <v>0</v>
      </c>
      <c r="S328">
        <f t="shared" si="129"/>
        <v>0</v>
      </c>
      <c r="T328">
        <f t="shared" si="142"/>
        <v>0</v>
      </c>
      <c r="U328">
        <f t="shared" si="130"/>
        <v>0</v>
      </c>
      <c r="V328">
        <f t="shared" si="131"/>
        <v>0</v>
      </c>
      <c r="W328">
        <f t="shared" si="143"/>
        <v>0</v>
      </c>
      <c r="X328">
        <f>IF($B$15,_xlfn.IFNA(INDEX(תמותה!$A$1:$E$121,MATCH(U328,תמותה!$A$1:A$121,0),IF($B$11="זכר",2,4)),1),0)</f>
        <v>0</v>
      </c>
      <c r="Y328">
        <f>IF($B$15,_xlfn.IFNA(INDEX('שיפור תמותה'!$A$1:$E$8743,MATCH(U328&amp;V328,'שיפור תמותה'!$C$1:$C$8743,0),IF($B$11="זכר",4,5)),1),0)</f>
        <v>0</v>
      </c>
      <c r="Z328">
        <f>IF($B$15,_xlfn.IFNA(INDEX('שיפור תמותה'!$A$1:$E$8743,MATCH(U328&amp;V328-1,'שיפור תמותה'!$C$1:$C$8743,0),IF($B$11="זכר",4,5)),1),0)</f>
        <v>0</v>
      </c>
      <c r="AA328">
        <f t="shared" si="132"/>
        <v>0</v>
      </c>
      <c r="AB328">
        <f t="shared" si="144"/>
        <v>0</v>
      </c>
      <c r="AC328">
        <f>IF($B$15,_xlfn.IFNA(INDEX(תמותה!$A$1:$E$121,MATCH(U328,תמותה!$A$1:A$121,0),IF($B$11="זכר",3,5)),1),0)</f>
        <v>0</v>
      </c>
      <c r="AD328">
        <f t="shared" si="133"/>
        <v>0</v>
      </c>
      <c r="AE328">
        <f t="shared" si="134"/>
        <v>0</v>
      </c>
      <c r="AF328">
        <f t="shared" si="145"/>
        <v>0</v>
      </c>
      <c r="AG328">
        <f t="shared" si="146"/>
        <v>0</v>
      </c>
      <c r="AH328">
        <f t="shared" si="147"/>
        <v>0</v>
      </c>
      <c r="AI328">
        <f t="shared" si="148"/>
        <v>0</v>
      </c>
      <c r="AJ328">
        <f t="shared" si="149"/>
        <v>0</v>
      </c>
    </row>
    <row r="329" spans="5:36" x14ac:dyDescent="0.2">
      <c r="E329">
        <f t="shared" si="135"/>
        <v>0</v>
      </c>
      <c r="F329">
        <f t="shared" si="125"/>
        <v>0</v>
      </c>
      <c r="G329">
        <f t="shared" si="126"/>
        <v>0</v>
      </c>
      <c r="H329">
        <f t="shared" si="127"/>
        <v>0</v>
      </c>
      <c r="I329">
        <f t="shared" si="136"/>
        <v>0</v>
      </c>
      <c r="J329">
        <f t="shared" si="137"/>
        <v>0</v>
      </c>
      <c r="K329">
        <f t="shared" si="138"/>
        <v>0</v>
      </c>
      <c r="L329">
        <f t="shared" si="139"/>
        <v>0</v>
      </c>
      <c r="M329">
        <f t="shared" si="140"/>
        <v>0</v>
      </c>
      <c r="N329">
        <f t="shared" si="141"/>
        <v>0</v>
      </c>
      <c r="O329">
        <f>IF($B$14,_xlfn.IFNA(INDEX(תמותה!$A$1:$E$121,MATCH(F329,תמותה!$A$1:A$121,0),IF($B$9="זכר",2,4)),1),0)</f>
        <v>0</v>
      </c>
      <c r="P329">
        <f>IF($B$14,_xlfn.IFNA(INDEX('שיפור תמותה'!$A$1:$E$8743,MATCH(F329&amp;G329,'שיפור תמותה'!$C$1:$C$8743,0),IF($B$9="זכר",4,5)),1),0)</f>
        <v>0</v>
      </c>
      <c r="Q329">
        <f>IF($B$14,_xlfn.IFNA(INDEX('שיפור תמותה'!$A$1:$E$8743,MATCH(F329&amp;G329-1,'שיפור תמותה'!$C$1:$C$8743,0),IF($B$9="זכר",4,5)),1),0)</f>
        <v>0</v>
      </c>
      <c r="R329">
        <f t="shared" si="128"/>
        <v>0</v>
      </c>
      <c r="S329">
        <f t="shared" si="129"/>
        <v>0</v>
      </c>
      <c r="T329">
        <f t="shared" si="142"/>
        <v>0</v>
      </c>
      <c r="U329">
        <f t="shared" si="130"/>
        <v>0</v>
      </c>
      <c r="V329">
        <f t="shared" si="131"/>
        <v>0</v>
      </c>
      <c r="W329">
        <f t="shared" si="143"/>
        <v>0</v>
      </c>
      <c r="X329">
        <f>IF($B$15,_xlfn.IFNA(INDEX(תמותה!$A$1:$E$121,MATCH(U329,תמותה!$A$1:A$121,0),IF($B$11="זכר",2,4)),1),0)</f>
        <v>0</v>
      </c>
      <c r="Y329">
        <f>IF($B$15,_xlfn.IFNA(INDEX('שיפור תמותה'!$A$1:$E$8743,MATCH(U329&amp;V329,'שיפור תמותה'!$C$1:$C$8743,0),IF($B$11="זכר",4,5)),1),0)</f>
        <v>0</v>
      </c>
      <c r="Z329">
        <f>IF($B$15,_xlfn.IFNA(INDEX('שיפור תמותה'!$A$1:$E$8743,MATCH(U329&amp;V329-1,'שיפור תמותה'!$C$1:$C$8743,0),IF($B$11="זכר",4,5)),1),0)</f>
        <v>0</v>
      </c>
      <c r="AA329">
        <f t="shared" si="132"/>
        <v>0</v>
      </c>
      <c r="AB329">
        <f t="shared" si="144"/>
        <v>0</v>
      </c>
      <c r="AC329">
        <f>IF($B$15,_xlfn.IFNA(INDEX(תמותה!$A$1:$E$121,MATCH(U329,תמותה!$A$1:A$121,0),IF($B$11="זכר",3,5)),1),0)</f>
        <v>0</v>
      </c>
      <c r="AD329">
        <f t="shared" si="133"/>
        <v>0</v>
      </c>
      <c r="AE329">
        <f t="shared" si="134"/>
        <v>0</v>
      </c>
      <c r="AF329">
        <f t="shared" si="145"/>
        <v>0</v>
      </c>
      <c r="AG329">
        <f t="shared" si="146"/>
        <v>0</v>
      </c>
      <c r="AH329">
        <f t="shared" si="147"/>
        <v>0</v>
      </c>
      <c r="AI329">
        <f t="shared" si="148"/>
        <v>0</v>
      </c>
      <c r="AJ329">
        <f t="shared" si="149"/>
        <v>0</v>
      </c>
    </row>
    <row r="330" spans="5:36" x14ac:dyDescent="0.2">
      <c r="E330">
        <f t="shared" si="135"/>
        <v>0</v>
      </c>
      <c r="F330">
        <f t="shared" si="125"/>
        <v>0</v>
      </c>
      <c r="G330">
        <f t="shared" si="126"/>
        <v>0</v>
      </c>
      <c r="H330">
        <f t="shared" si="127"/>
        <v>0</v>
      </c>
      <c r="I330">
        <f t="shared" si="136"/>
        <v>0</v>
      </c>
      <c r="J330">
        <f t="shared" si="137"/>
        <v>0</v>
      </c>
      <c r="K330">
        <f t="shared" si="138"/>
        <v>0</v>
      </c>
      <c r="L330">
        <f t="shared" si="139"/>
        <v>0</v>
      </c>
      <c r="M330">
        <f t="shared" si="140"/>
        <v>0</v>
      </c>
      <c r="N330">
        <f t="shared" si="141"/>
        <v>0</v>
      </c>
      <c r="O330">
        <f>IF($B$14,_xlfn.IFNA(INDEX(תמותה!$A$1:$E$121,MATCH(F330,תמותה!$A$1:A$121,0),IF($B$9="זכר",2,4)),1),0)</f>
        <v>0</v>
      </c>
      <c r="P330">
        <f>IF($B$14,_xlfn.IFNA(INDEX('שיפור תמותה'!$A$1:$E$8743,MATCH(F330&amp;G330,'שיפור תמותה'!$C$1:$C$8743,0),IF($B$9="זכר",4,5)),1),0)</f>
        <v>0</v>
      </c>
      <c r="Q330">
        <f>IF($B$14,_xlfn.IFNA(INDEX('שיפור תמותה'!$A$1:$E$8743,MATCH(F330&amp;G330-1,'שיפור תמותה'!$C$1:$C$8743,0),IF($B$9="זכר",4,5)),1),0)</f>
        <v>0</v>
      </c>
      <c r="R330">
        <f t="shared" si="128"/>
        <v>0</v>
      </c>
      <c r="S330">
        <f t="shared" si="129"/>
        <v>0</v>
      </c>
      <c r="T330">
        <f t="shared" si="142"/>
        <v>0</v>
      </c>
      <c r="U330">
        <f t="shared" si="130"/>
        <v>0</v>
      </c>
      <c r="V330">
        <f t="shared" si="131"/>
        <v>0</v>
      </c>
      <c r="W330">
        <f t="shared" si="143"/>
        <v>0</v>
      </c>
      <c r="X330">
        <f>IF($B$15,_xlfn.IFNA(INDEX(תמותה!$A$1:$E$121,MATCH(U330,תמותה!$A$1:A$121,0),IF($B$11="זכר",2,4)),1),0)</f>
        <v>0</v>
      </c>
      <c r="Y330">
        <f>IF($B$15,_xlfn.IFNA(INDEX('שיפור תמותה'!$A$1:$E$8743,MATCH(U330&amp;V330,'שיפור תמותה'!$C$1:$C$8743,0),IF($B$11="זכר",4,5)),1),0)</f>
        <v>0</v>
      </c>
      <c r="Z330">
        <f>IF($B$15,_xlfn.IFNA(INDEX('שיפור תמותה'!$A$1:$E$8743,MATCH(U330&amp;V330-1,'שיפור תמותה'!$C$1:$C$8743,0),IF($B$11="זכר",4,5)),1),0)</f>
        <v>0</v>
      </c>
      <c r="AA330">
        <f t="shared" si="132"/>
        <v>0</v>
      </c>
      <c r="AB330">
        <f t="shared" si="144"/>
        <v>0</v>
      </c>
      <c r="AC330">
        <f>IF($B$15,_xlfn.IFNA(INDEX(תמותה!$A$1:$E$121,MATCH(U330,תמותה!$A$1:A$121,0),IF($B$11="זכר",3,5)),1),0)</f>
        <v>0</v>
      </c>
      <c r="AD330">
        <f t="shared" si="133"/>
        <v>0</v>
      </c>
      <c r="AE330">
        <f t="shared" si="134"/>
        <v>0</v>
      </c>
      <c r="AF330">
        <f t="shared" si="145"/>
        <v>0</v>
      </c>
      <c r="AG330">
        <f t="shared" si="146"/>
        <v>0</v>
      </c>
      <c r="AH330">
        <f t="shared" si="147"/>
        <v>0</v>
      </c>
      <c r="AI330">
        <f t="shared" si="148"/>
        <v>0</v>
      </c>
      <c r="AJ330">
        <f t="shared" si="149"/>
        <v>0</v>
      </c>
    </row>
    <row r="331" spans="5:36" x14ac:dyDescent="0.2">
      <c r="E331">
        <f t="shared" si="135"/>
        <v>0</v>
      </c>
      <c r="F331">
        <f t="shared" si="125"/>
        <v>0</v>
      </c>
      <c r="G331">
        <f t="shared" si="126"/>
        <v>0</v>
      </c>
      <c r="H331">
        <f t="shared" si="127"/>
        <v>0</v>
      </c>
      <c r="I331">
        <f t="shared" si="136"/>
        <v>0</v>
      </c>
      <c r="J331">
        <f t="shared" si="137"/>
        <v>0</v>
      </c>
      <c r="K331">
        <f t="shared" si="138"/>
        <v>0</v>
      </c>
      <c r="L331">
        <f t="shared" si="139"/>
        <v>0</v>
      </c>
      <c r="M331">
        <f t="shared" si="140"/>
        <v>0</v>
      </c>
      <c r="N331">
        <f t="shared" si="141"/>
        <v>0</v>
      </c>
      <c r="O331">
        <f>IF($B$14,_xlfn.IFNA(INDEX(תמותה!$A$1:$E$121,MATCH(F331,תמותה!$A$1:A$121,0),IF($B$9="זכר",2,4)),1),0)</f>
        <v>0</v>
      </c>
      <c r="P331">
        <f>IF($B$14,_xlfn.IFNA(INDEX('שיפור תמותה'!$A$1:$E$8743,MATCH(F331&amp;G331,'שיפור תמותה'!$C$1:$C$8743,0),IF($B$9="זכר",4,5)),1),0)</f>
        <v>0</v>
      </c>
      <c r="Q331">
        <f>IF($B$14,_xlfn.IFNA(INDEX('שיפור תמותה'!$A$1:$E$8743,MATCH(F331&amp;G331-1,'שיפור תמותה'!$C$1:$C$8743,0),IF($B$9="זכר",4,5)),1),0)</f>
        <v>0</v>
      </c>
      <c r="R331">
        <f t="shared" si="128"/>
        <v>0</v>
      </c>
      <c r="S331">
        <f t="shared" si="129"/>
        <v>0</v>
      </c>
      <c r="T331">
        <f t="shared" si="142"/>
        <v>0</v>
      </c>
      <c r="U331">
        <f t="shared" si="130"/>
        <v>0</v>
      </c>
      <c r="V331">
        <f t="shared" si="131"/>
        <v>0</v>
      </c>
      <c r="W331">
        <f t="shared" si="143"/>
        <v>0</v>
      </c>
      <c r="X331">
        <f>IF($B$15,_xlfn.IFNA(INDEX(תמותה!$A$1:$E$121,MATCH(U331,תמותה!$A$1:A$121,0),IF($B$11="זכר",2,4)),1),0)</f>
        <v>0</v>
      </c>
      <c r="Y331">
        <f>IF($B$15,_xlfn.IFNA(INDEX('שיפור תמותה'!$A$1:$E$8743,MATCH(U331&amp;V331,'שיפור תמותה'!$C$1:$C$8743,0),IF($B$11="זכר",4,5)),1),0)</f>
        <v>0</v>
      </c>
      <c r="Z331">
        <f>IF($B$15,_xlfn.IFNA(INDEX('שיפור תמותה'!$A$1:$E$8743,MATCH(U331&amp;V331-1,'שיפור תמותה'!$C$1:$C$8743,0),IF($B$11="זכר",4,5)),1),0)</f>
        <v>0</v>
      </c>
      <c r="AA331">
        <f t="shared" si="132"/>
        <v>0</v>
      </c>
      <c r="AB331">
        <f t="shared" si="144"/>
        <v>0</v>
      </c>
      <c r="AC331">
        <f>IF($B$15,_xlfn.IFNA(INDEX(תמותה!$A$1:$E$121,MATCH(U331,תמותה!$A$1:A$121,0),IF($B$11="זכר",3,5)),1),0)</f>
        <v>0</v>
      </c>
      <c r="AD331">
        <f t="shared" si="133"/>
        <v>0</v>
      </c>
      <c r="AE331">
        <f t="shared" si="134"/>
        <v>0</v>
      </c>
      <c r="AF331">
        <f t="shared" si="145"/>
        <v>0</v>
      </c>
      <c r="AG331">
        <f t="shared" si="146"/>
        <v>0</v>
      </c>
      <c r="AH331">
        <f t="shared" si="147"/>
        <v>0</v>
      </c>
      <c r="AI331">
        <f t="shared" si="148"/>
        <v>0</v>
      </c>
      <c r="AJ331">
        <f t="shared" si="149"/>
        <v>0</v>
      </c>
    </row>
    <row r="332" spans="5:36" x14ac:dyDescent="0.2">
      <c r="E332">
        <f t="shared" si="135"/>
        <v>0</v>
      </c>
      <c r="F332">
        <f t="shared" si="125"/>
        <v>0</v>
      </c>
      <c r="G332">
        <f t="shared" si="126"/>
        <v>0</v>
      </c>
      <c r="H332">
        <f t="shared" si="127"/>
        <v>0</v>
      </c>
      <c r="I332">
        <f t="shared" si="136"/>
        <v>0</v>
      </c>
      <c r="J332">
        <f t="shared" si="137"/>
        <v>0</v>
      </c>
      <c r="K332">
        <f t="shared" si="138"/>
        <v>0</v>
      </c>
      <c r="L332">
        <f t="shared" si="139"/>
        <v>0</v>
      </c>
      <c r="M332">
        <f t="shared" si="140"/>
        <v>0</v>
      </c>
      <c r="N332">
        <f t="shared" si="141"/>
        <v>0</v>
      </c>
      <c r="O332">
        <f>IF($B$14,_xlfn.IFNA(INDEX(תמותה!$A$1:$E$121,MATCH(F332,תמותה!$A$1:A$121,0),IF($B$9="זכר",2,4)),1),0)</f>
        <v>0</v>
      </c>
      <c r="P332">
        <f>IF($B$14,_xlfn.IFNA(INDEX('שיפור תמותה'!$A$1:$E$8743,MATCH(F332&amp;G332,'שיפור תמותה'!$C$1:$C$8743,0),IF($B$9="זכר",4,5)),1),0)</f>
        <v>0</v>
      </c>
      <c r="Q332">
        <f>IF($B$14,_xlfn.IFNA(INDEX('שיפור תמותה'!$A$1:$E$8743,MATCH(F332&amp;G332-1,'שיפור תמותה'!$C$1:$C$8743,0),IF($B$9="זכר",4,5)),1),0)</f>
        <v>0</v>
      </c>
      <c r="R332">
        <f t="shared" si="128"/>
        <v>0</v>
      </c>
      <c r="S332">
        <f t="shared" si="129"/>
        <v>0</v>
      </c>
      <c r="T332">
        <f t="shared" si="142"/>
        <v>0</v>
      </c>
      <c r="U332">
        <f t="shared" si="130"/>
        <v>0</v>
      </c>
      <c r="V332">
        <f t="shared" si="131"/>
        <v>0</v>
      </c>
      <c r="W332">
        <f t="shared" si="143"/>
        <v>0</v>
      </c>
      <c r="X332">
        <f>IF($B$15,_xlfn.IFNA(INDEX(תמותה!$A$1:$E$121,MATCH(U332,תמותה!$A$1:A$121,0),IF($B$11="זכר",2,4)),1),0)</f>
        <v>0</v>
      </c>
      <c r="Y332">
        <f>IF($B$15,_xlfn.IFNA(INDEX('שיפור תמותה'!$A$1:$E$8743,MATCH(U332&amp;V332,'שיפור תמותה'!$C$1:$C$8743,0),IF($B$11="זכר",4,5)),1),0)</f>
        <v>0</v>
      </c>
      <c r="Z332">
        <f>IF($B$15,_xlfn.IFNA(INDEX('שיפור תמותה'!$A$1:$E$8743,MATCH(U332&amp;V332-1,'שיפור תמותה'!$C$1:$C$8743,0),IF($B$11="זכר",4,5)),1),0)</f>
        <v>0</v>
      </c>
      <c r="AA332">
        <f t="shared" si="132"/>
        <v>0</v>
      </c>
      <c r="AB332">
        <f t="shared" si="144"/>
        <v>0</v>
      </c>
      <c r="AC332">
        <f>IF($B$15,_xlfn.IFNA(INDEX(תמותה!$A$1:$E$121,MATCH(U332,תמותה!$A$1:A$121,0),IF($B$11="זכר",3,5)),1),0)</f>
        <v>0</v>
      </c>
      <c r="AD332">
        <f t="shared" si="133"/>
        <v>0</v>
      </c>
      <c r="AE332">
        <f t="shared" si="134"/>
        <v>0</v>
      </c>
      <c r="AF332">
        <f t="shared" si="145"/>
        <v>0</v>
      </c>
      <c r="AG332">
        <f t="shared" si="146"/>
        <v>0</v>
      </c>
      <c r="AH332">
        <f t="shared" si="147"/>
        <v>0</v>
      </c>
      <c r="AI332">
        <f t="shared" si="148"/>
        <v>0</v>
      </c>
      <c r="AJ332">
        <f t="shared" si="149"/>
        <v>0</v>
      </c>
    </row>
    <row r="333" spans="5:36" x14ac:dyDescent="0.2">
      <c r="E333">
        <f t="shared" si="135"/>
        <v>0</v>
      </c>
      <c r="F333">
        <f t="shared" si="125"/>
        <v>0</v>
      </c>
      <c r="G333">
        <f t="shared" si="126"/>
        <v>0</v>
      </c>
      <c r="H333">
        <f t="shared" si="127"/>
        <v>0</v>
      </c>
      <c r="I333">
        <f t="shared" si="136"/>
        <v>0</v>
      </c>
      <c r="J333">
        <f t="shared" si="137"/>
        <v>0</v>
      </c>
      <c r="K333">
        <f t="shared" si="138"/>
        <v>0</v>
      </c>
      <c r="L333">
        <f t="shared" si="139"/>
        <v>0</v>
      </c>
      <c r="M333">
        <f t="shared" si="140"/>
        <v>0</v>
      </c>
      <c r="N333">
        <f t="shared" si="141"/>
        <v>0</v>
      </c>
      <c r="O333">
        <f>IF($B$14,_xlfn.IFNA(INDEX(תמותה!$A$1:$E$121,MATCH(F333,תמותה!$A$1:A$121,0),IF($B$9="זכר",2,4)),1),0)</f>
        <v>0</v>
      </c>
      <c r="P333">
        <f>IF($B$14,_xlfn.IFNA(INDEX('שיפור תמותה'!$A$1:$E$8743,MATCH(F333&amp;G333,'שיפור תמותה'!$C$1:$C$8743,0),IF($B$9="זכר",4,5)),1),0)</f>
        <v>0</v>
      </c>
      <c r="Q333">
        <f>IF($B$14,_xlfn.IFNA(INDEX('שיפור תמותה'!$A$1:$E$8743,MATCH(F333&amp;G333-1,'שיפור תמותה'!$C$1:$C$8743,0),IF($B$9="זכר",4,5)),1),0)</f>
        <v>0</v>
      </c>
      <c r="R333">
        <f t="shared" si="128"/>
        <v>0</v>
      </c>
      <c r="S333">
        <f t="shared" si="129"/>
        <v>0</v>
      </c>
      <c r="T333">
        <f t="shared" si="142"/>
        <v>0</v>
      </c>
      <c r="U333">
        <f t="shared" si="130"/>
        <v>0</v>
      </c>
      <c r="V333">
        <f t="shared" si="131"/>
        <v>0</v>
      </c>
      <c r="W333">
        <f t="shared" si="143"/>
        <v>0</v>
      </c>
      <c r="X333">
        <f>IF($B$15,_xlfn.IFNA(INDEX(תמותה!$A$1:$E$121,MATCH(U333,תמותה!$A$1:A$121,0),IF($B$11="זכר",2,4)),1),0)</f>
        <v>0</v>
      </c>
      <c r="Y333">
        <f>IF($B$15,_xlfn.IFNA(INDEX('שיפור תמותה'!$A$1:$E$8743,MATCH(U333&amp;V333,'שיפור תמותה'!$C$1:$C$8743,0),IF($B$11="זכר",4,5)),1),0)</f>
        <v>0</v>
      </c>
      <c r="Z333">
        <f>IF($B$15,_xlfn.IFNA(INDEX('שיפור תמותה'!$A$1:$E$8743,MATCH(U333&amp;V333-1,'שיפור תמותה'!$C$1:$C$8743,0),IF($B$11="זכר",4,5)),1),0)</f>
        <v>0</v>
      </c>
      <c r="AA333">
        <f t="shared" si="132"/>
        <v>0</v>
      </c>
      <c r="AB333">
        <f t="shared" si="144"/>
        <v>0</v>
      </c>
      <c r="AC333">
        <f>IF($B$15,_xlfn.IFNA(INDEX(תמותה!$A$1:$E$121,MATCH(U333,תמותה!$A$1:A$121,0),IF($B$11="זכר",3,5)),1),0)</f>
        <v>0</v>
      </c>
      <c r="AD333">
        <f t="shared" si="133"/>
        <v>0</v>
      </c>
      <c r="AE333">
        <f t="shared" si="134"/>
        <v>0</v>
      </c>
      <c r="AF333">
        <f t="shared" si="145"/>
        <v>0</v>
      </c>
      <c r="AG333">
        <f t="shared" si="146"/>
        <v>0</v>
      </c>
      <c r="AH333">
        <f t="shared" si="147"/>
        <v>0</v>
      </c>
      <c r="AI333">
        <f t="shared" si="148"/>
        <v>0</v>
      </c>
      <c r="AJ333">
        <f t="shared" si="149"/>
        <v>0</v>
      </c>
    </row>
    <row r="334" spans="5:36" x14ac:dyDescent="0.2">
      <c r="E334">
        <f t="shared" si="135"/>
        <v>0</v>
      </c>
      <c r="F334">
        <f t="shared" si="125"/>
        <v>0</v>
      </c>
      <c r="G334">
        <f t="shared" si="126"/>
        <v>0</v>
      </c>
      <c r="H334">
        <f t="shared" si="127"/>
        <v>0</v>
      </c>
      <c r="I334">
        <f t="shared" si="136"/>
        <v>0</v>
      </c>
      <c r="J334">
        <f t="shared" si="137"/>
        <v>0</v>
      </c>
      <c r="K334">
        <f t="shared" si="138"/>
        <v>0</v>
      </c>
      <c r="L334">
        <f t="shared" si="139"/>
        <v>0</v>
      </c>
      <c r="M334">
        <f t="shared" si="140"/>
        <v>0</v>
      </c>
      <c r="N334">
        <f t="shared" si="141"/>
        <v>0</v>
      </c>
      <c r="O334">
        <f>IF($B$14,_xlfn.IFNA(INDEX(תמותה!$A$1:$E$121,MATCH(F334,תמותה!$A$1:A$121,0),IF($B$9="זכר",2,4)),1),0)</f>
        <v>0</v>
      </c>
      <c r="P334">
        <f>IF($B$14,_xlfn.IFNA(INDEX('שיפור תמותה'!$A$1:$E$8743,MATCH(F334&amp;G334,'שיפור תמותה'!$C$1:$C$8743,0),IF($B$9="זכר",4,5)),1),0)</f>
        <v>0</v>
      </c>
      <c r="Q334">
        <f>IF($B$14,_xlfn.IFNA(INDEX('שיפור תמותה'!$A$1:$E$8743,MATCH(F334&amp;G334-1,'שיפור תמותה'!$C$1:$C$8743,0),IF($B$9="זכר",4,5)),1),0)</f>
        <v>0</v>
      </c>
      <c r="R334">
        <f t="shared" si="128"/>
        <v>0</v>
      </c>
      <c r="S334">
        <f t="shared" si="129"/>
        <v>0</v>
      </c>
      <c r="T334">
        <f t="shared" si="142"/>
        <v>0</v>
      </c>
      <c r="U334">
        <f t="shared" si="130"/>
        <v>0</v>
      </c>
      <c r="V334">
        <f t="shared" si="131"/>
        <v>0</v>
      </c>
      <c r="W334">
        <f t="shared" si="143"/>
        <v>0</v>
      </c>
      <c r="X334">
        <f>IF($B$15,_xlfn.IFNA(INDEX(תמותה!$A$1:$E$121,MATCH(U334,תמותה!$A$1:A$121,0),IF($B$11="זכר",2,4)),1),0)</f>
        <v>0</v>
      </c>
      <c r="Y334">
        <f>IF($B$15,_xlfn.IFNA(INDEX('שיפור תמותה'!$A$1:$E$8743,MATCH(U334&amp;V334,'שיפור תמותה'!$C$1:$C$8743,0),IF($B$11="זכר",4,5)),1),0)</f>
        <v>0</v>
      </c>
      <c r="Z334">
        <f>IF($B$15,_xlfn.IFNA(INDEX('שיפור תמותה'!$A$1:$E$8743,MATCH(U334&amp;V334-1,'שיפור תמותה'!$C$1:$C$8743,0),IF($B$11="זכר",4,5)),1),0)</f>
        <v>0</v>
      </c>
      <c r="AA334">
        <f t="shared" si="132"/>
        <v>0</v>
      </c>
      <c r="AB334">
        <f t="shared" si="144"/>
        <v>0</v>
      </c>
      <c r="AC334">
        <f>IF($B$15,_xlfn.IFNA(INDEX(תמותה!$A$1:$E$121,MATCH(U334,תמותה!$A$1:A$121,0),IF($B$11="זכר",3,5)),1),0)</f>
        <v>0</v>
      </c>
      <c r="AD334">
        <f t="shared" si="133"/>
        <v>0</v>
      </c>
      <c r="AE334">
        <f t="shared" si="134"/>
        <v>0</v>
      </c>
      <c r="AF334">
        <f t="shared" si="145"/>
        <v>0</v>
      </c>
      <c r="AG334">
        <f t="shared" si="146"/>
        <v>0</v>
      </c>
      <c r="AH334">
        <f t="shared" si="147"/>
        <v>0</v>
      </c>
      <c r="AI334">
        <f t="shared" si="148"/>
        <v>0</v>
      </c>
      <c r="AJ334">
        <f t="shared" si="149"/>
        <v>0</v>
      </c>
    </row>
    <row r="335" spans="5:36" x14ac:dyDescent="0.2">
      <c r="E335">
        <f t="shared" si="135"/>
        <v>0</v>
      </c>
      <c r="F335">
        <f t="shared" si="125"/>
        <v>0</v>
      </c>
      <c r="G335">
        <f t="shared" si="126"/>
        <v>0</v>
      </c>
      <c r="H335">
        <f t="shared" si="127"/>
        <v>0</v>
      </c>
      <c r="I335">
        <f t="shared" si="136"/>
        <v>0</v>
      </c>
      <c r="J335">
        <f t="shared" si="137"/>
        <v>0</v>
      </c>
      <c r="K335">
        <f t="shared" si="138"/>
        <v>0</v>
      </c>
      <c r="L335">
        <f t="shared" si="139"/>
        <v>0</v>
      </c>
      <c r="M335">
        <f t="shared" si="140"/>
        <v>0</v>
      </c>
      <c r="N335">
        <f t="shared" si="141"/>
        <v>0</v>
      </c>
      <c r="O335">
        <f>IF($B$14,_xlfn.IFNA(INDEX(תמותה!$A$1:$E$121,MATCH(F335,תמותה!$A$1:A$121,0),IF($B$9="זכר",2,4)),1),0)</f>
        <v>0</v>
      </c>
      <c r="P335">
        <f>IF($B$14,_xlfn.IFNA(INDEX('שיפור תמותה'!$A$1:$E$8743,MATCH(F335&amp;G335,'שיפור תמותה'!$C$1:$C$8743,0),IF($B$9="זכר",4,5)),1),0)</f>
        <v>0</v>
      </c>
      <c r="Q335">
        <f>IF($B$14,_xlfn.IFNA(INDEX('שיפור תמותה'!$A$1:$E$8743,MATCH(F335&amp;G335-1,'שיפור תמותה'!$C$1:$C$8743,0),IF($B$9="זכר",4,5)),1),0)</f>
        <v>0</v>
      </c>
      <c r="R335">
        <f t="shared" si="128"/>
        <v>0</v>
      </c>
      <c r="S335">
        <f t="shared" si="129"/>
        <v>0</v>
      </c>
      <c r="T335">
        <f t="shared" si="142"/>
        <v>0</v>
      </c>
      <c r="U335">
        <f t="shared" si="130"/>
        <v>0</v>
      </c>
      <c r="V335">
        <f t="shared" si="131"/>
        <v>0</v>
      </c>
      <c r="W335">
        <f t="shared" si="143"/>
        <v>0</v>
      </c>
      <c r="X335">
        <f>IF($B$15,_xlfn.IFNA(INDEX(תמותה!$A$1:$E$121,MATCH(U335,תמותה!$A$1:A$121,0),IF($B$11="זכר",2,4)),1),0)</f>
        <v>0</v>
      </c>
      <c r="Y335">
        <f>IF($B$15,_xlfn.IFNA(INDEX('שיפור תמותה'!$A$1:$E$8743,MATCH(U335&amp;V335,'שיפור תמותה'!$C$1:$C$8743,0),IF($B$11="זכר",4,5)),1),0)</f>
        <v>0</v>
      </c>
      <c r="Z335">
        <f>IF($B$15,_xlfn.IFNA(INDEX('שיפור תמותה'!$A$1:$E$8743,MATCH(U335&amp;V335-1,'שיפור תמותה'!$C$1:$C$8743,0),IF($B$11="זכר",4,5)),1),0)</f>
        <v>0</v>
      </c>
      <c r="AA335">
        <f t="shared" si="132"/>
        <v>0</v>
      </c>
      <c r="AB335">
        <f t="shared" si="144"/>
        <v>0</v>
      </c>
      <c r="AC335">
        <f>IF($B$15,_xlfn.IFNA(INDEX(תמותה!$A$1:$E$121,MATCH(U335,תמותה!$A$1:A$121,0),IF($B$11="זכר",3,5)),1),0)</f>
        <v>0</v>
      </c>
      <c r="AD335">
        <f t="shared" si="133"/>
        <v>0</v>
      </c>
      <c r="AE335">
        <f t="shared" si="134"/>
        <v>0</v>
      </c>
      <c r="AF335">
        <f t="shared" si="145"/>
        <v>0</v>
      </c>
      <c r="AG335">
        <f t="shared" si="146"/>
        <v>0</v>
      </c>
      <c r="AH335">
        <f t="shared" si="147"/>
        <v>0</v>
      </c>
      <c r="AI335">
        <f t="shared" si="148"/>
        <v>0</v>
      </c>
      <c r="AJ335">
        <f t="shared" si="149"/>
        <v>0</v>
      </c>
    </row>
    <row r="336" spans="5:36" x14ac:dyDescent="0.2">
      <c r="E336">
        <f t="shared" si="135"/>
        <v>0</v>
      </c>
      <c r="F336">
        <f t="shared" si="125"/>
        <v>0</v>
      </c>
      <c r="G336">
        <f t="shared" si="126"/>
        <v>0</v>
      </c>
      <c r="H336">
        <f t="shared" si="127"/>
        <v>0</v>
      </c>
      <c r="I336">
        <f t="shared" si="136"/>
        <v>0</v>
      </c>
      <c r="J336">
        <f t="shared" si="137"/>
        <v>0</v>
      </c>
      <c r="K336">
        <f t="shared" si="138"/>
        <v>0</v>
      </c>
      <c r="L336">
        <f t="shared" si="139"/>
        <v>0</v>
      </c>
      <c r="M336">
        <f t="shared" si="140"/>
        <v>0</v>
      </c>
      <c r="N336">
        <f t="shared" si="141"/>
        <v>0</v>
      </c>
      <c r="O336">
        <f>IF($B$14,_xlfn.IFNA(INDEX(תמותה!$A$1:$E$121,MATCH(F336,תמותה!$A$1:A$121,0),IF($B$9="זכר",2,4)),1),0)</f>
        <v>0</v>
      </c>
      <c r="P336">
        <f>IF($B$14,_xlfn.IFNA(INDEX('שיפור תמותה'!$A$1:$E$8743,MATCH(F336&amp;G336,'שיפור תמותה'!$C$1:$C$8743,0),IF($B$9="זכר",4,5)),1),0)</f>
        <v>0</v>
      </c>
      <c r="Q336">
        <f>IF($B$14,_xlfn.IFNA(INDEX('שיפור תמותה'!$A$1:$E$8743,MATCH(F336&amp;G336-1,'שיפור תמותה'!$C$1:$C$8743,0),IF($B$9="זכר",4,5)),1),0)</f>
        <v>0</v>
      </c>
      <c r="R336">
        <f t="shared" si="128"/>
        <v>0</v>
      </c>
      <c r="S336">
        <f t="shared" si="129"/>
        <v>0</v>
      </c>
      <c r="T336">
        <f t="shared" si="142"/>
        <v>0</v>
      </c>
      <c r="U336">
        <f t="shared" si="130"/>
        <v>0</v>
      </c>
      <c r="V336">
        <f t="shared" si="131"/>
        <v>0</v>
      </c>
      <c r="W336">
        <f t="shared" si="143"/>
        <v>0</v>
      </c>
      <c r="X336">
        <f>IF($B$15,_xlfn.IFNA(INDEX(תמותה!$A$1:$E$121,MATCH(U336,תמותה!$A$1:A$121,0),IF($B$11="זכר",2,4)),1),0)</f>
        <v>0</v>
      </c>
      <c r="Y336">
        <f>IF($B$15,_xlfn.IFNA(INDEX('שיפור תמותה'!$A$1:$E$8743,MATCH(U336&amp;V336,'שיפור תמותה'!$C$1:$C$8743,0),IF($B$11="זכר",4,5)),1),0)</f>
        <v>0</v>
      </c>
      <c r="Z336">
        <f>IF($B$15,_xlfn.IFNA(INDEX('שיפור תמותה'!$A$1:$E$8743,MATCH(U336&amp;V336-1,'שיפור תמותה'!$C$1:$C$8743,0),IF($B$11="זכר",4,5)),1),0)</f>
        <v>0</v>
      </c>
      <c r="AA336">
        <f t="shared" si="132"/>
        <v>0</v>
      </c>
      <c r="AB336">
        <f t="shared" si="144"/>
        <v>0</v>
      </c>
      <c r="AC336">
        <f>IF($B$15,_xlfn.IFNA(INDEX(תמותה!$A$1:$E$121,MATCH(U336,תמותה!$A$1:A$121,0),IF($B$11="זכר",3,5)),1),0)</f>
        <v>0</v>
      </c>
      <c r="AD336">
        <f t="shared" si="133"/>
        <v>0</v>
      </c>
      <c r="AE336">
        <f t="shared" si="134"/>
        <v>0</v>
      </c>
      <c r="AF336">
        <f t="shared" si="145"/>
        <v>0</v>
      </c>
      <c r="AG336">
        <f t="shared" si="146"/>
        <v>0</v>
      </c>
      <c r="AH336">
        <f t="shared" si="147"/>
        <v>0</v>
      </c>
      <c r="AI336">
        <f t="shared" si="148"/>
        <v>0</v>
      </c>
      <c r="AJ336">
        <f t="shared" si="149"/>
        <v>0</v>
      </c>
    </row>
    <row r="337" spans="5:36" x14ac:dyDescent="0.2">
      <c r="E337">
        <f t="shared" si="135"/>
        <v>0</v>
      </c>
      <c r="F337">
        <f t="shared" si="125"/>
        <v>0</v>
      </c>
      <c r="G337">
        <f t="shared" si="126"/>
        <v>0</v>
      </c>
      <c r="H337">
        <f t="shared" si="127"/>
        <v>0</v>
      </c>
      <c r="I337">
        <f t="shared" si="136"/>
        <v>0</v>
      </c>
      <c r="J337">
        <f t="shared" si="137"/>
        <v>0</v>
      </c>
      <c r="K337">
        <f t="shared" si="138"/>
        <v>0</v>
      </c>
      <c r="L337">
        <f t="shared" si="139"/>
        <v>0</v>
      </c>
      <c r="M337">
        <f t="shared" si="140"/>
        <v>0</v>
      </c>
      <c r="N337">
        <f t="shared" si="141"/>
        <v>0</v>
      </c>
      <c r="O337">
        <f>IF($B$14,_xlfn.IFNA(INDEX(תמותה!$A$1:$E$121,MATCH(F337,תמותה!$A$1:A$121,0),IF($B$9="זכר",2,4)),1),0)</f>
        <v>0</v>
      </c>
      <c r="P337">
        <f>IF($B$14,_xlfn.IFNA(INDEX('שיפור תמותה'!$A$1:$E$8743,MATCH(F337&amp;G337,'שיפור תמותה'!$C$1:$C$8743,0),IF($B$9="זכר",4,5)),1),0)</f>
        <v>0</v>
      </c>
      <c r="Q337">
        <f>IF($B$14,_xlfn.IFNA(INDEX('שיפור תמותה'!$A$1:$E$8743,MATCH(F337&amp;G337-1,'שיפור תמותה'!$C$1:$C$8743,0),IF($B$9="זכר",4,5)),1),0)</f>
        <v>0</v>
      </c>
      <c r="R337">
        <f t="shared" si="128"/>
        <v>0</v>
      </c>
      <c r="S337">
        <f t="shared" si="129"/>
        <v>0</v>
      </c>
      <c r="T337">
        <f t="shared" si="142"/>
        <v>0</v>
      </c>
      <c r="U337">
        <f t="shared" si="130"/>
        <v>0</v>
      </c>
      <c r="V337">
        <f t="shared" si="131"/>
        <v>0</v>
      </c>
      <c r="W337">
        <f t="shared" si="143"/>
        <v>0</v>
      </c>
      <c r="X337">
        <f>IF($B$15,_xlfn.IFNA(INDEX(תמותה!$A$1:$E$121,MATCH(U337,תמותה!$A$1:A$121,0),IF($B$11="זכר",2,4)),1),0)</f>
        <v>0</v>
      </c>
      <c r="Y337">
        <f>IF($B$15,_xlfn.IFNA(INDEX('שיפור תמותה'!$A$1:$E$8743,MATCH(U337&amp;V337,'שיפור תמותה'!$C$1:$C$8743,0),IF($B$11="זכר",4,5)),1),0)</f>
        <v>0</v>
      </c>
      <c r="Z337">
        <f>IF($B$15,_xlfn.IFNA(INDEX('שיפור תמותה'!$A$1:$E$8743,MATCH(U337&amp;V337-1,'שיפור תמותה'!$C$1:$C$8743,0),IF($B$11="זכר",4,5)),1),0)</f>
        <v>0</v>
      </c>
      <c r="AA337">
        <f t="shared" si="132"/>
        <v>0</v>
      </c>
      <c r="AB337">
        <f t="shared" si="144"/>
        <v>0</v>
      </c>
      <c r="AC337">
        <f>IF($B$15,_xlfn.IFNA(INDEX(תמותה!$A$1:$E$121,MATCH(U337,תמותה!$A$1:A$121,0),IF($B$11="זכר",3,5)),1),0)</f>
        <v>0</v>
      </c>
      <c r="AD337">
        <f t="shared" si="133"/>
        <v>0</v>
      </c>
      <c r="AE337">
        <f t="shared" si="134"/>
        <v>0</v>
      </c>
      <c r="AF337">
        <f t="shared" si="145"/>
        <v>0</v>
      </c>
      <c r="AG337">
        <f t="shared" si="146"/>
        <v>0</v>
      </c>
      <c r="AH337">
        <f t="shared" si="147"/>
        <v>0</v>
      </c>
      <c r="AI337">
        <f t="shared" si="148"/>
        <v>0</v>
      </c>
      <c r="AJ337">
        <f t="shared" si="149"/>
        <v>0</v>
      </c>
    </row>
    <row r="338" spans="5:36" x14ac:dyDescent="0.2">
      <c r="E338">
        <f t="shared" si="135"/>
        <v>0</v>
      </c>
      <c r="F338">
        <f t="shared" si="125"/>
        <v>0</v>
      </c>
      <c r="G338">
        <f t="shared" si="126"/>
        <v>0</v>
      </c>
      <c r="H338">
        <f t="shared" si="127"/>
        <v>0</v>
      </c>
      <c r="I338">
        <f t="shared" si="136"/>
        <v>0</v>
      </c>
      <c r="J338">
        <f t="shared" si="137"/>
        <v>0</v>
      </c>
      <c r="K338">
        <f t="shared" si="138"/>
        <v>0</v>
      </c>
      <c r="L338">
        <f t="shared" si="139"/>
        <v>0</v>
      </c>
      <c r="M338">
        <f t="shared" si="140"/>
        <v>0</v>
      </c>
      <c r="N338">
        <f t="shared" si="141"/>
        <v>0</v>
      </c>
      <c r="O338">
        <f>IF($B$14,_xlfn.IFNA(INDEX(תמותה!$A$1:$E$121,MATCH(F338,תמותה!$A$1:A$121,0),IF($B$9="זכר",2,4)),1),0)</f>
        <v>0</v>
      </c>
      <c r="P338">
        <f>IF($B$14,_xlfn.IFNA(INDEX('שיפור תמותה'!$A$1:$E$8743,MATCH(F338&amp;G338,'שיפור תמותה'!$C$1:$C$8743,0),IF($B$9="זכר",4,5)),1),0)</f>
        <v>0</v>
      </c>
      <c r="Q338">
        <f>IF($B$14,_xlfn.IFNA(INDEX('שיפור תמותה'!$A$1:$E$8743,MATCH(F338&amp;G338-1,'שיפור תמותה'!$C$1:$C$8743,0),IF($B$9="זכר",4,5)),1),0)</f>
        <v>0</v>
      </c>
      <c r="R338">
        <f t="shared" si="128"/>
        <v>0</v>
      </c>
      <c r="S338">
        <f t="shared" si="129"/>
        <v>0</v>
      </c>
      <c r="T338">
        <f t="shared" si="142"/>
        <v>0</v>
      </c>
      <c r="U338">
        <f t="shared" si="130"/>
        <v>0</v>
      </c>
      <c r="V338">
        <f t="shared" si="131"/>
        <v>0</v>
      </c>
      <c r="W338">
        <f t="shared" si="143"/>
        <v>0</v>
      </c>
      <c r="X338">
        <f>IF($B$15,_xlfn.IFNA(INDEX(תמותה!$A$1:$E$121,MATCH(U338,תמותה!$A$1:A$121,0),IF($B$11="זכר",2,4)),1),0)</f>
        <v>0</v>
      </c>
      <c r="Y338">
        <f>IF($B$15,_xlfn.IFNA(INDEX('שיפור תמותה'!$A$1:$E$8743,MATCH(U338&amp;V338,'שיפור תמותה'!$C$1:$C$8743,0),IF($B$11="זכר",4,5)),1),0)</f>
        <v>0</v>
      </c>
      <c r="Z338">
        <f>IF($B$15,_xlfn.IFNA(INDEX('שיפור תמותה'!$A$1:$E$8743,MATCH(U338&amp;V338-1,'שיפור תמותה'!$C$1:$C$8743,0),IF($B$11="זכר",4,5)),1),0)</f>
        <v>0</v>
      </c>
      <c r="AA338">
        <f t="shared" si="132"/>
        <v>0</v>
      </c>
      <c r="AB338">
        <f t="shared" si="144"/>
        <v>0</v>
      </c>
      <c r="AC338">
        <f>IF($B$15,_xlfn.IFNA(INDEX(תמותה!$A$1:$E$121,MATCH(U338,תמותה!$A$1:A$121,0),IF($B$11="זכר",3,5)),1),0)</f>
        <v>0</v>
      </c>
      <c r="AD338">
        <f t="shared" si="133"/>
        <v>0</v>
      </c>
      <c r="AE338">
        <f t="shared" si="134"/>
        <v>0</v>
      </c>
      <c r="AF338">
        <f t="shared" si="145"/>
        <v>0</v>
      </c>
      <c r="AG338">
        <f t="shared" si="146"/>
        <v>0</v>
      </c>
      <c r="AH338">
        <f t="shared" si="147"/>
        <v>0</v>
      </c>
      <c r="AI338">
        <f t="shared" si="148"/>
        <v>0</v>
      </c>
      <c r="AJ338">
        <f t="shared" si="149"/>
        <v>0</v>
      </c>
    </row>
    <row r="339" spans="5:36" x14ac:dyDescent="0.2">
      <c r="E339">
        <f t="shared" si="135"/>
        <v>0</v>
      </c>
      <c r="F339">
        <f t="shared" si="125"/>
        <v>0</v>
      </c>
      <c r="G339">
        <f t="shared" si="126"/>
        <v>0</v>
      </c>
      <c r="H339">
        <f t="shared" si="127"/>
        <v>0</v>
      </c>
      <c r="I339">
        <f t="shared" si="136"/>
        <v>0</v>
      </c>
      <c r="J339">
        <f t="shared" si="137"/>
        <v>0</v>
      </c>
      <c r="K339">
        <f t="shared" si="138"/>
        <v>0</v>
      </c>
      <c r="L339">
        <f t="shared" si="139"/>
        <v>0</v>
      </c>
      <c r="M339">
        <f t="shared" si="140"/>
        <v>0</v>
      </c>
      <c r="N339">
        <f t="shared" si="141"/>
        <v>0</v>
      </c>
      <c r="O339">
        <f>IF($B$14,_xlfn.IFNA(INDEX(תמותה!$A$1:$E$121,MATCH(F339,תמותה!$A$1:A$121,0),IF($B$9="זכר",2,4)),1),0)</f>
        <v>0</v>
      </c>
      <c r="P339">
        <f>IF($B$14,_xlfn.IFNA(INDEX('שיפור תמותה'!$A$1:$E$8743,MATCH(F339&amp;G339,'שיפור תמותה'!$C$1:$C$8743,0),IF($B$9="זכר",4,5)),1),0)</f>
        <v>0</v>
      </c>
      <c r="Q339">
        <f>IF($B$14,_xlfn.IFNA(INDEX('שיפור תמותה'!$A$1:$E$8743,MATCH(F339&amp;G339-1,'שיפור תמותה'!$C$1:$C$8743,0),IF($B$9="זכר",4,5)),1),0)</f>
        <v>0</v>
      </c>
      <c r="R339">
        <f t="shared" si="128"/>
        <v>0</v>
      </c>
      <c r="S339">
        <f t="shared" si="129"/>
        <v>0</v>
      </c>
      <c r="T339">
        <f t="shared" si="142"/>
        <v>0</v>
      </c>
      <c r="U339">
        <f t="shared" si="130"/>
        <v>0</v>
      </c>
      <c r="V339">
        <f t="shared" si="131"/>
        <v>0</v>
      </c>
      <c r="W339">
        <f t="shared" si="143"/>
        <v>0</v>
      </c>
      <c r="X339">
        <f>IF($B$15,_xlfn.IFNA(INDEX(תמותה!$A$1:$E$121,MATCH(U339,תמותה!$A$1:A$121,0),IF($B$11="זכר",2,4)),1),0)</f>
        <v>0</v>
      </c>
      <c r="Y339">
        <f>IF($B$15,_xlfn.IFNA(INDEX('שיפור תמותה'!$A$1:$E$8743,MATCH(U339&amp;V339,'שיפור תמותה'!$C$1:$C$8743,0),IF($B$11="זכר",4,5)),1),0)</f>
        <v>0</v>
      </c>
      <c r="Z339">
        <f>IF($B$15,_xlfn.IFNA(INDEX('שיפור תמותה'!$A$1:$E$8743,MATCH(U339&amp;V339-1,'שיפור תמותה'!$C$1:$C$8743,0),IF($B$11="זכר",4,5)),1),0)</f>
        <v>0</v>
      </c>
      <c r="AA339">
        <f t="shared" si="132"/>
        <v>0</v>
      </c>
      <c r="AB339">
        <f t="shared" si="144"/>
        <v>0</v>
      </c>
      <c r="AC339">
        <f>IF($B$15,_xlfn.IFNA(INDEX(תמותה!$A$1:$E$121,MATCH(U339,תמותה!$A$1:A$121,0),IF($B$11="זכר",3,5)),1),0)</f>
        <v>0</v>
      </c>
      <c r="AD339">
        <f t="shared" si="133"/>
        <v>0</v>
      </c>
      <c r="AE339">
        <f t="shared" si="134"/>
        <v>0</v>
      </c>
      <c r="AF339">
        <f t="shared" si="145"/>
        <v>0</v>
      </c>
      <c r="AG339">
        <f t="shared" si="146"/>
        <v>0</v>
      </c>
      <c r="AH339">
        <f t="shared" si="147"/>
        <v>0</v>
      </c>
      <c r="AI339">
        <f t="shared" si="148"/>
        <v>0</v>
      </c>
      <c r="AJ339">
        <f t="shared" si="149"/>
        <v>0</v>
      </c>
    </row>
    <row r="340" spans="5:36" x14ac:dyDescent="0.2">
      <c r="E340">
        <f t="shared" si="135"/>
        <v>0</v>
      </c>
      <c r="F340">
        <f t="shared" si="125"/>
        <v>0</v>
      </c>
      <c r="G340">
        <f t="shared" si="126"/>
        <v>0</v>
      </c>
      <c r="H340">
        <f t="shared" si="127"/>
        <v>0</v>
      </c>
      <c r="I340">
        <f t="shared" si="136"/>
        <v>0</v>
      </c>
      <c r="J340">
        <f t="shared" si="137"/>
        <v>0</v>
      </c>
      <c r="K340">
        <f t="shared" si="138"/>
        <v>0</v>
      </c>
      <c r="L340">
        <f t="shared" si="139"/>
        <v>0</v>
      </c>
      <c r="M340">
        <f t="shared" si="140"/>
        <v>0</v>
      </c>
      <c r="N340">
        <f t="shared" si="141"/>
        <v>0</v>
      </c>
      <c r="O340">
        <f>IF($B$14,_xlfn.IFNA(INDEX(תמותה!$A$1:$E$121,MATCH(F340,תמותה!$A$1:A$121,0),IF($B$9="זכר",2,4)),1),0)</f>
        <v>0</v>
      </c>
      <c r="P340">
        <f>IF($B$14,_xlfn.IFNA(INDEX('שיפור תמותה'!$A$1:$E$8743,MATCH(F340&amp;G340,'שיפור תמותה'!$C$1:$C$8743,0),IF($B$9="זכר",4,5)),1),0)</f>
        <v>0</v>
      </c>
      <c r="Q340">
        <f>IF($B$14,_xlfn.IFNA(INDEX('שיפור תמותה'!$A$1:$E$8743,MATCH(F340&amp;G340-1,'שיפור תמותה'!$C$1:$C$8743,0),IF($B$9="זכר",4,5)),1),0)</f>
        <v>0</v>
      </c>
      <c r="R340">
        <f t="shared" si="128"/>
        <v>0</v>
      </c>
      <c r="S340">
        <f t="shared" si="129"/>
        <v>0</v>
      </c>
      <c r="T340">
        <f t="shared" si="142"/>
        <v>0</v>
      </c>
      <c r="U340">
        <f t="shared" si="130"/>
        <v>0</v>
      </c>
      <c r="V340">
        <f t="shared" si="131"/>
        <v>0</v>
      </c>
      <c r="W340">
        <f t="shared" si="143"/>
        <v>0</v>
      </c>
      <c r="X340">
        <f>IF($B$15,_xlfn.IFNA(INDEX(תמותה!$A$1:$E$121,MATCH(U340,תמותה!$A$1:A$121,0),IF($B$11="זכר",2,4)),1),0)</f>
        <v>0</v>
      </c>
      <c r="Y340">
        <f>IF($B$15,_xlfn.IFNA(INDEX('שיפור תמותה'!$A$1:$E$8743,MATCH(U340&amp;V340,'שיפור תמותה'!$C$1:$C$8743,0),IF($B$11="זכר",4,5)),1),0)</f>
        <v>0</v>
      </c>
      <c r="Z340">
        <f>IF($B$15,_xlfn.IFNA(INDEX('שיפור תמותה'!$A$1:$E$8743,MATCH(U340&amp;V340-1,'שיפור תמותה'!$C$1:$C$8743,0),IF($B$11="זכר",4,5)),1),0)</f>
        <v>0</v>
      </c>
      <c r="AA340">
        <f t="shared" si="132"/>
        <v>0</v>
      </c>
      <c r="AB340">
        <f t="shared" si="144"/>
        <v>0</v>
      </c>
      <c r="AC340">
        <f>IF($B$15,_xlfn.IFNA(INDEX(תמותה!$A$1:$E$121,MATCH(U340,תמותה!$A$1:A$121,0),IF($B$11="זכר",3,5)),1),0)</f>
        <v>0</v>
      </c>
      <c r="AD340">
        <f t="shared" si="133"/>
        <v>0</v>
      </c>
      <c r="AE340">
        <f t="shared" si="134"/>
        <v>0</v>
      </c>
      <c r="AF340">
        <f t="shared" si="145"/>
        <v>0</v>
      </c>
      <c r="AG340">
        <f t="shared" si="146"/>
        <v>0</v>
      </c>
      <c r="AH340">
        <f t="shared" si="147"/>
        <v>0</v>
      </c>
      <c r="AI340">
        <f t="shared" si="148"/>
        <v>0</v>
      </c>
      <c r="AJ340">
        <f t="shared" si="149"/>
        <v>0</v>
      </c>
    </row>
    <row r="341" spans="5:36" x14ac:dyDescent="0.2">
      <c r="E341">
        <f t="shared" si="135"/>
        <v>0</v>
      </c>
      <c r="F341">
        <f t="shared" si="125"/>
        <v>0</v>
      </c>
      <c r="G341">
        <f t="shared" si="126"/>
        <v>0</v>
      </c>
      <c r="H341">
        <f t="shared" si="127"/>
        <v>0</v>
      </c>
      <c r="I341">
        <f t="shared" si="136"/>
        <v>0</v>
      </c>
      <c r="J341">
        <f t="shared" si="137"/>
        <v>0</v>
      </c>
      <c r="K341">
        <f t="shared" si="138"/>
        <v>0</v>
      </c>
      <c r="L341">
        <f t="shared" si="139"/>
        <v>0</v>
      </c>
      <c r="M341">
        <f t="shared" si="140"/>
        <v>0</v>
      </c>
      <c r="N341">
        <f t="shared" si="141"/>
        <v>0</v>
      </c>
      <c r="O341">
        <f>IF($B$14,_xlfn.IFNA(INDEX(תמותה!$A$1:$E$121,MATCH(F341,תמותה!$A$1:A$121,0),IF($B$9="זכר",2,4)),1),0)</f>
        <v>0</v>
      </c>
      <c r="P341">
        <f>IF($B$14,_xlfn.IFNA(INDEX('שיפור תמותה'!$A$1:$E$8743,MATCH(F341&amp;G341,'שיפור תמותה'!$C$1:$C$8743,0),IF($B$9="זכר",4,5)),1),0)</f>
        <v>0</v>
      </c>
      <c r="Q341">
        <f>IF($B$14,_xlfn.IFNA(INDEX('שיפור תמותה'!$A$1:$E$8743,MATCH(F341&amp;G341-1,'שיפור תמותה'!$C$1:$C$8743,0),IF($B$9="זכר",4,5)),1),0)</f>
        <v>0</v>
      </c>
      <c r="R341">
        <f t="shared" si="128"/>
        <v>0</v>
      </c>
      <c r="S341">
        <f t="shared" si="129"/>
        <v>0</v>
      </c>
      <c r="T341">
        <f t="shared" si="142"/>
        <v>0</v>
      </c>
      <c r="U341">
        <f t="shared" si="130"/>
        <v>0</v>
      </c>
      <c r="V341">
        <f t="shared" si="131"/>
        <v>0</v>
      </c>
      <c r="W341">
        <f t="shared" si="143"/>
        <v>0</v>
      </c>
      <c r="X341">
        <f>IF($B$15,_xlfn.IFNA(INDEX(תמותה!$A$1:$E$121,MATCH(U341,תמותה!$A$1:A$121,0),IF($B$11="זכר",2,4)),1),0)</f>
        <v>0</v>
      </c>
      <c r="Y341">
        <f>IF($B$15,_xlfn.IFNA(INDEX('שיפור תמותה'!$A$1:$E$8743,MATCH(U341&amp;V341,'שיפור תמותה'!$C$1:$C$8743,0),IF($B$11="זכר",4,5)),1),0)</f>
        <v>0</v>
      </c>
      <c r="Z341">
        <f>IF($B$15,_xlfn.IFNA(INDEX('שיפור תמותה'!$A$1:$E$8743,MATCH(U341&amp;V341-1,'שיפור תמותה'!$C$1:$C$8743,0),IF($B$11="זכר",4,5)),1),0)</f>
        <v>0</v>
      </c>
      <c r="AA341">
        <f t="shared" si="132"/>
        <v>0</v>
      </c>
      <c r="AB341">
        <f t="shared" si="144"/>
        <v>0</v>
      </c>
      <c r="AC341">
        <f>IF($B$15,_xlfn.IFNA(INDEX(תמותה!$A$1:$E$121,MATCH(U341,תמותה!$A$1:A$121,0),IF($B$11="זכר",3,5)),1),0)</f>
        <v>0</v>
      </c>
      <c r="AD341">
        <f t="shared" si="133"/>
        <v>0</v>
      </c>
      <c r="AE341">
        <f t="shared" si="134"/>
        <v>0</v>
      </c>
      <c r="AF341">
        <f t="shared" si="145"/>
        <v>0</v>
      </c>
      <c r="AG341">
        <f t="shared" si="146"/>
        <v>0</v>
      </c>
      <c r="AH341">
        <f t="shared" si="147"/>
        <v>0</v>
      </c>
      <c r="AI341">
        <f t="shared" si="148"/>
        <v>0</v>
      </c>
      <c r="AJ341">
        <f t="shared" si="149"/>
        <v>0</v>
      </c>
    </row>
    <row r="342" spans="5:36" x14ac:dyDescent="0.2">
      <c r="E342">
        <f t="shared" si="135"/>
        <v>0</v>
      </c>
      <c r="F342">
        <f t="shared" si="125"/>
        <v>0</v>
      </c>
      <c r="G342">
        <f t="shared" si="126"/>
        <v>0</v>
      </c>
      <c r="H342">
        <f t="shared" si="127"/>
        <v>0</v>
      </c>
      <c r="I342">
        <f t="shared" si="136"/>
        <v>0</v>
      </c>
      <c r="J342">
        <f t="shared" si="137"/>
        <v>0</v>
      </c>
      <c r="K342">
        <f t="shared" si="138"/>
        <v>0</v>
      </c>
      <c r="L342">
        <f t="shared" si="139"/>
        <v>0</v>
      </c>
      <c r="M342">
        <f t="shared" si="140"/>
        <v>0</v>
      </c>
      <c r="N342">
        <f t="shared" si="141"/>
        <v>0</v>
      </c>
      <c r="O342">
        <f>IF($B$14,_xlfn.IFNA(INDEX(תמותה!$A$1:$E$121,MATCH(F342,תמותה!$A$1:A$121,0),IF($B$9="זכר",2,4)),1),0)</f>
        <v>0</v>
      </c>
      <c r="P342">
        <f>IF($B$14,_xlfn.IFNA(INDEX('שיפור תמותה'!$A$1:$E$8743,MATCH(F342&amp;G342,'שיפור תמותה'!$C$1:$C$8743,0),IF($B$9="זכר",4,5)),1),0)</f>
        <v>0</v>
      </c>
      <c r="Q342">
        <f>IF($B$14,_xlfn.IFNA(INDEX('שיפור תמותה'!$A$1:$E$8743,MATCH(F342&amp;G342-1,'שיפור תמותה'!$C$1:$C$8743,0),IF($B$9="זכר",4,5)),1),0)</f>
        <v>0</v>
      </c>
      <c r="R342">
        <f t="shared" si="128"/>
        <v>0</v>
      </c>
      <c r="S342">
        <f t="shared" si="129"/>
        <v>0</v>
      </c>
      <c r="T342">
        <f t="shared" si="142"/>
        <v>0</v>
      </c>
      <c r="U342">
        <f t="shared" si="130"/>
        <v>0</v>
      </c>
      <c r="V342">
        <f t="shared" si="131"/>
        <v>0</v>
      </c>
      <c r="W342">
        <f t="shared" si="143"/>
        <v>0</v>
      </c>
      <c r="X342">
        <f>IF($B$15,_xlfn.IFNA(INDEX(תמותה!$A$1:$E$121,MATCH(U342,תמותה!$A$1:A$121,0),IF($B$11="זכר",2,4)),1),0)</f>
        <v>0</v>
      </c>
      <c r="Y342">
        <f>IF($B$15,_xlfn.IFNA(INDEX('שיפור תמותה'!$A$1:$E$8743,MATCH(U342&amp;V342,'שיפור תמותה'!$C$1:$C$8743,0),IF($B$11="זכר",4,5)),1),0)</f>
        <v>0</v>
      </c>
      <c r="Z342">
        <f>IF($B$15,_xlfn.IFNA(INDEX('שיפור תמותה'!$A$1:$E$8743,MATCH(U342&amp;V342-1,'שיפור תמותה'!$C$1:$C$8743,0),IF($B$11="זכר",4,5)),1),0)</f>
        <v>0</v>
      </c>
      <c r="AA342">
        <f t="shared" si="132"/>
        <v>0</v>
      </c>
      <c r="AB342">
        <f t="shared" si="144"/>
        <v>0</v>
      </c>
      <c r="AC342">
        <f>IF($B$15,_xlfn.IFNA(INDEX(תמותה!$A$1:$E$121,MATCH(U342,תמותה!$A$1:A$121,0),IF($B$11="זכר",3,5)),1),0)</f>
        <v>0</v>
      </c>
      <c r="AD342">
        <f t="shared" si="133"/>
        <v>0</v>
      </c>
      <c r="AE342">
        <f t="shared" si="134"/>
        <v>0</v>
      </c>
      <c r="AF342">
        <f t="shared" si="145"/>
        <v>0</v>
      </c>
      <c r="AG342">
        <f t="shared" si="146"/>
        <v>0</v>
      </c>
      <c r="AH342">
        <f t="shared" si="147"/>
        <v>0</v>
      </c>
      <c r="AI342">
        <f t="shared" si="148"/>
        <v>0</v>
      </c>
      <c r="AJ342">
        <f t="shared" si="149"/>
        <v>0</v>
      </c>
    </row>
    <row r="343" spans="5:36" x14ac:dyDescent="0.2">
      <c r="E343">
        <f t="shared" si="135"/>
        <v>0</v>
      </c>
      <c r="F343">
        <f t="shared" si="125"/>
        <v>0</v>
      </c>
      <c r="G343">
        <f t="shared" si="126"/>
        <v>0</v>
      </c>
      <c r="H343">
        <f t="shared" si="127"/>
        <v>0</v>
      </c>
      <c r="I343">
        <f t="shared" si="136"/>
        <v>0</v>
      </c>
      <c r="J343">
        <f t="shared" si="137"/>
        <v>0</v>
      </c>
      <c r="K343">
        <f t="shared" si="138"/>
        <v>0</v>
      </c>
      <c r="L343">
        <f t="shared" si="139"/>
        <v>0</v>
      </c>
      <c r="M343">
        <f t="shared" si="140"/>
        <v>0</v>
      </c>
      <c r="N343">
        <f t="shared" si="141"/>
        <v>0</v>
      </c>
      <c r="O343">
        <f>IF($B$14,_xlfn.IFNA(INDEX(תמותה!$A$1:$E$121,MATCH(F343,תמותה!$A$1:A$121,0),IF($B$9="זכר",2,4)),1),0)</f>
        <v>0</v>
      </c>
      <c r="P343">
        <f>IF($B$14,_xlfn.IFNA(INDEX('שיפור תמותה'!$A$1:$E$8743,MATCH(F343&amp;G343,'שיפור תמותה'!$C$1:$C$8743,0),IF($B$9="זכר",4,5)),1),0)</f>
        <v>0</v>
      </c>
      <c r="Q343">
        <f>IF($B$14,_xlfn.IFNA(INDEX('שיפור תמותה'!$A$1:$E$8743,MATCH(F343&amp;G343-1,'שיפור תמותה'!$C$1:$C$8743,0),IF($B$9="זכר",4,5)),1),0)</f>
        <v>0</v>
      </c>
      <c r="R343">
        <f t="shared" si="128"/>
        <v>0</v>
      </c>
      <c r="S343">
        <f t="shared" si="129"/>
        <v>0</v>
      </c>
      <c r="T343">
        <f t="shared" si="142"/>
        <v>0</v>
      </c>
      <c r="U343">
        <f t="shared" si="130"/>
        <v>0</v>
      </c>
      <c r="V343">
        <f t="shared" si="131"/>
        <v>0</v>
      </c>
      <c r="W343">
        <f t="shared" si="143"/>
        <v>0</v>
      </c>
      <c r="X343">
        <f>IF($B$15,_xlfn.IFNA(INDEX(תמותה!$A$1:$E$121,MATCH(U343,תמותה!$A$1:A$121,0),IF($B$11="זכר",2,4)),1),0)</f>
        <v>0</v>
      </c>
      <c r="Y343">
        <f>IF($B$15,_xlfn.IFNA(INDEX('שיפור תמותה'!$A$1:$E$8743,MATCH(U343&amp;V343,'שיפור תמותה'!$C$1:$C$8743,0),IF($B$11="זכר",4,5)),1),0)</f>
        <v>0</v>
      </c>
      <c r="Z343">
        <f>IF($B$15,_xlfn.IFNA(INDEX('שיפור תמותה'!$A$1:$E$8743,MATCH(U343&amp;V343-1,'שיפור תמותה'!$C$1:$C$8743,0),IF($B$11="זכר",4,5)),1),0)</f>
        <v>0</v>
      </c>
      <c r="AA343">
        <f t="shared" si="132"/>
        <v>0</v>
      </c>
      <c r="AB343">
        <f t="shared" si="144"/>
        <v>0</v>
      </c>
      <c r="AC343">
        <f>IF($B$15,_xlfn.IFNA(INDEX(תמותה!$A$1:$E$121,MATCH(U343,תמותה!$A$1:A$121,0),IF($B$11="זכר",3,5)),1),0)</f>
        <v>0</v>
      </c>
      <c r="AD343">
        <f t="shared" si="133"/>
        <v>0</v>
      </c>
      <c r="AE343">
        <f t="shared" si="134"/>
        <v>0</v>
      </c>
      <c r="AF343">
        <f t="shared" si="145"/>
        <v>0</v>
      </c>
      <c r="AG343">
        <f t="shared" si="146"/>
        <v>0</v>
      </c>
      <c r="AH343">
        <f t="shared" si="147"/>
        <v>0</v>
      </c>
      <c r="AI343">
        <f t="shared" si="148"/>
        <v>0</v>
      </c>
      <c r="AJ343">
        <f t="shared" si="149"/>
        <v>0</v>
      </c>
    </row>
    <row r="344" spans="5:36" x14ac:dyDescent="0.2">
      <c r="E344">
        <f t="shared" si="135"/>
        <v>0</v>
      </c>
      <c r="F344">
        <f t="shared" si="125"/>
        <v>0</v>
      </c>
      <c r="G344">
        <f t="shared" si="126"/>
        <v>0</v>
      </c>
      <c r="H344">
        <f t="shared" si="127"/>
        <v>0</v>
      </c>
      <c r="I344">
        <f t="shared" si="136"/>
        <v>0</v>
      </c>
      <c r="J344">
        <f t="shared" si="137"/>
        <v>0</v>
      </c>
      <c r="K344">
        <f t="shared" si="138"/>
        <v>0</v>
      </c>
      <c r="L344">
        <f t="shared" si="139"/>
        <v>0</v>
      </c>
      <c r="M344">
        <f t="shared" si="140"/>
        <v>0</v>
      </c>
      <c r="N344">
        <f t="shared" si="141"/>
        <v>0</v>
      </c>
      <c r="O344">
        <f>IF($B$14,_xlfn.IFNA(INDEX(תמותה!$A$1:$E$121,MATCH(F344,תמותה!$A$1:A$121,0),IF($B$9="זכר",2,4)),1),0)</f>
        <v>0</v>
      </c>
      <c r="P344">
        <f>IF($B$14,_xlfn.IFNA(INDEX('שיפור תמותה'!$A$1:$E$8743,MATCH(F344&amp;G344,'שיפור תמותה'!$C$1:$C$8743,0),IF($B$9="זכר",4,5)),1),0)</f>
        <v>0</v>
      </c>
      <c r="Q344">
        <f>IF($B$14,_xlfn.IFNA(INDEX('שיפור תמותה'!$A$1:$E$8743,MATCH(F344&amp;G344-1,'שיפור תמותה'!$C$1:$C$8743,0),IF($B$9="זכר",4,5)),1),0)</f>
        <v>0</v>
      </c>
      <c r="R344">
        <f t="shared" si="128"/>
        <v>0</v>
      </c>
      <c r="S344">
        <f t="shared" si="129"/>
        <v>0</v>
      </c>
      <c r="T344">
        <f t="shared" si="142"/>
        <v>0</v>
      </c>
      <c r="U344">
        <f t="shared" si="130"/>
        <v>0</v>
      </c>
      <c r="V344">
        <f t="shared" si="131"/>
        <v>0</v>
      </c>
      <c r="W344">
        <f t="shared" si="143"/>
        <v>0</v>
      </c>
      <c r="X344">
        <f>IF($B$15,_xlfn.IFNA(INDEX(תמותה!$A$1:$E$121,MATCH(U344,תמותה!$A$1:A$121,0),IF($B$11="זכר",2,4)),1),0)</f>
        <v>0</v>
      </c>
      <c r="Y344">
        <f>IF($B$15,_xlfn.IFNA(INDEX('שיפור תמותה'!$A$1:$E$8743,MATCH(U344&amp;V344,'שיפור תמותה'!$C$1:$C$8743,0),IF($B$11="זכר",4,5)),1),0)</f>
        <v>0</v>
      </c>
      <c r="Z344">
        <f>IF($B$15,_xlfn.IFNA(INDEX('שיפור תמותה'!$A$1:$E$8743,MATCH(U344&amp;V344-1,'שיפור תמותה'!$C$1:$C$8743,0),IF($B$11="זכר",4,5)),1),0)</f>
        <v>0</v>
      </c>
      <c r="AA344">
        <f t="shared" si="132"/>
        <v>0</v>
      </c>
      <c r="AB344">
        <f t="shared" si="144"/>
        <v>0</v>
      </c>
      <c r="AC344">
        <f>IF($B$15,_xlfn.IFNA(INDEX(תמותה!$A$1:$E$121,MATCH(U344,תמותה!$A$1:A$121,0),IF($B$11="זכר",3,5)),1),0)</f>
        <v>0</v>
      </c>
      <c r="AD344">
        <f t="shared" si="133"/>
        <v>0</v>
      </c>
      <c r="AE344">
        <f t="shared" si="134"/>
        <v>0</v>
      </c>
      <c r="AF344">
        <f t="shared" si="145"/>
        <v>0</v>
      </c>
      <c r="AG344">
        <f t="shared" si="146"/>
        <v>0</v>
      </c>
      <c r="AH344">
        <f t="shared" si="147"/>
        <v>0</v>
      </c>
      <c r="AI344">
        <f t="shared" si="148"/>
        <v>0</v>
      </c>
      <c r="AJ344">
        <f t="shared" si="149"/>
        <v>0</v>
      </c>
    </row>
    <row r="345" spans="5:36" x14ac:dyDescent="0.2">
      <c r="E345">
        <f t="shared" si="135"/>
        <v>0</v>
      </c>
      <c r="F345">
        <f t="shared" si="125"/>
        <v>0</v>
      </c>
      <c r="G345">
        <f t="shared" si="126"/>
        <v>0</v>
      </c>
      <c r="H345">
        <f t="shared" si="127"/>
        <v>0</v>
      </c>
      <c r="I345">
        <f t="shared" si="136"/>
        <v>0</v>
      </c>
      <c r="J345">
        <f t="shared" si="137"/>
        <v>0</v>
      </c>
      <c r="K345">
        <f t="shared" si="138"/>
        <v>0</v>
      </c>
      <c r="L345">
        <f t="shared" si="139"/>
        <v>0</v>
      </c>
      <c r="M345">
        <f t="shared" si="140"/>
        <v>0</v>
      </c>
      <c r="N345">
        <f t="shared" si="141"/>
        <v>0</v>
      </c>
      <c r="O345">
        <f>IF($B$14,_xlfn.IFNA(INDEX(תמותה!$A$1:$E$121,MATCH(F345,תמותה!$A$1:A$121,0),IF($B$9="זכר",2,4)),1),0)</f>
        <v>0</v>
      </c>
      <c r="P345">
        <f>IF($B$14,_xlfn.IFNA(INDEX('שיפור תמותה'!$A$1:$E$8743,MATCH(F345&amp;G345,'שיפור תמותה'!$C$1:$C$8743,0),IF($B$9="זכר",4,5)),1),0)</f>
        <v>0</v>
      </c>
      <c r="Q345">
        <f>IF($B$14,_xlfn.IFNA(INDEX('שיפור תמותה'!$A$1:$E$8743,MATCH(F345&amp;G345-1,'שיפור תמותה'!$C$1:$C$8743,0),IF($B$9="זכר",4,5)),1),0)</f>
        <v>0</v>
      </c>
      <c r="R345">
        <f t="shared" si="128"/>
        <v>0</v>
      </c>
      <c r="S345">
        <f t="shared" si="129"/>
        <v>0</v>
      </c>
      <c r="T345">
        <f t="shared" si="142"/>
        <v>0</v>
      </c>
      <c r="U345">
        <f t="shared" si="130"/>
        <v>0</v>
      </c>
      <c r="V345">
        <f t="shared" si="131"/>
        <v>0</v>
      </c>
      <c r="W345">
        <f t="shared" si="143"/>
        <v>0</v>
      </c>
      <c r="X345">
        <f>IF($B$15,_xlfn.IFNA(INDEX(תמותה!$A$1:$E$121,MATCH(U345,תמותה!$A$1:A$121,0),IF($B$11="זכר",2,4)),1),0)</f>
        <v>0</v>
      </c>
      <c r="Y345">
        <f>IF($B$15,_xlfn.IFNA(INDEX('שיפור תמותה'!$A$1:$E$8743,MATCH(U345&amp;V345,'שיפור תמותה'!$C$1:$C$8743,0),IF($B$11="זכר",4,5)),1),0)</f>
        <v>0</v>
      </c>
      <c r="Z345">
        <f>IF($B$15,_xlfn.IFNA(INDEX('שיפור תמותה'!$A$1:$E$8743,MATCH(U345&amp;V345-1,'שיפור תמותה'!$C$1:$C$8743,0),IF($B$11="זכר",4,5)),1),0)</f>
        <v>0</v>
      </c>
      <c r="AA345">
        <f t="shared" si="132"/>
        <v>0</v>
      </c>
      <c r="AB345">
        <f t="shared" si="144"/>
        <v>0</v>
      </c>
      <c r="AC345">
        <f>IF($B$15,_xlfn.IFNA(INDEX(תמותה!$A$1:$E$121,MATCH(U345,תמותה!$A$1:A$121,0),IF($B$11="זכר",3,5)),1),0)</f>
        <v>0</v>
      </c>
      <c r="AD345">
        <f t="shared" si="133"/>
        <v>0</v>
      </c>
      <c r="AE345">
        <f t="shared" si="134"/>
        <v>0</v>
      </c>
      <c r="AF345">
        <f t="shared" si="145"/>
        <v>0</v>
      </c>
      <c r="AG345">
        <f t="shared" si="146"/>
        <v>0</v>
      </c>
      <c r="AH345">
        <f t="shared" si="147"/>
        <v>0</v>
      </c>
      <c r="AI345">
        <f t="shared" si="148"/>
        <v>0</v>
      </c>
      <c r="AJ345">
        <f t="shared" si="149"/>
        <v>0</v>
      </c>
    </row>
    <row r="346" spans="5:36" x14ac:dyDescent="0.2">
      <c r="E346">
        <f t="shared" si="135"/>
        <v>0</v>
      </c>
      <c r="F346">
        <f t="shared" si="125"/>
        <v>0</v>
      </c>
      <c r="G346">
        <f t="shared" si="126"/>
        <v>0</v>
      </c>
      <c r="H346">
        <f t="shared" si="127"/>
        <v>0</v>
      </c>
      <c r="I346">
        <f t="shared" si="136"/>
        <v>0</v>
      </c>
      <c r="J346">
        <f t="shared" si="137"/>
        <v>0</v>
      </c>
      <c r="K346">
        <f t="shared" si="138"/>
        <v>0</v>
      </c>
      <c r="L346">
        <f t="shared" si="139"/>
        <v>0</v>
      </c>
      <c r="M346">
        <f t="shared" si="140"/>
        <v>0</v>
      </c>
      <c r="N346">
        <f t="shared" si="141"/>
        <v>0</v>
      </c>
      <c r="O346">
        <f>IF($B$14,_xlfn.IFNA(INDEX(תמותה!$A$1:$E$121,MATCH(F346,תמותה!$A$1:A$121,0),IF($B$9="זכר",2,4)),1),0)</f>
        <v>0</v>
      </c>
      <c r="P346">
        <f>IF($B$14,_xlfn.IFNA(INDEX('שיפור תמותה'!$A$1:$E$8743,MATCH(F346&amp;G346,'שיפור תמותה'!$C$1:$C$8743,0),IF($B$9="זכר",4,5)),1),0)</f>
        <v>0</v>
      </c>
      <c r="Q346">
        <f>IF($B$14,_xlfn.IFNA(INDEX('שיפור תמותה'!$A$1:$E$8743,MATCH(F346&amp;G346-1,'שיפור תמותה'!$C$1:$C$8743,0),IF($B$9="זכר",4,5)),1),0)</f>
        <v>0</v>
      </c>
      <c r="R346">
        <f t="shared" si="128"/>
        <v>0</v>
      </c>
      <c r="S346">
        <f t="shared" si="129"/>
        <v>0</v>
      </c>
      <c r="T346">
        <f t="shared" si="142"/>
        <v>0</v>
      </c>
      <c r="U346">
        <f t="shared" si="130"/>
        <v>0</v>
      </c>
      <c r="V346">
        <f t="shared" si="131"/>
        <v>0</v>
      </c>
      <c r="W346">
        <f t="shared" si="143"/>
        <v>0</v>
      </c>
      <c r="X346">
        <f>IF($B$15,_xlfn.IFNA(INDEX(תמותה!$A$1:$E$121,MATCH(U346,תמותה!$A$1:A$121,0),IF($B$11="זכר",2,4)),1),0)</f>
        <v>0</v>
      </c>
      <c r="Y346">
        <f>IF($B$15,_xlfn.IFNA(INDEX('שיפור תמותה'!$A$1:$E$8743,MATCH(U346&amp;V346,'שיפור תמותה'!$C$1:$C$8743,0),IF($B$11="זכר",4,5)),1),0)</f>
        <v>0</v>
      </c>
      <c r="Z346">
        <f>IF($B$15,_xlfn.IFNA(INDEX('שיפור תמותה'!$A$1:$E$8743,MATCH(U346&amp;V346-1,'שיפור תמותה'!$C$1:$C$8743,0),IF($B$11="זכר",4,5)),1),0)</f>
        <v>0</v>
      </c>
      <c r="AA346">
        <f t="shared" si="132"/>
        <v>0</v>
      </c>
      <c r="AB346">
        <f t="shared" si="144"/>
        <v>0</v>
      </c>
      <c r="AC346">
        <f>IF($B$15,_xlfn.IFNA(INDEX(תמותה!$A$1:$E$121,MATCH(U346,תמותה!$A$1:A$121,0),IF($B$11="זכר",3,5)),1),0)</f>
        <v>0</v>
      </c>
      <c r="AD346">
        <f t="shared" si="133"/>
        <v>0</v>
      </c>
      <c r="AE346">
        <f t="shared" si="134"/>
        <v>0</v>
      </c>
      <c r="AF346">
        <f t="shared" si="145"/>
        <v>0</v>
      </c>
      <c r="AG346">
        <f t="shared" si="146"/>
        <v>0</v>
      </c>
      <c r="AH346">
        <f t="shared" si="147"/>
        <v>0</v>
      </c>
      <c r="AI346">
        <f t="shared" si="148"/>
        <v>0</v>
      </c>
      <c r="AJ346">
        <f t="shared" si="149"/>
        <v>0</v>
      </c>
    </row>
    <row r="347" spans="5:36" x14ac:dyDescent="0.2">
      <c r="E347">
        <f t="shared" si="135"/>
        <v>0</v>
      </c>
      <c r="F347">
        <f t="shared" si="125"/>
        <v>0</v>
      </c>
      <c r="G347">
        <f t="shared" si="126"/>
        <v>0</v>
      </c>
      <c r="H347">
        <f t="shared" si="127"/>
        <v>0</v>
      </c>
      <c r="I347">
        <f t="shared" si="136"/>
        <v>0</v>
      </c>
      <c r="J347">
        <f t="shared" si="137"/>
        <v>0</v>
      </c>
      <c r="K347">
        <f t="shared" si="138"/>
        <v>0</v>
      </c>
      <c r="L347">
        <f t="shared" si="139"/>
        <v>0</v>
      </c>
      <c r="M347">
        <f t="shared" si="140"/>
        <v>0</v>
      </c>
      <c r="N347">
        <f t="shared" si="141"/>
        <v>0</v>
      </c>
      <c r="O347">
        <f>IF($B$14,_xlfn.IFNA(INDEX(תמותה!$A$1:$E$121,MATCH(F347,תמותה!$A$1:A$121,0),IF($B$9="זכר",2,4)),1),0)</f>
        <v>0</v>
      </c>
      <c r="P347">
        <f>IF($B$14,_xlfn.IFNA(INDEX('שיפור תמותה'!$A$1:$E$8743,MATCH(F347&amp;G347,'שיפור תמותה'!$C$1:$C$8743,0),IF($B$9="זכר",4,5)),1),0)</f>
        <v>0</v>
      </c>
      <c r="Q347">
        <f>IF($B$14,_xlfn.IFNA(INDEX('שיפור תמותה'!$A$1:$E$8743,MATCH(F347&amp;G347-1,'שיפור תמותה'!$C$1:$C$8743,0),IF($B$9="זכר",4,5)),1),0)</f>
        <v>0</v>
      </c>
      <c r="R347">
        <f t="shared" si="128"/>
        <v>0</v>
      </c>
      <c r="S347">
        <f t="shared" si="129"/>
        <v>0</v>
      </c>
      <c r="T347">
        <f t="shared" si="142"/>
        <v>0</v>
      </c>
      <c r="U347">
        <f t="shared" si="130"/>
        <v>0</v>
      </c>
      <c r="V347">
        <f t="shared" si="131"/>
        <v>0</v>
      </c>
      <c r="W347">
        <f t="shared" si="143"/>
        <v>0</v>
      </c>
      <c r="X347">
        <f>IF($B$15,_xlfn.IFNA(INDEX(תמותה!$A$1:$E$121,MATCH(U347,תמותה!$A$1:A$121,0),IF($B$11="זכר",2,4)),1),0)</f>
        <v>0</v>
      </c>
      <c r="Y347">
        <f>IF($B$15,_xlfn.IFNA(INDEX('שיפור תמותה'!$A$1:$E$8743,MATCH(U347&amp;V347,'שיפור תמותה'!$C$1:$C$8743,0),IF($B$11="זכר",4,5)),1),0)</f>
        <v>0</v>
      </c>
      <c r="Z347">
        <f>IF($B$15,_xlfn.IFNA(INDEX('שיפור תמותה'!$A$1:$E$8743,MATCH(U347&amp;V347-1,'שיפור תמותה'!$C$1:$C$8743,0),IF($B$11="זכר",4,5)),1),0)</f>
        <v>0</v>
      </c>
      <c r="AA347">
        <f t="shared" si="132"/>
        <v>0</v>
      </c>
      <c r="AB347">
        <f t="shared" si="144"/>
        <v>0</v>
      </c>
      <c r="AC347">
        <f>IF($B$15,_xlfn.IFNA(INDEX(תמותה!$A$1:$E$121,MATCH(U347,תמותה!$A$1:A$121,0),IF($B$11="זכר",3,5)),1),0)</f>
        <v>0</v>
      </c>
      <c r="AD347">
        <f t="shared" si="133"/>
        <v>0</v>
      </c>
      <c r="AE347">
        <f t="shared" si="134"/>
        <v>0</v>
      </c>
      <c r="AF347">
        <f t="shared" si="145"/>
        <v>0</v>
      </c>
      <c r="AG347">
        <f t="shared" si="146"/>
        <v>0</v>
      </c>
      <c r="AH347">
        <f t="shared" si="147"/>
        <v>0</v>
      </c>
      <c r="AI347">
        <f t="shared" si="148"/>
        <v>0</v>
      </c>
      <c r="AJ347">
        <f t="shared" si="149"/>
        <v>0</v>
      </c>
    </row>
    <row r="348" spans="5:36" x14ac:dyDescent="0.2">
      <c r="E348">
        <f t="shared" si="135"/>
        <v>0</v>
      </c>
      <c r="F348">
        <f t="shared" si="125"/>
        <v>0</v>
      </c>
      <c r="G348">
        <f t="shared" si="126"/>
        <v>0</v>
      </c>
      <c r="H348">
        <f t="shared" si="127"/>
        <v>0</v>
      </c>
      <c r="I348">
        <f t="shared" si="136"/>
        <v>0</v>
      </c>
      <c r="J348">
        <f t="shared" si="137"/>
        <v>0</v>
      </c>
      <c r="K348">
        <f t="shared" si="138"/>
        <v>0</v>
      </c>
      <c r="L348">
        <f t="shared" si="139"/>
        <v>0</v>
      </c>
      <c r="M348">
        <f t="shared" si="140"/>
        <v>0</v>
      </c>
      <c r="N348">
        <f t="shared" si="141"/>
        <v>0</v>
      </c>
      <c r="O348">
        <f>IF($B$14,_xlfn.IFNA(INDEX(תמותה!$A$1:$E$121,MATCH(F348,תמותה!$A$1:A$121,0),IF($B$9="זכר",2,4)),1),0)</f>
        <v>0</v>
      </c>
      <c r="P348">
        <f>IF($B$14,_xlfn.IFNA(INDEX('שיפור תמותה'!$A$1:$E$8743,MATCH(F348&amp;G348,'שיפור תמותה'!$C$1:$C$8743,0),IF($B$9="זכר",4,5)),1),0)</f>
        <v>0</v>
      </c>
      <c r="Q348">
        <f>IF($B$14,_xlfn.IFNA(INDEX('שיפור תמותה'!$A$1:$E$8743,MATCH(F348&amp;G348-1,'שיפור תמותה'!$C$1:$C$8743,0),IF($B$9="זכר",4,5)),1),0)</f>
        <v>0</v>
      </c>
      <c r="R348">
        <f t="shared" si="128"/>
        <v>0</v>
      </c>
      <c r="S348">
        <f t="shared" si="129"/>
        <v>0</v>
      </c>
      <c r="T348">
        <f t="shared" si="142"/>
        <v>0</v>
      </c>
      <c r="U348">
        <f t="shared" si="130"/>
        <v>0</v>
      </c>
      <c r="V348">
        <f t="shared" si="131"/>
        <v>0</v>
      </c>
      <c r="W348">
        <f t="shared" si="143"/>
        <v>0</v>
      </c>
      <c r="X348">
        <f>IF($B$15,_xlfn.IFNA(INDEX(תמותה!$A$1:$E$121,MATCH(U348,תמותה!$A$1:A$121,0),IF($B$11="זכר",2,4)),1),0)</f>
        <v>0</v>
      </c>
      <c r="Y348">
        <f>IF($B$15,_xlfn.IFNA(INDEX('שיפור תמותה'!$A$1:$E$8743,MATCH(U348&amp;V348,'שיפור תמותה'!$C$1:$C$8743,0),IF($B$11="זכר",4,5)),1),0)</f>
        <v>0</v>
      </c>
      <c r="Z348">
        <f>IF($B$15,_xlfn.IFNA(INDEX('שיפור תמותה'!$A$1:$E$8743,MATCH(U348&amp;V348-1,'שיפור תמותה'!$C$1:$C$8743,0),IF($B$11="זכר",4,5)),1),0)</f>
        <v>0</v>
      </c>
      <c r="AA348">
        <f t="shared" si="132"/>
        <v>0</v>
      </c>
      <c r="AB348">
        <f t="shared" si="144"/>
        <v>0</v>
      </c>
      <c r="AC348">
        <f>IF($B$15,_xlfn.IFNA(INDEX(תמותה!$A$1:$E$121,MATCH(U348,תמותה!$A$1:A$121,0),IF($B$11="זכר",3,5)),1),0)</f>
        <v>0</v>
      </c>
      <c r="AD348">
        <f t="shared" si="133"/>
        <v>0</v>
      </c>
      <c r="AE348">
        <f t="shared" si="134"/>
        <v>0</v>
      </c>
      <c r="AF348">
        <f t="shared" si="145"/>
        <v>0</v>
      </c>
      <c r="AG348">
        <f t="shared" si="146"/>
        <v>0</v>
      </c>
      <c r="AH348">
        <f t="shared" si="147"/>
        <v>0</v>
      </c>
      <c r="AI348">
        <f t="shared" si="148"/>
        <v>0</v>
      </c>
      <c r="AJ348">
        <f t="shared" si="149"/>
        <v>0</v>
      </c>
    </row>
    <row r="349" spans="5:36" x14ac:dyDescent="0.2">
      <c r="E349">
        <f t="shared" si="135"/>
        <v>0</v>
      </c>
      <c r="F349">
        <f t="shared" si="125"/>
        <v>0</v>
      </c>
      <c r="G349">
        <f t="shared" si="126"/>
        <v>0</v>
      </c>
      <c r="H349">
        <f t="shared" si="127"/>
        <v>0</v>
      </c>
      <c r="I349">
        <f t="shared" si="136"/>
        <v>0</v>
      </c>
      <c r="J349">
        <f t="shared" si="137"/>
        <v>0</v>
      </c>
      <c r="K349">
        <f t="shared" si="138"/>
        <v>0</v>
      </c>
      <c r="L349">
        <f t="shared" si="139"/>
        <v>0</v>
      </c>
      <c r="M349">
        <f t="shared" si="140"/>
        <v>0</v>
      </c>
      <c r="N349">
        <f t="shared" si="141"/>
        <v>0</v>
      </c>
      <c r="O349">
        <f>IF($B$14,_xlfn.IFNA(INDEX(תמותה!$A$1:$E$121,MATCH(F349,תמותה!$A$1:A$121,0),IF($B$9="זכר",2,4)),1),0)</f>
        <v>0</v>
      </c>
      <c r="P349">
        <f>IF($B$14,_xlfn.IFNA(INDEX('שיפור תמותה'!$A$1:$E$8743,MATCH(F349&amp;G349,'שיפור תמותה'!$C$1:$C$8743,0),IF($B$9="זכר",4,5)),1),0)</f>
        <v>0</v>
      </c>
      <c r="Q349">
        <f>IF($B$14,_xlfn.IFNA(INDEX('שיפור תמותה'!$A$1:$E$8743,MATCH(F349&amp;G349-1,'שיפור תמותה'!$C$1:$C$8743,0),IF($B$9="זכר",4,5)),1),0)</f>
        <v>0</v>
      </c>
      <c r="R349">
        <f t="shared" si="128"/>
        <v>0</v>
      </c>
      <c r="S349">
        <f t="shared" si="129"/>
        <v>0</v>
      </c>
      <c r="T349">
        <f t="shared" si="142"/>
        <v>0</v>
      </c>
      <c r="U349">
        <f t="shared" si="130"/>
        <v>0</v>
      </c>
      <c r="V349">
        <f t="shared" si="131"/>
        <v>0</v>
      </c>
      <c r="W349">
        <f t="shared" si="143"/>
        <v>0</v>
      </c>
      <c r="X349">
        <f>IF($B$15,_xlfn.IFNA(INDEX(תמותה!$A$1:$E$121,MATCH(U349,תמותה!$A$1:A$121,0),IF($B$11="זכר",2,4)),1),0)</f>
        <v>0</v>
      </c>
      <c r="Y349">
        <f>IF($B$15,_xlfn.IFNA(INDEX('שיפור תמותה'!$A$1:$E$8743,MATCH(U349&amp;V349,'שיפור תמותה'!$C$1:$C$8743,0),IF($B$11="זכר",4,5)),1),0)</f>
        <v>0</v>
      </c>
      <c r="Z349">
        <f>IF($B$15,_xlfn.IFNA(INDEX('שיפור תמותה'!$A$1:$E$8743,MATCH(U349&amp;V349-1,'שיפור תמותה'!$C$1:$C$8743,0),IF($B$11="זכר",4,5)),1),0)</f>
        <v>0</v>
      </c>
      <c r="AA349">
        <f t="shared" si="132"/>
        <v>0</v>
      </c>
      <c r="AB349">
        <f t="shared" si="144"/>
        <v>0</v>
      </c>
      <c r="AC349">
        <f>IF($B$15,_xlfn.IFNA(INDEX(תמותה!$A$1:$E$121,MATCH(U349,תמותה!$A$1:A$121,0),IF($B$11="זכר",3,5)),1),0)</f>
        <v>0</v>
      </c>
      <c r="AD349">
        <f t="shared" si="133"/>
        <v>0</v>
      </c>
      <c r="AE349">
        <f t="shared" si="134"/>
        <v>0</v>
      </c>
      <c r="AF349">
        <f t="shared" si="145"/>
        <v>0</v>
      </c>
      <c r="AG349">
        <f t="shared" si="146"/>
        <v>0</v>
      </c>
      <c r="AH349">
        <f t="shared" si="147"/>
        <v>0</v>
      </c>
      <c r="AI349">
        <f t="shared" si="148"/>
        <v>0</v>
      </c>
      <c r="AJ349">
        <f t="shared" si="149"/>
        <v>0</v>
      </c>
    </row>
    <row r="350" spans="5:36" x14ac:dyDescent="0.2">
      <c r="E350">
        <f t="shared" si="135"/>
        <v>0</v>
      </c>
      <c r="F350">
        <f t="shared" si="125"/>
        <v>0</v>
      </c>
      <c r="G350">
        <f t="shared" si="126"/>
        <v>0</v>
      </c>
      <c r="H350">
        <f t="shared" si="127"/>
        <v>0</v>
      </c>
      <c r="I350">
        <f t="shared" si="136"/>
        <v>0</v>
      </c>
      <c r="J350">
        <f t="shared" si="137"/>
        <v>0</v>
      </c>
      <c r="K350">
        <f t="shared" si="138"/>
        <v>0</v>
      </c>
      <c r="L350">
        <f t="shared" si="139"/>
        <v>0</v>
      </c>
      <c r="M350">
        <f t="shared" si="140"/>
        <v>0</v>
      </c>
      <c r="N350">
        <f t="shared" si="141"/>
        <v>0</v>
      </c>
      <c r="O350">
        <f>IF($B$14,_xlfn.IFNA(INDEX(תמותה!$A$1:$E$121,MATCH(F350,תמותה!$A$1:A$121,0),IF($B$9="זכר",2,4)),1),0)</f>
        <v>0</v>
      </c>
      <c r="P350">
        <f>IF($B$14,_xlfn.IFNA(INDEX('שיפור תמותה'!$A$1:$E$8743,MATCH(F350&amp;G350,'שיפור תמותה'!$C$1:$C$8743,0),IF($B$9="זכר",4,5)),1),0)</f>
        <v>0</v>
      </c>
      <c r="Q350">
        <f>IF($B$14,_xlfn.IFNA(INDEX('שיפור תמותה'!$A$1:$E$8743,MATCH(F350&amp;G350-1,'שיפור תמותה'!$C$1:$C$8743,0),IF($B$9="זכר",4,5)),1),0)</f>
        <v>0</v>
      </c>
      <c r="R350">
        <f t="shared" si="128"/>
        <v>0</v>
      </c>
      <c r="S350">
        <f t="shared" si="129"/>
        <v>0</v>
      </c>
      <c r="T350">
        <f t="shared" si="142"/>
        <v>0</v>
      </c>
      <c r="U350">
        <f t="shared" si="130"/>
        <v>0</v>
      </c>
      <c r="V350">
        <f t="shared" si="131"/>
        <v>0</v>
      </c>
      <c r="W350">
        <f t="shared" si="143"/>
        <v>0</v>
      </c>
      <c r="X350">
        <f>IF($B$15,_xlfn.IFNA(INDEX(תמותה!$A$1:$E$121,MATCH(U350,תמותה!$A$1:A$121,0),IF($B$11="זכר",2,4)),1),0)</f>
        <v>0</v>
      </c>
      <c r="Y350">
        <f>IF($B$15,_xlfn.IFNA(INDEX('שיפור תמותה'!$A$1:$E$8743,MATCH(U350&amp;V350,'שיפור תמותה'!$C$1:$C$8743,0),IF($B$11="זכר",4,5)),1),0)</f>
        <v>0</v>
      </c>
      <c r="Z350">
        <f>IF($B$15,_xlfn.IFNA(INDEX('שיפור תמותה'!$A$1:$E$8743,MATCH(U350&amp;V350-1,'שיפור תמותה'!$C$1:$C$8743,0),IF($B$11="זכר",4,5)),1),0)</f>
        <v>0</v>
      </c>
      <c r="AA350">
        <f t="shared" si="132"/>
        <v>0</v>
      </c>
      <c r="AB350">
        <f t="shared" si="144"/>
        <v>0</v>
      </c>
      <c r="AC350">
        <f>IF($B$15,_xlfn.IFNA(INDEX(תמותה!$A$1:$E$121,MATCH(U350,תמותה!$A$1:A$121,0),IF($B$11="זכר",3,5)),1),0)</f>
        <v>0</v>
      </c>
      <c r="AD350">
        <f t="shared" si="133"/>
        <v>0</v>
      </c>
      <c r="AE350">
        <f t="shared" si="134"/>
        <v>0</v>
      </c>
      <c r="AF350">
        <f t="shared" si="145"/>
        <v>0</v>
      </c>
      <c r="AG350">
        <f t="shared" si="146"/>
        <v>0</v>
      </c>
      <c r="AH350">
        <f t="shared" si="147"/>
        <v>0</v>
      </c>
      <c r="AI350">
        <f t="shared" si="148"/>
        <v>0</v>
      </c>
      <c r="AJ350">
        <f t="shared" si="149"/>
        <v>0</v>
      </c>
    </row>
    <row r="351" spans="5:36" x14ac:dyDescent="0.2">
      <c r="E351">
        <f t="shared" si="135"/>
        <v>0</v>
      </c>
      <c r="F351">
        <f t="shared" si="125"/>
        <v>0</v>
      </c>
      <c r="G351">
        <f t="shared" si="126"/>
        <v>0</v>
      </c>
      <c r="H351">
        <f t="shared" si="127"/>
        <v>0</v>
      </c>
      <c r="I351">
        <f t="shared" si="136"/>
        <v>0</v>
      </c>
      <c r="J351">
        <f t="shared" si="137"/>
        <v>0</v>
      </c>
      <c r="K351">
        <f t="shared" si="138"/>
        <v>0</v>
      </c>
      <c r="L351">
        <f t="shared" si="139"/>
        <v>0</v>
      </c>
      <c r="M351">
        <f t="shared" si="140"/>
        <v>0</v>
      </c>
      <c r="N351">
        <f t="shared" si="141"/>
        <v>0</v>
      </c>
      <c r="O351">
        <f>IF($B$14,_xlfn.IFNA(INDEX(תמותה!$A$1:$E$121,MATCH(F351,תמותה!$A$1:A$121,0),IF($B$9="זכר",2,4)),1),0)</f>
        <v>0</v>
      </c>
      <c r="P351">
        <f>IF($B$14,_xlfn.IFNA(INDEX('שיפור תמותה'!$A$1:$E$8743,MATCH(F351&amp;G351,'שיפור תמותה'!$C$1:$C$8743,0),IF($B$9="זכר",4,5)),1),0)</f>
        <v>0</v>
      </c>
      <c r="Q351">
        <f>IF($B$14,_xlfn.IFNA(INDEX('שיפור תמותה'!$A$1:$E$8743,MATCH(F351&amp;G351-1,'שיפור תמותה'!$C$1:$C$8743,0),IF($B$9="זכר",4,5)),1),0)</f>
        <v>0</v>
      </c>
      <c r="R351">
        <f t="shared" si="128"/>
        <v>0</v>
      </c>
      <c r="S351">
        <f t="shared" si="129"/>
        <v>0</v>
      </c>
      <c r="T351">
        <f t="shared" si="142"/>
        <v>0</v>
      </c>
      <c r="U351">
        <f t="shared" si="130"/>
        <v>0</v>
      </c>
      <c r="V351">
        <f t="shared" si="131"/>
        <v>0</v>
      </c>
      <c r="W351">
        <f t="shared" si="143"/>
        <v>0</v>
      </c>
      <c r="X351">
        <f>IF($B$15,_xlfn.IFNA(INDEX(תמותה!$A$1:$E$121,MATCH(U351,תמותה!$A$1:A$121,0),IF($B$11="זכר",2,4)),1),0)</f>
        <v>0</v>
      </c>
      <c r="Y351">
        <f>IF($B$15,_xlfn.IFNA(INDEX('שיפור תמותה'!$A$1:$E$8743,MATCH(U351&amp;V351,'שיפור תמותה'!$C$1:$C$8743,0),IF($B$11="זכר",4,5)),1),0)</f>
        <v>0</v>
      </c>
      <c r="Z351">
        <f>IF($B$15,_xlfn.IFNA(INDEX('שיפור תמותה'!$A$1:$E$8743,MATCH(U351&amp;V351-1,'שיפור תמותה'!$C$1:$C$8743,0),IF($B$11="זכר",4,5)),1),0)</f>
        <v>0</v>
      </c>
      <c r="AA351">
        <f t="shared" si="132"/>
        <v>0</v>
      </c>
      <c r="AB351">
        <f t="shared" si="144"/>
        <v>0</v>
      </c>
      <c r="AC351">
        <f>IF($B$15,_xlfn.IFNA(INDEX(תמותה!$A$1:$E$121,MATCH(U351,תמותה!$A$1:A$121,0),IF($B$11="זכר",3,5)),1),0)</f>
        <v>0</v>
      </c>
      <c r="AD351">
        <f t="shared" si="133"/>
        <v>0</v>
      </c>
      <c r="AE351">
        <f t="shared" si="134"/>
        <v>0</v>
      </c>
      <c r="AF351">
        <f t="shared" si="145"/>
        <v>0</v>
      </c>
      <c r="AG351">
        <f t="shared" si="146"/>
        <v>0</v>
      </c>
      <c r="AH351">
        <f t="shared" si="147"/>
        <v>0</v>
      </c>
      <c r="AI351">
        <f t="shared" si="148"/>
        <v>0</v>
      </c>
      <c r="AJ351">
        <f t="shared" si="149"/>
        <v>0</v>
      </c>
    </row>
    <row r="352" spans="5:36" x14ac:dyDescent="0.2">
      <c r="E352">
        <f t="shared" si="135"/>
        <v>0</v>
      </c>
      <c r="F352">
        <f t="shared" si="125"/>
        <v>0</v>
      </c>
      <c r="G352">
        <f t="shared" si="126"/>
        <v>0</v>
      </c>
      <c r="H352">
        <f t="shared" si="127"/>
        <v>0</v>
      </c>
      <c r="I352">
        <f t="shared" si="136"/>
        <v>0</v>
      </c>
      <c r="J352">
        <f t="shared" si="137"/>
        <v>0</v>
      </c>
      <c r="K352">
        <f t="shared" si="138"/>
        <v>0</v>
      </c>
      <c r="L352">
        <f t="shared" si="139"/>
        <v>0</v>
      </c>
      <c r="M352">
        <f t="shared" si="140"/>
        <v>0</v>
      </c>
      <c r="N352">
        <f t="shared" si="141"/>
        <v>0</v>
      </c>
      <c r="O352">
        <f>IF($B$14,_xlfn.IFNA(INDEX(תמותה!$A$1:$E$121,MATCH(F352,תמותה!$A$1:A$121,0),IF($B$9="זכר",2,4)),1),0)</f>
        <v>0</v>
      </c>
      <c r="P352">
        <f>IF($B$14,_xlfn.IFNA(INDEX('שיפור תמותה'!$A$1:$E$8743,MATCH(F352&amp;G352,'שיפור תמותה'!$C$1:$C$8743,0),IF($B$9="זכר",4,5)),1),0)</f>
        <v>0</v>
      </c>
      <c r="Q352">
        <f>IF($B$14,_xlfn.IFNA(INDEX('שיפור תמותה'!$A$1:$E$8743,MATCH(F352&amp;G352-1,'שיפור תמותה'!$C$1:$C$8743,0),IF($B$9="זכר",4,5)),1),0)</f>
        <v>0</v>
      </c>
      <c r="R352">
        <f t="shared" si="128"/>
        <v>0</v>
      </c>
      <c r="S352">
        <f t="shared" si="129"/>
        <v>0</v>
      </c>
      <c r="T352">
        <f t="shared" si="142"/>
        <v>0</v>
      </c>
      <c r="U352">
        <f t="shared" si="130"/>
        <v>0</v>
      </c>
      <c r="V352">
        <f t="shared" si="131"/>
        <v>0</v>
      </c>
      <c r="W352">
        <f t="shared" si="143"/>
        <v>0</v>
      </c>
      <c r="X352">
        <f>IF($B$15,_xlfn.IFNA(INDEX(תמותה!$A$1:$E$121,MATCH(U352,תמותה!$A$1:A$121,0),IF($B$11="זכר",2,4)),1),0)</f>
        <v>0</v>
      </c>
      <c r="Y352">
        <f>IF($B$15,_xlfn.IFNA(INDEX('שיפור תמותה'!$A$1:$E$8743,MATCH(U352&amp;V352,'שיפור תמותה'!$C$1:$C$8743,0),IF($B$11="זכר",4,5)),1),0)</f>
        <v>0</v>
      </c>
      <c r="Z352">
        <f>IF($B$15,_xlfn.IFNA(INDEX('שיפור תמותה'!$A$1:$E$8743,MATCH(U352&amp;V352-1,'שיפור תמותה'!$C$1:$C$8743,0),IF($B$11="זכר",4,5)),1),0)</f>
        <v>0</v>
      </c>
      <c r="AA352">
        <f t="shared" si="132"/>
        <v>0</v>
      </c>
      <c r="AB352">
        <f t="shared" si="144"/>
        <v>0</v>
      </c>
      <c r="AC352">
        <f>IF($B$15,_xlfn.IFNA(INDEX(תמותה!$A$1:$E$121,MATCH(U352,תמותה!$A$1:A$121,0),IF($B$11="זכר",3,5)),1),0)</f>
        <v>0</v>
      </c>
      <c r="AD352">
        <f t="shared" si="133"/>
        <v>0</v>
      </c>
      <c r="AE352">
        <f t="shared" si="134"/>
        <v>0</v>
      </c>
      <c r="AF352">
        <f t="shared" si="145"/>
        <v>0</v>
      </c>
      <c r="AG352">
        <f t="shared" si="146"/>
        <v>0</v>
      </c>
      <c r="AH352">
        <f t="shared" si="147"/>
        <v>0</v>
      </c>
      <c r="AI352">
        <f t="shared" si="148"/>
        <v>0</v>
      </c>
      <c r="AJ352">
        <f t="shared" si="149"/>
        <v>0</v>
      </c>
    </row>
    <row r="353" spans="5:36" x14ac:dyDescent="0.2">
      <c r="E353">
        <f t="shared" si="135"/>
        <v>0</v>
      </c>
      <c r="F353">
        <f t="shared" si="125"/>
        <v>0</v>
      </c>
      <c r="G353">
        <f t="shared" si="126"/>
        <v>0</v>
      </c>
      <c r="H353">
        <f t="shared" si="127"/>
        <v>0</v>
      </c>
      <c r="I353">
        <f t="shared" si="136"/>
        <v>0</v>
      </c>
      <c r="J353">
        <f t="shared" si="137"/>
        <v>0</v>
      </c>
      <c r="K353">
        <f t="shared" si="138"/>
        <v>0</v>
      </c>
      <c r="L353">
        <f t="shared" si="139"/>
        <v>0</v>
      </c>
      <c r="M353">
        <f t="shared" si="140"/>
        <v>0</v>
      </c>
      <c r="N353">
        <f t="shared" si="141"/>
        <v>0</v>
      </c>
      <c r="O353">
        <f>IF($B$14,_xlfn.IFNA(INDEX(תמותה!$A$1:$E$121,MATCH(F353,תמותה!$A$1:A$121,0),IF($B$9="זכר",2,4)),1),0)</f>
        <v>0</v>
      </c>
      <c r="P353">
        <f>IF($B$14,_xlfn.IFNA(INDEX('שיפור תמותה'!$A$1:$E$8743,MATCH(F353&amp;G353,'שיפור תמותה'!$C$1:$C$8743,0),IF($B$9="זכר",4,5)),1),0)</f>
        <v>0</v>
      </c>
      <c r="Q353">
        <f>IF($B$14,_xlfn.IFNA(INDEX('שיפור תמותה'!$A$1:$E$8743,MATCH(F353&amp;G353-1,'שיפור תמותה'!$C$1:$C$8743,0),IF($B$9="זכר",4,5)),1),0)</f>
        <v>0</v>
      </c>
      <c r="R353">
        <f t="shared" si="128"/>
        <v>0</v>
      </c>
      <c r="S353">
        <f t="shared" si="129"/>
        <v>0</v>
      </c>
      <c r="T353">
        <f t="shared" si="142"/>
        <v>0</v>
      </c>
      <c r="U353">
        <f t="shared" si="130"/>
        <v>0</v>
      </c>
      <c r="V353">
        <f t="shared" si="131"/>
        <v>0</v>
      </c>
      <c r="W353">
        <f t="shared" si="143"/>
        <v>0</v>
      </c>
      <c r="X353">
        <f>IF($B$15,_xlfn.IFNA(INDEX(תמותה!$A$1:$E$121,MATCH(U353,תמותה!$A$1:A$121,0),IF($B$11="זכר",2,4)),1),0)</f>
        <v>0</v>
      </c>
      <c r="Y353">
        <f>IF($B$15,_xlfn.IFNA(INDEX('שיפור תמותה'!$A$1:$E$8743,MATCH(U353&amp;V353,'שיפור תמותה'!$C$1:$C$8743,0),IF($B$11="זכר",4,5)),1),0)</f>
        <v>0</v>
      </c>
      <c r="Z353">
        <f>IF($B$15,_xlfn.IFNA(INDEX('שיפור תמותה'!$A$1:$E$8743,MATCH(U353&amp;V353-1,'שיפור תמותה'!$C$1:$C$8743,0),IF($B$11="זכר",4,5)),1),0)</f>
        <v>0</v>
      </c>
      <c r="AA353">
        <f t="shared" si="132"/>
        <v>0</v>
      </c>
      <c r="AB353">
        <f t="shared" si="144"/>
        <v>0</v>
      </c>
      <c r="AC353">
        <f>IF($B$15,_xlfn.IFNA(INDEX(תמותה!$A$1:$E$121,MATCH(U353,תמותה!$A$1:A$121,0),IF($B$11="זכר",3,5)),1),0)</f>
        <v>0</v>
      </c>
      <c r="AD353">
        <f t="shared" si="133"/>
        <v>0</v>
      </c>
      <c r="AE353">
        <f t="shared" si="134"/>
        <v>0</v>
      </c>
      <c r="AF353">
        <f t="shared" si="145"/>
        <v>0</v>
      </c>
      <c r="AG353">
        <f t="shared" si="146"/>
        <v>0</v>
      </c>
      <c r="AH353">
        <f t="shared" si="147"/>
        <v>0</v>
      </c>
      <c r="AI353">
        <f t="shared" si="148"/>
        <v>0</v>
      </c>
      <c r="AJ353">
        <f t="shared" si="149"/>
        <v>0</v>
      </c>
    </row>
    <row r="354" spans="5:36" x14ac:dyDescent="0.2">
      <c r="E354">
        <f t="shared" si="135"/>
        <v>0</v>
      </c>
      <c r="F354">
        <f t="shared" si="125"/>
        <v>0</v>
      </c>
      <c r="G354">
        <f t="shared" si="126"/>
        <v>0</v>
      </c>
      <c r="H354">
        <f t="shared" si="127"/>
        <v>0</v>
      </c>
      <c r="I354">
        <f t="shared" si="136"/>
        <v>0</v>
      </c>
      <c r="J354">
        <f t="shared" si="137"/>
        <v>0</v>
      </c>
      <c r="K354">
        <f t="shared" si="138"/>
        <v>0</v>
      </c>
      <c r="L354">
        <f t="shared" si="139"/>
        <v>0</v>
      </c>
      <c r="M354">
        <f t="shared" si="140"/>
        <v>0</v>
      </c>
      <c r="N354">
        <f t="shared" si="141"/>
        <v>0</v>
      </c>
      <c r="O354">
        <f>IF($B$14,_xlfn.IFNA(INDEX(תמותה!$A$1:$E$121,MATCH(F354,תמותה!$A$1:A$121,0),IF($B$9="זכר",2,4)),1),0)</f>
        <v>0</v>
      </c>
      <c r="P354">
        <f>IF($B$14,_xlfn.IFNA(INDEX('שיפור תמותה'!$A$1:$E$8743,MATCH(F354&amp;G354,'שיפור תמותה'!$C$1:$C$8743,0),IF($B$9="זכר",4,5)),1),0)</f>
        <v>0</v>
      </c>
      <c r="Q354">
        <f>IF($B$14,_xlfn.IFNA(INDEX('שיפור תמותה'!$A$1:$E$8743,MATCH(F354&amp;G354-1,'שיפור תמותה'!$C$1:$C$8743,0),IF($B$9="זכר",4,5)),1),0)</f>
        <v>0</v>
      </c>
      <c r="R354">
        <f t="shared" si="128"/>
        <v>0</v>
      </c>
      <c r="S354">
        <f t="shared" si="129"/>
        <v>0</v>
      </c>
      <c r="T354">
        <f t="shared" si="142"/>
        <v>0</v>
      </c>
      <c r="U354">
        <f t="shared" si="130"/>
        <v>0</v>
      </c>
      <c r="V354">
        <f t="shared" si="131"/>
        <v>0</v>
      </c>
      <c r="W354">
        <f t="shared" si="143"/>
        <v>0</v>
      </c>
      <c r="X354">
        <f>IF($B$15,_xlfn.IFNA(INDEX(תמותה!$A$1:$E$121,MATCH(U354,תמותה!$A$1:A$121,0),IF($B$11="זכר",2,4)),1),0)</f>
        <v>0</v>
      </c>
      <c r="Y354">
        <f>IF($B$15,_xlfn.IFNA(INDEX('שיפור תמותה'!$A$1:$E$8743,MATCH(U354&amp;V354,'שיפור תמותה'!$C$1:$C$8743,0),IF($B$11="זכר",4,5)),1),0)</f>
        <v>0</v>
      </c>
      <c r="Z354">
        <f>IF($B$15,_xlfn.IFNA(INDEX('שיפור תמותה'!$A$1:$E$8743,MATCH(U354&amp;V354-1,'שיפור תמותה'!$C$1:$C$8743,0),IF($B$11="זכר",4,5)),1),0)</f>
        <v>0</v>
      </c>
      <c r="AA354">
        <f t="shared" si="132"/>
        <v>0</v>
      </c>
      <c r="AB354">
        <f t="shared" si="144"/>
        <v>0</v>
      </c>
      <c r="AC354">
        <f>IF($B$15,_xlfn.IFNA(INDEX(תמותה!$A$1:$E$121,MATCH(U354,תמותה!$A$1:A$121,0),IF($B$11="זכר",3,5)),1),0)</f>
        <v>0</v>
      </c>
      <c r="AD354">
        <f t="shared" si="133"/>
        <v>0</v>
      </c>
      <c r="AE354">
        <f t="shared" si="134"/>
        <v>0</v>
      </c>
      <c r="AF354">
        <f t="shared" si="145"/>
        <v>0</v>
      </c>
      <c r="AG354">
        <f t="shared" si="146"/>
        <v>0</v>
      </c>
      <c r="AH354">
        <f t="shared" si="147"/>
        <v>0</v>
      </c>
      <c r="AI354">
        <f t="shared" si="148"/>
        <v>0</v>
      </c>
      <c r="AJ354">
        <f t="shared" si="149"/>
        <v>0</v>
      </c>
    </row>
    <row r="355" spans="5:36" x14ac:dyDescent="0.2">
      <c r="E355">
        <f t="shared" si="135"/>
        <v>0</v>
      </c>
      <c r="F355">
        <f t="shared" si="125"/>
        <v>0</v>
      </c>
      <c r="G355">
        <f t="shared" si="126"/>
        <v>0</v>
      </c>
      <c r="H355">
        <f t="shared" si="127"/>
        <v>0</v>
      </c>
      <c r="I355">
        <f t="shared" si="136"/>
        <v>0</v>
      </c>
      <c r="J355">
        <f t="shared" si="137"/>
        <v>0</v>
      </c>
      <c r="K355">
        <f t="shared" si="138"/>
        <v>0</v>
      </c>
      <c r="L355">
        <f t="shared" si="139"/>
        <v>0</v>
      </c>
      <c r="M355">
        <f t="shared" si="140"/>
        <v>0</v>
      </c>
      <c r="N355">
        <f t="shared" si="141"/>
        <v>0</v>
      </c>
      <c r="O355">
        <f>IF($B$14,_xlfn.IFNA(INDEX(תמותה!$A$1:$E$121,MATCH(F355,תמותה!$A$1:A$121,0),IF($B$9="זכר",2,4)),1),0)</f>
        <v>0</v>
      </c>
      <c r="P355">
        <f>IF($B$14,_xlfn.IFNA(INDEX('שיפור תמותה'!$A$1:$E$8743,MATCH(F355&amp;G355,'שיפור תמותה'!$C$1:$C$8743,0),IF($B$9="זכר",4,5)),1),0)</f>
        <v>0</v>
      </c>
      <c r="Q355">
        <f>IF($B$14,_xlfn.IFNA(INDEX('שיפור תמותה'!$A$1:$E$8743,MATCH(F355&amp;G355-1,'שיפור תמותה'!$C$1:$C$8743,0),IF($B$9="זכר",4,5)),1),0)</f>
        <v>0</v>
      </c>
      <c r="R355">
        <f t="shared" si="128"/>
        <v>0</v>
      </c>
      <c r="S355">
        <f t="shared" si="129"/>
        <v>0</v>
      </c>
      <c r="T355">
        <f t="shared" si="142"/>
        <v>0</v>
      </c>
      <c r="U355">
        <f t="shared" si="130"/>
        <v>0</v>
      </c>
      <c r="V355">
        <f t="shared" si="131"/>
        <v>0</v>
      </c>
      <c r="W355">
        <f t="shared" si="143"/>
        <v>0</v>
      </c>
      <c r="X355">
        <f>IF($B$15,_xlfn.IFNA(INDEX(תמותה!$A$1:$E$121,MATCH(U355,תמותה!$A$1:A$121,0),IF($B$11="זכר",2,4)),1),0)</f>
        <v>0</v>
      </c>
      <c r="Y355">
        <f>IF($B$15,_xlfn.IFNA(INDEX('שיפור תמותה'!$A$1:$E$8743,MATCH(U355&amp;V355,'שיפור תמותה'!$C$1:$C$8743,0),IF($B$11="זכר",4,5)),1),0)</f>
        <v>0</v>
      </c>
      <c r="Z355">
        <f>IF($B$15,_xlfn.IFNA(INDEX('שיפור תמותה'!$A$1:$E$8743,MATCH(U355&amp;V355-1,'שיפור תמותה'!$C$1:$C$8743,0),IF($B$11="זכר",4,5)),1),0)</f>
        <v>0</v>
      </c>
      <c r="AA355">
        <f t="shared" si="132"/>
        <v>0</v>
      </c>
      <c r="AB355">
        <f t="shared" si="144"/>
        <v>0</v>
      </c>
      <c r="AC355">
        <f>IF($B$15,_xlfn.IFNA(INDEX(תמותה!$A$1:$E$121,MATCH(U355,תמותה!$A$1:A$121,0),IF($B$11="זכר",3,5)),1),0)</f>
        <v>0</v>
      </c>
      <c r="AD355">
        <f t="shared" si="133"/>
        <v>0</v>
      </c>
      <c r="AE355">
        <f t="shared" si="134"/>
        <v>0</v>
      </c>
      <c r="AF355">
        <f t="shared" si="145"/>
        <v>0</v>
      </c>
      <c r="AG355">
        <f t="shared" si="146"/>
        <v>0</v>
      </c>
      <c r="AH355">
        <f t="shared" si="147"/>
        <v>0</v>
      </c>
      <c r="AI355">
        <f t="shared" si="148"/>
        <v>0</v>
      </c>
      <c r="AJ355">
        <f t="shared" si="149"/>
        <v>0</v>
      </c>
    </row>
    <row r="356" spans="5:36" x14ac:dyDescent="0.2">
      <c r="E356">
        <f t="shared" si="135"/>
        <v>0</v>
      </c>
      <c r="F356">
        <f t="shared" si="125"/>
        <v>0</v>
      </c>
      <c r="G356">
        <f t="shared" si="126"/>
        <v>0</v>
      </c>
      <c r="H356">
        <f t="shared" si="127"/>
        <v>0</v>
      </c>
      <c r="I356">
        <f t="shared" si="136"/>
        <v>0</v>
      </c>
      <c r="J356">
        <f t="shared" si="137"/>
        <v>0</v>
      </c>
      <c r="K356">
        <f t="shared" si="138"/>
        <v>0</v>
      </c>
      <c r="L356">
        <f t="shared" si="139"/>
        <v>0</v>
      </c>
      <c r="M356">
        <f t="shared" si="140"/>
        <v>0</v>
      </c>
      <c r="N356">
        <f t="shared" si="141"/>
        <v>0</v>
      </c>
      <c r="O356">
        <f>IF($B$14,_xlfn.IFNA(INDEX(תמותה!$A$1:$E$121,MATCH(F356,תמותה!$A$1:A$121,0),IF($B$9="זכר",2,4)),1),0)</f>
        <v>0</v>
      </c>
      <c r="P356">
        <f>IF($B$14,_xlfn.IFNA(INDEX('שיפור תמותה'!$A$1:$E$8743,MATCH(F356&amp;G356,'שיפור תמותה'!$C$1:$C$8743,0),IF($B$9="זכר",4,5)),1),0)</f>
        <v>0</v>
      </c>
      <c r="Q356">
        <f>IF($B$14,_xlfn.IFNA(INDEX('שיפור תמותה'!$A$1:$E$8743,MATCH(F356&amp;G356-1,'שיפור תמותה'!$C$1:$C$8743,0),IF($B$9="זכר",4,5)),1),0)</f>
        <v>0</v>
      </c>
      <c r="R356">
        <f t="shared" si="128"/>
        <v>0</v>
      </c>
      <c r="S356">
        <f t="shared" si="129"/>
        <v>0</v>
      </c>
      <c r="T356">
        <f t="shared" si="142"/>
        <v>0</v>
      </c>
      <c r="U356">
        <f t="shared" si="130"/>
        <v>0</v>
      </c>
      <c r="V356">
        <f t="shared" si="131"/>
        <v>0</v>
      </c>
      <c r="W356">
        <f t="shared" si="143"/>
        <v>0</v>
      </c>
      <c r="X356">
        <f>IF($B$15,_xlfn.IFNA(INDEX(תמותה!$A$1:$E$121,MATCH(U356,תמותה!$A$1:A$121,0),IF($B$11="זכר",2,4)),1),0)</f>
        <v>0</v>
      </c>
      <c r="Y356">
        <f>IF($B$15,_xlfn.IFNA(INDEX('שיפור תמותה'!$A$1:$E$8743,MATCH(U356&amp;V356,'שיפור תמותה'!$C$1:$C$8743,0),IF($B$11="זכר",4,5)),1),0)</f>
        <v>0</v>
      </c>
      <c r="Z356">
        <f>IF($B$15,_xlfn.IFNA(INDEX('שיפור תמותה'!$A$1:$E$8743,MATCH(U356&amp;V356-1,'שיפור תמותה'!$C$1:$C$8743,0),IF($B$11="זכר",4,5)),1),0)</f>
        <v>0</v>
      </c>
      <c r="AA356">
        <f t="shared" si="132"/>
        <v>0</v>
      </c>
      <c r="AB356">
        <f t="shared" si="144"/>
        <v>0</v>
      </c>
      <c r="AC356">
        <f>IF($B$15,_xlfn.IFNA(INDEX(תמותה!$A$1:$E$121,MATCH(U356,תמותה!$A$1:A$121,0),IF($B$11="זכר",3,5)),1),0)</f>
        <v>0</v>
      </c>
      <c r="AD356">
        <f t="shared" si="133"/>
        <v>0</v>
      </c>
      <c r="AE356">
        <f t="shared" si="134"/>
        <v>0</v>
      </c>
      <c r="AF356">
        <f t="shared" si="145"/>
        <v>0</v>
      </c>
      <c r="AG356">
        <f t="shared" si="146"/>
        <v>0</v>
      </c>
      <c r="AH356">
        <f t="shared" si="147"/>
        <v>0</v>
      </c>
      <c r="AI356">
        <f t="shared" si="148"/>
        <v>0</v>
      </c>
      <c r="AJ356">
        <f t="shared" si="149"/>
        <v>0</v>
      </c>
    </row>
    <row r="357" spans="5:36" x14ac:dyDescent="0.2">
      <c r="E357">
        <f t="shared" si="135"/>
        <v>0</v>
      </c>
      <c r="F357">
        <f t="shared" si="125"/>
        <v>0</v>
      </c>
      <c r="G357">
        <f t="shared" si="126"/>
        <v>0</v>
      </c>
      <c r="H357">
        <f t="shared" si="127"/>
        <v>0</v>
      </c>
      <c r="I357">
        <f t="shared" si="136"/>
        <v>0</v>
      </c>
      <c r="J357">
        <f t="shared" si="137"/>
        <v>0</v>
      </c>
      <c r="K357">
        <f t="shared" si="138"/>
        <v>0</v>
      </c>
      <c r="L357">
        <f t="shared" si="139"/>
        <v>0</v>
      </c>
      <c r="M357">
        <f t="shared" si="140"/>
        <v>0</v>
      </c>
      <c r="N357">
        <f t="shared" si="141"/>
        <v>0</v>
      </c>
      <c r="O357">
        <f>IF($B$14,_xlfn.IFNA(INDEX(תמותה!$A$1:$E$121,MATCH(F357,תמותה!$A$1:A$121,0),IF($B$9="זכר",2,4)),1),0)</f>
        <v>0</v>
      </c>
      <c r="P357">
        <f>IF($B$14,_xlfn.IFNA(INDEX('שיפור תמותה'!$A$1:$E$8743,MATCH(F357&amp;G357,'שיפור תמותה'!$C$1:$C$8743,0),IF($B$9="זכר",4,5)),1),0)</f>
        <v>0</v>
      </c>
      <c r="Q357">
        <f>IF($B$14,_xlfn.IFNA(INDEX('שיפור תמותה'!$A$1:$E$8743,MATCH(F357&amp;G357-1,'שיפור תמותה'!$C$1:$C$8743,0),IF($B$9="זכר",4,5)),1),0)</f>
        <v>0</v>
      </c>
      <c r="R357">
        <f t="shared" si="128"/>
        <v>0</v>
      </c>
      <c r="S357">
        <f t="shared" si="129"/>
        <v>0</v>
      </c>
      <c r="T357">
        <f t="shared" si="142"/>
        <v>0</v>
      </c>
      <c r="U357">
        <f t="shared" si="130"/>
        <v>0</v>
      </c>
      <c r="V357">
        <f t="shared" si="131"/>
        <v>0</v>
      </c>
      <c r="W357">
        <f t="shared" si="143"/>
        <v>0</v>
      </c>
      <c r="X357">
        <f>IF($B$15,_xlfn.IFNA(INDEX(תמותה!$A$1:$E$121,MATCH(U357,תמותה!$A$1:A$121,0),IF($B$11="זכר",2,4)),1),0)</f>
        <v>0</v>
      </c>
      <c r="Y357">
        <f>IF($B$15,_xlfn.IFNA(INDEX('שיפור תמותה'!$A$1:$E$8743,MATCH(U357&amp;V357,'שיפור תמותה'!$C$1:$C$8743,0),IF($B$11="זכר",4,5)),1),0)</f>
        <v>0</v>
      </c>
      <c r="Z357">
        <f>IF($B$15,_xlfn.IFNA(INDEX('שיפור תמותה'!$A$1:$E$8743,MATCH(U357&amp;V357-1,'שיפור תמותה'!$C$1:$C$8743,0),IF($B$11="זכר",4,5)),1),0)</f>
        <v>0</v>
      </c>
      <c r="AA357">
        <f t="shared" si="132"/>
        <v>0</v>
      </c>
      <c r="AB357">
        <f t="shared" si="144"/>
        <v>0</v>
      </c>
      <c r="AC357">
        <f>IF($B$15,_xlfn.IFNA(INDEX(תמותה!$A$1:$E$121,MATCH(U357,תמותה!$A$1:A$121,0),IF($B$11="זכר",3,5)),1),0)</f>
        <v>0</v>
      </c>
      <c r="AD357">
        <f t="shared" si="133"/>
        <v>0</v>
      </c>
      <c r="AE357">
        <f t="shared" si="134"/>
        <v>0</v>
      </c>
      <c r="AF357">
        <f t="shared" si="145"/>
        <v>0</v>
      </c>
      <c r="AG357">
        <f t="shared" si="146"/>
        <v>0</v>
      </c>
      <c r="AH357">
        <f t="shared" si="147"/>
        <v>0</v>
      </c>
      <c r="AI357">
        <f t="shared" si="148"/>
        <v>0</v>
      </c>
      <c r="AJ357">
        <f t="shared" si="149"/>
        <v>0</v>
      </c>
    </row>
    <row r="358" spans="5:36" x14ac:dyDescent="0.2">
      <c r="E358">
        <f t="shared" si="135"/>
        <v>0</v>
      </c>
      <c r="F358">
        <f t="shared" si="125"/>
        <v>0</v>
      </c>
      <c r="G358">
        <f t="shared" si="126"/>
        <v>0</v>
      </c>
      <c r="H358">
        <f t="shared" si="127"/>
        <v>0</v>
      </c>
      <c r="I358">
        <f t="shared" si="136"/>
        <v>0</v>
      </c>
      <c r="J358">
        <f t="shared" si="137"/>
        <v>0</v>
      </c>
      <c r="K358">
        <f t="shared" si="138"/>
        <v>0</v>
      </c>
      <c r="L358">
        <f t="shared" si="139"/>
        <v>0</v>
      </c>
      <c r="M358">
        <f t="shared" si="140"/>
        <v>0</v>
      </c>
      <c r="N358">
        <f t="shared" si="141"/>
        <v>0</v>
      </c>
      <c r="O358">
        <f>IF($B$14,_xlfn.IFNA(INDEX(תמותה!$A$1:$E$121,MATCH(F358,תמותה!$A$1:A$121,0),IF($B$9="זכר",2,4)),1),0)</f>
        <v>0</v>
      </c>
      <c r="P358">
        <f>IF($B$14,_xlfn.IFNA(INDEX('שיפור תמותה'!$A$1:$E$8743,MATCH(F358&amp;G358,'שיפור תמותה'!$C$1:$C$8743,0),IF($B$9="זכר",4,5)),1),0)</f>
        <v>0</v>
      </c>
      <c r="Q358">
        <f>IF($B$14,_xlfn.IFNA(INDEX('שיפור תמותה'!$A$1:$E$8743,MATCH(F358&amp;G358-1,'שיפור תמותה'!$C$1:$C$8743,0),IF($B$9="זכר",4,5)),1),0)</f>
        <v>0</v>
      </c>
      <c r="R358">
        <f t="shared" si="128"/>
        <v>0</v>
      </c>
      <c r="S358">
        <f t="shared" si="129"/>
        <v>0</v>
      </c>
      <c r="T358">
        <f t="shared" si="142"/>
        <v>0</v>
      </c>
      <c r="U358">
        <f t="shared" si="130"/>
        <v>0</v>
      </c>
      <c r="V358">
        <f t="shared" si="131"/>
        <v>0</v>
      </c>
      <c r="W358">
        <f t="shared" si="143"/>
        <v>0</v>
      </c>
      <c r="X358">
        <f>IF($B$15,_xlfn.IFNA(INDEX(תמותה!$A$1:$E$121,MATCH(U358,תמותה!$A$1:A$121,0),IF($B$11="זכר",2,4)),1),0)</f>
        <v>0</v>
      </c>
      <c r="Y358">
        <f>IF($B$15,_xlfn.IFNA(INDEX('שיפור תמותה'!$A$1:$E$8743,MATCH(U358&amp;V358,'שיפור תמותה'!$C$1:$C$8743,0),IF($B$11="זכר",4,5)),1),0)</f>
        <v>0</v>
      </c>
      <c r="Z358">
        <f>IF($B$15,_xlfn.IFNA(INDEX('שיפור תמותה'!$A$1:$E$8743,MATCH(U358&amp;V358-1,'שיפור תמותה'!$C$1:$C$8743,0),IF($B$11="זכר",4,5)),1),0)</f>
        <v>0</v>
      </c>
      <c r="AA358">
        <f t="shared" si="132"/>
        <v>0</v>
      </c>
      <c r="AB358">
        <f t="shared" si="144"/>
        <v>0</v>
      </c>
      <c r="AC358">
        <f>IF($B$15,_xlfn.IFNA(INDEX(תמותה!$A$1:$E$121,MATCH(U358,תמותה!$A$1:A$121,0),IF($B$11="זכר",3,5)),1),0)</f>
        <v>0</v>
      </c>
      <c r="AD358">
        <f t="shared" si="133"/>
        <v>0</v>
      </c>
      <c r="AE358">
        <f t="shared" si="134"/>
        <v>0</v>
      </c>
      <c r="AF358">
        <f t="shared" si="145"/>
        <v>0</v>
      </c>
      <c r="AG358">
        <f t="shared" si="146"/>
        <v>0</v>
      </c>
      <c r="AH358">
        <f t="shared" si="147"/>
        <v>0</v>
      </c>
      <c r="AI358">
        <f t="shared" si="148"/>
        <v>0</v>
      </c>
      <c r="AJ358">
        <f t="shared" si="149"/>
        <v>0</v>
      </c>
    </row>
    <row r="359" spans="5:36" x14ac:dyDescent="0.2">
      <c r="E359">
        <f t="shared" si="135"/>
        <v>0</v>
      </c>
      <c r="F359">
        <f t="shared" si="125"/>
        <v>0</v>
      </c>
      <c r="G359">
        <f t="shared" si="126"/>
        <v>0</v>
      </c>
      <c r="H359">
        <f t="shared" si="127"/>
        <v>0</v>
      </c>
      <c r="I359">
        <f t="shared" si="136"/>
        <v>0</v>
      </c>
      <c r="J359">
        <f t="shared" si="137"/>
        <v>0</v>
      </c>
      <c r="K359">
        <f t="shared" si="138"/>
        <v>0</v>
      </c>
      <c r="L359">
        <f t="shared" si="139"/>
        <v>0</v>
      </c>
      <c r="M359">
        <f t="shared" si="140"/>
        <v>0</v>
      </c>
      <c r="N359">
        <f t="shared" si="141"/>
        <v>0</v>
      </c>
      <c r="O359">
        <f>IF($B$14,_xlfn.IFNA(INDEX(תמותה!$A$1:$E$121,MATCH(F359,תמותה!$A$1:A$121,0),IF($B$9="זכר",2,4)),1),0)</f>
        <v>0</v>
      </c>
      <c r="P359">
        <f>IF($B$14,_xlfn.IFNA(INDEX('שיפור תמותה'!$A$1:$E$8743,MATCH(F359&amp;G359,'שיפור תמותה'!$C$1:$C$8743,0),IF($B$9="זכר",4,5)),1),0)</f>
        <v>0</v>
      </c>
      <c r="Q359">
        <f>IF($B$14,_xlfn.IFNA(INDEX('שיפור תמותה'!$A$1:$E$8743,MATCH(F359&amp;G359-1,'שיפור תמותה'!$C$1:$C$8743,0),IF($B$9="זכר",4,5)),1),0)</f>
        <v>0</v>
      </c>
      <c r="R359">
        <f t="shared" si="128"/>
        <v>0</v>
      </c>
      <c r="S359">
        <f t="shared" si="129"/>
        <v>0</v>
      </c>
      <c r="T359">
        <f t="shared" si="142"/>
        <v>0</v>
      </c>
      <c r="U359">
        <f t="shared" si="130"/>
        <v>0</v>
      </c>
      <c r="V359">
        <f t="shared" si="131"/>
        <v>0</v>
      </c>
      <c r="W359">
        <f t="shared" si="143"/>
        <v>0</v>
      </c>
      <c r="X359">
        <f>IF($B$15,_xlfn.IFNA(INDEX(תמותה!$A$1:$E$121,MATCH(U359,תמותה!$A$1:A$121,0),IF($B$11="זכר",2,4)),1),0)</f>
        <v>0</v>
      </c>
      <c r="Y359">
        <f>IF($B$15,_xlfn.IFNA(INDEX('שיפור תמותה'!$A$1:$E$8743,MATCH(U359&amp;V359,'שיפור תמותה'!$C$1:$C$8743,0),IF($B$11="זכר",4,5)),1),0)</f>
        <v>0</v>
      </c>
      <c r="Z359">
        <f>IF($B$15,_xlfn.IFNA(INDEX('שיפור תמותה'!$A$1:$E$8743,MATCH(U359&amp;V359-1,'שיפור תמותה'!$C$1:$C$8743,0),IF($B$11="זכר",4,5)),1),0)</f>
        <v>0</v>
      </c>
      <c r="AA359">
        <f t="shared" si="132"/>
        <v>0</v>
      </c>
      <c r="AB359">
        <f t="shared" si="144"/>
        <v>0</v>
      </c>
      <c r="AC359">
        <f>IF($B$15,_xlfn.IFNA(INDEX(תמותה!$A$1:$E$121,MATCH(U359,תמותה!$A$1:A$121,0),IF($B$11="זכר",3,5)),1),0)</f>
        <v>0</v>
      </c>
      <c r="AD359">
        <f t="shared" si="133"/>
        <v>0</v>
      </c>
      <c r="AE359">
        <f t="shared" si="134"/>
        <v>0</v>
      </c>
      <c r="AF359">
        <f t="shared" si="145"/>
        <v>0</v>
      </c>
      <c r="AG359">
        <f t="shared" si="146"/>
        <v>0</v>
      </c>
      <c r="AH359">
        <f t="shared" si="147"/>
        <v>0</v>
      </c>
      <c r="AI359">
        <f t="shared" si="148"/>
        <v>0</v>
      </c>
      <c r="AJ359">
        <f t="shared" si="149"/>
        <v>0</v>
      </c>
    </row>
    <row r="360" spans="5:36" x14ac:dyDescent="0.2">
      <c r="E360">
        <f t="shared" si="135"/>
        <v>0</v>
      </c>
      <c r="F360">
        <f t="shared" si="125"/>
        <v>0</v>
      </c>
      <c r="G360">
        <f t="shared" si="126"/>
        <v>0</v>
      </c>
      <c r="H360">
        <f t="shared" si="127"/>
        <v>0</v>
      </c>
      <c r="I360">
        <f t="shared" si="136"/>
        <v>0</v>
      </c>
      <c r="J360">
        <f t="shared" si="137"/>
        <v>0</v>
      </c>
      <c r="K360">
        <f t="shared" si="138"/>
        <v>0</v>
      </c>
      <c r="L360">
        <f t="shared" si="139"/>
        <v>0</v>
      </c>
      <c r="M360">
        <f t="shared" si="140"/>
        <v>0</v>
      </c>
      <c r="N360">
        <f t="shared" si="141"/>
        <v>0</v>
      </c>
      <c r="O360">
        <f>IF($B$14,_xlfn.IFNA(INDEX(תמותה!$A$1:$E$121,MATCH(F360,תמותה!$A$1:A$121,0),IF($B$9="זכר",2,4)),1),0)</f>
        <v>0</v>
      </c>
      <c r="P360">
        <f>IF($B$14,_xlfn.IFNA(INDEX('שיפור תמותה'!$A$1:$E$8743,MATCH(F360&amp;G360,'שיפור תמותה'!$C$1:$C$8743,0),IF($B$9="זכר",4,5)),1),0)</f>
        <v>0</v>
      </c>
      <c r="Q360">
        <f>IF($B$14,_xlfn.IFNA(INDEX('שיפור תמותה'!$A$1:$E$8743,MATCH(F360&amp;G360-1,'שיפור תמותה'!$C$1:$C$8743,0),IF($B$9="זכר",4,5)),1),0)</f>
        <v>0</v>
      </c>
      <c r="R360">
        <f t="shared" si="128"/>
        <v>0</v>
      </c>
      <c r="S360">
        <f t="shared" si="129"/>
        <v>0</v>
      </c>
      <c r="T360">
        <f t="shared" si="142"/>
        <v>0</v>
      </c>
      <c r="U360">
        <f t="shared" si="130"/>
        <v>0</v>
      </c>
      <c r="V360">
        <f t="shared" si="131"/>
        <v>0</v>
      </c>
      <c r="W360">
        <f t="shared" si="143"/>
        <v>0</v>
      </c>
      <c r="X360">
        <f>IF($B$15,_xlfn.IFNA(INDEX(תמותה!$A$1:$E$121,MATCH(U360,תמותה!$A$1:A$121,0),IF($B$11="זכר",2,4)),1),0)</f>
        <v>0</v>
      </c>
      <c r="Y360">
        <f>IF($B$15,_xlfn.IFNA(INDEX('שיפור תמותה'!$A$1:$E$8743,MATCH(U360&amp;V360,'שיפור תמותה'!$C$1:$C$8743,0),IF($B$11="זכר",4,5)),1),0)</f>
        <v>0</v>
      </c>
      <c r="Z360">
        <f>IF($B$15,_xlfn.IFNA(INDEX('שיפור תמותה'!$A$1:$E$8743,MATCH(U360&amp;V360-1,'שיפור תמותה'!$C$1:$C$8743,0),IF($B$11="זכר",4,5)),1),0)</f>
        <v>0</v>
      </c>
      <c r="AA360">
        <f t="shared" si="132"/>
        <v>0</v>
      </c>
      <c r="AB360">
        <f t="shared" si="144"/>
        <v>0</v>
      </c>
      <c r="AC360">
        <f>IF($B$15,_xlfn.IFNA(INDEX(תמותה!$A$1:$E$121,MATCH(U360,תמותה!$A$1:A$121,0),IF($B$11="זכר",3,5)),1),0)</f>
        <v>0</v>
      </c>
      <c r="AD360">
        <f t="shared" si="133"/>
        <v>0</v>
      </c>
      <c r="AE360">
        <f t="shared" si="134"/>
        <v>0</v>
      </c>
      <c r="AF360">
        <f t="shared" si="145"/>
        <v>0</v>
      </c>
      <c r="AG360">
        <f t="shared" si="146"/>
        <v>0</v>
      </c>
      <c r="AH360">
        <f t="shared" si="147"/>
        <v>0</v>
      </c>
      <c r="AI360">
        <f t="shared" si="148"/>
        <v>0</v>
      </c>
      <c r="AJ360">
        <f t="shared" si="149"/>
        <v>0</v>
      </c>
    </row>
    <row r="361" spans="5:36" x14ac:dyDescent="0.2">
      <c r="E361">
        <f t="shared" si="135"/>
        <v>0</v>
      </c>
      <c r="F361">
        <f t="shared" si="125"/>
        <v>0</v>
      </c>
      <c r="G361">
        <f t="shared" si="126"/>
        <v>0</v>
      </c>
      <c r="H361">
        <f t="shared" si="127"/>
        <v>0</v>
      </c>
      <c r="I361">
        <f t="shared" si="136"/>
        <v>0</v>
      </c>
      <c r="J361">
        <f t="shared" si="137"/>
        <v>0</v>
      </c>
      <c r="K361">
        <f t="shared" si="138"/>
        <v>0</v>
      </c>
      <c r="L361">
        <f t="shared" si="139"/>
        <v>0</v>
      </c>
      <c r="M361">
        <f t="shared" si="140"/>
        <v>0</v>
      </c>
      <c r="N361">
        <f t="shared" si="141"/>
        <v>0</v>
      </c>
      <c r="O361">
        <f>IF($B$14,_xlfn.IFNA(INDEX(תמותה!$A$1:$E$121,MATCH(F361,תמותה!$A$1:A$121,0),IF($B$9="זכר",2,4)),1),0)</f>
        <v>0</v>
      </c>
      <c r="P361">
        <f>IF($B$14,_xlfn.IFNA(INDEX('שיפור תמותה'!$A$1:$E$8743,MATCH(F361&amp;G361,'שיפור תמותה'!$C$1:$C$8743,0),IF($B$9="זכר",4,5)),1),0)</f>
        <v>0</v>
      </c>
      <c r="Q361">
        <f>IF($B$14,_xlfn.IFNA(INDEX('שיפור תמותה'!$A$1:$E$8743,MATCH(F361&amp;G361-1,'שיפור תמותה'!$C$1:$C$8743,0),IF($B$9="זכר",4,5)),1),0)</f>
        <v>0</v>
      </c>
      <c r="R361">
        <f t="shared" si="128"/>
        <v>0</v>
      </c>
      <c r="S361">
        <f t="shared" si="129"/>
        <v>0</v>
      </c>
      <c r="T361">
        <f t="shared" si="142"/>
        <v>0</v>
      </c>
      <c r="U361">
        <f t="shared" si="130"/>
        <v>0</v>
      </c>
      <c r="V361">
        <f t="shared" si="131"/>
        <v>0</v>
      </c>
      <c r="W361">
        <f t="shared" si="143"/>
        <v>0</v>
      </c>
      <c r="X361">
        <f>IF($B$15,_xlfn.IFNA(INDEX(תמותה!$A$1:$E$121,MATCH(U361,תמותה!$A$1:A$121,0),IF($B$11="זכר",2,4)),1),0)</f>
        <v>0</v>
      </c>
      <c r="Y361">
        <f>IF($B$15,_xlfn.IFNA(INDEX('שיפור תמותה'!$A$1:$E$8743,MATCH(U361&amp;V361,'שיפור תמותה'!$C$1:$C$8743,0),IF($B$11="זכר",4,5)),1),0)</f>
        <v>0</v>
      </c>
      <c r="Z361">
        <f>IF($B$15,_xlfn.IFNA(INDEX('שיפור תמותה'!$A$1:$E$8743,MATCH(U361&amp;V361-1,'שיפור תמותה'!$C$1:$C$8743,0),IF($B$11="זכר",4,5)),1),0)</f>
        <v>0</v>
      </c>
      <c r="AA361">
        <f t="shared" si="132"/>
        <v>0</v>
      </c>
      <c r="AB361">
        <f t="shared" si="144"/>
        <v>0</v>
      </c>
      <c r="AC361">
        <f>IF($B$15,_xlfn.IFNA(INDEX(תמותה!$A$1:$E$121,MATCH(U361,תמותה!$A$1:A$121,0),IF($B$11="זכר",3,5)),1),0)</f>
        <v>0</v>
      </c>
      <c r="AD361">
        <f t="shared" si="133"/>
        <v>0</v>
      </c>
      <c r="AE361">
        <f t="shared" si="134"/>
        <v>0</v>
      </c>
      <c r="AF361">
        <f t="shared" si="145"/>
        <v>0</v>
      </c>
      <c r="AG361">
        <f t="shared" si="146"/>
        <v>0</v>
      </c>
      <c r="AH361">
        <f t="shared" si="147"/>
        <v>0</v>
      </c>
      <c r="AI361">
        <f t="shared" si="148"/>
        <v>0</v>
      </c>
      <c r="AJ361">
        <f t="shared" si="149"/>
        <v>0</v>
      </c>
    </row>
    <row r="362" spans="5:36" x14ac:dyDescent="0.2">
      <c r="E362">
        <f t="shared" si="135"/>
        <v>0</v>
      </c>
      <c r="F362">
        <f t="shared" si="125"/>
        <v>0</v>
      </c>
      <c r="G362">
        <f t="shared" si="126"/>
        <v>0</v>
      </c>
      <c r="H362">
        <f t="shared" si="127"/>
        <v>0</v>
      </c>
      <c r="I362">
        <f t="shared" si="136"/>
        <v>0</v>
      </c>
      <c r="J362">
        <f t="shared" si="137"/>
        <v>0</v>
      </c>
      <c r="K362">
        <f t="shared" si="138"/>
        <v>0</v>
      </c>
      <c r="L362">
        <f t="shared" si="139"/>
        <v>0</v>
      </c>
      <c r="M362">
        <f t="shared" si="140"/>
        <v>0</v>
      </c>
      <c r="N362">
        <f t="shared" si="141"/>
        <v>0</v>
      </c>
      <c r="O362">
        <f>IF($B$14,_xlfn.IFNA(INDEX(תמותה!$A$1:$E$121,MATCH(F362,תמותה!$A$1:A$121,0),IF($B$9="זכר",2,4)),1),0)</f>
        <v>0</v>
      </c>
      <c r="P362">
        <f>IF($B$14,_xlfn.IFNA(INDEX('שיפור תמותה'!$A$1:$E$8743,MATCH(F362&amp;G362,'שיפור תמותה'!$C$1:$C$8743,0),IF($B$9="זכר",4,5)),1),0)</f>
        <v>0</v>
      </c>
      <c r="Q362">
        <f>IF($B$14,_xlfn.IFNA(INDEX('שיפור תמותה'!$A$1:$E$8743,MATCH(F362&amp;G362-1,'שיפור תמותה'!$C$1:$C$8743,0),IF($B$9="זכר",4,5)),1),0)</f>
        <v>0</v>
      </c>
      <c r="R362">
        <f t="shared" si="128"/>
        <v>0</v>
      </c>
      <c r="S362">
        <f t="shared" si="129"/>
        <v>0</v>
      </c>
      <c r="T362">
        <f t="shared" si="142"/>
        <v>0</v>
      </c>
      <c r="U362">
        <f t="shared" si="130"/>
        <v>0</v>
      </c>
      <c r="V362">
        <f t="shared" si="131"/>
        <v>0</v>
      </c>
      <c r="W362">
        <f t="shared" si="143"/>
        <v>0</v>
      </c>
      <c r="X362">
        <f>IF($B$15,_xlfn.IFNA(INDEX(תמותה!$A$1:$E$121,MATCH(U362,תמותה!$A$1:A$121,0),IF($B$11="זכר",2,4)),1),0)</f>
        <v>0</v>
      </c>
      <c r="Y362">
        <f>IF($B$15,_xlfn.IFNA(INDEX('שיפור תמותה'!$A$1:$E$8743,MATCH(U362&amp;V362,'שיפור תמותה'!$C$1:$C$8743,0),IF($B$11="זכר",4,5)),1),0)</f>
        <v>0</v>
      </c>
      <c r="Z362">
        <f>IF($B$15,_xlfn.IFNA(INDEX('שיפור תמותה'!$A$1:$E$8743,MATCH(U362&amp;V362-1,'שיפור תמותה'!$C$1:$C$8743,0),IF($B$11="זכר",4,5)),1),0)</f>
        <v>0</v>
      </c>
      <c r="AA362">
        <f t="shared" si="132"/>
        <v>0</v>
      </c>
      <c r="AB362">
        <f t="shared" si="144"/>
        <v>0</v>
      </c>
      <c r="AC362">
        <f>IF($B$15,_xlfn.IFNA(INDEX(תמותה!$A$1:$E$121,MATCH(U362,תמותה!$A$1:A$121,0),IF($B$11="זכר",3,5)),1),0)</f>
        <v>0</v>
      </c>
      <c r="AD362">
        <f t="shared" si="133"/>
        <v>0</v>
      </c>
      <c r="AE362">
        <f t="shared" si="134"/>
        <v>0</v>
      </c>
      <c r="AF362">
        <f t="shared" si="145"/>
        <v>0</v>
      </c>
      <c r="AG362">
        <f t="shared" si="146"/>
        <v>0</v>
      </c>
      <c r="AH362">
        <f t="shared" si="147"/>
        <v>0</v>
      </c>
      <c r="AI362">
        <f t="shared" si="148"/>
        <v>0</v>
      </c>
      <c r="AJ362">
        <f t="shared" si="149"/>
        <v>0</v>
      </c>
    </row>
    <row r="363" spans="5:36" x14ac:dyDescent="0.2">
      <c r="E363">
        <f t="shared" si="135"/>
        <v>0</v>
      </c>
      <c r="F363">
        <f t="shared" si="125"/>
        <v>0</v>
      </c>
      <c r="G363">
        <f t="shared" si="126"/>
        <v>0</v>
      </c>
      <c r="H363">
        <f t="shared" si="127"/>
        <v>0</v>
      </c>
      <c r="I363">
        <f t="shared" si="136"/>
        <v>0</v>
      </c>
      <c r="J363">
        <f t="shared" si="137"/>
        <v>0</v>
      </c>
      <c r="K363">
        <f t="shared" si="138"/>
        <v>0</v>
      </c>
      <c r="L363">
        <f t="shared" si="139"/>
        <v>0</v>
      </c>
      <c r="M363">
        <f t="shared" si="140"/>
        <v>0</v>
      </c>
      <c r="N363">
        <f t="shared" si="141"/>
        <v>0</v>
      </c>
      <c r="O363">
        <f>IF($B$14,_xlfn.IFNA(INDEX(תמותה!$A$1:$E$121,MATCH(F363,תמותה!$A$1:A$121,0),IF($B$9="זכר",2,4)),1),0)</f>
        <v>0</v>
      </c>
      <c r="P363">
        <f>IF($B$14,_xlfn.IFNA(INDEX('שיפור תמותה'!$A$1:$E$8743,MATCH(F363&amp;G363,'שיפור תמותה'!$C$1:$C$8743,0),IF($B$9="זכר",4,5)),1),0)</f>
        <v>0</v>
      </c>
      <c r="Q363">
        <f>IF($B$14,_xlfn.IFNA(INDEX('שיפור תמותה'!$A$1:$E$8743,MATCH(F363&amp;G363-1,'שיפור תמותה'!$C$1:$C$8743,0),IF($B$9="זכר",4,5)),1),0)</f>
        <v>0</v>
      </c>
      <c r="R363">
        <f t="shared" si="128"/>
        <v>0</v>
      </c>
      <c r="S363">
        <f t="shared" si="129"/>
        <v>0</v>
      </c>
      <c r="T363">
        <f t="shared" si="142"/>
        <v>0</v>
      </c>
      <c r="U363">
        <f t="shared" si="130"/>
        <v>0</v>
      </c>
      <c r="V363">
        <f t="shared" si="131"/>
        <v>0</v>
      </c>
      <c r="W363">
        <f t="shared" si="143"/>
        <v>0</v>
      </c>
      <c r="X363">
        <f>IF($B$15,_xlfn.IFNA(INDEX(תמותה!$A$1:$E$121,MATCH(U363,תמותה!$A$1:A$121,0),IF($B$11="זכר",2,4)),1),0)</f>
        <v>0</v>
      </c>
      <c r="Y363">
        <f>IF($B$15,_xlfn.IFNA(INDEX('שיפור תמותה'!$A$1:$E$8743,MATCH(U363&amp;V363,'שיפור תמותה'!$C$1:$C$8743,0),IF($B$11="זכר",4,5)),1),0)</f>
        <v>0</v>
      </c>
      <c r="Z363">
        <f>IF($B$15,_xlfn.IFNA(INDEX('שיפור תמותה'!$A$1:$E$8743,MATCH(U363&amp;V363-1,'שיפור תמותה'!$C$1:$C$8743,0),IF($B$11="זכר",4,5)),1),0)</f>
        <v>0</v>
      </c>
      <c r="AA363">
        <f t="shared" si="132"/>
        <v>0</v>
      </c>
      <c r="AB363">
        <f t="shared" si="144"/>
        <v>0</v>
      </c>
      <c r="AC363">
        <f>IF($B$15,_xlfn.IFNA(INDEX(תמותה!$A$1:$E$121,MATCH(U363,תמותה!$A$1:A$121,0),IF($B$11="זכר",3,5)),1),0)</f>
        <v>0</v>
      </c>
      <c r="AD363">
        <f t="shared" si="133"/>
        <v>0</v>
      </c>
      <c r="AE363">
        <f t="shared" si="134"/>
        <v>0</v>
      </c>
      <c r="AF363">
        <f t="shared" si="145"/>
        <v>0</v>
      </c>
      <c r="AG363">
        <f t="shared" si="146"/>
        <v>0</v>
      </c>
      <c r="AH363">
        <f t="shared" si="147"/>
        <v>0</v>
      </c>
      <c r="AI363">
        <f t="shared" si="148"/>
        <v>0</v>
      </c>
      <c r="AJ363">
        <f t="shared" si="149"/>
        <v>0</v>
      </c>
    </row>
    <row r="364" spans="5:36" x14ac:dyDescent="0.2">
      <c r="E364">
        <f t="shared" si="135"/>
        <v>0</v>
      </c>
      <c r="F364">
        <f t="shared" si="125"/>
        <v>0</v>
      </c>
      <c r="G364">
        <f t="shared" si="126"/>
        <v>0</v>
      </c>
      <c r="H364">
        <f t="shared" si="127"/>
        <v>0</v>
      </c>
      <c r="I364">
        <f t="shared" si="136"/>
        <v>0</v>
      </c>
      <c r="J364">
        <f t="shared" si="137"/>
        <v>0</v>
      </c>
      <c r="K364">
        <f t="shared" si="138"/>
        <v>0</v>
      </c>
      <c r="L364">
        <f t="shared" si="139"/>
        <v>0</v>
      </c>
      <c r="M364">
        <f t="shared" si="140"/>
        <v>0</v>
      </c>
      <c r="N364">
        <f t="shared" si="141"/>
        <v>0</v>
      </c>
      <c r="O364">
        <f>IF($B$14,_xlfn.IFNA(INDEX(תמותה!$A$1:$E$121,MATCH(F364,תמותה!$A$1:A$121,0),IF($B$9="זכר",2,4)),1),0)</f>
        <v>0</v>
      </c>
      <c r="P364">
        <f>IF($B$14,_xlfn.IFNA(INDEX('שיפור תמותה'!$A$1:$E$8743,MATCH(F364&amp;G364,'שיפור תמותה'!$C$1:$C$8743,0),IF($B$9="זכר",4,5)),1),0)</f>
        <v>0</v>
      </c>
      <c r="Q364">
        <f>IF($B$14,_xlfn.IFNA(INDEX('שיפור תמותה'!$A$1:$E$8743,MATCH(F364&amp;G364-1,'שיפור תמותה'!$C$1:$C$8743,0),IF($B$9="זכר",4,5)),1),0)</f>
        <v>0</v>
      </c>
      <c r="R364">
        <f t="shared" si="128"/>
        <v>0</v>
      </c>
      <c r="S364">
        <f t="shared" si="129"/>
        <v>0</v>
      </c>
      <c r="T364">
        <f t="shared" si="142"/>
        <v>0</v>
      </c>
      <c r="U364">
        <f t="shared" si="130"/>
        <v>0</v>
      </c>
      <c r="V364">
        <f t="shared" si="131"/>
        <v>0</v>
      </c>
      <c r="W364">
        <f t="shared" si="143"/>
        <v>0</v>
      </c>
      <c r="X364">
        <f>IF($B$15,_xlfn.IFNA(INDEX(תמותה!$A$1:$E$121,MATCH(U364,תמותה!$A$1:A$121,0),IF($B$11="זכר",2,4)),1),0)</f>
        <v>0</v>
      </c>
      <c r="Y364">
        <f>IF($B$15,_xlfn.IFNA(INDEX('שיפור תמותה'!$A$1:$E$8743,MATCH(U364&amp;V364,'שיפור תמותה'!$C$1:$C$8743,0),IF($B$11="זכר",4,5)),1),0)</f>
        <v>0</v>
      </c>
      <c r="Z364">
        <f>IF($B$15,_xlfn.IFNA(INDEX('שיפור תמותה'!$A$1:$E$8743,MATCH(U364&amp;V364-1,'שיפור תמותה'!$C$1:$C$8743,0),IF($B$11="זכר",4,5)),1),0)</f>
        <v>0</v>
      </c>
      <c r="AA364">
        <f t="shared" si="132"/>
        <v>0</v>
      </c>
      <c r="AB364">
        <f t="shared" si="144"/>
        <v>0</v>
      </c>
      <c r="AC364">
        <f>IF($B$15,_xlfn.IFNA(INDEX(תמותה!$A$1:$E$121,MATCH(U364,תמותה!$A$1:A$121,0),IF($B$11="זכר",3,5)),1),0)</f>
        <v>0</v>
      </c>
      <c r="AD364">
        <f t="shared" si="133"/>
        <v>0</v>
      </c>
      <c r="AE364">
        <f t="shared" si="134"/>
        <v>0</v>
      </c>
      <c r="AF364">
        <f t="shared" si="145"/>
        <v>0</v>
      </c>
      <c r="AG364">
        <f t="shared" si="146"/>
        <v>0</v>
      </c>
      <c r="AH364">
        <f t="shared" si="147"/>
        <v>0</v>
      </c>
      <c r="AI364">
        <f t="shared" si="148"/>
        <v>0</v>
      </c>
      <c r="AJ364">
        <f t="shared" si="149"/>
        <v>0</v>
      </c>
    </row>
    <row r="365" spans="5:36" x14ac:dyDescent="0.2">
      <c r="E365">
        <f t="shared" si="135"/>
        <v>0</v>
      </c>
      <c r="F365">
        <f t="shared" si="125"/>
        <v>0</v>
      </c>
      <c r="G365">
        <f t="shared" si="126"/>
        <v>0</v>
      </c>
      <c r="H365">
        <f t="shared" si="127"/>
        <v>0</v>
      </c>
      <c r="I365">
        <f t="shared" si="136"/>
        <v>0</v>
      </c>
      <c r="J365">
        <f t="shared" si="137"/>
        <v>0</v>
      </c>
      <c r="K365">
        <f t="shared" si="138"/>
        <v>0</v>
      </c>
      <c r="L365">
        <f t="shared" si="139"/>
        <v>0</v>
      </c>
      <c r="M365">
        <f t="shared" si="140"/>
        <v>0</v>
      </c>
      <c r="N365">
        <f t="shared" si="141"/>
        <v>0</v>
      </c>
      <c r="O365">
        <f>IF($B$14,_xlfn.IFNA(INDEX(תמותה!$A$1:$E$121,MATCH(F365,תמותה!$A$1:A$121,0),IF($B$9="זכר",2,4)),1),0)</f>
        <v>0</v>
      </c>
      <c r="P365">
        <f>IF($B$14,_xlfn.IFNA(INDEX('שיפור תמותה'!$A$1:$E$8743,MATCH(F365&amp;G365,'שיפור תמותה'!$C$1:$C$8743,0),IF($B$9="זכר",4,5)),1),0)</f>
        <v>0</v>
      </c>
      <c r="Q365">
        <f>IF($B$14,_xlfn.IFNA(INDEX('שיפור תמותה'!$A$1:$E$8743,MATCH(F365&amp;G365-1,'שיפור תמותה'!$C$1:$C$8743,0),IF($B$9="זכר",4,5)),1),0)</f>
        <v>0</v>
      </c>
      <c r="R365">
        <f t="shared" si="128"/>
        <v>0</v>
      </c>
      <c r="S365">
        <f t="shared" si="129"/>
        <v>0</v>
      </c>
      <c r="T365">
        <f t="shared" si="142"/>
        <v>0</v>
      </c>
      <c r="U365">
        <f t="shared" si="130"/>
        <v>0</v>
      </c>
      <c r="V365">
        <f t="shared" si="131"/>
        <v>0</v>
      </c>
      <c r="W365">
        <f t="shared" si="143"/>
        <v>0</v>
      </c>
      <c r="X365">
        <f>IF($B$15,_xlfn.IFNA(INDEX(תמותה!$A$1:$E$121,MATCH(U365,תמותה!$A$1:A$121,0),IF($B$11="זכר",2,4)),1),0)</f>
        <v>0</v>
      </c>
      <c r="Y365">
        <f>IF($B$15,_xlfn.IFNA(INDEX('שיפור תמותה'!$A$1:$E$8743,MATCH(U365&amp;V365,'שיפור תמותה'!$C$1:$C$8743,0),IF($B$11="זכר",4,5)),1),0)</f>
        <v>0</v>
      </c>
      <c r="Z365">
        <f>IF($B$15,_xlfn.IFNA(INDEX('שיפור תמותה'!$A$1:$E$8743,MATCH(U365&amp;V365-1,'שיפור תמותה'!$C$1:$C$8743,0),IF($B$11="זכר",4,5)),1),0)</f>
        <v>0</v>
      </c>
      <c r="AA365">
        <f t="shared" si="132"/>
        <v>0</v>
      </c>
      <c r="AB365">
        <f t="shared" si="144"/>
        <v>0</v>
      </c>
      <c r="AC365">
        <f>IF($B$15,_xlfn.IFNA(INDEX(תמותה!$A$1:$E$121,MATCH(U365,תמותה!$A$1:A$121,0),IF($B$11="זכר",3,5)),1),0)</f>
        <v>0</v>
      </c>
      <c r="AD365">
        <f t="shared" si="133"/>
        <v>0</v>
      </c>
      <c r="AE365">
        <f t="shared" si="134"/>
        <v>0</v>
      </c>
      <c r="AF365">
        <f t="shared" si="145"/>
        <v>0</v>
      </c>
      <c r="AG365">
        <f t="shared" si="146"/>
        <v>0</v>
      </c>
      <c r="AH365">
        <f t="shared" si="147"/>
        <v>0</v>
      </c>
      <c r="AI365">
        <f t="shared" si="148"/>
        <v>0</v>
      </c>
      <c r="AJ365">
        <f t="shared" si="149"/>
        <v>0</v>
      </c>
    </row>
    <row r="366" spans="5:36" x14ac:dyDescent="0.2">
      <c r="E366">
        <f t="shared" si="135"/>
        <v>0</v>
      </c>
      <c r="F366">
        <f t="shared" si="125"/>
        <v>0</v>
      </c>
      <c r="G366">
        <f t="shared" si="126"/>
        <v>0</v>
      </c>
      <c r="H366">
        <f t="shared" si="127"/>
        <v>0</v>
      </c>
      <c r="I366">
        <f t="shared" si="136"/>
        <v>0</v>
      </c>
      <c r="J366">
        <f t="shared" si="137"/>
        <v>0</v>
      </c>
      <c r="K366">
        <f t="shared" si="138"/>
        <v>0</v>
      </c>
      <c r="L366">
        <f t="shared" si="139"/>
        <v>0</v>
      </c>
      <c r="M366">
        <f t="shared" si="140"/>
        <v>0</v>
      </c>
      <c r="N366">
        <f t="shared" si="141"/>
        <v>0</v>
      </c>
      <c r="O366">
        <f>IF($B$14,_xlfn.IFNA(INDEX(תמותה!$A$1:$E$121,MATCH(F366,תמותה!$A$1:A$121,0),IF($B$9="זכר",2,4)),1),0)</f>
        <v>0</v>
      </c>
      <c r="P366">
        <f>IF($B$14,_xlfn.IFNA(INDEX('שיפור תמותה'!$A$1:$E$8743,MATCH(F366&amp;G366,'שיפור תמותה'!$C$1:$C$8743,0),IF($B$9="זכר",4,5)),1),0)</f>
        <v>0</v>
      </c>
      <c r="Q366">
        <f>IF($B$14,_xlfn.IFNA(INDEX('שיפור תמותה'!$A$1:$E$8743,MATCH(F366&amp;G366-1,'שיפור תמותה'!$C$1:$C$8743,0),IF($B$9="זכר",4,5)),1),0)</f>
        <v>0</v>
      </c>
      <c r="R366">
        <f t="shared" si="128"/>
        <v>0</v>
      </c>
      <c r="S366">
        <f t="shared" si="129"/>
        <v>0</v>
      </c>
      <c r="T366">
        <f t="shared" si="142"/>
        <v>0</v>
      </c>
      <c r="U366">
        <f t="shared" si="130"/>
        <v>0</v>
      </c>
      <c r="V366">
        <f t="shared" si="131"/>
        <v>0</v>
      </c>
      <c r="W366">
        <f t="shared" si="143"/>
        <v>0</v>
      </c>
      <c r="X366">
        <f>IF($B$15,_xlfn.IFNA(INDEX(תמותה!$A$1:$E$121,MATCH(U366,תמותה!$A$1:A$121,0),IF($B$11="זכר",2,4)),1),0)</f>
        <v>0</v>
      </c>
      <c r="Y366">
        <f>IF($B$15,_xlfn.IFNA(INDEX('שיפור תמותה'!$A$1:$E$8743,MATCH(U366&amp;V366,'שיפור תמותה'!$C$1:$C$8743,0),IF($B$11="זכר",4,5)),1),0)</f>
        <v>0</v>
      </c>
      <c r="Z366">
        <f>IF($B$15,_xlfn.IFNA(INDEX('שיפור תמותה'!$A$1:$E$8743,MATCH(U366&amp;V366-1,'שיפור תמותה'!$C$1:$C$8743,0),IF($B$11="זכר",4,5)),1),0)</f>
        <v>0</v>
      </c>
      <c r="AA366">
        <f t="shared" si="132"/>
        <v>0</v>
      </c>
      <c r="AB366">
        <f t="shared" si="144"/>
        <v>0</v>
      </c>
      <c r="AC366">
        <f>IF($B$15,_xlfn.IFNA(INDEX(תמותה!$A$1:$E$121,MATCH(U366,תמותה!$A$1:A$121,0),IF($B$11="זכר",3,5)),1),0)</f>
        <v>0</v>
      </c>
      <c r="AD366">
        <f t="shared" si="133"/>
        <v>0</v>
      </c>
      <c r="AE366">
        <f t="shared" si="134"/>
        <v>0</v>
      </c>
      <c r="AF366">
        <f t="shared" si="145"/>
        <v>0</v>
      </c>
      <c r="AG366">
        <f t="shared" si="146"/>
        <v>0</v>
      </c>
      <c r="AH366">
        <f t="shared" si="147"/>
        <v>0</v>
      </c>
      <c r="AI366">
        <f t="shared" si="148"/>
        <v>0</v>
      </c>
      <c r="AJ366">
        <f t="shared" si="149"/>
        <v>0</v>
      </c>
    </row>
    <row r="367" spans="5:36" x14ac:dyDescent="0.2">
      <c r="E367">
        <f t="shared" si="135"/>
        <v>0</v>
      </c>
      <c r="F367">
        <f t="shared" si="125"/>
        <v>0</v>
      </c>
      <c r="G367">
        <f t="shared" si="126"/>
        <v>0</v>
      </c>
      <c r="H367">
        <f t="shared" si="127"/>
        <v>0</v>
      </c>
      <c r="I367">
        <f t="shared" si="136"/>
        <v>0</v>
      </c>
      <c r="J367">
        <f t="shared" si="137"/>
        <v>0</v>
      </c>
      <c r="K367">
        <f t="shared" si="138"/>
        <v>0</v>
      </c>
      <c r="L367">
        <f t="shared" si="139"/>
        <v>0</v>
      </c>
      <c r="M367">
        <f t="shared" si="140"/>
        <v>0</v>
      </c>
      <c r="N367">
        <f t="shared" si="141"/>
        <v>0</v>
      </c>
      <c r="O367">
        <f>IF($B$14,_xlfn.IFNA(INDEX(תמותה!$A$1:$E$121,MATCH(F367,תמותה!$A$1:A$121,0),IF($B$9="זכר",2,4)),1),0)</f>
        <v>0</v>
      </c>
      <c r="P367">
        <f>IF($B$14,_xlfn.IFNA(INDEX('שיפור תמותה'!$A$1:$E$8743,MATCH(F367&amp;G367,'שיפור תמותה'!$C$1:$C$8743,0),IF($B$9="זכר",4,5)),1),0)</f>
        <v>0</v>
      </c>
      <c r="Q367">
        <f>IF($B$14,_xlfn.IFNA(INDEX('שיפור תמותה'!$A$1:$E$8743,MATCH(F367&amp;G367-1,'שיפור תמותה'!$C$1:$C$8743,0),IF($B$9="זכר",4,5)),1),0)</f>
        <v>0</v>
      </c>
      <c r="R367">
        <f t="shared" si="128"/>
        <v>0</v>
      </c>
      <c r="S367">
        <f t="shared" si="129"/>
        <v>0</v>
      </c>
      <c r="T367">
        <f t="shared" si="142"/>
        <v>0</v>
      </c>
      <c r="U367">
        <f t="shared" si="130"/>
        <v>0</v>
      </c>
      <c r="V367">
        <f t="shared" si="131"/>
        <v>0</v>
      </c>
      <c r="W367">
        <f t="shared" si="143"/>
        <v>0</v>
      </c>
      <c r="X367">
        <f>IF($B$15,_xlfn.IFNA(INDEX(תמותה!$A$1:$E$121,MATCH(U367,תמותה!$A$1:A$121,0),IF($B$11="זכר",2,4)),1),0)</f>
        <v>0</v>
      </c>
      <c r="Y367">
        <f>IF($B$15,_xlfn.IFNA(INDEX('שיפור תמותה'!$A$1:$E$8743,MATCH(U367&amp;V367,'שיפור תמותה'!$C$1:$C$8743,0),IF($B$11="זכר",4,5)),1),0)</f>
        <v>0</v>
      </c>
      <c r="Z367">
        <f>IF($B$15,_xlfn.IFNA(INDEX('שיפור תמותה'!$A$1:$E$8743,MATCH(U367&amp;V367-1,'שיפור תמותה'!$C$1:$C$8743,0),IF($B$11="זכר",4,5)),1),0)</f>
        <v>0</v>
      </c>
      <c r="AA367">
        <f t="shared" si="132"/>
        <v>0</v>
      </c>
      <c r="AB367">
        <f t="shared" si="144"/>
        <v>0</v>
      </c>
      <c r="AC367">
        <f>IF($B$15,_xlfn.IFNA(INDEX(תמותה!$A$1:$E$121,MATCH(U367,תמותה!$A$1:A$121,0),IF($B$11="זכר",3,5)),1),0)</f>
        <v>0</v>
      </c>
      <c r="AD367">
        <f t="shared" si="133"/>
        <v>0</v>
      </c>
      <c r="AE367">
        <f t="shared" si="134"/>
        <v>0</v>
      </c>
      <c r="AF367">
        <f t="shared" si="145"/>
        <v>0</v>
      </c>
      <c r="AG367">
        <f t="shared" si="146"/>
        <v>0</v>
      </c>
      <c r="AH367">
        <f t="shared" si="147"/>
        <v>0</v>
      </c>
      <c r="AI367">
        <f t="shared" si="148"/>
        <v>0</v>
      </c>
      <c r="AJ367">
        <f t="shared" si="149"/>
        <v>0</v>
      </c>
    </row>
    <row r="368" spans="5:36" x14ac:dyDescent="0.2">
      <c r="E368">
        <f t="shared" si="135"/>
        <v>0</v>
      </c>
      <c r="F368">
        <f t="shared" si="125"/>
        <v>0</v>
      </c>
      <c r="G368">
        <f t="shared" si="126"/>
        <v>0</v>
      </c>
      <c r="H368">
        <f t="shared" si="127"/>
        <v>0</v>
      </c>
      <c r="I368">
        <f t="shared" si="136"/>
        <v>0</v>
      </c>
      <c r="J368">
        <f t="shared" si="137"/>
        <v>0</v>
      </c>
      <c r="K368">
        <f t="shared" si="138"/>
        <v>0</v>
      </c>
      <c r="L368">
        <f t="shared" si="139"/>
        <v>0</v>
      </c>
      <c r="M368">
        <f t="shared" si="140"/>
        <v>0</v>
      </c>
      <c r="N368">
        <f t="shared" si="141"/>
        <v>0</v>
      </c>
      <c r="O368">
        <f>IF($B$14,_xlfn.IFNA(INDEX(תמותה!$A$1:$E$121,MATCH(F368,תמותה!$A$1:A$121,0),IF($B$9="זכר",2,4)),1),0)</f>
        <v>0</v>
      </c>
      <c r="P368">
        <f>IF($B$14,_xlfn.IFNA(INDEX('שיפור תמותה'!$A$1:$E$8743,MATCH(F368&amp;G368,'שיפור תמותה'!$C$1:$C$8743,0),IF($B$9="זכר",4,5)),1),0)</f>
        <v>0</v>
      </c>
      <c r="Q368">
        <f>IF($B$14,_xlfn.IFNA(INDEX('שיפור תמותה'!$A$1:$E$8743,MATCH(F368&amp;G368-1,'שיפור תמותה'!$C$1:$C$8743,0),IF($B$9="זכר",4,5)),1),0)</f>
        <v>0</v>
      </c>
      <c r="R368">
        <f t="shared" si="128"/>
        <v>0</v>
      </c>
      <c r="S368">
        <f t="shared" si="129"/>
        <v>0</v>
      </c>
      <c r="T368">
        <f t="shared" si="142"/>
        <v>0</v>
      </c>
      <c r="U368">
        <f t="shared" si="130"/>
        <v>0</v>
      </c>
      <c r="V368">
        <f t="shared" si="131"/>
        <v>0</v>
      </c>
      <c r="W368">
        <f t="shared" si="143"/>
        <v>0</v>
      </c>
      <c r="X368">
        <f>IF($B$15,_xlfn.IFNA(INDEX(תמותה!$A$1:$E$121,MATCH(U368,תמותה!$A$1:A$121,0),IF($B$11="זכר",2,4)),1),0)</f>
        <v>0</v>
      </c>
      <c r="Y368">
        <f>IF($B$15,_xlfn.IFNA(INDEX('שיפור תמותה'!$A$1:$E$8743,MATCH(U368&amp;V368,'שיפור תמותה'!$C$1:$C$8743,0),IF($B$11="זכר",4,5)),1),0)</f>
        <v>0</v>
      </c>
      <c r="Z368">
        <f>IF($B$15,_xlfn.IFNA(INDEX('שיפור תמותה'!$A$1:$E$8743,MATCH(U368&amp;V368-1,'שיפור תמותה'!$C$1:$C$8743,0),IF($B$11="זכר",4,5)),1),0)</f>
        <v>0</v>
      </c>
      <c r="AA368">
        <f t="shared" si="132"/>
        <v>0</v>
      </c>
      <c r="AB368">
        <f t="shared" si="144"/>
        <v>0</v>
      </c>
      <c r="AC368">
        <f>IF($B$15,_xlfn.IFNA(INDEX(תמותה!$A$1:$E$121,MATCH(U368,תמותה!$A$1:A$121,0),IF($B$11="זכר",3,5)),1),0)</f>
        <v>0</v>
      </c>
      <c r="AD368">
        <f t="shared" si="133"/>
        <v>0</v>
      </c>
      <c r="AE368">
        <f t="shared" si="134"/>
        <v>0</v>
      </c>
      <c r="AF368">
        <f t="shared" si="145"/>
        <v>0</v>
      </c>
      <c r="AG368">
        <f t="shared" si="146"/>
        <v>0</v>
      </c>
      <c r="AH368">
        <f t="shared" si="147"/>
        <v>0</v>
      </c>
      <c r="AI368">
        <f t="shared" si="148"/>
        <v>0</v>
      </c>
      <c r="AJ368">
        <f t="shared" si="149"/>
        <v>0</v>
      </c>
    </row>
    <row r="369" spans="5:36" x14ac:dyDescent="0.2">
      <c r="E369">
        <f t="shared" si="135"/>
        <v>0</v>
      </c>
      <c r="F369">
        <f t="shared" si="125"/>
        <v>0</v>
      </c>
      <c r="G369">
        <f t="shared" si="126"/>
        <v>0</v>
      </c>
      <c r="H369">
        <f t="shared" si="127"/>
        <v>0</v>
      </c>
      <c r="I369">
        <f t="shared" si="136"/>
        <v>0</v>
      </c>
      <c r="J369">
        <f t="shared" si="137"/>
        <v>0</v>
      </c>
      <c r="K369">
        <f t="shared" si="138"/>
        <v>0</v>
      </c>
      <c r="L369">
        <f t="shared" si="139"/>
        <v>0</v>
      </c>
      <c r="M369">
        <f t="shared" si="140"/>
        <v>0</v>
      </c>
      <c r="N369">
        <f t="shared" si="141"/>
        <v>0</v>
      </c>
      <c r="O369">
        <f>IF($B$14,_xlfn.IFNA(INDEX(תמותה!$A$1:$E$121,MATCH(F369,תמותה!$A$1:A$121,0),IF($B$9="זכר",2,4)),1),0)</f>
        <v>0</v>
      </c>
      <c r="P369">
        <f>IF($B$14,_xlfn.IFNA(INDEX('שיפור תמותה'!$A$1:$E$8743,MATCH(F369&amp;G369,'שיפור תמותה'!$C$1:$C$8743,0),IF($B$9="זכר",4,5)),1),0)</f>
        <v>0</v>
      </c>
      <c r="Q369">
        <f>IF($B$14,_xlfn.IFNA(INDEX('שיפור תמותה'!$A$1:$E$8743,MATCH(F369&amp;G369-1,'שיפור תמותה'!$C$1:$C$8743,0),IF($B$9="זכר",4,5)),1),0)</f>
        <v>0</v>
      </c>
      <c r="R369">
        <f t="shared" si="128"/>
        <v>0</v>
      </c>
      <c r="S369">
        <f t="shared" si="129"/>
        <v>0</v>
      </c>
      <c r="T369">
        <f t="shared" si="142"/>
        <v>0</v>
      </c>
      <c r="U369">
        <f t="shared" si="130"/>
        <v>0</v>
      </c>
      <c r="V369">
        <f t="shared" si="131"/>
        <v>0</v>
      </c>
      <c r="W369">
        <f t="shared" si="143"/>
        <v>0</v>
      </c>
      <c r="X369">
        <f>IF($B$15,_xlfn.IFNA(INDEX(תמותה!$A$1:$E$121,MATCH(U369,תמותה!$A$1:A$121,0),IF($B$11="זכר",2,4)),1),0)</f>
        <v>0</v>
      </c>
      <c r="Y369">
        <f>IF($B$15,_xlfn.IFNA(INDEX('שיפור תמותה'!$A$1:$E$8743,MATCH(U369&amp;V369,'שיפור תמותה'!$C$1:$C$8743,0),IF($B$11="זכר",4,5)),1),0)</f>
        <v>0</v>
      </c>
      <c r="Z369">
        <f>IF($B$15,_xlfn.IFNA(INDEX('שיפור תמותה'!$A$1:$E$8743,MATCH(U369&amp;V369-1,'שיפור תמותה'!$C$1:$C$8743,0),IF($B$11="זכר",4,5)),1),0)</f>
        <v>0</v>
      </c>
      <c r="AA369">
        <f t="shared" si="132"/>
        <v>0</v>
      </c>
      <c r="AB369">
        <f t="shared" si="144"/>
        <v>0</v>
      </c>
      <c r="AC369">
        <f>IF($B$15,_xlfn.IFNA(INDEX(תמותה!$A$1:$E$121,MATCH(U369,תמותה!$A$1:A$121,0),IF($B$11="זכר",3,5)),1),0)</f>
        <v>0</v>
      </c>
      <c r="AD369">
        <f t="shared" si="133"/>
        <v>0</v>
      </c>
      <c r="AE369">
        <f t="shared" si="134"/>
        <v>0</v>
      </c>
      <c r="AF369">
        <f t="shared" si="145"/>
        <v>0</v>
      </c>
      <c r="AG369">
        <f t="shared" si="146"/>
        <v>0</v>
      </c>
      <c r="AH369">
        <f t="shared" si="147"/>
        <v>0</v>
      </c>
      <c r="AI369">
        <f t="shared" si="148"/>
        <v>0</v>
      </c>
      <c r="AJ369">
        <f t="shared" si="149"/>
        <v>0</v>
      </c>
    </row>
    <row r="370" spans="5:36" x14ac:dyDescent="0.2">
      <c r="E370">
        <f t="shared" si="135"/>
        <v>0</v>
      </c>
      <c r="F370">
        <f t="shared" si="125"/>
        <v>0</v>
      </c>
      <c r="G370">
        <f t="shared" si="126"/>
        <v>0</v>
      </c>
      <c r="H370">
        <f t="shared" si="127"/>
        <v>0</v>
      </c>
      <c r="I370">
        <f t="shared" si="136"/>
        <v>0</v>
      </c>
      <c r="J370">
        <f t="shared" si="137"/>
        <v>0</v>
      </c>
      <c r="K370">
        <f t="shared" si="138"/>
        <v>0</v>
      </c>
      <c r="L370">
        <f t="shared" si="139"/>
        <v>0</v>
      </c>
      <c r="M370">
        <f t="shared" si="140"/>
        <v>0</v>
      </c>
      <c r="N370">
        <f t="shared" si="141"/>
        <v>0</v>
      </c>
      <c r="O370">
        <f>IF($B$14,_xlfn.IFNA(INDEX(תמותה!$A$1:$E$121,MATCH(F370,תמותה!$A$1:A$121,0),IF($B$9="זכר",2,4)),1),0)</f>
        <v>0</v>
      </c>
      <c r="P370">
        <f>IF($B$14,_xlfn.IFNA(INDEX('שיפור תמותה'!$A$1:$E$8743,MATCH(F370&amp;G370,'שיפור תמותה'!$C$1:$C$8743,0),IF($B$9="זכר",4,5)),1),0)</f>
        <v>0</v>
      </c>
      <c r="Q370">
        <f>IF($B$14,_xlfn.IFNA(INDEX('שיפור תמותה'!$A$1:$E$8743,MATCH(F370&amp;G370-1,'שיפור תמותה'!$C$1:$C$8743,0),IF($B$9="זכר",4,5)),1),0)</f>
        <v>0</v>
      </c>
      <c r="R370">
        <f t="shared" si="128"/>
        <v>0</v>
      </c>
      <c r="S370">
        <f t="shared" si="129"/>
        <v>0</v>
      </c>
      <c r="T370">
        <f t="shared" si="142"/>
        <v>0</v>
      </c>
      <c r="U370">
        <f t="shared" si="130"/>
        <v>0</v>
      </c>
      <c r="V370">
        <f t="shared" si="131"/>
        <v>0</v>
      </c>
      <c r="W370">
        <f t="shared" si="143"/>
        <v>0</v>
      </c>
      <c r="X370">
        <f>IF($B$15,_xlfn.IFNA(INDEX(תמותה!$A$1:$E$121,MATCH(U370,תמותה!$A$1:A$121,0),IF($B$11="זכר",2,4)),1),0)</f>
        <v>0</v>
      </c>
      <c r="Y370">
        <f>IF($B$15,_xlfn.IFNA(INDEX('שיפור תמותה'!$A$1:$E$8743,MATCH(U370&amp;V370,'שיפור תמותה'!$C$1:$C$8743,0),IF($B$11="זכר",4,5)),1),0)</f>
        <v>0</v>
      </c>
      <c r="Z370">
        <f>IF($B$15,_xlfn.IFNA(INDEX('שיפור תמותה'!$A$1:$E$8743,MATCH(U370&amp;V370-1,'שיפור תמותה'!$C$1:$C$8743,0),IF($B$11="זכר",4,5)),1),0)</f>
        <v>0</v>
      </c>
      <c r="AA370">
        <f t="shared" si="132"/>
        <v>0</v>
      </c>
      <c r="AB370">
        <f t="shared" si="144"/>
        <v>0</v>
      </c>
      <c r="AC370">
        <f>IF($B$15,_xlfn.IFNA(INDEX(תמותה!$A$1:$E$121,MATCH(U370,תמותה!$A$1:A$121,0),IF($B$11="זכר",3,5)),1),0)</f>
        <v>0</v>
      </c>
      <c r="AD370">
        <f t="shared" si="133"/>
        <v>0</v>
      </c>
      <c r="AE370">
        <f t="shared" si="134"/>
        <v>0</v>
      </c>
      <c r="AF370">
        <f t="shared" si="145"/>
        <v>0</v>
      </c>
      <c r="AG370">
        <f t="shared" si="146"/>
        <v>0</v>
      </c>
      <c r="AH370">
        <f t="shared" si="147"/>
        <v>0</v>
      </c>
      <c r="AI370">
        <f t="shared" si="148"/>
        <v>0</v>
      </c>
      <c r="AJ370">
        <f t="shared" si="149"/>
        <v>0</v>
      </c>
    </row>
    <row r="371" spans="5:36" x14ac:dyDescent="0.2">
      <c r="E371">
        <f t="shared" si="135"/>
        <v>0</v>
      </c>
      <c r="F371">
        <f t="shared" si="125"/>
        <v>0</v>
      </c>
      <c r="G371">
        <f t="shared" si="126"/>
        <v>0</v>
      </c>
      <c r="H371">
        <f t="shared" si="127"/>
        <v>0</v>
      </c>
      <c r="I371">
        <f t="shared" si="136"/>
        <v>0</v>
      </c>
      <c r="J371">
        <f t="shared" si="137"/>
        <v>0</v>
      </c>
      <c r="K371">
        <f t="shared" si="138"/>
        <v>0</v>
      </c>
      <c r="L371">
        <f t="shared" si="139"/>
        <v>0</v>
      </c>
      <c r="M371">
        <f t="shared" si="140"/>
        <v>0</v>
      </c>
      <c r="N371">
        <f t="shared" si="141"/>
        <v>0</v>
      </c>
      <c r="O371">
        <f>IF($B$14,_xlfn.IFNA(INDEX(תמותה!$A$1:$E$121,MATCH(F371,תמותה!$A$1:A$121,0),IF($B$9="זכר",2,4)),1),0)</f>
        <v>0</v>
      </c>
      <c r="P371">
        <f>IF($B$14,_xlfn.IFNA(INDEX('שיפור תמותה'!$A$1:$E$8743,MATCH(F371&amp;G371,'שיפור תמותה'!$C$1:$C$8743,0),IF($B$9="זכר",4,5)),1),0)</f>
        <v>0</v>
      </c>
      <c r="Q371">
        <f>IF($B$14,_xlfn.IFNA(INDEX('שיפור תמותה'!$A$1:$E$8743,MATCH(F371&amp;G371-1,'שיפור תמותה'!$C$1:$C$8743,0),IF($B$9="זכר",4,5)),1),0)</f>
        <v>0</v>
      </c>
      <c r="R371">
        <f t="shared" si="128"/>
        <v>0</v>
      </c>
      <c r="S371">
        <f t="shared" si="129"/>
        <v>0</v>
      </c>
      <c r="T371">
        <f t="shared" si="142"/>
        <v>0</v>
      </c>
      <c r="U371">
        <f t="shared" si="130"/>
        <v>0</v>
      </c>
      <c r="V371">
        <f t="shared" si="131"/>
        <v>0</v>
      </c>
      <c r="W371">
        <f t="shared" si="143"/>
        <v>0</v>
      </c>
      <c r="X371">
        <f>IF($B$15,_xlfn.IFNA(INDEX(תמותה!$A$1:$E$121,MATCH(U371,תמותה!$A$1:A$121,0),IF($B$11="זכר",2,4)),1),0)</f>
        <v>0</v>
      </c>
      <c r="Y371">
        <f>IF($B$15,_xlfn.IFNA(INDEX('שיפור תמותה'!$A$1:$E$8743,MATCH(U371&amp;V371,'שיפור תמותה'!$C$1:$C$8743,0),IF($B$11="זכר",4,5)),1),0)</f>
        <v>0</v>
      </c>
      <c r="Z371">
        <f>IF($B$15,_xlfn.IFNA(INDEX('שיפור תמותה'!$A$1:$E$8743,MATCH(U371&amp;V371-1,'שיפור תמותה'!$C$1:$C$8743,0),IF($B$11="זכר",4,5)),1),0)</f>
        <v>0</v>
      </c>
      <c r="AA371">
        <f t="shared" si="132"/>
        <v>0</v>
      </c>
      <c r="AB371">
        <f t="shared" si="144"/>
        <v>0</v>
      </c>
      <c r="AC371">
        <f>IF($B$15,_xlfn.IFNA(INDEX(תמותה!$A$1:$E$121,MATCH(U371,תמותה!$A$1:A$121,0),IF($B$11="זכר",3,5)),1),0)</f>
        <v>0</v>
      </c>
      <c r="AD371">
        <f t="shared" si="133"/>
        <v>0</v>
      </c>
      <c r="AE371">
        <f t="shared" si="134"/>
        <v>0</v>
      </c>
      <c r="AF371">
        <f t="shared" si="145"/>
        <v>0</v>
      </c>
      <c r="AG371">
        <f t="shared" si="146"/>
        <v>0</v>
      </c>
      <c r="AH371">
        <f t="shared" si="147"/>
        <v>0</v>
      </c>
      <c r="AI371">
        <f t="shared" si="148"/>
        <v>0</v>
      </c>
      <c r="AJ371">
        <f t="shared" si="149"/>
        <v>0</v>
      </c>
    </row>
    <row r="372" spans="5:36" x14ac:dyDescent="0.2">
      <c r="E372">
        <f t="shared" si="135"/>
        <v>0</v>
      </c>
      <c r="F372">
        <f t="shared" si="125"/>
        <v>0</v>
      </c>
      <c r="G372">
        <f t="shared" si="126"/>
        <v>0</v>
      </c>
      <c r="H372">
        <f t="shared" si="127"/>
        <v>0</v>
      </c>
      <c r="I372">
        <f t="shared" si="136"/>
        <v>0</v>
      </c>
      <c r="J372">
        <f t="shared" si="137"/>
        <v>0</v>
      </c>
      <c r="K372">
        <f t="shared" si="138"/>
        <v>0</v>
      </c>
      <c r="L372">
        <f t="shared" si="139"/>
        <v>0</v>
      </c>
      <c r="M372">
        <f t="shared" si="140"/>
        <v>0</v>
      </c>
      <c r="N372">
        <f t="shared" si="141"/>
        <v>0</v>
      </c>
      <c r="O372">
        <f>IF($B$14,_xlfn.IFNA(INDEX(תמותה!$A$1:$E$121,MATCH(F372,תמותה!$A$1:A$121,0),IF($B$9="זכר",2,4)),1),0)</f>
        <v>0</v>
      </c>
      <c r="P372">
        <f>IF($B$14,_xlfn.IFNA(INDEX('שיפור תמותה'!$A$1:$E$8743,MATCH(F372&amp;G372,'שיפור תמותה'!$C$1:$C$8743,0),IF($B$9="זכר",4,5)),1),0)</f>
        <v>0</v>
      </c>
      <c r="Q372">
        <f>IF($B$14,_xlfn.IFNA(INDEX('שיפור תמותה'!$A$1:$E$8743,MATCH(F372&amp;G372-1,'שיפור תמותה'!$C$1:$C$8743,0),IF($B$9="זכר",4,5)),1),0)</f>
        <v>0</v>
      </c>
      <c r="R372">
        <f t="shared" si="128"/>
        <v>0</v>
      </c>
      <c r="S372">
        <f t="shared" si="129"/>
        <v>0</v>
      </c>
      <c r="T372">
        <f t="shared" si="142"/>
        <v>0</v>
      </c>
      <c r="U372">
        <f t="shared" si="130"/>
        <v>0</v>
      </c>
      <c r="V372">
        <f t="shared" si="131"/>
        <v>0</v>
      </c>
      <c r="W372">
        <f t="shared" si="143"/>
        <v>0</v>
      </c>
      <c r="X372">
        <f>IF($B$15,_xlfn.IFNA(INDEX(תמותה!$A$1:$E$121,MATCH(U372,תמותה!$A$1:A$121,0),IF($B$11="זכר",2,4)),1),0)</f>
        <v>0</v>
      </c>
      <c r="Y372">
        <f>IF($B$15,_xlfn.IFNA(INDEX('שיפור תמותה'!$A$1:$E$8743,MATCH(U372&amp;V372,'שיפור תמותה'!$C$1:$C$8743,0),IF($B$11="זכר",4,5)),1),0)</f>
        <v>0</v>
      </c>
      <c r="Z372">
        <f>IF($B$15,_xlfn.IFNA(INDEX('שיפור תמותה'!$A$1:$E$8743,MATCH(U372&amp;V372-1,'שיפור תמותה'!$C$1:$C$8743,0),IF($B$11="זכר",4,5)),1),0)</f>
        <v>0</v>
      </c>
      <c r="AA372">
        <f t="shared" si="132"/>
        <v>0</v>
      </c>
      <c r="AB372">
        <f t="shared" si="144"/>
        <v>0</v>
      </c>
      <c r="AC372">
        <f>IF($B$15,_xlfn.IFNA(INDEX(תמותה!$A$1:$E$121,MATCH(U372,תמותה!$A$1:A$121,0),IF($B$11="זכר",3,5)),1),0)</f>
        <v>0</v>
      </c>
      <c r="AD372">
        <f t="shared" si="133"/>
        <v>0</v>
      </c>
      <c r="AE372">
        <f t="shared" si="134"/>
        <v>0</v>
      </c>
      <c r="AF372">
        <f t="shared" si="145"/>
        <v>0</v>
      </c>
      <c r="AG372">
        <f t="shared" si="146"/>
        <v>0</v>
      </c>
      <c r="AH372">
        <f t="shared" si="147"/>
        <v>0</v>
      </c>
      <c r="AI372">
        <f t="shared" si="148"/>
        <v>0</v>
      </c>
      <c r="AJ372">
        <f t="shared" si="149"/>
        <v>0</v>
      </c>
    </row>
    <row r="373" spans="5:36" x14ac:dyDescent="0.2">
      <c r="E373">
        <f t="shared" si="135"/>
        <v>0</v>
      </c>
      <c r="F373">
        <f t="shared" si="125"/>
        <v>0</v>
      </c>
      <c r="G373">
        <f t="shared" si="126"/>
        <v>0</v>
      </c>
      <c r="H373">
        <f t="shared" si="127"/>
        <v>0</v>
      </c>
      <c r="I373">
        <f t="shared" si="136"/>
        <v>0</v>
      </c>
      <c r="J373">
        <f t="shared" si="137"/>
        <v>0</v>
      </c>
      <c r="K373">
        <f t="shared" si="138"/>
        <v>0</v>
      </c>
      <c r="L373">
        <f t="shared" si="139"/>
        <v>0</v>
      </c>
      <c r="M373">
        <f t="shared" si="140"/>
        <v>0</v>
      </c>
      <c r="N373">
        <f t="shared" si="141"/>
        <v>0</v>
      </c>
      <c r="O373">
        <f>IF($B$14,_xlfn.IFNA(INDEX(תמותה!$A$1:$E$121,MATCH(F373,תמותה!$A$1:A$121,0),IF($B$9="זכר",2,4)),1),0)</f>
        <v>0</v>
      </c>
      <c r="P373">
        <f>IF($B$14,_xlfn.IFNA(INDEX('שיפור תמותה'!$A$1:$E$8743,MATCH(F373&amp;G373,'שיפור תמותה'!$C$1:$C$8743,0),IF($B$9="זכר",4,5)),1),0)</f>
        <v>0</v>
      </c>
      <c r="Q373">
        <f>IF($B$14,_xlfn.IFNA(INDEX('שיפור תמותה'!$A$1:$E$8743,MATCH(F373&amp;G373-1,'שיפור תמותה'!$C$1:$C$8743,0),IF($B$9="זכר",4,5)),1),0)</f>
        <v>0</v>
      </c>
      <c r="R373">
        <f t="shared" si="128"/>
        <v>0</v>
      </c>
      <c r="S373">
        <f t="shared" si="129"/>
        <v>0</v>
      </c>
      <c r="T373">
        <f t="shared" si="142"/>
        <v>0</v>
      </c>
      <c r="U373">
        <f t="shared" si="130"/>
        <v>0</v>
      </c>
      <c r="V373">
        <f t="shared" si="131"/>
        <v>0</v>
      </c>
      <c r="W373">
        <f t="shared" si="143"/>
        <v>0</v>
      </c>
      <c r="X373">
        <f>IF($B$15,_xlfn.IFNA(INDEX(תמותה!$A$1:$E$121,MATCH(U373,תמותה!$A$1:A$121,0),IF($B$11="זכר",2,4)),1),0)</f>
        <v>0</v>
      </c>
      <c r="Y373">
        <f>IF($B$15,_xlfn.IFNA(INDEX('שיפור תמותה'!$A$1:$E$8743,MATCH(U373&amp;V373,'שיפור תמותה'!$C$1:$C$8743,0),IF($B$11="זכר",4,5)),1),0)</f>
        <v>0</v>
      </c>
      <c r="Z373">
        <f>IF($B$15,_xlfn.IFNA(INDEX('שיפור תמותה'!$A$1:$E$8743,MATCH(U373&amp;V373-1,'שיפור תמותה'!$C$1:$C$8743,0),IF($B$11="זכר",4,5)),1),0)</f>
        <v>0</v>
      </c>
      <c r="AA373">
        <f t="shared" si="132"/>
        <v>0</v>
      </c>
      <c r="AB373">
        <f t="shared" si="144"/>
        <v>0</v>
      </c>
      <c r="AC373">
        <f>IF($B$15,_xlfn.IFNA(INDEX(תמותה!$A$1:$E$121,MATCH(U373,תמותה!$A$1:A$121,0),IF($B$11="זכר",3,5)),1),0)</f>
        <v>0</v>
      </c>
      <c r="AD373">
        <f t="shared" si="133"/>
        <v>0</v>
      </c>
      <c r="AE373">
        <f t="shared" si="134"/>
        <v>0</v>
      </c>
      <c r="AF373">
        <f t="shared" si="145"/>
        <v>0</v>
      </c>
      <c r="AG373">
        <f t="shared" si="146"/>
        <v>0</v>
      </c>
      <c r="AH373">
        <f t="shared" si="147"/>
        <v>0</v>
      </c>
      <c r="AI373">
        <f t="shared" si="148"/>
        <v>0</v>
      </c>
      <c r="AJ373">
        <f t="shared" si="149"/>
        <v>0</v>
      </c>
    </row>
    <row r="374" spans="5:36" x14ac:dyDescent="0.2">
      <c r="E374">
        <f t="shared" si="135"/>
        <v>0</v>
      </c>
      <c r="F374">
        <f t="shared" si="125"/>
        <v>0</v>
      </c>
      <c r="G374">
        <f t="shared" si="126"/>
        <v>0</v>
      </c>
      <c r="H374">
        <f t="shared" si="127"/>
        <v>0</v>
      </c>
      <c r="I374">
        <f t="shared" si="136"/>
        <v>0</v>
      </c>
      <c r="J374">
        <f t="shared" si="137"/>
        <v>0</v>
      </c>
      <c r="K374">
        <f t="shared" si="138"/>
        <v>0</v>
      </c>
      <c r="L374">
        <f t="shared" si="139"/>
        <v>0</v>
      </c>
      <c r="M374">
        <f t="shared" si="140"/>
        <v>0</v>
      </c>
      <c r="N374">
        <f t="shared" si="141"/>
        <v>0</v>
      </c>
      <c r="O374">
        <f>IF($B$14,_xlfn.IFNA(INDEX(תמותה!$A$1:$E$121,MATCH(F374,תמותה!$A$1:A$121,0),IF($B$9="זכר",2,4)),1),0)</f>
        <v>0</v>
      </c>
      <c r="P374">
        <f>IF($B$14,_xlfn.IFNA(INDEX('שיפור תמותה'!$A$1:$E$8743,MATCH(F374&amp;G374,'שיפור תמותה'!$C$1:$C$8743,0),IF($B$9="זכר",4,5)),1),0)</f>
        <v>0</v>
      </c>
      <c r="Q374">
        <f>IF($B$14,_xlfn.IFNA(INDEX('שיפור תמותה'!$A$1:$E$8743,MATCH(F374&amp;G374-1,'שיפור תמותה'!$C$1:$C$8743,0),IF($B$9="זכר",4,5)),1),0)</f>
        <v>0</v>
      </c>
      <c r="R374">
        <f t="shared" si="128"/>
        <v>0</v>
      </c>
      <c r="S374">
        <f t="shared" si="129"/>
        <v>0</v>
      </c>
      <c r="T374">
        <f t="shared" si="142"/>
        <v>0</v>
      </c>
      <c r="U374">
        <f t="shared" si="130"/>
        <v>0</v>
      </c>
      <c r="V374">
        <f t="shared" si="131"/>
        <v>0</v>
      </c>
      <c r="W374">
        <f t="shared" si="143"/>
        <v>0</v>
      </c>
      <c r="X374">
        <f>IF($B$15,_xlfn.IFNA(INDEX(תמותה!$A$1:$E$121,MATCH(U374,תמותה!$A$1:A$121,0),IF($B$11="זכר",2,4)),1),0)</f>
        <v>0</v>
      </c>
      <c r="Y374">
        <f>IF($B$15,_xlfn.IFNA(INDEX('שיפור תמותה'!$A$1:$E$8743,MATCH(U374&amp;V374,'שיפור תמותה'!$C$1:$C$8743,0),IF($B$11="זכר",4,5)),1),0)</f>
        <v>0</v>
      </c>
      <c r="Z374">
        <f>IF($B$15,_xlfn.IFNA(INDEX('שיפור תמותה'!$A$1:$E$8743,MATCH(U374&amp;V374-1,'שיפור תמותה'!$C$1:$C$8743,0),IF($B$11="זכר",4,5)),1),0)</f>
        <v>0</v>
      </c>
      <c r="AA374">
        <f t="shared" si="132"/>
        <v>0</v>
      </c>
      <c r="AB374">
        <f t="shared" si="144"/>
        <v>0</v>
      </c>
      <c r="AC374">
        <f>IF($B$15,_xlfn.IFNA(INDEX(תמותה!$A$1:$E$121,MATCH(U374,תמותה!$A$1:A$121,0),IF($B$11="זכר",3,5)),1),0)</f>
        <v>0</v>
      </c>
      <c r="AD374">
        <f t="shared" si="133"/>
        <v>0</v>
      </c>
      <c r="AE374">
        <f t="shared" si="134"/>
        <v>0</v>
      </c>
      <c r="AF374">
        <f t="shared" si="145"/>
        <v>0</v>
      </c>
      <c r="AG374">
        <f t="shared" si="146"/>
        <v>0</v>
      </c>
      <c r="AH374">
        <f t="shared" si="147"/>
        <v>0</v>
      </c>
      <c r="AI374">
        <f t="shared" si="148"/>
        <v>0</v>
      </c>
      <c r="AJ374">
        <f t="shared" si="149"/>
        <v>0</v>
      </c>
    </row>
    <row r="375" spans="5:36" x14ac:dyDescent="0.2">
      <c r="E375">
        <f t="shared" si="135"/>
        <v>0</v>
      </c>
      <c r="F375">
        <f t="shared" si="125"/>
        <v>0</v>
      </c>
      <c r="G375">
        <f t="shared" si="126"/>
        <v>0</v>
      </c>
      <c r="H375">
        <f t="shared" si="127"/>
        <v>0</v>
      </c>
      <c r="I375">
        <f t="shared" si="136"/>
        <v>0</v>
      </c>
      <c r="J375">
        <f t="shared" si="137"/>
        <v>0</v>
      </c>
      <c r="K375">
        <f t="shared" si="138"/>
        <v>0</v>
      </c>
      <c r="L375">
        <f t="shared" si="139"/>
        <v>0</v>
      </c>
      <c r="M375">
        <f t="shared" si="140"/>
        <v>0</v>
      </c>
      <c r="N375">
        <f t="shared" si="141"/>
        <v>0</v>
      </c>
      <c r="O375">
        <f>IF($B$14,_xlfn.IFNA(INDEX(תמותה!$A$1:$E$121,MATCH(F375,תמותה!$A$1:A$121,0),IF($B$9="זכר",2,4)),1),0)</f>
        <v>0</v>
      </c>
      <c r="P375">
        <f>IF($B$14,_xlfn.IFNA(INDEX('שיפור תמותה'!$A$1:$E$8743,MATCH(F375&amp;G375,'שיפור תמותה'!$C$1:$C$8743,0),IF($B$9="זכר",4,5)),1),0)</f>
        <v>0</v>
      </c>
      <c r="Q375">
        <f>IF($B$14,_xlfn.IFNA(INDEX('שיפור תמותה'!$A$1:$E$8743,MATCH(F375&amp;G375-1,'שיפור תמותה'!$C$1:$C$8743,0),IF($B$9="זכר",4,5)),1),0)</f>
        <v>0</v>
      </c>
      <c r="R375">
        <f t="shared" si="128"/>
        <v>0</v>
      </c>
      <c r="S375">
        <f t="shared" si="129"/>
        <v>0</v>
      </c>
      <c r="T375">
        <f t="shared" si="142"/>
        <v>0</v>
      </c>
      <c r="U375">
        <f t="shared" si="130"/>
        <v>0</v>
      </c>
      <c r="V375">
        <f t="shared" si="131"/>
        <v>0</v>
      </c>
      <c r="W375">
        <f t="shared" si="143"/>
        <v>0</v>
      </c>
      <c r="X375">
        <f>IF($B$15,_xlfn.IFNA(INDEX(תמותה!$A$1:$E$121,MATCH(U375,תמותה!$A$1:A$121,0),IF($B$11="זכר",2,4)),1),0)</f>
        <v>0</v>
      </c>
      <c r="Y375">
        <f>IF($B$15,_xlfn.IFNA(INDEX('שיפור תמותה'!$A$1:$E$8743,MATCH(U375&amp;V375,'שיפור תמותה'!$C$1:$C$8743,0),IF($B$11="זכר",4,5)),1),0)</f>
        <v>0</v>
      </c>
      <c r="Z375">
        <f>IF($B$15,_xlfn.IFNA(INDEX('שיפור תמותה'!$A$1:$E$8743,MATCH(U375&amp;V375-1,'שיפור תמותה'!$C$1:$C$8743,0),IF($B$11="זכר",4,5)),1),0)</f>
        <v>0</v>
      </c>
      <c r="AA375">
        <f t="shared" si="132"/>
        <v>0</v>
      </c>
      <c r="AB375">
        <f t="shared" si="144"/>
        <v>0</v>
      </c>
      <c r="AC375">
        <f>IF($B$15,_xlfn.IFNA(INDEX(תמותה!$A$1:$E$121,MATCH(U375,תמותה!$A$1:A$121,0),IF($B$11="זכר",3,5)),1),0)</f>
        <v>0</v>
      </c>
      <c r="AD375">
        <f t="shared" si="133"/>
        <v>0</v>
      </c>
      <c r="AE375">
        <f t="shared" si="134"/>
        <v>0</v>
      </c>
      <c r="AF375">
        <f t="shared" si="145"/>
        <v>0</v>
      </c>
      <c r="AG375">
        <f t="shared" si="146"/>
        <v>0</v>
      </c>
      <c r="AH375">
        <f t="shared" si="147"/>
        <v>0</v>
      </c>
      <c r="AI375">
        <f t="shared" si="148"/>
        <v>0</v>
      </c>
      <c r="AJ375">
        <f t="shared" si="149"/>
        <v>0</v>
      </c>
    </row>
    <row r="376" spans="5:36" x14ac:dyDescent="0.2">
      <c r="E376">
        <f t="shared" si="135"/>
        <v>0</v>
      </c>
      <c r="F376">
        <f t="shared" si="125"/>
        <v>0</v>
      </c>
      <c r="G376">
        <f t="shared" si="126"/>
        <v>0</v>
      </c>
      <c r="H376">
        <f t="shared" si="127"/>
        <v>0</v>
      </c>
      <c r="I376">
        <f t="shared" si="136"/>
        <v>0</v>
      </c>
      <c r="J376">
        <f t="shared" si="137"/>
        <v>0</v>
      </c>
      <c r="K376">
        <f t="shared" si="138"/>
        <v>0</v>
      </c>
      <c r="L376">
        <f t="shared" si="139"/>
        <v>0</v>
      </c>
      <c r="M376">
        <f t="shared" si="140"/>
        <v>0</v>
      </c>
      <c r="N376">
        <f t="shared" si="141"/>
        <v>0</v>
      </c>
      <c r="O376">
        <f>IF($B$14,_xlfn.IFNA(INDEX(תמותה!$A$1:$E$121,MATCH(F376,תמותה!$A$1:A$121,0),IF($B$9="זכר",2,4)),1),0)</f>
        <v>0</v>
      </c>
      <c r="P376">
        <f>IF($B$14,_xlfn.IFNA(INDEX('שיפור תמותה'!$A$1:$E$8743,MATCH(F376&amp;G376,'שיפור תמותה'!$C$1:$C$8743,0),IF($B$9="זכר",4,5)),1),0)</f>
        <v>0</v>
      </c>
      <c r="Q376">
        <f>IF($B$14,_xlfn.IFNA(INDEX('שיפור תמותה'!$A$1:$E$8743,MATCH(F376&amp;G376-1,'שיפור תמותה'!$C$1:$C$8743,0),IF($B$9="זכר",4,5)),1),0)</f>
        <v>0</v>
      </c>
      <c r="R376">
        <f t="shared" si="128"/>
        <v>0</v>
      </c>
      <c r="S376">
        <f t="shared" si="129"/>
        <v>0</v>
      </c>
      <c r="T376">
        <f t="shared" si="142"/>
        <v>0</v>
      </c>
      <c r="U376">
        <f t="shared" si="130"/>
        <v>0</v>
      </c>
      <c r="V376">
        <f t="shared" si="131"/>
        <v>0</v>
      </c>
      <c r="W376">
        <f t="shared" si="143"/>
        <v>0</v>
      </c>
      <c r="X376">
        <f>IF($B$15,_xlfn.IFNA(INDEX(תמותה!$A$1:$E$121,MATCH(U376,תמותה!$A$1:A$121,0),IF($B$11="זכר",2,4)),1),0)</f>
        <v>0</v>
      </c>
      <c r="Y376">
        <f>IF($B$15,_xlfn.IFNA(INDEX('שיפור תמותה'!$A$1:$E$8743,MATCH(U376&amp;V376,'שיפור תמותה'!$C$1:$C$8743,0),IF($B$11="זכר",4,5)),1),0)</f>
        <v>0</v>
      </c>
      <c r="Z376">
        <f>IF($B$15,_xlfn.IFNA(INDEX('שיפור תמותה'!$A$1:$E$8743,MATCH(U376&amp;V376-1,'שיפור תמותה'!$C$1:$C$8743,0),IF($B$11="זכר",4,5)),1),0)</f>
        <v>0</v>
      </c>
      <c r="AA376">
        <f t="shared" si="132"/>
        <v>0</v>
      </c>
      <c r="AB376">
        <f t="shared" si="144"/>
        <v>0</v>
      </c>
      <c r="AC376">
        <f>IF($B$15,_xlfn.IFNA(INDEX(תמותה!$A$1:$E$121,MATCH(U376,תמותה!$A$1:A$121,0),IF($B$11="זכר",3,5)),1),0)</f>
        <v>0</v>
      </c>
      <c r="AD376">
        <f t="shared" si="133"/>
        <v>0</v>
      </c>
      <c r="AE376">
        <f t="shared" si="134"/>
        <v>0</v>
      </c>
      <c r="AF376">
        <f t="shared" si="145"/>
        <v>0</v>
      </c>
      <c r="AG376">
        <f t="shared" si="146"/>
        <v>0</v>
      </c>
      <c r="AH376">
        <f t="shared" si="147"/>
        <v>0</v>
      </c>
      <c r="AI376">
        <f t="shared" si="148"/>
        <v>0</v>
      </c>
      <c r="AJ376">
        <f t="shared" si="149"/>
        <v>0</v>
      </c>
    </row>
    <row r="377" spans="5:36" x14ac:dyDescent="0.2">
      <c r="E377">
        <f t="shared" si="135"/>
        <v>0</v>
      </c>
      <c r="F377">
        <f t="shared" si="125"/>
        <v>0</v>
      </c>
      <c r="G377">
        <f t="shared" si="126"/>
        <v>0</v>
      </c>
      <c r="H377">
        <f t="shared" si="127"/>
        <v>0</v>
      </c>
      <c r="I377">
        <f t="shared" si="136"/>
        <v>0</v>
      </c>
      <c r="J377">
        <f t="shared" si="137"/>
        <v>0</v>
      </c>
      <c r="K377">
        <f t="shared" si="138"/>
        <v>0</v>
      </c>
      <c r="L377">
        <f t="shared" si="139"/>
        <v>0</v>
      </c>
      <c r="M377">
        <f t="shared" si="140"/>
        <v>0</v>
      </c>
      <c r="N377">
        <f t="shared" si="141"/>
        <v>0</v>
      </c>
      <c r="O377">
        <f>IF($B$14,_xlfn.IFNA(INDEX(תמותה!$A$1:$E$121,MATCH(F377,תמותה!$A$1:A$121,0),IF($B$9="זכר",2,4)),1),0)</f>
        <v>0</v>
      </c>
      <c r="P377">
        <f>IF($B$14,_xlfn.IFNA(INDEX('שיפור תמותה'!$A$1:$E$8743,MATCH(F377&amp;G377,'שיפור תמותה'!$C$1:$C$8743,0),IF($B$9="זכר",4,5)),1),0)</f>
        <v>0</v>
      </c>
      <c r="Q377">
        <f>IF($B$14,_xlfn.IFNA(INDEX('שיפור תמותה'!$A$1:$E$8743,MATCH(F377&amp;G377-1,'שיפור תמותה'!$C$1:$C$8743,0),IF($B$9="זכר",4,5)),1),0)</f>
        <v>0</v>
      </c>
      <c r="R377">
        <f t="shared" si="128"/>
        <v>0</v>
      </c>
      <c r="S377">
        <f t="shared" si="129"/>
        <v>0</v>
      </c>
      <c r="T377">
        <f t="shared" si="142"/>
        <v>0</v>
      </c>
      <c r="U377">
        <f t="shared" si="130"/>
        <v>0</v>
      </c>
      <c r="V377">
        <f t="shared" si="131"/>
        <v>0</v>
      </c>
      <c r="W377">
        <f t="shared" si="143"/>
        <v>0</v>
      </c>
      <c r="X377">
        <f>IF($B$15,_xlfn.IFNA(INDEX(תמותה!$A$1:$E$121,MATCH(U377,תמותה!$A$1:A$121,0),IF($B$11="זכר",2,4)),1),0)</f>
        <v>0</v>
      </c>
      <c r="Y377">
        <f>IF($B$15,_xlfn.IFNA(INDEX('שיפור תמותה'!$A$1:$E$8743,MATCH(U377&amp;V377,'שיפור תמותה'!$C$1:$C$8743,0),IF($B$11="זכר",4,5)),1),0)</f>
        <v>0</v>
      </c>
      <c r="Z377">
        <f>IF($B$15,_xlfn.IFNA(INDEX('שיפור תמותה'!$A$1:$E$8743,MATCH(U377&amp;V377-1,'שיפור תמותה'!$C$1:$C$8743,0),IF($B$11="זכר",4,5)),1),0)</f>
        <v>0</v>
      </c>
      <c r="AA377">
        <f t="shared" si="132"/>
        <v>0</v>
      </c>
      <c r="AB377">
        <f t="shared" si="144"/>
        <v>0</v>
      </c>
      <c r="AC377">
        <f>IF($B$15,_xlfn.IFNA(INDEX(תמותה!$A$1:$E$121,MATCH(U377,תמותה!$A$1:A$121,0),IF($B$11="זכר",3,5)),1),0)</f>
        <v>0</v>
      </c>
      <c r="AD377">
        <f t="shared" si="133"/>
        <v>0</v>
      </c>
      <c r="AE377">
        <f t="shared" si="134"/>
        <v>0</v>
      </c>
      <c r="AF377">
        <f t="shared" si="145"/>
        <v>0</v>
      </c>
      <c r="AG377">
        <f t="shared" si="146"/>
        <v>0</v>
      </c>
      <c r="AH377">
        <f t="shared" si="147"/>
        <v>0</v>
      </c>
      <c r="AI377">
        <f t="shared" si="148"/>
        <v>0</v>
      </c>
      <c r="AJ377">
        <f t="shared" si="149"/>
        <v>0</v>
      </c>
    </row>
    <row r="378" spans="5:36" x14ac:dyDescent="0.2">
      <c r="E378">
        <f t="shared" si="135"/>
        <v>0</v>
      </c>
      <c r="F378">
        <f t="shared" si="125"/>
        <v>0</v>
      </c>
      <c r="G378">
        <f t="shared" si="126"/>
        <v>0</v>
      </c>
      <c r="H378">
        <f t="shared" si="127"/>
        <v>0</v>
      </c>
      <c r="I378">
        <f t="shared" si="136"/>
        <v>0</v>
      </c>
      <c r="J378">
        <f t="shared" si="137"/>
        <v>0</v>
      </c>
      <c r="K378">
        <f t="shared" si="138"/>
        <v>0</v>
      </c>
      <c r="L378">
        <f t="shared" si="139"/>
        <v>0</v>
      </c>
      <c r="M378">
        <f t="shared" si="140"/>
        <v>0</v>
      </c>
      <c r="N378">
        <f t="shared" si="141"/>
        <v>0</v>
      </c>
      <c r="O378">
        <f>IF($B$14,_xlfn.IFNA(INDEX(תמותה!$A$1:$E$121,MATCH(F378,תמותה!$A$1:A$121,0),IF($B$9="זכר",2,4)),1),0)</f>
        <v>0</v>
      </c>
      <c r="P378">
        <f>IF($B$14,_xlfn.IFNA(INDEX('שיפור תמותה'!$A$1:$E$8743,MATCH(F378&amp;G378,'שיפור תמותה'!$C$1:$C$8743,0),IF($B$9="זכר",4,5)),1),0)</f>
        <v>0</v>
      </c>
      <c r="Q378">
        <f>IF($B$14,_xlfn.IFNA(INDEX('שיפור תמותה'!$A$1:$E$8743,MATCH(F378&amp;G378-1,'שיפור תמותה'!$C$1:$C$8743,0),IF($B$9="זכר",4,5)),1),0)</f>
        <v>0</v>
      </c>
      <c r="R378">
        <f t="shared" si="128"/>
        <v>0</v>
      </c>
      <c r="S378">
        <f t="shared" si="129"/>
        <v>0</v>
      </c>
      <c r="T378">
        <f t="shared" si="142"/>
        <v>0</v>
      </c>
      <c r="U378">
        <f t="shared" si="130"/>
        <v>0</v>
      </c>
      <c r="V378">
        <f t="shared" si="131"/>
        <v>0</v>
      </c>
      <c r="W378">
        <f t="shared" si="143"/>
        <v>0</v>
      </c>
      <c r="X378">
        <f>IF($B$15,_xlfn.IFNA(INDEX(תמותה!$A$1:$E$121,MATCH(U378,תמותה!$A$1:A$121,0),IF($B$11="זכר",2,4)),1),0)</f>
        <v>0</v>
      </c>
      <c r="Y378">
        <f>IF($B$15,_xlfn.IFNA(INDEX('שיפור תמותה'!$A$1:$E$8743,MATCH(U378&amp;V378,'שיפור תמותה'!$C$1:$C$8743,0),IF($B$11="זכר",4,5)),1),0)</f>
        <v>0</v>
      </c>
      <c r="Z378">
        <f>IF($B$15,_xlfn.IFNA(INDEX('שיפור תמותה'!$A$1:$E$8743,MATCH(U378&amp;V378-1,'שיפור תמותה'!$C$1:$C$8743,0),IF($B$11="זכר",4,5)),1),0)</f>
        <v>0</v>
      </c>
      <c r="AA378">
        <f t="shared" si="132"/>
        <v>0</v>
      </c>
      <c r="AB378">
        <f t="shared" si="144"/>
        <v>0</v>
      </c>
      <c r="AC378">
        <f>IF($B$15,_xlfn.IFNA(INDEX(תמותה!$A$1:$E$121,MATCH(U378,תמותה!$A$1:A$121,0),IF($B$11="זכר",3,5)),1),0)</f>
        <v>0</v>
      </c>
      <c r="AD378">
        <f t="shared" si="133"/>
        <v>0</v>
      </c>
      <c r="AE378">
        <f t="shared" si="134"/>
        <v>0</v>
      </c>
      <c r="AF378">
        <f t="shared" si="145"/>
        <v>0</v>
      </c>
      <c r="AG378">
        <f t="shared" si="146"/>
        <v>0</v>
      </c>
      <c r="AH378">
        <f t="shared" si="147"/>
        <v>0</v>
      </c>
      <c r="AI378">
        <f t="shared" si="148"/>
        <v>0</v>
      </c>
      <c r="AJ378">
        <f t="shared" si="149"/>
        <v>0</v>
      </c>
    </row>
    <row r="379" spans="5:36" x14ac:dyDescent="0.2">
      <c r="E379">
        <f t="shared" si="135"/>
        <v>0</v>
      </c>
      <c r="F379">
        <f t="shared" si="125"/>
        <v>0</v>
      </c>
      <c r="G379">
        <f t="shared" si="126"/>
        <v>0</v>
      </c>
      <c r="H379">
        <f t="shared" si="127"/>
        <v>0</v>
      </c>
      <c r="I379">
        <f t="shared" si="136"/>
        <v>0</v>
      </c>
      <c r="J379">
        <f t="shared" si="137"/>
        <v>0</v>
      </c>
      <c r="K379">
        <f t="shared" si="138"/>
        <v>0</v>
      </c>
      <c r="L379">
        <f t="shared" si="139"/>
        <v>0</v>
      </c>
      <c r="M379">
        <f t="shared" si="140"/>
        <v>0</v>
      </c>
      <c r="N379">
        <f t="shared" si="141"/>
        <v>0</v>
      </c>
      <c r="O379">
        <f>IF($B$14,_xlfn.IFNA(INDEX(תמותה!$A$1:$E$121,MATCH(F379,תמותה!$A$1:A$121,0),IF($B$9="זכר",2,4)),1),0)</f>
        <v>0</v>
      </c>
      <c r="P379">
        <f>IF($B$14,_xlfn.IFNA(INDEX('שיפור תמותה'!$A$1:$E$8743,MATCH(F379&amp;G379,'שיפור תמותה'!$C$1:$C$8743,0),IF($B$9="זכר",4,5)),1),0)</f>
        <v>0</v>
      </c>
      <c r="Q379">
        <f>IF($B$14,_xlfn.IFNA(INDEX('שיפור תמותה'!$A$1:$E$8743,MATCH(F379&amp;G379-1,'שיפור תמותה'!$C$1:$C$8743,0),IF($B$9="זכר",4,5)),1),0)</f>
        <v>0</v>
      </c>
      <c r="R379">
        <f t="shared" si="128"/>
        <v>0</v>
      </c>
      <c r="S379">
        <f t="shared" si="129"/>
        <v>0</v>
      </c>
      <c r="T379">
        <f t="shared" si="142"/>
        <v>0</v>
      </c>
      <c r="U379">
        <f t="shared" si="130"/>
        <v>0</v>
      </c>
      <c r="V379">
        <f t="shared" si="131"/>
        <v>0</v>
      </c>
      <c r="W379">
        <f t="shared" si="143"/>
        <v>0</v>
      </c>
      <c r="X379">
        <f>IF($B$15,_xlfn.IFNA(INDEX(תמותה!$A$1:$E$121,MATCH(U379,תמותה!$A$1:A$121,0),IF($B$11="זכר",2,4)),1),0)</f>
        <v>0</v>
      </c>
      <c r="Y379">
        <f>IF($B$15,_xlfn.IFNA(INDEX('שיפור תמותה'!$A$1:$E$8743,MATCH(U379&amp;V379,'שיפור תמותה'!$C$1:$C$8743,0),IF($B$11="זכר",4,5)),1),0)</f>
        <v>0</v>
      </c>
      <c r="Z379">
        <f>IF($B$15,_xlfn.IFNA(INDEX('שיפור תמותה'!$A$1:$E$8743,MATCH(U379&amp;V379-1,'שיפור תמותה'!$C$1:$C$8743,0),IF($B$11="זכר",4,5)),1),0)</f>
        <v>0</v>
      </c>
      <c r="AA379">
        <f t="shared" si="132"/>
        <v>0</v>
      </c>
      <c r="AB379">
        <f t="shared" si="144"/>
        <v>0</v>
      </c>
      <c r="AC379">
        <f>IF($B$15,_xlfn.IFNA(INDEX(תמותה!$A$1:$E$121,MATCH(U379,תמותה!$A$1:A$121,0),IF($B$11="זכר",3,5)),1),0)</f>
        <v>0</v>
      </c>
      <c r="AD379">
        <f t="shared" si="133"/>
        <v>0</v>
      </c>
      <c r="AE379">
        <f t="shared" si="134"/>
        <v>0</v>
      </c>
      <c r="AF379">
        <f t="shared" si="145"/>
        <v>0</v>
      </c>
      <c r="AG379">
        <f t="shared" si="146"/>
        <v>0</v>
      </c>
      <c r="AH379">
        <f t="shared" si="147"/>
        <v>0</v>
      </c>
      <c r="AI379">
        <f t="shared" si="148"/>
        <v>0</v>
      </c>
      <c r="AJ379">
        <f t="shared" si="149"/>
        <v>0</v>
      </c>
    </row>
    <row r="380" spans="5:36" x14ac:dyDescent="0.2">
      <c r="E380">
        <f t="shared" si="135"/>
        <v>0</v>
      </c>
      <c r="F380">
        <f t="shared" si="125"/>
        <v>0</v>
      </c>
      <c r="G380">
        <f t="shared" si="126"/>
        <v>0</v>
      </c>
      <c r="H380">
        <f t="shared" si="127"/>
        <v>0</v>
      </c>
      <c r="I380">
        <f t="shared" si="136"/>
        <v>0</v>
      </c>
      <c r="J380">
        <f t="shared" si="137"/>
        <v>0</v>
      </c>
      <c r="K380">
        <f t="shared" si="138"/>
        <v>0</v>
      </c>
      <c r="L380">
        <f t="shared" si="139"/>
        <v>0</v>
      </c>
      <c r="M380">
        <f t="shared" si="140"/>
        <v>0</v>
      </c>
      <c r="N380">
        <f t="shared" si="141"/>
        <v>0</v>
      </c>
      <c r="O380">
        <f>IF($B$14,_xlfn.IFNA(INDEX(תמותה!$A$1:$E$121,MATCH(F380,תמותה!$A$1:A$121,0),IF($B$9="זכר",2,4)),1),0)</f>
        <v>0</v>
      </c>
      <c r="P380">
        <f>IF($B$14,_xlfn.IFNA(INDEX('שיפור תמותה'!$A$1:$E$8743,MATCH(F380&amp;G380,'שיפור תמותה'!$C$1:$C$8743,0),IF($B$9="זכר",4,5)),1),0)</f>
        <v>0</v>
      </c>
      <c r="Q380">
        <f>IF($B$14,_xlfn.IFNA(INDEX('שיפור תמותה'!$A$1:$E$8743,MATCH(F380&amp;G380-1,'שיפור תמותה'!$C$1:$C$8743,0),IF($B$9="זכר",4,5)),1),0)</f>
        <v>0</v>
      </c>
      <c r="R380">
        <f t="shared" si="128"/>
        <v>0</v>
      </c>
      <c r="S380">
        <f t="shared" si="129"/>
        <v>0</v>
      </c>
      <c r="T380">
        <f t="shared" si="142"/>
        <v>0</v>
      </c>
      <c r="U380">
        <f t="shared" si="130"/>
        <v>0</v>
      </c>
      <c r="V380">
        <f t="shared" si="131"/>
        <v>0</v>
      </c>
      <c r="W380">
        <f t="shared" si="143"/>
        <v>0</v>
      </c>
      <c r="X380">
        <f>IF($B$15,_xlfn.IFNA(INDEX(תמותה!$A$1:$E$121,MATCH(U380,תמותה!$A$1:A$121,0),IF($B$11="זכר",2,4)),1),0)</f>
        <v>0</v>
      </c>
      <c r="Y380">
        <f>IF($B$15,_xlfn.IFNA(INDEX('שיפור תמותה'!$A$1:$E$8743,MATCH(U380&amp;V380,'שיפור תמותה'!$C$1:$C$8743,0),IF($B$11="זכר",4,5)),1),0)</f>
        <v>0</v>
      </c>
      <c r="Z380">
        <f>IF($B$15,_xlfn.IFNA(INDEX('שיפור תמותה'!$A$1:$E$8743,MATCH(U380&amp;V380-1,'שיפור תמותה'!$C$1:$C$8743,0),IF($B$11="זכר",4,5)),1),0)</f>
        <v>0</v>
      </c>
      <c r="AA380">
        <f t="shared" si="132"/>
        <v>0</v>
      </c>
      <c r="AB380">
        <f t="shared" si="144"/>
        <v>0</v>
      </c>
      <c r="AC380">
        <f>IF($B$15,_xlfn.IFNA(INDEX(תמותה!$A$1:$E$121,MATCH(U380,תמותה!$A$1:A$121,0),IF($B$11="זכר",3,5)),1),0)</f>
        <v>0</v>
      </c>
      <c r="AD380">
        <f t="shared" si="133"/>
        <v>0</v>
      </c>
      <c r="AE380">
        <f t="shared" si="134"/>
        <v>0</v>
      </c>
      <c r="AF380">
        <f t="shared" si="145"/>
        <v>0</v>
      </c>
      <c r="AG380">
        <f t="shared" si="146"/>
        <v>0</v>
      </c>
      <c r="AH380">
        <f t="shared" si="147"/>
        <v>0</v>
      </c>
      <c r="AI380">
        <f t="shared" si="148"/>
        <v>0</v>
      </c>
      <c r="AJ380">
        <f t="shared" si="149"/>
        <v>0</v>
      </c>
    </row>
    <row r="381" spans="5:36" x14ac:dyDescent="0.2">
      <c r="E381">
        <f t="shared" si="135"/>
        <v>0</v>
      </c>
      <c r="F381">
        <f t="shared" si="125"/>
        <v>0</v>
      </c>
      <c r="G381">
        <f t="shared" si="126"/>
        <v>0</v>
      </c>
      <c r="H381">
        <f t="shared" si="127"/>
        <v>0</v>
      </c>
      <c r="I381">
        <f t="shared" si="136"/>
        <v>0</v>
      </c>
      <c r="J381">
        <f t="shared" si="137"/>
        <v>0</v>
      </c>
      <c r="K381">
        <f t="shared" si="138"/>
        <v>0</v>
      </c>
      <c r="L381">
        <f t="shared" si="139"/>
        <v>0</v>
      </c>
      <c r="M381">
        <f t="shared" si="140"/>
        <v>0</v>
      </c>
      <c r="N381">
        <f t="shared" si="141"/>
        <v>0</v>
      </c>
      <c r="O381">
        <f>IF($B$14,_xlfn.IFNA(INDEX(תמותה!$A$1:$E$121,MATCH(F381,תמותה!$A$1:A$121,0),IF($B$9="זכר",2,4)),1),0)</f>
        <v>0</v>
      </c>
      <c r="P381">
        <f>IF($B$14,_xlfn.IFNA(INDEX('שיפור תמותה'!$A$1:$E$8743,MATCH(F381&amp;G381,'שיפור תמותה'!$C$1:$C$8743,0),IF($B$9="זכר",4,5)),1),0)</f>
        <v>0</v>
      </c>
      <c r="Q381">
        <f>IF($B$14,_xlfn.IFNA(INDEX('שיפור תמותה'!$A$1:$E$8743,MATCH(F381&amp;G381-1,'שיפור תמותה'!$C$1:$C$8743,0),IF($B$9="זכר",4,5)),1),0)</f>
        <v>0</v>
      </c>
      <c r="R381">
        <f t="shared" si="128"/>
        <v>0</v>
      </c>
      <c r="S381">
        <f t="shared" si="129"/>
        <v>0</v>
      </c>
      <c r="T381">
        <f t="shared" si="142"/>
        <v>0</v>
      </c>
      <c r="U381">
        <f t="shared" si="130"/>
        <v>0</v>
      </c>
      <c r="V381">
        <f t="shared" si="131"/>
        <v>0</v>
      </c>
      <c r="W381">
        <f t="shared" si="143"/>
        <v>0</v>
      </c>
      <c r="X381">
        <f>IF($B$15,_xlfn.IFNA(INDEX(תמותה!$A$1:$E$121,MATCH(U381,תמותה!$A$1:A$121,0),IF($B$11="זכר",2,4)),1),0)</f>
        <v>0</v>
      </c>
      <c r="Y381">
        <f>IF($B$15,_xlfn.IFNA(INDEX('שיפור תמותה'!$A$1:$E$8743,MATCH(U381&amp;V381,'שיפור תמותה'!$C$1:$C$8743,0),IF($B$11="זכר",4,5)),1),0)</f>
        <v>0</v>
      </c>
      <c r="Z381">
        <f>IF($B$15,_xlfn.IFNA(INDEX('שיפור תמותה'!$A$1:$E$8743,MATCH(U381&amp;V381-1,'שיפור תמותה'!$C$1:$C$8743,0),IF($B$11="זכר",4,5)),1),0)</f>
        <v>0</v>
      </c>
      <c r="AA381">
        <f t="shared" si="132"/>
        <v>0</v>
      </c>
      <c r="AB381">
        <f t="shared" si="144"/>
        <v>0</v>
      </c>
      <c r="AC381">
        <f>IF($B$15,_xlfn.IFNA(INDEX(תמותה!$A$1:$E$121,MATCH(U381,תמותה!$A$1:A$121,0),IF($B$11="זכר",3,5)),1),0)</f>
        <v>0</v>
      </c>
      <c r="AD381">
        <f t="shared" si="133"/>
        <v>0</v>
      </c>
      <c r="AE381">
        <f t="shared" si="134"/>
        <v>0</v>
      </c>
      <c r="AF381">
        <f t="shared" si="145"/>
        <v>0</v>
      </c>
      <c r="AG381">
        <f t="shared" si="146"/>
        <v>0</v>
      </c>
      <c r="AH381">
        <f t="shared" si="147"/>
        <v>0</v>
      </c>
      <c r="AI381">
        <f t="shared" si="148"/>
        <v>0</v>
      </c>
      <c r="AJ381">
        <f t="shared" si="149"/>
        <v>0</v>
      </c>
    </row>
    <row r="382" spans="5:36" x14ac:dyDescent="0.2">
      <c r="E382">
        <f t="shared" si="135"/>
        <v>0</v>
      </c>
      <c r="F382">
        <f t="shared" si="125"/>
        <v>0</v>
      </c>
      <c r="G382">
        <f t="shared" si="126"/>
        <v>0</v>
      </c>
      <c r="H382">
        <f t="shared" si="127"/>
        <v>0</v>
      </c>
      <c r="I382">
        <f t="shared" si="136"/>
        <v>0</v>
      </c>
      <c r="J382">
        <f t="shared" si="137"/>
        <v>0</v>
      </c>
      <c r="K382">
        <f t="shared" si="138"/>
        <v>0</v>
      </c>
      <c r="L382">
        <f t="shared" si="139"/>
        <v>0</v>
      </c>
      <c r="M382">
        <f t="shared" si="140"/>
        <v>0</v>
      </c>
      <c r="N382">
        <f t="shared" si="141"/>
        <v>0</v>
      </c>
      <c r="O382">
        <f>IF($B$14,_xlfn.IFNA(INDEX(תמותה!$A$1:$E$121,MATCH(F382,תמותה!$A$1:A$121,0),IF($B$9="זכר",2,4)),1),0)</f>
        <v>0</v>
      </c>
      <c r="P382">
        <f>IF($B$14,_xlfn.IFNA(INDEX('שיפור תמותה'!$A$1:$E$8743,MATCH(F382&amp;G382,'שיפור תמותה'!$C$1:$C$8743,0),IF($B$9="זכר",4,5)),1),0)</f>
        <v>0</v>
      </c>
      <c r="Q382">
        <f>IF($B$14,_xlfn.IFNA(INDEX('שיפור תמותה'!$A$1:$E$8743,MATCH(F382&amp;G382-1,'שיפור תמותה'!$C$1:$C$8743,0),IF($B$9="זכר",4,5)),1),0)</f>
        <v>0</v>
      </c>
      <c r="R382">
        <f t="shared" si="128"/>
        <v>0</v>
      </c>
      <c r="S382">
        <f t="shared" si="129"/>
        <v>0</v>
      </c>
      <c r="T382">
        <f t="shared" si="142"/>
        <v>0</v>
      </c>
      <c r="U382">
        <f t="shared" si="130"/>
        <v>0</v>
      </c>
      <c r="V382">
        <f t="shared" si="131"/>
        <v>0</v>
      </c>
      <c r="W382">
        <f t="shared" si="143"/>
        <v>0</v>
      </c>
      <c r="X382">
        <f>IF($B$15,_xlfn.IFNA(INDEX(תמותה!$A$1:$E$121,MATCH(U382,תמותה!$A$1:A$121,0),IF($B$11="זכר",2,4)),1),0)</f>
        <v>0</v>
      </c>
      <c r="Y382">
        <f>IF($B$15,_xlfn.IFNA(INDEX('שיפור תמותה'!$A$1:$E$8743,MATCH(U382&amp;V382,'שיפור תמותה'!$C$1:$C$8743,0),IF($B$11="זכר",4,5)),1),0)</f>
        <v>0</v>
      </c>
      <c r="Z382">
        <f>IF($B$15,_xlfn.IFNA(INDEX('שיפור תמותה'!$A$1:$E$8743,MATCH(U382&amp;V382-1,'שיפור תמותה'!$C$1:$C$8743,0),IF($B$11="זכר",4,5)),1),0)</f>
        <v>0</v>
      </c>
      <c r="AA382">
        <f t="shared" si="132"/>
        <v>0</v>
      </c>
      <c r="AB382">
        <f t="shared" si="144"/>
        <v>0</v>
      </c>
      <c r="AC382">
        <f>IF($B$15,_xlfn.IFNA(INDEX(תמותה!$A$1:$E$121,MATCH(U382,תמותה!$A$1:A$121,0),IF($B$11="זכר",3,5)),1),0)</f>
        <v>0</v>
      </c>
      <c r="AD382">
        <f t="shared" si="133"/>
        <v>0</v>
      </c>
      <c r="AE382">
        <f t="shared" si="134"/>
        <v>0</v>
      </c>
      <c r="AF382">
        <f t="shared" si="145"/>
        <v>0</v>
      </c>
      <c r="AG382">
        <f t="shared" si="146"/>
        <v>0</v>
      </c>
      <c r="AH382">
        <f t="shared" si="147"/>
        <v>0</v>
      </c>
      <c r="AI382">
        <f t="shared" si="148"/>
        <v>0</v>
      </c>
      <c r="AJ382">
        <f t="shared" si="149"/>
        <v>0</v>
      </c>
    </row>
    <row r="383" spans="5:36" x14ac:dyDescent="0.2">
      <c r="E383">
        <f t="shared" si="135"/>
        <v>0</v>
      </c>
      <c r="F383">
        <f t="shared" si="125"/>
        <v>0</v>
      </c>
      <c r="G383">
        <f t="shared" si="126"/>
        <v>0</v>
      </c>
      <c r="H383">
        <f t="shared" si="127"/>
        <v>0</v>
      </c>
      <c r="I383">
        <f t="shared" si="136"/>
        <v>0</v>
      </c>
      <c r="J383">
        <f t="shared" si="137"/>
        <v>0</v>
      </c>
      <c r="K383">
        <f t="shared" si="138"/>
        <v>0</v>
      </c>
      <c r="L383">
        <f t="shared" si="139"/>
        <v>0</v>
      </c>
      <c r="M383">
        <f t="shared" si="140"/>
        <v>0</v>
      </c>
      <c r="N383">
        <f t="shared" si="141"/>
        <v>0</v>
      </c>
      <c r="O383">
        <f>IF($B$14,_xlfn.IFNA(INDEX(תמותה!$A$1:$E$121,MATCH(F383,תמותה!$A$1:A$121,0),IF($B$9="זכר",2,4)),1),0)</f>
        <v>0</v>
      </c>
      <c r="P383">
        <f>IF($B$14,_xlfn.IFNA(INDEX('שיפור תמותה'!$A$1:$E$8743,MATCH(F383&amp;G383,'שיפור תמותה'!$C$1:$C$8743,0),IF($B$9="זכר",4,5)),1),0)</f>
        <v>0</v>
      </c>
      <c r="Q383">
        <f>IF($B$14,_xlfn.IFNA(INDEX('שיפור תמותה'!$A$1:$E$8743,MATCH(F383&amp;G383-1,'שיפור תמותה'!$C$1:$C$8743,0),IF($B$9="זכר",4,5)),1),0)</f>
        <v>0</v>
      </c>
      <c r="R383">
        <f t="shared" si="128"/>
        <v>0</v>
      </c>
      <c r="S383">
        <f t="shared" si="129"/>
        <v>0</v>
      </c>
      <c r="T383">
        <f t="shared" si="142"/>
        <v>0</v>
      </c>
      <c r="U383">
        <f t="shared" si="130"/>
        <v>0</v>
      </c>
      <c r="V383">
        <f t="shared" si="131"/>
        <v>0</v>
      </c>
      <c r="W383">
        <f t="shared" si="143"/>
        <v>0</v>
      </c>
      <c r="X383">
        <f>IF($B$15,_xlfn.IFNA(INDEX(תמותה!$A$1:$E$121,MATCH(U383,תמותה!$A$1:A$121,0),IF($B$11="זכר",2,4)),1),0)</f>
        <v>0</v>
      </c>
      <c r="Y383">
        <f>IF($B$15,_xlfn.IFNA(INDEX('שיפור תמותה'!$A$1:$E$8743,MATCH(U383&amp;V383,'שיפור תמותה'!$C$1:$C$8743,0),IF($B$11="זכר",4,5)),1),0)</f>
        <v>0</v>
      </c>
      <c r="Z383">
        <f>IF($B$15,_xlfn.IFNA(INDEX('שיפור תמותה'!$A$1:$E$8743,MATCH(U383&amp;V383-1,'שיפור תמותה'!$C$1:$C$8743,0),IF($B$11="זכר",4,5)),1),0)</f>
        <v>0</v>
      </c>
      <c r="AA383">
        <f t="shared" si="132"/>
        <v>0</v>
      </c>
      <c r="AB383">
        <f t="shared" si="144"/>
        <v>0</v>
      </c>
      <c r="AC383">
        <f>IF($B$15,_xlfn.IFNA(INDEX(תמותה!$A$1:$E$121,MATCH(U383,תמותה!$A$1:A$121,0),IF($B$11="זכר",3,5)),1),0)</f>
        <v>0</v>
      </c>
      <c r="AD383">
        <f t="shared" si="133"/>
        <v>0</v>
      </c>
      <c r="AE383">
        <f t="shared" si="134"/>
        <v>0</v>
      </c>
      <c r="AF383">
        <f t="shared" si="145"/>
        <v>0</v>
      </c>
      <c r="AG383">
        <f t="shared" si="146"/>
        <v>0</v>
      </c>
      <c r="AH383">
        <f t="shared" si="147"/>
        <v>0</v>
      </c>
      <c r="AI383">
        <f t="shared" si="148"/>
        <v>0</v>
      </c>
      <c r="AJ383">
        <f t="shared" si="149"/>
        <v>0</v>
      </c>
    </row>
    <row r="384" spans="5:36" x14ac:dyDescent="0.2">
      <c r="E384">
        <f t="shared" si="135"/>
        <v>0</v>
      </c>
      <c r="F384">
        <f t="shared" si="125"/>
        <v>0</v>
      </c>
      <c r="G384">
        <f t="shared" si="126"/>
        <v>0</v>
      </c>
      <c r="H384">
        <f t="shared" si="127"/>
        <v>0</v>
      </c>
      <c r="I384">
        <f t="shared" si="136"/>
        <v>0</v>
      </c>
      <c r="J384">
        <f t="shared" si="137"/>
        <v>0</v>
      </c>
      <c r="K384">
        <f t="shared" si="138"/>
        <v>0</v>
      </c>
      <c r="L384">
        <f t="shared" si="139"/>
        <v>0</v>
      </c>
      <c r="M384">
        <f t="shared" si="140"/>
        <v>0</v>
      </c>
      <c r="N384">
        <f t="shared" si="141"/>
        <v>0</v>
      </c>
      <c r="O384">
        <f>IF($B$14,_xlfn.IFNA(INDEX(תמותה!$A$1:$E$121,MATCH(F384,תמותה!$A$1:A$121,0),IF($B$9="זכר",2,4)),1),0)</f>
        <v>0</v>
      </c>
      <c r="P384">
        <f>IF($B$14,_xlfn.IFNA(INDEX('שיפור תמותה'!$A$1:$E$8743,MATCH(F384&amp;G384,'שיפור תמותה'!$C$1:$C$8743,0),IF($B$9="זכר",4,5)),1),0)</f>
        <v>0</v>
      </c>
      <c r="Q384">
        <f>IF($B$14,_xlfn.IFNA(INDEX('שיפור תמותה'!$A$1:$E$8743,MATCH(F384&amp;G384-1,'שיפור תמותה'!$C$1:$C$8743,0),IF($B$9="זכר",4,5)),1),0)</f>
        <v>0</v>
      </c>
      <c r="R384">
        <f t="shared" si="128"/>
        <v>0</v>
      </c>
      <c r="S384">
        <f t="shared" si="129"/>
        <v>0</v>
      </c>
      <c r="T384">
        <f t="shared" si="142"/>
        <v>0</v>
      </c>
      <c r="U384">
        <f t="shared" si="130"/>
        <v>0</v>
      </c>
      <c r="V384">
        <f t="shared" si="131"/>
        <v>0</v>
      </c>
      <c r="W384">
        <f t="shared" si="143"/>
        <v>0</v>
      </c>
      <c r="X384">
        <f>IF($B$15,_xlfn.IFNA(INDEX(תמותה!$A$1:$E$121,MATCH(U384,תמותה!$A$1:A$121,0),IF($B$11="זכר",2,4)),1),0)</f>
        <v>0</v>
      </c>
      <c r="Y384">
        <f>IF($B$15,_xlfn.IFNA(INDEX('שיפור תמותה'!$A$1:$E$8743,MATCH(U384&amp;V384,'שיפור תמותה'!$C$1:$C$8743,0),IF($B$11="זכר",4,5)),1),0)</f>
        <v>0</v>
      </c>
      <c r="Z384">
        <f>IF($B$15,_xlfn.IFNA(INDEX('שיפור תמותה'!$A$1:$E$8743,MATCH(U384&amp;V384-1,'שיפור תמותה'!$C$1:$C$8743,0),IF($B$11="זכר",4,5)),1),0)</f>
        <v>0</v>
      </c>
      <c r="AA384">
        <f t="shared" si="132"/>
        <v>0</v>
      </c>
      <c r="AB384">
        <f t="shared" si="144"/>
        <v>0</v>
      </c>
      <c r="AC384">
        <f>IF($B$15,_xlfn.IFNA(INDEX(תמותה!$A$1:$E$121,MATCH(U384,תמותה!$A$1:A$121,0),IF($B$11="זכר",3,5)),1),0)</f>
        <v>0</v>
      </c>
      <c r="AD384">
        <f t="shared" si="133"/>
        <v>0</v>
      </c>
      <c r="AE384">
        <f t="shared" si="134"/>
        <v>0</v>
      </c>
      <c r="AF384">
        <f t="shared" si="145"/>
        <v>0</v>
      </c>
      <c r="AG384">
        <f t="shared" si="146"/>
        <v>0</v>
      </c>
      <c r="AH384">
        <f t="shared" si="147"/>
        <v>0</v>
      </c>
      <c r="AI384">
        <f t="shared" si="148"/>
        <v>0</v>
      </c>
      <c r="AJ384">
        <f t="shared" si="149"/>
        <v>0</v>
      </c>
    </row>
    <row r="385" spans="5:36" x14ac:dyDescent="0.2">
      <c r="E385">
        <f t="shared" si="135"/>
        <v>0</v>
      </c>
      <c r="F385">
        <f t="shared" si="125"/>
        <v>0</v>
      </c>
      <c r="G385">
        <f t="shared" si="126"/>
        <v>0</v>
      </c>
      <c r="H385">
        <f t="shared" si="127"/>
        <v>0</v>
      </c>
      <c r="I385">
        <f t="shared" si="136"/>
        <v>0</v>
      </c>
      <c r="J385">
        <f t="shared" si="137"/>
        <v>0</v>
      </c>
      <c r="K385">
        <f t="shared" si="138"/>
        <v>0</v>
      </c>
      <c r="L385">
        <f t="shared" si="139"/>
        <v>0</v>
      </c>
      <c r="M385">
        <f t="shared" si="140"/>
        <v>0</v>
      </c>
      <c r="N385">
        <f t="shared" si="141"/>
        <v>0</v>
      </c>
      <c r="O385">
        <f>IF($B$14,_xlfn.IFNA(INDEX(תמותה!$A$1:$E$121,MATCH(F385,תמותה!$A$1:A$121,0),IF($B$9="זכר",2,4)),1),0)</f>
        <v>0</v>
      </c>
      <c r="P385">
        <f>IF($B$14,_xlfn.IFNA(INDEX('שיפור תמותה'!$A$1:$E$8743,MATCH(F385&amp;G385,'שיפור תמותה'!$C$1:$C$8743,0),IF($B$9="זכר",4,5)),1),0)</f>
        <v>0</v>
      </c>
      <c r="Q385">
        <f>IF($B$14,_xlfn.IFNA(INDEX('שיפור תמותה'!$A$1:$E$8743,MATCH(F385&amp;G385-1,'שיפור תמותה'!$C$1:$C$8743,0),IF($B$9="זכר",4,5)),1),0)</f>
        <v>0</v>
      </c>
      <c r="R385">
        <f t="shared" si="128"/>
        <v>0</v>
      </c>
      <c r="S385">
        <f t="shared" si="129"/>
        <v>0</v>
      </c>
      <c r="T385">
        <f t="shared" si="142"/>
        <v>0</v>
      </c>
      <c r="U385">
        <f t="shared" si="130"/>
        <v>0</v>
      </c>
      <c r="V385">
        <f t="shared" si="131"/>
        <v>0</v>
      </c>
      <c r="W385">
        <f t="shared" si="143"/>
        <v>0</v>
      </c>
      <c r="X385">
        <f>IF($B$15,_xlfn.IFNA(INDEX(תמותה!$A$1:$E$121,MATCH(U385,תמותה!$A$1:A$121,0),IF($B$11="זכר",2,4)),1),0)</f>
        <v>0</v>
      </c>
      <c r="Y385">
        <f>IF($B$15,_xlfn.IFNA(INDEX('שיפור תמותה'!$A$1:$E$8743,MATCH(U385&amp;V385,'שיפור תמותה'!$C$1:$C$8743,0),IF($B$11="זכר",4,5)),1),0)</f>
        <v>0</v>
      </c>
      <c r="Z385">
        <f>IF($B$15,_xlfn.IFNA(INDEX('שיפור תמותה'!$A$1:$E$8743,MATCH(U385&amp;V385-1,'שיפור תמותה'!$C$1:$C$8743,0),IF($B$11="זכר",4,5)),1),0)</f>
        <v>0</v>
      </c>
      <c r="AA385">
        <f t="shared" si="132"/>
        <v>0</v>
      </c>
      <c r="AB385">
        <f t="shared" si="144"/>
        <v>0</v>
      </c>
      <c r="AC385">
        <f>IF($B$15,_xlfn.IFNA(INDEX(תמותה!$A$1:$E$121,MATCH(U385,תמותה!$A$1:A$121,0),IF($B$11="זכר",3,5)),1),0)</f>
        <v>0</v>
      </c>
      <c r="AD385">
        <f t="shared" si="133"/>
        <v>0</v>
      </c>
      <c r="AE385">
        <f t="shared" si="134"/>
        <v>0</v>
      </c>
      <c r="AF385">
        <f t="shared" si="145"/>
        <v>0</v>
      </c>
      <c r="AG385">
        <f t="shared" si="146"/>
        <v>0</v>
      </c>
      <c r="AH385">
        <f t="shared" si="147"/>
        <v>0</v>
      </c>
      <c r="AI385">
        <f t="shared" si="148"/>
        <v>0</v>
      </c>
      <c r="AJ385">
        <f t="shared" si="149"/>
        <v>0</v>
      </c>
    </row>
    <row r="386" spans="5:36" x14ac:dyDescent="0.2">
      <c r="E386">
        <f t="shared" si="135"/>
        <v>0</v>
      </c>
      <c r="F386">
        <f t="shared" si="125"/>
        <v>0</v>
      </c>
      <c r="G386">
        <f t="shared" si="126"/>
        <v>0</v>
      </c>
      <c r="H386">
        <f t="shared" si="127"/>
        <v>0</v>
      </c>
      <c r="I386">
        <f t="shared" si="136"/>
        <v>0</v>
      </c>
      <c r="J386">
        <f t="shared" si="137"/>
        <v>0</v>
      </c>
      <c r="K386">
        <f t="shared" si="138"/>
        <v>0</v>
      </c>
      <c r="L386">
        <f t="shared" si="139"/>
        <v>0</v>
      </c>
      <c r="M386">
        <f t="shared" si="140"/>
        <v>0</v>
      </c>
      <c r="N386">
        <f t="shared" si="141"/>
        <v>0</v>
      </c>
      <c r="O386">
        <f>IF($B$14,_xlfn.IFNA(INDEX(תמותה!$A$1:$E$121,MATCH(F386,תמותה!$A$1:A$121,0),IF($B$9="זכר",2,4)),1),0)</f>
        <v>0</v>
      </c>
      <c r="P386">
        <f>IF($B$14,_xlfn.IFNA(INDEX('שיפור תמותה'!$A$1:$E$8743,MATCH(F386&amp;G386,'שיפור תמותה'!$C$1:$C$8743,0),IF($B$9="זכר",4,5)),1),0)</f>
        <v>0</v>
      </c>
      <c r="Q386">
        <f>IF($B$14,_xlfn.IFNA(INDEX('שיפור תמותה'!$A$1:$E$8743,MATCH(F386&amp;G386-1,'שיפור תמותה'!$C$1:$C$8743,0),IF($B$9="זכר",4,5)),1),0)</f>
        <v>0</v>
      </c>
      <c r="R386">
        <f t="shared" si="128"/>
        <v>0</v>
      </c>
      <c r="S386">
        <f t="shared" si="129"/>
        <v>0</v>
      </c>
      <c r="T386">
        <f t="shared" si="142"/>
        <v>0</v>
      </c>
      <c r="U386">
        <f t="shared" si="130"/>
        <v>0</v>
      </c>
      <c r="V386">
        <f t="shared" si="131"/>
        <v>0</v>
      </c>
      <c r="W386">
        <f t="shared" si="143"/>
        <v>0</v>
      </c>
      <c r="X386">
        <f>IF($B$15,_xlfn.IFNA(INDEX(תמותה!$A$1:$E$121,MATCH(U386,תמותה!$A$1:A$121,0),IF($B$11="זכר",2,4)),1),0)</f>
        <v>0</v>
      </c>
      <c r="Y386">
        <f>IF($B$15,_xlfn.IFNA(INDEX('שיפור תמותה'!$A$1:$E$8743,MATCH(U386&amp;V386,'שיפור תמותה'!$C$1:$C$8743,0),IF($B$11="זכר",4,5)),1),0)</f>
        <v>0</v>
      </c>
      <c r="Z386">
        <f>IF($B$15,_xlfn.IFNA(INDEX('שיפור תמותה'!$A$1:$E$8743,MATCH(U386&amp;V386-1,'שיפור תמותה'!$C$1:$C$8743,0),IF($B$11="זכר",4,5)),1),0)</f>
        <v>0</v>
      </c>
      <c r="AA386">
        <f t="shared" si="132"/>
        <v>0</v>
      </c>
      <c r="AB386">
        <f t="shared" si="144"/>
        <v>0</v>
      </c>
      <c r="AC386">
        <f>IF($B$15,_xlfn.IFNA(INDEX(תמותה!$A$1:$E$121,MATCH(U386,תמותה!$A$1:A$121,0),IF($B$11="זכר",3,5)),1),0)</f>
        <v>0</v>
      </c>
      <c r="AD386">
        <f t="shared" si="133"/>
        <v>0</v>
      </c>
      <c r="AE386">
        <f t="shared" si="134"/>
        <v>0</v>
      </c>
      <c r="AF386">
        <f t="shared" si="145"/>
        <v>0</v>
      </c>
      <c r="AG386">
        <f t="shared" si="146"/>
        <v>0</v>
      </c>
      <c r="AH386">
        <f t="shared" si="147"/>
        <v>0</v>
      </c>
      <c r="AI386">
        <f t="shared" si="148"/>
        <v>0</v>
      </c>
      <c r="AJ386">
        <f t="shared" si="149"/>
        <v>0</v>
      </c>
    </row>
    <row r="387" spans="5:36" x14ac:dyDescent="0.2">
      <c r="E387">
        <f t="shared" si="135"/>
        <v>0</v>
      </c>
      <c r="F387">
        <f t="shared" ref="F387:F450" si="150">IF($B$14,ROUNDDOWN(E387/12,0),0)</f>
        <v>0</v>
      </c>
      <c r="G387">
        <f t="shared" ref="G387:G450" si="151">IF($B$14,ROUNDDOWN(($B$7+E387)/12,0),0)</f>
        <v>0</v>
      </c>
      <c r="H387">
        <f t="shared" ref="H387:H450" si="152">IF($B$14,(1+$B$2)^((E387-$E$2+1)/12),0)</f>
        <v>0</v>
      </c>
      <c r="I387">
        <f t="shared" si="136"/>
        <v>0</v>
      </c>
      <c r="J387">
        <f t="shared" si="137"/>
        <v>0</v>
      </c>
      <c r="K387">
        <f t="shared" si="138"/>
        <v>0</v>
      </c>
      <c r="L387">
        <f t="shared" si="139"/>
        <v>0</v>
      </c>
      <c r="M387">
        <f t="shared" si="140"/>
        <v>0</v>
      </c>
      <c r="N387">
        <f t="shared" si="141"/>
        <v>0</v>
      </c>
      <c r="O387">
        <f>IF($B$14,_xlfn.IFNA(INDEX(תמותה!$A$1:$E$121,MATCH(F387,תמותה!$A$1:A$121,0),IF($B$9="זכר",2,4)),1),0)</f>
        <v>0</v>
      </c>
      <c r="P387">
        <f>IF($B$14,_xlfn.IFNA(INDEX('שיפור תמותה'!$A$1:$E$8743,MATCH(F387&amp;G387,'שיפור תמותה'!$C$1:$C$8743,0),IF($B$9="זכר",4,5)),1),0)</f>
        <v>0</v>
      </c>
      <c r="Q387">
        <f>IF($B$14,_xlfn.IFNA(INDEX('שיפור תמותה'!$A$1:$E$8743,MATCH(F387&amp;G387-1,'שיפור תמותה'!$C$1:$C$8743,0),IF($B$9="זכר",4,5)),1),0)</f>
        <v>0</v>
      </c>
      <c r="R387">
        <f t="shared" ref="R387:R450" si="153">IF($B$14,AVERAGE(P387:Q387),0)</f>
        <v>0</v>
      </c>
      <c r="S387">
        <f t="shared" ref="S387:S450" si="154">IF($B$14,IF(E387&lt;$B$12,(1-(1-O387)^(1/12))*R387,1),0)</f>
        <v>0</v>
      </c>
      <c r="T387">
        <f t="shared" si="142"/>
        <v>0</v>
      </c>
      <c r="U387">
        <f t="shared" ref="U387:U450" si="155">IF($B$15,ROUNDDOWN(T387/12,0),0)</f>
        <v>0</v>
      </c>
      <c r="V387">
        <f t="shared" ref="V387:V450" si="156">IF($B$15,ROUNDDOWN(($B$8+T387)/12,0),0)</f>
        <v>0</v>
      </c>
      <c r="W387">
        <f t="shared" si="143"/>
        <v>0</v>
      </c>
      <c r="X387">
        <f>IF($B$15,_xlfn.IFNA(INDEX(תמותה!$A$1:$E$121,MATCH(U387,תמותה!$A$1:A$121,0),IF($B$11="זכר",2,4)),1),0)</f>
        <v>0</v>
      </c>
      <c r="Y387">
        <f>IF($B$15,_xlfn.IFNA(INDEX('שיפור תמותה'!$A$1:$E$8743,MATCH(U387&amp;V387,'שיפור תמותה'!$C$1:$C$8743,0),IF($B$11="זכר",4,5)),1),0)</f>
        <v>0</v>
      </c>
      <c r="Z387">
        <f>IF($B$15,_xlfn.IFNA(INDEX('שיפור תמותה'!$A$1:$E$8743,MATCH(U387&amp;V387-1,'שיפור תמותה'!$C$1:$C$8743,0),IF($B$11="זכר",4,5)),1),0)</f>
        <v>0</v>
      </c>
      <c r="AA387">
        <f t="shared" ref="AA387:AA450" si="157">IF($B$15,AVERAGE(Y387:Z387),0)</f>
        <v>0</v>
      </c>
      <c r="AB387">
        <f t="shared" si="144"/>
        <v>0</v>
      </c>
      <c r="AC387">
        <f>IF($B$15,_xlfn.IFNA(INDEX(תמותה!$A$1:$E$121,MATCH(U387,תמותה!$A$1:A$121,0),IF($B$11="זכר",3,5)),1),0)</f>
        <v>0</v>
      </c>
      <c r="AD387">
        <f t="shared" ref="AD387:AD450" si="158">IF($B$15,IF(T387&lt;$B$12,(1-(1-X387)^(1/12))*AA387,1),0)</f>
        <v>0</v>
      </c>
      <c r="AE387">
        <f t="shared" ref="AE387:AE450" si="159">IF($B$15,IF(T387&lt;$B$12,(1-(1-AC387)^(1/12))*AA387,1),0)</f>
        <v>0</v>
      </c>
      <c r="AF387">
        <f t="shared" si="145"/>
        <v>0</v>
      </c>
      <c r="AG387">
        <f t="shared" si="146"/>
        <v>0</v>
      </c>
      <c r="AH387">
        <f t="shared" si="147"/>
        <v>0</v>
      </c>
      <c r="AI387">
        <f t="shared" si="148"/>
        <v>0</v>
      </c>
      <c r="AJ387">
        <f t="shared" si="149"/>
        <v>0</v>
      </c>
    </row>
    <row r="388" spans="5:36" x14ac:dyDescent="0.2">
      <c r="E388">
        <f t="shared" ref="E388:E451" si="160">IF($B$14,E387+1,0)</f>
        <v>0</v>
      </c>
      <c r="F388">
        <f t="shared" si="150"/>
        <v>0</v>
      </c>
      <c r="G388">
        <f t="shared" si="151"/>
        <v>0</v>
      </c>
      <c r="H388">
        <f t="shared" si="152"/>
        <v>0</v>
      </c>
      <c r="I388">
        <f t="shared" ref="I388:I451" si="161">IF($B$14,IF(E388&lt;=$B$3,IF(AND((E388-$E$2)&lt;0,E388&lt;$B$4),I387+1/H388,I387+N387/H388)),0)</f>
        <v>0</v>
      </c>
      <c r="J388">
        <f t="shared" ref="J388:J451" si="162">IF($B$14,IF(E388&lt;=$B$3,IF(AND((E388-$E$2)&lt;60,E388&lt;$B$4),J387+1/H388,J387+N387/H388)),0)</f>
        <v>0</v>
      </c>
      <c r="K388">
        <f t="shared" ref="K388:K451" si="163">IF($B$14,IF(E388&lt;=$B$3,IF(AND((E388-$E$2)&lt;120,E388&lt;$B$4),K387+1/H388,K387+N387/H388)),0)</f>
        <v>0</v>
      </c>
      <c r="L388">
        <f t="shared" ref="L388:L451" si="164">IF($B$14,IF(E388&lt;=$B$3,IF(AND((E388-$E$2)&lt;180,E388&lt;$B$4),L387+1/H388,L387+N387/H388)),0)</f>
        <v>0</v>
      </c>
      <c r="M388">
        <f t="shared" ref="M388:M451" si="165">IF($B$14,IF(E388&lt;=$B$3,IF(AND((E388-$E$2)&lt;240,E388&lt;$B$4),M387+1/H388,M387+N387/H388)),0)</f>
        <v>0</v>
      </c>
      <c r="N388">
        <f t="shared" ref="N388:N451" si="166">IF($B$14,N387*(1-S388),0)</f>
        <v>0</v>
      </c>
      <c r="O388">
        <f>IF($B$14,_xlfn.IFNA(INDEX(תמותה!$A$1:$E$121,MATCH(F388,תמותה!$A$1:A$121,0),IF($B$9="זכר",2,4)),1),0)</f>
        <v>0</v>
      </c>
      <c r="P388">
        <f>IF($B$14,_xlfn.IFNA(INDEX('שיפור תמותה'!$A$1:$E$8743,MATCH(F388&amp;G388,'שיפור תמותה'!$C$1:$C$8743,0),IF($B$9="זכר",4,5)),1),0)</f>
        <v>0</v>
      </c>
      <c r="Q388">
        <f>IF($B$14,_xlfn.IFNA(INDEX('שיפור תמותה'!$A$1:$E$8743,MATCH(F388&amp;G388-1,'שיפור תמותה'!$C$1:$C$8743,0),IF($B$9="זכר",4,5)),1),0)</f>
        <v>0</v>
      </c>
      <c r="R388">
        <f t="shared" si="153"/>
        <v>0</v>
      </c>
      <c r="S388">
        <f t="shared" si="154"/>
        <v>0</v>
      </c>
      <c r="T388">
        <f t="shared" ref="T388:T451" si="167">IF($B$15,T387+1,0)</f>
        <v>0</v>
      </c>
      <c r="U388">
        <f t="shared" si="155"/>
        <v>0</v>
      </c>
      <c r="V388">
        <f t="shared" si="156"/>
        <v>0</v>
      </c>
      <c r="W388">
        <f t="shared" ref="W388:W451" si="168">IF($B$15,W387*(1-AD388),0)</f>
        <v>0</v>
      </c>
      <c r="X388">
        <f>IF($B$15,_xlfn.IFNA(INDEX(תמותה!$A$1:$E$121,MATCH(U388,תמותה!$A$1:A$121,0),IF($B$11="זכר",2,4)),1),0)</f>
        <v>0</v>
      </c>
      <c r="Y388">
        <f>IF($B$15,_xlfn.IFNA(INDEX('שיפור תמותה'!$A$1:$E$8743,MATCH(U388&amp;V388,'שיפור תמותה'!$C$1:$C$8743,0),IF($B$11="זכר",4,5)),1),0)</f>
        <v>0</v>
      </c>
      <c r="Z388">
        <f>IF($B$15,_xlfn.IFNA(INDEX('שיפור תמותה'!$A$1:$E$8743,MATCH(U388&amp;V388-1,'שיפור תמותה'!$C$1:$C$8743,0),IF($B$11="זכר",4,5)),1),0)</f>
        <v>0</v>
      </c>
      <c r="AA388">
        <f t="shared" si="157"/>
        <v>0</v>
      </c>
      <c r="AB388">
        <f t="shared" ref="AB388:AB451" si="169">IF($B$15,AB387*(1-AE388)+S388*W388*N387,0)</f>
        <v>0</v>
      </c>
      <c r="AC388">
        <f>IF($B$15,_xlfn.IFNA(INDEX(תמותה!$A$1:$E$121,MATCH(U388,תמותה!$A$1:A$121,0),IF($B$11="זכר",3,5)),1),0)</f>
        <v>0</v>
      </c>
      <c r="AD388">
        <f t="shared" si="158"/>
        <v>0</v>
      </c>
      <c r="AE388">
        <f t="shared" si="159"/>
        <v>0</v>
      </c>
      <c r="AF388">
        <f t="shared" ref="AF388:AF451" si="170">IF($B$15,IF(E388&lt;=$B$3,IF(AND((E388-$E$2)&lt;0,E388&lt;$B$4),AF387+0/H388,AF387+AB387/H388)),0)</f>
        <v>0</v>
      </c>
      <c r="AG388">
        <f t="shared" ref="AG388:AG451" si="171">IF($B$15,IF(E388&lt;=$B$3,IF(AND((E388-$E$2)&lt;60,E388&lt;$B$4),AG387+0/H388,AG387+AB387/H388)),0)</f>
        <v>0</v>
      </c>
      <c r="AH388">
        <f t="shared" ref="AH388:AH451" si="172">IF($B$15,IF(E388&lt;=$B$3,IF(AND((E388-$E$2)&lt;120,E388&lt;$B$4),AH387+0/H388,AH387+AB387/H388)),0)</f>
        <v>0</v>
      </c>
      <c r="AI388">
        <f t="shared" ref="AI388:AI451" si="173">IF($B$15,IF(E388&lt;=$B$3,IF(AND((E388-$E$2)&lt;180,E388&lt;$B$4),AI387+0/H388,AI387+AB387/H388)),0)</f>
        <v>0</v>
      </c>
      <c r="AJ388">
        <f t="shared" ref="AJ388:AJ451" si="174">IF($B$15,IF(E388&lt;=$B$3,IF(AND((E388-$E$2)&lt;240,E388&lt;$B$4),AJ387+0/H388,AJ387+AB387/H388)),0)</f>
        <v>0</v>
      </c>
    </row>
    <row r="389" spans="5:36" x14ac:dyDescent="0.2">
      <c r="E389">
        <f t="shared" si="160"/>
        <v>0</v>
      </c>
      <c r="F389">
        <f t="shared" si="150"/>
        <v>0</v>
      </c>
      <c r="G389">
        <f t="shared" si="151"/>
        <v>0</v>
      </c>
      <c r="H389">
        <f t="shared" si="152"/>
        <v>0</v>
      </c>
      <c r="I389">
        <f t="shared" si="161"/>
        <v>0</v>
      </c>
      <c r="J389">
        <f t="shared" si="162"/>
        <v>0</v>
      </c>
      <c r="K389">
        <f t="shared" si="163"/>
        <v>0</v>
      </c>
      <c r="L389">
        <f t="shared" si="164"/>
        <v>0</v>
      </c>
      <c r="M389">
        <f t="shared" si="165"/>
        <v>0</v>
      </c>
      <c r="N389">
        <f t="shared" si="166"/>
        <v>0</v>
      </c>
      <c r="O389">
        <f>IF($B$14,_xlfn.IFNA(INDEX(תמותה!$A$1:$E$121,MATCH(F389,תמותה!$A$1:A$121,0),IF($B$9="זכר",2,4)),1),0)</f>
        <v>0</v>
      </c>
      <c r="P389">
        <f>IF($B$14,_xlfn.IFNA(INDEX('שיפור תמותה'!$A$1:$E$8743,MATCH(F389&amp;G389,'שיפור תמותה'!$C$1:$C$8743,0),IF($B$9="זכר",4,5)),1),0)</f>
        <v>0</v>
      </c>
      <c r="Q389">
        <f>IF($B$14,_xlfn.IFNA(INDEX('שיפור תמותה'!$A$1:$E$8743,MATCH(F389&amp;G389-1,'שיפור תמותה'!$C$1:$C$8743,0),IF($B$9="זכר",4,5)),1),0)</f>
        <v>0</v>
      </c>
      <c r="R389">
        <f t="shared" si="153"/>
        <v>0</v>
      </c>
      <c r="S389">
        <f t="shared" si="154"/>
        <v>0</v>
      </c>
      <c r="T389">
        <f t="shared" si="167"/>
        <v>0</v>
      </c>
      <c r="U389">
        <f t="shared" si="155"/>
        <v>0</v>
      </c>
      <c r="V389">
        <f t="shared" si="156"/>
        <v>0</v>
      </c>
      <c r="W389">
        <f t="shared" si="168"/>
        <v>0</v>
      </c>
      <c r="X389">
        <f>IF($B$15,_xlfn.IFNA(INDEX(תמותה!$A$1:$E$121,MATCH(U389,תמותה!$A$1:A$121,0),IF($B$11="זכר",2,4)),1),0)</f>
        <v>0</v>
      </c>
      <c r="Y389">
        <f>IF($B$15,_xlfn.IFNA(INDEX('שיפור תמותה'!$A$1:$E$8743,MATCH(U389&amp;V389,'שיפור תמותה'!$C$1:$C$8743,0),IF($B$11="זכר",4,5)),1),0)</f>
        <v>0</v>
      </c>
      <c r="Z389">
        <f>IF($B$15,_xlfn.IFNA(INDEX('שיפור תמותה'!$A$1:$E$8743,MATCH(U389&amp;V389-1,'שיפור תמותה'!$C$1:$C$8743,0),IF($B$11="זכר",4,5)),1),0)</f>
        <v>0</v>
      </c>
      <c r="AA389">
        <f t="shared" si="157"/>
        <v>0</v>
      </c>
      <c r="AB389">
        <f t="shared" si="169"/>
        <v>0</v>
      </c>
      <c r="AC389">
        <f>IF($B$15,_xlfn.IFNA(INDEX(תמותה!$A$1:$E$121,MATCH(U389,תמותה!$A$1:A$121,0),IF($B$11="זכר",3,5)),1),0)</f>
        <v>0</v>
      </c>
      <c r="AD389">
        <f t="shared" si="158"/>
        <v>0</v>
      </c>
      <c r="AE389">
        <f t="shared" si="159"/>
        <v>0</v>
      </c>
      <c r="AF389">
        <f t="shared" si="170"/>
        <v>0</v>
      </c>
      <c r="AG389">
        <f t="shared" si="171"/>
        <v>0</v>
      </c>
      <c r="AH389">
        <f t="shared" si="172"/>
        <v>0</v>
      </c>
      <c r="AI389">
        <f t="shared" si="173"/>
        <v>0</v>
      </c>
      <c r="AJ389">
        <f t="shared" si="174"/>
        <v>0</v>
      </c>
    </row>
    <row r="390" spans="5:36" x14ac:dyDescent="0.2">
      <c r="E390">
        <f t="shared" si="160"/>
        <v>0</v>
      </c>
      <c r="F390">
        <f t="shared" si="150"/>
        <v>0</v>
      </c>
      <c r="G390">
        <f t="shared" si="151"/>
        <v>0</v>
      </c>
      <c r="H390">
        <f t="shared" si="152"/>
        <v>0</v>
      </c>
      <c r="I390">
        <f t="shared" si="161"/>
        <v>0</v>
      </c>
      <c r="J390">
        <f t="shared" si="162"/>
        <v>0</v>
      </c>
      <c r="K390">
        <f t="shared" si="163"/>
        <v>0</v>
      </c>
      <c r="L390">
        <f t="shared" si="164"/>
        <v>0</v>
      </c>
      <c r="M390">
        <f t="shared" si="165"/>
        <v>0</v>
      </c>
      <c r="N390">
        <f t="shared" si="166"/>
        <v>0</v>
      </c>
      <c r="O390">
        <f>IF($B$14,_xlfn.IFNA(INDEX(תמותה!$A$1:$E$121,MATCH(F390,תמותה!$A$1:A$121,0),IF($B$9="זכר",2,4)),1),0)</f>
        <v>0</v>
      </c>
      <c r="P390">
        <f>IF($B$14,_xlfn.IFNA(INDEX('שיפור תמותה'!$A$1:$E$8743,MATCH(F390&amp;G390,'שיפור תמותה'!$C$1:$C$8743,0),IF($B$9="זכר",4,5)),1),0)</f>
        <v>0</v>
      </c>
      <c r="Q390">
        <f>IF($B$14,_xlfn.IFNA(INDEX('שיפור תמותה'!$A$1:$E$8743,MATCH(F390&amp;G390-1,'שיפור תמותה'!$C$1:$C$8743,0),IF($B$9="זכר",4,5)),1),0)</f>
        <v>0</v>
      </c>
      <c r="R390">
        <f t="shared" si="153"/>
        <v>0</v>
      </c>
      <c r="S390">
        <f t="shared" si="154"/>
        <v>0</v>
      </c>
      <c r="T390">
        <f t="shared" si="167"/>
        <v>0</v>
      </c>
      <c r="U390">
        <f t="shared" si="155"/>
        <v>0</v>
      </c>
      <c r="V390">
        <f t="shared" si="156"/>
        <v>0</v>
      </c>
      <c r="W390">
        <f t="shared" si="168"/>
        <v>0</v>
      </c>
      <c r="X390">
        <f>IF($B$15,_xlfn.IFNA(INDEX(תמותה!$A$1:$E$121,MATCH(U390,תמותה!$A$1:A$121,0),IF($B$11="זכר",2,4)),1),0)</f>
        <v>0</v>
      </c>
      <c r="Y390">
        <f>IF($B$15,_xlfn.IFNA(INDEX('שיפור תמותה'!$A$1:$E$8743,MATCH(U390&amp;V390,'שיפור תמותה'!$C$1:$C$8743,0),IF($B$11="זכר",4,5)),1),0)</f>
        <v>0</v>
      </c>
      <c r="Z390">
        <f>IF($B$15,_xlfn.IFNA(INDEX('שיפור תמותה'!$A$1:$E$8743,MATCH(U390&amp;V390-1,'שיפור תמותה'!$C$1:$C$8743,0),IF($B$11="זכר",4,5)),1),0)</f>
        <v>0</v>
      </c>
      <c r="AA390">
        <f t="shared" si="157"/>
        <v>0</v>
      </c>
      <c r="AB390">
        <f t="shared" si="169"/>
        <v>0</v>
      </c>
      <c r="AC390">
        <f>IF($B$15,_xlfn.IFNA(INDEX(תמותה!$A$1:$E$121,MATCH(U390,תמותה!$A$1:A$121,0),IF($B$11="זכר",3,5)),1),0)</f>
        <v>0</v>
      </c>
      <c r="AD390">
        <f t="shared" si="158"/>
        <v>0</v>
      </c>
      <c r="AE390">
        <f t="shared" si="159"/>
        <v>0</v>
      </c>
      <c r="AF390">
        <f t="shared" si="170"/>
        <v>0</v>
      </c>
      <c r="AG390">
        <f t="shared" si="171"/>
        <v>0</v>
      </c>
      <c r="AH390">
        <f t="shared" si="172"/>
        <v>0</v>
      </c>
      <c r="AI390">
        <f t="shared" si="173"/>
        <v>0</v>
      </c>
      <c r="AJ390">
        <f t="shared" si="174"/>
        <v>0</v>
      </c>
    </row>
    <row r="391" spans="5:36" x14ac:dyDescent="0.2">
      <c r="E391">
        <f t="shared" si="160"/>
        <v>0</v>
      </c>
      <c r="F391">
        <f t="shared" si="150"/>
        <v>0</v>
      </c>
      <c r="G391">
        <f t="shared" si="151"/>
        <v>0</v>
      </c>
      <c r="H391">
        <f t="shared" si="152"/>
        <v>0</v>
      </c>
      <c r="I391">
        <f t="shared" si="161"/>
        <v>0</v>
      </c>
      <c r="J391">
        <f t="shared" si="162"/>
        <v>0</v>
      </c>
      <c r="K391">
        <f t="shared" si="163"/>
        <v>0</v>
      </c>
      <c r="L391">
        <f t="shared" si="164"/>
        <v>0</v>
      </c>
      <c r="M391">
        <f t="shared" si="165"/>
        <v>0</v>
      </c>
      <c r="N391">
        <f t="shared" si="166"/>
        <v>0</v>
      </c>
      <c r="O391">
        <f>IF($B$14,_xlfn.IFNA(INDEX(תמותה!$A$1:$E$121,MATCH(F391,תמותה!$A$1:A$121,0),IF($B$9="זכר",2,4)),1),0)</f>
        <v>0</v>
      </c>
      <c r="P391">
        <f>IF($B$14,_xlfn.IFNA(INDEX('שיפור תמותה'!$A$1:$E$8743,MATCH(F391&amp;G391,'שיפור תמותה'!$C$1:$C$8743,0),IF($B$9="זכר",4,5)),1),0)</f>
        <v>0</v>
      </c>
      <c r="Q391">
        <f>IF($B$14,_xlfn.IFNA(INDEX('שיפור תמותה'!$A$1:$E$8743,MATCH(F391&amp;G391-1,'שיפור תמותה'!$C$1:$C$8743,0),IF($B$9="זכר",4,5)),1),0)</f>
        <v>0</v>
      </c>
      <c r="R391">
        <f t="shared" si="153"/>
        <v>0</v>
      </c>
      <c r="S391">
        <f t="shared" si="154"/>
        <v>0</v>
      </c>
      <c r="T391">
        <f t="shared" si="167"/>
        <v>0</v>
      </c>
      <c r="U391">
        <f t="shared" si="155"/>
        <v>0</v>
      </c>
      <c r="V391">
        <f t="shared" si="156"/>
        <v>0</v>
      </c>
      <c r="W391">
        <f t="shared" si="168"/>
        <v>0</v>
      </c>
      <c r="X391">
        <f>IF($B$15,_xlfn.IFNA(INDEX(תמותה!$A$1:$E$121,MATCH(U391,תמותה!$A$1:A$121,0),IF($B$11="זכר",2,4)),1),0)</f>
        <v>0</v>
      </c>
      <c r="Y391">
        <f>IF($B$15,_xlfn.IFNA(INDEX('שיפור תמותה'!$A$1:$E$8743,MATCH(U391&amp;V391,'שיפור תמותה'!$C$1:$C$8743,0),IF($B$11="זכר",4,5)),1),0)</f>
        <v>0</v>
      </c>
      <c r="Z391">
        <f>IF($B$15,_xlfn.IFNA(INDEX('שיפור תמותה'!$A$1:$E$8743,MATCH(U391&amp;V391-1,'שיפור תמותה'!$C$1:$C$8743,0),IF($B$11="זכר",4,5)),1),0)</f>
        <v>0</v>
      </c>
      <c r="AA391">
        <f t="shared" si="157"/>
        <v>0</v>
      </c>
      <c r="AB391">
        <f t="shared" si="169"/>
        <v>0</v>
      </c>
      <c r="AC391">
        <f>IF($B$15,_xlfn.IFNA(INDEX(תמותה!$A$1:$E$121,MATCH(U391,תמותה!$A$1:A$121,0),IF($B$11="זכר",3,5)),1),0)</f>
        <v>0</v>
      </c>
      <c r="AD391">
        <f t="shared" si="158"/>
        <v>0</v>
      </c>
      <c r="AE391">
        <f t="shared" si="159"/>
        <v>0</v>
      </c>
      <c r="AF391">
        <f t="shared" si="170"/>
        <v>0</v>
      </c>
      <c r="AG391">
        <f t="shared" si="171"/>
        <v>0</v>
      </c>
      <c r="AH391">
        <f t="shared" si="172"/>
        <v>0</v>
      </c>
      <c r="AI391">
        <f t="shared" si="173"/>
        <v>0</v>
      </c>
      <c r="AJ391">
        <f t="shared" si="174"/>
        <v>0</v>
      </c>
    </row>
    <row r="392" spans="5:36" x14ac:dyDescent="0.2">
      <c r="E392">
        <f t="shared" si="160"/>
        <v>0</v>
      </c>
      <c r="F392">
        <f t="shared" si="150"/>
        <v>0</v>
      </c>
      <c r="G392">
        <f t="shared" si="151"/>
        <v>0</v>
      </c>
      <c r="H392">
        <f t="shared" si="152"/>
        <v>0</v>
      </c>
      <c r="I392">
        <f t="shared" si="161"/>
        <v>0</v>
      </c>
      <c r="J392">
        <f t="shared" si="162"/>
        <v>0</v>
      </c>
      <c r="K392">
        <f t="shared" si="163"/>
        <v>0</v>
      </c>
      <c r="L392">
        <f t="shared" si="164"/>
        <v>0</v>
      </c>
      <c r="M392">
        <f t="shared" si="165"/>
        <v>0</v>
      </c>
      <c r="N392">
        <f t="shared" si="166"/>
        <v>0</v>
      </c>
      <c r="O392">
        <f>IF($B$14,_xlfn.IFNA(INDEX(תמותה!$A$1:$E$121,MATCH(F392,תמותה!$A$1:A$121,0),IF($B$9="זכר",2,4)),1),0)</f>
        <v>0</v>
      </c>
      <c r="P392">
        <f>IF($B$14,_xlfn.IFNA(INDEX('שיפור תמותה'!$A$1:$E$8743,MATCH(F392&amp;G392,'שיפור תמותה'!$C$1:$C$8743,0),IF($B$9="זכר",4,5)),1),0)</f>
        <v>0</v>
      </c>
      <c r="Q392">
        <f>IF($B$14,_xlfn.IFNA(INDEX('שיפור תמותה'!$A$1:$E$8743,MATCH(F392&amp;G392-1,'שיפור תמותה'!$C$1:$C$8743,0),IF($B$9="זכר",4,5)),1),0)</f>
        <v>0</v>
      </c>
      <c r="R392">
        <f t="shared" si="153"/>
        <v>0</v>
      </c>
      <c r="S392">
        <f t="shared" si="154"/>
        <v>0</v>
      </c>
      <c r="T392">
        <f t="shared" si="167"/>
        <v>0</v>
      </c>
      <c r="U392">
        <f t="shared" si="155"/>
        <v>0</v>
      </c>
      <c r="V392">
        <f t="shared" si="156"/>
        <v>0</v>
      </c>
      <c r="W392">
        <f t="shared" si="168"/>
        <v>0</v>
      </c>
      <c r="X392">
        <f>IF($B$15,_xlfn.IFNA(INDEX(תמותה!$A$1:$E$121,MATCH(U392,תמותה!$A$1:A$121,0),IF($B$11="זכר",2,4)),1),0)</f>
        <v>0</v>
      </c>
      <c r="Y392">
        <f>IF($B$15,_xlfn.IFNA(INDEX('שיפור תמותה'!$A$1:$E$8743,MATCH(U392&amp;V392,'שיפור תמותה'!$C$1:$C$8743,0),IF($B$11="זכר",4,5)),1),0)</f>
        <v>0</v>
      </c>
      <c r="Z392">
        <f>IF($B$15,_xlfn.IFNA(INDEX('שיפור תמותה'!$A$1:$E$8743,MATCH(U392&amp;V392-1,'שיפור תמותה'!$C$1:$C$8743,0),IF($B$11="זכר",4,5)),1),0)</f>
        <v>0</v>
      </c>
      <c r="AA392">
        <f t="shared" si="157"/>
        <v>0</v>
      </c>
      <c r="AB392">
        <f t="shared" si="169"/>
        <v>0</v>
      </c>
      <c r="AC392">
        <f>IF($B$15,_xlfn.IFNA(INDEX(תמותה!$A$1:$E$121,MATCH(U392,תמותה!$A$1:A$121,0),IF($B$11="זכר",3,5)),1),0)</f>
        <v>0</v>
      </c>
      <c r="AD392">
        <f t="shared" si="158"/>
        <v>0</v>
      </c>
      <c r="AE392">
        <f t="shared" si="159"/>
        <v>0</v>
      </c>
      <c r="AF392">
        <f t="shared" si="170"/>
        <v>0</v>
      </c>
      <c r="AG392">
        <f t="shared" si="171"/>
        <v>0</v>
      </c>
      <c r="AH392">
        <f t="shared" si="172"/>
        <v>0</v>
      </c>
      <c r="AI392">
        <f t="shared" si="173"/>
        <v>0</v>
      </c>
      <c r="AJ392">
        <f t="shared" si="174"/>
        <v>0</v>
      </c>
    </row>
    <row r="393" spans="5:36" x14ac:dyDescent="0.2">
      <c r="E393">
        <f t="shared" si="160"/>
        <v>0</v>
      </c>
      <c r="F393">
        <f t="shared" si="150"/>
        <v>0</v>
      </c>
      <c r="G393">
        <f t="shared" si="151"/>
        <v>0</v>
      </c>
      <c r="H393">
        <f t="shared" si="152"/>
        <v>0</v>
      </c>
      <c r="I393">
        <f t="shared" si="161"/>
        <v>0</v>
      </c>
      <c r="J393">
        <f t="shared" si="162"/>
        <v>0</v>
      </c>
      <c r="K393">
        <f t="shared" si="163"/>
        <v>0</v>
      </c>
      <c r="L393">
        <f t="shared" si="164"/>
        <v>0</v>
      </c>
      <c r="M393">
        <f t="shared" si="165"/>
        <v>0</v>
      </c>
      <c r="N393">
        <f t="shared" si="166"/>
        <v>0</v>
      </c>
      <c r="O393">
        <f>IF($B$14,_xlfn.IFNA(INDEX(תמותה!$A$1:$E$121,MATCH(F393,תמותה!$A$1:A$121,0),IF($B$9="זכר",2,4)),1),0)</f>
        <v>0</v>
      </c>
      <c r="P393">
        <f>IF($B$14,_xlfn.IFNA(INDEX('שיפור תמותה'!$A$1:$E$8743,MATCH(F393&amp;G393,'שיפור תמותה'!$C$1:$C$8743,0),IF($B$9="זכר",4,5)),1),0)</f>
        <v>0</v>
      </c>
      <c r="Q393">
        <f>IF($B$14,_xlfn.IFNA(INDEX('שיפור תמותה'!$A$1:$E$8743,MATCH(F393&amp;G393-1,'שיפור תמותה'!$C$1:$C$8743,0),IF($B$9="זכר",4,5)),1),0)</f>
        <v>0</v>
      </c>
      <c r="R393">
        <f t="shared" si="153"/>
        <v>0</v>
      </c>
      <c r="S393">
        <f t="shared" si="154"/>
        <v>0</v>
      </c>
      <c r="T393">
        <f t="shared" si="167"/>
        <v>0</v>
      </c>
      <c r="U393">
        <f t="shared" si="155"/>
        <v>0</v>
      </c>
      <c r="V393">
        <f t="shared" si="156"/>
        <v>0</v>
      </c>
      <c r="W393">
        <f t="shared" si="168"/>
        <v>0</v>
      </c>
      <c r="X393">
        <f>IF($B$15,_xlfn.IFNA(INDEX(תמותה!$A$1:$E$121,MATCH(U393,תמותה!$A$1:A$121,0),IF($B$11="זכר",2,4)),1),0)</f>
        <v>0</v>
      </c>
      <c r="Y393">
        <f>IF($B$15,_xlfn.IFNA(INDEX('שיפור תמותה'!$A$1:$E$8743,MATCH(U393&amp;V393,'שיפור תמותה'!$C$1:$C$8743,0),IF($B$11="זכר",4,5)),1),0)</f>
        <v>0</v>
      </c>
      <c r="Z393">
        <f>IF($B$15,_xlfn.IFNA(INDEX('שיפור תמותה'!$A$1:$E$8743,MATCH(U393&amp;V393-1,'שיפור תמותה'!$C$1:$C$8743,0),IF($B$11="זכר",4,5)),1),0)</f>
        <v>0</v>
      </c>
      <c r="AA393">
        <f t="shared" si="157"/>
        <v>0</v>
      </c>
      <c r="AB393">
        <f t="shared" si="169"/>
        <v>0</v>
      </c>
      <c r="AC393">
        <f>IF($B$15,_xlfn.IFNA(INDEX(תמותה!$A$1:$E$121,MATCH(U393,תמותה!$A$1:A$121,0),IF($B$11="זכר",3,5)),1),0)</f>
        <v>0</v>
      </c>
      <c r="AD393">
        <f t="shared" si="158"/>
        <v>0</v>
      </c>
      <c r="AE393">
        <f t="shared" si="159"/>
        <v>0</v>
      </c>
      <c r="AF393">
        <f t="shared" si="170"/>
        <v>0</v>
      </c>
      <c r="AG393">
        <f t="shared" si="171"/>
        <v>0</v>
      </c>
      <c r="AH393">
        <f t="shared" si="172"/>
        <v>0</v>
      </c>
      <c r="AI393">
        <f t="shared" si="173"/>
        <v>0</v>
      </c>
      <c r="AJ393">
        <f t="shared" si="174"/>
        <v>0</v>
      </c>
    </row>
    <row r="394" spans="5:36" x14ac:dyDescent="0.2">
      <c r="E394">
        <f t="shared" si="160"/>
        <v>0</v>
      </c>
      <c r="F394">
        <f t="shared" si="150"/>
        <v>0</v>
      </c>
      <c r="G394">
        <f t="shared" si="151"/>
        <v>0</v>
      </c>
      <c r="H394">
        <f t="shared" si="152"/>
        <v>0</v>
      </c>
      <c r="I394">
        <f t="shared" si="161"/>
        <v>0</v>
      </c>
      <c r="J394">
        <f t="shared" si="162"/>
        <v>0</v>
      </c>
      <c r="K394">
        <f t="shared" si="163"/>
        <v>0</v>
      </c>
      <c r="L394">
        <f t="shared" si="164"/>
        <v>0</v>
      </c>
      <c r="M394">
        <f t="shared" si="165"/>
        <v>0</v>
      </c>
      <c r="N394">
        <f t="shared" si="166"/>
        <v>0</v>
      </c>
      <c r="O394">
        <f>IF($B$14,_xlfn.IFNA(INDEX(תמותה!$A$1:$E$121,MATCH(F394,תמותה!$A$1:A$121,0),IF($B$9="זכר",2,4)),1),0)</f>
        <v>0</v>
      </c>
      <c r="P394">
        <f>IF($B$14,_xlfn.IFNA(INDEX('שיפור תמותה'!$A$1:$E$8743,MATCH(F394&amp;G394,'שיפור תמותה'!$C$1:$C$8743,0),IF($B$9="זכר",4,5)),1),0)</f>
        <v>0</v>
      </c>
      <c r="Q394">
        <f>IF($B$14,_xlfn.IFNA(INDEX('שיפור תמותה'!$A$1:$E$8743,MATCH(F394&amp;G394-1,'שיפור תמותה'!$C$1:$C$8743,0),IF($B$9="זכר",4,5)),1),0)</f>
        <v>0</v>
      </c>
      <c r="R394">
        <f t="shared" si="153"/>
        <v>0</v>
      </c>
      <c r="S394">
        <f t="shared" si="154"/>
        <v>0</v>
      </c>
      <c r="T394">
        <f t="shared" si="167"/>
        <v>0</v>
      </c>
      <c r="U394">
        <f t="shared" si="155"/>
        <v>0</v>
      </c>
      <c r="V394">
        <f t="shared" si="156"/>
        <v>0</v>
      </c>
      <c r="W394">
        <f t="shared" si="168"/>
        <v>0</v>
      </c>
      <c r="X394">
        <f>IF($B$15,_xlfn.IFNA(INDEX(תמותה!$A$1:$E$121,MATCH(U394,תמותה!$A$1:A$121,0),IF($B$11="זכר",2,4)),1),0)</f>
        <v>0</v>
      </c>
      <c r="Y394">
        <f>IF($B$15,_xlfn.IFNA(INDEX('שיפור תמותה'!$A$1:$E$8743,MATCH(U394&amp;V394,'שיפור תמותה'!$C$1:$C$8743,0),IF($B$11="זכר",4,5)),1),0)</f>
        <v>0</v>
      </c>
      <c r="Z394">
        <f>IF($B$15,_xlfn.IFNA(INDEX('שיפור תמותה'!$A$1:$E$8743,MATCH(U394&amp;V394-1,'שיפור תמותה'!$C$1:$C$8743,0),IF($B$11="זכר",4,5)),1),0)</f>
        <v>0</v>
      </c>
      <c r="AA394">
        <f t="shared" si="157"/>
        <v>0</v>
      </c>
      <c r="AB394">
        <f t="shared" si="169"/>
        <v>0</v>
      </c>
      <c r="AC394">
        <f>IF($B$15,_xlfn.IFNA(INDEX(תמותה!$A$1:$E$121,MATCH(U394,תמותה!$A$1:A$121,0),IF($B$11="זכר",3,5)),1),0)</f>
        <v>0</v>
      </c>
      <c r="AD394">
        <f t="shared" si="158"/>
        <v>0</v>
      </c>
      <c r="AE394">
        <f t="shared" si="159"/>
        <v>0</v>
      </c>
      <c r="AF394">
        <f t="shared" si="170"/>
        <v>0</v>
      </c>
      <c r="AG394">
        <f t="shared" si="171"/>
        <v>0</v>
      </c>
      <c r="AH394">
        <f t="shared" si="172"/>
        <v>0</v>
      </c>
      <c r="AI394">
        <f t="shared" si="173"/>
        <v>0</v>
      </c>
      <c r="AJ394">
        <f t="shared" si="174"/>
        <v>0</v>
      </c>
    </row>
    <row r="395" spans="5:36" x14ac:dyDescent="0.2">
      <c r="E395">
        <f t="shared" si="160"/>
        <v>0</v>
      </c>
      <c r="F395">
        <f t="shared" si="150"/>
        <v>0</v>
      </c>
      <c r="G395">
        <f t="shared" si="151"/>
        <v>0</v>
      </c>
      <c r="H395">
        <f t="shared" si="152"/>
        <v>0</v>
      </c>
      <c r="I395">
        <f t="shared" si="161"/>
        <v>0</v>
      </c>
      <c r="J395">
        <f t="shared" si="162"/>
        <v>0</v>
      </c>
      <c r="K395">
        <f t="shared" si="163"/>
        <v>0</v>
      </c>
      <c r="L395">
        <f t="shared" si="164"/>
        <v>0</v>
      </c>
      <c r="M395">
        <f t="shared" si="165"/>
        <v>0</v>
      </c>
      <c r="N395">
        <f t="shared" si="166"/>
        <v>0</v>
      </c>
      <c r="O395">
        <f>IF($B$14,_xlfn.IFNA(INDEX(תמותה!$A$1:$E$121,MATCH(F395,תמותה!$A$1:A$121,0),IF($B$9="זכר",2,4)),1),0)</f>
        <v>0</v>
      </c>
      <c r="P395">
        <f>IF($B$14,_xlfn.IFNA(INDEX('שיפור תמותה'!$A$1:$E$8743,MATCH(F395&amp;G395,'שיפור תמותה'!$C$1:$C$8743,0),IF($B$9="זכר",4,5)),1),0)</f>
        <v>0</v>
      </c>
      <c r="Q395">
        <f>IF($B$14,_xlfn.IFNA(INDEX('שיפור תמותה'!$A$1:$E$8743,MATCH(F395&amp;G395-1,'שיפור תמותה'!$C$1:$C$8743,0),IF($B$9="זכר",4,5)),1),0)</f>
        <v>0</v>
      </c>
      <c r="R395">
        <f t="shared" si="153"/>
        <v>0</v>
      </c>
      <c r="S395">
        <f t="shared" si="154"/>
        <v>0</v>
      </c>
      <c r="T395">
        <f t="shared" si="167"/>
        <v>0</v>
      </c>
      <c r="U395">
        <f t="shared" si="155"/>
        <v>0</v>
      </c>
      <c r="V395">
        <f t="shared" si="156"/>
        <v>0</v>
      </c>
      <c r="W395">
        <f t="shared" si="168"/>
        <v>0</v>
      </c>
      <c r="X395">
        <f>IF($B$15,_xlfn.IFNA(INDEX(תמותה!$A$1:$E$121,MATCH(U395,תמותה!$A$1:A$121,0),IF($B$11="זכר",2,4)),1),0)</f>
        <v>0</v>
      </c>
      <c r="Y395">
        <f>IF($B$15,_xlfn.IFNA(INDEX('שיפור תמותה'!$A$1:$E$8743,MATCH(U395&amp;V395,'שיפור תמותה'!$C$1:$C$8743,0),IF($B$11="זכר",4,5)),1),0)</f>
        <v>0</v>
      </c>
      <c r="Z395">
        <f>IF($B$15,_xlfn.IFNA(INDEX('שיפור תמותה'!$A$1:$E$8743,MATCH(U395&amp;V395-1,'שיפור תמותה'!$C$1:$C$8743,0),IF($B$11="זכר",4,5)),1),0)</f>
        <v>0</v>
      </c>
      <c r="AA395">
        <f t="shared" si="157"/>
        <v>0</v>
      </c>
      <c r="AB395">
        <f t="shared" si="169"/>
        <v>0</v>
      </c>
      <c r="AC395">
        <f>IF($B$15,_xlfn.IFNA(INDEX(תמותה!$A$1:$E$121,MATCH(U395,תמותה!$A$1:A$121,0),IF($B$11="זכר",3,5)),1),0)</f>
        <v>0</v>
      </c>
      <c r="AD395">
        <f t="shared" si="158"/>
        <v>0</v>
      </c>
      <c r="AE395">
        <f t="shared" si="159"/>
        <v>0</v>
      </c>
      <c r="AF395">
        <f t="shared" si="170"/>
        <v>0</v>
      </c>
      <c r="AG395">
        <f t="shared" si="171"/>
        <v>0</v>
      </c>
      <c r="AH395">
        <f t="shared" si="172"/>
        <v>0</v>
      </c>
      <c r="AI395">
        <f t="shared" si="173"/>
        <v>0</v>
      </c>
      <c r="AJ395">
        <f t="shared" si="174"/>
        <v>0</v>
      </c>
    </row>
    <row r="396" spans="5:36" x14ac:dyDescent="0.2">
      <c r="E396">
        <f t="shared" si="160"/>
        <v>0</v>
      </c>
      <c r="F396">
        <f t="shared" si="150"/>
        <v>0</v>
      </c>
      <c r="G396">
        <f t="shared" si="151"/>
        <v>0</v>
      </c>
      <c r="H396">
        <f t="shared" si="152"/>
        <v>0</v>
      </c>
      <c r="I396">
        <f t="shared" si="161"/>
        <v>0</v>
      </c>
      <c r="J396">
        <f t="shared" si="162"/>
        <v>0</v>
      </c>
      <c r="K396">
        <f t="shared" si="163"/>
        <v>0</v>
      </c>
      <c r="L396">
        <f t="shared" si="164"/>
        <v>0</v>
      </c>
      <c r="M396">
        <f t="shared" si="165"/>
        <v>0</v>
      </c>
      <c r="N396">
        <f t="shared" si="166"/>
        <v>0</v>
      </c>
      <c r="O396">
        <f>IF($B$14,_xlfn.IFNA(INDEX(תמותה!$A$1:$E$121,MATCH(F396,תמותה!$A$1:A$121,0),IF($B$9="זכר",2,4)),1),0)</f>
        <v>0</v>
      </c>
      <c r="P396">
        <f>IF($B$14,_xlfn.IFNA(INDEX('שיפור תמותה'!$A$1:$E$8743,MATCH(F396&amp;G396,'שיפור תמותה'!$C$1:$C$8743,0),IF($B$9="זכר",4,5)),1),0)</f>
        <v>0</v>
      </c>
      <c r="Q396">
        <f>IF($B$14,_xlfn.IFNA(INDEX('שיפור תמותה'!$A$1:$E$8743,MATCH(F396&amp;G396-1,'שיפור תמותה'!$C$1:$C$8743,0),IF($B$9="זכר",4,5)),1),0)</f>
        <v>0</v>
      </c>
      <c r="R396">
        <f t="shared" si="153"/>
        <v>0</v>
      </c>
      <c r="S396">
        <f t="shared" si="154"/>
        <v>0</v>
      </c>
      <c r="T396">
        <f t="shared" si="167"/>
        <v>0</v>
      </c>
      <c r="U396">
        <f t="shared" si="155"/>
        <v>0</v>
      </c>
      <c r="V396">
        <f t="shared" si="156"/>
        <v>0</v>
      </c>
      <c r="W396">
        <f t="shared" si="168"/>
        <v>0</v>
      </c>
      <c r="X396">
        <f>IF($B$15,_xlfn.IFNA(INDEX(תמותה!$A$1:$E$121,MATCH(U396,תמותה!$A$1:A$121,0),IF($B$11="זכר",2,4)),1),0)</f>
        <v>0</v>
      </c>
      <c r="Y396">
        <f>IF($B$15,_xlfn.IFNA(INDEX('שיפור תמותה'!$A$1:$E$8743,MATCH(U396&amp;V396,'שיפור תמותה'!$C$1:$C$8743,0),IF($B$11="זכר",4,5)),1),0)</f>
        <v>0</v>
      </c>
      <c r="Z396">
        <f>IF($B$15,_xlfn.IFNA(INDEX('שיפור תמותה'!$A$1:$E$8743,MATCH(U396&amp;V396-1,'שיפור תמותה'!$C$1:$C$8743,0),IF($B$11="זכר",4,5)),1),0)</f>
        <v>0</v>
      </c>
      <c r="AA396">
        <f t="shared" si="157"/>
        <v>0</v>
      </c>
      <c r="AB396">
        <f t="shared" si="169"/>
        <v>0</v>
      </c>
      <c r="AC396">
        <f>IF($B$15,_xlfn.IFNA(INDEX(תמותה!$A$1:$E$121,MATCH(U396,תמותה!$A$1:A$121,0),IF($B$11="זכר",3,5)),1),0)</f>
        <v>0</v>
      </c>
      <c r="AD396">
        <f t="shared" si="158"/>
        <v>0</v>
      </c>
      <c r="AE396">
        <f t="shared" si="159"/>
        <v>0</v>
      </c>
      <c r="AF396">
        <f t="shared" si="170"/>
        <v>0</v>
      </c>
      <c r="AG396">
        <f t="shared" si="171"/>
        <v>0</v>
      </c>
      <c r="AH396">
        <f t="shared" si="172"/>
        <v>0</v>
      </c>
      <c r="AI396">
        <f t="shared" si="173"/>
        <v>0</v>
      </c>
      <c r="AJ396">
        <f t="shared" si="174"/>
        <v>0</v>
      </c>
    </row>
    <row r="397" spans="5:36" x14ac:dyDescent="0.2">
      <c r="E397">
        <f t="shared" si="160"/>
        <v>0</v>
      </c>
      <c r="F397">
        <f t="shared" si="150"/>
        <v>0</v>
      </c>
      <c r="G397">
        <f t="shared" si="151"/>
        <v>0</v>
      </c>
      <c r="H397">
        <f t="shared" si="152"/>
        <v>0</v>
      </c>
      <c r="I397">
        <f t="shared" si="161"/>
        <v>0</v>
      </c>
      <c r="J397">
        <f t="shared" si="162"/>
        <v>0</v>
      </c>
      <c r="K397">
        <f t="shared" si="163"/>
        <v>0</v>
      </c>
      <c r="L397">
        <f t="shared" si="164"/>
        <v>0</v>
      </c>
      <c r="M397">
        <f t="shared" si="165"/>
        <v>0</v>
      </c>
      <c r="N397">
        <f t="shared" si="166"/>
        <v>0</v>
      </c>
      <c r="O397">
        <f>IF($B$14,_xlfn.IFNA(INDEX(תמותה!$A$1:$E$121,MATCH(F397,תמותה!$A$1:A$121,0),IF($B$9="זכר",2,4)),1),0)</f>
        <v>0</v>
      </c>
      <c r="P397">
        <f>IF($B$14,_xlfn.IFNA(INDEX('שיפור תמותה'!$A$1:$E$8743,MATCH(F397&amp;G397,'שיפור תמותה'!$C$1:$C$8743,0),IF($B$9="זכר",4,5)),1),0)</f>
        <v>0</v>
      </c>
      <c r="Q397">
        <f>IF($B$14,_xlfn.IFNA(INDEX('שיפור תמותה'!$A$1:$E$8743,MATCH(F397&amp;G397-1,'שיפור תמותה'!$C$1:$C$8743,0),IF($B$9="זכר",4,5)),1),0)</f>
        <v>0</v>
      </c>
      <c r="R397">
        <f t="shared" si="153"/>
        <v>0</v>
      </c>
      <c r="S397">
        <f t="shared" si="154"/>
        <v>0</v>
      </c>
      <c r="T397">
        <f t="shared" si="167"/>
        <v>0</v>
      </c>
      <c r="U397">
        <f t="shared" si="155"/>
        <v>0</v>
      </c>
      <c r="V397">
        <f t="shared" si="156"/>
        <v>0</v>
      </c>
      <c r="W397">
        <f t="shared" si="168"/>
        <v>0</v>
      </c>
      <c r="X397">
        <f>IF($B$15,_xlfn.IFNA(INDEX(תמותה!$A$1:$E$121,MATCH(U397,תמותה!$A$1:A$121,0),IF($B$11="זכר",2,4)),1),0)</f>
        <v>0</v>
      </c>
      <c r="Y397">
        <f>IF($B$15,_xlfn.IFNA(INDEX('שיפור תמותה'!$A$1:$E$8743,MATCH(U397&amp;V397,'שיפור תמותה'!$C$1:$C$8743,0),IF($B$11="זכר",4,5)),1),0)</f>
        <v>0</v>
      </c>
      <c r="Z397">
        <f>IF($B$15,_xlfn.IFNA(INDEX('שיפור תמותה'!$A$1:$E$8743,MATCH(U397&amp;V397-1,'שיפור תמותה'!$C$1:$C$8743,0),IF($B$11="זכר",4,5)),1),0)</f>
        <v>0</v>
      </c>
      <c r="AA397">
        <f t="shared" si="157"/>
        <v>0</v>
      </c>
      <c r="AB397">
        <f t="shared" si="169"/>
        <v>0</v>
      </c>
      <c r="AC397">
        <f>IF($B$15,_xlfn.IFNA(INDEX(תמותה!$A$1:$E$121,MATCH(U397,תמותה!$A$1:A$121,0),IF($B$11="זכר",3,5)),1),0)</f>
        <v>0</v>
      </c>
      <c r="AD397">
        <f t="shared" si="158"/>
        <v>0</v>
      </c>
      <c r="AE397">
        <f t="shared" si="159"/>
        <v>0</v>
      </c>
      <c r="AF397">
        <f t="shared" si="170"/>
        <v>0</v>
      </c>
      <c r="AG397">
        <f t="shared" si="171"/>
        <v>0</v>
      </c>
      <c r="AH397">
        <f t="shared" si="172"/>
        <v>0</v>
      </c>
      <c r="AI397">
        <f t="shared" si="173"/>
        <v>0</v>
      </c>
      <c r="AJ397">
        <f t="shared" si="174"/>
        <v>0</v>
      </c>
    </row>
    <row r="398" spans="5:36" x14ac:dyDescent="0.2">
      <c r="E398">
        <f t="shared" si="160"/>
        <v>0</v>
      </c>
      <c r="F398">
        <f t="shared" si="150"/>
        <v>0</v>
      </c>
      <c r="G398">
        <f t="shared" si="151"/>
        <v>0</v>
      </c>
      <c r="H398">
        <f t="shared" si="152"/>
        <v>0</v>
      </c>
      <c r="I398">
        <f t="shared" si="161"/>
        <v>0</v>
      </c>
      <c r="J398">
        <f t="shared" si="162"/>
        <v>0</v>
      </c>
      <c r="K398">
        <f t="shared" si="163"/>
        <v>0</v>
      </c>
      <c r="L398">
        <f t="shared" si="164"/>
        <v>0</v>
      </c>
      <c r="M398">
        <f t="shared" si="165"/>
        <v>0</v>
      </c>
      <c r="N398">
        <f t="shared" si="166"/>
        <v>0</v>
      </c>
      <c r="O398">
        <f>IF($B$14,_xlfn.IFNA(INDEX(תמותה!$A$1:$E$121,MATCH(F398,תמותה!$A$1:A$121,0),IF($B$9="זכר",2,4)),1),0)</f>
        <v>0</v>
      </c>
      <c r="P398">
        <f>IF($B$14,_xlfn.IFNA(INDEX('שיפור תמותה'!$A$1:$E$8743,MATCH(F398&amp;G398,'שיפור תמותה'!$C$1:$C$8743,0),IF($B$9="זכר",4,5)),1),0)</f>
        <v>0</v>
      </c>
      <c r="Q398">
        <f>IF($B$14,_xlfn.IFNA(INDEX('שיפור תמותה'!$A$1:$E$8743,MATCH(F398&amp;G398-1,'שיפור תמותה'!$C$1:$C$8743,0),IF($B$9="זכר",4,5)),1),0)</f>
        <v>0</v>
      </c>
      <c r="R398">
        <f t="shared" si="153"/>
        <v>0</v>
      </c>
      <c r="S398">
        <f t="shared" si="154"/>
        <v>0</v>
      </c>
      <c r="T398">
        <f t="shared" si="167"/>
        <v>0</v>
      </c>
      <c r="U398">
        <f t="shared" si="155"/>
        <v>0</v>
      </c>
      <c r="V398">
        <f t="shared" si="156"/>
        <v>0</v>
      </c>
      <c r="W398">
        <f t="shared" si="168"/>
        <v>0</v>
      </c>
      <c r="X398">
        <f>IF($B$15,_xlfn.IFNA(INDEX(תמותה!$A$1:$E$121,MATCH(U398,תמותה!$A$1:A$121,0),IF($B$11="זכר",2,4)),1),0)</f>
        <v>0</v>
      </c>
      <c r="Y398">
        <f>IF($B$15,_xlfn.IFNA(INDEX('שיפור תמותה'!$A$1:$E$8743,MATCH(U398&amp;V398,'שיפור תמותה'!$C$1:$C$8743,0),IF($B$11="זכר",4,5)),1),0)</f>
        <v>0</v>
      </c>
      <c r="Z398">
        <f>IF($B$15,_xlfn.IFNA(INDEX('שיפור תמותה'!$A$1:$E$8743,MATCH(U398&amp;V398-1,'שיפור תמותה'!$C$1:$C$8743,0),IF($B$11="זכר",4,5)),1),0)</f>
        <v>0</v>
      </c>
      <c r="AA398">
        <f t="shared" si="157"/>
        <v>0</v>
      </c>
      <c r="AB398">
        <f t="shared" si="169"/>
        <v>0</v>
      </c>
      <c r="AC398">
        <f>IF($B$15,_xlfn.IFNA(INDEX(תמותה!$A$1:$E$121,MATCH(U398,תמותה!$A$1:A$121,0),IF($B$11="זכר",3,5)),1),0)</f>
        <v>0</v>
      </c>
      <c r="AD398">
        <f t="shared" si="158"/>
        <v>0</v>
      </c>
      <c r="AE398">
        <f t="shared" si="159"/>
        <v>0</v>
      </c>
      <c r="AF398">
        <f t="shared" si="170"/>
        <v>0</v>
      </c>
      <c r="AG398">
        <f t="shared" si="171"/>
        <v>0</v>
      </c>
      <c r="AH398">
        <f t="shared" si="172"/>
        <v>0</v>
      </c>
      <c r="AI398">
        <f t="shared" si="173"/>
        <v>0</v>
      </c>
      <c r="AJ398">
        <f t="shared" si="174"/>
        <v>0</v>
      </c>
    </row>
    <row r="399" spans="5:36" x14ac:dyDescent="0.2">
      <c r="E399">
        <f t="shared" si="160"/>
        <v>0</v>
      </c>
      <c r="F399">
        <f t="shared" si="150"/>
        <v>0</v>
      </c>
      <c r="G399">
        <f t="shared" si="151"/>
        <v>0</v>
      </c>
      <c r="H399">
        <f t="shared" si="152"/>
        <v>0</v>
      </c>
      <c r="I399">
        <f t="shared" si="161"/>
        <v>0</v>
      </c>
      <c r="J399">
        <f t="shared" si="162"/>
        <v>0</v>
      </c>
      <c r="K399">
        <f t="shared" si="163"/>
        <v>0</v>
      </c>
      <c r="L399">
        <f t="shared" si="164"/>
        <v>0</v>
      </c>
      <c r="M399">
        <f t="shared" si="165"/>
        <v>0</v>
      </c>
      <c r="N399">
        <f t="shared" si="166"/>
        <v>0</v>
      </c>
      <c r="O399">
        <f>IF($B$14,_xlfn.IFNA(INDEX(תמותה!$A$1:$E$121,MATCH(F399,תמותה!$A$1:A$121,0),IF($B$9="זכר",2,4)),1),0)</f>
        <v>0</v>
      </c>
      <c r="P399">
        <f>IF($B$14,_xlfn.IFNA(INDEX('שיפור תמותה'!$A$1:$E$8743,MATCH(F399&amp;G399,'שיפור תמותה'!$C$1:$C$8743,0),IF($B$9="זכר",4,5)),1),0)</f>
        <v>0</v>
      </c>
      <c r="Q399">
        <f>IF($B$14,_xlfn.IFNA(INDEX('שיפור תמותה'!$A$1:$E$8743,MATCH(F399&amp;G399-1,'שיפור תמותה'!$C$1:$C$8743,0),IF($B$9="זכר",4,5)),1),0)</f>
        <v>0</v>
      </c>
      <c r="R399">
        <f t="shared" si="153"/>
        <v>0</v>
      </c>
      <c r="S399">
        <f t="shared" si="154"/>
        <v>0</v>
      </c>
      <c r="T399">
        <f t="shared" si="167"/>
        <v>0</v>
      </c>
      <c r="U399">
        <f t="shared" si="155"/>
        <v>0</v>
      </c>
      <c r="V399">
        <f t="shared" si="156"/>
        <v>0</v>
      </c>
      <c r="W399">
        <f t="shared" si="168"/>
        <v>0</v>
      </c>
      <c r="X399">
        <f>IF($B$15,_xlfn.IFNA(INDEX(תמותה!$A$1:$E$121,MATCH(U399,תמותה!$A$1:A$121,0),IF($B$11="זכר",2,4)),1),0)</f>
        <v>0</v>
      </c>
      <c r="Y399">
        <f>IF($B$15,_xlfn.IFNA(INDEX('שיפור תמותה'!$A$1:$E$8743,MATCH(U399&amp;V399,'שיפור תמותה'!$C$1:$C$8743,0),IF($B$11="זכר",4,5)),1),0)</f>
        <v>0</v>
      </c>
      <c r="Z399">
        <f>IF($B$15,_xlfn.IFNA(INDEX('שיפור תמותה'!$A$1:$E$8743,MATCH(U399&amp;V399-1,'שיפור תמותה'!$C$1:$C$8743,0),IF($B$11="זכר",4,5)),1),0)</f>
        <v>0</v>
      </c>
      <c r="AA399">
        <f t="shared" si="157"/>
        <v>0</v>
      </c>
      <c r="AB399">
        <f t="shared" si="169"/>
        <v>0</v>
      </c>
      <c r="AC399">
        <f>IF($B$15,_xlfn.IFNA(INDEX(תמותה!$A$1:$E$121,MATCH(U399,תמותה!$A$1:A$121,0),IF($B$11="זכר",3,5)),1),0)</f>
        <v>0</v>
      </c>
      <c r="AD399">
        <f t="shared" si="158"/>
        <v>0</v>
      </c>
      <c r="AE399">
        <f t="shared" si="159"/>
        <v>0</v>
      </c>
      <c r="AF399">
        <f t="shared" si="170"/>
        <v>0</v>
      </c>
      <c r="AG399">
        <f t="shared" si="171"/>
        <v>0</v>
      </c>
      <c r="AH399">
        <f t="shared" si="172"/>
        <v>0</v>
      </c>
      <c r="AI399">
        <f t="shared" si="173"/>
        <v>0</v>
      </c>
      <c r="AJ399">
        <f t="shared" si="174"/>
        <v>0</v>
      </c>
    </row>
    <row r="400" spans="5:36" x14ac:dyDescent="0.2">
      <c r="E400">
        <f t="shared" si="160"/>
        <v>0</v>
      </c>
      <c r="F400">
        <f t="shared" si="150"/>
        <v>0</v>
      </c>
      <c r="G400">
        <f t="shared" si="151"/>
        <v>0</v>
      </c>
      <c r="H400">
        <f t="shared" si="152"/>
        <v>0</v>
      </c>
      <c r="I400">
        <f t="shared" si="161"/>
        <v>0</v>
      </c>
      <c r="J400">
        <f t="shared" si="162"/>
        <v>0</v>
      </c>
      <c r="K400">
        <f t="shared" si="163"/>
        <v>0</v>
      </c>
      <c r="L400">
        <f t="shared" si="164"/>
        <v>0</v>
      </c>
      <c r="M400">
        <f t="shared" si="165"/>
        <v>0</v>
      </c>
      <c r="N400">
        <f t="shared" si="166"/>
        <v>0</v>
      </c>
      <c r="O400">
        <f>IF($B$14,_xlfn.IFNA(INDEX(תמותה!$A$1:$E$121,MATCH(F400,תמותה!$A$1:A$121,0),IF($B$9="זכר",2,4)),1),0)</f>
        <v>0</v>
      </c>
      <c r="P400">
        <f>IF($B$14,_xlfn.IFNA(INDEX('שיפור תמותה'!$A$1:$E$8743,MATCH(F400&amp;G400,'שיפור תמותה'!$C$1:$C$8743,0),IF($B$9="זכר",4,5)),1),0)</f>
        <v>0</v>
      </c>
      <c r="Q400">
        <f>IF($B$14,_xlfn.IFNA(INDEX('שיפור תמותה'!$A$1:$E$8743,MATCH(F400&amp;G400-1,'שיפור תמותה'!$C$1:$C$8743,0),IF($B$9="זכר",4,5)),1),0)</f>
        <v>0</v>
      </c>
      <c r="R400">
        <f t="shared" si="153"/>
        <v>0</v>
      </c>
      <c r="S400">
        <f t="shared" si="154"/>
        <v>0</v>
      </c>
      <c r="T400">
        <f t="shared" si="167"/>
        <v>0</v>
      </c>
      <c r="U400">
        <f t="shared" si="155"/>
        <v>0</v>
      </c>
      <c r="V400">
        <f t="shared" si="156"/>
        <v>0</v>
      </c>
      <c r="W400">
        <f t="shared" si="168"/>
        <v>0</v>
      </c>
      <c r="X400">
        <f>IF($B$15,_xlfn.IFNA(INDEX(תמותה!$A$1:$E$121,MATCH(U400,תמותה!$A$1:A$121,0),IF($B$11="זכר",2,4)),1),0)</f>
        <v>0</v>
      </c>
      <c r="Y400">
        <f>IF($B$15,_xlfn.IFNA(INDEX('שיפור תמותה'!$A$1:$E$8743,MATCH(U400&amp;V400,'שיפור תמותה'!$C$1:$C$8743,0),IF($B$11="זכר",4,5)),1),0)</f>
        <v>0</v>
      </c>
      <c r="Z400">
        <f>IF($B$15,_xlfn.IFNA(INDEX('שיפור תמותה'!$A$1:$E$8743,MATCH(U400&amp;V400-1,'שיפור תמותה'!$C$1:$C$8743,0),IF($B$11="זכר",4,5)),1),0)</f>
        <v>0</v>
      </c>
      <c r="AA400">
        <f t="shared" si="157"/>
        <v>0</v>
      </c>
      <c r="AB400">
        <f t="shared" si="169"/>
        <v>0</v>
      </c>
      <c r="AC400">
        <f>IF($B$15,_xlfn.IFNA(INDEX(תמותה!$A$1:$E$121,MATCH(U400,תמותה!$A$1:A$121,0),IF($B$11="זכר",3,5)),1),0)</f>
        <v>0</v>
      </c>
      <c r="AD400">
        <f t="shared" si="158"/>
        <v>0</v>
      </c>
      <c r="AE400">
        <f t="shared" si="159"/>
        <v>0</v>
      </c>
      <c r="AF400">
        <f t="shared" si="170"/>
        <v>0</v>
      </c>
      <c r="AG400">
        <f t="shared" si="171"/>
        <v>0</v>
      </c>
      <c r="AH400">
        <f t="shared" si="172"/>
        <v>0</v>
      </c>
      <c r="AI400">
        <f t="shared" si="173"/>
        <v>0</v>
      </c>
      <c r="AJ400">
        <f t="shared" si="174"/>
        <v>0</v>
      </c>
    </row>
    <row r="401" spans="5:36" x14ac:dyDescent="0.2">
      <c r="E401">
        <f t="shared" si="160"/>
        <v>0</v>
      </c>
      <c r="F401">
        <f t="shared" si="150"/>
        <v>0</v>
      </c>
      <c r="G401">
        <f t="shared" si="151"/>
        <v>0</v>
      </c>
      <c r="H401">
        <f t="shared" si="152"/>
        <v>0</v>
      </c>
      <c r="I401">
        <f t="shared" si="161"/>
        <v>0</v>
      </c>
      <c r="J401">
        <f t="shared" si="162"/>
        <v>0</v>
      </c>
      <c r="K401">
        <f t="shared" si="163"/>
        <v>0</v>
      </c>
      <c r="L401">
        <f t="shared" si="164"/>
        <v>0</v>
      </c>
      <c r="M401">
        <f t="shared" si="165"/>
        <v>0</v>
      </c>
      <c r="N401">
        <f t="shared" si="166"/>
        <v>0</v>
      </c>
      <c r="O401">
        <f>IF($B$14,_xlfn.IFNA(INDEX(תמותה!$A$1:$E$121,MATCH(F401,תמותה!$A$1:A$121,0),IF($B$9="זכר",2,4)),1),0)</f>
        <v>0</v>
      </c>
      <c r="P401">
        <f>IF($B$14,_xlfn.IFNA(INDEX('שיפור תמותה'!$A$1:$E$8743,MATCH(F401&amp;G401,'שיפור תמותה'!$C$1:$C$8743,0),IF($B$9="זכר",4,5)),1),0)</f>
        <v>0</v>
      </c>
      <c r="Q401">
        <f>IF($B$14,_xlfn.IFNA(INDEX('שיפור תמותה'!$A$1:$E$8743,MATCH(F401&amp;G401-1,'שיפור תמותה'!$C$1:$C$8743,0),IF($B$9="זכר",4,5)),1),0)</f>
        <v>0</v>
      </c>
      <c r="R401">
        <f t="shared" si="153"/>
        <v>0</v>
      </c>
      <c r="S401">
        <f t="shared" si="154"/>
        <v>0</v>
      </c>
      <c r="T401">
        <f t="shared" si="167"/>
        <v>0</v>
      </c>
      <c r="U401">
        <f t="shared" si="155"/>
        <v>0</v>
      </c>
      <c r="V401">
        <f t="shared" si="156"/>
        <v>0</v>
      </c>
      <c r="W401">
        <f t="shared" si="168"/>
        <v>0</v>
      </c>
      <c r="X401">
        <f>IF($B$15,_xlfn.IFNA(INDEX(תמותה!$A$1:$E$121,MATCH(U401,תמותה!$A$1:A$121,0),IF($B$11="זכר",2,4)),1),0)</f>
        <v>0</v>
      </c>
      <c r="Y401">
        <f>IF($B$15,_xlfn.IFNA(INDEX('שיפור תמותה'!$A$1:$E$8743,MATCH(U401&amp;V401,'שיפור תמותה'!$C$1:$C$8743,0),IF($B$11="זכר",4,5)),1),0)</f>
        <v>0</v>
      </c>
      <c r="Z401">
        <f>IF($B$15,_xlfn.IFNA(INDEX('שיפור תמותה'!$A$1:$E$8743,MATCH(U401&amp;V401-1,'שיפור תמותה'!$C$1:$C$8743,0),IF($B$11="זכר",4,5)),1),0)</f>
        <v>0</v>
      </c>
      <c r="AA401">
        <f t="shared" si="157"/>
        <v>0</v>
      </c>
      <c r="AB401">
        <f t="shared" si="169"/>
        <v>0</v>
      </c>
      <c r="AC401">
        <f>IF($B$15,_xlfn.IFNA(INDEX(תמותה!$A$1:$E$121,MATCH(U401,תמותה!$A$1:A$121,0),IF($B$11="זכר",3,5)),1),0)</f>
        <v>0</v>
      </c>
      <c r="AD401">
        <f t="shared" si="158"/>
        <v>0</v>
      </c>
      <c r="AE401">
        <f t="shared" si="159"/>
        <v>0</v>
      </c>
      <c r="AF401">
        <f t="shared" si="170"/>
        <v>0</v>
      </c>
      <c r="AG401">
        <f t="shared" si="171"/>
        <v>0</v>
      </c>
      <c r="AH401">
        <f t="shared" si="172"/>
        <v>0</v>
      </c>
      <c r="AI401">
        <f t="shared" si="173"/>
        <v>0</v>
      </c>
      <c r="AJ401">
        <f t="shared" si="174"/>
        <v>0</v>
      </c>
    </row>
    <row r="402" spans="5:36" x14ac:dyDescent="0.2">
      <c r="E402">
        <f t="shared" si="160"/>
        <v>0</v>
      </c>
      <c r="F402">
        <f t="shared" si="150"/>
        <v>0</v>
      </c>
      <c r="G402">
        <f t="shared" si="151"/>
        <v>0</v>
      </c>
      <c r="H402">
        <f t="shared" si="152"/>
        <v>0</v>
      </c>
      <c r="I402">
        <f t="shared" si="161"/>
        <v>0</v>
      </c>
      <c r="J402">
        <f t="shared" si="162"/>
        <v>0</v>
      </c>
      <c r="K402">
        <f t="shared" si="163"/>
        <v>0</v>
      </c>
      <c r="L402">
        <f t="shared" si="164"/>
        <v>0</v>
      </c>
      <c r="M402">
        <f t="shared" si="165"/>
        <v>0</v>
      </c>
      <c r="N402">
        <f t="shared" si="166"/>
        <v>0</v>
      </c>
      <c r="O402">
        <f>IF($B$14,_xlfn.IFNA(INDEX(תמותה!$A$1:$E$121,MATCH(F402,תמותה!$A$1:A$121,0),IF($B$9="זכר",2,4)),1),0)</f>
        <v>0</v>
      </c>
      <c r="P402">
        <f>IF($B$14,_xlfn.IFNA(INDEX('שיפור תמותה'!$A$1:$E$8743,MATCH(F402&amp;G402,'שיפור תמותה'!$C$1:$C$8743,0),IF($B$9="זכר",4,5)),1),0)</f>
        <v>0</v>
      </c>
      <c r="Q402">
        <f>IF($B$14,_xlfn.IFNA(INDEX('שיפור תמותה'!$A$1:$E$8743,MATCH(F402&amp;G402-1,'שיפור תמותה'!$C$1:$C$8743,0),IF($B$9="זכר",4,5)),1),0)</f>
        <v>0</v>
      </c>
      <c r="R402">
        <f t="shared" si="153"/>
        <v>0</v>
      </c>
      <c r="S402">
        <f t="shared" si="154"/>
        <v>0</v>
      </c>
      <c r="T402">
        <f t="shared" si="167"/>
        <v>0</v>
      </c>
      <c r="U402">
        <f t="shared" si="155"/>
        <v>0</v>
      </c>
      <c r="V402">
        <f t="shared" si="156"/>
        <v>0</v>
      </c>
      <c r="W402">
        <f t="shared" si="168"/>
        <v>0</v>
      </c>
      <c r="X402">
        <f>IF($B$15,_xlfn.IFNA(INDEX(תמותה!$A$1:$E$121,MATCH(U402,תמותה!$A$1:A$121,0),IF($B$11="זכר",2,4)),1),0)</f>
        <v>0</v>
      </c>
      <c r="Y402">
        <f>IF($B$15,_xlfn.IFNA(INDEX('שיפור תמותה'!$A$1:$E$8743,MATCH(U402&amp;V402,'שיפור תמותה'!$C$1:$C$8743,0),IF($B$11="זכר",4,5)),1),0)</f>
        <v>0</v>
      </c>
      <c r="Z402">
        <f>IF($B$15,_xlfn.IFNA(INDEX('שיפור תמותה'!$A$1:$E$8743,MATCH(U402&amp;V402-1,'שיפור תמותה'!$C$1:$C$8743,0),IF($B$11="זכר",4,5)),1),0)</f>
        <v>0</v>
      </c>
      <c r="AA402">
        <f t="shared" si="157"/>
        <v>0</v>
      </c>
      <c r="AB402">
        <f t="shared" si="169"/>
        <v>0</v>
      </c>
      <c r="AC402">
        <f>IF($B$15,_xlfn.IFNA(INDEX(תמותה!$A$1:$E$121,MATCH(U402,תמותה!$A$1:A$121,0),IF($B$11="זכר",3,5)),1),0)</f>
        <v>0</v>
      </c>
      <c r="AD402">
        <f t="shared" si="158"/>
        <v>0</v>
      </c>
      <c r="AE402">
        <f t="shared" si="159"/>
        <v>0</v>
      </c>
      <c r="AF402">
        <f t="shared" si="170"/>
        <v>0</v>
      </c>
      <c r="AG402">
        <f t="shared" si="171"/>
        <v>0</v>
      </c>
      <c r="AH402">
        <f t="shared" si="172"/>
        <v>0</v>
      </c>
      <c r="AI402">
        <f t="shared" si="173"/>
        <v>0</v>
      </c>
      <c r="AJ402">
        <f t="shared" si="174"/>
        <v>0</v>
      </c>
    </row>
    <row r="403" spans="5:36" x14ac:dyDescent="0.2">
      <c r="E403">
        <f t="shared" si="160"/>
        <v>0</v>
      </c>
      <c r="F403">
        <f t="shared" si="150"/>
        <v>0</v>
      </c>
      <c r="G403">
        <f t="shared" si="151"/>
        <v>0</v>
      </c>
      <c r="H403">
        <f t="shared" si="152"/>
        <v>0</v>
      </c>
      <c r="I403">
        <f t="shared" si="161"/>
        <v>0</v>
      </c>
      <c r="J403">
        <f t="shared" si="162"/>
        <v>0</v>
      </c>
      <c r="K403">
        <f t="shared" si="163"/>
        <v>0</v>
      </c>
      <c r="L403">
        <f t="shared" si="164"/>
        <v>0</v>
      </c>
      <c r="M403">
        <f t="shared" si="165"/>
        <v>0</v>
      </c>
      <c r="N403">
        <f t="shared" si="166"/>
        <v>0</v>
      </c>
      <c r="O403">
        <f>IF($B$14,_xlfn.IFNA(INDEX(תמותה!$A$1:$E$121,MATCH(F403,תמותה!$A$1:A$121,0),IF($B$9="זכר",2,4)),1),0)</f>
        <v>0</v>
      </c>
      <c r="P403">
        <f>IF($B$14,_xlfn.IFNA(INDEX('שיפור תמותה'!$A$1:$E$8743,MATCH(F403&amp;G403,'שיפור תמותה'!$C$1:$C$8743,0),IF($B$9="זכר",4,5)),1),0)</f>
        <v>0</v>
      </c>
      <c r="Q403">
        <f>IF($B$14,_xlfn.IFNA(INDEX('שיפור תמותה'!$A$1:$E$8743,MATCH(F403&amp;G403-1,'שיפור תמותה'!$C$1:$C$8743,0),IF($B$9="זכר",4,5)),1),0)</f>
        <v>0</v>
      </c>
      <c r="R403">
        <f t="shared" si="153"/>
        <v>0</v>
      </c>
      <c r="S403">
        <f t="shared" si="154"/>
        <v>0</v>
      </c>
      <c r="T403">
        <f t="shared" si="167"/>
        <v>0</v>
      </c>
      <c r="U403">
        <f t="shared" si="155"/>
        <v>0</v>
      </c>
      <c r="V403">
        <f t="shared" si="156"/>
        <v>0</v>
      </c>
      <c r="W403">
        <f t="shared" si="168"/>
        <v>0</v>
      </c>
      <c r="X403">
        <f>IF($B$15,_xlfn.IFNA(INDEX(תמותה!$A$1:$E$121,MATCH(U403,תמותה!$A$1:A$121,0),IF($B$11="זכר",2,4)),1),0)</f>
        <v>0</v>
      </c>
      <c r="Y403">
        <f>IF($B$15,_xlfn.IFNA(INDEX('שיפור תמותה'!$A$1:$E$8743,MATCH(U403&amp;V403,'שיפור תמותה'!$C$1:$C$8743,0),IF($B$11="זכר",4,5)),1),0)</f>
        <v>0</v>
      </c>
      <c r="Z403">
        <f>IF($B$15,_xlfn.IFNA(INDEX('שיפור תמותה'!$A$1:$E$8743,MATCH(U403&amp;V403-1,'שיפור תמותה'!$C$1:$C$8743,0),IF($B$11="זכר",4,5)),1),0)</f>
        <v>0</v>
      </c>
      <c r="AA403">
        <f t="shared" si="157"/>
        <v>0</v>
      </c>
      <c r="AB403">
        <f t="shared" si="169"/>
        <v>0</v>
      </c>
      <c r="AC403">
        <f>IF($B$15,_xlfn.IFNA(INDEX(תמותה!$A$1:$E$121,MATCH(U403,תמותה!$A$1:A$121,0),IF($B$11="זכר",3,5)),1),0)</f>
        <v>0</v>
      </c>
      <c r="AD403">
        <f t="shared" si="158"/>
        <v>0</v>
      </c>
      <c r="AE403">
        <f t="shared" si="159"/>
        <v>0</v>
      </c>
      <c r="AF403">
        <f t="shared" si="170"/>
        <v>0</v>
      </c>
      <c r="AG403">
        <f t="shared" si="171"/>
        <v>0</v>
      </c>
      <c r="AH403">
        <f t="shared" si="172"/>
        <v>0</v>
      </c>
      <c r="AI403">
        <f t="shared" si="173"/>
        <v>0</v>
      </c>
      <c r="AJ403">
        <f t="shared" si="174"/>
        <v>0</v>
      </c>
    </row>
    <row r="404" spans="5:36" x14ac:dyDescent="0.2">
      <c r="E404">
        <f t="shared" si="160"/>
        <v>0</v>
      </c>
      <c r="F404">
        <f t="shared" si="150"/>
        <v>0</v>
      </c>
      <c r="G404">
        <f t="shared" si="151"/>
        <v>0</v>
      </c>
      <c r="H404">
        <f t="shared" si="152"/>
        <v>0</v>
      </c>
      <c r="I404">
        <f t="shared" si="161"/>
        <v>0</v>
      </c>
      <c r="J404">
        <f t="shared" si="162"/>
        <v>0</v>
      </c>
      <c r="K404">
        <f t="shared" si="163"/>
        <v>0</v>
      </c>
      <c r="L404">
        <f t="shared" si="164"/>
        <v>0</v>
      </c>
      <c r="M404">
        <f t="shared" si="165"/>
        <v>0</v>
      </c>
      <c r="N404">
        <f t="shared" si="166"/>
        <v>0</v>
      </c>
      <c r="O404">
        <f>IF($B$14,_xlfn.IFNA(INDEX(תמותה!$A$1:$E$121,MATCH(F404,תמותה!$A$1:A$121,0),IF($B$9="זכר",2,4)),1),0)</f>
        <v>0</v>
      </c>
      <c r="P404">
        <f>IF($B$14,_xlfn.IFNA(INDEX('שיפור תמותה'!$A$1:$E$8743,MATCH(F404&amp;G404,'שיפור תמותה'!$C$1:$C$8743,0),IF($B$9="זכר",4,5)),1),0)</f>
        <v>0</v>
      </c>
      <c r="Q404">
        <f>IF($B$14,_xlfn.IFNA(INDEX('שיפור תמותה'!$A$1:$E$8743,MATCH(F404&amp;G404-1,'שיפור תמותה'!$C$1:$C$8743,0),IF($B$9="זכר",4,5)),1),0)</f>
        <v>0</v>
      </c>
      <c r="R404">
        <f t="shared" si="153"/>
        <v>0</v>
      </c>
      <c r="S404">
        <f t="shared" si="154"/>
        <v>0</v>
      </c>
      <c r="T404">
        <f t="shared" si="167"/>
        <v>0</v>
      </c>
      <c r="U404">
        <f t="shared" si="155"/>
        <v>0</v>
      </c>
      <c r="V404">
        <f t="shared" si="156"/>
        <v>0</v>
      </c>
      <c r="W404">
        <f t="shared" si="168"/>
        <v>0</v>
      </c>
      <c r="X404">
        <f>IF($B$15,_xlfn.IFNA(INDEX(תמותה!$A$1:$E$121,MATCH(U404,תמותה!$A$1:A$121,0),IF($B$11="זכר",2,4)),1),0)</f>
        <v>0</v>
      </c>
      <c r="Y404">
        <f>IF($B$15,_xlfn.IFNA(INDEX('שיפור תמותה'!$A$1:$E$8743,MATCH(U404&amp;V404,'שיפור תמותה'!$C$1:$C$8743,0),IF($B$11="זכר",4,5)),1),0)</f>
        <v>0</v>
      </c>
      <c r="Z404">
        <f>IF($B$15,_xlfn.IFNA(INDEX('שיפור תמותה'!$A$1:$E$8743,MATCH(U404&amp;V404-1,'שיפור תמותה'!$C$1:$C$8743,0),IF($B$11="זכר",4,5)),1),0)</f>
        <v>0</v>
      </c>
      <c r="AA404">
        <f t="shared" si="157"/>
        <v>0</v>
      </c>
      <c r="AB404">
        <f t="shared" si="169"/>
        <v>0</v>
      </c>
      <c r="AC404">
        <f>IF($B$15,_xlfn.IFNA(INDEX(תמותה!$A$1:$E$121,MATCH(U404,תמותה!$A$1:A$121,0),IF($B$11="זכר",3,5)),1),0)</f>
        <v>0</v>
      </c>
      <c r="AD404">
        <f t="shared" si="158"/>
        <v>0</v>
      </c>
      <c r="AE404">
        <f t="shared" si="159"/>
        <v>0</v>
      </c>
      <c r="AF404">
        <f t="shared" si="170"/>
        <v>0</v>
      </c>
      <c r="AG404">
        <f t="shared" si="171"/>
        <v>0</v>
      </c>
      <c r="AH404">
        <f t="shared" si="172"/>
        <v>0</v>
      </c>
      <c r="AI404">
        <f t="shared" si="173"/>
        <v>0</v>
      </c>
      <c r="AJ404">
        <f t="shared" si="174"/>
        <v>0</v>
      </c>
    </row>
    <row r="405" spans="5:36" x14ac:dyDescent="0.2">
      <c r="E405">
        <f t="shared" si="160"/>
        <v>0</v>
      </c>
      <c r="F405">
        <f t="shared" si="150"/>
        <v>0</v>
      </c>
      <c r="G405">
        <f t="shared" si="151"/>
        <v>0</v>
      </c>
      <c r="H405">
        <f t="shared" si="152"/>
        <v>0</v>
      </c>
      <c r="I405">
        <f t="shared" si="161"/>
        <v>0</v>
      </c>
      <c r="J405">
        <f t="shared" si="162"/>
        <v>0</v>
      </c>
      <c r="K405">
        <f t="shared" si="163"/>
        <v>0</v>
      </c>
      <c r="L405">
        <f t="shared" si="164"/>
        <v>0</v>
      </c>
      <c r="M405">
        <f t="shared" si="165"/>
        <v>0</v>
      </c>
      <c r="N405">
        <f t="shared" si="166"/>
        <v>0</v>
      </c>
      <c r="O405">
        <f>IF($B$14,_xlfn.IFNA(INDEX(תמותה!$A$1:$E$121,MATCH(F405,תמותה!$A$1:A$121,0),IF($B$9="זכר",2,4)),1),0)</f>
        <v>0</v>
      </c>
      <c r="P405">
        <f>IF($B$14,_xlfn.IFNA(INDEX('שיפור תמותה'!$A$1:$E$8743,MATCH(F405&amp;G405,'שיפור תמותה'!$C$1:$C$8743,0),IF($B$9="זכר",4,5)),1),0)</f>
        <v>0</v>
      </c>
      <c r="Q405">
        <f>IF($B$14,_xlfn.IFNA(INDEX('שיפור תמותה'!$A$1:$E$8743,MATCH(F405&amp;G405-1,'שיפור תמותה'!$C$1:$C$8743,0),IF($B$9="זכר",4,5)),1),0)</f>
        <v>0</v>
      </c>
      <c r="R405">
        <f t="shared" si="153"/>
        <v>0</v>
      </c>
      <c r="S405">
        <f t="shared" si="154"/>
        <v>0</v>
      </c>
      <c r="T405">
        <f t="shared" si="167"/>
        <v>0</v>
      </c>
      <c r="U405">
        <f t="shared" si="155"/>
        <v>0</v>
      </c>
      <c r="V405">
        <f t="shared" si="156"/>
        <v>0</v>
      </c>
      <c r="W405">
        <f t="shared" si="168"/>
        <v>0</v>
      </c>
      <c r="X405">
        <f>IF($B$15,_xlfn.IFNA(INDEX(תמותה!$A$1:$E$121,MATCH(U405,תמותה!$A$1:A$121,0),IF($B$11="זכר",2,4)),1),0)</f>
        <v>0</v>
      </c>
      <c r="Y405">
        <f>IF($B$15,_xlfn.IFNA(INDEX('שיפור תמותה'!$A$1:$E$8743,MATCH(U405&amp;V405,'שיפור תמותה'!$C$1:$C$8743,0),IF($B$11="זכר",4,5)),1),0)</f>
        <v>0</v>
      </c>
      <c r="Z405">
        <f>IF($B$15,_xlfn.IFNA(INDEX('שיפור תמותה'!$A$1:$E$8743,MATCH(U405&amp;V405-1,'שיפור תמותה'!$C$1:$C$8743,0),IF($B$11="זכר",4,5)),1),0)</f>
        <v>0</v>
      </c>
      <c r="AA405">
        <f t="shared" si="157"/>
        <v>0</v>
      </c>
      <c r="AB405">
        <f t="shared" si="169"/>
        <v>0</v>
      </c>
      <c r="AC405">
        <f>IF($B$15,_xlfn.IFNA(INDEX(תמותה!$A$1:$E$121,MATCH(U405,תמותה!$A$1:A$121,0),IF($B$11="זכר",3,5)),1),0)</f>
        <v>0</v>
      </c>
      <c r="AD405">
        <f t="shared" si="158"/>
        <v>0</v>
      </c>
      <c r="AE405">
        <f t="shared" si="159"/>
        <v>0</v>
      </c>
      <c r="AF405">
        <f t="shared" si="170"/>
        <v>0</v>
      </c>
      <c r="AG405">
        <f t="shared" si="171"/>
        <v>0</v>
      </c>
      <c r="AH405">
        <f t="shared" si="172"/>
        <v>0</v>
      </c>
      <c r="AI405">
        <f t="shared" si="173"/>
        <v>0</v>
      </c>
      <c r="AJ405">
        <f t="shared" si="174"/>
        <v>0</v>
      </c>
    </row>
    <row r="406" spans="5:36" x14ac:dyDescent="0.2">
      <c r="E406">
        <f t="shared" si="160"/>
        <v>0</v>
      </c>
      <c r="F406">
        <f t="shared" si="150"/>
        <v>0</v>
      </c>
      <c r="G406">
        <f t="shared" si="151"/>
        <v>0</v>
      </c>
      <c r="H406">
        <f t="shared" si="152"/>
        <v>0</v>
      </c>
      <c r="I406">
        <f t="shared" si="161"/>
        <v>0</v>
      </c>
      <c r="J406">
        <f t="shared" si="162"/>
        <v>0</v>
      </c>
      <c r="K406">
        <f t="shared" si="163"/>
        <v>0</v>
      </c>
      <c r="L406">
        <f t="shared" si="164"/>
        <v>0</v>
      </c>
      <c r="M406">
        <f t="shared" si="165"/>
        <v>0</v>
      </c>
      <c r="N406">
        <f t="shared" si="166"/>
        <v>0</v>
      </c>
      <c r="O406">
        <f>IF($B$14,_xlfn.IFNA(INDEX(תמותה!$A$1:$E$121,MATCH(F406,תמותה!$A$1:A$121,0),IF($B$9="זכר",2,4)),1),0)</f>
        <v>0</v>
      </c>
      <c r="P406">
        <f>IF($B$14,_xlfn.IFNA(INDEX('שיפור תמותה'!$A$1:$E$8743,MATCH(F406&amp;G406,'שיפור תמותה'!$C$1:$C$8743,0),IF($B$9="זכר",4,5)),1),0)</f>
        <v>0</v>
      </c>
      <c r="Q406">
        <f>IF($B$14,_xlfn.IFNA(INDEX('שיפור תמותה'!$A$1:$E$8743,MATCH(F406&amp;G406-1,'שיפור תמותה'!$C$1:$C$8743,0),IF($B$9="זכר",4,5)),1),0)</f>
        <v>0</v>
      </c>
      <c r="R406">
        <f t="shared" si="153"/>
        <v>0</v>
      </c>
      <c r="S406">
        <f t="shared" si="154"/>
        <v>0</v>
      </c>
      <c r="T406">
        <f t="shared" si="167"/>
        <v>0</v>
      </c>
      <c r="U406">
        <f t="shared" si="155"/>
        <v>0</v>
      </c>
      <c r="V406">
        <f t="shared" si="156"/>
        <v>0</v>
      </c>
      <c r="W406">
        <f t="shared" si="168"/>
        <v>0</v>
      </c>
      <c r="X406">
        <f>IF($B$15,_xlfn.IFNA(INDEX(תמותה!$A$1:$E$121,MATCH(U406,תמותה!$A$1:A$121,0),IF($B$11="זכר",2,4)),1),0)</f>
        <v>0</v>
      </c>
      <c r="Y406">
        <f>IF($B$15,_xlfn.IFNA(INDEX('שיפור תמותה'!$A$1:$E$8743,MATCH(U406&amp;V406,'שיפור תמותה'!$C$1:$C$8743,0),IF($B$11="זכר",4,5)),1),0)</f>
        <v>0</v>
      </c>
      <c r="Z406">
        <f>IF($B$15,_xlfn.IFNA(INDEX('שיפור תמותה'!$A$1:$E$8743,MATCH(U406&amp;V406-1,'שיפור תמותה'!$C$1:$C$8743,0),IF($B$11="זכר",4,5)),1),0)</f>
        <v>0</v>
      </c>
      <c r="AA406">
        <f t="shared" si="157"/>
        <v>0</v>
      </c>
      <c r="AB406">
        <f t="shared" si="169"/>
        <v>0</v>
      </c>
      <c r="AC406">
        <f>IF($B$15,_xlfn.IFNA(INDEX(תמותה!$A$1:$E$121,MATCH(U406,תמותה!$A$1:A$121,0),IF($B$11="זכר",3,5)),1),0)</f>
        <v>0</v>
      </c>
      <c r="AD406">
        <f t="shared" si="158"/>
        <v>0</v>
      </c>
      <c r="AE406">
        <f t="shared" si="159"/>
        <v>0</v>
      </c>
      <c r="AF406">
        <f t="shared" si="170"/>
        <v>0</v>
      </c>
      <c r="AG406">
        <f t="shared" si="171"/>
        <v>0</v>
      </c>
      <c r="AH406">
        <f t="shared" si="172"/>
        <v>0</v>
      </c>
      <c r="AI406">
        <f t="shared" si="173"/>
        <v>0</v>
      </c>
      <c r="AJ406">
        <f t="shared" si="174"/>
        <v>0</v>
      </c>
    </row>
    <row r="407" spans="5:36" x14ac:dyDescent="0.2">
      <c r="E407">
        <f t="shared" si="160"/>
        <v>0</v>
      </c>
      <c r="F407">
        <f t="shared" si="150"/>
        <v>0</v>
      </c>
      <c r="G407">
        <f t="shared" si="151"/>
        <v>0</v>
      </c>
      <c r="H407">
        <f t="shared" si="152"/>
        <v>0</v>
      </c>
      <c r="I407">
        <f t="shared" si="161"/>
        <v>0</v>
      </c>
      <c r="J407">
        <f t="shared" si="162"/>
        <v>0</v>
      </c>
      <c r="K407">
        <f t="shared" si="163"/>
        <v>0</v>
      </c>
      <c r="L407">
        <f t="shared" si="164"/>
        <v>0</v>
      </c>
      <c r="M407">
        <f t="shared" si="165"/>
        <v>0</v>
      </c>
      <c r="N407">
        <f t="shared" si="166"/>
        <v>0</v>
      </c>
      <c r="O407">
        <f>IF($B$14,_xlfn.IFNA(INDEX(תמותה!$A$1:$E$121,MATCH(F407,תמותה!$A$1:A$121,0),IF($B$9="זכר",2,4)),1),0)</f>
        <v>0</v>
      </c>
      <c r="P407">
        <f>IF($B$14,_xlfn.IFNA(INDEX('שיפור תמותה'!$A$1:$E$8743,MATCH(F407&amp;G407,'שיפור תמותה'!$C$1:$C$8743,0),IF($B$9="זכר",4,5)),1),0)</f>
        <v>0</v>
      </c>
      <c r="Q407">
        <f>IF($B$14,_xlfn.IFNA(INDEX('שיפור תמותה'!$A$1:$E$8743,MATCH(F407&amp;G407-1,'שיפור תמותה'!$C$1:$C$8743,0),IF($B$9="זכר",4,5)),1),0)</f>
        <v>0</v>
      </c>
      <c r="R407">
        <f t="shared" si="153"/>
        <v>0</v>
      </c>
      <c r="S407">
        <f t="shared" si="154"/>
        <v>0</v>
      </c>
      <c r="T407">
        <f t="shared" si="167"/>
        <v>0</v>
      </c>
      <c r="U407">
        <f t="shared" si="155"/>
        <v>0</v>
      </c>
      <c r="V407">
        <f t="shared" si="156"/>
        <v>0</v>
      </c>
      <c r="W407">
        <f t="shared" si="168"/>
        <v>0</v>
      </c>
      <c r="X407">
        <f>IF($B$15,_xlfn.IFNA(INDEX(תמותה!$A$1:$E$121,MATCH(U407,תמותה!$A$1:A$121,0),IF($B$11="זכר",2,4)),1),0)</f>
        <v>0</v>
      </c>
      <c r="Y407">
        <f>IF($B$15,_xlfn.IFNA(INDEX('שיפור תמותה'!$A$1:$E$8743,MATCH(U407&amp;V407,'שיפור תמותה'!$C$1:$C$8743,0),IF($B$11="זכר",4,5)),1),0)</f>
        <v>0</v>
      </c>
      <c r="Z407">
        <f>IF($B$15,_xlfn.IFNA(INDEX('שיפור תמותה'!$A$1:$E$8743,MATCH(U407&amp;V407-1,'שיפור תמותה'!$C$1:$C$8743,0),IF($B$11="זכר",4,5)),1),0)</f>
        <v>0</v>
      </c>
      <c r="AA407">
        <f t="shared" si="157"/>
        <v>0</v>
      </c>
      <c r="AB407">
        <f t="shared" si="169"/>
        <v>0</v>
      </c>
      <c r="AC407">
        <f>IF($B$15,_xlfn.IFNA(INDEX(תמותה!$A$1:$E$121,MATCH(U407,תמותה!$A$1:A$121,0),IF($B$11="זכר",3,5)),1),0)</f>
        <v>0</v>
      </c>
      <c r="AD407">
        <f t="shared" si="158"/>
        <v>0</v>
      </c>
      <c r="AE407">
        <f t="shared" si="159"/>
        <v>0</v>
      </c>
      <c r="AF407">
        <f t="shared" si="170"/>
        <v>0</v>
      </c>
      <c r="AG407">
        <f t="shared" si="171"/>
        <v>0</v>
      </c>
      <c r="AH407">
        <f t="shared" si="172"/>
        <v>0</v>
      </c>
      <c r="AI407">
        <f t="shared" si="173"/>
        <v>0</v>
      </c>
      <c r="AJ407">
        <f t="shared" si="174"/>
        <v>0</v>
      </c>
    </row>
    <row r="408" spans="5:36" x14ac:dyDescent="0.2">
      <c r="E408">
        <f t="shared" si="160"/>
        <v>0</v>
      </c>
      <c r="F408">
        <f t="shared" si="150"/>
        <v>0</v>
      </c>
      <c r="G408">
        <f t="shared" si="151"/>
        <v>0</v>
      </c>
      <c r="H408">
        <f t="shared" si="152"/>
        <v>0</v>
      </c>
      <c r="I408">
        <f t="shared" si="161"/>
        <v>0</v>
      </c>
      <c r="J408">
        <f t="shared" si="162"/>
        <v>0</v>
      </c>
      <c r="K408">
        <f t="shared" si="163"/>
        <v>0</v>
      </c>
      <c r="L408">
        <f t="shared" si="164"/>
        <v>0</v>
      </c>
      <c r="M408">
        <f t="shared" si="165"/>
        <v>0</v>
      </c>
      <c r="N408">
        <f t="shared" si="166"/>
        <v>0</v>
      </c>
      <c r="O408">
        <f>IF($B$14,_xlfn.IFNA(INDEX(תמותה!$A$1:$E$121,MATCH(F408,תמותה!$A$1:A$121,0),IF($B$9="זכר",2,4)),1),0)</f>
        <v>0</v>
      </c>
      <c r="P408">
        <f>IF($B$14,_xlfn.IFNA(INDEX('שיפור תמותה'!$A$1:$E$8743,MATCH(F408&amp;G408,'שיפור תמותה'!$C$1:$C$8743,0),IF($B$9="זכר",4,5)),1),0)</f>
        <v>0</v>
      </c>
      <c r="Q408">
        <f>IF($B$14,_xlfn.IFNA(INDEX('שיפור תמותה'!$A$1:$E$8743,MATCH(F408&amp;G408-1,'שיפור תמותה'!$C$1:$C$8743,0),IF($B$9="זכר",4,5)),1),0)</f>
        <v>0</v>
      </c>
      <c r="R408">
        <f t="shared" si="153"/>
        <v>0</v>
      </c>
      <c r="S408">
        <f t="shared" si="154"/>
        <v>0</v>
      </c>
      <c r="T408">
        <f t="shared" si="167"/>
        <v>0</v>
      </c>
      <c r="U408">
        <f t="shared" si="155"/>
        <v>0</v>
      </c>
      <c r="V408">
        <f t="shared" si="156"/>
        <v>0</v>
      </c>
      <c r="W408">
        <f t="shared" si="168"/>
        <v>0</v>
      </c>
      <c r="X408">
        <f>IF($B$15,_xlfn.IFNA(INDEX(תמותה!$A$1:$E$121,MATCH(U408,תמותה!$A$1:A$121,0),IF($B$11="זכר",2,4)),1),0)</f>
        <v>0</v>
      </c>
      <c r="Y408">
        <f>IF($B$15,_xlfn.IFNA(INDEX('שיפור תמותה'!$A$1:$E$8743,MATCH(U408&amp;V408,'שיפור תמותה'!$C$1:$C$8743,0),IF($B$11="זכר",4,5)),1),0)</f>
        <v>0</v>
      </c>
      <c r="Z408">
        <f>IF($B$15,_xlfn.IFNA(INDEX('שיפור תמותה'!$A$1:$E$8743,MATCH(U408&amp;V408-1,'שיפור תמותה'!$C$1:$C$8743,0),IF($B$11="זכר",4,5)),1),0)</f>
        <v>0</v>
      </c>
      <c r="AA408">
        <f t="shared" si="157"/>
        <v>0</v>
      </c>
      <c r="AB408">
        <f t="shared" si="169"/>
        <v>0</v>
      </c>
      <c r="AC408">
        <f>IF($B$15,_xlfn.IFNA(INDEX(תמותה!$A$1:$E$121,MATCH(U408,תמותה!$A$1:A$121,0),IF($B$11="זכר",3,5)),1),0)</f>
        <v>0</v>
      </c>
      <c r="AD408">
        <f t="shared" si="158"/>
        <v>0</v>
      </c>
      <c r="AE408">
        <f t="shared" si="159"/>
        <v>0</v>
      </c>
      <c r="AF408">
        <f t="shared" si="170"/>
        <v>0</v>
      </c>
      <c r="AG408">
        <f t="shared" si="171"/>
        <v>0</v>
      </c>
      <c r="AH408">
        <f t="shared" si="172"/>
        <v>0</v>
      </c>
      <c r="AI408">
        <f t="shared" si="173"/>
        <v>0</v>
      </c>
      <c r="AJ408">
        <f t="shared" si="174"/>
        <v>0</v>
      </c>
    </row>
    <row r="409" spans="5:36" x14ac:dyDescent="0.2">
      <c r="E409">
        <f t="shared" si="160"/>
        <v>0</v>
      </c>
      <c r="F409">
        <f t="shared" si="150"/>
        <v>0</v>
      </c>
      <c r="G409">
        <f t="shared" si="151"/>
        <v>0</v>
      </c>
      <c r="H409">
        <f t="shared" si="152"/>
        <v>0</v>
      </c>
      <c r="I409">
        <f t="shared" si="161"/>
        <v>0</v>
      </c>
      <c r="J409">
        <f t="shared" si="162"/>
        <v>0</v>
      </c>
      <c r="K409">
        <f t="shared" si="163"/>
        <v>0</v>
      </c>
      <c r="L409">
        <f t="shared" si="164"/>
        <v>0</v>
      </c>
      <c r="M409">
        <f t="shared" si="165"/>
        <v>0</v>
      </c>
      <c r="N409">
        <f t="shared" si="166"/>
        <v>0</v>
      </c>
      <c r="O409">
        <f>IF($B$14,_xlfn.IFNA(INDEX(תמותה!$A$1:$E$121,MATCH(F409,תמותה!$A$1:A$121,0),IF($B$9="זכר",2,4)),1),0)</f>
        <v>0</v>
      </c>
      <c r="P409">
        <f>IF($B$14,_xlfn.IFNA(INDEX('שיפור תמותה'!$A$1:$E$8743,MATCH(F409&amp;G409,'שיפור תמותה'!$C$1:$C$8743,0),IF($B$9="זכר",4,5)),1),0)</f>
        <v>0</v>
      </c>
      <c r="Q409">
        <f>IF($B$14,_xlfn.IFNA(INDEX('שיפור תמותה'!$A$1:$E$8743,MATCH(F409&amp;G409-1,'שיפור תמותה'!$C$1:$C$8743,0),IF($B$9="זכר",4,5)),1),0)</f>
        <v>0</v>
      </c>
      <c r="R409">
        <f t="shared" si="153"/>
        <v>0</v>
      </c>
      <c r="S409">
        <f t="shared" si="154"/>
        <v>0</v>
      </c>
      <c r="T409">
        <f t="shared" si="167"/>
        <v>0</v>
      </c>
      <c r="U409">
        <f t="shared" si="155"/>
        <v>0</v>
      </c>
      <c r="V409">
        <f t="shared" si="156"/>
        <v>0</v>
      </c>
      <c r="W409">
        <f t="shared" si="168"/>
        <v>0</v>
      </c>
      <c r="X409">
        <f>IF($B$15,_xlfn.IFNA(INDEX(תמותה!$A$1:$E$121,MATCH(U409,תמותה!$A$1:A$121,0),IF($B$11="זכר",2,4)),1),0)</f>
        <v>0</v>
      </c>
      <c r="Y409">
        <f>IF($B$15,_xlfn.IFNA(INDEX('שיפור תמותה'!$A$1:$E$8743,MATCH(U409&amp;V409,'שיפור תמותה'!$C$1:$C$8743,0),IF($B$11="זכר",4,5)),1),0)</f>
        <v>0</v>
      </c>
      <c r="Z409">
        <f>IF($B$15,_xlfn.IFNA(INDEX('שיפור תמותה'!$A$1:$E$8743,MATCH(U409&amp;V409-1,'שיפור תמותה'!$C$1:$C$8743,0),IF($B$11="זכר",4,5)),1),0)</f>
        <v>0</v>
      </c>
      <c r="AA409">
        <f t="shared" si="157"/>
        <v>0</v>
      </c>
      <c r="AB409">
        <f t="shared" si="169"/>
        <v>0</v>
      </c>
      <c r="AC409">
        <f>IF($B$15,_xlfn.IFNA(INDEX(תמותה!$A$1:$E$121,MATCH(U409,תמותה!$A$1:A$121,0),IF($B$11="זכר",3,5)),1),0)</f>
        <v>0</v>
      </c>
      <c r="AD409">
        <f t="shared" si="158"/>
        <v>0</v>
      </c>
      <c r="AE409">
        <f t="shared" si="159"/>
        <v>0</v>
      </c>
      <c r="AF409">
        <f t="shared" si="170"/>
        <v>0</v>
      </c>
      <c r="AG409">
        <f t="shared" si="171"/>
        <v>0</v>
      </c>
      <c r="AH409">
        <f t="shared" si="172"/>
        <v>0</v>
      </c>
      <c r="AI409">
        <f t="shared" si="173"/>
        <v>0</v>
      </c>
      <c r="AJ409">
        <f t="shared" si="174"/>
        <v>0</v>
      </c>
    </row>
    <row r="410" spans="5:36" x14ac:dyDescent="0.2">
      <c r="E410">
        <f t="shared" si="160"/>
        <v>0</v>
      </c>
      <c r="F410">
        <f t="shared" si="150"/>
        <v>0</v>
      </c>
      <c r="G410">
        <f t="shared" si="151"/>
        <v>0</v>
      </c>
      <c r="H410">
        <f t="shared" si="152"/>
        <v>0</v>
      </c>
      <c r="I410">
        <f t="shared" si="161"/>
        <v>0</v>
      </c>
      <c r="J410">
        <f t="shared" si="162"/>
        <v>0</v>
      </c>
      <c r="K410">
        <f t="shared" si="163"/>
        <v>0</v>
      </c>
      <c r="L410">
        <f t="shared" si="164"/>
        <v>0</v>
      </c>
      <c r="M410">
        <f t="shared" si="165"/>
        <v>0</v>
      </c>
      <c r="N410">
        <f t="shared" si="166"/>
        <v>0</v>
      </c>
      <c r="O410">
        <f>IF($B$14,_xlfn.IFNA(INDEX(תמותה!$A$1:$E$121,MATCH(F410,תמותה!$A$1:A$121,0),IF($B$9="זכר",2,4)),1),0)</f>
        <v>0</v>
      </c>
      <c r="P410">
        <f>IF($B$14,_xlfn.IFNA(INDEX('שיפור תמותה'!$A$1:$E$8743,MATCH(F410&amp;G410,'שיפור תמותה'!$C$1:$C$8743,0),IF($B$9="זכר",4,5)),1),0)</f>
        <v>0</v>
      </c>
      <c r="Q410">
        <f>IF($B$14,_xlfn.IFNA(INDEX('שיפור תמותה'!$A$1:$E$8743,MATCH(F410&amp;G410-1,'שיפור תמותה'!$C$1:$C$8743,0),IF($B$9="זכר",4,5)),1),0)</f>
        <v>0</v>
      </c>
      <c r="R410">
        <f t="shared" si="153"/>
        <v>0</v>
      </c>
      <c r="S410">
        <f t="shared" si="154"/>
        <v>0</v>
      </c>
      <c r="T410">
        <f t="shared" si="167"/>
        <v>0</v>
      </c>
      <c r="U410">
        <f t="shared" si="155"/>
        <v>0</v>
      </c>
      <c r="V410">
        <f t="shared" si="156"/>
        <v>0</v>
      </c>
      <c r="W410">
        <f t="shared" si="168"/>
        <v>0</v>
      </c>
      <c r="X410">
        <f>IF($B$15,_xlfn.IFNA(INDEX(תמותה!$A$1:$E$121,MATCH(U410,תמותה!$A$1:A$121,0),IF($B$11="זכר",2,4)),1),0)</f>
        <v>0</v>
      </c>
      <c r="Y410">
        <f>IF($B$15,_xlfn.IFNA(INDEX('שיפור תמותה'!$A$1:$E$8743,MATCH(U410&amp;V410,'שיפור תמותה'!$C$1:$C$8743,0),IF($B$11="זכר",4,5)),1),0)</f>
        <v>0</v>
      </c>
      <c r="Z410">
        <f>IF($B$15,_xlfn.IFNA(INDEX('שיפור תמותה'!$A$1:$E$8743,MATCH(U410&amp;V410-1,'שיפור תמותה'!$C$1:$C$8743,0),IF($B$11="זכר",4,5)),1),0)</f>
        <v>0</v>
      </c>
      <c r="AA410">
        <f t="shared" si="157"/>
        <v>0</v>
      </c>
      <c r="AB410">
        <f t="shared" si="169"/>
        <v>0</v>
      </c>
      <c r="AC410">
        <f>IF($B$15,_xlfn.IFNA(INDEX(תמותה!$A$1:$E$121,MATCH(U410,תמותה!$A$1:A$121,0),IF($B$11="זכר",3,5)),1),0)</f>
        <v>0</v>
      </c>
      <c r="AD410">
        <f t="shared" si="158"/>
        <v>0</v>
      </c>
      <c r="AE410">
        <f t="shared" si="159"/>
        <v>0</v>
      </c>
      <c r="AF410">
        <f t="shared" si="170"/>
        <v>0</v>
      </c>
      <c r="AG410">
        <f t="shared" si="171"/>
        <v>0</v>
      </c>
      <c r="AH410">
        <f t="shared" si="172"/>
        <v>0</v>
      </c>
      <c r="AI410">
        <f t="shared" si="173"/>
        <v>0</v>
      </c>
      <c r="AJ410">
        <f t="shared" si="174"/>
        <v>0</v>
      </c>
    </row>
    <row r="411" spans="5:36" x14ac:dyDescent="0.2">
      <c r="E411">
        <f t="shared" si="160"/>
        <v>0</v>
      </c>
      <c r="F411">
        <f t="shared" si="150"/>
        <v>0</v>
      </c>
      <c r="G411">
        <f t="shared" si="151"/>
        <v>0</v>
      </c>
      <c r="H411">
        <f t="shared" si="152"/>
        <v>0</v>
      </c>
      <c r="I411">
        <f t="shared" si="161"/>
        <v>0</v>
      </c>
      <c r="J411">
        <f t="shared" si="162"/>
        <v>0</v>
      </c>
      <c r="K411">
        <f t="shared" si="163"/>
        <v>0</v>
      </c>
      <c r="L411">
        <f t="shared" si="164"/>
        <v>0</v>
      </c>
      <c r="M411">
        <f t="shared" si="165"/>
        <v>0</v>
      </c>
      <c r="N411">
        <f t="shared" si="166"/>
        <v>0</v>
      </c>
      <c r="O411">
        <f>IF($B$14,_xlfn.IFNA(INDEX(תמותה!$A$1:$E$121,MATCH(F411,תמותה!$A$1:A$121,0),IF($B$9="זכר",2,4)),1),0)</f>
        <v>0</v>
      </c>
      <c r="P411">
        <f>IF($B$14,_xlfn.IFNA(INDEX('שיפור תמותה'!$A$1:$E$8743,MATCH(F411&amp;G411,'שיפור תמותה'!$C$1:$C$8743,0),IF($B$9="זכר",4,5)),1),0)</f>
        <v>0</v>
      </c>
      <c r="Q411">
        <f>IF($B$14,_xlfn.IFNA(INDEX('שיפור תמותה'!$A$1:$E$8743,MATCH(F411&amp;G411-1,'שיפור תמותה'!$C$1:$C$8743,0),IF($B$9="זכר",4,5)),1),0)</f>
        <v>0</v>
      </c>
      <c r="R411">
        <f t="shared" si="153"/>
        <v>0</v>
      </c>
      <c r="S411">
        <f t="shared" si="154"/>
        <v>0</v>
      </c>
      <c r="T411">
        <f t="shared" si="167"/>
        <v>0</v>
      </c>
      <c r="U411">
        <f t="shared" si="155"/>
        <v>0</v>
      </c>
      <c r="V411">
        <f t="shared" si="156"/>
        <v>0</v>
      </c>
      <c r="W411">
        <f t="shared" si="168"/>
        <v>0</v>
      </c>
      <c r="X411">
        <f>IF($B$15,_xlfn.IFNA(INDEX(תמותה!$A$1:$E$121,MATCH(U411,תמותה!$A$1:A$121,0),IF($B$11="זכר",2,4)),1),0)</f>
        <v>0</v>
      </c>
      <c r="Y411">
        <f>IF($B$15,_xlfn.IFNA(INDEX('שיפור תמותה'!$A$1:$E$8743,MATCH(U411&amp;V411,'שיפור תמותה'!$C$1:$C$8743,0),IF($B$11="זכר",4,5)),1),0)</f>
        <v>0</v>
      </c>
      <c r="Z411">
        <f>IF($B$15,_xlfn.IFNA(INDEX('שיפור תמותה'!$A$1:$E$8743,MATCH(U411&amp;V411-1,'שיפור תמותה'!$C$1:$C$8743,0),IF($B$11="זכר",4,5)),1),0)</f>
        <v>0</v>
      </c>
      <c r="AA411">
        <f t="shared" si="157"/>
        <v>0</v>
      </c>
      <c r="AB411">
        <f t="shared" si="169"/>
        <v>0</v>
      </c>
      <c r="AC411">
        <f>IF($B$15,_xlfn.IFNA(INDEX(תמותה!$A$1:$E$121,MATCH(U411,תמותה!$A$1:A$121,0),IF($B$11="זכר",3,5)),1),0)</f>
        <v>0</v>
      </c>
      <c r="AD411">
        <f t="shared" si="158"/>
        <v>0</v>
      </c>
      <c r="AE411">
        <f t="shared" si="159"/>
        <v>0</v>
      </c>
      <c r="AF411">
        <f t="shared" si="170"/>
        <v>0</v>
      </c>
      <c r="AG411">
        <f t="shared" si="171"/>
        <v>0</v>
      </c>
      <c r="AH411">
        <f t="shared" si="172"/>
        <v>0</v>
      </c>
      <c r="AI411">
        <f t="shared" si="173"/>
        <v>0</v>
      </c>
      <c r="AJ411">
        <f t="shared" si="174"/>
        <v>0</v>
      </c>
    </row>
    <row r="412" spans="5:36" x14ac:dyDescent="0.2">
      <c r="E412">
        <f t="shared" si="160"/>
        <v>0</v>
      </c>
      <c r="F412">
        <f t="shared" si="150"/>
        <v>0</v>
      </c>
      <c r="G412">
        <f t="shared" si="151"/>
        <v>0</v>
      </c>
      <c r="H412">
        <f t="shared" si="152"/>
        <v>0</v>
      </c>
      <c r="I412">
        <f t="shared" si="161"/>
        <v>0</v>
      </c>
      <c r="J412">
        <f t="shared" si="162"/>
        <v>0</v>
      </c>
      <c r="K412">
        <f t="shared" si="163"/>
        <v>0</v>
      </c>
      <c r="L412">
        <f t="shared" si="164"/>
        <v>0</v>
      </c>
      <c r="M412">
        <f t="shared" si="165"/>
        <v>0</v>
      </c>
      <c r="N412">
        <f t="shared" si="166"/>
        <v>0</v>
      </c>
      <c r="O412">
        <f>IF($B$14,_xlfn.IFNA(INDEX(תמותה!$A$1:$E$121,MATCH(F412,תמותה!$A$1:A$121,0),IF($B$9="זכר",2,4)),1),0)</f>
        <v>0</v>
      </c>
      <c r="P412">
        <f>IF($B$14,_xlfn.IFNA(INDEX('שיפור תמותה'!$A$1:$E$8743,MATCH(F412&amp;G412,'שיפור תמותה'!$C$1:$C$8743,0),IF($B$9="זכר",4,5)),1),0)</f>
        <v>0</v>
      </c>
      <c r="Q412">
        <f>IF($B$14,_xlfn.IFNA(INDEX('שיפור תמותה'!$A$1:$E$8743,MATCH(F412&amp;G412-1,'שיפור תמותה'!$C$1:$C$8743,0),IF($B$9="זכר",4,5)),1),0)</f>
        <v>0</v>
      </c>
      <c r="R412">
        <f t="shared" si="153"/>
        <v>0</v>
      </c>
      <c r="S412">
        <f t="shared" si="154"/>
        <v>0</v>
      </c>
      <c r="T412">
        <f t="shared" si="167"/>
        <v>0</v>
      </c>
      <c r="U412">
        <f t="shared" si="155"/>
        <v>0</v>
      </c>
      <c r="V412">
        <f t="shared" si="156"/>
        <v>0</v>
      </c>
      <c r="W412">
        <f t="shared" si="168"/>
        <v>0</v>
      </c>
      <c r="X412">
        <f>IF($B$15,_xlfn.IFNA(INDEX(תמותה!$A$1:$E$121,MATCH(U412,תמותה!$A$1:A$121,0),IF($B$11="זכר",2,4)),1),0)</f>
        <v>0</v>
      </c>
      <c r="Y412">
        <f>IF($B$15,_xlfn.IFNA(INDEX('שיפור תמותה'!$A$1:$E$8743,MATCH(U412&amp;V412,'שיפור תמותה'!$C$1:$C$8743,0),IF($B$11="זכר",4,5)),1),0)</f>
        <v>0</v>
      </c>
      <c r="Z412">
        <f>IF($B$15,_xlfn.IFNA(INDEX('שיפור תמותה'!$A$1:$E$8743,MATCH(U412&amp;V412-1,'שיפור תמותה'!$C$1:$C$8743,0),IF($B$11="זכר",4,5)),1),0)</f>
        <v>0</v>
      </c>
      <c r="AA412">
        <f t="shared" si="157"/>
        <v>0</v>
      </c>
      <c r="AB412">
        <f t="shared" si="169"/>
        <v>0</v>
      </c>
      <c r="AC412">
        <f>IF($B$15,_xlfn.IFNA(INDEX(תמותה!$A$1:$E$121,MATCH(U412,תמותה!$A$1:A$121,0),IF($B$11="זכר",3,5)),1),0)</f>
        <v>0</v>
      </c>
      <c r="AD412">
        <f t="shared" si="158"/>
        <v>0</v>
      </c>
      <c r="AE412">
        <f t="shared" si="159"/>
        <v>0</v>
      </c>
      <c r="AF412">
        <f t="shared" si="170"/>
        <v>0</v>
      </c>
      <c r="AG412">
        <f t="shared" si="171"/>
        <v>0</v>
      </c>
      <c r="AH412">
        <f t="shared" si="172"/>
        <v>0</v>
      </c>
      <c r="AI412">
        <f t="shared" si="173"/>
        <v>0</v>
      </c>
      <c r="AJ412">
        <f t="shared" si="174"/>
        <v>0</v>
      </c>
    </row>
    <row r="413" spans="5:36" x14ac:dyDescent="0.2">
      <c r="E413">
        <f t="shared" si="160"/>
        <v>0</v>
      </c>
      <c r="F413">
        <f t="shared" si="150"/>
        <v>0</v>
      </c>
      <c r="G413">
        <f t="shared" si="151"/>
        <v>0</v>
      </c>
      <c r="H413">
        <f t="shared" si="152"/>
        <v>0</v>
      </c>
      <c r="I413">
        <f t="shared" si="161"/>
        <v>0</v>
      </c>
      <c r="J413">
        <f t="shared" si="162"/>
        <v>0</v>
      </c>
      <c r="K413">
        <f t="shared" si="163"/>
        <v>0</v>
      </c>
      <c r="L413">
        <f t="shared" si="164"/>
        <v>0</v>
      </c>
      <c r="M413">
        <f t="shared" si="165"/>
        <v>0</v>
      </c>
      <c r="N413">
        <f t="shared" si="166"/>
        <v>0</v>
      </c>
      <c r="O413">
        <f>IF($B$14,_xlfn.IFNA(INDEX(תמותה!$A$1:$E$121,MATCH(F413,תמותה!$A$1:A$121,0),IF($B$9="זכר",2,4)),1),0)</f>
        <v>0</v>
      </c>
      <c r="P413">
        <f>IF($B$14,_xlfn.IFNA(INDEX('שיפור תמותה'!$A$1:$E$8743,MATCH(F413&amp;G413,'שיפור תמותה'!$C$1:$C$8743,0),IF($B$9="זכר",4,5)),1),0)</f>
        <v>0</v>
      </c>
      <c r="Q413">
        <f>IF($B$14,_xlfn.IFNA(INDEX('שיפור תמותה'!$A$1:$E$8743,MATCH(F413&amp;G413-1,'שיפור תמותה'!$C$1:$C$8743,0),IF($B$9="זכר",4,5)),1),0)</f>
        <v>0</v>
      </c>
      <c r="R413">
        <f t="shared" si="153"/>
        <v>0</v>
      </c>
      <c r="S413">
        <f t="shared" si="154"/>
        <v>0</v>
      </c>
      <c r="T413">
        <f t="shared" si="167"/>
        <v>0</v>
      </c>
      <c r="U413">
        <f t="shared" si="155"/>
        <v>0</v>
      </c>
      <c r="V413">
        <f t="shared" si="156"/>
        <v>0</v>
      </c>
      <c r="W413">
        <f t="shared" si="168"/>
        <v>0</v>
      </c>
      <c r="X413">
        <f>IF($B$15,_xlfn.IFNA(INDEX(תמותה!$A$1:$E$121,MATCH(U413,תמותה!$A$1:A$121,0),IF($B$11="זכר",2,4)),1),0)</f>
        <v>0</v>
      </c>
      <c r="Y413">
        <f>IF($B$15,_xlfn.IFNA(INDEX('שיפור תמותה'!$A$1:$E$8743,MATCH(U413&amp;V413,'שיפור תמותה'!$C$1:$C$8743,0),IF($B$11="זכר",4,5)),1),0)</f>
        <v>0</v>
      </c>
      <c r="Z413">
        <f>IF($B$15,_xlfn.IFNA(INDEX('שיפור תמותה'!$A$1:$E$8743,MATCH(U413&amp;V413-1,'שיפור תמותה'!$C$1:$C$8743,0),IF($B$11="זכר",4,5)),1),0)</f>
        <v>0</v>
      </c>
      <c r="AA413">
        <f t="shared" si="157"/>
        <v>0</v>
      </c>
      <c r="AB413">
        <f t="shared" si="169"/>
        <v>0</v>
      </c>
      <c r="AC413">
        <f>IF($B$15,_xlfn.IFNA(INDEX(תמותה!$A$1:$E$121,MATCH(U413,תמותה!$A$1:A$121,0),IF($B$11="זכר",3,5)),1),0)</f>
        <v>0</v>
      </c>
      <c r="AD413">
        <f t="shared" si="158"/>
        <v>0</v>
      </c>
      <c r="AE413">
        <f t="shared" si="159"/>
        <v>0</v>
      </c>
      <c r="AF413">
        <f t="shared" si="170"/>
        <v>0</v>
      </c>
      <c r="AG413">
        <f t="shared" si="171"/>
        <v>0</v>
      </c>
      <c r="AH413">
        <f t="shared" si="172"/>
        <v>0</v>
      </c>
      <c r="AI413">
        <f t="shared" si="173"/>
        <v>0</v>
      </c>
      <c r="AJ413">
        <f t="shared" si="174"/>
        <v>0</v>
      </c>
    </row>
    <row r="414" spans="5:36" x14ac:dyDescent="0.2">
      <c r="E414">
        <f t="shared" si="160"/>
        <v>0</v>
      </c>
      <c r="F414">
        <f t="shared" si="150"/>
        <v>0</v>
      </c>
      <c r="G414">
        <f t="shared" si="151"/>
        <v>0</v>
      </c>
      <c r="H414">
        <f t="shared" si="152"/>
        <v>0</v>
      </c>
      <c r="I414">
        <f t="shared" si="161"/>
        <v>0</v>
      </c>
      <c r="J414">
        <f t="shared" si="162"/>
        <v>0</v>
      </c>
      <c r="K414">
        <f t="shared" si="163"/>
        <v>0</v>
      </c>
      <c r="L414">
        <f t="shared" si="164"/>
        <v>0</v>
      </c>
      <c r="M414">
        <f t="shared" si="165"/>
        <v>0</v>
      </c>
      <c r="N414">
        <f t="shared" si="166"/>
        <v>0</v>
      </c>
      <c r="O414">
        <f>IF($B$14,_xlfn.IFNA(INDEX(תמותה!$A$1:$E$121,MATCH(F414,תמותה!$A$1:A$121,0),IF($B$9="זכר",2,4)),1),0)</f>
        <v>0</v>
      </c>
      <c r="P414">
        <f>IF($B$14,_xlfn.IFNA(INDEX('שיפור תמותה'!$A$1:$E$8743,MATCH(F414&amp;G414,'שיפור תמותה'!$C$1:$C$8743,0),IF($B$9="זכר",4,5)),1),0)</f>
        <v>0</v>
      </c>
      <c r="Q414">
        <f>IF($B$14,_xlfn.IFNA(INDEX('שיפור תמותה'!$A$1:$E$8743,MATCH(F414&amp;G414-1,'שיפור תמותה'!$C$1:$C$8743,0),IF($B$9="זכר",4,5)),1),0)</f>
        <v>0</v>
      </c>
      <c r="R414">
        <f t="shared" si="153"/>
        <v>0</v>
      </c>
      <c r="S414">
        <f t="shared" si="154"/>
        <v>0</v>
      </c>
      <c r="T414">
        <f t="shared" si="167"/>
        <v>0</v>
      </c>
      <c r="U414">
        <f t="shared" si="155"/>
        <v>0</v>
      </c>
      <c r="V414">
        <f t="shared" si="156"/>
        <v>0</v>
      </c>
      <c r="W414">
        <f t="shared" si="168"/>
        <v>0</v>
      </c>
      <c r="X414">
        <f>IF($B$15,_xlfn.IFNA(INDEX(תמותה!$A$1:$E$121,MATCH(U414,תמותה!$A$1:A$121,0),IF($B$11="זכר",2,4)),1),0)</f>
        <v>0</v>
      </c>
      <c r="Y414">
        <f>IF($B$15,_xlfn.IFNA(INDEX('שיפור תמותה'!$A$1:$E$8743,MATCH(U414&amp;V414,'שיפור תמותה'!$C$1:$C$8743,0),IF($B$11="זכר",4,5)),1),0)</f>
        <v>0</v>
      </c>
      <c r="Z414">
        <f>IF($B$15,_xlfn.IFNA(INDEX('שיפור תמותה'!$A$1:$E$8743,MATCH(U414&amp;V414-1,'שיפור תמותה'!$C$1:$C$8743,0),IF($B$11="זכר",4,5)),1),0)</f>
        <v>0</v>
      </c>
      <c r="AA414">
        <f t="shared" si="157"/>
        <v>0</v>
      </c>
      <c r="AB414">
        <f t="shared" si="169"/>
        <v>0</v>
      </c>
      <c r="AC414">
        <f>IF($B$15,_xlfn.IFNA(INDEX(תמותה!$A$1:$E$121,MATCH(U414,תמותה!$A$1:A$121,0),IF($B$11="זכר",3,5)),1),0)</f>
        <v>0</v>
      </c>
      <c r="AD414">
        <f t="shared" si="158"/>
        <v>0</v>
      </c>
      <c r="AE414">
        <f t="shared" si="159"/>
        <v>0</v>
      </c>
      <c r="AF414">
        <f t="shared" si="170"/>
        <v>0</v>
      </c>
      <c r="AG414">
        <f t="shared" si="171"/>
        <v>0</v>
      </c>
      <c r="AH414">
        <f t="shared" si="172"/>
        <v>0</v>
      </c>
      <c r="AI414">
        <f t="shared" si="173"/>
        <v>0</v>
      </c>
      <c r="AJ414">
        <f t="shared" si="174"/>
        <v>0</v>
      </c>
    </row>
    <row r="415" spans="5:36" x14ac:dyDescent="0.2">
      <c r="E415">
        <f t="shared" si="160"/>
        <v>0</v>
      </c>
      <c r="F415">
        <f t="shared" si="150"/>
        <v>0</v>
      </c>
      <c r="G415">
        <f t="shared" si="151"/>
        <v>0</v>
      </c>
      <c r="H415">
        <f t="shared" si="152"/>
        <v>0</v>
      </c>
      <c r="I415">
        <f t="shared" si="161"/>
        <v>0</v>
      </c>
      <c r="J415">
        <f t="shared" si="162"/>
        <v>0</v>
      </c>
      <c r="K415">
        <f t="shared" si="163"/>
        <v>0</v>
      </c>
      <c r="L415">
        <f t="shared" si="164"/>
        <v>0</v>
      </c>
      <c r="M415">
        <f t="shared" si="165"/>
        <v>0</v>
      </c>
      <c r="N415">
        <f t="shared" si="166"/>
        <v>0</v>
      </c>
      <c r="O415">
        <f>IF($B$14,_xlfn.IFNA(INDEX(תמותה!$A$1:$E$121,MATCH(F415,תמותה!$A$1:A$121,0),IF($B$9="זכר",2,4)),1),0)</f>
        <v>0</v>
      </c>
      <c r="P415">
        <f>IF($B$14,_xlfn.IFNA(INDEX('שיפור תמותה'!$A$1:$E$8743,MATCH(F415&amp;G415,'שיפור תמותה'!$C$1:$C$8743,0),IF($B$9="זכר",4,5)),1),0)</f>
        <v>0</v>
      </c>
      <c r="Q415">
        <f>IF($B$14,_xlfn.IFNA(INDEX('שיפור תמותה'!$A$1:$E$8743,MATCH(F415&amp;G415-1,'שיפור תמותה'!$C$1:$C$8743,0),IF($B$9="זכר",4,5)),1),0)</f>
        <v>0</v>
      </c>
      <c r="R415">
        <f t="shared" si="153"/>
        <v>0</v>
      </c>
      <c r="S415">
        <f t="shared" si="154"/>
        <v>0</v>
      </c>
      <c r="T415">
        <f t="shared" si="167"/>
        <v>0</v>
      </c>
      <c r="U415">
        <f t="shared" si="155"/>
        <v>0</v>
      </c>
      <c r="V415">
        <f t="shared" si="156"/>
        <v>0</v>
      </c>
      <c r="W415">
        <f t="shared" si="168"/>
        <v>0</v>
      </c>
      <c r="X415">
        <f>IF($B$15,_xlfn.IFNA(INDEX(תמותה!$A$1:$E$121,MATCH(U415,תמותה!$A$1:A$121,0),IF($B$11="זכר",2,4)),1),0)</f>
        <v>0</v>
      </c>
      <c r="Y415">
        <f>IF($B$15,_xlfn.IFNA(INDEX('שיפור תמותה'!$A$1:$E$8743,MATCH(U415&amp;V415,'שיפור תמותה'!$C$1:$C$8743,0),IF($B$11="זכר",4,5)),1),0)</f>
        <v>0</v>
      </c>
      <c r="Z415">
        <f>IF($B$15,_xlfn.IFNA(INDEX('שיפור תמותה'!$A$1:$E$8743,MATCH(U415&amp;V415-1,'שיפור תמותה'!$C$1:$C$8743,0),IF($B$11="זכר",4,5)),1),0)</f>
        <v>0</v>
      </c>
      <c r="AA415">
        <f t="shared" si="157"/>
        <v>0</v>
      </c>
      <c r="AB415">
        <f t="shared" si="169"/>
        <v>0</v>
      </c>
      <c r="AC415">
        <f>IF($B$15,_xlfn.IFNA(INDEX(תמותה!$A$1:$E$121,MATCH(U415,תמותה!$A$1:A$121,0),IF($B$11="זכר",3,5)),1),0)</f>
        <v>0</v>
      </c>
      <c r="AD415">
        <f t="shared" si="158"/>
        <v>0</v>
      </c>
      <c r="AE415">
        <f t="shared" si="159"/>
        <v>0</v>
      </c>
      <c r="AF415">
        <f t="shared" si="170"/>
        <v>0</v>
      </c>
      <c r="AG415">
        <f t="shared" si="171"/>
        <v>0</v>
      </c>
      <c r="AH415">
        <f t="shared" si="172"/>
        <v>0</v>
      </c>
      <c r="AI415">
        <f t="shared" si="173"/>
        <v>0</v>
      </c>
      <c r="AJ415">
        <f t="shared" si="174"/>
        <v>0</v>
      </c>
    </row>
    <row r="416" spans="5:36" x14ac:dyDescent="0.2">
      <c r="E416">
        <f t="shared" si="160"/>
        <v>0</v>
      </c>
      <c r="F416">
        <f t="shared" si="150"/>
        <v>0</v>
      </c>
      <c r="G416">
        <f t="shared" si="151"/>
        <v>0</v>
      </c>
      <c r="H416">
        <f t="shared" si="152"/>
        <v>0</v>
      </c>
      <c r="I416">
        <f t="shared" si="161"/>
        <v>0</v>
      </c>
      <c r="J416">
        <f t="shared" si="162"/>
        <v>0</v>
      </c>
      <c r="K416">
        <f t="shared" si="163"/>
        <v>0</v>
      </c>
      <c r="L416">
        <f t="shared" si="164"/>
        <v>0</v>
      </c>
      <c r="M416">
        <f t="shared" si="165"/>
        <v>0</v>
      </c>
      <c r="N416">
        <f t="shared" si="166"/>
        <v>0</v>
      </c>
      <c r="O416">
        <f>IF($B$14,_xlfn.IFNA(INDEX(תמותה!$A$1:$E$121,MATCH(F416,תמותה!$A$1:A$121,0),IF($B$9="זכר",2,4)),1),0)</f>
        <v>0</v>
      </c>
      <c r="P416">
        <f>IF($B$14,_xlfn.IFNA(INDEX('שיפור תמותה'!$A$1:$E$8743,MATCH(F416&amp;G416,'שיפור תמותה'!$C$1:$C$8743,0),IF($B$9="זכר",4,5)),1),0)</f>
        <v>0</v>
      </c>
      <c r="Q416">
        <f>IF($B$14,_xlfn.IFNA(INDEX('שיפור תמותה'!$A$1:$E$8743,MATCH(F416&amp;G416-1,'שיפור תמותה'!$C$1:$C$8743,0),IF($B$9="זכר",4,5)),1),0)</f>
        <v>0</v>
      </c>
      <c r="R416">
        <f t="shared" si="153"/>
        <v>0</v>
      </c>
      <c r="S416">
        <f t="shared" si="154"/>
        <v>0</v>
      </c>
      <c r="T416">
        <f t="shared" si="167"/>
        <v>0</v>
      </c>
      <c r="U416">
        <f t="shared" si="155"/>
        <v>0</v>
      </c>
      <c r="V416">
        <f t="shared" si="156"/>
        <v>0</v>
      </c>
      <c r="W416">
        <f t="shared" si="168"/>
        <v>0</v>
      </c>
      <c r="X416">
        <f>IF($B$15,_xlfn.IFNA(INDEX(תמותה!$A$1:$E$121,MATCH(U416,תמותה!$A$1:A$121,0),IF($B$11="זכר",2,4)),1),0)</f>
        <v>0</v>
      </c>
      <c r="Y416">
        <f>IF($B$15,_xlfn.IFNA(INDEX('שיפור תמותה'!$A$1:$E$8743,MATCH(U416&amp;V416,'שיפור תמותה'!$C$1:$C$8743,0),IF($B$11="זכר",4,5)),1),0)</f>
        <v>0</v>
      </c>
      <c r="Z416">
        <f>IF($B$15,_xlfn.IFNA(INDEX('שיפור תמותה'!$A$1:$E$8743,MATCH(U416&amp;V416-1,'שיפור תמותה'!$C$1:$C$8743,0),IF($B$11="זכר",4,5)),1),0)</f>
        <v>0</v>
      </c>
      <c r="AA416">
        <f t="shared" si="157"/>
        <v>0</v>
      </c>
      <c r="AB416">
        <f t="shared" si="169"/>
        <v>0</v>
      </c>
      <c r="AC416">
        <f>IF($B$15,_xlfn.IFNA(INDEX(תמותה!$A$1:$E$121,MATCH(U416,תמותה!$A$1:A$121,0),IF($B$11="זכר",3,5)),1),0)</f>
        <v>0</v>
      </c>
      <c r="AD416">
        <f t="shared" si="158"/>
        <v>0</v>
      </c>
      <c r="AE416">
        <f t="shared" si="159"/>
        <v>0</v>
      </c>
      <c r="AF416">
        <f t="shared" si="170"/>
        <v>0</v>
      </c>
      <c r="AG416">
        <f t="shared" si="171"/>
        <v>0</v>
      </c>
      <c r="AH416">
        <f t="shared" si="172"/>
        <v>0</v>
      </c>
      <c r="AI416">
        <f t="shared" si="173"/>
        <v>0</v>
      </c>
      <c r="AJ416">
        <f t="shared" si="174"/>
        <v>0</v>
      </c>
    </row>
    <row r="417" spans="5:36" x14ac:dyDescent="0.2">
      <c r="E417">
        <f t="shared" si="160"/>
        <v>0</v>
      </c>
      <c r="F417">
        <f t="shared" si="150"/>
        <v>0</v>
      </c>
      <c r="G417">
        <f t="shared" si="151"/>
        <v>0</v>
      </c>
      <c r="H417">
        <f t="shared" si="152"/>
        <v>0</v>
      </c>
      <c r="I417">
        <f t="shared" si="161"/>
        <v>0</v>
      </c>
      <c r="J417">
        <f t="shared" si="162"/>
        <v>0</v>
      </c>
      <c r="K417">
        <f t="shared" si="163"/>
        <v>0</v>
      </c>
      <c r="L417">
        <f t="shared" si="164"/>
        <v>0</v>
      </c>
      <c r="M417">
        <f t="shared" si="165"/>
        <v>0</v>
      </c>
      <c r="N417">
        <f t="shared" si="166"/>
        <v>0</v>
      </c>
      <c r="O417">
        <f>IF($B$14,_xlfn.IFNA(INDEX(תמותה!$A$1:$E$121,MATCH(F417,תמותה!$A$1:A$121,0),IF($B$9="זכר",2,4)),1),0)</f>
        <v>0</v>
      </c>
      <c r="P417">
        <f>IF($B$14,_xlfn.IFNA(INDEX('שיפור תמותה'!$A$1:$E$8743,MATCH(F417&amp;G417,'שיפור תמותה'!$C$1:$C$8743,0),IF($B$9="זכר",4,5)),1),0)</f>
        <v>0</v>
      </c>
      <c r="Q417">
        <f>IF($B$14,_xlfn.IFNA(INDEX('שיפור תמותה'!$A$1:$E$8743,MATCH(F417&amp;G417-1,'שיפור תמותה'!$C$1:$C$8743,0),IF($B$9="זכר",4,5)),1),0)</f>
        <v>0</v>
      </c>
      <c r="R417">
        <f t="shared" si="153"/>
        <v>0</v>
      </c>
      <c r="S417">
        <f t="shared" si="154"/>
        <v>0</v>
      </c>
      <c r="T417">
        <f t="shared" si="167"/>
        <v>0</v>
      </c>
      <c r="U417">
        <f t="shared" si="155"/>
        <v>0</v>
      </c>
      <c r="V417">
        <f t="shared" si="156"/>
        <v>0</v>
      </c>
      <c r="W417">
        <f t="shared" si="168"/>
        <v>0</v>
      </c>
      <c r="X417">
        <f>IF($B$15,_xlfn.IFNA(INDEX(תמותה!$A$1:$E$121,MATCH(U417,תמותה!$A$1:A$121,0),IF($B$11="זכר",2,4)),1),0)</f>
        <v>0</v>
      </c>
      <c r="Y417">
        <f>IF($B$15,_xlfn.IFNA(INDEX('שיפור תמותה'!$A$1:$E$8743,MATCH(U417&amp;V417,'שיפור תמותה'!$C$1:$C$8743,0),IF($B$11="זכר",4,5)),1),0)</f>
        <v>0</v>
      </c>
      <c r="Z417">
        <f>IF($B$15,_xlfn.IFNA(INDEX('שיפור תמותה'!$A$1:$E$8743,MATCH(U417&amp;V417-1,'שיפור תמותה'!$C$1:$C$8743,0),IF($B$11="זכר",4,5)),1),0)</f>
        <v>0</v>
      </c>
      <c r="AA417">
        <f t="shared" si="157"/>
        <v>0</v>
      </c>
      <c r="AB417">
        <f t="shared" si="169"/>
        <v>0</v>
      </c>
      <c r="AC417">
        <f>IF($B$15,_xlfn.IFNA(INDEX(תמותה!$A$1:$E$121,MATCH(U417,תמותה!$A$1:A$121,0),IF($B$11="זכר",3,5)),1),0)</f>
        <v>0</v>
      </c>
      <c r="AD417">
        <f t="shared" si="158"/>
        <v>0</v>
      </c>
      <c r="AE417">
        <f t="shared" si="159"/>
        <v>0</v>
      </c>
      <c r="AF417">
        <f t="shared" si="170"/>
        <v>0</v>
      </c>
      <c r="AG417">
        <f t="shared" si="171"/>
        <v>0</v>
      </c>
      <c r="AH417">
        <f t="shared" si="172"/>
        <v>0</v>
      </c>
      <c r="AI417">
        <f t="shared" si="173"/>
        <v>0</v>
      </c>
      <c r="AJ417">
        <f t="shared" si="174"/>
        <v>0</v>
      </c>
    </row>
    <row r="418" spans="5:36" x14ac:dyDescent="0.2">
      <c r="E418">
        <f t="shared" si="160"/>
        <v>0</v>
      </c>
      <c r="F418">
        <f t="shared" si="150"/>
        <v>0</v>
      </c>
      <c r="G418">
        <f t="shared" si="151"/>
        <v>0</v>
      </c>
      <c r="H418">
        <f t="shared" si="152"/>
        <v>0</v>
      </c>
      <c r="I418">
        <f t="shared" si="161"/>
        <v>0</v>
      </c>
      <c r="J418">
        <f t="shared" si="162"/>
        <v>0</v>
      </c>
      <c r="K418">
        <f t="shared" si="163"/>
        <v>0</v>
      </c>
      <c r="L418">
        <f t="shared" si="164"/>
        <v>0</v>
      </c>
      <c r="M418">
        <f t="shared" si="165"/>
        <v>0</v>
      </c>
      <c r="N418">
        <f t="shared" si="166"/>
        <v>0</v>
      </c>
      <c r="O418">
        <f>IF($B$14,_xlfn.IFNA(INDEX(תמותה!$A$1:$E$121,MATCH(F418,תמותה!$A$1:A$121,0),IF($B$9="זכר",2,4)),1),0)</f>
        <v>0</v>
      </c>
      <c r="P418">
        <f>IF($B$14,_xlfn.IFNA(INDEX('שיפור תמותה'!$A$1:$E$8743,MATCH(F418&amp;G418,'שיפור תמותה'!$C$1:$C$8743,0),IF($B$9="זכר",4,5)),1),0)</f>
        <v>0</v>
      </c>
      <c r="Q418">
        <f>IF($B$14,_xlfn.IFNA(INDEX('שיפור תמותה'!$A$1:$E$8743,MATCH(F418&amp;G418-1,'שיפור תמותה'!$C$1:$C$8743,0),IF($B$9="זכר",4,5)),1),0)</f>
        <v>0</v>
      </c>
      <c r="R418">
        <f t="shared" si="153"/>
        <v>0</v>
      </c>
      <c r="S418">
        <f t="shared" si="154"/>
        <v>0</v>
      </c>
      <c r="T418">
        <f t="shared" si="167"/>
        <v>0</v>
      </c>
      <c r="U418">
        <f t="shared" si="155"/>
        <v>0</v>
      </c>
      <c r="V418">
        <f t="shared" si="156"/>
        <v>0</v>
      </c>
      <c r="W418">
        <f t="shared" si="168"/>
        <v>0</v>
      </c>
      <c r="X418">
        <f>IF($B$15,_xlfn.IFNA(INDEX(תמותה!$A$1:$E$121,MATCH(U418,תמותה!$A$1:A$121,0),IF($B$11="זכר",2,4)),1),0)</f>
        <v>0</v>
      </c>
      <c r="Y418">
        <f>IF($B$15,_xlfn.IFNA(INDEX('שיפור תמותה'!$A$1:$E$8743,MATCH(U418&amp;V418,'שיפור תמותה'!$C$1:$C$8743,0),IF($B$11="זכר",4,5)),1),0)</f>
        <v>0</v>
      </c>
      <c r="Z418">
        <f>IF($B$15,_xlfn.IFNA(INDEX('שיפור תמותה'!$A$1:$E$8743,MATCH(U418&amp;V418-1,'שיפור תמותה'!$C$1:$C$8743,0),IF($B$11="זכר",4,5)),1),0)</f>
        <v>0</v>
      </c>
      <c r="AA418">
        <f t="shared" si="157"/>
        <v>0</v>
      </c>
      <c r="AB418">
        <f t="shared" si="169"/>
        <v>0</v>
      </c>
      <c r="AC418">
        <f>IF($B$15,_xlfn.IFNA(INDEX(תמותה!$A$1:$E$121,MATCH(U418,תמותה!$A$1:A$121,0),IF($B$11="זכר",3,5)),1),0)</f>
        <v>0</v>
      </c>
      <c r="AD418">
        <f t="shared" si="158"/>
        <v>0</v>
      </c>
      <c r="AE418">
        <f t="shared" si="159"/>
        <v>0</v>
      </c>
      <c r="AF418">
        <f t="shared" si="170"/>
        <v>0</v>
      </c>
      <c r="AG418">
        <f t="shared" si="171"/>
        <v>0</v>
      </c>
      <c r="AH418">
        <f t="shared" si="172"/>
        <v>0</v>
      </c>
      <c r="AI418">
        <f t="shared" si="173"/>
        <v>0</v>
      </c>
      <c r="AJ418">
        <f t="shared" si="174"/>
        <v>0</v>
      </c>
    </row>
    <row r="419" spans="5:36" x14ac:dyDescent="0.2">
      <c r="E419">
        <f t="shared" si="160"/>
        <v>0</v>
      </c>
      <c r="F419">
        <f t="shared" si="150"/>
        <v>0</v>
      </c>
      <c r="G419">
        <f t="shared" si="151"/>
        <v>0</v>
      </c>
      <c r="H419">
        <f t="shared" si="152"/>
        <v>0</v>
      </c>
      <c r="I419">
        <f t="shared" si="161"/>
        <v>0</v>
      </c>
      <c r="J419">
        <f t="shared" si="162"/>
        <v>0</v>
      </c>
      <c r="K419">
        <f t="shared" si="163"/>
        <v>0</v>
      </c>
      <c r="L419">
        <f t="shared" si="164"/>
        <v>0</v>
      </c>
      <c r="M419">
        <f t="shared" si="165"/>
        <v>0</v>
      </c>
      <c r="N419">
        <f t="shared" si="166"/>
        <v>0</v>
      </c>
      <c r="O419">
        <f>IF($B$14,_xlfn.IFNA(INDEX(תמותה!$A$1:$E$121,MATCH(F419,תמותה!$A$1:A$121,0),IF($B$9="זכר",2,4)),1),0)</f>
        <v>0</v>
      </c>
      <c r="P419">
        <f>IF($B$14,_xlfn.IFNA(INDEX('שיפור תמותה'!$A$1:$E$8743,MATCH(F419&amp;G419,'שיפור תמותה'!$C$1:$C$8743,0),IF($B$9="זכר",4,5)),1),0)</f>
        <v>0</v>
      </c>
      <c r="Q419">
        <f>IF($B$14,_xlfn.IFNA(INDEX('שיפור תמותה'!$A$1:$E$8743,MATCH(F419&amp;G419-1,'שיפור תמותה'!$C$1:$C$8743,0),IF($B$9="זכר",4,5)),1),0)</f>
        <v>0</v>
      </c>
      <c r="R419">
        <f t="shared" si="153"/>
        <v>0</v>
      </c>
      <c r="S419">
        <f t="shared" si="154"/>
        <v>0</v>
      </c>
      <c r="T419">
        <f t="shared" si="167"/>
        <v>0</v>
      </c>
      <c r="U419">
        <f t="shared" si="155"/>
        <v>0</v>
      </c>
      <c r="V419">
        <f t="shared" si="156"/>
        <v>0</v>
      </c>
      <c r="W419">
        <f t="shared" si="168"/>
        <v>0</v>
      </c>
      <c r="X419">
        <f>IF($B$15,_xlfn.IFNA(INDEX(תמותה!$A$1:$E$121,MATCH(U419,תמותה!$A$1:A$121,0),IF($B$11="זכר",2,4)),1),0)</f>
        <v>0</v>
      </c>
      <c r="Y419">
        <f>IF($B$15,_xlfn.IFNA(INDEX('שיפור תמותה'!$A$1:$E$8743,MATCH(U419&amp;V419,'שיפור תמותה'!$C$1:$C$8743,0),IF($B$11="זכר",4,5)),1),0)</f>
        <v>0</v>
      </c>
      <c r="Z419">
        <f>IF($B$15,_xlfn.IFNA(INDEX('שיפור תמותה'!$A$1:$E$8743,MATCH(U419&amp;V419-1,'שיפור תמותה'!$C$1:$C$8743,0),IF($B$11="זכר",4,5)),1),0)</f>
        <v>0</v>
      </c>
      <c r="AA419">
        <f t="shared" si="157"/>
        <v>0</v>
      </c>
      <c r="AB419">
        <f t="shared" si="169"/>
        <v>0</v>
      </c>
      <c r="AC419">
        <f>IF($B$15,_xlfn.IFNA(INDEX(תמותה!$A$1:$E$121,MATCH(U419,תמותה!$A$1:A$121,0),IF($B$11="זכר",3,5)),1),0)</f>
        <v>0</v>
      </c>
      <c r="AD419">
        <f t="shared" si="158"/>
        <v>0</v>
      </c>
      <c r="AE419">
        <f t="shared" si="159"/>
        <v>0</v>
      </c>
      <c r="AF419">
        <f t="shared" si="170"/>
        <v>0</v>
      </c>
      <c r="AG419">
        <f t="shared" si="171"/>
        <v>0</v>
      </c>
      <c r="AH419">
        <f t="shared" si="172"/>
        <v>0</v>
      </c>
      <c r="AI419">
        <f t="shared" si="173"/>
        <v>0</v>
      </c>
      <c r="AJ419">
        <f t="shared" si="174"/>
        <v>0</v>
      </c>
    </row>
    <row r="420" spans="5:36" x14ac:dyDescent="0.2">
      <c r="E420">
        <f t="shared" si="160"/>
        <v>0</v>
      </c>
      <c r="F420">
        <f t="shared" si="150"/>
        <v>0</v>
      </c>
      <c r="G420">
        <f t="shared" si="151"/>
        <v>0</v>
      </c>
      <c r="H420">
        <f t="shared" si="152"/>
        <v>0</v>
      </c>
      <c r="I420">
        <f t="shared" si="161"/>
        <v>0</v>
      </c>
      <c r="J420">
        <f t="shared" si="162"/>
        <v>0</v>
      </c>
      <c r="K420">
        <f t="shared" si="163"/>
        <v>0</v>
      </c>
      <c r="L420">
        <f t="shared" si="164"/>
        <v>0</v>
      </c>
      <c r="M420">
        <f t="shared" si="165"/>
        <v>0</v>
      </c>
      <c r="N420">
        <f t="shared" si="166"/>
        <v>0</v>
      </c>
      <c r="O420">
        <f>IF($B$14,_xlfn.IFNA(INDEX(תמותה!$A$1:$E$121,MATCH(F420,תמותה!$A$1:A$121,0),IF($B$9="זכר",2,4)),1),0)</f>
        <v>0</v>
      </c>
      <c r="P420">
        <f>IF($B$14,_xlfn.IFNA(INDEX('שיפור תמותה'!$A$1:$E$8743,MATCH(F420&amp;G420,'שיפור תמותה'!$C$1:$C$8743,0),IF($B$9="זכר",4,5)),1),0)</f>
        <v>0</v>
      </c>
      <c r="Q420">
        <f>IF($B$14,_xlfn.IFNA(INDEX('שיפור תמותה'!$A$1:$E$8743,MATCH(F420&amp;G420-1,'שיפור תמותה'!$C$1:$C$8743,0),IF($B$9="זכר",4,5)),1),0)</f>
        <v>0</v>
      </c>
      <c r="R420">
        <f t="shared" si="153"/>
        <v>0</v>
      </c>
      <c r="S420">
        <f t="shared" si="154"/>
        <v>0</v>
      </c>
      <c r="T420">
        <f t="shared" si="167"/>
        <v>0</v>
      </c>
      <c r="U420">
        <f t="shared" si="155"/>
        <v>0</v>
      </c>
      <c r="V420">
        <f t="shared" si="156"/>
        <v>0</v>
      </c>
      <c r="W420">
        <f t="shared" si="168"/>
        <v>0</v>
      </c>
      <c r="X420">
        <f>IF($B$15,_xlfn.IFNA(INDEX(תמותה!$A$1:$E$121,MATCH(U420,תמותה!$A$1:A$121,0),IF($B$11="זכר",2,4)),1),0)</f>
        <v>0</v>
      </c>
      <c r="Y420">
        <f>IF($B$15,_xlfn.IFNA(INDEX('שיפור תמותה'!$A$1:$E$8743,MATCH(U420&amp;V420,'שיפור תמותה'!$C$1:$C$8743,0),IF($B$11="זכר",4,5)),1),0)</f>
        <v>0</v>
      </c>
      <c r="Z420">
        <f>IF($B$15,_xlfn.IFNA(INDEX('שיפור תמותה'!$A$1:$E$8743,MATCH(U420&amp;V420-1,'שיפור תמותה'!$C$1:$C$8743,0),IF($B$11="זכר",4,5)),1),0)</f>
        <v>0</v>
      </c>
      <c r="AA420">
        <f t="shared" si="157"/>
        <v>0</v>
      </c>
      <c r="AB420">
        <f t="shared" si="169"/>
        <v>0</v>
      </c>
      <c r="AC420">
        <f>IF($B$15,_xlfn.IFNA(INDEX(תמותה!$A$1:$E$121,MATCH(U420,תמותה!$A$1:A$121,0),IF($B$11="זכר",3,5)),1),0)</f>
        <v>0</v>
      </c>
      <c r="AD420">
        <f t="shared" si="158"/>
        <v>0</v>
      </c>
      <c r="AE420">
        <f t="shared" si="159"/>
        <v>0</v>
      </c>
      <c r="AF420">
        <f t="shared" si="170"/>
        <v>0</v>
      </c>
      <c r="AG420">
        <f t="shared" si="171"/>
        <v>0</v>
      </c>
      <c r="AH420">
        <f t="shared" si="172"/>
        <v>0</v>
      </c>
      <c r="AI420">
        <f t="shared" si="173"/>
        <v>0</v>
      </c>
      <c r="AJ420">
        <f t="shared" si="174"/>
        <v>0</v>
      </c>
    </row>
    <row r="421" spans="5:36" x14ac:dyDescent="0.2">
      <c r="E421">
        <f t="shared" si="160"/>
        <v>0</v>
      </c>
      <c r="F421">
        <f t="shared" si="150"/>
        <v>0</v>
      </c>
      <c r="G421">
        <f t="shared" si="151"/>
        <v>0</v>
      </c>
      <c r="H421">
        <f t="shared" si="152"/>
        <v>0</v>
      </c>
      <c r="I421">
        <f t="shared" si="161"/>
        <v>0</v>
      </c>
      <c r="J421">
        <f t="shared" si="162"/>
        <v>0</v>
      </c>
      <c r="K421">
        <f t="shared" si="163"/>
        <v>0</v>
      </c>
      <c r="L421">
        <f t="shared" si="164"/>
        <v>0</v>
      </c>
      <c r="M421">
        <f t="shared" si="165"/>
        <v>0</v>
      </c>
      <c r="N421">
        <f t="shared" si="166"/>
        <v>0</v>
      </c>
      <c r="O421">
        <f>IF($B$14,_xlfn.IFNA(INDEX(תמותה!$A$1:$E$121,MATCH(F421,תמותה!$A$1:A$121,0),IF($B$9="זכר",2,4)),1),0)</f>
        <v>0</v>
      </c>
      <c r="P421">
        <f>IF($B$14,_xlfn.IFNA(INDEX('שיפור תמותה'!$A$1:$E$8743,MATCH(F421&amp;G421,'שיפור תמותה'!$C$1:$C$8743,0),IF($B$9="זכר",4,5)),1),0)</f>
        <v>0</v>
      </c>
      <c r="Q421">
        <f>IF($B$14,_xlfn.IFNA(INDEX('שיפור תמותה'!$A$1:$E$8743,MATCH(F421&amp;G421-1,'שיפור תמותה'!$C$1:$C$8743,0),IF($B$9="זכר",4,5)),1),0)</f>
        <v>0</v>
      </c>
      <c r="R421">
        <f t="shared" si="153"/>
        <v>0</v>
      </c>
      <c r="S421">
        <f t="shared" si="154"/>
        <v>0</v>
      </c>
      <c r="T421">
        <f t="shared" si="167"/>
        <v>0</v>
      </c>
      <c r="U421">
        <f t="shared" si="155"/>
        <v>0</v>
      </c>
      <c r="V421">
        <f t="shared" si="156"/>
        <v>0</v>
      </c>
      <c r="W421">
        <f t="shared" si="168"/>
        <v>0</v>
      </c>
      <c r="X421">
        <f>IF($B$15,_xlfn.IFNA(INDEX(תמותה!$A$1:$E$121,MATCH(U421,תמותה!$A$1:A$121,0),IF($B$11="זכר",2,4)),1),0)</f>
        <v>0</v>
      </c>
      <c r="Y421">
        <f>IF($B$15,_xlfn.IFNA(INDEX('שיפור תמותה'!$A$1:$E$8743,MATCH(U421&amp;V421,'שיפור תמותה'!$C$1:$C$8743,0),IF($B$11="זכר",4,5)),1),0)</f>
        <v>0</v>
      </c>
      <c r="Z421">
        <f>IF($B$15,_xlfn.IFNA(INDEX('שיפור תמותה'!$A$1:$E$8743,MATCH(U421&amp;V421-1,'שיפור תמותה'!$C$1:$C$8743,0),IF($B$11="זכר",4,5)),1),0)</f>
        <v>0</v>
      </c>
      <c r="AA421">
        <f t="shared" si="157"/>
        <v>0</v>
      </c>
      <c r="AB421">
        <f t="shared" si="169"/>
        <v>0</v>
      </c>
      <c r="AC421">
        <f>IF($B$15,_xlfn.IFNA(INDEX(תמותה!$A$1:$E$121,MATCH(U421,תמותה!$A$1:A$121,0),IF($B$11="זכר",3,5)),1),0)</f>
        <v>0</v>
      </c>
      <c r="AD421">
        <f t="shared" si="158"/>
        <v>0</v>
      </c>
      <c r="AE421">
        <f t="shared" si="159"/>
        <v>0</v>
      </c>
      <c r="AF421">
        <f t="shared" si="170"/>
        <v>0</v>
      </c>
      <c r="AG421">
        <f t="shared" si="171"/>
        <v>0</v>
      </c>
      <c r="AH421">
        <f t="shared" si="172"/>
        <v>0</v>
      </c>
      <c r="AI421">
        <f t="shared" si="173"/>
        <v>0</v>
      </c>
      <c r="AJ421">
        <f t="shared" si="174"/>
        <v>0</v>
      </c>
    </row>
    <row r="422" spans="5:36" x14ac:dyDescent="0.2">
      <c r="E422">
        <f t="shared" si="160"/>
        <v>0</v>
      </c>
      <c r="F422">
        <f t="shared" si="150"/>
        <v>0</v>
      </c>
      <c r="G422">
        <f t="shared" si="151"/>
        <v>0</v>
      </c>
      <c r="H422">
        <f t="shared" si="152"/>
        <v>0</v>
      </c>
      <c r="I422">
        <f t="shared" si="161"/>
        <v>0</v>
      </c>
      <c r="J422">
        <f t="shared" si="162"/>
        <v>0</v>
      </c>
      <c r="K422">
        <f t="shared" si="163"/>
        <v>0</v>
      </c>
      <c r="L422">
        <f t="shared" si="164"/>
        <v>0</v>
      </c>
      <c r="M422">
        <f t="shared" si="165"/>
        <v>0</v>
      </c>
      <c r="N422">
        <f t="shared" si="166"/>
        <v>0</v>
      </c>
      <c r="O422">
        <f>IF($B$14,_xlfn.IFNA(INDEX(תמותה!$A$1:$E$121,MATCH(F422,תמותה!$A$1:A$121,0),IF($B$9="זכר",2,4)),1),0)</f>
        <v>0</v>
      </c>
      <c r="P422">
        <f>IF($B$14,_xlfn.IFNA(INDEX('שיפור תמותה'!$A$1:$E$8743,MATCH(F422&amp;G422,'שיפור תמותה'!$C$1:$C$8743,0),IF($B$9="זכר",4,5)),1),0)</f>
        <v>0</v>
      </c>
      <c r="Q422">
        <f>IF($B$14,_xlfn.IFNA(INDEX('שיפור תמותה'!$A$1:$E$8743,MATCH(F422&amp;G422-1,'שיפור תמותה'!$C$1:$C$8743,0),IF($B$9="זכר",4,5)),1),0)</f>
        <v>0</v>
      </c>
      <c r="R422">
        <f t="shared" si="153"/>
        <v>0</v>
      </c>
      <c r="S422">
        <f t="shared" si="154"/>
        <v>0</v>
      </c>
      <c r="T422">
        <f t="shared" si="167"/>
        <v>0</v>
      </c>
      <c r="U422">
        <f t="shared" si="155"/>
        <v>0</v>
      </c>
      <c r="V422">
        <f t="shared" si="156"/>
        <v>0</v>
      </c>
      <c r="W422">
        <f t="shared" si="168"/>
        <v>0</v>
      </c>
      <c r="X422">
        <f>IF($B$15,_xlfn.IFNA(INDEX(תמותה!$A$1:$E$121,MATCH(U422,תמותה!$A$1:A$121,0),IF($B$11="זכר",2,4)),1),0)</f>
        <v>0</v>
      </c>
      <c r="Y422">
        <f>IF($B$15,_xlfn.IFNA(INDEX('שיפור תמותה'!$A$1:$E$8743,MATCH(U422&amp;V422,'שיפור תמותה'!$C$1:$C$8743,0),IF($B$11="זכר",4,5)),1),0)</f>
        <v>0</v>
      </c>
      <c r="Z422">
        <f>IF($B$15,_xlfn.IFNA(INDEX('שיפור תמותה'!$A$1:$E$8743,MATCH(U422&amp;V422-1,'שיפור תמותה'!$C$1:$C$8743,0),IF($B$11="זכר",4,5)),1),0)</f>
        <v>0</v>
      </c>
      <c r="AA422">
        <f t="shared" si="157"/>
        <v>0</v>
      </c>
      <c r="AB422">
        <f t="shared" si="169"/>
        <v>0</v>
      </c>
      <c r="AC422">
        <f>IF($B$15,_xlfn.IFNA(INDEX(תמותה!$A$1:$E$121,MATCH(U422,תמותה!$A$1:A$121,0),IF($B$11="זכר",3,5)),1),0)</f>
        <v>0</v>
      </c>
      <c r="AD422">
        <f t="shared" si="158"/>
        <v>0</v>
      </c>
      <c r="AE422">
        <f t="shared" si="159"/>
        <v>0</v>
      </c>
      <c r="AF422">
        <f t="shared" si="170"/>
        <v>0</v>
      </c>
      <c r="AG422">
        <f t="shared" si="171"/>
        <v>0</v>
      </c>
      <c r="AH422">
        <f t="shared" si="172"/>
        <v>0</v>
      </c>
      <c r="AI422">
        <f t="shared" si="173"/>
        <v>0</v>
      </c>
      <c r="AJ422">
        <f t="shared" si="174"/>
        <v>0</v>
      </c>
    </row>
    <row r="423" spans="5:36" x14ac:dyDescent="0.2">
      <c r="E423">
        <f t="shared" si="160"/>
        <v>0</v>
      </c>
      <c r="F423">
        <f t="shared" si="150"/>
        <v>0</v>
      </c>
      <c r="G423">
        <f t="shared" si="151"/>
        <v>0</v>
      </c>
      <c r="H423">
        <f t="shared" si="152"/>
        <v>0</v>
      </c>
      <c r="I423">
        <f t="shared" si="161"/>
        <v>0</v>
      </c>
      <c r="J423">
        <f t="shared" si="162"/>
        <v>0</v>
      </c>
      <c r="K423">
        <f t="shared" si="163"/>
        <v>0</v>
      </c>
      <c r="L423">
        <f t="shared" si="164"/>
        <v>0</v>
      </c>
      <c r="M423">
        <f t="shared" si="165"/>
        <v>0</v>
      </c>
      <c r="N423">
        <f t="shared" si="166"/>
        <v>0</v>
      </c>
      <c r="O423">
        <f>IF($B$14,_xlfn.IFNA(INDEX(תמותה!$A$1:$E$121,MATCH(F423,תמותה!$A$1:A$121,0),IF($B$9="זכר",2,4)),1),0)</f>
        <v>0</v>
      </c>
      <c r="P423">
        <f>IF($B$14,_xlfn.IFNA(INDEX('שיפור תמותה'!$A$1:$E$8743,MATCH(F423&amp;G423,'שיפור תמותה'!$C$1:$C$8743,0),IF($B$9="זכר",4,5)),1),0)</f>
        <v>0</v>
      </c>
      <c r="Q423">
        <f>IF($B$14,_xlfn.IFNA(INDEX('שיפור תמותה'!$A$1:$E$8743,MATCH(F423&amp;G423-1,'שיפור תמותה'!$C$1:$C$8743,0),IF($B$9="זכר",4,5)),1),0)</f>
        <v>0</v>
      </c>
      <c r="R423">
        <f t="shared" si="153"/>
        <v>0</v>
      </c>
      <c r="S423">
        <f t="shared" si="154"/>
        <v>0</v>
      </c>
      <c r="T423">
        <f t="shared" si="167"/>
        <v>0</v>
      </c>
      <c r="U423">
        <f t="shared" si="155"/>
        <v>0</v>
      </c>
      <c r="V423">
        <f t="shared" si="156"/>
        <v>0</v>
      </c>
      <c r="W423">
        <f t="shared" si="168"/>
        <v>0</v>
      </c>
      <c r="X423">
        <f>IF($B$15,_xlfn.IFNA(INDEX(תמותה!$A$1:$E$121,MATCH(U423,תמותה!$A$1:A$121,0),IF($B$11="זכר",2,4)),1),0)</f>
        <v>0</v>
      </c>
      <c r="Y423">
        <f>IF($B$15,_xlfn.IFNA(INDEX('שיפור תמותה'!$A$1:$E$8743,MATCH(U423&amp;V423,'שיפור תמותה'!$C$1:$C$8743,0),IF($B$11="זכר",4,5)),1),0)</f>
        <v>0</v>
      </c>
      <c r="Z423">
        <f>IF($B$15,_xlfn.IFNA(INDEX('שיפור תמותה'!$A$1:$E$8743,MATCH(U423&amp;V423-1,'שיפור תמותה'!$C$1:$C$8743,0),IF($B$11="זכר",4,5)),1),0)</f>
        <v>0</v>
      </c>
      <c r="AA423">
        <f t="shared" si="157"/>
        <v>0</v>
      </c>
      <c r="AB423">
        <f t="shared" si="169"/>
        <v>0</v>
      </c>
      <c r="AC423">
        <f>IF($B$15,_xlfn.IFNA(INDEX(תמותה!$A$1:$E$121,MATCH(U423,תמותה!$A$1:A$121,0),IF($B$11="זכר",3,5)),1),0)</f>
        <v>0</v>
      </c>
      <c r="AD423">
        <f t="shared" si="158"/>
        <v>0</v>
      </c>
      <c r="AE423">
        <f t="shared" si="159"/>
        <v>0</v>
      </c>
      <c r="AF423">
        <f t="shared" si="170"/>
        <v>0</v>
      </c>
      <c r="AG423">
        <f t="shared" si="171"/>
        <v>0</v>
      </c>
      <c r="AH423">
        <f t="shared" si="172"/>
        <v>0</v>
      </c>
      <c r="AI423">
        <f t="shared" si="173"/>
        <v>0</v>
      </c>
      <c r="AJ423">
        <f t="shared" si="174"/>
        <v>0</v>
      </c>
    </row>
    <row r="424" spans="5:36" x14ac:dyDescent="0.2">
      <c r="E424">
        <f t="shared" si="160"/>
        <v>0</v>
      </c>
      <c r="F424">
        <f t="shared" si="150"/>
        <v>0</v>
      </c>
      <c r="G424">
        <f t="shared" si="151"/>
        <v>0</v>
      </c>
      <c r="H424">
        <f t="shared" si="152"/>
        <v>0</v>
      </c>
      <c r="I424">
        <f t="shared" si="161"/>
        <v>0</v>
      </c>
      <c r="J424">
        <f t="shared" si="162"/>
        <v>0</v>
      </c>
      <c r="K424">
        <f t="shared" si="163"/>
        <v>0</v>
      </c>
      <c r="L424">
        <f t="shared" si="164"/>
        <v>0</v>
      </c>
      <c r="M424">
        <f t="shared" si="165"/>
        <v>0</v>
      </c>
      <c r="N424">
        <f t="shared" si="166"/>
        <v>0</v>
      </c>
      <c r="O424">
        <f>IF($B$14,_xlfn.IFNA(INDEX(תמותה!$A$1:$E$121,MATCH(F424,תמותה!$A$1:A$121,0),IF($B$9="זכר",2,4)),1),0)</f>
        <v>0</v>
      </c>
      <c r="P424">
        <f>IF($B$14,_xlfn.IFNA(INDEX('שיפור תמותה'!$A$1:$E$8743,MATCH(F424&amp;G424,'שיפור תמותה'!$C$1:$C$8743,0),IF($B$9="זכר",4,5)),1),0)</f>
        <v>0</v>
      </c>
      <c r="Q424">
        <f>IF($B$14,_xlfn.IFNA(INDEX('שיפור תמותה'!$A$1:$E$8743,MATCH(F424&amp;G424-1,'שיפור תמותה'!$C$1:$C$8743,0),IF($B$9="זכר",4,5)),1),0)</f>
        <v>0</v>
      </c>
      <c r="R424">
        <f t="shared" si="153"/>
        <v>0</v>
      </c>
      <c r="S424">
        <f t="shared" si="154"/>
        <v>0</v>
      </c>
      <c r="T424">
        <f t="shared" si="167"/>
        <v>0</v>
      </c>
      <c r="U424">
        <f t="shared" si="155"/>
        <v>0</v>
      </c>
      <c r="V424">
        <f t="shared" si="156"/>
        <v>0</v>
      </c>
      <c r="W424">
        <f t="shared" si="168"/>
        <v>0</v>
      </c>
      <c r="X424">
        <f>IF($B$15,_xlfn.IFNA(INDEX(תמותה!$A$1:$E$121,MATCH(U424,תמותה!$A$1:A$121,0),IF($B$11="זכר",2,4)),1),0)</f>
        <v>0</v>
      </c>
      <c r="Y424">
        <f>IF($B$15,_xlfn.IFNA(INDEX('שיפור תמותה'!$A$1:$E$8743,MATCH(U424&amp;V424,'שיפור תמותה'!$C$1:$C$8743,0),IF($B$11="זכר",4,5)),1),0)</f>
        <v>0</v>
      </c>
      <c r="Z424">
        <f>IF($B$15,_xlfn.IFNA(INDEX('שיפור תמותה'!$A$1:$E$8743,MATCH(U424&amp;V424-1,'שיפור תמותה'!$C$1:$C$8743,0),IF($B$11="זכר",4,5)),1),0)</f>
        <v>0</v>
      </c>
      <c r="AA424">
        <f t="shared" si="157"/>
        <v>0</v>
      </c>
      <c r="AB424">
        <f t="shared" si="169"/>
        <v>0</v>
      </c>
      <c r="AC424">
        <f>IF($B$15,_xlfn.IFNA(INDEX(תמותה!$A$1:$E$121,MATCH(U424,תמותה!$A$1:A$121,0),IF($B$11="זכר",3,5)),1),0)</f>
        <v>0</v>
      </c>
      <c r="AD424">
        <f t="shared" si="158"/>
        <v>0</v>
      </c>
      <c r="AE424">
        <f t="shared" si="159"/>
        <v>0</v>
      </c>
      <c r="AF424">
        <f t="shared" si="170"/>
        <v>0</v>
      </c>
      <c r="AG424">
        <f t="shared" si="171"/>
        <v>0</v>
      </c>
      <c r="AH424">
        <f t="shared" si="172"/>
        <v>0</v>
      </c>
      <c r="AI424">
        <f t="shared" si="173"/>
        <v>0</v>
      </c>
      <c r="AJ424">
        <f t="shared" si="174"/>
        <v>0</v>
      </c>
    </row>
    <row r="425" spans="5:36" x14ac:dyDescent="0.2">
      <c r="E425">
        <f t="shared" si="160"/>
        <v>0</v>
      </c>
      <c r="F425">
        <f t="shared" si="150"/>
        <v>0</v>
      </c>
      <c r="G425">
        <f t="shared" si="151"/>
        <v>0</v>
      </c>
      <c r="H425">
        <f t="shared" si="152"/>
        <v>0</v>
      </c>
      <c r="I425">
        <f t="shared" si="161"/>
        <v>0</v>
      </c>
      <c r="J425">
        <f t="shared" si="162"/>
        <v>0</v>
      </c>
      <c r="K425">
        <f t="shared" si="163"/>
        <v>0</v>
      </c>
      <c r="L425">
        <f t="shared" si="164"/>
        <v>0</v>
      </c>
      <c r="M425">
        <f t="shared" si="165"/>
        <v>0</v>
      </c>
      <c r="N425">
        <f t="shared" si="166"/>
        <v>0</v>
      </c>
      <c r="O425">
        <f>IF($B$14,_xlfn.IFNA(INDEX(תמותה!$A$1:$E$121,MATCH(F425,תמותה!$A$1:A$121,0),IF($B$9="זכר",2,4)),1),0)</f>
        <v>0</v>
      </c>
      <c r="P425">
        <f>IF($B$14,_xlfn.IFNA(INDEX('שיפור תמותה'!$A$1:$E$8743,MATCH(F425&amp;G425,'שיפור תמותה'!$C$1:$C$8743,0),IF($B$9="זכר",4,5)),1),0)</f>
        <v>0</v>
      </c>
      <c r="Q425">
        <f>IF($B$14,_xlfn.IFNA(INDEX('שיפור תמותה'!$A$1:$E$8743,MATCH(F425&amp;G425-1,'שיפור תמותה'!$C$1:$C$8743,0),IF($B$9="זכר",4,5)),1),0)</f>
        <v>0</v>
      </c>
      <c r="R425">
        <f t="shared" si="153"/>
        <v>0</v>
      </c>
      <c r="S425">
        <f t="shared" si="154"/>
        <v>0</v>
      </c>
      <c r="T425">
        <f t="shared" si="167"/>
        <v>0</v>
      </c>
      <c r="U425">
        <f t="shared" si="155"/>
        <v>0</v>
      </c>
      <c r="V425">
        <f t="shared" si="156"/>
        <v>0</v>
      </c>
      <c r="W425">
        <f t="shared" si="168"/>
        <v>0</v>
      </c>
      <c r="X425">
        <f>IF($B$15,_xlfn.IFNA(INDEX(תמותה!$A$1:$E$121,MATCH(U425,תמותה!$A$1:A$121,0),IF($B$11="זכר",2,4)),1),0)</f>
        <v>0</v>
      </c>
      <c r="Y425">
        <f>IF($B$15,_xlfn.IFNA(INDEX('שיפור תמותה'!$A$1:$E$8743,MATCH(U425&amp;V425,'שיפור תמותה'!$C$1:$C$8743,0),IF($B$11="זכר",4,5)),1),0)</f>
        <v>0</v>
      </c>
      <c r="Z425">
        <f>IF($B$15,_xlfn.IFNA(INDEX('שיפור תמותה'!$A$1:$E$8743,MATCH(U425&amp;V425-1,'שיפור תמותה'!$C$1:$C$8743,0),IF($B$11="זכר",4,5)),1),0)</f>
        <v>0</v>
      </c>
      <c r="AA425">
        <f t="shared" si="157"/>
        <v>0</v>
      </c>
      <c r="AB425">
        <f t="shared" si="169"/>
        <v>0</v>
      </c>
      <c r="AC425">
        <f>IF($B$15,_xlfn.IFNA(INDEX(תמותה!$A$1:$E$121,MATCH(U425,תמותה!$A$1:A$121,0),IF($B$11="זכר",3,5)),1),0)</f>
        <v>0</v>
      </c>
      <c r="AD425">
        <f t="shared" si="158"/>
        <v>0</v>
      </c>
      <c r="AE425">
        <f t="shared" si="159"/>
        <v>0</v>
      </c>
      <c r="AF425">
        <f t="shared" si="170"/>
        <v>0</v>
      </c>
      <c r="AG425">
        <f t="shared" si="171"/>
        <v>0</v>
      </c>
      <c r="AH425">
        <f t="shared" si="172"/>
        <v>0</v>
      </c>
      <c r="AI425">
        <f t="shared" si="173"/>
        <v>0</v>
      </c>
      <c r="AJ425">
        <f t="shared" si="174"/>
        <v>0</v>
      </c>
    </row>
    <row r="426" spans="5:36" x14ac:dyDescent="0.2">
      <c r="E426">
        <f t="shared" si="160"/>
        <v>0</v>
      </c>
      <c r="F426">
        <f t="shared" si="150"/>
        <v>0</v>
      </c>
      <c r="G426">
        <f t="shared" si="151"/>
        <v>0</v>
      </c>
      <c r="H426">
        <f t="shared" si="152"/>
        <v>0</v>
      </c>
      <c r="I426">
        <f t="shared" si="161"/>
        <v>0</v>
      </c>
      <c r="J426">
        <f t="shared" si="162"/>
        <v>0</v>
      </c>
      <c r="K426">
        <f t="shared" si="163"/>
        <v>0</v>
      </c>
      <c r="L426">
        <f t="shared" si="164"/>
        <v>0</v>
      </c>
      <c r="M426">
        <f t="shared" si="165"/>
        <v>0</v>
      </c>
      <c r="N426">
        <f t="shared" si="166"/>
        <v>0</v>
      </c>
      <c r="O426">
        <f>IF($B$14,_xlfn.IFNA(INDEX(תמותה!$A$1:$E$121,MATCH(F426,תמותה!$A$1:A$121,0),IF($B$9="זכר",2,4)),1),0)</f>
        <v>0</v>
      </c>
      <c r="P426">
        <f>IF($B$14,_xlfn.IFNA(INDEX('שיפור תמותה'!$A$1:$E$8743,MATCH(F426&amp;G426,'שיפור תמותה'!$C$1:$C$8743,0),IF($B$9="זכר",4,5)),1),0)</f>
        <v>0</v>
      </c>
      <c r="Q426">
        <f>IF($B$14,_xlfn.IFNA(INDEX('שיפור תמותה'!$A$1:$E$8743,MATCH(F426&amp;G426-1,'שיפור תמותה'!$C$1:$C$8743,0),IF($B$9="זכר",4,5)),1),0)</f>
        <v>0</v>
      </c>
      <c r="R426">
        <f t="shared" si="153"/>
        <v>0</v>
      </c>
      <c r="S426">
        <f t="shared" si="154"/>
        <v>0</v>
      </c>
      <c r="T426">
        <f t="shared" si="167"/>
        <v>0</v>
      </c>
      <c r="U426">
        <f t="shared" si="155"/>
        <v>0</v>
      </c>
      <c r="V426">
        <f t="shared" si="156"/>
        <v>0</v>
      </c>
      <c r="W426">
        <f t="shared" si="168"/>
        <v>0</v>
      </c>
      <c r="X426">
        <f>IF($B$15,_xlfn.IFNA(INDEX(תמותה!$A$1:$E$121,MATCH(U426,תמותה!$A$1:A$121,0),IF($B$11="זכר",2,4)),1),0)</f>
        <v>0</v>
      </c>
      <c r="Y426">
        <f>IF($B$15,_xlfn.IFNA(INDEX('שיפור תמותה'!$A$1:$E$8743,MATCH(U426&amp;V426,'שיפור תמותה'!$C$1:$C$8743,0),IF($B$11="זכר",4,5)),1),0)</f>
        <v>0</v>
      </c>
      <c r="Z426">
        <f>IF($B$15,_xlfn.IFNA(INDEX('שיפור תמותה'!$A$1:$E$8743,MATCH(U426&amp;V426-1,'שיפור תמותה'!$C$1:$C$8743,0),IF($B$11="זכר",4,5)),1),0)</f>
        <v>0</v>
      </c>
      <c r="AA426">
        <f t="shared" si="157"/>
        <v>0</v>
      </c>
      <c r="AB426">
        <f t="shared" si="169"/>
        <v>0</v>
      </c>
      <c r="AC426">
        <f>IF($B$15,_xlfn.IFNA(INDEX(תמותה!$A$1:$E$121,MATCH(U426,תמותה!$A$1:A$121,0),IF($B$11="זכר",3,5)),1),0)</f>
        <v>0</v>
      </c>
      <c r="AD426">
        <f t="shared" si="158"/>
        <v>0</v>
      </c>
      <c r="AE426">
        <f t="shared" si="159"/>
        <v>0</v>
      </c>
      <c r="AF426">
        <f t="shared" si="170"/>
        <v>0</v>
      </c>
      <c r="AG426">
        <f t="shared" si="171"/>
        <v>0</v>
      </c>
      <c r="AH426">
        <f t="shared" si="172"/>
        <v>0</v>
      </c>
      <c r="AI426">
        <f t="shared" si="173"/>
        <v>0</v>
      </c>
      <c r="AJ426">
        <f t="shared" si="174"/>
        <v>0</v>
      </c>
    </row>
    <row r="427" spans="5:36" x14ac:dyDescent="0.2">
      <c r="E427">
        <f t="shared" si="160"/>
        <v>0</v>
      </c>
      <c r="F427">
        <f t="shared" si="150"/>
        <v>0</v>
      </c>
      <c r="G427">
        <f t="shared" si="151"/>
        <v>0</v>
      </c>
      <c r="H427">
        <f t="shared" si="152"/>
        <v>0</v>
      </c>
      <c r="I427">
        <f t="shared" si="161"/>
        <v>0</v>
      </c>
      <c r="J427">
        <f t="shared" si="162"/>
        <v>0</v>
      </c>
      <c r="K427">
        <f t="shared" si="163"/>
        <v>0</v>
      </c>
      <c r="L427">
        <f t="shared" si="164"/>
        <v>0</v>
      </c>
      <c r="M427">
        <f t="shared" si="165"/>
        <v>0</v>
      </c>
      <c r="N427">
        <f t="shared" si="166"/>
        <v>0</v>
      </c>
      <c r="O427">
        <f>IF($B$14,_xlfn.IFNA(INDEX(תמותה!$A$1:$E$121,MATCH(F427,תמותה!$A$1:A$121,0),IF($B$9="זכר",2,4)),1),0)</f>
        <v>0</v>
      </c>
      <c r="P427">
        <f>IF($B$14,_xlfn.IFNA(INDEX('שיפור תמותה'!$A$1:$E$8743,MATCH(F427&amp;G427,'שיפור תמותה'!$C$1:$C$8743,0),IF($B$9="זכר",4,5)),1),0)</f>
        <v>0</v>
      </c>
      <c r="Q427">
        <f>IF($B$14,_xlfn.IFNA(INDEX('שיפור תמותה'!$A$1:$E$8743,MATCH(F427&amp;G427-1,'שיפור תמותה'!$C$1:$C$8743,0),IF($B$9="זכר",4,5)),1),0)</f>
        <v>0</v>
      </c>
      <c r="R427">
        <f t="shared" si="153"/>
        <v>0</v>
      </c>
      <c r="S427">
        <f t="shared" si="154"/>
        <v>0</v>
      </c>
      <c r="T427">
        <f t="shared" si="167"/>
        <v>0</v>
      </c>
      <c r="U427">
        <f t="shared" si="155"/>
        <v>0</v>
      </c>
      <c r="V427">
        <f t="shared" si="156"/>
        <v>0</v>
      </c>
      <c r="W427">
        <f t="shared" si="168"/>
        <v>0</v>
      </c>
      <c r="X427">
        <f>IF($B$15,_xlfn.IFNA(INDEX(תמותה!$A$1:$E$121,MATCH(U427,תמותה!$A$1:A$121,0),IF($B$11="זכר",2,4)),1),0)</f>
        <v>0</v>
      </c>
      <c r="Y427">
        <f>IF($B$15,_xlfn.IFNA(INDEX('שיפור תמותה'!$A$1:$E$8743,MATCH(U427&amp;V427,'שיפור תמותה'!$C$1:$C$8743,0),IF($B$11="זכר",4,5)),1),0)</f>
        <v>0</v>
      </c>
      <c r="Z427">
        <f>IF($B$15,_xlfn.IFNA(INDEX('שיפור תמותה'!$A$1:$E$8743,MATCH(U427&amp;V427-1,'שיפור תמותה'!$C$1:$C$8743,0),IF($B$11="זכר",4,5)),1),0)</f>
        <v>0</v>
      </c>
      <c r="AA427">
        <f t="shared" si="157"/>
        <v>0</v>
      </c>
      <c r="AB427">
        <f t="shared" si="169"/>
        <v>0</v>
      </c>
      <c r="AC427">
        <f>IF($B$15,_xlfn.IFNA(INDEX(תמותה!$A$1:$E$121,MATCH(U427,תמותה!$A$1:A$121,0),IF($B$11="זכר",3,5)),1),0)</f>
        <v>0</v>
      </c>
      <c r="AD427">
        <f t="shared" si="158"/>
        <v>0</v>
      </c>
      <c r="AE427">
        <f t="shared" si="159"/>
        <v>0</v>
      </c>
      <c r="AF427">
        <f t="shared" si="170"/>
        <v>0</v>
      </c>
      <c r="AG427">
        <f t="shared" si="171"/>
        <v>0</v>
      </c>
      <c r="AH427">
        <f t="shared" si="172"/>
        <v>0</v>
      </c>
      <c r="AI427">
        <f t="shared" si="173"/>
        <v>0</v>
      </c>
      <c r="AJ427">
        <f t="shared" si="174"/>
        <v>0</v>
      </c>
    </row>
    <row r="428" spans="5:36" x14ac:dyDescent="0.2">
      <c r="E428">
        <f t="shared" si="160"/>
        <v>0</v>
      </c>
      <c r="F428">
        <f t="shared" si="150"/>
        <v>0</v>
      </c>
      <c r="G428">
        <f t="shared" si="151"/>
        <v>0</v>
      </c>
      <c r="H428">
        <f t="shared" si="152"/>
        <v>0</v>
      </c>
      <c r="I428">
        <f t="shared" si="161"/>
        <v>0</v>
      </c>
      <c r="J428">
        <f t="shared" si="162"/>
        <v>0</v>
      </c>
      <c r="K428">
        <f t="shared" si="163"/>
        <v>0</v>
      </c>
      <c r="L428">
        <f t="shared" si="164"/>
        <v>0</v>
      </c>
      <c r="M428">
        <f t="shared" si="165"/>
        <v>0</v>
      </c>
      <c r="N428">
        <f t="shared" si="166"/>
        <v>0</v>
      </c>
      <c r="O428">
        <f>IF($B$14,_xlfn.IFNA(INDEX(תמותה!$A$1:$E$121,MATCH(F428,תמותה!$A$1:A$121,0),IF($B$9="זכר",2,4)),1),0)</f>
        <v>0</v>
      </c>
      <c r="P428">
        <f>IF($B$14,_xlfn.IFNA(INDEX('שיפור תמותה'!$A$1:$E$8743,MATCH(F428&amp;G428,'שיפור תמותה'!$C$1:$C$8743,0),IF($B$9="זכר",4,5)),1),0)</f>
        <v>0</v>
      </c>
      <c r="Q428">
        <f>IF($B$14,_xlfn.IFNA(INDEX('שיפור תמותה'!$A$1:$E$8743,MATCH(F428&amp;G428-1,'שיפור תמותה'!$C$1:$C$8743,0),IF($B$9="זכר",4,5)),1),0)</f>
        <v>0</v>
      </c>
      <c r="R428">
        <f t="shared" si="153"/>
        <v>0</v>
      </c>
      <c r="S428">
        <f t="shared" si="154"/>
        <v>0</v>
      </c>
      <c r="T428">
        <f t="shared" si="167"/>
        <v>0</v>
      </c>
      <c r="U428">
        <f t="shared" si="155"/>
        <v>0</v>
      </c>
      <c r="V428">
        <f t="shared" si="156"/>
        <v>0</v>
      </c>
      <c r="W428">
        <f t="shared" si="168"/>
        <v>0</v>
      </c>
      <c r="X428">
        <f>IF($B$15,_xlfn.IFNA(INDEX(תמותה!$A$1:$E$121,MATCH(U428,תמותה!$A$1:A$121,0),IF($B$11="זכר",2,4)),1),0)</f>
        <v>0</v>
      </c>
      <c r="Y428">
        <f>IF($B$15,_xlfn.IFNA(INDEX('שיפור תמותה'!$A$1:$E$8743,MATCH(U428&amp;V428,'שיפור תמותה'!$C$1:$C$8743,0),IF($B$11="זכר",4,5)),1),0)</f>
        <v>0</v>
      </c>
      <c r="Z428">
        <f>IF($B$15,_xlfn.IFNA(INDEX('שיפור תמותה'!$A$1:$E$8743,MATCH(U428&amp;V428-1,'שיפור תמותה'!$C$1:$C$8743,0),IF($B$11="זכר",4,5)),1),0)</f>
        <v>0</v>
      </c>
      <c r="AA428">
        <f t="shared" si="157"/>
        <v>0</v>
      </c>
      <c r="AB428">
        <f t="shared" si="169"/>
        <v>0</v>
      </c>
      <c r="AC428">
        <f>IF($B$15,_xlfn.IFNA(INDEX(תמותה!$A$1:$E$121,MATCH(U428,תמותה!$A$1:A$121,0),IF($B$11="זכר",3,5)),1),0)</f>
        <v>0</v>
      </c>
      <c r="AD428">
        <f t="shared" si="158"/>
        <v>0</v>
      </c>
      <c r="AE428">
        <f t="shared" si="159"/>
        <v>0</v>
      </c>
      <c r="AF428">
        <f t="shared" si="170"/>
        <v>0</v>
      </c>
      <c r="AG428">
        <f t="shared" si="171"/>
        <v>0</v>
      </c>
      <c r="AH428">
        <f t="shared" si="172"/>
        <v>0</v>
      </c>
      <c r="AI428">
        <f t="shared" si="173"/>
        <v>0</v>
      </c>
      <c r="AJ428">
        <f t="shared" si="174"/>
        <v>0</v>
      </c>
    </row>
    <row r="429" spans="5:36" x14ac:dyDescent="0.2">
      <c r="E429">
        <f t="shared" si="160"/>
        <v>0</v>
      </c>
      <c r="F429">
        <f t="shared" si="150"/>
        <v>0</v>
      </c>
      <c r="G429">
        <f t="shared" si="151"/>
        <v>0</v>
      </c>
      <c r="H429">
        <f t="shared" si="152"/>
        <v>0</v>
      </c>
      <c r="I429">
        <f t="shared" si="161"/>
        <v>0</v>
      </c>
      <c r="J429">
        <f t="shared" si="162"/>
        <v>0</v>
      </c>
      <c r="K429">
        <f t="shared" si="163"/>
        <v>0</v>
      </c>
      <c r="L429">
        <f t="shared" si="164"/>
        <v>0</v>
      </c>
      <c r="M429">
        <f t="shared" si="165"/>
        <v>0</v>
      </c>
      <c r="N429">
        <f t="shared" si="166"/>
        <v>0</v>
      </c>
      <c r="O429">
        <f>IF($B$14,_xlfn.IFNA(INDEX(תמותה!$A$1:$E$121,MATCH(F429,תמותה!$A$1:A$121,0),IF($B$9="זכר",2,4)),1),0)</f>
        <v>0</v>
      </c>
      <c r="P429">
        <f>IF($B$14,_xlfn.IFNA(INDEX('שיפור תמותה'!$A$1:$E$8743,MATCH(F429&amp;G429,'שיפור תמותה'!$C$1:$C$8743,0),IF($B$9="זכר",4,5)),1),0)</f>
        <v>0</v>
      </c>
      <c r="Q429">
        <f>IF($B$14,_xlfn.IFNA(INDEX('שיפור תמותה'!$A$1:$E$8743,MATCH(F429&amp;G429-1,'שיפור תמותה'!$C$1:$C$8743,0),IF($B$9="זכר",4,5)),1),0)</f>
        <v>0</v>
      </c>
      <c r="R429">
        <f t="shared" si="153"/>
        <v>0</v>
      </c>
      <c r="S429">
        <f t="shared" si="154"/>
        <v>0</v>
      </c>
      <c r="T429">
        <f t="shared" si="167"/>
        <v>0</v>
      </c>
      <c r="U429">
        <f t="shared" si="155"/>
        <v>0</v>
      </c>
      <c r="V429">
        <f t="shared" si="156"/>
        <v>0</v>
      </c>
      <c r="W429">
        <f t="shared" si="168"/>
        <v>0</v>
      </c>
      <c r="X429">
        <f>IF($B$15,_xlfn.IFNA(INDEX(תמותה!$A$1:$E$121,MATCH(U429,תמותה!$A$1:A$121,0),IF($B$11="זכר",2,4)),1),0)</f>
        <v>0</v>
      </c>
      <c r="Y429">
        <f>IF($B$15,_xlfn.IFNA(INDEX('שיפור תמותה'!$A$1:$E$8743,MATCH(U429&amp;V429,'שיפור תמותה'!$C$1:$C$8743,0),IF($B$11="זכר",4,5)),1),0)</f>
        <v>0</v>
      </c>
      <c r="Z429">
        <f>IF($B$15,_xlfn.IFNA(INDEX('שיפור תמותה'!$A$1:$E$8743,MATCH(U429&amp;V429-1,'שיפור תמותה'!$C$1:$C$8743,0),IF($B$11="זכר",4,5)),1),0)</f>
        <v>0</v>
      </c>
      <c r="AA429">
        <f t="shared" si="157"/>
        <v>0</v>
      </c>
      <c r="AB429">
        <f t="shared" si="169"/>
        <v>0</v>
      </c>
      <c r="AC429">
        <f>IF($B$15,_xlfn.IFNA(INDEX(תמותה!$A$1:$E$121,MATCH(U429,תמותה!$A$1:A$121,0),IF($B$11="זכר",3,5)),1),0)</f>
        <v>0</v>
      </c>
      <c r="AD429">
        <f t="shared" si="158"/>
        <v>0</v>
      </c>
      <c r="AE429">
        <f t="shared" si="159"/>
        <v>0</v>
      </c>
      <c r="AF429">
        <f t="shared" si="170"/>
        <v>0</v>
      </c>
      <c r="AG429">
        <f t="shared" si="171"/>
        <v>0</v>
      </c>
      <c r="AH429">
        <f t="shared" si="172"/>
        <v>0</v>
      </c>
      <c r="AI429">
        <f t="shared" si="173"/>
        <v>0</v>
      </c>
      <c r="AJ429">
        <f t="shared" si="174"/>
        <v>0</v>
      </c>
    </row>
    <row r="430" spans="5:36" x14ac:dyDescent="0.2">
      <c r="E430">
        <f t="shared" si="160"/>
        <v>0</v>
      </c>
      <c r="F430">
        <f t="shared" si="150"/>
        <v>0</v>
      </c>
      <c r="G430">
        <f t="shared" si="151"/>
        <v>0</v>
      </c>
      <c r="H430">
        <f t="shared" si="152"/>
        <v>0</v>
      </c>
      <c r="I430">
        <f t="shared" si="161"/>
        <v>0</v>
      </c>
      <c r="J430">
        <f t="shared" si="162"/>
        <v>0</v>
      </c>
      <c r="K430">
        <f t="shared" si="163"/>
        <v>0</v>
      </c>
      <c r="L430">
        <f t="shared" si="164"/>
        <v>0</v>
      </c>
      <c r="M430">
        <f t="shared" si="165"/>
        <v>0</v>
      </c>
      <c r="N430">
        <f t="shared" si="166"/>
        <v>0</v>
      </c>
      <c r="O430">
        <f>IF($B$14,_xlfn.IFNA(INDEX(תמותה!$A$1:$E$121,MATCH(F430,תמותה!$A$1:A$121,0),IF($B$9="זכר",2,4)),1),0)</f>
        <v>0</v>
      </c>
      <c r="P430">
        <f>IF($B$14,_xlfn.IFNA(INDEX('שיפור תמותה'!$A$1:$E$8743,MATCH(F430&amp;G430,'שיפור תמותה'!$C$1:$C$8743,0),IF($B$9="זכר",4,5)),1),0)</f>
        <v>0</v>
      </c>
      <c r="Q430">
        <f>IF($B$14,_xlfn.IFNA(INDEX('שיפור תמותה'!$A$1:$E$8743,MATCH(F430&amp;G430-1,'שיפור תמותה'!$C$1:$C$8743,0),IF($B$9="זכר",4,5)),1),0)</f>
        <v>0</v>
      </c>
      <c r="R430">
        <f t="shared" si="153"/>
        <v>0</v>
      </c>
      <c r="S430">
        <f t="shared" si="154"/>
        <v>0</v>
      </c>
      <c r="T430">
        <f t="shared" si="167"/>
        <v>0</v>
      </c>
      <c r="U430">
        <f t="shared" si="155"/>
        <v>0</v>
      </c>
      <c r="V430">
        <f t="shared" si="156"/>
        <v>0</v>
      </c>
      <c r="W430">
        <f t="shared" si="168"/>
        <v>0</v>
      </c>
      <c r="X430">
        <f>IF($B$15,_xlfn.IFNA(INDEX(תמותה!$A$1:$E$121,MATCH(U430,תמותה!$A$1:A$121,0),IF($B$11="זכר",2,4)),1),0)</f>
        <v>0</v>
      </c>
      <c r="Y430">
        <f>IF($B$15,_xlfn.IFNA(INDEX('שיפור תמותה'!$A$1:$E$8743,MATCH(U430&amp;V430,'שיפור תמותה'!$C$1:$C$8743,0),IF($B$11="זכר",4,5)),1),0)</f>
        <v>0</v>
      </c>
      <c r="Z430">
        <f>IF($B$15,_xlfn.IFNA(INDEX('שיפור תמותה'!$A$1:$E$8743,MATCH(U430&amp;V430-1,'שיפור תמותה'!$C$1:$C$8743,0),IF($B$11="זכר",4,5)),1),0)</f>
        <v>0</v>
      </c>
      <c r="AA430">
        <f t="shared" si="157"/>
        <v>0</v>
      </c>
      <c r="AB430">
        <f t="shared" si="169"/>
        <v>0</v>
      </c>
      <c r="AC430">
        <f>IF($B$15,_xlfn.IFNA(INDEX(תמותה!$A$1:$E$121,MATCH(U430,תמותה!$A$1:A$121,0),IF($B$11="זכר",3,5)),1),0)</f>
        <v>0</v>
      </c>
      <c r="AD430">
        <f t="shared" si="158"/>
        <v>0</v>
      </c>
      <c r="AE430">
        <f t="shared" si="159"/>
        <v>0</v>
      </c>
      <c r="AF430">
        <f t="shared" si="170"/>
        <v>0</v>
      </c>
      <c r="AG430">
        <f t="shared" si="171"/>
        <v>0</v>
      </c>
      <c r="AH430">
        <f t="shared" si="172"/>
        <v>0</v>
      </c>
      <c r="AI430">
        <f t="shared" si="173"/>
        <v>0</v>
      </c>
      <c r="AJ430">
        <f t="shared" si="174"/>
        <v>0</v>
      </c>
    </row>
    <row r="431" spans="5:36" x14ac:dyDescent="0.2">
      <c r="E431">
        <f t="shared" si="160"/>
        <v>0</v>
      </c>
      <c r="F431">
        <f t="shared" si="150"/>
        <v>0</v>
      </c>
      <c r="G431">
        <f t="shared" si="151"/>
        <v>0</v>
      </c>
      <c r="H431">
        <f t="shared" si="152"/>
        <v>0</v>
      </c>
      <c r="I431">
        <f t="shared" si="161"/>
        <v>0</v>
      </c>
      <c r="J431">
        <f t="shared" si="162"/>
        <v>0</v>
      </c>
      <c r="K431">
        <f t="shared" si="163"/>
        <v>0</v>
      </c>
      <c r="L431">
        <f t="shared" si="164"/>
        <v>0</v>
      </c>
      <c r="M431">
        <f t="shared" si="165"/>
        <v>0</v>
      </c>
      <c r="N431">
        <f t="shared" si="166"/>
        <v>0</v>
      </c>
      <c r="O431">
        <f>IF($B$14,_xlfn.IFNA(INDEX(תמותה!$A$1:$E$121,MATCH(F431,תמותה!$A$1:A$121,0),IF($B$9="זכר",2,4)),1),0)</f>
        <v>0</v>
      </c>
      <c r="P431">
        <f>IF($B$14,_xlfn.IFNA(INDEX('שיפור תמותה'!$A$1:$E$8743,MATCH(F431&amp;G431,'שיפור תמותה'!$C$1:$C$8743,0),IF($B$9="זכר",4,5)),1),0)</f>
        <v>0</v>
      </c>
      <c r="Q431">
        <f>IF($B$14,_xlfn.IFNA(INDEX('שיפור תמותה'!$A$1:$E$8743,MATCH(F431&amp;G431-1,'שיפור תמותה'!$C$1:$C$8743,0),IF($B$9="זכר",4,5)),1),0)</f>
        <v>0</v>
      </c>
      <c r="R431">
        <f t="shared" si="153"/>
        <v>0</v>
      </c>
      <c r="S431">
        <f t="shared" si="154"/>
        <v>0</v>
      </c>
      <c r="T431">
        <f t="shared" si="167"/>
        <v>0</v>
      </c>
      <c r="U431">
        <f t="shared" si="155"/>
        <v>0</v>
      </c>
      <c r="V431">
        <f t="shared" si="156"/>
        <v>0</v>
      </c>
      <c r="W431">
        <f t="shared" si="168"/>
        <v>0</v>
      </c>
      <c r="X431">
        <f>IF($B$15,_xlfn.IFNA(INDEX(תמותה!$A$1:$E$121,MATCH(U431,תמותה!$A$1:A$121,0),IF($B$11="זכר",2,4)),1),0)</f>
        <v>0</v>
      </c>
      <c r="Y431">
        <f>IF($B$15,_xlfn.IFNA(INDEX('שיפור תמותה'!$A$1:$E$8743,MATCH(U431&amp;V431,'שיפור תמותה'!$C$1:$C$8743,0),IF($B$11="זכר",4,5)),1),0)</f>
        <v>0</v>
      </c>
      <c r="Z431">
        <f>IF($B$15,_xlfn.IFNA(INDEX('שיפור תמותה'!$A$1:$E$8743,MATCH(U431&amp;V431-1,'שיפור תמותה'!$C$1:$C$8743,0),IF($B$11="זכר",4,5)),1),0)</f>
        <v>0</v>
      </c>
      <c r="AA431">
        <f t="shared" si="157"/>
        <v>0</v>
      </c>
      <c r="AB431">
        <f t="shared" si="169"/>
        <v>0</v>
      </c>
      <c r="AC431">
        <f>IF($B$15,_xlfn.IFNA(INDEX(תמותה!$A$1:$E$121,MATCH(U431,תמותה!$A$1:A$121,0),IF($B$11="זכר",3,5)),1),0)</f>
        <v>0</v>
      </c>
      <c r="AD431">
        <f t="shared" si="158"/>
        <v>0</v>
      </c>
      <c r="AE431">
        <f t="shared" si="159"/>
        <v>0</v>
      </c>
      <c r="AF431">
        <f t="shared" si="170"/>
        <v>0</v>
      </c>
      <c r="AG431">
        <f t="shared" si="171"/>
        <v>0</v>
      </c>
      <c r="AH431">
        <f t="shared" si="172"/>
        <v>0</v>
      </c>
      <c r="AI431">
        <f t="shared" si="173"/>
        <v>0</v>
      </c>
      <c r="AJ431">
        <f t="shared" si="174"/>
        <v>0</v>
      </c>
    </row>
    <row r="432" spans="5:36" x14ac:dyDescent="0.2">
      <c r="E432">
        <f t="shared" si="160"/>
        <v>0</v>
      </c>
      <c r="F432">
        <f t="shared" si="150"/>
        <v>0</v>
      </c>
      <c r="G432">
        <f t="shared" si="151"/>
        <v>0</v>
      </c>
      <c r="H432">
        <f t="shared" si="152"/>
        <v>0</v>
      </c>
      <c r="I432">
        <f t="shared" si="161"/>
        <v>0</v>
      </c>
      <c r="J432">
        <f t="shared" si="162"/>
        <v>0</v>
      </c>
      <c r="K432">
        <f t="shared" si="163"/>
        <v>0</v>
      </c>
      <c r="L432">
        <f t="shared" si="164"/>
        <v>0</v>
      </c>
      <c r="M432">
        <f t="shared" si="165"/>
        <v>0</v>
      </c>
      <c r="N432">
        <f t="shared" si="166"/>
        <v>0</v>
      </c>
      <c r="O432">
        <f>IF($B$14,_xlfn.IFNA(INDEX(תמותה!$A$1:$E$121,MATCH(F432,תמותה!$A$1:A$121,0),IF($B$9="זכר",2,4)),1),0)</f>
        <v>0</v>
      </c>
      <c r="P432">
        <f>IF($B$14,_xlfn.IFNA(INDEX('שיפור תמותה'!$A$1:$E$8743,MATCH(F432&amp;G432,'שיפור תמותה'!$C$1:$C$8743,0),IF($B$9="זכר",4,5)),1),0)</f>
        <v>0</v>
      </c>
      <c r="Q432">
        <f>IF($B$14,_xlfn.IFNA(INDEX('שיפור תמותה'!$A$1:$E$8743,MATCH(F432&amp;G432-1,'שיפור תמותה'!$C$1:$C$8743,0),IF($B$9="זכר",4,5)),1),0)</f>
        <v>0</v>
      </c>
      <c r="R432">
        <f t="shared" si="153"/>
        <v>0</v>
      </c>
      <c r="S432">
        <f t="shared" si="154"/>
        <v>0</v>
      </c>
      <c r="T432">
        <f t="shared" si="167"/>
        <v>0</v>
      </c>
      <c r="U432">
        <f t="shared" si="155"/>
        <v>0</v>
      </c>
      <c r="V432">
        <f t="shared" si="156"/>
        <v>0</v>
      </c>
      <c r="W432">
        <f t="shared" si="168"/>
        <v>0</v>
      </c>
      <c r="X432">
        <f>IF($B$15,_xlfn.IFNA(INDEX(תמותה!$A$1:$E$121,MATCH(U432,תמותה!$A$1:A$121,0),IF($B$11="זכר",2,4)),1),0)</f>
        <v>0</v>
      </c>
      <c r="Y432">
        <f>IF($B$15,_xlfn.IFNA(INDEX('שיפור תמותה'!$A$1:$E$8743,MATCH(U432&amp;V432,'שיפור תמותה'!$C$1:$C$8743,0),IF($B$11="זכר",4,5)),1),0)</f>
        <v>0</v>
      </c>
      <c r="Z432">
        <f>IF($B$15,_xlfn.IFNA(INDEX('שיפור תמותה'!$A$1:$E$8743,MATCH(U432&amp;V432-1,'שיפור תמותה'!$C$1:$C$8743,0),IF($B$11="זכר",4,5)),1),0)</f>
        <v>0</v>
      </c>
      <c r="AA432">
        <f t="shared" si="157"/>
        <v>0</v>
      </c>
      <c r="AB432">
        <f t="shared" si="169"/>
        <v>0</v>
      </c>
      <c r="AC432">
        <f>IF($B$15,_xlfn.IFNA(INDEX(תמותה!$A$1:$E$121,MATCH(U432,תמותה!$A$1:A$121,0),IF($B$11="זכר",3,5)),1),0)</f>
        <v>0</v>
      </c>
      <c r="AD432">
        <f t="shared" si="158"/>
        <v>0</v>
      </c>
      <c r="AE432">
        <f t="shared" si="159"/>
        <v>0</v>
      </c>
      <c r="AF432">
        <f t="shared" si="170"/>
        <v>0</v>
      </c>
      <c r="AG432">
        <f t="shared" si="171"/>
        <v>0</v>
      </c>
      <c r="AH432">
        <f t="shared" si="172"/>
        <v>0</v>
      </c>
      <c r="AI432">
        <f t="shared" si="173"/>
        <v>0</v>
      </c>
      <c r="AJ432">
        <f t="shared" si="174"/>
        <v>0</v>
      </c>
    </row>
    <row r="433" spans="5:36" x14ac:dyDescent="0.2">
      <c r="E433">
        <f t="shared" si="160"/>
        <v>0</v>
      </c>
      <c r="F433">
        <f t="shared" si="150"/>
        <v>0</v>
      </c>
      <c r="G433">
        <f t="shared" si="151"/>
        <v>0</v>
      </c>
      <c r="H433">
        <f t="shared" si="152"/>
        <v>0</v>
      </c>
      <c r="I433">
        <f t="shared" si="161"/>
        <v>0</v>
      </c>
      <c r="J433">
        <f t="shared" si="162"/>
        <v>0</v>
      </c>
      <c r="K433">
        <f t="shared" si="163"/>
        <v>0</v>
      </c>
      <c r="L433">
        <f t="shared" si="164"/>
        <v>0</v>
      </c>
      <c r="M433">
        <f t="shared" si="165"/>
        <v>0</v>
      </c>
      <c r="N433">
        <f t="shared" si="166"/>
        <v>0</v>
      </c>
      <c r="O433">
        <f>IF($B$14,_xlfn.IFNA(INDEX(תמותה!$A$1:$E$121,MATCH(F433,תמותה!$A$1:A$121,0),IF($B$9="זכר",2,4)),1),0)</f>
        <v>0</v>
      </c>
      <c r="P433">
        <f>IF($B$14,_xlfn.IFNA(INDEX('שיפור תמותה'!$A$1:$E$8743,MATCH(F433&amp;G433,'שיפור תמותה'!$C$1:$C$8743,0),IF($B$9="זכר",4,5)),1),0)</f>
        <v>0</v>
      </c>
      <c r="Q433">
        <f>IF($B$14,_xlfn.IFNA(INDEX('שיפור תמותה'!$A$1:$E$8743,MATCH(F433&amp;G433-1,'שיפור תמותה'!$C$1:$C$8743,0),IF($B$9="זכר",4,5)),1),0)</f>
        <v>0</v>
      </c>
      <c r="R433">
        <f t="shared" si="153"/>
        <v>0</v>
      </c>
      <c r="S433">
        <f t="shared" si="154"/>
        <v>0</v>
      </c>
      <c r="T433">
        <f t="shared" si="167"/>
        <v>0</v>
      </c>
      <c r="U433">
        <f t="shared" si="155"/>
        <v>0</v>
      </c>
      <c r="V433">
        <f t="shared" si="156"/>
        <v>0</v>
      </c>
      <c r="W433">
        <f t="shared" si="168"/>
        <v>0</v>
      </c>
      <c r="X433">
        <f>IF($B$15,_xlfn.IFNA(INDEX(תמותה!$A$1:$E$121,MATCH(U433,תמותה!$A$1:A$121,0),IF($B$11="זכר",2,4)),1),0)</f>
        <v>0</v>
      </c>
      <c r="Y433">
        <f>IF($B$15,_xlfn.IFNA(INDEX('שיפור תמותה'!$A$1:$E$8743,MATCH(U433&amp;V433,'שיפור תמותה'!$C$1:$C$8743,0),IF($B$11="זכר",4,5)),1),0)</f>
        <v>0</v>
      </c>
      <c r="Z433">
        <f>IF($B$15,_xlfn.IFNA(INDEX('שיפור תמותה'!$A$1:$E$8743,MATCH(U433&amp;V433-1,'שיפור תמותה'!$C$1:$C$8743,0),IF($B$11="זכר",4,5)),1),0)</f>
        <v>0</v>
      </c>
      <c r="AA433">
        <f t="shared" si="157"/>
        <v>0</v>
      </c>
      <c r="AB433">
        <f t="shared" si="169"/>
        <v>0</v>
      </c>
      <c r="AC433">
        <f>IF($B$15,_xlfn.IFNA(INDEX(תמותה!$A$1:$E$121,MATCH(U433,תמותה!$A$1:A$121,0),IF($B$11="זכר",3,5)),1),0)</f>
        <v>0</v>
      </c>
      <c r="AD433">
        <f t="shared" si="158"/>
        <v>0</v>
      </c>
      <c r="AE433">
        <f t="shared" si="159"/>
        <v>0</v>
      </c>
      <c r="AF433">
        <f t="shared" si="170"/>
        <v>0</v>
      </c>
      <c r="AG433">
        <f t="shared" si="171"/>
        <v>0</v>
      </c>
      <c r="AH433">
        <f t="shared" si="172"/>
        <v>0</v>
      </c>
      <c r="AI433">
        <f t="shared" si="173"/>
        <v>0</v>
      </c>
      <c r="AJ433">
        <f t="shared" si="174"/>
        <v>0</v>
      </c>
    </row>
    <row r="434" spans="5:36" x14ac:dyDescent="0.2">
      <c r="E434">
        <f t="shared" si="160"/>
        <v>0</v>
      </c>
      <c r="F434">
        <f t="shared" si="150"/>
        <v>0</v>
      </c>
      <c r="G434">
        <f t="shared" si="151"/>
        <v>0</v>
      </c>
      <c r="H434">
        <f t="shared" si="152"/>
        <v>0</v>
      </c>
      <c r="I434">
        <f t="shared" si="161"/>
        <v>0</v>
      </c>
      <c r="J434">
        <f t="shared" si="162"/>
        <v>0</v>
      </c>
      <c r="K434">
        <f t="shared" si="163"/>
        <v>0</v>
      </c>
      <c r="L434">
        <f t="shared" si="164"/>
        <v>0</v>
      </c>
      <c r="M434">
        <f t="shared" si="165"/>
        <v>0</v>
      </c>
      <c r="N434">
        <f t="shared" si="166"/>
        <v>0</v>
      </c>
      <c r="O434">
        <f>IF($B$14,_xlfn.IFNA(INDEX(תמותה!$A$1:$E$121,MATCH(F434,תמותה!$A$1:A$121,0),IF($B$9="זכר",2,4)),1),0)</f>
        <v>0</v>
      </c>
      <c r="P434">
        <f>IF($B$14,_xlfn.IFNA(INDEX('שיפור תמותה'!$A$1:$E$8743,MATCH(F434&amp;G434,'שיפור תמותה'!$C$1:$C$8743,0),IF($B$9="זכר",4,5)),1),0)</f>
        <v>0</v>
      </c>
      <c r="Q434">
        <f>IF($B$14,_xlfn.IFNA(INDEX('שיפור תמותה'!$A$1:$E$8743,MATCH(F434&amp;G434-1,'שיפור תמותה'!$C$1:$C$8743,0),IF($B$9="זכר",4,5)),1),0)</f>
        <v>0</v>
      </c>
      <c r="R434">
        <f t="shared" si="153"/>
        <v>0</v>
      </c>
      <c r="S434">
        <f t="shared" si="154"/>
        <v>0</v>
      </c>
      <c r="T434">
        <f t="shared" si="167"/>
        <v>0</v>
      </c>
      <c r="U434">
        <f t="shared" si="155"/>
        <v>0</v>
      </c>
      <c r="V434">
        <f t="shared" si="156"/>
        <v>0</v>
      </c>
      <c r="W434">
        <f t="shared" si="168"/>
        <v>0</v>
      </c>
      <c r="X434">
        <f>IF($B$15,_xlfn.IFNA(INDEX(תמותה!$A$1:$E$121,MATCH(U434,תמותה!$A$1:A$121,0),IF($B$11="זכר",2,4)),1),0)</f>
        <v>0</v>
      </c>
      <c r="Y434">
        <f>IF($B$15,_xlfn.IFNA(INDEX('שיפור תמותה'!$A$1:$E$8743,MATCH(U434&amp;V434,'שיפור תמותה'!$C$1:$C$8743,0),IF($B$11="זכר",4,5)),1),0)</f>
        <v>0</v>
      </c>
      <c r="Z434">
        <f>IF($B$15,_xlfn.IFNA(INDEX('שיפור תמותה'!$A$1:$E$8743,MATCH(U434&amp;V434-1,'שיפור תמותה'!$C$1:$C$8743,0),IF($B$11="זכר",4,5)),1),0)</f>
        <v>0</v>
      </c>
      <c r="AA434">
        <f t="shared" si="157"/>
        <v>0</v>
      </c>
      <c r="AB434">
        <f t="shared" si="169"/>
        <v>0</v>
      </c>
      <c r="AC434">
        <f>IF($B$15,_xlfn.IFNA(INDEX(תמותה!$A$1:$E$121,MATCH(U434,תמותה!$A$1:A$121,0),IF($B$11="זכר",3,5)),1),0)</f>
        <v>0</v>
      </c>
      <c r="AD434">
        <f t="shared" si="158"/>
        <v>0</v>
      </c>
      <c r="AE434">
        <f t="shared" si="159"/>
        <v>0</v>
      </c>
      <c r="AF434">
        <f t="shared" si="170"/>
        <v>0</v>
      </c>
      <c r="AG434">
        <f t="shared" si="171"/>
        <v>0</v>
      </c>
      <c r="AH434">
        <f t="shared" si="172"/>
        <v>0</v>
      </c>
      <c r="AI434">
        <f t="shared" si="173"/>
        <v>0</v>
      </c>
      <c r="AJ434">
        <f t="shared" si="174"/>
        <v>0</v>
      </c>
    </row>
    <row r="435" spans="5:36" x14ac:dyDescent="0.2">
      <c r="E435">
        <f t="shared" si="160"/>
        <v>0</v>
      </c>
      <c r="F435">
        <f t="shared" si="150"/>
        <v>0</v>
      </c>
      <c r="G435">
        <f t="shared" si="151"/>
        <v>0</v>
      </c>
      <c r="H435">
        <f t="shared" si="152"/>
        <v>0</v>
      </c>
      <c r="I435">
        <f t="shared" si="161"/>
        <v>0</v>
      </c>
      <c r="J435">
        <f t="shared" si="162"/>
        <v>0</v>
      </c>
      <c r="K435">
        <f t="shared" si="163"/>
        <v>0</v>
      </c>
      <c r="L435">
        <f t="shared" si="164"/>
        <v>0</v>
      </c>
      <c r="M435">
        <f t="shared" si="165"/>
        <v>0</v>
      </c>
      <c r="N435">
        <f t="shared" si="166"/>
        <v>0</v>
      </c>
      <c r="O435">
        <f>IF($B$14,_xlfn.IFNA(INDEX(תמותה!$A$1:$E$121,MATCH(F435,תמותה!$A$1:A$121,0),IF($B$9="זכר",2,4)),1),0)</f>
        <v>0</v>
      </c>
      <c r="P435">
        <f>IF($B$14,_xlfn.IFNA(INDEX('שיפור תמותה'!$A$1:$E$8743,MATCH(F435&amp;G435,'שיפור תמותה'!$C$1:$C$8743,0),IF($B$9="זכר",4,5)),1),0)</f>
        <v>0</v>
      </c>
      <c r="Q435">
        <f>IF($B$14,_xlfn.IFNA(INDEX('שיפור תמותה'!$A$1:$E$8743,MATCH(F435&amp;G435-1,'שיפור תמותה'!$C$1:$C$8743,0),IF($B$9="זכר",4,5)),1),0)</f>
        <v>0</v>
      </c>
      <c r="R435">
        <f t="shared" si="153"/>
        <v>0</v>
      </c>
      <c r="S435">
        <f t="shared" si="154"/>
        <v>0</v>
      </c>
      <c r="T435">
        <f t="shared" si="167"/>
        <v>0</v>
      </c>
      <c r="U435">
        <f t="shared" si="155"/>
        <v>0</v>
      </c>
      <c r="V435">
        <f t="shared" si="156"/>
        <v>0</v>
      </c>
      <c r="W435">
        <f t="shared" si="168"/>
        <v>0</v>
      </c>
      <c r="X435">
        <f>IF($B$15,_xlfn.IFNA(INDEX(תמותה!$A$1:$E$121,MATCH(U435,תמותה!$A$1:A$121,0),IF($B$11="זכר",2,4)),1),0)</f>
        <v>0</v>
      </c>
      <c r="Y435">
        <f>IF($B$15,_xlfn.IFNA(INDEX('שיפור תמותה'!$A$1:$E$8743,MATCH(U435&amp;V435,'שיפור תמותה'!$C$1:$C$8743,0),IF($B$11="זכר",4,5)),1),0)</f>
        <v>0</v>
      </c>
      <c r="Z435">
        <f>IF($B$15,_xlfn.IFNA(INDEX('שיפור תמותה'!$A$1:$E$8743,MATCH(U435&amp;V435-1,'שיפור תמותה'!$C$1:$C$8743,0),IF($B$11="זכר",4,5)),1),0)</f>
        <v>0</v>
      </c>
      <c r="AA435">
        <f t="shared" si="157"/>
        <v>0</v>
      </c>
      <c r="AB435">
        <f t="shared" si="169"/>
        <v>0</v>
      </c>
      <c r="AC435">
        <f>IF($B$15,_xlfn.IFNA(INDEX(תמותה!$A$1:$E$121,MATCH(U435,תמותה!$A$1:A$121,0),IF($B$11="זכר",3,5)),1),0)</f>
        <v>0</v>
      </c>
      <c r="AD435">
        <f t="shared" si="158"/>
        <v>0</v>
      </c>
      <c r="AE435">
        <f t="shared" si="159"/>
        <v>0</v>
      </c>
      <c r="AF435">
        <f t="shared" si="170"/>
        <v>0</v>
      </c>
      <c r="AG435">
        <f t="shared" si="171"/>
        <v>0</v>
      </c>
      <c r="AH435">
        <f t="shared" si="172"/>
        <v>0</v>
      </c>
      <c r="AI435">
        <f t="shared" si="173"/>
        <v>0</v>
      </c>
      <c r="AJ435">
        <f t="shared" si="174"/>
        <v>0</v>
      </c>
    </row>
    <row r="436" spans="5:36" x14ac:dyDescent="0.2">
      <c r="E436">
        <f t="shared" si="160"/>
        <v>0</v>
      </c>
      <c r="F436">
        <f t="shared" si="150"/>
        <v>0</v>
      </c>
      <c r="G436">
        <f t="shared" si="151"/>
        <v>0</v>
      </c>
      <c r="H436">
        <f t="shared" si="152"/>
        <v>0</v>
      </c>
      <c r="I436">
        <f t="shared" si="161"/>
        <v>0</v>
      </c>
      <c r="J436">
        <f t="shared" si="162"/>
        <v>0</v>
      </c>
      <c r="K436">
        <f t="shared" si="163"/>
        <v>0</v>
      </c>
      <c r="L436">
        <f t="shared" si="164"/>
        <v>0</v>
      </c>
      <c r="M436">
        <f t="shared" si="165"/>
        <v>0</v>
      </c>
      <c r="N436">
        <f t="shared" si="166"/>
        <v>0</v>
      </c>
      <c r="O436">
        <f>IF($B$14,_xlfn.IFNA(INDEX(תמותה!$A$1:$E$121,MATCH(F436,תמותה!$A$1:A$121,0),IF($B$9="זכר",2,4)),1),0)</f>
        <v>0</v>
      </c>
      <c r="P436">
        <f>IF($B$14,_xlfn.IFNA(INDEX('שיפור תמותה'!$A$1:$E$8743,MATCH(F436&amp;G436,'שיפור תמותה'!$C$1:$C$8743,0),IF($B$9="זכר",4,5)),1),0)</f>
        <v>0</v>
      </c>
      <c r="Q436">
        <f>IF($B$14,_xlfn.IFNA(INDEX('שיפור תמותה'!$A$1:$E$8743,MATCH(F436&amp;G436-1,'שיפור תמותה'!$C$1:$C$8743,0),IF($B$9="זכר",4,5)),1),0)</f>
        <v>0</v>
      </c>
      <c r="R436">
        <f t="shared" si="153"/>
        <v>0</v>
      </c>
      <c r="S436">
        <f t="shared" si="154"/>
        <v>0</v>
      </c>
      <c r="T436">
        <f t="shared" si="167"/>
        <v>0</v>
      </c>
      <c r="U436">
        <f t="shared" si="155"/>
        <v>0</v>
      </c>
      <c r="V436">
        <f t="shared" si="156"/>
        <v>0</v>
      </c>
      <c r="W436">
        <f t="shared" si="168"/>
        <v>0</v>
      </c>
      <c r="X436">
        <f>IF($B$15,_xlfn.IFNA(INDEX(תמותה!$A$1:$E$121,MATCH(U436,תמותה!$A$1:A$121,0),IF($B$11="זכר",2,4)),1),0)</f>
        <v>0</v>
      </c>
      <c r="Y436">
        <f>IF($B$15,_xlfn.IFNA(INDEX('שיפור תמותה'!$A$1:$E$8743,MATCH(U436&amp;V436,'שיפור תמותה'!$C$1:$C$8743,0),IF($B$11="זכר",4,5)),1),0)</f>
        <v>0</v>
      </c>
      <c r="Z436">
        <f>IF($B$15,_xlfn.IFNA(INDEX('שיפור תמותה'!$A$1:$E$8743,MATCH(U436&amp;V436-1,'שיפור תמותה'!$C$1:$C$8743,0),IF($B$11="זכר",4,5)),1),0)</f>
        <v>0</v>
      </c>
      <c r="AA436">
        <f t="shared" si="157"/>
        <v>0</v>
      </c>
      <c r="AB436">
        <f t="shared" si="169"/>
        <v>0</v>
      </c>
      <c r="AC436">
        <f>IF($B$15,_xlfn.IFNA(INDEX(תמותה!$A$1:$E$121,MATCH(U436,תמותה!$A$1:A$121,0),IF($B$11="זכר",3,5)),1),0)</f>
        <v>0</v>
      </c>
      <c r="AD436">
        <f t="shared" si="158"/>
        <v>0</v>
      </c>
      <c r="AE436">
        <f t="shared" si="159"/>
        <v>0</v>
      </c>
      <c r="AF436">
        <f t="shared" si="170"/>
        <v>0</v>
      </c>
      <c r="AG436">
        <f t="shared" si="171"/>
        <v>0</v>
      </c>
      <c r="AH436">
        <f t="shared" si="172"/>
        <v>0</v>
      </c>
      <c r="AI436">
        <f t="shared" si="173"/>
        <v>0</v>
      </c>
      <c r="AJ436">
        <f t="shared" si="174"/>
        <v>0</v>
      </c>
    </row>
    <row r="437" spans="5:36" x14ac:dyDescent="0.2">
      <c r="E437">
        <f t="shared" si="160"/>
        <v>0</v>
      </c>
      <c r="F437">
        <f t="shared" si="150"/>
        <v>0</v>
      </c>
      <c r="G437">
        <f t="shared" si="151"/>
        <v>0</v>
      </c>
      <c r="H437">
        <f t="shared" si="152"/>
        <v>0</v>
      </c>
      <c r="I437">
        <f t="shared" si="161"/>
        <v>0</v>
      </c>
      <c r="J437">
        <f t="shared" si="162"/>
        <v>0</v>
      </c>
      <c r="K437">
        <f t="shared" si="163"/>
        <v>0</v>
      </c>
      <c r="L437">
        <f t="shared" si="164"/>
        <v>0</v>
      </c>
      <c r="M437">
        <f t="shared" si="165"/>
        <v>0</v>
      </c>
      <c r="N437">
        <f t="shared" si="166"/>
        <v>0</v>
      </c>
      <c r="O437">
        <f>IF($B$14,_xlfn.IFNA(INDEX(תמותה!$A$1:$E$121,MATCH(F437,תמותה!$A$1:A$121,0),IF($B$9="זכר",2,4)),1),0)</f>
        <v>0</v>
      </c>
      <c r="P437">
        <f>IF($B$14,_xlfn.IFNA(INDEX('שיפור תמותה'!$A$1:$E$8743,MATCH(F437&amp;G437,'שיפור תמותה'!$C$1:$C$8743,0),IF($B$9="זכר",4,5)),1),0)</f>
        <v>0</v>
      </c>
      <c r="Q437">
        <f>IF($B$14,_xlfn.IFNA(INDEX('שיפור תמותה'!$A$1:$E$8743,MATCH(F437&amp;G437-1,'שיפור תמותה'!$C$1:$C$8743,0),IF($B$9="זכר",4,5)),1),0)</f>
        <v>0</v>
      </c>
      <c r="R437">
        <f t="shared" si="153"/>
        <v>0</v>
      </c>
      <c r="S437">
        <f t="shared" si="154"/>
        <v>0</v>
      </c>
      <c r="T437">
        <f t="shared" si="167"/>
        <v>0</v>
      </c>
      <c r="U437">
        <f t="shared" si="155"/>
        <v>0</v>
      </c>
      <c r="V437">
        <f t="shared" si="156"/>
        <v>0</v>
      </c>
      <c r="W437">
        <f t="shared" si="168"/>
        <v>0</v>
      </c>
      <c r="X437">
        <f>IF($B$15,_xlfn.IFNA(INDEX(תמותה!$A$1:$E$121,MATCH(U437,תמותה!$A$1:A$121,0),IF($B$11="זכר",2,4)),1),0)</f>
        <v>0</v>
      </c>
      <c r="Y437">
        <f>IF($B$15,_xlfn.IFNA(INDEX('שיפור תמותה'!$A$1:$E$8743,MATCH(U437&amp;V437,'שיפור תמותה'!$C$1:$C$8743,0),IF($B$11="זכר",4,5)),1),0)</f>
        <v>0</v>
      </c>
      <c r="Z437">
        <f>IF($B$15,_xlfn.IFNA(INDEX('שיפור תמותה'!$A$1:$E$8743,MATCH(U437&amp;V437-1,'שיפור תמותה'!$C$1:$C$8743,0),IF($B$11="זכר",4,5)),1),0)</f>
        <v>0</v>
      </c>
      <c r="AA437">
        <f t="shared" si="157"/>
        <v>0</v>
      </c>
      <c r="AB437">
        <f t="shared" si="169"/>
        <v>0</v>
      </c>
      <c r="AC437">
        <f>IF($B$15,_xlfn.IFNA(INDEX(תמותה!$A$1:$E$121,MATCH(U437,תמותה!$A$1:A$121,0),IF($B$11="זכר",3,5)),1),0)</f>
        <v>0</v>
      </c>
      <c r="AD437">
        <f t="shared" si="158"/>
        <v>0</v>
      </c>
      <c r="AE437">
        <f t="shared" si="159"/>
        <v>0</v>
      </c>
      <c r="AF437">
        <f t="shared" si="170"/>
        <v>0</v>
      </c>
      <c r="AG437">
        <f t="shared" si="171"/>
        <v>0</v>
      </c>
      <c r="AH437">
        <f t="shared" si="172"/>
        <v>0</v>
      </c>
      <c r="AI437">
        <f t="shared" si="173"/>
        <v>0</v>
      </c>
      <c r="AJ437">
        <f t="shared" si="174"/>
        <v>0</v>
      </c>
    </row>
    <row r="438" spans="5:36" x14ac:dyDescent="0.2">
      <c r="E438">
        <f t="shared" si="160"/>
        <v>0</v>
      </c>
      <c r="F438">
        <f t="shared" si="150"/>
        <v>0</v>
      </c>
      <c r="G438">
        <f t="shared" si="151"/>
        <v>0</v>
      </c>
      <c r="H438">
        <f t="shared" si="152"/>
        <v>0</v>
      </c>
      <c r="I438">
        <f t="shared" si="161"/>
        <v>0</v>
      </c>
      <c r="J438">
        <f t="shared" si="162"/>
        <v>0</v>
      </c>
      <c r="K438">
        <f t="shared" si="163"/>
        <v>0</v>
      </c>
      <c r="L438">
        <f t="shared" si="164"/>
        <v>0</v>
      </c>
      <c r="M438">
        <f t="shared" si="165"/>
        <v>0</v>
      </c>
      <c r="N438">
        <f t="shared" si="166"/>
        <v>0</v>
      </c>
      <c r="O438">
        <f>IF($B$14,_xlfn.IFNA(INDEX(תמותה!$A$1:$E$121,MATCH(F438,תמותה!$A$1:A$121,0),IF($B$9="זכר",2,4)),1),0)</f>
        <v>0</v>
      </c>
      <c r="P438">
        <f>IF($B$14,_xlfn.IFNA(INDEX('שיפור תמותה'!$A$1:$E$8743,MATCH(F438&amp;G438,'שיפור תמותה'!$C$1:$C$8743,0),IF($B$9="זכר",4,5)),1),0)</f>
        <v>0</v>
      </c>
      <c r="Q438">
        <f>IF($B$14,_xlfn.IFNA(INDEX('שיפור תמותה'!$A$1:$E$8743,MATCH(F438&amp;G438-1,'שיפור תמותה'!$C$1:$C$8743,0),IF($B$9="זכר",4,5)),1),0)</f>
        <v>0</v>
      </c>
      <c r="R438">
        <f t="shared" si="153"/>
        <v>0</v>
      </c>
      <c r="S438">
        <f t="shared" si="154"/>
        <v>0</v>
      </c>
      <c r="T438">
        <f t="shared" si="167"/>
        <v>0</v>
      </c>
      <c r="U438">
        <f t="shared" si="155"/>
        <v>0</v>
      </c>
      <c r="V438">
        <f t="shared" si="156"/>
        <v>0</v>
      </c>
      <c r="W438">
        <f t="shared" si="168"/>
        <v>0</v>
      </c>
      <c r="X438">
        <f>IF($B$15,_xlfn.IFNA(INDEX(תמותה!$A$1:$E$121,MATCH(U438,תמותה!$A$1:A$121,0),IF($B$11="זכר",2,4)),1),0)</f>
        <v>0</v>
      </c>
      <c r="Y438">
        <f>IF($B$15,_xlfn.IFNA(INDEX('שיפור תמותה'!$A$1:$E$8743,MATCH(U438&amp;V438,'שיפור תמותה'!$C$1:$C$8743,0),IF($B$11="זכר",4,5)),1),0)</f>
        <v>0</v>
      </c>
      <c r="Z438">
        <f>IF($B$15,_xlfn.IFNA(INDEX('שיפור תמותה'!$A$1:$E$8743,MATCH(U438&amp;V438-1,'שיפור תמותה'!$C$1:$C$8743,0),IF($B$11="זכר",4,5)),1),0)</f>
        <v>0</v>
      </c>
      <c r="AA438">
        <f t="shared" si="157"/>
        <v>0</v>
      </c>
      <c r="AB438">
        <f t="shared" si="169"/>
        <v>0</v>
      </c>
      <c r="AC438">
        <f>IF($B$15,_xlfn.IFNA(INDEX(תמותה!$A$1:$E$121,MATCH(U438,תמותה!$A$1:A$121,0),IF($B$11="זכר",3,5)),1),0)</f>
        <v>0</v>
      </c>
      <c r="AD438">
        <f t="shared" si="158"/>
        <v>0</v>
      </c>
      <c r="AE438">
        <f t="shared" si="159"/>
        <v>0</v>
      </c>
      <c r="AF438">
        <f t="shared" si="170"/>
        <v>0</v>
      </c>
      <c r="AG438">
        <f t="shared" si="171"/>
        <v>0</v>
      </c>
      <c r="AH438">
        <f t="shared" si="172"/>
        <v>0</v>
      </c>
      <c r="AI438">
        <f t="shared" si="173"/>
        <v>0</v>
      </c>
      <c r="AJ438">
        <f t="shared" si="174"/>
        <v>0</v>
      </c>
    </row>
    <row r="439" spans="5:36" x14ac:dyDescent="0.2">
      <c r="E439">
        <f t="shared" si="160"/>
        <v>0</v>
      </c>
      <c r="F439">
        <f t="shared" si="150"/>
        <v>0</v>
      </c>
      <c r="G439">
        <f t="shared" si="151"/>
        <v>0</v>
      </c>
      <c r="H439">
        <f t="shared" si="152"/>
        <v>0</v>
      </c>
      <c r="I439">
        <f t="shared" si="161"/>
        <v>0</v>
      </c>
      <c r="J439">
        <f t="shared" si="162"/>
        <v>0</v>
      </c>
      <c r="K439">
        <f t="shared" si="163"/>
        <v>0</v>
      </c>
      <c r="L439">
        <f t="shared" si="164"/>
        <v>0</v>
      </c>
      <c r="M439">
        <f t="shared" si="165"/>
        <v>0</v>
      </c>
      <c r="N439">
        <f t="shared" si="166"/>
        <v>0</v>
      </c>
      <c r="O439">
        <f>IF($B$14,_xlfn.IFNA(INDEX(תמותה!$A$1:$E$121,MATCH(F439,תמותה!$A$1:A$121,0),IF($B$9="זכר",2,4)),1),0)</f>
        <v>0</v>
      </c>
      <c r="P439">
        <f>IF($B$14,_xlfn.IFNA(INDEX('שיפור תמותה'!$A$1:$E$8743,MATCH(F439&amp;G439,'שיפור תמותה'!$C$1:$C$8743,0),IF($B$9="זכר",4,5)),1),0)</f>
        <v>0</v>
      </c>
      <c r="Q439">
        <f>IF($B$14,_xlfn.IFNA(INDEX('שיפור תמותה'!$A$1:$E$8743,MATCH(F439&amp;G439-1,'שיפור תמותה'!$C$1:$C$8743,0),IF($B$9="זכר",4,5)),1),0)</f>
        <v>0</v>
      </c>
      <c r="R439">
        <f t="shared" si="153"/>
        <v>0</v>
      </c>
      <c r="S439">
        <f t="shared" si="154"/>
        <v>0</v>
      </c>
      <c r="T439">
        <f t="shared" si="167"/>
        <v>0</v>
      </c>
      <c r="U439">
        <f t="shared" si="155"/>
        <v>0</v>
      </c>
      <c r="V439">
        <f t="shared" si="156"/>
        <v>0</v>
      </c>
      <c r="W439">
        <f t="shared" si="168"/>
        <v>0</v>
      </c>
      <c r="X439">
        <f>IF($B$15,_xlfn.IFNA(INDEX(תמותה!$A$1:$E$121,MATCH(U439,תמותה!$A$1:A$121,0),IF($B$11="זכר",2,4)),1),0)</f>
        <v>0</v>
      </c>
      <c r="Y439">
        <f>IF($B$15,_xlfn.IFNA(INDEX('שיפור תמותה'!$A$1:$E$8743,MATCH(U439&amp;V439,'שיפור תמותה'!$C$1:$C$8743,0),IF($B$11="זכר",4,5)),1),0)</f>
        <v>0</v>
      </c>
      <c r="Z439">
        <f>IF($B$15,_xlfn.IFNA(INDEX('שיפור תמותה'!$A$1:$E$8743,MATCH(U439&amp;V439-1,'שיפור תמותה'!$C$1:$C$8743,0),IF($B$11="זכר",4,5)),1),0)</f>
        <v>0</v>
      </c>
      <c r="AA439">
        <f t="shared" si="157"/>
        <v>0</v>
      </c>
      <c r="AB439">
        <f t="shared" si="169"/>
        <v>0</v>
      </c>
      <c r="AC439">
        <f>IF($B$15,_xlfn.IFNA(INDEX(תמותה!$A$1:$E$121,MATCH(U439,תמותה!$A$1:A$121,0),IF($B$11="זכר",3,5)),1),0)</f>
        <v>0</v>
      </c>
      <c r="AD439">
        <f t="shared" si="158"/>
        <v>0</v>
      </c>
      <c r="AE439">
        <f t="shared" si="159"/>
        <v>0</v>
      </c>
      <c r="AF439">
        <f t="shared" si="170"/>
        <v>0</v>
      </c>
      <c r="AG439">
        <f t="shared" si="171"/>
        <v>0</v>
      </c>
      <c r="AH439">
        <f t="shared" si="172"/>
        <v>0</v>
      </c>
      <c r="AI439">
        <f t="shared" si="173"/>
        <v>0</v>
      </c>
      <c r="AJ439">
        <f t="shared" si="174"/>
        <v>0</v>
      </c>
    </row>
    <row r="440" spans="5:36" x14ac:dyDescent="0.2">
      <c r="E440">
        <f t="shared" si="160"/>
        <v>0</v>
      </c>
      <c r="F440">
        <f t="shared" si="150"/>
        <v>0</v>
      </c>
      <c r="G440">
        <f t="shared" si="151"/>
        <v>0</v>
      </c>
      <c r="H440">
        <f t="shared" si="152"/>
        <v>0</v>
      </c>
      <c r="I440">
        <f t="shared" si="161"/>
        <v>0</v>
      </c>
      <c r="J440">
        <f t="shared" si="162"/>
        <v>0</v>
      </c>
      <c r="K440">
        <f t="shared" si="163"/>
        <v>0</v>
      </c>
      <c r="L440">
        <f t="shared" si="164"/>
        <v>0</v>
      </c>
      <c r="M440">
        <f t="shared" si="165"/>
        <v>0</v>
      </c>
      <c r="N440">
        <f t="shared" si="166"/>
        <v>0</v>
      </c>
      <c r="O440">
        <f>IF($B$14,_xlfn.IFNA(INDEX(תמותה!$A$1:$E$121,MATCH(F440,תמותה!$A$1:A$121,0),IF($B$9="זכר",2,4)),1),0)</f>
        <v>0</v>
      </c>
      <c r="P440">
        <f>IF($B$14,_xlfn.IFNA(INDEX('שיפור תמותה'!$A$1:$E$8743,MATCH(F440&amp;G440,'שיפור תמותה'!$C$1:$C$8743,0),IF($B$9="זכר",4,5)),1),0)</f>
        <v>0</v>
      </c>
      <c r="Q440">
        <f>IF($B$14,_xlfn.IFNA(INDEX('שיפור תמותה'!$A$1:$E$8743,MATCH(F440&amp;G440-1,'שיפור תמותה'!$C$1:$C$8743,0),IF($B$9="זכר",4,5)),1),0)</f>
        <v>0</v>
      </c>
      <c r="R440">
        <f t="shared" si="153"/>
        <v>0</v>
      </c>
      <c r="S440">
        <f t="shared" si="154"/>
        <v>0</v>
      </c>
      <c r="T440">
        <f t="shared" si="167"/>
        <v>0</v>
      </c>
      <c r="U440">
        <f t="shared" si="155"/>
        <v>0</v>
      </c>
      <c r="V440">
        <f t="shared" si="156"/>
        <v>0</v>
      </c>
      <c r="W440">
        <f t="shared" si="168"/>
        <v>0</v>
      </c>
      <c r="X440">
        <f>IF($B$15,_xlfn.IFNA(INDEX(תמותה!$A$1:$E$121,MATCH(U440,תמותה!$A$1:A$121,0),IF($B$11="זכר",2,4)),1),0)</f>
        <v>0</v>
      </c>
      <c r="Y440">
        <f>IF($B$15,_xlfn.IFNA(INDEX('שיפור תמותה'!$A$1:$E$8743,MATCH(U440&amp;V440,'שיפור תמותה'!$C$1:$C$8743,0),IF($B$11="זכר",4,5)),1),0)</f>
        <v>0</v>
      </c>
      <c r="Z440">
        <f>IF($B$15,_xlfn.IFNA(INDEX('שיפור תמותה'!$A$1:$E$8743,MATCH(U440&amp;V440-1,'שיפור תמותה'!$C$1:$C$8743,0),IF($B$11="זכר",4,5)),1),0)</f>
        <v>0</v>
      </c>
      <c r="AA440">
        <f t="shared" si="157"/>
        <v>0</v>
      </c>
      <c r="AB440">
        <f t="shared" si="169"/>
        <v>0</v>
      </c>
      <c r="AC440">
        <f>IF($B$15,_xlfn.IFNA(INDEX(תמותה!$A$1:$E$121,MATCH(U440,תמותה!$A$1:A$121,0),IF($B$11="זכר",3,5)),1),0)</f>
        <v>0</v>
      </c>
      <c r="AD440">
        <f t="shared" si="158"/>
        <v>0</v>
      </c>
      <c r="AE440">
        <f t="shared" si="159"/>
        <v>0</v>
      </c>
      <c r="AF440">
        <f t="shared" si="170"/>
        <v>0</v>
      </c>
      <c r="AG440">
        <f t="shared" si="171"/>
        <v>0</v>
      </c>
      <c r="AH440">
        <f t="shared" si="172"/>
        <v>0</v>
      </c>
      <c r="AI440">
        <f t="shared" si="173"/>
        <v>0</v>
      </c>
      <c r="AJ440">
        <f t="shared" si="174"/>
        <v>0</v>
      </c>
    </row>
    <row r="441" spans="5:36" x14ac:dyDescent="0.2">
      <c r="E441">
        <f t="shared" si="160"/>
        <v>0</v>
      </c>
      <c r="F441">
        <f t="shared" si="150"/>
        <v>0</v>
      </c>
      <c r="G441">
        <f t="shared" si="151"/>
        <v>0</v>
      </c>
      <c r="H441">
        <f t="shared" si="152"/>
        <v>0</v>
      </c>
      <c r="I441">
        <f t="shared" si="161"/>
        <v>0</v>
      </c>
      <c r="J441">
        <f t="shared" si="162"/>
        <v>0</v>
      </c>
      <c r="K441">
        <f t="shared" si="163"/>
        <v>0</v>
      </c>
      <c r="L441">
        <f t="shared" si="164"/>
        <v>0</v>
      </c>
      <c r="M441">
        <f t="shared" si="165"/>
        <v>0</v>
      </c>
      <c r="N441">
        <f t="shared" si="166"/>
        <v>0</v>
      </c>
      <c r="O441">
        <f>IF($B$14,_xlfn.IFNA(INDEX(תמותה!$A$1:$E$121,MATCH(F441,תמותה!$A$1:A$121,0),IF($B$9="זכר",2,4)),1),0)</f>
        <v>0</v>
      </c>
      <c r="P441">
        <f>IF($B$14,_xlfn.IFNA(INDEX('שיפור תמותה'!$A$1:$E$8743,MATCH(F441&amp;G441,'שיפור תמותה'!$C$1:$C$8743,0),IF($B$9="זכר",4,5)),1),0)</f>
        <v>0</v>
      </c>
      <c r="Q441">
        <f>IF($B$14,_xlfn.IFNA(INDEX('שיפור תמותה'!$A$1:$E$8743,MATCH(F441&amp;G441-1,'שיפור תמותה'!$C$1:$C$8743,0),IF($B$9="זכר",4,5)),1),0)</f>
        <v>0</v>
      </c>
      <c r="R441">
        <f t="shared" si="153"/>
        <v>0</v>
      </c>
      <c r="S441">
        <f t="shared" si="154"/>
        <v>0</v>
      </c>
      <c r="T441">
        <f t="shared" si="167"/>
        <v>0</v>
      </c>
      <c r="U441">
        <f t="shared" si="155"/>
        <v>0</v>
      </c>
      <c r="V441">
        <f t="shared" si="156"/>
        <v>0</v>
      </c>
      <c r="W441">
        <f t="shared" si="168"/>
        <v>0</v>
      </c>
      <c r="X441">
        <f>IF($B$15,_xlfn.IFNA(INDEX(תמותה!$A$1:$E$121,MATCH(U441,תמותה!$A$1:A$121,0),IF($B$11="זכר",2,4)),1),0)</f>
        <v>0</v>
      </c>
      <c r="Y441">
        <f>IF($B$15,_xlfn.IFNA(INDEX('שיפור תמותה'!$A$1:$E$8743,MATCH(U441&amp;V441,'שיפור תמותה'!$C$1:$C$8743,0),IF($B$11="זכר",4,5)),1),0)</f>
        <v>0</v>
      </c>
      <c r="Z441">
        <f>IF($B$15,_xlfn.IFNA(INDEX('שיפור תמותה'!$A$1:$E$8743,MATCH(U441&amp;V441-1,'שיפור תמותה'!$C$1:$C$8743,0),IF($B$11="זכר",4,5)),1),0)</f>
        <v>0</v>
      </c>
      <c r="AA441">
        <f t="shared" si="157"/>
        <v>0</v>
      </c>
      <c r="AB441">
        <f t="shared" si="169"/>
        <v>0</v>
      </c>
      <c r="AC441">
        <f>IF($B$15,_xlfn.IFNA(INDEX(תמותה!$A$1:$E$121,MATCH(U441,תמותה!$A$1:A$121,0),IF($B$11="זכר",3,5)),1),0)</f>
        <v>0</v>
      </c>
      <c r="AD441">
        <f t="shared" si="158"/>
        <v>0</v>
      </c>
      <c r="AE441">
        <f t="shared" si="159"/>
        <v>0</v>
      </c>
      <c r="AF441">
        <f t="shared" si="170"/>
        <v>0</v>
      </c>
      <c r="AG441">
        <f t="shared" si="171"/>
        <v>0</v>
      </c>
      <c r="AH441">
        <f t="shared" si="172"/>
        <v>0</v>
      </c>
      <c r="AI441">
        <f t="shared" si="173"/>
        <v>0</v>
      </c>
      <c r="AJ441">
        <f t="shared" si="174"/>
        <v>0</v>
      </c>
    </row>
    <row r="442" spans="5:36" x14ac:dyDescent="0.2">
      <c r="E442">
        <f t="shared" si="160"/>
        <v>0</v>
      </c>
      <c r="F442">
        <f t="shared" si="150"/>
        <v>0</v>
      </c>
      <c r="G442">
        <f t="shared" si="151"/>
        <v>0</v>
      </c>
      <c r="H442">
        <f t="shared" si="152"/>
        <v>0</v>
      </c>
      <c r="I442">
        <f t="shared" si="161"/>
        <v>0</v>
      </c>
      <c r="J442">
        <f t="shared" si="162"/>
        <v>0</v>
      </c>
      <c r="K442">
        <f t="shared" si="163"/>
        <v>0</v>
      </c>
      <c r="L442">
        <f t="shared" si="164"/>
        <v>0</v>
      </c>
      <c r="M442">
        <f t="shared" si="165"/>
        <v>0</v>
      </c>
      <c r="N442">
        <f t="shared" si="166"/>
        <v>0</v>
      </c>
      <c r="O442">
        <f>IF($B$14,_xlfn.IFNA(INDEX(תמותה!$A$1:$E$121,MATCH(F442,תמותה!$A$1:A$121,0),IF($B$9="זכר",2,4)),1),0)</f>
        <v>0</v>
      </c>
      <c r="P442">
        <f>IF($B$14,_xlfn.IFNA(INDEX('שיפור תמותה'!$A$1:$E$8743,MATCH(F442&amp;G442,'שיפור תמותה'!$C$1:$C$8743,0),IF($B$9="זכר",4,5)),1),0)</f>
        <v>0</v>
      </c>
      <c r="Q442">
        <f>IF($B$14,_xlfn.IFNA(INDEX('שיפור תמותה'!$A$1:$E$8743,MATCH(F442&amp;G442-1,'שיפור תמותה'!$C$1:$C$8743,0),IF($B$9="זכר",4,5)),1),0)</f>
        <v>0</v>
      </c>
      <c r="R442">
        <f t="shared" si="153"/>
        <v>0</v>
      </c>
      <c r="S442">
        <f t="shared" si="154"/>
        <v>0</v>
      </c>
      <c r="T442">
        <f t="shared" si="167"/>
        <v>0</v>
      </c>
      <c r="U442">
        <f t="shared" si="155"/>
        <v>0</v>
      </c>
      <c r="V442">
        <f t="shared" si="156"/>
        <v>0</v>
      </c>
      <c r="W442">
        <f t="shared" si="168"/>
        <v>0</v>
      </c>
      <c r="X442">
        <f>IF($B$15,_xlfn.IFNA(INDEX(תמותה!$A$1:$E$121,MATCH(U442,תמותה!$A$1:A$121,0),IF($B$11="זכר",2,4)),1),0)</f>
        <v>0</v>
      </c>
      <c r="Y442">
        <f>IF($B$15,_xlfn.IFNA(INDEX('שיפור תמותה'!$A$1:$E$8743,MATCH(U442&amp;V442,'שיפור תמותה'!$C$1:$C$8743,0),IF($B$11="זכר",4,5)),1),0)</f>
        <v>0</v>
      </c>
      <c r="Z442">
        <f>IF($B$15,_xlfn.IFNA(INDEX('שיפור תמותה'!$A$1:$E$8743,MATCH(U442&amp;V442-1,'שיפור תמותה'!$C$1:$C$8743,0),IF($B$11="זכר",4,5)),1),0)</f>
        <v>0</v>
      </c>
      <c r="AA442">
        <f t="shared" si="157"/>
        <v>0</v>
      </c>
      <c r="AB442">
        <f t="shared" si="169"/>
        <v>0</v>
      </c>
      <c r="AC442">
        <f>IF($B$15,_xlfn.IFNA(INDEX(תמותה!$A$1:$E$121,MATCH(U442,תמותה!$A$1:A$121,0),IF($B$11="זכר",3,5)),1),0)</f>
        <v>0</v>
      </c>
      <c r="AD442">
        <f t="shared" si="158"/>
        <v>0</v>
      </c>
      <c r="AE442">
        <f t="shared" si="159"/>
        <v>0</v>
      </c>
      <c r="AF442">
        <f t="shared" si="170"/>
        <v>0</v>
      </c>
      <c r="AG442">
        <f t="shared" si="171"/>
        <v>0</v>
      </c>
      <c r="AH442">
        <f t="shared" si="172"/>
        <v>0</v>
      </c>
      <c r="AI442">
        <f t="shared" si="173"/>
        <v>0</v>
      </c>
      <c r="AJ442">
        <f t="shared" si="174"/>
        <v>0</v>
      </c>
    </row>
    <row r="443" spans="5:36" x14ac:dyDescent="0.2">
      <c r="E443">
        <f t="shared" si="160"/>
        <v>0</v>
      </c>
      <c r="F443">
        <f t="shared" si="150"/>
        <v>0</v>
      </c>
      <c r="G443">
        <f t="shared" si="151"/>
        <v>0</v>
      </c>
      <c r="H443">
        <f t="shared" si="152"/>
        <v>0</v>
      </c>
      <c r="I443">
        <f t="shared" si="161"/>
        <v>0</v>
      </c>
      <c r="J443">
        <f t="shared" si="162"/>
        <v>0</v>
      </c>
      <c r="K443">
        <f t="shared" si="163"/>
        <v>0</v>
      </c>
      <c r="L443">
        <f t="shared" si="164"/>
        <v>0</v>
      </c>
      <c r="M443">
        <f t="shared" si="165"/>
        <v>0</v>
      </c>
      <c r="N443">
        <f t="shared" si="166"/>
        <v>0</v>
      </c>
      <c r="O443">
        <f>IF($B$14,_xlfn.IFNA(INDEX(תמותה!$A$1:$E$121,MATCH(F443,תמותה!$A$1:A$121,0),IF($B$9="זכר",2,4)),1),0)</f>
        <v>0</v>
      </c>
      <c r="P443">
        <f>IF($B$14,_xlfn.IFNA(INDEX('שיפור תמותה'!$A$1:$E$8743,MATCH(F443&amp;G443,'שיפור תמותה'!$C$1:$C$8743,0),IF($B$9="זכר",4,5)),1),0)</f>
        <v>0</v>
      </c>
      <c r="Q443">
        <f>IF($B$14,_xlfn.IFNA(INDEX('שיפור תמותה'!$A$1:$E$8743,MATCH(F443&amp;G443-1,'שיפור תמותה'!$C$1:$C$8743,0),IF($B$9="זכר",4,5)),1),0)</f>
        <v>0</v>
      </c>
      <c r="R443">
        <f t="shared" si="153"/>
        <v>0</v>
      </c>
      <c r="S443">
        <f t="shared" si="154"/>
        <v>0</v>
      </c>
      <c r="T443">
        <f t="shared" si="167"/>
        <v>0</v>
      </c>
      <c r="U443">
        <f t="shared" si="155"/>
        <v>0</v>
      </c>
      <c r="V443">
        <f t="shared" si="156"/>
        <v>0</v>
      </c>
      <c r="W443">
        <f t="shared" si="168"/>
        <v>0</v>
      </c>
      <c r="X443">
        <f>IF($B$15,_xlfn.IFNA(INDEX(תמותה!$A$1:$E$121,MATCH(U443,תמותה!$A$1:A$121,0),IF($B$11="זכר",2,4)),1),0)</f>
        <v>0</v>
      </c>
      <c r="Y443">
        <f>IF($B$15,_xlfn.IFNA(INDEX('שיפור תמותה'!$A$1:$E$8743,MATCH(U443&amp;V443,'שיפור תמותה'!$C$1:$C$8743,0),IF($B$11="זכר",4,5)),1),0)</f>
        <v>0</v>
      </c>
      <c r="Z443">
        <f>IF($B$15,_xlfn.IFNA(INDEX('שיפור תמותה'!$A$1:$E$8743,MATCH(U443&amp;V443-1,'שיפור תמותה'!$C$1:$C$8743,0),IF($B$11="זכר",4,5)),1),0)</f>
        <v>0</v>
      </c>
      <c r="AA443">
        <f t="shared" si="157"/>
        <v>0</v>
      </c>
      <c r="AB443">
        <f t="shared" si="169"/>
        <v>0</v>
      </c>
      <c r="AC443">
        <f>IF($B$15,_xlfn.IFNA(INDEX(תמותה!$A$1:$E$121,MATCH(U443,תמותה!$A$1:A$121,0),IF($B$11="זכר",3,5)),1),0)</f>
        <v>0</v>
      </c>
      <c r="AD443">
        <f t="shared" si="158"/>
        <v>0</v>
      </c>
      <c r="AE443">
        <f t="shared" si="159"/>
        <v>0</v>
      </c>
      <c r="AF443">
        <f t="shared" si="170"/>
        <v>0</v>
      </c>
      <c r="AG443">
        <f t="shared" si="171"/>
        <v>0</v>
      </c>
      <c r="AH443">
        <f t="shared" si="172"/>
        <v>0</v>
      </c>
      <c r="AI443">
        <f t="shared" si="173"/>
        <v>0</v>
      </c>
      <c r="AJ443">
        <f t="shared" si="174"/>
        <v>0</v>
      </c>
    </row>
    <row r="444" spans="5:36" x14ac:dyDescent="0.2">
      <c r="E444">
        <f t="shared" si="160"/>
        <v>0</v>
      </c>
      <c r="F444">
        <f t="shared" si="150"/>
        <v>0</v>
      </c>
      <c r="G444">
        <f t="shared" si="151"/>
        <v>0</v>
      </c>
      <c r="H444">
        <f t="shared" si="152"/>
        <v>0</v>
      </c>
      <c r="I444">
        <f t="shared" si="161"/>
        <v>0</v>
      </c>
      <c r="J444">
        <f t="shared" si="162"/>
        <v>0</v>
      </c>
      <c r="K444">
        <f t="shared" si="163"/>
        <v>0</v>
      </c>
      <c r="L444">
        <f t="shared" si="164"/>
        <v>0</v>
      </c>
      <c r="M444">
        <f t="shared" si="165"/>
        <v>0</v>
      </c>
      <c r="N444">
        <f t="shared" si="166"/>
        <v>0</v>
      </c>
      <c r="O444">
        <f>IF($B$14,_xlfn.IFNA(INDEX(תמותה!$A$1:$E$121,MATCH(F444,תמותה!$A$1:A$121,0),IF($B$9="זכר",2,4)),1),0)</f>
        <v>0</v>
      </c>
      <c r="P444">
        <f>IF($B$14,_xlfn.IFNA(INDEX('שיפור תמותה'!$A$1:$E$8743,MATCH(F444&amp;G444,'שיפור תמותה'!$C$1:$C$8743,0),IF($B$9="זכר",4,5)),1),0)</f>
        <v>0</v>
      </c>
      <c r="Q444">
        <f>IF($B$14,_xlfn.IFNA(INDEX('שיפור תמותה'!$A$1:$E$8743,MATCH(F444&amp;G444-1,'שיפור תמותה'!$C$1:$C$8743,0),IF($B$9="זכר",4,5)),1),0)</f>
        <v>0</v>
      </c>
      <c r="R444">
        <f t="shared" si="153"/>
        <v>0</v>
      </c>
      <c r="S444">
        <f t="shared" si="154"/>
        <v>0</v>
      </c>
      <c r="T444">
        <f t="shared" si="167"/>
        <v>0</v>
      </c>
      <c r="U444">
        <f t="shared" si="155"/>
        <v>0</v>
      </c>
      <c r="V444">
        <f t="shared" si="156"/>
        <v>0</v>
      </c>
      <c r="W444">
        <f t="shared" si="168"/>
        <v>0</v>
      </c>
      <c r="X444">
        <f>IF($B$15,_xlfn.IFNA(INDEX(תמותה!$A$1:$E$121,MATCH(U444,תמותה!$A$1:A$121,0),IF($B$11="זכר",2,4)),1),0)</f>
        <v>0</v>
      </c>
      <c r="Y444">
        <f>IF($B$15,_xlfn.IFNA(INDEX('שיפור תמותה'!$A$1:$E$8743,MATCH(U444&amp;V444,'שיפור תמותה'!$C$1:$C$8743,0),IF($B$11="זכר",4,5)),1),0)</f>
        <v>0</v>
      </c>
      <c r="Z444">
        <f>IF($B$15,_xlfn.IFNA(INDEX('שיפור תמותה'!$A$1:$E$8743,MATCH(U444&amp;V444-1,'שיפור תמותה'!$C$1:$C$8743,0),IF($B$11="זכר",4,5)),1),0)</f>
        <v>0</v>
      </c>
      <c r="AA444">
        <f t="shared" si="157"/>
        <v>0</v>
      </c>
      <c r="AB444">
        <f t="shared" si="169"/>
        <v>0</v>
      </c>
      <c r="AC444">
        <f>IF($B$15,_xlfn.IFNA(INDEX(תמותה!$A$1:$E$121,MATCH(U444,תמותה!$A$1:A$121,0),IF($B$11="זכר",3,5)),1),0)</f>
        <v>0</v>
      </c>
      <c r="AD444">
        <f t="shared" si="158"/>
        <v>0</v>
      </c>
      <c r="AE444">
        <f t="shared" si="159"/>
        <v>0</v>
      </c>
      <c r="AF444">
        <f t="shared" si="170"/>
        <v>0</v>
      </c>
      <c r="AG444">
        <f t="shared" si="171"/>
        <v>0</v>
      </c>
      <c r="AH444">
        <f t="shared" si="172"/>
        <v>0</v>
      </c>
      <c r="AI444">
        <f t="shared" si="173"/>
        <v>0</v>
      </c>
      <c r="AJ444">
        <f t="shared" si="174"/>
        <v>0</v>
      </c>
    </row>
    <row r="445" spans="5:36" x14ac:dyDescent="0.2">
      <c r="E445">
        <f t="shared" si="160"/>
        <v>0</v>
      </c>
      <c r="F445">
        <f t="shared" si="150"/>
        <v>0</v>
      </c>
      <c r="G445">
        <f t="shared" si="151"/>
        <v>0</v>
      </c>
      <c r="H445">
        <f t="shared" si="152"/>
        <v>0</v>
      </c>
      <c r="I445">
        <f t="shared" si="161"/>
        <v>0</v>
      </c>
      <c r="J445">
        <f t="shared" si="162"/>
        <v>0</v>
      </c>
      <c r="K445">
        <f t="shared" si="163"/>
        <v>0</v>
      </c>
      <c r="L445">
        <f t="shared" si="164"/>
        <v>0</v>
      </c>
      <c r="M445">
        <f t="shared" si="165"/>
        <v>0</v>
      </c>
      <c r="N445">
        <f t="shared" si="166"/>
        <v>0</v>
      </c>
      <c r="O445">
        <f>IF($B$14,_xlfn.IFNA(INDEX(תמותה!$A$1:$E$121,MATCH(F445,תמותה!$A$1:A$121,0),IF($B$9="זכר",2,4)),1),0)</f>
        <v>0</v>
      </c>
      <c r="P445">
        <f>IF($B$14,_xlfn.IFNA(INDEX('שיפור תמותה'!$A$1:$E$8743,MATCH(F445&amp;G445,'שיפור תמותה'!$C$1:$C$8743,0),IF($B$9="זכר",4,5)),1),0)</f>
        <v>0</v>
      </c>
      <c r="Q445">
        <f>IF($B$14,_xlfn.IFNA(INDEX('שיפור תמותה'!$A$1:$E$8743,MATCH(F445&amp;G445-1,'שיפור תמותה'!$C$1:$C$8743,0),IF($B$9="זכר",4,5)),1),0)</f>
        <v>0</v>
      </c>
      <c r="R445">
        <f t="shared" si="153"/>
        <v>0</v>
      </c>
      <c r="S445">
        <f t="shared" si="154"/>
        <v>0</v>
      </c>
      <c r="T445">
        <f t="shared" si="167"/>
        <v>0</v>
      </c>
      <c r="U445">
        <f t="shared" si="155"/>
        <v>0</v>
      </c>
      <c r="V445">
        <f t="shared" si="156"/>
        <v>0</v>
      </c>
      <c r="W445">
        <f t="shared" si="168"/>
        <v>0</v>
      </c>
      <c r="X445">
        <f>IF($B$15,_xlfn.IFNA(INDEX(תמותה!$A$1:$E$121,MATCH(U445,תמותה!$A$1:A$121,0),IF($B$11="זכר",2,4)),1),0)</f>
        <v>0</v>
      </c>
      <c r="Y445">
        <f>IF($B$15,_xlfn.IFNA(INDEX('שיפור תמותה'!$A$1:$E$8743,MATCH(U445&amp;V445,'שיפור תמותה'!$C$1:$C$8743,0),IF($B$11="זכר",4,5)),1),0)</f>
        <v>0</v>
      </c>
      <c r="Z445">
        <f>IF($B$15,_xlfn.IFNA(INDEX('שיפור תמותה'!$A$1:$E$8743,MATCH(U445&amp;V445-1,'שיפור תמותה'!$C$1:$C$8743,0),IF($B$11="זכר",4,5)),1),0)</f>
        <v>0</v>
      </c>
      <c r="AA445">
        <f t="shared" si="157"/>
        <v>0</v>
      </c>
      <c r="AB445">
        <f t="shared" si="169"/>
        <v>0</v>
      </c>
      <c r="AC445">
        <f>IF($B$15,_xlfn.IFNA(INDEX(תמותה!$A$1:$E$121,MATCH(U445,תמותה!$A$1:A$121,0),IF($B$11="זכר",3,5)),1),0)</f>
        <v>0</v>
      </c>
      <c r="AD445">
        <f t="shared" si="158"/>
        <v>0</v>
      </c>
      <c r="AE445">
        <f t="shared" si="159"/>
        <v>0</v>
      </c>
      <c r="AF445">
        <f t="shared" si="170"/>
        <v>0</v>
      </c>
      <c r="AG445">
        <f t="shared" si="171"/>
        <v>0</v>
      </c>
      <c r="AH445">
        <f t="shared" si="172"/>
        <v>0</v>
      </c>
      <c r="AI445">
        <f t="shared" si="173"/>
        <v>0</v>
      </c>
      <c r="AJ445">
        <f t="shared" si="174"/>
        <v>0</v>
      </c>
    </row>
    <row r="446" spans="5:36" x14ac:dyDescent="0.2">
      <c r="E446">
        <f t="shared" si="160"/>
        <v>0</v>
      </c>
      <c r="F446">
        <f t="shared" si="150"/>
        <v>0</v>
      </c>
      <c r="G446">
        <f t="shared" si="151"/>
        <v>0</v>
      </c>
      <c r="H446">
        <f t="shared" si="152"/>
        <v>0</v>
      </c>
      <c r="I446">
        <f t="shared" si="161"/>
        <v>0</v>
      </c>
      <c r="J446">
        <f t="shared" si="162"/>
        <v>0</v>
      </c>
      <c r="K446">
        <f t="shared" si="163"/>
        <v>0</v>
      </c>
      <c r="L446">
        <f t="shared" si="164"/>
        <v>0</v>
      </c>
      <c r="M446">
        <f t="shared" si="165"/>
        <v>0</v>
      </c>
      <c r="N446">
        <f t="shared" si="166"/>
        <v>0</v>
      </c>
      <c r="O446">
        <f>IF($B$14,_xlfn.IFNA(INDEX(תמותה!$A$1:$E$121,MATCH(F446,תמותה!$A$1:A$121,0),IF($B$9="זכר",2,4)),1),0)</f>
        <v>0</v>
      </c>
      <c r="P446">
        <f>IF($B$14,_xlfn.IFNA(INDEX('שיפור תמותה'!$A$1:$E$8743,MATCH(F446&amp;G446,'שיפור תמותה'!$C$1:$C$8743,0),IF($B$9="זכר",4,5)),1),0)</f>
        <v>0</v>
      </c>
      <c r="Q446">
        <f>IF($B$14,_xlfn.IFNA(INDEX('שיפור תמותה'!$A$1:$E$8743,MATCH(F446&amp;G446-1,'שיפור תמותה'!$C$1:$C$8743,0),IF($B$9="זכר",4,5)),1),0)</f>
        <v>0</v>
      </c>
      <c r="R446">
        <f t="shared" si="153"/>
        <v>0</v>
      </c>
      <c r="S446">
        <f t="shared" si="154"/>
        <v>0</v>
      </c>
      <c r="T446">
        <f t="shared" si="167"/>
        <v>0</v>
      </c>
      <c r="U446">
        <f t="shared" si="155"/>
        <v>0</v>
      </c>
      <c r="V446">
        <f t="shared" si="156"/>
        <v>0</v>
      </c>
      <c r="W446">
        <f t="shared" si="168"/>
        <v>0</v>
      </c>
      <c r="X446">
        <f>IF($B$15,_xlfn.IFNA(INDEX(תמותה!$A$1:$E$121,MATCH(U446,תמותה!$A$1:A$121,0),IF($B$11="זכר",2,4)),1),0)</f>
        <v>0</v>
      </c>
      <c r="Y446">
        <f>IF($B$15,_xlfn.IFNA(INDEX('שיפור תמותה'!$A$1:$E$8743,MATCH(U446&amp;V446,'שיפור תמותה'!$C$1:$C$8743,0),IF($B$11="זכר",4,5)),1),0)</f>
        <v>0</v>
      </c>
      <c r="Z446">
        <f>IF($B$15,_xlfn.IFNA(INDEX('שיפור תמותה'!$A$1:$E$8743,MATCH(U446&amp;V446-1,'שיפור תמותה'!$C$1:$C$8743,0),IF($B$11="זכר",4,5)),1),0)</f>
        <v>0</v>
      </c>
      <c r="AA446">
        <f t="shared" si="157"/>
        <v>0</v>
      </c>
      <c r="AB446">
        <f t="shared" si="169"/>
        <v>0</v>
      </c>
      <c r="AC446">
        <f>IF($B$15,_xlfn.IFNA(INDEX(תמותה!$A$1:$E$121,MATCH(U446,תמותה!$A$1:A$121,0),IF($B$11="זכר",3,5)),1),0)</f>
        <v>0</v>
      </c>
      <c r="AD446">
        <f t="shared" si="158"/>
        <v>0</v>
      </c>
      <c r="AE446">
        <f t="shared" si="159"/>
        <v>0</v>
      </c>
      <c r="AF446">
        <f t="shared" si="170"/>
        <v>0</v>
      </c>
      <c r="AG446">
        <f t="shared" si="171"/>
        <v>0</v>
      </c>
      <c r="AH446">
        <f t="shared" si="172"/>
        <v>0</v>
      </c>
      <c r="AI446">
        <f t="shared" si="173"/>
        <v>0</v>
      </c>
      <c r="AJ446">
        <f t="shared" si="174"/>
        <v>0</v>
      </c>
    </row>
    <row r="447" spans="5:36" x14ac:dyDescent="0.2">
      <c r="E447">
        <f t="shared" si="160"/>
        <v>0</v>
      </c>
      <c r="F447">
        <f t="shared" si="150"/>
        <v>0</v>
      </c>
      <c r="G447">
        <f t="shared" si="151"/>
        <v>0</v>
      </c>
      <c r="H447">
        <f t="shared" si="152"/>
        <v>0</v>
      </c>
      <c r="I447">
        <f t="shared" si="161"/>
        <v>0</v>
      </c>
      <c r="J447">
        <f t="shared" si="162"/>
        <v>0</v>
      </c>
      <c r="K447">
        <f t="shared" si="163"/>
        <v>0</v>
      </c>
      <c r="L447">
        <f t="shared" si="164"/>
        <v>0</v>
      </c>
      <c r="M447">
        <f t="shared" si="165"/>
        <v>0</v>
      </c>
      <c r="N447">
        <f t="shared" si="166"/>
        <v>0</v>
      </c>
      <c r="O447">
        <f>IF($B$14,_xlfn.IFNA(INDEX(תמותה!$A$1:$E$121,MATCH(F447,תמותה!$A$1:A$121,0),IF($B$9="זכר",2,4)),1),0)</f>
        <v>0</v>
      </c>
      <c r="P447">
        <f>IF($B$14,_xlfn.IFNA(INDEX('שיפור תמותה'!$A$1:$E$8743,MATCH(F447&amp;G447,'שיפור תמותה'!$C$1:$C$8743,0),IF($B$9="זכר",4,5)),1),0)</f>
        <v>0</v>
      </c>
      <c r="Q447">
        <f>IF($B$14,_xlfn.IFNA(INDEX('שיפור תמותה'!$A$1:$E$8743,MATCH(F447&amp;G447-1,'שיפור תמותה'!$C$1:$C$8743,0),IF($B$9="זכר",4,5)),1),0)</f>
        <v>0</v>
      </c>
      <c r="R447">
        <f t="shared" si="153"/>
        <v>0</v>
      </c>
      <c r="S447">
        <f t="shared" si="154"/>
        <v>0</v>
      </c>
      <c r="T447">
        <f t="shared" si="167"/>
        <v>0</v>
      </c>
      <c r="U447">
        <f t="shared" si="155"/>
        <v>0</v>
      </c>
      <c r="V447">
        <f t="shared" si="156"/>
        <v>0</v>
      </c>
      <c r="W447">
        <f t="shared" si="168"/>
        <v>0</v>
      </c>
      <c r="X447">
        <f>IF($B$15,_xlfn.IFNA(INDEX(תמותה!$A$1:$E$121,MATCH(U447,תמותה!$A$1:A$121,0),IF($B$11="זכר",2,4)),1),0)</f>
        <v>0</v>
      </c>
      <c r="Y447">
        <f>IF($B$15,_xlfn.IFNA(INDEX('שיפור תמותה'!$A$1:$E$8743,MATCH(U447&amp;V447,'שיפור תמותה'!$C$1:$C$8743,0),IF($B$11="זכר",4,5)),1),0)</f>
        <v>0</v>
      </c>
      <c r="Z447">
        <f>IF($B$15,_xlfn.IFNA(INDEX('שיפור תמותה'!$A$1:$E$8743,MATCH(U447&amp;V447-1,'שיפור תמותה'!$C$1:$C$8743,0),IF($B$11="זכר",4,5)),1),0)</f>
        <v>0</v>
      </c>
      <c r="AA447">
        <f t="shared" si="157"/>
        <v>0</v>
      </c>
      <c r="AB447">
        <f t="shared" si="169"/>
        <v>0</v>
      </c>
      <c r="AC447">
        <f>IF($B$15,_xlfn.IFNA(INDEX(תמותה!$A$1:$E$121,MATCH(U447,תמותה!$A$1:A$121,0),IF($B$11="זכר",3,5)),1),0)</f>
        <v>0</v>
      </c>
      <c r="AD447">
        <f t="shared" si="158"/>
        <v>0</v>
      </c>
      <c r="AE447">
        <f t="shared" si="159"/>
        <v>0</v>
      </c>
      <c r="AF447">
        <f t="shared" si="170"/>
        <v>0</v>
      </c>
      <c r="AG447">
        <f t="shared" si="171"/>
        <v>0</v>
      </c>
      <c r="AH447">
        <f t="shared" si="172"/>
        <v>0</v>
      </c>
      <c r="AI447">
        <f t="shared" si="173"/>
        <v>0</v>
      </c>
      <c r="AJ447">
        <f t="shared" si="174"/>
        <v>0</v>
      </c>
    </row>
    <row r="448" spans="5:36" x14ac:dyDescent="0.2">
      <c r="E448">
        <f t="shared" si="160"/>
        <v>0</v>
      </c>
      <c r="F448">
        <f t="shared" si="150"/>
        <v>0</v>
      </c>
      <c r="G448">
        <f t="shared" si="151"/>
        <v>0</v>
      </c>
      <c r="H448">
        <f t="shared" si="152"/>
        <v>0</v>
      </c>
      <c r="I448">
        <f t="shared" si="161"/>
        <v>0</v>
      </c>
      <c r="J448">
        <f t="shared" si="162"/>
        <v>0</v>
      </c>
      <c r="K448">
        <f t="shared" si="163"/>
        <v>0</v>
      </c>
      <c r="L448">
        <f t="shared" si="164"/>
        <v>0</v>
      </c>
      <c r="M448">
        <f t="shared" si="165"/>
        <v>0</v>
      </c>
      <c r="N448">
        <f t="shared" si="166"/>
        <v>0</v>
      </c>
      <c r="O448">
        <f>IF($B$14,_xlfn.IFNA(INDEX(תמותה!$A$1:$E$121,MATCH(F448,תמותה!$A$1:A$121,0),IF($B$9="זכר",2,4)),1),0)</f>
        <v>0</v>
      </c>
      <c r="P448">
        <f>IF($B$14,_xlfn.IFNA(INDEX('שיפור תמותה'!$A$1:$E$8743,MATCH(F448&amp;G448,'שיפור תמותה'!$C$1:$C$8743,0),IF($B$9="זכר",4,5)),1),0)</f>
        <v>0</v>
      </c>
      <c r="Q448">
        <f>IF($B$14,_xlfn.IFNA(INDEX('שיפור תמותה'!$A$1:$E$8743,MATCH(F448&amp;G448-1,'שיפור תמותה'!$C$1:$C$8743,0),IF($B$9="זכר",4,5)),1),0)</f>
        <v>0</v>
      </c>
      <c r="R448">
        <f t="shared" si="153"/>
        <v>0</v>
      </c>
      <c r="S448">
        <f t="shared" si="154"/>
        <v>0</v>
      </c>
      <c r="T448">
        <f t="shared" si="167"/>
        <v>0</v>
      </c>
      <c r="U448">
        <f t="shared" si="155"/>
        <v>0</v>
      </c>
      <c r="V448">
        <f t="shared" si="156"/>
        <v>0</v>
      </c>
      <c r="W448">
        <f t="shared" si="168"/>
        <v>0</v>
      </c>
      <c r="X448">
        <f>IF($B$15,_xlfn.IFNA(INDEX(תמותה!$A$1:$E$121,MATCH(U448,תמותה!$A$1:A$121,0),IF($B$11="זכר",2,4)),1),0)</f>
        <v>0</v>
      </c>
      <c r="Y448">
        <f>IF($B$15,_xlfn.IFNA(INDEX('שיפור תמותה'!$A$1:$E$8743,MATCH(U448&amp;V448,'שיפור תמותה'!$C$1:$C$8743,0),IF($B$11="זכר",4,5)),1),0)</f>
        <v>0</v>
      </c>
      <c r="Z448">
        <f>IF($B$15,_xlfn.IFNA(INDEX('שיפור תמותה'!$A$1:$E$8743,MATCH(U448&amp;V448-1,'שיפור תמותה'!$C$1:$C$8743,0),IF($B$11="זכר",4,5)),1),0)</f>
        <v>0</v>
      </c>
      <c r="AA448">
        <f t="shared" si="157"/>
        <v>0</v>
      </c>
      <c r="AB448">
        <f t="shared" si="169"/>
        <v>0</v>
      </c>
      <c r="AC448">
        <f>IF($B$15,_xlfn.IFNA(INDEX(תמותה!$A$1:$E$121,MATCH(U448,תמותה!$A$1:A$121,0),IF($B$11="זכר",3,5)),1),0)</f>
        <v>0</v>
      </c>
      <c r="AD448">
        <f t="shared" si="158"/>
        <v>0</v>
      </c>
      <c r="AE448">
        <f t="shared" si="159"/>
        <v>0</v>
      </c>
      <c r="AF448">
        <f t="shared" si="170"/>
        <v>0</v>
      </c>
      <c r="AG448">
        <f t="shared" si="171"/>
        <v>0</v>
      </c>
      <c r="AH448">
        <f t="shared" si="172"/>
        <v>0</v>
      </c>
      <c r="AI448">
        <f t="shared" si="173"/>
        <v>0</v>
      </c>
      <c r="AJ448">
        <f t="shared" si="174"/>
        <v>0</v>
      </c>
    </row>
    <row r="449" spans="5:36" x14ac:dyDescent="0.2">
      <c r="E449">
        <f t="shared" si="160"/>
        <v>0</v>
      </c>
      <c r="F449">
        <f t="shared" si="150"/>
        <v>0</v>
      </c>
      <c r="G449">
        <f t="shared" si="151"/>
        <v>0</v>
      </c>
      <c r="H449">
        <f t="shared" si="152"/>
        <v>0</v>
      </c>
      <c r="I449">
        <f t="shared" si="161"/>
        <v>0</v>
      </c>
      <c r="J449">
        <f t="shared" si="162"/>
        <v>0</v>
      </c>
      <c r="K449">
        <f t="shared" si="163"/>
        <v>0</v>
      </c>
      <c r="L449">
        <f t="shared" si="164"/>
        <v>0</v>
      </c>
      <c r="M449">
        <f t="shared" si="165"/>
        <v>0</v>
      </c>
      <c r="N449">
        <f t="shared" si="166"/>
        <v>0</v>
      </c>
      <c r="O449">
        <f>IF($B$14,_xlfn.IFNA(INDEX(תמותה!$A$1:$E$121,MATCH(F449,תמותה!$A$1:A$121,0),IF($B$9="זכר",2,4)),1),0)</f>
        <v>0</v>
      </c>
      <c r="P449">
        <f>IF($B$14,_xlfn.IFNA(INDEX('שיפור תמותה'!$A$1:$E$8743,MATCH(F449&amp;G449,'שיפור תמותה'!$C$1:$C$8743,0),IF($B$9="זכר",4,5)),1),0)</f>
        <v>0</v>
      </c>
      <c r="Q449">
        <f>IF($B$14,_xlfn.IFNA(INDEX('שיפור תמותה'!$A$1:$E$8743,MATCH(F449&amp;G449-1,'שיפור תמותה'!$C$1:$C$8743,0),IF($B$9="זכר",4,5)),1),0)</f>
        <v>0</v>
      </c>
      <c r="R449">
        <f t="shared" si="153"/>
        <v>0</v>
      </c>
      <c r="S449">
        <f t="shared" si="154"/>
        <v>0</v>
      </c>
      <c r="T449">
        <f t="shared" si="167"/>
        <v>0</v>
      </c>
      <c r="U449">
        <f t="shared" si="155"/>
        <v>0</v>
      </c>
      <c r="V449">
        <f t="shared" si="156"/>
        <v>0</v>
      </c>
      <c r="W449">
        <f t="shared" si="168"/>
        <v>0</v>
      </c>
      <c r="X449">
        <f>IF($B$15,_xlfn.IFNA(INDEX(תמותה!$A$1:$E$121,MATCH(U449,תמותה!$A$1:A$121,0),IF($B$11="זכר",2,4)),1),0)</f>
        <v>0</v>
      </c>
      <c r="Y449">
        <f>IF($B$15,_xlfn.IFNA(INDEX('שיפור תמותה'!$A$1:$E$8743,MATCH(U449&amp;V449,'שיפור תמותה'!$C$1:$C$8743,0),IF($B$11="זכר",4,5)),1),0)</f>
        <v>0</v>
      </c>
      <c r="Z449">
        <f>IF($B$15,_xlfn.IFNA(INDEX('שיפור תמותה'!$A$1:$E$8743,MATCH(U449&amp;V449-1,'שיפור תמותה'!$C$1:$C$8743,0),IF($B$11="זכר",4,5)),1),0)</f>
        <v>0</v>
      </c>
      <c r="AA449">
        <f t="shared" si="157"/>
        <v>0</v>
      </c>
      <c r="AB449">
        <f t="shared" si="169"/>
        <v>0</v>
      </c>
      <c r="AC449">
        <f>IF($B$15,_xlfn.IFNA(INDEX(תמותה!$A$1:$E$121,MATCH(U449,תמותה!$A$1:A$121,0),IF($B$11="זכר",3,5)),1),0)</f>
        <v>0</v>
      </c>
      <c r="AD449">
        <f t="shared" si="158"/>
        <v>0</v>
      </c>
      <c r="AE449">
        <f t="shared" si="159"/>
        <v>0</v>
      </c>
      <c r="AF449">
        <f t="shared" si="170"/>
        <v>0</v>
      </c>
      <c r="AG449">
        <f t="shared" si="171"/>
        <v>0</v>
      </c>
      <c r="AH449">
        <f t="shared" si="172"/>
        <v>0</v>
      </c>
      <c r="AI449">
        <f t="shared" si="173"/>
        <v>0</v>
      </c>
      <c r="AJ449">
        <f t="shared" si="174"/>
        <v>0</v>
      </c>
    </row>
    <row r="450" spans="5:36" x14ac:dyDescent="0.2">
      <c r="E450">
        <f t="shared" si="160"/>
        <v>0</v>
      </c>
      <c r="F450">
        <f t="shared" si="150"/>
        <v>0</v>
      </c>
      <c r="G450">
        <f t="shared" si="151"/>
        <v>0</v>
      </c>
      <c r="H450">
        <f t="shared" si="152"/>
        <v>0</v>
      </c>
      <c r="I450">
        <f t="shared" si="161"/>
        <v>0</v>
      </c>
      <c r="J450">
        <f t="shared" si="162"/>
        <v>0</v>
      </c>
      <c r="K450">
        <f t="shared" si="163"/>
        <v>0</v>
      </c>
      <c r="L450">
        <f t="shared" si="164"/>
        <v>0</v>
      </c>
      <c r="M450">
        <f t="shared" si="165"/>
        <v>0</v>
      </c>
      <c r="N450">
        <f t="shared" si="166"/>
        <v>0</v>
      </c>
      <c r="O450">
        <f>IF($B$14,_xlfn.IFNA(INDEX(תמותה!$A$1:$E$121,MATCH(F450,תמותה!$A$1:A$121,0),IF($B$9="זכר",2,4)),1),0)</f>
        <v>0</v>
      </c>
      <c r="P450">
        <f>IF($B$14,_xlfn.IFNA(INDEX('שיפור תמותה'!$A$1:$E$8743,MATCH(F450&amp;G450,'שיפור תמותה'!$C$1:$C$8743,0),IF($B$9="זכר",4,5)),1),0)</f>
        <v>0</v>
      </c>
      <c r="Q450">
        <f>IF($B$14,_xlfn.IFNA(INDEX('שיפור תמותה'!$A$1:$E$8743,MATCH(F450&amp;G450-1,'שיפור תמותה'!$C$1:$C$8743,0),IF($B$9="זכר",4,5)),1),0)</f>
        <v>0</v>
      </c>
      <c r="R450">
        <f t="shared" si="153"/>
        <v>0</v>
      </c>
      <c r="S450">
        <f t="shared" si="154"/>
        <v>0</v>
      </c>
      <c r="T450">
        <f t="shared" si="167"/>
        <v>0</v>
      </c>
      <c r="U450">
        <f t="shared" si="155"/>
        <v>0</v>
      </c>
      <c r="V450">
        <f t="shared" si="156"/>
        <v>0</v>
      </c>
      <c r="W450">
        <f t="shared" si="168"/>
        <v>0</v>
      </c>
      <c r="X450">
        <f>IF($B$15,_xlfn.IFNA(INDEX(תמותה!$A$1:$E$121,MATCH(U450,תמותה!$A$1:A$121,0),IF($B$11="זכר",2,4)),1),0)</f>
        <v>0</v>
      </c>
      <c r="Y450">
        <f>IF($B$15,_xlfn.IFNA(INDEX('שיפור תמותה'!$A$1:$E$8743,MATCH(U450&amp;V450,'שיפור תמותה'!$C$1:$C$8743,0),IF($B$11="זכר",4,5)),1),0)</f>
        <v>0</v>
      </c>
      <c r="Z450">
        <f>IF($B$15,_xlfn.IFNA(INDEX('שיפור תמותה'!$A$1:$E$8743,MATCH(U450&amp;V450-1,'שיפור תמותה'!$C$1:$C$8743,0),IF($B$11="זכר",4,5)),1),0)</f>
        <v>0</v>
      </c>
      <c r="AA450">
        <f t="shared" si="157"/>
        <v>0</v>
      </c>
      <c r="AB450">
        <f t="shared" si="169"/>
        <v>0</v>
      </c>
      <c r="AC450">
        <f>IF($B$15,_xlfn.IFNA(INDEX(תמותה!$A$1:$E$121,MATCH(U450,תמותה!$A$1:A$121,0),IF($B$11="זכר",3,5)),1),0)</f>
        <v>0</v>
      </c>
      <c r="AD450">
        <f t="shared" si="158"/>
        <v>0</v>
      </c>
      <c r="AE450">
        <f t="shared" si="159"/>
        <v>0</v>
      </c>
      <c r="AF450">
        <f t="shared" si="170"/>
        <v>0</v>
      </c>
      <c r="AG450">
        <f t="shared" si="171"/>
        <v>0</v>
      </c>
      <c r="AH450">
        <f t="shared" si="172"/>
        <v>0</v>
      </c>
      <c r="AI450">
        <f t="shared" si="173"/>
        <v>0</v>
      </c>
      <c r="AJ450">
        <f t="shared" si="174"/>
        <v>0</v>
      </c>
    </row>
    <row r="451" spans="5:36" x14ac:dyDescent="0.2">
      <c r="E451">
        <f t="shared" si="160"/>
        <v>0</v>
      </c>
      <c r="F451">
        <f t="shared" ref="F451:F514" si="175">IF($B$14,ROUNDDOWN(E451/12,0),0)</f>
        <v>0</v>
      </c>
      <c r="G451">
        <f t="shared" ref="G451:G514" si="176">IF($B$14,ROUNDDOWN(($B$7+E451)/12,0),0)</f>
        <v>0</v>
      </c>
      <c r="H451">
        <f t="shared" ref="H451:H514" si="177">IF($B$14,(1+$B$2)^((E451-$E$2+1)/12),0)</f>
        <v>0</v>
      </c>
      <c r="I451">
        <f t="shared" si="161"/>
        <v>0</v>
      </c>
      <c r="J451">
        <f t="shared" si="162"/>
        <v>0</v>
      </c>
      <c r="K451">
        <f t="shared" si="163"/>
        <v>0</v>
      </c>
      <c r="L451">
        <f t="shared" si="164"/>
        <v>0</v>
      </c>
      <c r="M451">
        <f t="shared" si="165"/>
        <v>0</v>
      </c>
      <c r="N451">
        <f t="shared" si="166"/>
        <v>0</v>
      </c>
      <c r="O451">
        <f>IF($B$14,_xlfn.IFNA(INDEX(תמותה!$A$1:$E$121,MATCH(F451,תמותה!$A$1:A$121,0),IF($B$9="זכר",2,4)),1),0)</f>
        <v>0</v>
      </c>
      <c r="P451">
        <f>IF($B$14,_xlfn.IFNA(INDEX('שיפור תמותה'!$A$1:$E$8743,MATCH(F451&amp;G451,'שיפור תמותה'!$C$1:$C$8743,0),IF($B$9="זכר",4,5)),1),0)</f>
        <v>0</v>
      </c>
      <c r="Q451">
        <f>IF($B$14,_xlfn.IFNA(INDEX('שיפור תמותה'!$A$1:$E$8743,MATCH(F451&amp;G451-1,'שיפור תמותה'!$C$1:$C$8743,0),IF($B$9="זכר",4,5)),1),0)</f>
        <v>0</v>
      </c>
      <c r="R451">
        <f t="shared" ref="R451:R514" si="178">IF($B$14,AVERAGE(P451:Q451),0)</f>
        <v>0</v>
      </c>
      <c r="S451">
        <f t="shared" ref="S451:S514" si="179">IF($B$14,IF(E451&lt;$B$12,(1-(1-O451)^(1/12))*R451,1),0)</f>
        <v>0</v>
      </c>
      <c r="T451">
        <f t="shared" si="167"/>
        <v>0</v>
      </c>
      <c r="U451">
        <f t="shared" ref="U451:U514" si="180">IF($B$15,ROUNDDOWN(T451/12,0),0)</f>
        <v>0</v>
      </c>
      <c r="V451">
        <f t="shared" ref="V451:V514" si="181">IF($B$15,ROUNDDOWN(($B$8+T451)/12,0),0)</f>
        <v>0</v>
      </c>
      <c r="W451">
        <f t="shared" si="168"/>
        <v>0</v>
      </c>
      <c r="X451">
        <f>IF($B$15,_xlfn.IFNA(INDEX(תמותה!$A$1:$E$121,MATCH(U451,תמותה!$A$1:A$121,0),IF($B$11="זכר",2,4)),1),0)</f>
        <v>0</v>
      </c>
      <c r="Y451">
        <f>IF($B$15,_xlfn.IFNA(INDEX('שיפור תמותה'!$A$1:$E$8743,MATCH(U451&amp;V451,'שיפור תמותה'!$C$1:$C$8743,0),IF($B$11="זכר",4,5)),1),0)</f>
        <v>0</v>
      </c>
      <c r="Z451">
        <f>IF($B$15,_xlfn.IFNA(INDEX('שיפור תמותה'!$A$1:$E$8743,MATCH(U451&amp;V451-1,'שיפור תמותה'!$C$1:$C$8743,0),IF($B$11="זכר",4,5)),1),0)</f>
        <v>0</v>
      </c>
      <c r="AA451">
        <f t="shared" ref="AA451:AA514" si="182">IF($B$15,AVERAGE(Y451:Z451),0)</f>
        <v>0</v>
      </c>
      <c r="AB451">
        <f t="shared" si="169"/>
        <v>0</v>
      </c>
      <c r="AC451">
        <f>IF($B$15,_xlfn.IFNA(INDEX(תמותה!$A$1:$E$121,MATCH(U451,תמותה!$A$1:A$121,0),IF($B$11="זכר",3,5)),1),0)</f>
        <v>0</v>
      </c>
      <c r="AD451">
        <f t="shared" ref="AD451:AD514" si="183">IF($B$15,IF(T451&lt;$B$12,(1-(1-X451)^(1/12))*AA451,1),0)</f>
        <v>0</v>
      </c>
      <c r="AE451">
        <f t="shared" ref="AE451:AE514" si="184">IF($B$15,IF(T451&lt;$B$12,(1-(1-AC451)^(1/12))*AA451,1),0)</f>
        <v>0</v>
      </c>
      <c r="AF451">
        <f t="shared" si="170"/>
        <v>0</v>
      </c>
      <c r="AG451">
        <f t="shared" si="171"/>
        <v>0</v>
      </c>
      <c r="AH451">
        <f t="shared" si="172"/>
        <v>0</v>
      </c>
      <c r="AI451">
        <f t="shared" si="173"/>
        <v>0</v>
      </c>
      <c r="AJ451">
        <f t="shared" si="174"/>
        <v>0</v>
      </c>
    </row>
    <row r="452" spans="5:36" x14ac:dyDescent="0.2">
      <c r="E452">
        <f t="shared" ref="E452:E515" si="185">IF($B$14,E451+1,0)</f>
        <v>0</v>
      </c>
      <c r="F452">
        <f t="shared" si="175"/>
        <v>0</v>
      </c>
      <c r="G452">
        <f t="shared" si="176"/>
        <v>0</v>
      </c>
      <c r="H452">
        <f t="shared" si="177"/>
        <v>0</v>
      </c>
      <c r="I452">
        <f t="shared" ref="I452:I515" si="186">IF($B$14,IF(E452&lt;=$B$3,IF(AND((E452-$E$2)&lt;0,E452&lt;$B$4),I451+1/H452,I451+N451/H452)),0)</f>
        <v>0</v>
      </c>
      <c r="J452">
        <f t="shared" ref="J452:J515" si="187">IF($B$14,IF(E452&lt;=$B$3,IF(AND((E452-$E$2)&lt;60,E452&lt;$B$4),J451+1/H452,J451+N451/H452)),0)</f>
        <v>0</v>
      </c>
      <c r="K452">
        <f t="shared" ref="K452:K515" si="188">IF($B$14,IF(E452&lt;=$B$3,IF(AND((E452-$E$2)&lt;120,E452&lt;$B$4),K451+1/H452,K451+N451/H452)),0)</f>
        <v>0</v>
      </c>
      <c r="L452">
        <f t="shared" ref="L452:L515" si="189">IF($B$14,IF(E452&lt;=$B$3,IF(AND((E452-$E$2)&lt;180,E452&lt;$B$4),L451+1/H452,L451+N451/H452)),0)</f>
        <v>0</v>
      </c>
      <c r="M452">
        <f t="shared" ref="M452:M515" si="190">IF($B$14,IF(E452&lt;=$B$3,IF(AND((E452-$E$2)&lt;240,E452&lt;$B$4),M451+1/H452,M451+N451/H452)),0)</f>
        <v>0</v>
      </c>
      <c r="N452">
        <f t="shared" ref="N452:N515" si="191">IF($B$14,N451*(1-S452),0)</f>
        <v>0</v>
      </c>
      <c r="O452">
        <f>IF($B$14,_xlfn.IFNA(INDEX(תמותה!$A$1:$E$121,MATCH(F452,תמותה!$A$1:A$121,0),IF($B$9="זכר",2,4)),1),0)</f>
        <v>0</v>
      </c>
      <c r="P452">
        <f>IF($B$14,_xlfn.IFNA(INDEX('שיפור תמותה'!$A$1:$E$8743,MATCH(F452&amp;G452,'שיפור תמותה'!$C$1:$C$8743,0),IF($B$9="זכר",4,5)),1),0)</f>
        <v>0</v>
      </c>
      <c r="Q452">
        <f>IF($B$14,_xlfn.IFNA(INDEX('שיפור תמותה'!$A$1:$E$8743,MATCH(F452&amp;G452-1,'שיפור תמותה'!$C$1:$C$8743,0),IF($B$9="זכר",4,5)),1),0)</f>
        <v>0</v>
      </c>
      <c r="R452">
        <f t="shared" si="178"/>
        <v>0</v>
      </c>
      <c r="S452">
        <f t="shared" si="179"/>
        <v>0</v>
      </c>
      <c r="T452">
        <f t="shared" ref="T452:T515" si="192">IF($B$15,T451+1,0)</f>
        <v>0</v>
      </c>
      <c r="U452">
        <f t="shared" si="180"/>
        <v>0</v>
      </c>
      <c r="V452">
        <f t="shared" si="181"/>
        <v>0</v>
      </c>
      <c r="W452">
        <f t="shared" ref="W452:W515" si="193">IF($B$15,W451*(1-AD452),0)</f>
        <v>0</v>
      </c>
      <c r="X452">
        <f>IF($B$15,_xlfn.IFNA(INDEX(תמותה!$A$1:$E$121,MATCH(U452,תמותה!$A$1:A$121,0),IF($B$11="זכר",2,4)),1),0)</f>
        <v>0</v>
      </c>
      <c r="Y452">
        <f>IF($B$15,_xlfn.IFNA(INDEX('שיפור תמותה'!$A$1:$E$8743,MATCH(U452&amp;V452,'שיפור תמותה'!$C$1:$C$8743,0),IF($B$11="זכר",4,5)),1),0)</f>
        <v>0</v>
      </c>
      <c r="Z452">
        <f>IF($B$15,_xlfn.IFNA(INDEX('שיפור תמותה'!$A$1:$E$8743,MATCH(U452&amp;V452-1,'שיפור תמותה'!$C$1:$C$8743,0),IF($B$11="זכר",4,5)),1),0)</f>
        <v>0</v>
      </c>
      <c r="AA452">
        <f t="shared" si="182"/>
        <v>0</v>
      </c>
      <c r="AB452">
        <f t="shared" ref="AB452:AB515" si="194">IF($B$15,AB451*(1-AE452)+S452*W452*N451,0)</f>
        <v>0</v>
      </c>
      <c r="AC452">
        <f>IF($B$15,_xlfn.IFNA(INDEX(תמותה!$A$1:$E$121,MATCH(U452,תמותה!$A$1:A$121,0),IF($B$11="זכר",3,5)),1),0)</f>
        <v>0</v>
      </c>
      <c r="AD452">
        <f t="shared" si="183"/>
        <v>0</v>
      </c>
      <c r="AE452">
        <f t="shared" si="184"/>
        <v>0</v>
      </c>
      <c r="AF452">
        <f t="shared" ref="AF452:AF515" si="195">IF($B$15,IF(E452&lt;=$B$3,IF(AND((E452-$E$2)&lt;0,E452&lt;$B$4),AF451+0/H452,AF451+AB451/H452)),0)</f>
        <v>0</v>
      </c>
      <c r="AG452">
        <f t="shared" ref="AG452:AG515" si="196">IF($B$15,IF(E452&lt;=$B$3,IF(AND((E452-$E$2)&lt;60,E452&lt;$B$4),AG451+0/H452,AG451+AB451/H452)),0)</f>
        <v>0</v>
      </c>
      <c r="AH452">
        <f t="shared" ref="AH452:AH515" si="197">IF($B$15,IF(E452&lt;=$B$3,IF(AND((E452-$E$2)&lt;120,E452&lt;$B$4),AH451+0/H452,AH451+AB451/H452)),0)</f>
        <v>0</v>
      </c>
      <c r="AI452">
        <f t="shared" ref="AI452:AI515" si="198">IF($B$15,IF(E452&lt;=$B$3,IF(AND((E452-$E$2)&lt;180,E452&lt;$B$4),AI451+0/H452,AI451+AB451/H452)),0)</f>
        <v>0</v>
      </c>
      <c r="AJ452">
        <f t="shared" ref="AJ452:AJ515" si="199">IF($B$15,IF(E452&lt;=$B$3,IF(AND((E452-$E$2)&lt;240,E452&lt;$B$4),AJ451+0/H452,AJ451+AB451/H452)),0)</f>
        <v>0</v>
      </c>
    </row>
    <row r="453" spans="5:36" x14ac:dyDescent="0.2">
      <c r="E453">
        <f t="shared" si="185"/>
        <v>0</v>
      </c>
      <c r="F453">
        <f t="shared" si="175"/>
        <v>0</v>
      </c>
      <c r="G453">
        <f t="shared" si="176"/>
        <v>0</v>
      </c>
      <c r="H453">
        <f t="shared" si="177"/>
        <v>0</v>
      </c>
      <c r="I453">
        <f t="shared" si="186"/>
        <v>0</v>
      </c>
      <c r="J453">
        <f t="shared" si="187"/>
        <v>0</v>
      </c>
      <c r="K453">
        <f t="shared" si="188"/>
        <v>0</v>
      </c>
      <c r="L453">
        <f t="shared" si="189"/>
        <v>0</v>
      </c>
      <c r="M453">
        <f t="shared" si="190"/>
        <v>0</v>
      </c>
      <c r="N453">
        <f t="shared" si="191"/>
        <v>0</v>
      </c>
      <c r="O453">
        <f>IF($B$14,_xlfn.IFNA(INDEX(תמותה!$A$1:$E$121,MATCH(F453,תמותה!$A$1:A$121,0),IF($B$9="זכר",2,4)),1),0)</f>
        <v>0</v>
      </c>
      <c r="P453">
        <f>IF($B$14,_xlfn.IFNA(INDEX('שיפור תמותה'!$A$1:$E$8743,MATCH(F453&amp;G453,'שיפור תמותה'!$C$1:$C$8743,0),IF($B$9="זכר",4,5)),1),0)</f>
        <v>0</v>
      </c>
      <c r="Q453">
        <f>IF($B$14,_xlfn.IFNA(INDEX('שיפור תמותה'!$A$1:$E$8743,MATCH(F453&amp;G453-1,'שיפור תמותה'!$C$1:$C$8743,0),IF($B$9="זכר",4,5)),1),0)</f>
        <v>0</v>
      </c>
      <c r="R453">
        <f t="shared" si="178"/>
        <v>0</v>
      </c>
      <c r="S453">
        <f t="shared" si="179"/>
        <v>0</v>
      </c>
      <c r="T453">
        <f t="shared" si="192"/>
        <v>0</v>
      </c>
      <c r="U453">
        <f t="shared" si="180"/>
        <v>0</v>
      </c>
      <c r="V453">
        <f t="shared" si="181"/>
        <v>0</v>
      </c>
      <c r="W453">
        <f t="shared" si="193"/>
        <v>0</v>
      </c>
      <c r="X453">
        <f>IF($B$15,_xlfn.IFNA(INDEX(תמותה!$A$1:$E$121,MATCH(U453,תמותה!$A$1:A$121,0),IF($B$11="זכר",2,4)),1),0)</f>
        <v>0</v>
      </c>
      <c r="Y453">
        <f>IF($B$15,_xlfn.IFNA(INDEX('שיפור תמותה'!$A$1:$E$8743,MATCH(U453&amp;V453,'שיפור תמותה'!$C$1:$C$8743,0),IF($B$11="זכר",4,5)),1),0)</f>
        <v>0</v>
      </c>
      <c r="Z453">
        <f>IF($B$15,_xlfn.IFNA(INDEX('שיפור תמותה'!$A$1:$E$8743,MATCH(U453&amp;V453-1,'שיפור תמותה'!$C$1:$C$8743,0),IF($B$11="זכר",4,5)),1),0)</f>
        <v>0</v>
      </c>
      <c r="AA453">
        <f t="shared" si="182"/>
        <v>0</v>
      </c>
      <c r="AB453">
        <f t="shared" si="194"/>
        <v>0</v>
      </c>
      <c r="AC453">
        <f>IF($B$15,_xlfn.IFNA(INDEX(תמותה!$A$1:$E$121,MATCH(U453,תמותה!$A$1:A$121,0),IF($B$11="זכר",3,5)),1),0)</f>
        <v>0</v>
      </c>
      <c r="AD453">
        <f t="shared" si="183"/>
        <v>0</v>
      </c>
      <c r="AE453">
        <f t="shared" si="184"/>
        <v>0</v>
      </c>
      <c r="AF453">
        <f t="shared" si="195"/>
        <v>0</v>
      </c>
      <c r="AG453">
        <f t="shared" si="196"/>
        <v>0</v>
      </c>
      <c r="AH453">
        <f t="shared" si="197"/>
        <v>0</v>
      </c>
      <c r="AI453">
        <f t="shared" si="198"/>
        <v>0</v>
      </c>
      <c r="AJ453">
        <f t="shared" si="199"/>
        <v>0</v>
      </c>
    </row>
    <row r="454" spans="5:36" x14ac:dyDescent="0.2">
      <c r="E454">
        <f t="shared" si="185"/>
        <v>0</v>
      </c>
      <c r="F454">
        <f t="shared" si="175"/>
        <v>0</v>
      </c>
      <c r="G454">
        <f t="shared" si="176"/>
        <v>0</v>
      </c>
      <c r="H454">
        <f t="shared" si="177"/>
        <v>0</v>
      </c>
      <c r="I454">
        <f t="shared" si="186"/>
        <v>0</v>
      </c>
      <c r="J454">
        <f t="shared" si="187"/>
        <v>0</v>
      </c>
      <c r="K454">
        <f t="shared" si="188"/>
        <v>0</v>
      </c>
      <c r="L454">
        <f t="shared" si="189"/>
        <v>0</v>
      </c>
      <c r="M454">
        <f t="shared" si="190"/>
        <v>0</v>
      </c>
      <c r="N454">
        <f t="shared" si="191"/>
        <v>0</v>
      </c>
      <c r="O454">
        <f>IF($B$14,_xlfn.IFNA(INDEX(תמותה!$A$1:$E$121,MATCH(F454,תמותה!$A$1:A$121,0),IF($B$9="זכר",2,4)),1),0)</f>
        <v>0</v>
      </c>
      <c r="P454">
        <f>IF($B$14,_xlfn.IFNA(INDEX('שיפור תמותה'!$A$1:$E$8743,MATCH(F454&amp;G454,'שיפור תמותה'!$C$1:$C$8743,0),IF($B$9="זכר",4,5)),1),0)</f>
        <v>0</v>
      </c>
      <c r="Q454">
        <f>IF($B$14,_xlfn.IFNA(INDEX('שיפור תמותה'!$A$1:$E$8743,MATCH(F454&amp;G454-1,'שיפור תמותה'!$C$1:$C$8743,0),IF($B$9="זכר",4,5)),1),0)</f>
        <v>0</v>
      </c>
      <c r="R454">
        <f t="shared" si="178"/>
        <v>0</v>
      </c>
      <c r="S454">
        <f t="shared" si="179"/>
        <v>0</v>
      </c>
      <c r="T454">
        <f t="shared" si="192"/>
        <v>0</v>
      </c>
      <c r="U454">
        <f t="shared" si="180"/>
        <v>0</v>
      </c>
      <c r="V454">
        <f t="shared" si="181"/>
        <v>0</v>
      </c>
      <c r="W454">
        <f t="shared" si="193"/>
        <v>0</v>
      </c>
      <c r="X454">
        <f>IF($B$15,_xlfn.IFNA(INDEX(תמותה!$A$1:$E$121,MATCH(U454,תמותה!$A$1:A$121,0),IF($B$11="זכר",2,4)),1),0)</f>
        <v>0</v>
      </c>
      <c r="Y454">
        <f>IF($B$15,_xlfn.IFNA(INDEX('שיפור תמותה'!$A$1:$E$8743,MATCH(U454&amp;V454,'שיפור תמותה'!$C$1:$C$8743,0),IF($B$11="זכר",4,5)),1),0)</f>
        <v>0</v>
      </c>
      <c r="Z454">
        <f>IF($B$15,_xlfn.IFNA(INDEX('שיפור תמותה'!$A$1:$E$8743,MATCH(U454&amp;V454-1,'שיפור תמותה'!$C$1:$C$8743,0),IF($B$11="זכר",4,5)),1),0)</f>
        <v>0</v>
      </c>
      <c r="AA454">
        <f t="shared" si="182"/>
        <v>0</v>
      </c>
      <c r="AB454">
        <f t="shared" si="194"/>
        <v>0</v>
      </c>
      <c r="AC454">
        <f>IF($B$15,_xlfn.IFNA(INDEX(תמותה!$A$1:$E$121,MATCH(U454,תמותה!$A$1:A$121,0),IF($B$11="זכר",3,5)),1),0)</f>
        <v>0</v>
      </c>
      <c r="AD454">
        <f t="shared" si="183"/>
        <v>0</v>
      </c>
      <c r="AE454">
        <f t="shared" si="184"/>
        <v>0</v>
      </c>
      <c r="AF454">
        <f t="shared" si="195"/>
        <v>0</v>
      </c>
      <c r="AG454">
        <f t="shared" si="196"/>
        <v>0</v>
      </c>
      <c r="AH454">
        <f t="shared" si="197"/>
        <v>0</v>
      </c>
      <c r="AI454">
        <f t="shared" si="198"/>
        <v>0</v>
      </c>
      <c r="AJ454">
        <f t="shared" si="199"/>
        <v>0</v>
      </c>
    </row>
    <row r="455" spans="5:36" x14ac:dyDescent="0.2">
      <c r="E455">
        <f t="shared" si="185"/>
        <v>0</v>
      </c>
      <c r="F455">
        <f t="shared" si="175"/>
        <v>0</v>
      </c>
      <c r="G455">
        <f t="shared" si="176"/>
        <v>0</v>
      </c>
      <c r="H455">
        <f t="shared" si="177"/>
        <v>0</v>
      </c>
      <c r="I455">
        <f t="shared" si="186"/>
        <v>0</v>
      </c>
      <c r="J455">
        <f t="shared" si="187"/>
        <v>0</v>
      </c>
      <c r="K455">
        <f t="shared" si="188"/>
        <v>0</v>
      </c>
      <c r="L455">
        <f t="shared" si="189"/>
        <v>0</v>
      </c>
      <c r="M455">
        <f t="shared" si="190"/>
        <v>0</v>
      </c>
      <c r="N455">
        <f t="shared" si="191"/>
        <v>0</v>
      </c>
      <c r="O455">
        <f>IF($B$14,_xlfn.IFNA(INDEX(תמותה!$A$1:$E$121,MATCH(F455,תמותה!$A$1:A$121,0),IF($B$9="זכר",2,4)),1),0)</f>
        <v>0</v>
      </c>
      <c r="P455">
        <f>IF($B$14,_xlfn.IFNA(INDEX('שיפור תמותה'!$A$1:$E$8743,MATCH(F455&amp;G455,'שיפור תמותה'!$C$1:$C$8743,0),IF($B$9="זכר",4,5)),1),0)</f>
        <v>0</v>
      </c>
      <c r="Q455">
        <f>IF($B$14,_xlfn.IFNA(INDEX('שיפור תמותה'!$A$1:$E$8743,MATCH(F455&amp;G455-1,'שיפור תמותה'!$C$1:$C$8743,0),IF($B$9="זכר",4,5)),1),0)</f>
        <v>0</v>
      </c>
      <c r="R455">
        <f t="shared" si="178"/>
        <v>0</v>
      </c>
      <c r="S455">
        <f t="shared" si="179"/>
        <v>0</v>
      </c>
      <c r="T455">
        <f t="shared" si="192"/>
        <v>0</v>
      </c>
      <c r="U455">
        <f t="shared" si="180"/>
        <v>0</v>
      </c>
      <c r="V455">
        <f t="shared" si="181"/>
        <v>0</v>
      </c>
      <c r="W455">
        <f t="shared" si="193"/>
        <v>0</v>
      </c>
      <c r="X455">
        <f>IF($B$15,_xlfn.IFNA(INDEX(תמותה!$A$1:$E$121,MATCH(U455,תמותה!$A$1:A$121,0),IF($B$11="זכר",2,4)),1),0)</f>
        <v>0</v>
      </c>
      <c r="Y455">
        <f>IF($B$15,_xlfn.IFNA(INDEX('שיפור תמותה'!$A$1:$E$8743,MATCH(U455&amp;V455,'שיפור תמותה'!$C$1:$C$8743,0),IF($B$11="זכר",4,5)),1),0)</f>
        <v>0</v>
      </c>
      <c r="Z455">
        <f>IF($B$15,_xlfn.IFNA(INDEX('שיפור תמותה'!$A$1:$E$8743,MATCH(U455&amp;V455-1,'שיפור תמותה'!$C$1:$C$8743,0),IF($B$11="זכר",4,5)),1),0)</f>
        <v>0</v>
      </c>
      <c r="AA455">
        <f t="shared" si="182"/>
        <v>0</v>
      </c>
      <c r="AB455">
        <f t="shared" si="194"/>
        <v>0</v>
      </c>
      <c r="AC455">
        <f>IF($B$15,_xlfn.IFNA(INDEX(תמותה!$A$1:$E$121,MATCH(U455,תמותה!$A$1:A$121,0),IF($B$11="זכר",3,5)),1),0)</f>
        <v>0</v>
      </c>
      <c r="AD455">
        <f t="shared" si="183"/>
        <v>0</v>
      </c>
      <c r="AE455">
        <f t="shared" si="184"/>
        <v>0</v>
      </c>
      <c r="AF455">
        <f t="shared" si="195"/>
        <v>0</v>
      </c>
      <c r="AG455">
        <f t="shared" si="196"/>
        <v>0</v>
      </c>
      <c r="AH455">
        <f t="shared" si="197"/>
        <v>0</v>
      </c>
      <c r="AI455">
        <f t="shared" si="198"/>
        <v>0</v>
      </c>
      <c r="AJ455">
        <f t="shared" si="199"/>
        <v>0</v>
      </c>
    </row>
    <row r="456" spans="5:36" x14ac:dyDescent="0.2">
      <c r="E456">
        <f t="shared" si="185"/>
        <v>0</v>
      </c>
      <c r="F456">
        <f t="shared" si="175"/>
        <v>0</v>
      </c>
      <c r="G456">
        <f t="shared" si="176"/>
        <v>0</v>
      </c>
      <c r="H456">
        <f t="shared" si="177"/>
        <v>0</v>
      </c>
      <c r="I456">
        <f t="shared" si="186"/>
        <v>0</v>
      </c>
      <c r="J456">
        <f t="shared" si="187"/>
        <v>0</v>
      </c>
      <c r="K456">
        <f t="shared" si="188"/>
        <v>0</v>
      </c>
      <c r="L456">
        <f t="shared" si="189"/>
        <v>0</v>
      </c>
      <c r="M456">
        <f t="shared" si="190"/>
        <v>0</v>
      </c>
      <c r="N456">
        <f t="shared" si="191"/>
        <v>0</v>
      </c>
      <c r="O456">
        <f>IF($B$14,_xlfn.IFNA(INDEX(תמותה!$A$1:$E$121,MATCH(F456,תמותה!$A$1:A$121,0),IF($B$9="זכר",2,4)),1),0)</f>
        <v>0</v>
      </c>
      <c r="P456">
        <f>IF($B$14,_xlfn.IFNA(INDEX('שיפור תמותה'!$A$1:$E$8743,MATCH(F456&amp;G456,'שיפור תמותה'!$C$1:$C$8743,0),IF($B$9="זכר",4,5)),1),0)</f>
        <v>0</v>
      </c>
      <c r="Q456">
        <f>IF($B$14,_xlfn.IFNA(INDEX('שיפור תמותה'!$A$1:$E$8743,MATCH(F456&amp;G456-1,'שיפור תמותה'!$C$1:$C$8743,0),IF($B$9="זכר",4,5)),1),0)</f>
        <v>0</v>
      </c>
      <c r="R456">
        <f t="shared" si="178"/>
        <v>0</v>
      </c>
      <c r="S456">
        <f t="shared" si="179"/>
        <v>0</v>
      </c>
      <c r="T456">
        <f t="shared" si="192"/>
        <v>0</v>
      </c>
      <c r="U456">
        <f t="shared" si="180"/>
        <v>0</v>
      </c>
      <c r="V456">
        <f t="shared" si="181"/>
        <v>0</v>
      </c>
      <c r="W456">
        <f t="shared" si="193"/>
        <v>0</v>
      </c>
      <c r="X456">
        <f>IF($B$15,_xlfn.IFNA(INDEX(תמותה!$A$1:$E$121,MATCH(U456,תמותה!$A$1:A$121,0),IF($B$11="זכר",2,4)),1),0)</f>
        <v>0</v>
      </c>
      <c r="Y456">
        <f>IF($B$15,_xlfn.IFNA(INDEX('שיפור תמותה'!$A$1:$E$8743,MATCH(U456&amp;V456,'שיפור תמותה'!$C$1:$C$8743,0),IF($B$11="זכר",4,5)),1),0)</f>
        <v>0</v>
      </c>
      <c r="Z456">
        <f>IF($B$15,_xlfn.IFNA(INDEX('שיפור תמותה'!$A$1:$E$8743,MATCH(U456&amp;V456-1,'שיפור תמותה'!$C$1:$C$8743,0),IF($B$11="זכר",4,5)),1),0)</f>
        <v>0</v>
      </c>
      <c r="AA456">
        <f t="shared" si="182"/>
        <v>0</v>
      </c>
      <c r="AB456">
        <f t="shared" si="194"/>
        <v>0</v>
      </c>
      <c r="AC456">
        <f>IF($B$15,_xlfn.IFNA(INDEX(תמותה!$A$1:$E$121,MATCH(U456,תמותה!$A$1:A$121,0),IF($B$11="זכר",3,5)),1),0)</f>
        <v>0</v>
      </c>
      <c r="AD456">
        <f t="shared" si="183"/>
        <v>0</v>
      </c>
      <c r="AE456">
        <f t="shared" si="184"/>
        <v>0</v>
      </c>
      <c r="AF456">
        <f t="shared" si="195"/>
        <v>0</v>
      </c>
      <c r="AG456">
        <f t="shared" si="196"/>
        <v>0</v>
      </c>
      <c r="AH456">
        <f t="shared" si="197"/>
        <v>0</v>
      </c>
      <c r="AI456">
        <f t="shared" si="198"/>
        <v>0</v>
      </c>
      <c r="AJ456">
        <f t="shared" si="199"/>
        <v>0</v>
      </c>
    </row>
    <row r="457" spans="5:36" x14ac:dyDescent="0.2">
      <c r="E457">
        <f t="shared" si="185"/>
        <v>0</v>
      </c>
      <c r="F457">
        <f t="shared" si="175"/>
        <v>0</v>
      </c>
      <c r="G457">
        <f t="shared" si="176"/>
        <v>0</v>
      </c>
      <c r="H457">
        <f t="shared" si="177"/>
        <v>0</v>
      </c>
      <c r="I457">
        <f t="shared" si="186"/>
        <v>0</v>
      </c>
      <c r="J457">
        <f t="shared" si="187"/>
        <v>0</v>
      </c>
      <c r="K457">
        <f t="shared" si="188"/>
        <v>0</v>
      </c>
      <c r="L457">
        <f t="shared" si="189"/>
        <v>0</v>
      </c>
      <c r="M457">
        <f t="shared" si="190"/>
        <v>0</v>
      </c>
      <c r="N457">
        <f t="shared" si="191"/>
        <v>0</v>
      </c>
      <c r="O457">
        <f>IF($B$14,_xlfn.IFNA(INDEX(תמותה!$A$1:$E$121,MATCH(F457,תמותה!$A$1:A$121,0),IF($B$9="זכר",2,4)),1),0)</f>
        <v>0</v>
      </c>
      <c r="P457">
        <f>IF($B$14,_xlfn.IFNA(INDEX('שיפור תמותה'!$A$1:$E$8743,MATCH(F457&amp;G457,'שיפור תמותה'!$C$1:$C$8743,0),IF($B$9="זכר",4,5)),1),0)</f>
        <v>0</v>
      </c>
      <c r="Q457">
        <f>IF($B$14,_xlfn.IFNA(INDEX('שיפור תמותה'!$A$1:$E$8743,MATCH(F457&amp;G457-1,'שיפור תמותה'!$C$1:$C$8743,0),IF($B$9="זכר",4,5)),1),0)</f>
        <v>0</v>
      </c>
      <c r="R457">
        <f t="shared" si="178"/>
        <v>0</v>
      </c>
      <c r="S457">
        <f t="shared" si="179"/>
        <v>0</v>
      </c>
      <c r="T457">
        <f t="shared" si="192"/>
        <v>0</v>
      </c>
      <c r="U457">
        <f t="shared" si="180"/>
        <v>0</v>
      </c>
      <c r="V457">
        <f t="shared" si="181"/>
        <v>0</v>
      </c>
      <c r="W457">
        <f t="shared" si="193"/>
        <v>0</v>
      </c>
      <c r="X457">
        <f>IF($B$15,_xlfn.IFNA(INDEX(תמותה!$A$1:$E$121,MATCH(U457,תמותה!$A$1:A$121,0),IF($B$11="זכר",2,4)),1),0)</f>
        <v>0</v>
      </c>
      <c r="Y457">
        <f>IF($B$15,_xlfn.IFNA(INDEX('שיפור תמותה'!$A$1:$E$8743,MATCH(U457&amp;V457,'שיפור תמותה'!$C$1:$C$8743,0),IF($B$11="זכר",4,5)),1),0)</f>
        <v>0</v>
      </c>
      <c r="Z457">
        <f>IF($B$15,_xlfn.IFNA(INDEX('שיפור תמותה'!$A$1:$E$8743,MATCH(U457&amp;V457-1,'שיפור תמותה'!$C$1:$C$8743,0),IF($B$11="זכר",4,5)),1),0)</f>
        <v>0</v>
      </c>
      <c r="AA457">
        <f t="shared" si="182"/>
        <v>0</v>
      </c>
      <c r="AB457">
        <f t="shared" si="194"/>
        <v>0</v>
      </c>
      <c r="AC457">
        <f>IF($B$15,_xlfn.IFNA(INDEX(תמותה!$A$1:$E$121,MATCH(U457,תמותה!$A$1:A$121,0),IF($B$11="זכר",3,5)),1),0)</f>
        <v>0</v>
      </c>
      <c r="AD457">
        <f t="shared" si="183"/>
        <v>0</v>
      </c>
      <c r="AE457">
        <f t="shared" si="184"/>
        <v>0</v>
      </c>
      <c r="AF457">
        <f t="shared" si="195"/>
        <v>0</v>
      </c>
      <c r="AG457">
        <f t="shared" si="196"/>
        <v>0</v>
      </c>
      <c r="AH457">
        <f t="shared" si="197"/>
        <v>0</v>
      </c>
      <c r="AI457">
        <f t="shared" si="198"/>
        <v>0</v>
      </c>
      <c r="AJ457">
        <f t="shared" si="199"/>
        <v>0</v>
      </c>
    </row>
    <row r="458" spans="5:36" x14ac:dyDescent="0.2">
      <c r="E458">
        <f t="shared" si="185"/>
        <v>0</v>
      </c>
      <c r="F458">
        <f t="shared" si="175"/>
        <v>0</v>
      </c>
      <c r="G458">
        <f t="shared" si="176"/>
        <v>0</v>
      </c>
      <c r="H458">
        <f t="shared" si="177"/>
        <v>0</v>
      </c>
      <c r="I458">
        <f t="shared" si="186"/>
        <v>0</v>
      </c>
      <c r="J458">
        <f t="shared" si="187"/>
        <v>0</v>
      </c>
      <c r="K458">
        <f t="shared" si="188"/>
        <v>0</v>
      </c>
      <c r="L458">
        <f t="shared" si="189"/>
        <v>0</v>
      </c>
      <c r="M458">
        <f t="shared" si="190"/>
        <v>0</v>
      </c>
      <c r="N458">
        <f t="shared" si="191"/>
        <v>0</v>
      </c>
      <c r="O458">
        <f>IF($B$14,_xlfn.IFNA(INDEX(תמותה!$A$1:$E$121,MATCH(F458,תמותה!$A$1:A$121,0),IF($B$9="זכר",2,4)),1),0)</f>
        <v>0</v>
      </c>
      <c r="P458">
        <f>IF($B$14,_xlfn.IFNA(INDEX('שיפור תמותה'!$A$1:$E$8743,MATCH(F458&amp;G458,'שיפור תמותה'!$C$1:$C$8743,0),IF($B$9="זכר",4,5)),1),0)</f>
        <v>0</v>
      </c>
      <c r="Q458">
        <f>IF($B$14,_xlfn.IFNA(INDEX('שיפור תמותה'!$A$1:$E$8743,MATCH(F458&amp;G458-1,'שיפור תמותה'!$C$1:$C$8743,0),IF($B$9="זכר",4,5)),1),0)</f>
        <v>0</v>
      </c>
      <c r="R458">
        <f t="shared" si="178"/>
        <v>0</v>
      </c>
      <c r="S458">
        <f t="shared" si="179"/>
        <v>0</v>
      </c>
      <c r="T458">
        <f t="shared" si="192"/>
        <v>0</v>
      </c>
      <c r="U458">
        <f t="shared" si="180"/>
        <v>0</v>
      </c>
      <c r="V458">
        <f t="shared" si="181"/>
        <v>0</v>
      </c>
      <c r="W458">
        <f t="shared" si="193"/>
        <v>0</v>
      </c>
      <c r="X458">
        <f>IF($B$15,_xlfn.IFNA(INDEX(תמותה!$A$1:$E$121,MATCH(U458,תמותה!$A$1:A$121,0),IF($B$11="זכר",2,4)),1),0)</f>
        <v>0</v>
      </c>
      <c r="Y458">
        <f>IF($B$15,_xlfn.IFNA(INDEX('שיפור תמותה'!$A$1:$E$8743,MATCH(U458&amp;V458,'שיפור תמותה'!$C$1:$C$8743,0),IF($B$11="זכר",4,5)),1),0)</f>
        <v>0</v>
      </c>
      <c r="Z458">
        <f>IF($B$15,_xlfn.IFNA(INDEX('שיפור תמותה'!$A$1:$E$8743,MATCH(U458&amp;V458-1,'שיפור תמותה'!$C$1:$C$8743,0),IF($B$11="זכר",4,5)),1),0)</f>
        <v>0</v>
      </c>
      <c r="AA458">
        <f t="shared" si="182"/>
        <v>0</v>
      </c>
      <c r="AB458">
        <f t="shared" si="194"/>
        <v>0</v>
      </c>
      <c r="AC458">
        <f>IF($B$15,_xlfn.IFNA(INDEX(תמותה!$A$1:$E$121,MATCH(U458,תמותה!$A$1:A$121,0),IF($B$11="זכר",3,5)),1),0)</f>
        <v>0</v>
      </c>
      <c r="AD458">
        <f t="shared" si="183"/>
        <v>0</v>
      </c>
      <c r="AE458">
        <f t="shared" si="184"/>
        <v>0</v>
      </c>
      <c r="AF458">
        <f t="shared" si="195"/>
        <v>0</v>
      </c>
      <c r="AG458">
        <f t="shared" si="196"/>
        <v>0</v>
      </c>
      <c r="AH458">
        <f t="shared" si="197"/>
        <v>0</v>
      </c>
      <c r="AI458">
        <f t="shared" si="198"/>
        <v>0</v>
      </c>
      <c r="AJ458">
        <f t="shared" si="199"/>
        <v>0</v>
      </c>
    </row>
    <row r="459" spans="5:36" x14ac:dyDescent="0.2">
      <c r="E459">
        <f t="shared" si="185"/>
        <v>0</v>
      </c>
      <c r="F459">
        <f t="shared" si="175"/>
        <v>0</v>
      </c>
      <c r="G459">
        <f t="shared" si="176"/>
        <v>0</v>
      </c>
      <c r="H459">
        <f t="shared" si="177"/>
        <v>0</v>
      </c>
      <c r="I459">
        <f t="shared" si="186"/>
        <v>0</v>
      </c>
      <c r="J459">
        <f t="shared" si="187"/>
        <v>0</v>
      </c>
      <c r="K459">
        <f t="shared" si="188"/>
        <v>0</v>
      </c>
      <c r="L459">
        <f t="shared" si="189"/>
        <v>0</v>
      </c>
      <c r="M459">
        <f t="shared" si="190"/>
        <v>0</v>
      </c>
      <c r="N459">
        <f t="shared" si="191"/>
        <v>0</v>
      </c>
      <c r="O459">
        <f>IF($B$14,_xlfn.IFNA(INDEX(תמותה!$A$1:$E$121,MATCH(F459,תמותה!$A$1:A$121,0),IF($B$9="זכר",2,4)),1),0)</f>
        <v>0</v>
      </c>
      <c r="P459">
        <f>IF($B$14,_xlfn.IFNA(INDEX('שיפור תמותה'!$A$1:$E$8743,MATCH(F459&amp;G459,'שיפור תמותה'!$C$1:$C$8743,0),IF($B$9="זכר",4,5)),1),0)</f>
        <v>0</v>
      </c>
      <c r="Q459">
        <f>IF($B$14,_xlfn.IFNA(INDEX('שיפור תמותה'!$A$1:$E$8743,MATCH(F459&amp;G459-1,'שיפור תמותה'!$C$1:$C$8743,0),IF($B$9="זכר",4,5)),1),0)</f>
        <v>0</v>
      </c>
      <c r="R459">
        <f t="shared" si="178"/>
        <v>0</v>
      </c>
      <c r="S459">
        <f t="shared" si="179"/>
        <v>0</v>
      </c>
      <c r="T459">
        <f t="shared" si="192"/>
        <v>0</v>
      </c>
      <c r="U459">
        <f t="shared" si="180"/>
        <v>0</v>
      </c>
      <c r="V459">
        <f t="shared" si="181"/>
        <v>0</v>
      </c>
      <c r="W459">
        <f t="shared" si="193"/>
        <v>0</v>
      </c>
      <c r="X459">
        <f>IF($B$15,_xlfn.IFNA(INDEX(תמותה!$A$1:$E$121,MATCH(U459,תמותה!$A$1:A$121,0),IF($B$11="זכר",2,4)),1),0)</f>
        <v>0</v>
      </c>
      <c r="Y459">
        <f>IF($B$15,_xlfn.IFNA(INDEX('שיפור תמותה'!$A$1:$E$8743,MATCH(U459&amp;V459,'שיפור תמותה'!$C$1:$C$8743,0),IF($B$11="זכר",4,5)),1),0)</f>
        <v>0</v>
      </c>
      <c r="Z459">
        <f>IF($B$15,_xlfn.IFNA(INDEX('שיפור תמותה'!$A$1:$E$8743,MATCH(U459&amp;V459-1,'שיפור תמותה'!$C$1:$C$8743,0),IF($B$11="זכר",4,5)),1),0)</f>
        <v>0</v>
      </c>
      <c r="AA459">
        <f t="shared" si="182"/>
        <v>0</v>
      </c>
      <c r="AB459">
        <f t="shared" si="194"/>
        <v>0</v>
      </c>
      <c r="AC459">
        <f>IF($B$15,_xlfn.IFNA(INDEX(תמותה!$A$1:$E$121,MATCH(U459,תמותה!$A$1:A$121,0),IF($B$11="זכר",3,5)),1),0)</f>
        <v>0</v>
      </c>
      <c r="AD459">
        <f t="shared" si="183"/>
        <v>0</v>
      </c>
      <c r="AE459">
        <f t="shared" si="184"/>
        <v>0</v>
      </c>
      <c r="AF459">
        <f t="shared" si="195"/>
        <v>0</v>
      </c>
      <c r="AG459">
        <f t="shared" si="196"/>
        <v>0</v>
      </c>
      <c r="AH459">
        <f t="shared" si="197"/>
        <v>0</v>
      </c>
      <c r="AI459">
        <f t="shared" si="198"/>
        <v>0</v>
      </c>
      <c r="AJ459">
        <f t="shared" si="199"/>
        <v>0</v>
      </c>
    </row>
    <row r="460" spans="5:36" x14ac:dyDescent="0.2">
      <c r="E460">
        <f t="shared" si="185"/>
        <v>0</v>
      </c>
      <c r="F460">
        <f t="shared" si="175"/>
        <v>0</v>
      </c>
      <c r="G460">
        <f t="shared" si="176"/>
        <v>0</v>
      </c>
      <c r="H460">
        <f t="shared" si="177"/>
        <v>0</v>
      </c>
      <c r="I460">
        <f t="shared" si="186"/>
        <v>0</v>
      </c>
      <c r="J460">
        <f t="shared" si="187"/>
        <v>0</v>
      </c>
      <c r="K460">
        <f t="shared" si="188"/>
        <v>0</v>
      </c>
      <c r="L460">
        <f t="shared" si="189"/>
        <v>0</v>
      </c>
      <c r="M460">
        <f t="shared" si="190"/>
        <v>0</v>
      </c>
      <c r="N460">
        <f t="shared" si="191"/>
        <v>0</v>
      </c>
      <c r="O460">
        <f>IF($B$14,_xlfn.IFNA(INDEX(תמותה!$A$1:$E$121,MATCH(F460,תמותה!$A$1:A$121,0),IF($B$9="זכר",2,4)),1),0)</f>
        <v>0</v>
      </c>
      <c r="P460">
        <f>IF($B$14,_xlfn.IFNA(INDEX('שיפור תמותה'!$A$1:$E$8743,MATCH(F460&amp;G460,'שיפור תמותה'!$C$1:$C$8743,0),IF($B$9="זכר",4,5)),1),0)</f>
        <v>0</v>
      </c>
      <c r="Q460">
        <f>IF($B$14,_xlfn.IFNA(INDEX('שיפור תמותה'!$A$1:$E$8743,MATCH(F460&amp;G460-1,'שיפור תמותה'!$C$1:$C$8743,0),IF($B$9="זכר",4,5)),1),0)</f>
        <v>0</v>
      </c>
      <c r="R460">
        <f t="shared" si="178"/>
        <v>0</v>
      </c>
      <c r="S460">
        <f t="shared" si="179"/>
        <v>0</v>
      </c>
      <c r="T460">
        <f t="shared" si="192"/>
        <v>0</v>
      </c>
      <c r="U460">
        <f t="shared" si="180"/>
        <v>0</v>
      </c>
      <c r="V460">
        <f t="shared" si="181"/>
        <v>0</v>
      </c>
      <c r="W460">
        <f t="shared" si="193"/>
        <v>0</v>
      </c>
      <c r="X460">
        <f>IF($B$15,_xlfn.IFNA(INDEX(תמותה!$A$1:$E$121,MATCH(U460,תמותה!$A$1:A$121,0),IF($B$11="זכר",2,4)),1),0)</f>
        <v>0</v>
      </c>
      <c r="Y460">
        <f>IF($B$15,_xlfn.IFNA(INDEX('שיפור תמותה'!$A$1:$E$8743,MATCH(U460&amp;V460,'שיפור תמותה'!$C$1:$C$8743,0),IF($B$11="זכר",4,5)),1),0)</f>
        <v>0</v>
      </c>
      <c r="Z460">
        <f>IF($B$15,_xlfn.IFNA(INDEX('שיפור תמותה'!$A$1:$E$8743,MATCH(U460&amp;V460-1,'שיפור תמותה'!$C$1:$C$8743,0),IF($B$11="זכר",4,5)),1),0)</f>
        <v>0</v>
      </c>
      <c r="AA460">
        <f t="shared" si="182"/>
        <v>0</v>
      </c>
      <c r="AB460">
        <f t="shared" si="194"/>
        <v>0</v>
      </c>
      <c r="AC460">
        <f>IF($B$15,_xlfn.IFNA(INDEX(תמותה!$A$1:$E$121,MATCH(U460,תמותה!$A$1:A$121,0),IF($B$11="זכר",3,5)),1),0)</f>
        <v>0</v>
      </c>
      <c r="AD460">
        <f t="shared" si="183"/>
        <v>0</v>
      </c>
      <c r="AE460">
        <f t="shared" si="184"/>
        <v>0</v>
      </c>
      <c r="AF460">
        <f t="shared" si="195"/>
        <v>0</v>
      </c>
      <c r="AG460">
        <f t="shared" si="196"/>
        <v>0</v>
      </c>
      <c r="AH460">
        <f t="shared" si="197"/>
        <v>0</v>
      </c>
      <c r="AI460">
        <f t="shared" si="198"/>
        <v>0</v>
      </c>
      <c r="AJ460">
        <f t="shared" si="199"/>
        <v>0</v>
      </c>
    </row>
    <row r="461" spans="5:36" x14ac:dyDescent="0.2">
      <c r="E461">
        <f t="shared" si="185"/>
        <v>0</v>
      </c>
      <c r="F461">
        <f t="shared" si="175"/>
        <v>0</v>
      </c>
      <c r="G461">
        <f t="shared" si="176"/>
        <v>0</v>
      </c>
      <c r="H461">
        <f t="shared" si="177"/>
        <v>0</v>
      </c>
      <c r="I461">
        <f t="shared" si="186"/>
        <v>0</v>
      </c>
      <c r="J461">
        <f t="shared" si="187"/>
        <v>0</v>
      </c>
      <c r="K461">
        <f t="shared" si="188"/>
        <v>0</v>
      </c>
      <c r="L461">
        <f t="shared" si="189"/>
        <v>0</v>
      </c>
      <c r="M461">
        <f t="shared" si="190"/>
        <v>0</v>
      </c>
      <c r="N461">
        <f t="shared" si="191"/>
        <v>0</v>
      </c>
      <c r="O461">
        <f>IF($B$14,_xlfn.IFNA(INDEX(תמותה!$A$1:$E$121,MATCH(F461,תמותה!$A$1:A$121,0),IF($B$9="זכר",2,4)),1),0)</f>
        <v>0</v>
      </c>
      <c r="P461">
        <f>IF($B$14,_xlfn.IFNA(INDEX('שיפור תמותה'!$A$1:$E$8743,MATCH(F461&amp;G461,'שיפור תמותה'!$C$1:$C$8743,0),IF($B$9="זכר",4,5)),1),0)</f>
        <v>0</v>
      </c>
      <c r="Q461">
        <f>IF($B$14,_xlfn.IFNA(INDEX('שיפור תמותה'!$A$1:$E$8743,MATCH(F461&amp;G461-1,'שיפור תמותה'!$C$1:$C$8743,0),IF($B$9="זכר",4,5)),1),0)</f>
        <v>0</v>
      </c>
      <c r="R461">
        <f t="shared" si="178"/>
        <v>0</v>
      </c>
      <c r="S461">
        <f t="shared" si="179"/>
        <v>0</v>
      </c>
      <c r="T461">
        <f t="shared" si="192"/>
        <v>0</v>
      </c>
      <c r="U461">
        <f t="shared" si="180"/>
        <v>0</v>
      </c>
      <c r="V461">
        <f t="shared" si="181"/>
        <v>0</v>
      </c>
      <c r="W461">
        <f t="shared" si="193"/>
        <v>0</v>
      </c>
      <c r="X461">
        <f>IF($B$15,_xlfn.IFNA(INDEX(תמותה!$A$1:$E$121,MATCH(U461,תמותה!$A$1:A$121,0),IF($B$11="זכר",2,4)),1),0)</f>
        <v>0</v>
      </c>
      <c r="Y461">
        <f>IF($B$15,_xlfn.IFNA(INDEX('שיפור תמותה'!$A$1:$E$8743,MATCH(U461&amp;V461,'שיפור תמותה'!$C$1:$C$8743,0),IF($B$11="זכר",4,5)),1),0)</f>
        <v>0</v>
      </c>
      <c r="Z461">
        <f>IF($B$15,_xlfn.IFNA(INDEX('שיפור תמותה'!$A$1:$E$8743,MATCH(U461&amp;V461-1,'שיפור תמותה'!$C$1:$C$8743,0),IF($B$11="זכר",4,5)),1),0)</f>
        <v>0</v>
      </c>
      <c r="AA461">
        <f t="shared" si="182"/>
        <v>0</v>
      </c>
      <c r="AB461">
        <f t="shared" si="194"/>
        <v>0</v>
      </c>
      <c r="AC461">
        <f>IF($B$15,_xlfn.IFNA(INDEX(תמותה!$A$1:$E$121,MATCH(U461,תמותה!$A$1:A$121,0),IF($B$11="זכר",3,5)),1),0)</f>
        <v>0</v>
      </c>
      <c r="AD461">
        <f t="shared" si="183"/>
        <v>0</v>
      </c>
      <c r="AE461">
        <f t="shared" si="184"/>
        <v>0</v>
      </c>
      <c r="AF461">
        <f t="shared" si="195"/>
        <v>0</v>
      </c>
      <c r="AG461">
        <f t="shared" si="196"/>
        <v>0</v>
      </c>
      <c r="AH461">
        <f t="shared" si="197"/>
        <v>0</v>
      </c>
      <c r="AI461">
        <f t="shared" si="198"/>
        <v>0</v>
      </c>
      <c r="AJ461">
        <f t="shared" si="199"/>
        <v>0</v>
      </c>
    </row>
    <row r="462" spans="5:36" x14ac:dyDescent="0.2">
      <c r="E462">
        <f t="shared" si="185"/>
        <v>0</v>
      </c>
      <c r="F462">
        <f t="shared" si="175"/>
        <v>0</v>
      </c>
      <c r="G462">
        <f t="shared" si="176"/>
        <v>0</v>
      </c>
      <c r="H462">
        <f t="shared" si="177"/>
        <v>0</v>
      </c>
      <c r="I462">
        <f t="shared" si="186"/>
        <v>0</v>
      </c>
      <c r="J462">
        <f t="shared" si="187"/>
        <v>0</v>
      </c>
      <c r="K462">
        <f t="shared" si="188"/>
        <v>0</v>
      </c>
      <c r="L462">
        <f t="shared" si="189"/>
        <v>0</v>
      </c>
      <c r="M462">
        <f t="shared" si="190"/>
        <v>0</v>
      </c>
      <c r="N462">
        <f t="shared" si="191"/>
        <v>0</v>
      </c>
      <c r="O462">
        <f>IF($B$14,_xlfn.IFNA(INDEX(תמותה!$A$1:$E$121,MATCH(F462,תמותה!$A$1:A$121,0),IF($B$9="זכר",2,4)),1),0)</f>
        <v>0</v>
      </c>
      <c r="P462">
        <f>IF($B$14,_xlfn.IFNA(INDEX('שיפור תמותה'!$A$1:$E$8743,MATCH(F462&amp;G462,'שיפור תמותה'!$C$1:$C$8743,0),IF($B$9="זכר",4,5)),1),0)</f>
        <v>0</v>
      </c>
      <c r="Q462">
        <f>IF($B$14,_xlfn.IFNA(INDEX('שיפור תמותה'!$A$1:$E$8743,MATCH(F462&amp;G462-1,'שיפור תמותה'!$C$1:$C$8743,0),IF($B$9="זכר",4,5)),1),0)</f>
        <v>0</v>
      </c>
      <c r="R462">
        <f t="shared" si="178"/>
        <v>0</v>
      </c>
      <c r="S462">
        <f t="shared" si="179"/>
        <v>0</v>
      </c>
      <c r="T462">
        <f t="shared" si="192"/>
        <v>0</v>
      </c>
      <c r="U462">
        <f t="shared" si="180"/>
        <v>0</v>
      </c>
      <c r="V462">
        <f t="shared" si="181"/>
        <v>0</v>
      </c>
      <c r="W462">
        <f t="shared" si="193"/>
        <v>0</v>
      </c>
      <c r="X462">
        <f>IF($B$15,_xlfn.IFNA(INDEX(תמותה!$A$1:$E$121,MATCH(U462,תמותה!$A$1:A$121,0),IF($B$11="זכר",2,4)),1),0)</f>
        <v>0</v>
      </c>
      <c r="Y462">
        <f>IF($B$15,_xlfn.IFNA(INDEX('שיפור תמותה'!$A$1:$E$8743,MATCH(U462&amp;V462,'שיפור תמותה'!$C$1:$C$8743,0),IF($B$11="זכר",4,5)),1),0)</f>
        <v>0</v>
      </c>
      <c r="Z462">
        <f>IF($B$15,_xlfn.IFNA(INDEX('שיפור תמותה'!$A$1:$E$8743,MATCH(U462&amp;V462-1,'שיפור תמותה'!$C$1:$C$8743,0),IF($B$11="זכר",4,5)),1),0)</f>
        <v>0</v>
      </c>
      <c r="AA462">
        <f t="shared" si="182"/>
        <v>0</v>
      </c>
      <c r="AB462">
        <f t="shared" si="194"/>
        <v>0</v>
      </c>
      <c r="AC462">
        <f>IF($B$15,_xlfn.IFNA(INDEX(תמותה!$A$1:$E$121,MATCH(U462,תמותה!$A$1:A$121,0),IF($B$11="זכר",3,5)),1),0)</f>
        <v>0</v>
      </c>
      <c r="AD462">
        <f t="shared" si="183"/>
        <v>0</v>
      </c>
      <c r="AE462">
        <f t="shared" si="184"/>
        <v>0</v>
      </c>
      <c r="AF462">
        <f t="shared" si="195"/>
        <v>0</v>
      </c>
      <c r="AG462">
        <f t="shared" si="196"/>
        <v>0</v>
      </c>
      <c r="AH462">
        <f t="shared" si="197"/>
        <v>0</v>
      </c>
      <c r="AI462">
        <f t="shared" si="198"/>
        <v>0</v>
      </c>
      <c r="AJ462">
        <f t="shared" si="199"/>
        <v>0</v>
      </c>
    </row>
    <row r="463" spans="5:36" x14ac:dyDescent="0.2">
      <c r="E463">
        <f t="shared" si="185"/>
        <v>0</v>
      </c>
      <c r="F463">
        <f t="shared" si="175"/>
        <v>0</v>
      </c>
      <c r="G463">
        <f t="shared" si="176"/>
        <v>0</v>
      </c>
      <c r="H463">
        <f t="shared" si="177"/>
        <v>0</v>
      </c>
      <c r="I463">
        <f t="shared" si="186"/>
        <v>0</v>
      </c>
      <c r="J463">
        <f t="shared" si="187"/>
        <v>0</v>
      </c>
      <c r="K463">
        <f t="shared" si="188"/>
        <v>0</v>
      </c>
      <c r="L463">
        <f t="shared" si="189"/>
        <v>0</v>
      </c>
      <c r="M463">
        <f t="shared" si="190"/>
        <v>0</v>
      </c>
      <c r="N463">
        <f t="shared" si="191"/>
        <v>0</v>
      </c>
      <c r="O463">
        <f>IF($B$14,_xlfn.IFNA(INDEX(תמותה!$A$1:$E$121,MATCH(F463,תמותה!$A$1:A$121,0),IF($B$9="זכר",2,4)),1),0)</f>
        <v>0</v>
      </c>
      <c r="P463">
        <f>IF($B$14,_xlfn.IFNA(INDEX('שיפור תמותה'!$A$1:$E$8743,MATCH(F463&amp;G463,'שיפור תמותה'!$C$1:$C$8743,0),IF($B$9="זכר",4,5)),1),0)</f>
        <v>0</v>
      </c>
      <c r="Q463">
        <f>IF($B$14,_xlfn.IFNA(INDEX('שיפור תמותה'!$A$1:$E$8743,MATCH(F463&amp;G463-1,'שיפור תמותה'!$C$1:$C$8743,0),IF($B$9="זכר",4,5)),1),0)</f>
        <v>0</v>
      </c>
      <c r="R463">
        <f t="shared" si="178"/>
        <v>0</v>
      </c>
      <c r="S463">
        <f t="shared" si="179"/>
        <v>0</v>
      </c>
      <c r="T463">
        <f t="shared" si="192"/>
        <v>0</v>
      </c>
      <c r="U463">
        <f t="shared" si="180"/>
        <v>0</v>
      </c>
      <c r="V463">
        <f t="shared" si="181"/>
        <v>0</v>
      </c>
      <c r="W463">
        <f t="shared" si="193"/>
        <v>0</v>
      </c>
      <c r="X463">
        <f>IF($B$15,_xlfn.IFNA(INDEX(תמותה!$A$1:$E$121,MATCH(U463,תמותה!$A$1:A$121,0),IF($B$11="זכר",2,4)),1),0)</f>
        <v>0</v>
      </c>
      <c r="Y463">
        <f>IF($B$15,_xlfn.IFNA(INDEX('שיפור תמותה'!$A$1:$E$8743,MATCH(U463&amp;V463,'שיפור תמותה'!$C$1:$C$8743,0),IF($B$11="זכר",4,5)),1),0)</f>
        <v>0</v>
      </c>
      <c r="Z463">
        <f>IF($B$15,_xlfn.IFNA(INDEX('שיפור תמותה'!$A$1:$E$8743,MATCH(U463&amp;V463-1,'שיפור תמותה'!$C$1:$C$8743,0),IF($B$11="זכר",4,5)),1),0)</f>
        <v>0</v>
      </c>
      <c r="AA463">
        <f t="shared" si="182"/>
        <v>0</v>
      </c>
      <c r="AB463">
        <f t="shared" si="194"/>
        <v>0</v>
      </c>
      <c r="AC463">
        <f>IF($B$15,_xlfn.IFNA(INDEX(תמותה!$A$1:$E$121,MATCH(U463,תמותה!$A$1:A$121,0),IF($B$11="זכר",3,5)),1),0)</f>
        <v>0</v>
      </c>
      <c r="AD463">
        <f t="shared" si="183"/>
        <v>0</v>
      </c>
      <c r="AE463">
        <f t="shared" si="184"/>
        <v>0</v>
      </c>
      <c r="AF463">
        <f t="shared" si="195"/>
        <v>0</v>
      </c>
      <c r="AG463">
        <f t="shared" si="196"/>
        <v>0</v>
      </c>
      <c r="AH463">
        <f t="shared" si="197"/>
        <v>0</v>
      </c>
      <c r="AI463">
        <f t="shared" si="198"/>
        <v>0</v>
      </c>
      <c r="AJ463">
        <f t="shared" si="199"/>
        <v>0</v>
      </c>
    </row>
    <row r="464" spans="5:36" x14ac:dyDescent="0.2">
      <c r="E464">
        <f t="shared" si="185"/>
        <v>0</v>
      </c>
      <c r="F464">
        <f t="shared" si="175"/>
        <v>0</v>
      </c>
      <c r="G464">
        <f t="shared" si="176"/>
        <v>0</v>
      </c>
      <c r="H464">
        <f t="shared" si="177"/>
        <v>0</v>
      </c>
      <c r="I464">
        <f t="shared" si="186"/>
        <v>0</v>
      </c>
      <c r="J464">
        <f t="shared" si="187"/>
        <v>0</v>
      </c>
      <c r="K464">
        <f t="shared" si="188"/>
        <v>0</v>
      </c>
      <c r="L464">
        <f t="shared" si="189"/>
        <v>0</v>
      </c>
      <c r="M464">
        <f t="shared" si="190"/>
        <v>0</v>
      </c>
      <c r="N464">
        <f t="shared" si="191"/>
        <v>0</v>
      </c>
      <c r="O464">
        <f>IF($B$14,_xlfn.IFNA(INDEX(תמותה!$A$1:$E$121,MATCH(F464,תמותה!$A$1:A$121,0),IF($B$9="זכר",2,4)),1),0)</f>
        <v>0</v>
      </c>
      <c r="P464">
        <f>IF($B$14,_xlfn.IFNA(INDEX('שיפור תמותה'!$A$1:$E$8743,MATCH(F464&amp;G464,'שיפור תמותה'!$C$1:$C$8743,0),IF($B$9="זכר",4,5)),1),0)</f>
        <v>0</v>
      </c>
      <c r="Q464">
        <f>IF($B$14,_xlfn.IFNA(INDEX('שיפור תמותה'!$A$1:$E$8743,MATCH(F464&amp;G464-1,'שיפור תמותה'!$C$1:$C$8743,0),IF($B$9="זכר",4,5)),1),0)</f>
        <v>0</v>
      </c>
      <c r="R464">
        <f t="shared" si="178"/>
        <v>0</v>
      </c>
      <c r="S464">
        <f t="shared" si="179"/>
        <v>0</v>
      </c>
      <c r="T464">
        <f t="shared" si="192"/>
        <v>0</v>
      </c>
      <c r="U464">
        <f t="shared" si="180"/>
        <v>0</v>
      </c>
      <c r="V464">
        <f t="shared" si="181"/>
        <v>0</v>
      </c>
      <c r="W464">
        <f t="shared" si="193"/>
        <v>0</v>
      </c>
      <c r="X464">
        <f>IF($B$15,_xlfn.IFNA(INDEX(תמותה!$A$1:$E$121,MATCH(U464,תמותה!$A$1:A$121,0),IF($B$11="זכר",2,4)),1),0)</f>
        <v>0</v>
      </c>
      <c r="Y464">
        <f>IF($B$15,_xlfn.IFNA(INDEX('שיפור תמותה'!$A$1:$E$8743,MATCH(U464&amp;V464,'שיפור תמותה'!$C$1:$C$8743,0),IF($B$11="זכר",4,5)),1),0)</f>
        <v>0</v>
      </c>
      <c r="Z464">
        <f>IF($B$15,_xlfn.IFNA(INDEX('שיפור תמותה'!$A$1:$E$8743,MATCH(U464&amp;V464-1,'שיפור תמותה'!$C$1:$C$8743,0),IF($B$11="זכר",4,5)),1),0)</f>
        <v>0</v>
      </c>
      <c r="AA464">
        <f t="shared" si="182"/>
        <v>0</v>
      </c>
      <c r="AB464">
        <f t="shared" si="194"/>
        <v>0</v>
      </c>
      <c r="AC464">
        <f>IF($B$15,_xlfn.IFNA(INDEX(תמותה!$A$1:$E$121,MATCH(U464,תמותה!$A$1:A$121,0),IF($B$11="זכר",3,5)),1),0)</f>
        <v>0</v>
      </c>
      <c r="AD464">
        <f t="shared" si="183"/>
        <v>0</v>
      </c>
      <c r="AE464">
        <f t="shared" si="184"/>
        <v>0</v>
      </c>
      <c r="AF464">
        <f t="shared" si="195"/>
        <v>0</v>
      </c>
      <c r="AG464">
        <f t="shared" si="196"/>
        <v>0</v>
      </c>
      <c r="AH464">
        <f t="shared" si="197"/>
        <v>0</v>
      </c>
      <c r="AI464">
        <f t="shared" si="198"/>
        <v>0</v>
      </c>
      <c r="AJ464">
        <f t="shared" si="199"/>
        <v>0</v>
      </c>
    </row>
    <row r="465" spans="5:36" x14ac:dyDescent="0.2">
      <c r="E465">
        <f t="shared" si="185"/>
        <v>0</v>
      </c>
      <c r="F465">
        <f t="shared" si="175"/>
        <v>0</v>
      </c>
      <c r="G465">
        <f t="shared" si="176"/>
        <v>0</v>
      </c>
      <c r="H465">
        <f t="shared" si="177"/>
        <v>0</v>
      </c>
      <c r="I465">
        <f t="shared" si="186"/>
        <v>0</v>
      </c>
      <c r="J465">
        <f t="shared" si="187"/>
        <v>0</v>
      </c>
      <c r="K465">
        <f t="shared" si="188"/>
        <v>0</v>
      </c>
      <c r="L465">
        <f t="shared" si="189"/>
        <v>0</v>
      </c>
      <c r="M465">
        <f t="shared" si="190"/>
        <v>0</v>
      </c>
      <c r="N465">
        <f t="shared" si="191"/>
        <v>0</v>
      </c>
      <c r="O465">
        <f>IF($B$14,_xlfn.IFNA(INDEX(תמותה!$A$1:$E$121,MATCH(F465,תמותה!$A$1:A$121,0),IF($B$9="זכר",2,4)),1),0)</f>
        <v>0</v>
      </c>
      <c r="P465">
        <f>IF($B$14,_xlfn.IFNA(INDEX('שיפור תמותה'!$A$1:$E$8743,MATCH(F465&amp;G465,'שיפור תמותה'!$C$1:$C$8743,0),IF($B$9="זכר",4,5)),1),0)</f>
        <v>0</v>
      </c>
      <c r="Q465">
        <f>IF($B$14,_xlfn.IFNA(INDEX('שיפור תמותה'!$A$1:$E$8743,MATCH(F465&amp;G465-1,'שיפור תמותה'!$C$1:$C$8743,0),IF($B$9="זכר",4,5)),1),0)</f>
        <v>0</v>
      </c>
      <c r="R465">
        <f t="shared" si="178"/>
        <v>0</v>
      </c>
      <c r="S465">
        <f t="shared" si="179"/>
        <v>0</v>
      </c>
      <c r="T465">
        <f t="shared" si="192"/>
        <v>0</v>
      </c>
      <c r="U465">
        <f t="shared" si="180"/>
        <v>0</v>
      </c>
      <c r="V465">
        <f t="shared" si="181"/>
        <v>0</v>
      </c>
      <c r="W465">
        <f t="shared" si="193"/>
        <v>0</v>
      </c>
      <c r="X465">
        <f>IF($B$15,_xlfn.IFNA(INDEX(תמותה!$A$1:$E$121,MATCH(U465,תמותה!$A$1:A$121,0),IF($B$11="זכר",2,4)),1),0)</f>
        <v>0</v>
      </c>
      <c r="Y465">
        <f>IF($B$15,_xlfn.IFNA(INDEX('שיפור תמותה'!$A$1:$E$8743,MATCH(U465&amp;V465,'שיפור תמותה'!$C$1:$C$8743,0),IF($B$11="זכר",4,5)),1),0)</f>
        <v>0</v>
      </c>
      <c r="Z465">
        <f>IF($B$15,_xlfn.IFNA(INDEX('שיפור תמותה'!$A$1:$E$8743,MATCH(U465&amp;V465-1,'שיפור תמותה'!$C$1:$C$8743,0),IF($B$11="זכר",4,5)),1),0)</f>
        <v>0</v>
      </c>
      <c r="AA465">
        <f t="shared" si="182"/>
        <v>0</v>
      </c>
      <c r="AB465">
        <f t="shared" si="194"/>
        <v>0</v>
      </c>
      <c r="AC465">
        <f>IF($B$15,_xlfn.IFNA(INDEX(תמותה!$A$1:$E$121,MATCH(U465,תמותה!$A$1:A$121,0),IF($B$11="זכר",3,5)),1),0)</f>
        <v>0</v>
      </c>
      <c r="AD465">
        <f t="shared" si="183"/>
        <v>0</v>
      </c>
      <c r="AE465">
        <f t="shared" si="184"/>
        <v>0</v>
      </c>
      <c r="AF465">
        <f t="shared" si="195"/>
        <v>0</v>
      </c>
      <c r="AG465">
        <f t="shared" si="196"/>
        <v>0</v>
      </c>
      <c r="AH465">
        <f t="shared" si="197"/>
        <v>0</v>
      </c>
      <c r="AI465">
        <f t="shared" si="198"/>
        <v>0</v>
      </c>
      <c r="AJ465">
        <f t="shared" si="199"/>
        <v>0</v>
      </c>
    </row>
    <row r="466" spans="5:36" x14ac:dyDescent="0.2">
      <c r="E466">
        <f t="shared" si="185"/>
        <v>0</v>
      </c>
      <c r="F466">
        <f t="shared" si="175"/>
        <v>0</v>
      </c>
      <c r="G466">
        <f t="shared" si="176"/>
        <v>0</v>
      </c>
      <c r="H466">
        <f t="shared" si="177"/>
        <v>0</v>
      </c>
      <c r="I466">
        <f t="shared" si="186"/>
        <v>0</v>
      </c>
      <c r="J466">
        <f t="shared" si="187"/>
        <v>0</v>
      </c>
      <c r="K466">
        <f t="shared" si="188"/>
        <v>0</v>
      </c>
      <c r="L466">
        <f t="shared" si="189"/>
        <v>0</v>
      </c>
      <c r="M466">
        <f t="shared" si="190"/>
        <v>0</v>
      </c>
      <c r="N466">
        <f t="shared" si="191"/>
        <v>0</v>
      </c>
      <c r="O466">
        <f>IF($B$14,_xlfn.IFNA(INDEX(תמותה!$A$1:$E$121,MATCH(F466,תמותה!$A$1:A$121,0),IF($B$9="זכר",2,4)),1),0)</f>
        <v>0</v>
      </c>
      <c r="P466">
        <f>IF($B$14,_xlfn.IFNA(INDEX('שיפור תמותה'!$A$1:$E$8743,MATCH(F466&amp;G466,'שיפור תמותה'!$C$1:$C$8743,0),IF($B$9="זכר",4,5)),1),0)</f>
        <v>0</v>
      </c>
      <c r="Q466">
        <f>IF($B$14,_xlfn.IFNA(INDEX('שיפור תמותה'!$A$1:$E$8743,MATCH(F466&amp;G466-1,'שיפור תמותה'!$C$1:$C$8743,0),IF($B$9="זכר",4,5)),1),0)</f>
        <v>0</v>
      </c>
      <c r="R466">
        <f t="shared" si="178"/>
        <v>0</v>
      </c>
      <c r="S466">
        <f t="shared" si="179"/>
        <v>0</v>
      </c>
      <c r="T466">
        <f t="shared" si="192"/>
        <v>0</v>
      </c>
      <c r="U466">
        <f t="shared" si="180"/>
        <v>0</v>
      </c>
      <c r="V466">
        <f t="shared" si="181"/>
        <v>0</v>
      </c>
      <c r="W466">
        <f t="shared" si="193"/>
        <v>0</v>
      </c>
      <c r="X466">
        <f>IF($B$15,_xlfn.IFNA(INDEX(תמותה!$A$1:$E$121,MATCH(U466,תמותה!$A$1:A$121,0),IF($B$11="זכר",2,4)),1),0)</f>
        <v>0</v>
      </c>
      <c r="Y466">
        <f>IF($B$15,_xlfn.IFNA(INDEX('שיפור תמותה'!$A$1:$E$8743,MATCH(U466&amp;V466,'שיפור תמותה'!$C$1:$C$8743,0),IF($B$11="זכר",4,5)),1),0)</f>
        <v>0</v>
      </c>
      <c r="Z466">
        <f>IF($B$15,_xlfn.IFNA(INDEX('שיפור תמותה'!$A$1:$E$8743,MATCH(U466&amp;V466-1,'שיפור תמותה'!$C$1:$C$8743,0),IF($B$11="זכר",4,5)),1),0)</f>
        <v>0</v>
      </c>
      <c r="AA466">
        <f t="shared" si="182"/>
        <v>0</v>
      </c>
      <c r="AB466">
        <f t="shared" si="194"/>
        <v>0</v>
      </c>
      <c r="AC466">
        <f>IF($B$15,_xlfn.IFNA(INDEX(תמותה!$A$1:$E$121,MATCH(U466,תמותה!$A$1:A$121,0),IF($B$11="זכר",3,5)),1),0)</f>
        <v>0</v>
      </c>
      <c r="AD466">
        <f t="shared" si="183"/>
        <v>0</v>
      </c>
      <c r="AE466">
        <f t="shared" si="184"/>
        <v>0</v>
      </c>
      <c r="AF466">
        <f t="shared" si="195"/>
        <v>0</v>
      </c>
      <c r="AG466">
        <f t="shared" si="196"/>
        <v>0</v>
      </c>
      <c r="AH466">
        <f t="shared" si="197"/>
        <v>0</v>
      </c>
      <c r="AI466">
        <f t="shared" si="198"/>
        <v>0</v>
      </c>
      <c r="AJ466">
        <f t="shared" si="199"/>
        <v>0</v>
      </c>
    </row>
    <row r="467" spans="5:36" x14ac:dyDescent="0.2">
      <c r="E467">
        <f t="shared" si="185"/>
        <v>0</v>
      </c>
      <c r="F467">
        <f t="shared" si="175"/>
        <v>0</v>
      </c>
      <c r="G467">
        <f t="shared" si="176"/>
        <v>0</v>
      </c>
      <c r="H467">
        <f t="shared" si="177"/>
        <v>0</v>
      </c>
      <c r="I467">
        <f t="shared" si="186"/>
        <v>0</v>
      </c>
      <c r="J467">
        <f t="shared" si="187"/>
        <v>0</v>
      </c>
      <c r="K467">
        <f t="shared" si="188"/>
        <v>0</v>
      </c>
      <c r="L467">
        <f t="shared" si="189"/>
        <v>0</v>
      </c>
      <c r="M467">
        <f t="shared" si="190"/>
        <v>0</v>
      </c>
      <c r="N467">
        <f t="shared" si="191"/>
        <v>0</v>
      </c>
      <c r="O467">
        <f>IF($B$14,_xlfn.IFNA(INDEX(תמותה!$A$1:$E$121,MATCH(F467,תמותה!$A$1:A$121,0),IF($B$9="זכר",2,4)),1),0)</f>
        <v>0</v>
      </c>
      <c r="P467">
        <f>IF($B$14,_xlfn.IFNA(INDEX('שיפור תמותה'!$A$1:$E$8743,MATCH(F467&amp;G467,'שיפור תמותה'!$C$1:$C$8743,0),IF($B$9="זכר",4,5)),1),0)</f>
        <v>0</v>
      </c>
      <c r="Q467">
        <f>IF($B$14,_xlfn.IFNA(INDEX('שיפור תמותה'!$A$1:$E$8743,MATCH(F467&amp;G467-1,'שיפור תמותה'!$C$1:$C$8743,0),IF($B$9="זכר",4,5)),1),0)</f>
        <v>0</v>
      </c>
      <c r="R467">
        <f t="shared" si="178"/>
        <v>0</v>
      </c>
      <c r="S467">
        <f t="shared" si="179"/>
        <v>0</v>
      </c>
      <c r="T467">
        <f t="shared" si="192"/>
        <v>0</v>
      </c>
      <c r="U467">
        <f t="shared" si="180"/>
        <v>0</v>
      </c>
      <c r="V467">
        <f t="shared" si="181"/>
        <v>0</v>
      </c>
      <c r="W467">
        <f t="shared" si="193"/>
        <v>0</v>
      </c>
      <c r="X467">
        <f>IF($B$15,_xlfn.IFNA(INDEX(תמותה!$A$1:$E$121,MATCH(U467,תמותה!$A$1:A$121,0),IF($B$11="זכר",2,4)),1),0)</f>
        <v>0</v>
      </c>
      <c r="Y467">
        <f>IF($B$15,_xlfn.IFNA(INDEX('שיפור תמותה'!$A$1:$E$8743,MATCH(U467&amp;V467,'שיפור תמותה'!$C$1:$C$8743,0),IF($B$11="זכר",4,5)),1),0)</f>
        <v>0</v>
      </c>
      <c r="Z467">
        <f>IF($B$15,_xlfn.IFNA(INDEX('שיפור תמותה'!$A$1:$E$8743,MATCH(U467&amp;V467-1,'שיפור תמותה'!$C$1:$C$8743,0),IF($B$11="זכר",4,5)),1),0)</f>
        <v>0</v>
      </c>
      <c r="AA467">
        <f t="shared" si="182"/>
        <v>0</v>
      </c>
      <c r="AB467">
        <f t="shared" si="194"/>
        <v>0</v>
      </c>
      <c r="AC467">
        <f>IF($B$15,_xlfn.IFNA(INDEX(תמותה!$A$1:$E$121,MATCH(U467,תמותה!$A$1:A$121,0),IF($B$11="זכר",3,5)),1),0)</f>
        <v>0</v>
      </c>
      <c r="AD467">
        <f t="shared" si="183"/>
        <v>0</v>
      </c>
      <c r="AE467">
        <f t="shared" si="184"/>
        <v>0</v>
      </c>
      <c r="AF467">
        <f t="shared" si="195"/>
        <v>0</v>
      </c>
      <c r="AG467">
        <f t="shared" si="196"/>
        <v>0</v>
      </c>
      <c r="AH467">
        <f t="shared" si="197"/>
        <v>0</v>
      </c>
      <c r="AI467">
        <f t="shared" si="198"/>
        <v>0</v>
      </c>
      <c r="AJ467">
        <f t="shared" si="199"/>
        <v>0</v>
      </c>
    </row>
    <row r="468" spans="5:36" x14ac:dyDescent="0.2">
      <c r="E468">
        <f t="shared" si="185"/>
        <v>0</v>
      </c>
      <c r="F468">
        <f t="shared" si="175"/>
        <v>0</v>
      </c>
      <c r="G468">
        <f t="shared" si="176"/>
        <v>0</v>
      </c>
      <c r="H468">
        <f t="shared" si="177"/>
        <v>0</v>
      </c>
      <c r="I468">
        <f t="shared" si="186"/>
        <v>0</v>
      </c>
      <c r="J468">
        <f t="shared" si="187"/>
        <v>0</v>
      </c>
      <c r="K468">
        <f t="shared" si="188"/>
        <v>0</v>
      </c>
      <c r="L468">
        <f t="shared" si="189"/>
        <v>0</v>
      </c>
      <c r="M468">
        <f t="shared" si="190"/>
        <v>0</v>
      </c>
      <c r="N468">
        <f t="shared" si="191"/>
        <v>0</v>
      </c>
      <c r="O468">
        <f>IF($B$14,_xlfn.IFNA(INDEX(תמותה!$A$1:$E$121,MATCH(F468,תמותה!$A$1:A$121,0),IF($B$9="זכר",2,4)),1),0)</f>
        <v>0</v>
      </c>
      <c r="P468">
        <f>IF($B$14,_xlfn.IFNA(INDEX('שיפור תמותה'!$A$1:$E$8743,MATCH(F468&amp;G468,'שיפור תמותה'!$C$1:$C$8743,0),IF($B$9="זכר",4,5)),1),0)</f>
        <v>0</v>
      </c>
      <c r="Q468">
        <f>IF($B$14,_xlfn.IFNA(INDEX('שיפור תמותה'!$A$1:$E$8743,MATCH(F468&amp;G468-1,'שיפור תמותה'!$C$1:$C$8743,0),IF($B$9="זכר",4,5)),1),0)</f>
        <v>0</v>
      </c>
      <c r="R468">
        <f t="shared" si="178"/>
        <v>0</v>
      </c>
      <c r="S468">
        <f t="shared" si="179"/>
        <v>0</v>
      </c>
      <c r="T468">
        <f t="shared" si="192"/>
        <v>0</v>
      </c>
      <c r="U468">
        <f t="shared" si="180"/>
        <v>0</v>
      </c>
      <c r="V468">
        <f t="shared" si="181"/>
        <v>0</v>
      </c>
      <c r="W468">
        <f t="shared" si="193"/>
        <v>0</v>
      </c>
      <c r="X468">
        <f>IF($B$15,_xlfn.IFNA(INDEX(תמותה!$A$1:$E$121,MATCH(U468,תמותה!$A$1:A$121,0),IF($B$11="זכר",2,4)),1),0)</f>
        <v>0</v>
      </c>
      <c r="Y468">
        <f>IF($B$15,_xlfn.IFNA(INDEX('שיפור תמותה'!$A$1:$E$8743,MATCH(U468&amp;V468,'שיפור תמותה'!$C$1:$C$8743,0),IF($B$11="זכר",4,5)),1),0)</f>
        <v>0</v>
      </c>
      <c r="Z468">
        <f>IF($B$15,_xlfn.IFNA(INDEX('שיפור תמותה'!$A$1:$E$8743,MATCH(U468&amp;V468-1,'שיפור תמותה'!$C$1:$C$8743,0),IF($B$11="זכר",4,5)),1),0)</f>
        <v>0</v>
      </c>
      <c r="AA468">
        <f t="shared" si="182"/>
        <v>0</v>
      </c>
      <c r="AB468">
        <f t="shared" si="194"/>
        <v>0</v>
      </c>
      <c r="AC468">
        <f>IF($B$15,_xlfn.IFNA(INDEX(תמותה!$A$1:$E$121,MATCH(U468,תמותה!$A$1:A$121,0),IF($B$11="זכר",3,5)),1),0)</f>
        <v>0</v>
      </c>
      <c r="AD468">
        <f t="shared" si="183"/>
        <v>0</v>
      </c>
      <c r="AE468">
        <f t="shared" si="184"/>
        <v>0</v>
      </c>
      <c r="AF468">
        <f t="shared" si="195"/>
        <v>0</v>
      </c>
      <c r="AG468">
        <f t="shared" si="196"/>
        <v>0</v>
      </c>
      <c r="AH468">
        <f t="shared" si="197"/>
        <v>0</v>
      </c>
      <c r="AI468">
        <f t="shared" si="198"/>
        <v>0</v>
      </c>
      <c r="AJ468">
        <f t="shared" si="199"/>
        <v>0</v>
      </c>
    </row>
    <row r="469" spans="5:36" x14ac:dyDescent="0.2">
      <c r="E469">
        <f t="shared" si="185"/>
        <v>0</v>
      </c>
      <c r="F469">
        <f t="shared" si="175"/>
        <v>0</v>
      </c>
      <c r="G469">
        <f t="shared" si="176"/>
        <v>0</v>
      </c>
      <c r="H469">
        <f t="shared" si="177"/>
        <v>0</v>
      </c>
      <c r="I469">
        <f t="shared" si="186"/>
        <v>0</v>
      </c>
      <c r="J469">
        <f t="shared" si="187"/>
        <v>0</v>
      </c>
      <c r="K469">
        <f t="shared" si="188"/>
        <v>0</v>
      </c>
      <c r="L469">
        <f t="shared" si="189"/>
        <v>0</v>
      </c>
      <c r="M469">
        <f t="shared" si="190"/>
        <v>0</v>
      </c>
      <c r="N469">
        <f t="shared" si="191"/>
        <v>0</v>
      </c>
      <c r="O469">
        <f>IF($B$14,_xlfn.IFNA(INDEX(תמותה!$A$1:$E$121,MATCH(F469,תמותה!$A$1:A$121,0),IF($B$9="זכר",2,4)),1),0)</f>
        <v>0</v>
      </c>
      <c r="P469">
        <f>IF($B$14,_xlfn.IFNA(INDEX('שיפור תמותה'!$A$1:$E$8743,MATCH(F469&amp;G469,'שיפור תמותה'!$C$1:$C$8743,0),IF($B$9="זכר",4,5)),1),0)</f>
        <v>0</v>
      </c>
      <c r="Q469">
        <f>IF($B$14,_xlfn.IFNA(INDEX('שיפור תמותה'!$A$1:$E$8743,MATCH(F469&amp;G469-1,'שיפור תמותה'!$C$1:$C$8743,0),IF($B$9="זכר",4,5)),1),0)</f>
        <v>0</v>
      </c>
      <c r="R469">
        <f t="shared" si="178"/>
        <v>0</v>
      </c>
      <c r="S469">
        <f t="shared" si="179"/>
        <v>0</v>
      </c>
      <c r="T469">
        <f t="shared" si="192"/>
        <v>0</v>
      </c>
      <c r="U469">
        <f t="shared" si="180"/>
        <v>0</v>
      </c>
      <c r="V469">
        <f t="shared" si="181"/>
        <v>0</v>
      </c>
      <c r="W469">
        <f t="shared" si="193"/>
        <v>0</v>
      </c>
      <c r="X469">
        <f>IF($B$15,_xlfn.IFNA(INDEX(תמותה!$A$1:$E$121,MATCH(U469,תמותה!$A$1:A$121,0),IF($B$11="זכר",2,4)),1),0)</f>
        <v>0</v>
      </c>
      <c r="Y469">
        <f>IF($B$15,_xlfn.IFNA(INDEX('שיפור תמותה'!$A$1:$E$8743,MATCH(U469&amp;V469,'שיפור תמותה'!$C$1:$C$8743,0),IF($B$11="זכר",4,5)),1),0)</f>
        <v>0</v>
      </c>
      <c r="Z469">
        <f>IF($B$15,_xlfn.IFNA(INDEX('שיפור תמותה'!$A$1:$E$8743,MATCH(U469&amp;V469-1,'שיפור תמותה'!$C$1:$C$8743,0),IF($B$11="זכר",4,5)),1),0)</f>
        <v>0</v>
      </c>
      <c r="AA469">
        <f t="shared" si="182"/>
        <v>0</v>
      </c>
      <c r="AB469">
        <f t="shared" si="194"/>
        <v>0</v>
      </c>
      <c r="AC469">
        <f>IF($B$15,_xlfn.IFNA(INDEX(תמותה!$A$1:$E$121,MATCH(U469,תמותה!$A$1:A$121,0),IF($B$11="זכר",3,5)),1),0)</f>
        <v>0</v>
      </c>
      <c r="AD469">
        <f t="shared" si="183"/>
        <v>0</v>
      </c>
      <c r="AE469">
        <f t="shared" si="184"/>
        <v>0</v>
      </c>
      <c r="AF469">
        <f t="shared" si="195"/>
        <v>0</v>
      </c>
      <c r="AG469">
        <f t="shared" si="196"/>
        <v>0</v>
      </c>
      <c r="AH469">
        <f t="shared" si="197"/>
        <v>0</v>
      </c>
      <c r="AI469">
        <f t="shared" si="198"/>
        <v>0</v>
      </c>
      <c r="AJ469">
        <f t="shared" si="199"/>
        <v>0</v>
      </c>
    </row>
    <row r="470" spans="5:36" x14ac:dyDescent="0.2">
      <c r="E470">
        <f t="shared" si="185"/>
        <v>0</v>
      </c>
      <c r="F470">
        <f t="shared" si="175"/>
        <v>0</v>
      </c>
      <c r="G470">
        <f t="shared" si="176"/>
        <v>0</v>
      </c>
      <c r="H470">
        <f t="shared" si="177"/>
        <v>0</v>
      </c>
      <c r="I470">
        <f t="shared" si="186"/>
        <v>0</v>
      </c>
      <c r="J470">
        <f t="shared" si="187"/>
        <v>0</v>
      </c>
      <c r="K470">
        <f t="shared" si="188"/>
        <v>0</v>
      </c>
      <c r="L470">
        <f t="shared" si="189"/>
        <v>0</v>
      </c>
      <c r="M470">
        <f t="shared" si="190"/>
        <v>0</v>
      </c>
      <c r="N470">
        <f t="shared" si="191"/>
        <v>0</v>
      </c>
      <c r="O470">
        <f>IF($B$14,_xlfn.IFNA(INDEX(תמותה!$A$1:$E$121,MATCH(F470,תמותה!$A$1:A$121,0),IF($B$9="זכר",2,4)),1),0)</f>
        <v>0</v>
      </c>
      <c r="P470">
        <f>IF($B$14,_xlfn.IFNA(INDEX('שיפור תמותה'!$A$1:$E$8743,MATCH(F470&amp;G470,'שיפור תמותה'!$C$1:$C$8743,0),IF($B$9="זכר",4,5)),1),0)</f>
        <v>0</v>
      </c>
      <c r="Q470">
        <f>IF($B$14,_xlfn.IFNA(INDEX('שיפור תמותה'!$A$1:$E$8743,MATCH(F470&amp;G470-1,'שיפור תמותה'!$C$1:$C$8743,0),IF($B$9="זכר",4,5)),1),0)</f>
        <v>0</v>
      </c>
      <c r="R470">
        <f t="shared" si="178"/>
        <v>0</v>
      </c>
      <c r="S470">
        <f t="shared" si="179"/>
        <v>0</v>
      </c>
      <c r="T470">
        <f t="shared" si="192"/>
        <v>0</v>
      </c>
      <c r="U470">
        <f t="shared" si="180"/>
        <v>0</v>
      </c>
      <c r="V470">
        <f t="shared" si="181"/>
        <v>0</v>
      </c>
      <c r="W470">
        <f t="shared" si="193"/>
        <v>0</v>
      </c>
      <c r="X470">
        <f>IF($B$15,_xlfn.IFNA(INDEX(תמותה!$A$1:$E$121,MATCH(U470,תמותה!$A$1:A$121,0),IF($B$11="זכר",2,4)),1),0)</f>
        <v>0</v>
      </c>
      <c r="Y470">
        <f>IF($B$15,_xlfn.IFNA(INDEX('שיפור תמותה'!$A$1:$E$8743,MATCH(U470&amp;V470,'שיפור תמותה'!$C$1:$C$8743,0),IF($B$11="זכר",4,5)),1),0)</f>
        <v>0</v>
      </c>
      <c r="Z470">
        <f>IF($B$15,_xlfn.IFNA(INDEX('שיפור תמותה'!$A$1:$E$8743,MATCH(U470&amp;V470-1,'שיפור תמותה'!$C$1:$C$8743,0),IF($B$11="זכר",4,5)),1),0)</f>
        <v>0</v>
      </c>
      <c r="AA470">
        <f t="shared" si="182"/>
        <v>0</v>
      </c>
      <c r="AB470">
        <f t="shared" si="194"/>
        <v>0</v>
      </c>
      <c r="AC470">
        <f>IF($B$15,_xlfn.IFNA(INDEX(תמותה!$A$1:$E$121,MATCH(U470,תמותה!$A$1:A$121,0),IF($B$11="זכר",3,5)),1),0)</f>
        <v>0</v>
      </c>
      <c r="AD470">
        <f t="shared" si="183"/>
        <v>0</v>
      </c>
      <c r="AE470">
        <f t="shared" si="184"/>
        <v>0</v>
      </c>
      <c r="AF470">
        <f t="shared" si="195"/>
        <v>0</v>
      </c>
      <c r="AG470">
        <f t="shared" si="196"/>
        <v>0</v>
      </c>
      <c r="AH470">
        <f t="shared" si="197"/>
        <v>0</v>
      </c>
      <c r="AI470">
        <f t="shared" si="198"/>
        <v>0</v>
      </c>
      <c r="AJ470">
        <f t="shared" si="199"/>
        <v>0</v>
      </c>
    </row>
    <row r="471" spans="5:36" x14ac:dyDescent="0.2">
      <c r="E471">
        <f t="shared" si="185"/>
        <v>0</v>
      </c>
      <c r="F471">
        <f t="shared" si="175"/>
        <v>0</v>
      </c>
      <c r="G471">
        <f t="shared" si="176"/>
        <v>0</v>
      </c>
      <c r="H471">
        <f t="shared" si="177"/>
        <v>0</v>
      </c>
      <c r="I471">
        <f t="shared" si="186"/>
        <v>0</v>
      </c>
      <c r="J471">
        <f t="shared" si="187"/>
        <v>0</v>
      </c>
      <c r="K471">
        <f t="shared" si="188"/>
        <v>0</v>
      </c>
      <c r="L471">
        <f t="shared" si="189"/>
        <v>0</v>
      </c>
      <c r="M471">
        <f t="shared" si="190"/>
        <v>0</v>
      </c>
      <c r="N471">
        <f t="shared" si="191"/>
        <v>0</v>
      </c>
      <c r="O471">
        <f>IF($B$14,_xlfn.IFNA(INDEX(תמותה!$A$1:$E$121,MATCH(F471,תמותה!$A$1:A$121,0),IF($B$9="זכר",2,4)),1),0)</f>
        <v>0</v>
      </c>
      <c r="P471">
        <f>IF($B$14,_xlfn.IFNA(INDEX('שיפור תמותה'!$A$1:$E$8743,MATCH(F471&amp;G471,'שיפור תמותה'!$C$1:$C$8743,0),IF($B$9="זכר",4,5)),1),0)</f>
        <v>0</v>
      </c>
      <c r="Q471">
        <f>IF($B$14,_xlfn.IFNA(INDEX('שיפור תמותה'!$A$1:$E$8743,MATCH(F471&amp;G471-1,'שיפור תמותה'!$C$1:$C$8743,0),IF($B$9="זכר",4,5)),1),0)</f>
        <v>0</v>
      </c>
      <c r="R471">
        <f t="shared" si="178"/>
        <v>0</v>
      </c>
      <c r="S471">
        <f t="shared" si="179"/>
        <v>0</v>
      </c>
      <c r="T471">
        <f t="shared" si="192"/>
        <v>0</v>
      </c>
      <c r="U471">
        <f t="shared" si="180"/>
        <v>0</v>
      </c>
      <c r="V471">
        <f t="shared" si="181"/>
        <v>0</v>
      </c>
      <c r="W471">
        <f t="shared" si="193"/>
        <v>0</v>
      </c>
      <c r="X471">
        <f>IF($B$15,_xlfn.IFNA(INDEX(תמותה!$A$1:$E$121,MATCH(U471,תמותה!$A$1:A$121,0),IF($B$11="זכר",2,4)),1),0)</f>
        <v>0</v>
      </c>
      <c r="Y471">
        <f>IF($B$15,_xlfn.IFNA(INDEX('שיפור תמותה'!$A$1:$E$8743,MATCH(U471&amp;V471,'שיפור תמותה'!$C$1:$C$8743,0),IF($B$11="זכר",4,5)),1),0)</f>
        <v>0</v>
      </c>
      <c r="Z471">
        <f>IF($B$15,_xlfn.IFNA(INDEX('שיפור תמותה'!$A$1:$E$8743,MATCH(U471&amp;V471-1,'שיפור תמותה'!$C$1:$C$8743,0),IF($B$11="זכר",4,5)),1),0)</f>
        <v>0</v>
      </c>
      <c r="AA471">
        <f t="shared" si="182"/>
        <v>0</v>
      </c>
      <c r="AB471">
        <f t="shared" si="194"/>
        <v>0</v>
      </c>
      <c r="AC471">
        <f>IF($B$15,_xlfn.IFNA(INDEX(תמותה!$A$1:$E$121,MATCH(U471,תמותה!$A$1:A$121,0),IF($B$11="זכר",3,5)),1),0)</f>
        <v>0</v>
      </c>
      <c r="AD471">
        <f t="shared" si="183"/>
        <v>0</v>
      </c>
      <c r="AE471">
        <f t="shared" si="184"/>
        <v>0</v>
      </c>
      <c r="AF471">
        <f t="shared" si="195"/>
        <v>0</v>
      </c>
      <c r="AG471">
        <f t="shared" si="196"/>
        <v>0</v>
      </c>
      <c r="AH471">
        <f t="shared" si="197"/>
        <v>0</v>
      </c>
      <c r="AI471">
        <f t="shared" si="198"/>
        <v>0</v>
      </c>
      <c r="AJ471">
        <f t="shared" si="199"/>
        <v>0</v>
      </c>
    </row>
    <row r="472" spans="5:36" x14ac:dyDescent="0.2">
      <c r="E472">
        <f t="shared" si="185"/>
        <v>0</v>
      </c>
      <c r="F472">
        <f t="shared" si="175"/>
        <v>0</v>
      </c>
      <c r="G472">
        <f t="shared" si="176"/>
        <v>0</v>
      </c>
      <c r="H472">
        <f t="shared" si="177"/>
        <v>0</v>
      </c>
      <c r="I472">
        <f t="shared" si="186"/>
        <v>0</v>
      </c>
      <c r="J472">
        <f t="shared" si="187"/>
        <v>0</v>
      </c>
      <c r="K472">
        <f t="shared" si="188"/>
        <v>0</v>
      </c>
      <c r="L472">
        <f t="shared" si="189"/>
        <v>0</v>
      </c>
      <c r="M472">
        <f t="shared" si="190"/>
        <v>0</v>
      </c>
      <c r="N472">
        <f t="shared" si="191"/>
        <v>0</v>
      </c>
      <c r="O472">
        <f>IF($B$14,_xlfn.IFNA(INDEX(תמותה!$A$1:$E$121,MATCH(F472,תמותה!$A$1:A$121,0),IF($B$9="זכר",2,4)),1),0)</f>
        <v>0</v>
      </c>
      <c r="P472">
        <f>IF($B$14,_xlfn.IFNA(INDEX('שיפור תמותה'!$A$1:$E$8743,MATCH(F472&amp;G472,'שיפור תמותה'!$C$1:$C$8743,0),IF($B$9="זכר",4,5)),1),0)</f>
        <v>0</v>
      </c>
      <c r="Q472">
        <f>IF($B$14,_xlfn.IFNA(INDEX('שיפור תמותה'!$A$1:$E$8743,MATCH(F472&amp;G472-1,'שיפור תמותה'!$C$1:$C$8743,0),IF($B$9="זכר",4,5)),1),0)</f>
        <v>0</v>
      </c>
      <c r="R472">
        <f t="shared" si="178"/>
        <v>0</v>
      </c>
      <c r="S472">
        <f t="shared" si="179"/>
        <v>0</v>
      </c>
      <c r="T472">
        <f t="shared" si="192"/>
        <v>0</v>
      </c>
      <c r="U472">
        <f t="shared" si="180"/>
        <v>0</v>
      </c>
      <c r="V472">
        <f t="shared" si="181"/>
        <v>0</v>
      </c>
      <c r="W472">
        <f t="shared" si="193"/>
        <v>0</v>
      </c>
      <c r="X472">
        <f>IF($B$15,_xlfn.IFNA(INDEX(תמותה!$A$1:$E$121,MATCH(U472,תמותה!$A$1:A$121,0),IF($B$11="זכר",2,4)),1),0)</f>
        <v>0</v>
      </c>
      <c r="Y472">
        <f>IF($B$15,_xlfn.IFNA(INDEX('שיפור תמותה'!$A$1:$E$8743,MATCH(U472&amp;V472,'שיפור תמותה'!$C$1:$C$8743,0),IF($B$11="זכר",4,5)),1),0)</f>
        <v>0</v>
      </c>
      <c r="Z472">
        <f>IF($B$15,_xlfn.IFNA(INDEX('שיפור תמותה'!$A$1:$E$8743,MATCH(U472&amp;V472-1,'שיפור תמותה'!$C$1:$C$8743,0),IF($B$11="זכר",4,5)),1),0)</f>
        <v>0</v>
      </c>
      <c r="AA472">
        <f t="shared" si="182"/>
        <v>0</v>
      </c>
      <c r="AB472">
        <f t="shared" si="194"/>
        <v>0</v>
      </c>
      <c r="AC472">
        <f>IF($B$15,_xlfn.IFNA(INDEX(תמותה!$A$1:$E$121,MATCH(U472,תמותה!$A$1:A$121,0),IF($B$11="זכר",3,5)),1),0)</f>
        <v>0</v>
      </c>
      <c r="AD472">
        <f t="shared" si="183"/>
        <v>0</v>
      </c>
      <c r="AE472">
        <f t="shared" si="184"/>
        <v>0</v>
      </c>
      <c r="AF472">
        <f t="shared" si="195"/>
        <v>0</v>
      </c>
      <c r="AG472">
        <f t="shared" si="196"/>
        <v>0</v>
      </c>
      <c r="AH472">
        <f t="shared" si="197"/>
        <v>0</v>
      </c>
      <c r="AI472">
        <f t="shared" si="198"/>
        <v>0</v>
      </c>
      <c r="AJ472">
        <f t="shared" si="199"/>
        <v>0</v>
      </c>
    </row>
    <row r="473" spans="5:36" x14ac:dyDescent="0.2">
      <c r="E473">
        <f t="shared" si="185"/>
        <v>0</v>
      </c>
      <c r="F473">
        <f t="shared" si="175"/>
        <v>0</v>
      </c>
      <c r="G473">
        <f t="shared" si="176"/>
        <v>0</v>
      </c>
      <c r="H473">
        <f t="shared" si="177"/>
        <v>0</v>
      </c>
      <c r="I473">
        <f t="shared" si="186"/>
        <v>0</v>
      </c>
      <c r="J473">
        <f t="shared" si="187"/>
        <v>0</v>
      </c>
      <c r="K473">
        <f t="shared" si="188"/>
        <v>0</v>
      </c>
      <c r="L473">
        <f t="shared" si="189"/>
        <v>0</v>
      </c>
      <c r="M473">
        <f t="shared" si="190"/>
        <v>0</v>
      </c>
      <c r="N473">
        <f t="shared" si="191"/>
        <v>0</v>
      </c>
      <c r="O473">
        <f>IF($B$14,_xlfn.IFNA(INDEX(תמותה!$A$1:$E$121,MATCH(F473,תמותה!$A$1:A$121,0),IF($B$9="זכר",2,4)),1),0)</f>
        <v>0</v>
      </c>
      <c r="P473">
        <f>IF($B$14,_xlfn.IFNA(INDEX('שיפור תמותה'!$A$1:$E$8743,MATCH(F473&amp;G473,'שיפור תמותה'!$C$1:$C$8743,0),IF($B$9="זכר",4,5)),1),0)</f>
        <v>0</v>
      </c>
      <c r="Q473">
        <f>IF($B$14,_xlfn.IFNA(INDEX('שיפור תמותה'!$A$1:$E$8743,MATCH(F473&amp;G473-1,'שיפור תמותה'!$C$1:$C$8743,0),IF($B$9="זכר",4,5)),1),0)</f>
        <v>0</v>
      </c>
      <c r="R473">
        <f t="shared" si="178"/>
        <v>0</v>
      </c>
      <c r="S473">
        <f t="shared" si="179"/>
        <v>0</v>
      </c>
      <c r="T473">
        <f t="shared" si="192"/>
        <v>0</v>
      </c>
      <c r="U473">
        <f t="shared" si="180"/>
        <v>0</v>
      </c>
      <c r="V473">
        <f t="shared" si="181"/>
        <v>0</v>
      </c>
      <c r="W473">
        <f t="shared" si="193"/>
        <v>0</v>
      </c>
      <c r="X473">
        <f>IF($B$15,_xlfn.IFNA(INDEX(תמותה!$A$1:$E$121,MATCH(U473,תמותה!$A$1:A$121,0),IF($B$11="זכר",2,4)),1),0)</f>
        <v>0</v>
      </c>
      <c r="Y473">
        <f>IF($B$15,_xlfn.IFNA(INDEX('שיפור תמותה'!$A$1:$E$8743,MATCH(U473&amp;V473,'שיפור תמותה'!$C$1:$C$8743,0),IF($B$11="זכר",4,5)),1),0)</f>
        <v>0</v>
      </c>
      <c r="Z473">
        <f>IF($B$15,_xlfn.IFNA(INDEX('שיפור תמותה'!$A$1:$E$8743,MATCH(U473&amp;V473-1,'שיפור תמותה'!$C$1:$C$8743,0),IF($B$11="זכר",4,5)),1),0)</f>
        <v>0</v>
      </c>
      <c r="AA473">
        <f t="shared" si="182"/>
        <v>0</v>
      </c>
      <c r="AB473">
        <f t="shared" si="194"/>
        <v>0</v>
      </c>
      <c r="AC473">
        <f>IF($B$15,_xlfn.IFNA(INDEX(תמותה!$A$1:$E$121,MATCH(U473,תמותה!$A$1:A$121,0),IF($B$11="זכר",3,5)),1),0)</f>
        <v>0</v>
      </c>
      <c r="AD473">
        <f t="shared" si="183"/>
        <v>0</v>
      </c>
      <c r="AE473">
        <f t="shared" si="184"/>
        <v>0</v>
      </c>
      <c r="AF473">
        <f t="shared" si="195"/>
        <v>0</v>
      </c>
      <c r="AG473">
        <f t="shared" si="196"/>
        <v>0</v>
      </c>
      <c r="AH473">
        <f t="shared" si="197"/>
        <v>0</v>
      </c>
      <c r="AI473">
        <f t="shared" si="198"/>
        <v>0</v>
      </c>
      <c r="AJ473">
        <f t="shared" si="199"/>
        <v>0</v>
      </c>
    </row>
    <row r="474" spans="5:36" x14ac:dyDescent="0.2">
      <c r="E474">
        <f t="shared" si="185"/>
        <v>0</v>
      </c>
      <c r="F474">
        <f t="shared" si="175"/>
        <v>0</v>
      </c>
      <c r="G474">
        <f t="shared" si="176"/>
        <v>0</v>
      </c>
      <c r="H474">
        <f t="shared" si="177"/>
        <v>0</v>
      </c>
      <c r="I474">
        <f t="shared" si="186"/>
        <v>0</v>
      </c>
      <c r="J474">
        <f t="shared" si="187"/>
        <v>0</v>
      </c>
      <c r="K474">
        <f t="shared" si="188"/>
        <v>0</v>
      </c>
      <c r="L474">
        <f t="shared" si="189"/>
        <v>0</v>
      </c>
      <c r="M474">
        <f t="shared" si="190"/>
        <v>0</v>
      </c>
      <c r="N474">
        <f t="shared" si="191"/>
        <v>0</v>
      </c>
      <c r="O474">
        <f>IF($B$14,_xlfn.IFNA(INDEX(תמותה!$A$1:$E$121,MATCH(F474,תמותה!$A$1:A$121,0),IF($B$9="זכר",2,4)),1),0)</f>
        <v>0</v>
      </c>
      <c r="P474">
        <f>IF($B$14,_xlfn.IFNA(INDEX('שיפור תמותה'!$A$1:$E$8743,MATCH(F474&amp;G474,'שיפור תמותה'!$C$1:$C$8743,0),IF($B$9="זכר",4,5)),1),0)</f>
        <v>0</v>
      </c>
      <c r="Q474">
        <f>IF($B$14,_xlfn.IFNA(INDEX('שיפור תמותה'!$A$1:$E$8743,MATCH(F474&amp;G474-1,'שיפור תמותה'!$C$1:$C$8743,0),IF($B$9="זכר",4,5)),1),0)</f>
        <v>0</v>
      </c>
      <c r="R474">
        <f t="shared" si="178"/>
        <v>0</v>
      </c>
      <c r="S474">
        <f t="shared" si="179"/>
        <v>0</v>
      </c>
      <c r="T474">
        <f t="shared" si="192"/>
        <v>0</v>
      </c>
      <c r="U474">
        <f t="shared" si="180"/>
        <v>0</v>
      </c>
      <c r="V474">
        <f t="shared" si="181"/>
        <v>0</v>
      </c>
      <c r="W474">
        <f t="shared" si="193"/>
        <v>0</v>
      </c>
      <c r="X474">
        <f>IF($B$15,_xlfn.IFNA(INDEX(תמותה!$A$1:$E$121,MATCH(U474,תמותה!$A$1:A$121,0),IF($B$11="זכר",2,4)),1),0)</f>
        <v>0</v>
      </c>
      <c r="Y474">
        <f>IF($B$15,_xlfn.IFNA(INDEX('שיפור תמותה'!$A$1:$E$8743,MATCH(U474&amp;V474,'שיפור תמותה'!$C$1:$C$8743,0),IF($B$11="זכר",4,5)),1),0)</f>
        <v>0</v>
      </c>
      <c r="Z474">
        <f>IF($B$15,_xlfn.IFNA(INDEX('שיפור תמותה'!$A$1:$E$8743,MATCH(U474&amp;V474-1,'שיפור תמותה'!$C$1:$C$8743,0),IF($B$11="זכר",4,5)),1),0)</f>
        <v>0</v>
      </c>
      <c r="AA474">
        <f t="shared" si="182"/>
        <v>0</v>
      </c>
      <c r="AB474">
        <f t="shared" si="194"/>
        <v>0</v>
      </c>
      <c r="AC474">
        <f>IF($B$15,_xlfn.IFNA(INDEX(תמותה!$A$1:$E$121,MATCH(U474,תמותה!$A$1:A$121,0),IF($B$11="זכר",3,5)),1),0)</f>
        <v>0</v>
      </c>
      <c r="AD474">
        <f t="shared" si="183"/>
        <v>0</v>
      </c>
      <c r="AE474">
        <f t="shared" si="184"/>
        <v>0</v>
      </c>
      <c r="AF474">
        <f t="shared" si="195"/>
        <v>0</v>
      </c>
      <c r="AG474">
        <f t="shared" si="196"/>
        <v>0</v>
      </c>
      <c r="AH474">
        <f t="shared" si="197"/>
        <v>0</v>
      </c>
      <c r="AI474">
        <f t="shared" si="198"/>
        <v>0</v>
      </c>
      <c r="AJ474">
        <f t="shared" si="199"/>
        <v>0</v>
      </c>
    </row>
    <row r="475" spans="5:36" x14ac:dyDescent="0.2">
      <c r="E475">
        <f t="shared" si="185"/>
        <v>0</v>
      </c>
      <c r="F475">
        <f t="shared" si="175"/>
        <v>0</v>
      </c>
      <c r="G475">
        <f t="shared" si="176"/>
        <v>0</v>
      </c>
      <c r="H475">
        <f t="shared" si="177"/>
        <v>0</v>
      </c>
      <c r="I475">
        <f t="shared" si="186"/>
        <v>0</v>
      </c>
      <c r="J475">
        <f t="shared" si="187"/>
        <v>0</v>
      </c>
      <c r="K475">
        <f t="shared" si="188"/>
        <v>0</v>
      </c>
      <c r="L475">
        <f t="shared" si="189"/>
        <v>0</v>
      </c>
      <c r="M475">
        <f t="shared" si="190"/>
        <v>0</v>
      </c>
      <c r="N475">
        <f t="shared" si="191"/>
        <v>0</v>
      </c>
      <c r="O475">
        <f>IF($B$14,_xlfn.IFNA(INDEX(תמותה!$A$1:$E$121,MATCH(F475,תמותה!$A$1:A$121,0),IF($B$9="זכר",2,4)),1),0)</f>
        <v>0</v>
      </c>
      <c r="P475">
        <f>IF($B$14,_xlfn.IFNA(INDEX('שיפור תמותה'!$A$1:$E$8743,MATCH(F475&amp;G475,'שיפור תמותה'!$C$1:$C$8743,0),IF($B$9="זכר",4,5)),1),0)</f>
        <v>0</v>
      </c>
      <c r="Q475">
        <f>IF($B$14,_xlfn.IFNA(INDEX('שיפור תמותה'!$A$1:$E$8743,MATCH(F475&amp;G475-1,'שיפור תמותה'!$C$1:$C$8743,0),IF($B$9="זכר",4,5)),1),0)</f>
        <v>0</v>
      </c>
      <c r="R475">
        <f t="shared" si="178"/>
        <v>0</v>
      </c>
      <c r="S475">
        <f t="shared" si="179"/>
        <v>0</v>
      </c>
      <c r="T475">
        <f t="shared" si="192"/>
        <v>0</v>
      </c>
      <c r="U475">
        <f t="shared" si="180"/>
        <v>0</v>
      </c>
      <c r="V475">
        <f t="shared" si="181"/>
        <v>0</v>
      </c>
      <c r="W475">
        <f t="shared" si="193"/>
        <v>0</v>
      </c>
      <c r="X475">
        <f>IF($B$15,_xlfn.IFNA(INDEX(תמותה!$A$1:$E$121,MATCH(U475,תמותה!$A$1:A$121,0),IF($B$11="זכר",2,4)),1),0)</f>
        <v>0</v>
      </c>
      <c r="Y475">
        <f>IF($B$15,_xlfn.IFNA(INDEX('שיפור תמותה'!$A$1:$E$8743,MATCH(U475&amp;V475,'שיפור תמותה'!$C$1:$C$8743,0),IF($B$11="זכר",4,5)),1),0)</f>
        <v>0</v>
      </c>
      <c r="Z475">
        <f>IF($B$15,_xlfn.IFNA(INDEX('שיפור תמותה'!$A$1:$E$8743,MATCH(U475&amp;V475-1,'שיפור תמותה'!$C$1:$C$8743,0),IF($B$11="זכר",4,5)),1),0)</f>
        <v>0</v>
      </c>
      <c r="AA475">
        <f t="shared" si="182"/>
        <v>0</v>
      </c>
      <c r="AB475">
        <f t="shared" si="194"/>
        <v>0</v>
      </c>
      <c r="AC475">
        <f>IF($B$15,_xlfn.IFNA(INDEX(תמותה!$A$1:$E$121,MATCH(U475,תמותה!$A$1:A$121,0),IF($B$11="זכר",3,5)),1),0)</f>
        <v>0</v>
      </c>
      <c r="AD475">
        <f t="shared" si="183"/>
        <v>0</v>
      </c>
      <c r="AE475">
        <f t="shared" si="184"/>
        <v>0</v>
      </c>
      <c r="AF475">
        <f t="shared" si="195"/>
        <v>0</v>
      </c>
      <c r="AG475">
        <f t="shared" si="196"/>
        <v>0</v>
      </c>
      <c r="AH475">
        <f t="shared" si="197"/>
        <v>0</v>
      </c>
      <c r="AI475">
        <f t="shared" si="198"/>
        <v>0</v>
      </c>
      <c r="AJ475">
        <f t="shared" si="199"/>
        <v>0</v>
      </c>
    </row>
    <row r="476" spans="5:36" x14ac:dyDescent="0.2">
      <c r="E476">
        <f t="shared" si="185"/>
        <v>0</v>
      </c>
      <c r="F476">
        <f t="shared" si="175"/>
        <v>0</v>
      </c>
      <c r="G476">
        <f t="shared" si="176"/>
        <v>0</v>
      </c>
      <c r="H476">
        <f t="shared" si="177"/>
        <v>0</v>
      </c>
      <c r="I476">
        <f t="shared" si="186"/>
        <v>0</v>
      </c>
      <c r="J476">
        <f t="shared" si="187"/>
        <v>0</v>
      </c>
      <c r="K476">
        <f t="shared" si="188"/>
        <v>0</v>
      </c>
      <c r="L476">
        <f t="shared" si="189"/>
        <v>0</v>
      </c>
      <c r="M476">
        <f t="shared" si="190"/>
        <v>0</v>
      </c>
      <c r="N476">
        <f t="shared" si="191"/>
        <v>0</v>
      </c>
      <c r="O476">
        <f>IF($B$14,_xlfn.IFNA(INDEX(תמותה!$A$1:$E$121,MATCH(F476,תמותה!$A$1:A$121,0),IF($B$9="זכר",2,4)),1),0)</f>
        <v>0</v>
      </c>
      <c r="P476">
        <f>IF($B$14,_xlfn.IFNA(INDEX('שיפור תמותה'!$A$1:$E$8743,MATCH(F476&amp;G476,'שיפור תמותה'!$C$1:$C$8743,0),IF($B$9="זכר",4,5)),1),0)</f>
        <v>0</v>
      </c>
      <c r="Q476">
        <f>IF($B$14,_xlfn.IFNA(INDEX('שיפור תמותה'!$A$1:$E$8743,MATCH(F476&amp;G476-1,'שיפור תמותה'!$C$1:$C$8743,0),IF($B$9="זכר",4,5)),1),0)</f>
        <v>0</v>
      </c>
      <c r="R476">
        <f t="shared" si="178"/>
        <v>0</v>
      </c>
      <c r="S476">
        <f t="shared" si="179"/>
        <v>0</v>
      </c>
      <c r="T476">
        <f t="shared" si="192"/>
        <v>0</v>
      </c>
      <c r="U476">
        <f t="shared" si="180"/>
        <v>0</v>
      </c>
      <c r="V476">
        <f t="shared" si="181"/>
        <v>0</v>
      </c>
      <c r="W476">
        <f t="shared" si="193"/>
        <v>0</v>
      </c>
      <c r="X476">
        <f>IF($B$15,_xlfn.IFNA(INDEX(תמותה!$A$1:$E$121,MATCH(U476,תמותה!$A$1:A$121,0),IF($B$11="זכר",2,4)),1),0)</f>
        <v>0</v>
      </c>
      <c r="Y476">
        <f>IF($B$15,_xlfn.IFNA(INDEX('שיפור תמותה'!$A$1:$E$8743,MATCH(U476&amp;V476,'שיפור תמותה'!$C$1:$C$8743,0),IF($B$11="זכר",4,5)),1),0)</f>
        <v>0</v>
      </c>
      <c r="Z476">
        <f>IF($B$15,_xlfn.IFNA(INDEX('שיפור תמותה'!$A$1:$E$8743,MATCH(U476&amp;V476-1,'שיפור תמותה'!$C$1:$C$8743,0),IF($B$11="זכר",4,5)),1),0)</f>
        <v>0</v>
      </c>
      <c r="AA476">
        <f t="shared" si="182"/>
        <v>0</v>
      </c>
      <c r="AB476">
        <f t="shared" si="194"/>
        <v>0</v>
      </c>
      <c r="AC476">
        <f>IF($B$15,_xlfn.IFNA(INDEX(תמותה!$A$1:$E$121,MATCH(U476,תמותה!$A$1:A$121,0),IF($B$11="זכר",3,5)),1),0)</f>
        <v>0</v>
      </c>
      <c r="AD476">
        <f t="shared" si="183"/>
        <v>0</v>
      </c>
      <c r="AE476">
        <f t="shared" si="184"/>
        <v>0</v>
      </c>
      <c r="AF476">
        <f t="shared" si="195"/>
        <v>0</v>
      </c>
      <c r="AG476">
        <f t="shared" si="196"/>
        <v>0</v>
      </c>
      <c r="AH476">
        <f t="shared" si="197"/>
        <v>0</v>
      </c>
      <c r="AI476">
        <f t="shared" si="198"/>
        <v>0</v>
      </c>
      <c r="AJ476">
        <f t="shared" si="199"/>
        <v>0</v>
      </c>
    </row>
    <row r="477" spans="5:36" x14ac:dyDescent="0.2">
      <c r="E477">
        <f t="shared" si="185"/>
        <v>0</v>
      </c>
      <c r="F477">
        <f t="shared" si="175"/>
        <v>0</v>
      </c>
      <c r="G477">
        <f t="shared" si="176"/>
        <v>0</v>
      </c>
      <c r="H477">
        <f t="shared" si="177"/>
        <v>0</v>
      </c>
      <c r="I477">
        <f t="shared" si="186"/>
        <v>0</v>
      </c>
      <c r="J477">
        <f t="shared" si="187"/>
        <v>0</v>
      </c>
      <c r="K477">
        <f t="shared" si="188"/>
        <v>0</v>
      </c>
      <c r="L477">
        <f t="shared" si="189"/>
        <v>0</v>
      </c>
      <c r="M477">
        <f t="shared" si="190"/>
        <v>0</v>
      </c>
      <c r="N477">
        <f t="shared" si="191"/>
        <v>0</v>
      </c>
      <c r="O477">
        <f>IF($B$14,_xlfn.IFNA(INDEX(תמותה!$A$1:$E$121,MATCH(F477,תמותה!$A$1:A$121,0),IF($B$9="זכר",2,4)),1),0)</f>
        <v>0</v>
      </c>
      <c r="P477">
        <f>IF($B$14,_xlfn.IFNA(INDEX('שיפור תמותה'!$A$1:$E$8743,MATCH(F477&amp;G477,'שיפור תמותה'!$C$1:$C$8743,0),IF($B$9="זכר",4,5)),1),0)</f>
        <v>0</v>
      </c>
      <c r="Q477">
        <f>IF($B$14,_xlfn.IFNA(INDEX('שיפור תמותה'!$A$1:$E$8743,MATCH(F477&amp;G477-1,'שיפור תמותה'!$C$1:$C$8743,0),IF($B$9="זכר",4,5)),1),0)</f>
        <v>0</v>
      </c>
      <c r="R477">
        <f t="shared" si="178"/>
        <v>0</v>
      </c>
      <c r="S477">
        <f t="shared" si="179"/>
        <v>0</v>
      </c>
      <c r="T477">
        <f t="shared" si="192"/>
        <v>0</v>
      </c>
      <c r="U477">
        <f t="shared" si="180"/>
        <v>0</v>
      </c>
      <c r="V477">
        <f t="shared" si="181"/>
        <v>0</v>
      </c>
      <c r="W477">
        <f t="shared" si="193"/>
        <v>0</v>
      </c>
      <c r="X477">
        <f>IF($B$15,_xlfn.IFNA(INDEX(תמותה!$A$1:$E$121,MATCH(U477,תמותה!$A$1:A$121,0),IF($B$11="זכר",2,4)),1),0)</f>
        <v>0</v>
      </c>
      <c r="Y477">
        <f>IF($B$15,_xlfn.IFNA(INDEX('שיפור תמותה'!$A$1:$E$8743,MATCH(U477&amp;V477,'שיפור תמותה'!$C$1:$C$8743,0),IF($B$11="זכר",4,5)),1),0)</f>
        <v>0</v>
      </c>
      <c r="Z477">
        <f>IF($B$15,_xlfn.IFNA(INDEX('שיפור תמותה'!$A$1:$E$8743,MATCH(U477&amp;V477-1,'שיפור תמותה'!$C$1:$C$8743,0),IF($B$11="זכר",4,5)),1),0)</f>
        <v>0</v>
      </c>
      <c r="AA477">
        <f t="shared" si="182"/>
        <v>0</v>
      </c>
      <c r="AB477">
        <f t="shared" si="194"/>
        <v>0</v>
      </c>
      <c r="AC477">
        <f>IF($B$15,_xlfn.IFNA(INDEX(תמותה!$A$1:$E$121,MATCH(U477,תמותה!$A$1:A$121,0),IF($B$11="זכר",3,5)),1),0)</f>
        <v>0</v>
      </c>
      <c r="AD477">
        <f t="shared" si="183"/>
        <v>0</v>
      </c>
      <c r="AE477">
        <f t="shared" si="184"/>
        <v>0</v>
      </c>
      <c r="AF477">
        <f t="shared" si="195"/>
        <v>0</v>
      </c>
      <c r="AG477">
        <f t="shared" si="196"/>
        <v>0</v>
      </c>
      <c r="AH477">
        <f t="shared" si="197"/>
        <v>0</v>
      </c>
      <c r="AI477">
        <f t="shared" si="198"/>
        <v>0</v>
      </c>
      <c r="AJ477">
        <f t="shared" si="199"/>
        <v>0</v>
      </c>
    </row>
    <row r="478" spans="5:36" x14ac:dyDescent="0.2">
      <c r="E478">
        <f t="shared" si="185"/>
        <v>0</v>
      </c>
      <c r="F478">
        <f t="shared" si="175"/>
        <v>0</v>
      </c>
      <c r="G478">
        <f t="shared" si="176"/>
        <v>0</v>
      </c>
      <c r="H478">
        <f t="shared" si="177"/>
        <v>0</v>
      </c>
      <c r="I478">
        <f t="shared" si="186"/>
        <v>0</v>
      </c>
      <c r="J478">
        <f t="shared" si="187"/>
        <v>0</v>
      </c>
      <c r="K478">
        <f t="shared" si="188"/>
        <v>0</v>
      </c>
      <c r="L478">
        <f t="shared" si="189"/>
        <v>0</v>
      </c>
      <c r="M478">
        <f t="shared" si="190"/>
        <v>0</v>
      </c>
      <c r="N478">
        <f t="shared" si="191"/>
        <v>0</v>
      </c>
      <c r="O478">
        <f>IF($B$14,_xlfn.IFNA(INDEX(תמותה!$A$1:$E$121,MATCH(F478,תמותה!$A$1:A$121,0),IF($B$9="זכר",2,4)),1),0)</f>
        <v>0</v>
      </c>
      <c r="P478">
        <f>IF($B$14,_xlfn.IFNA(INDEX('שיפור תמותה'!$A$1:$E$8743,MATCH(F478&amp;G478,'שיפור תמותה'!$C$1:$C$8743,0),IF($B$9="זכר",4,5)),1),0)</f>
        <v>0</v>
      </c>
      <c r="Q478">
        <f>IF($B$14,_xlfn.IFNA(INDEX('שיפור תמותה'!$A$1:$E$8743,MATCH(F478&amp;G478-1,'שיפור תמותה'!$C$1:$C$8743,0),IF($B$9="זכר",4,5)),1),0)</f>
        <v>0</v>
      </c>
      <c r="R478">
        <f t="shared" si="178"/>
        <v>0</v>
      </c>
      <c r="S478">
        <f t="shared" si="179"/>
        <v>0</v>
      </c>
      <c r="T478">
        <f t="shared" si="192"/>
        <v>0</v>
      </c>
      <c r="U478">
        <f t="shared" si="180"/>
        <v>0</v>
      </c>
      <c r="V478">
        <f t="shared" si="181"/>
        <v>0</v>
      </c>
      <c r="W478">
        <f t="shared" si="193"/>
        <v>0</v>
      </c>
      <c r="X478">
        <f>IF($B$15,_xlfn.IFNA(INDEX(תמותה!$A$1:$E$121,MATCH(U478,תמותה!$A$1:A$121,0),IF($B$11="זכר",2,4)),1),0)</f>
        <v>0</v>
      </c>
      <c r="Y478">
        <f>IF($B$15,_xlfn.IFNA(INDEX('שיפור תמותה'!$A$1:$E$8743,MATCH(U478&amp;V478,'שיפור תמותה'!$C$1:$C$8743,0),IF($B$11="זכר",4,5)),1),0)</f>
        <v>0</v>
      </c>
      <c r="Z478">
        <f>IF($B$15,_xlfn.IFNA(INDEX('שיפור תמותה'!$A$1:$E$8743,MATCH(U478&amp;V478-1,'שיפור תמותה'!$C$1:$C$8743,0),IF($B$11="זכר",4,5)),1),0)</f>
        <v>0</v>
      </c>
      <c r="AA478">
        <f t="shared" si="182"/>
        <v>0</v>
      </c>
      <c r="AB478">
        <f t="shared" si="194"/>
        <v>0</v>
      </c>
      <c r="AC478">
        <f>IF($B$15,_xlfn.IFNA(INDEX(תמותה!$A$1:$E$121,MATCH(U478,תמותה!$A$1:A$121,0),IF($B$11="זכר",3,5)),1),0)</f>
        <v>0</v>
      </c>
      <c r="AD478">
        <f t="shared" si="183"/>
        <v>0</v>
      </c>
      <c r="AE478">
        <f t="shared" si="184"/>
        <v>0</v>
      </c>
      <c r="AF478">
        <f t="shared" si="195"/>
        <v>0</v>
      </c>
      <c r="AG478">
        <f t="shared" si="196"/>
        <v>0</v>
      </c>
      <c r="AH478">
        <f t="shared" si="197"/>
        <v>0</v>
      </c>
      <c r="AI478">
        <f t="shared" si="198"/>
        <v>0</v>
      </c>
      <c r="AJ478">
        <f t="shared" si="199"/>
        <v>0</v>
      </c>
    </row>
    <row r="479" spans="5:36" x14ac:dyDescent="0.2">
      <c r="E479">
        <f t="shared" si="185"/>
        <v>0</v>
      </c>
      <c r="F479">
        <f t="shared" si="175"/>
        <v>0</v>
      </c>
      <c r="G479">
        <f t="shared" si="176"/>
        <v>0</v>
      </c>
      <c r="H479">
        <f t="shared" si="177"/>
        <v>0</v>
      </c>
      <c r="I479">
        <f t="shared" si="186"/>
        <v>0</v>
      </c>
      <c r="J479">
        <f t="shared" si="187"/>
        <v>0</v>
      </c>
      <c r="K479">
        <f t="shared" si="188"/>
        <v>0</v>
      </c>
      <c r="L479">
        <f t="shared" si="189"/>
        <v>0</v>
      </c>
      <c r="M479">
        <f t="shared" si="190"/>
        <v>0</v>
      </c>
      <c r="N479">
        <f t="shared" si="191"/>
        <v>0</v>
      </c>
      <c r="O479">
        <f>IF($B$14,_xlfn.IFNA(INDEX(תמותה!$A$1:$E$121,MATCH(F479,תמותה!$A$1:A$121,0),IF($B$9="זכר",2,4)),1),0)</f>
        <v>0</v>
      </c>
      <c r="P479">
        <f>IF($B$14,_xlfn.IFNA(INDEX('שיפור תמותה'!$A$1:$E$8743,MATCH(F479&amp;G479,'שיפור תמותה'!$C$1:$C$8743,0),IF($B$9="זכר",4,5)),1),0)</f>
        <v>0</v>
      </c>
      <c r="Q479">
        <f>IF($B$14,_xlfn.IFNA(INDEX('שיפור תמותה'!$A$1:$E$8743,MATCH(F479&amp;G479-1,'שיפור תמותה'!$C$1:$C$8743,0),IF($B$9="זכר",4,5)),1),0)</f>
        <v>0</v>
      </c>
      <c r="R479">
        <f t="shared" si="178"/>
        <v>0</v>
      </c>
      <c r="S479">
        <f t="shared" si="179"/>
        <v>0</v>
      </c>
      <c r="T479">
        <f t="shared" si="192"/>
        <v>0</v>
      </c>
      <c r="U479">
        <f t="shared" si="180"/>
        <v>0</v>
      </c>
      <c r="V479">
        <f t="shared" si="181"/>
        <v>0</v>
      </c>
      <c r="W479">
        <f t="shared" si="193"/>
        <v>0</v>
      </c>
      <c r="X479">
        <f>IF($B$15,_xlfn.IFNA(INDEX(תמותה!$A$1:$E$121,MATCH(U479,תמותה!$A$1:A$121,0),IF($B$11="זכר",2,4)),1),0)</f>
        <v>0</v>
      </c>
      <c r="Y479">
        <f>IF($B$15,_xlfn.IFNA(INDEX('שיפור תמותה'!$A$1:$E$8743,MATCH(U479&amp;V479,'שיפור תמותה'!$C$1:$C$8743,0),IF($B$11="זכר",4,5)),1),0)</f>
        <v>0</v>
      </c>
      <c r="Z479">
        <f>IF($B$15,_xlfn.IFNA(INDEX('שיפור תמותה'!$A$1:$E$8743,MATCH(U479&amp;V479-1,'שיפור תמותה'!$C$1:$C$8743,0),IF($B$11="זכר",4,5)),1),0)</f>
        <v>0</v>
      </c>
      <c r="AA479">
        <f t="shared" si="182"/>
        <v>0</v>
      </c>
      <c r="AB479">
        <f t="shared" si="194"/>
        <v>0</v>
      </c>
      <c r="AC479">
        <f>IF($B$15,_xlfn.IFNA(INDEX(תמותה!$A$1:$E$121,MATCH(U479,תמותה!$A$1:A$121,0),IF($B$11="זכר",3,5)),1),0)</f>
        <v>0</v>
      </c>
      <c r="AD479">
        <f t="shared" si="183"/>
        <v>0</v>
      </c>
      <c r="AE479">
        <f t="shared" si="184"/>
        <v>0</v>
      </c>
      <c r="AF479">
        <f t="shared" si="195"/>
        <v>0</v>
      </c>
      <c r="AG479">
        <f t="shared" si="196"/>
        <v>0</v>
      </c>
      <c r="AH479">
        <f t="shared" si="197"/>
        <v>0</v>
      </c>
      <c r="AI479">
        <f t="shared" si="198"/>
        <v>0</v>
      </c>
      <c r="AJ479">
        <f t="shared" si="199"/>
        <v>0</v>
      </c>
    </row>
    <row r="480" spans="5:36" x14ac:dyDescent="0.2">
      <c r="E480">
        <f t="shared" si="185"/>
        <v>0</v>
      </c>
      <c r="F480">
        <f t="shared" si="175"/>
        <v>0</v>
      </c>
      <c r="G480">
        <f t="shared" si="176"/>
        <v>0</v>
      </c>
      <c r="H480">
        <f t="shared" si="177"/>
        <v>0</v>
      </c>
      <c r="I480">
        <f t="shared" si="186"/>
        <v>0</v>
      </c>
      <c r="J480">
        <f t="shared" si="187"/>
        <v>0</v>
      </c>
      <c r="K480">
        <f t="shared" si="188"/>
        <v>0</v>
      </c>
      <c r="L480">
        <f t="shared" si="189"/>
        <v>0</v>
      </c>
      <c r="M480">
        <f t="shared" si="190"/>
        <v>0</v>
      </c>
      <c r="N480">
        <f t="shared" si="191"/>
        <v>0</v>
      </c>
      <c r="O480">
        <f>IF($B$14,_xlfn.IFNA(INDEX(תמותה!$A$1:$E$121,MATCH(F480,תמותה!$A$1:A$121,0),IF($B$9="זכר",2,4)),1),0)</f>
        <v>0</v>
      </c>
      <c r="P480">
        <f>IF($B$14,_xlfn.IFNA(INDEX('שיפור תמותה'!$A$1:$E$8743,MATCH(F480&amp;G480,'שיפור תמותה'!$C$1:$C$8743,0),IF($B$9="זכר",4,5)),1),0)</f>
        <v>0</v>
      </c>
      <c r="Q480">
        <f>IF($B$14,_xlfn.IFNA(INDEX('שיפור תמותה'!$A$1:$E$8743,MATCH(F480&amp;G480-1,'שיפור תמותה'!$C$1:$C$8743,0),IF($B$9="זכר",4,5)),1),0)</f>
        <v>0</v>
      </c>
      <c r="R480">
        <f t="shared" si="178"/>
        <v>0</v>
      </c>
      <c r="S480">
        <f t="shared" si="179"/>
        <v>0</v>
      </c>
      <c r="T480">
        <f t="shared" si="192"/>
        <v>0</v>
      </c>
      <c r="U480">
        <f t="shared" si="180"/>
        <v>0</v>
      </c>
      <c r="V480">
        <f t="shared" si="181"/>
        <v>0</v>
      </c>
      <c r="W480">
        <f t="shared" si="193"/>
        <v>0</v>
      </c>
      <c r="X480">
        <f>IF($B$15,_xlfn.IFNA(INDEX(תמותה!$A$1:$E$121,MATCH(U480,תמותה!$A$1:A$121,0),IF($B$11="זכר",2,4)),1),0)</f>
        <v>0</v>
      </c>
      <c r="Y480">
        <f>IF($B$15,_xlfn.IFNA(INDEX('שיפור תמותה'!$A$1:$E$8743,MATCH(U480&amp;V480,'שיפור תמותה'!$C$1:$C$8743,0),IF($B$11="זכר",4,5)),1),0)</f>
        <v>0</v>
      </c>
      <c r="Z480">
        <f>IF($B$15,_xlfn.IFNA(INDEX('שיפור תמותה'!$A$1:$E$8743,MATCH(U480&amp;V480-1,'שיפור תמותה'!$C$1:$C$8743,0),IF($B$11="זכר",4,5)),1),0)</f>
        <v>0</v>
      </c>
      <c r="AA480">
        <f t="shared" si="182"/>
        <v>0</v>
      </c>
      <c r="AB480">
        <f t="shared" si="194"/>
        <v>0</v>
      </c>
      <c r="AC480">
        <f>IF($B$15,_xlfn.IFNA(INDEX(תמותה!$A$1:$E$121,MATCH(U480,תמותה!$A$1:A$121,0),IF($B$11="זכר",3,5)),1),0)</f>
        <v>0</v>
      </c>
      <c r="AD480">
        <f t="shared" si="183"/>
        <v>0</v>
      </c>
      <c r="AE480">
        <f t="shared" si="184"/>
        <v>0</v>
      </c>
      <c r="AF480">
        <f t="shared" si="195"/>
        <v>0</v>
      </c>
      <c r="AG480">
        <f t="shared" si="196"/>
        <v>0</v>
      </c>
      <c r="AH480">
        <f t="shared" si="197"/>
        <v>0</v>
      </c>
      <c r="AI480">
        <f t="shared" si="198"/>
        <v>0</v>
      </c>
      <c r="AJ480">
        <f t="shared" si="199"/>
        <v>0</v>
      </c>
    </row>
    <row r="481" spans="5:36" x14ac:dyDescent="0.2">
      <c r="E481">
        <f t="shared" si="185"/>
        <v>0</v>
      </c>
      <c r="F481">
        <f t="shared" si="175"/>
        <v>0</v>
      </c>
      <c r="G481">
        <f t="shared" si="176"/>
        <v>0</v>
      </c>
      <c r="H481">
        <f t="shared" si="177"/>
        <v>0</v>
      </c>
      <c r="I481">
        <f t="shared" si="186"/>
        <v>0</v>
      </c>
      <c r="J481">
        <f t="shared" si="187"/>
        <v>0</v>
      </c>
      <c r="K481">
        <f t="shared" si="188"/>
        <v>0</v>
      </c>
      <c r="L481">
        <f t="shared" si="189"/>
        <v>0</v>
      </c>
      <c r="M481">
        <f t="shared" si="190"/>
        <v>0</v>
      </c>
      <c r="N481">
        <f t="shared" si="191"/>
        <v>0</v>
      </c>
      <c r="O481">
        <f>IF($B$14,_xlfn.IFNA(INDEX(תמותה!$A$1:$E$121,MATCH(F481,תמותה!$A$1:A$121,0),IF($B$9="זכר",2,4)),1),0)</f>
        <v>0</v>
      </c>
      <c r="P481">
        <f>IF($B$14,_xlfn.IFNA(INDEX('שיפור תמותה'!$A$1:$E$8743,MATCH(F481&amp;G481,'שיפור תמותה'!$C$1:$C$8743,0),IF($B$9="זכר",4,5)),1),0)</f>
        <v>0</v>
      </c>
      <c r="Q481">
        <f>IF($B$14,_xlfn.IFNA(INDEX('שיפור תמותה'!$A$1:$E$8743,MATCH(F481&amp;G481-1,'שיפור תמותה'!$C$1:$C$8743,0),IF($B$9="זכר",4,5)),1),0)</f>
        <v>0</v>
      </c>
      <c r="R481">
        <f t="shared" si="178"/>
        <v>0</v>
      </c>
      <c r="S481">
        <f t="shared" si="179"/>
        <v>0</v>
      </c>
      <c r="T481">
        <f t="shared" si="192"/>
        <v>0</v>
      </c>
      <c r="U481">
        <f t="shared" si="180"/>
        <v>0</v>
      </c>
      <c r="V481">
        <f t="shared" si="181"/>
        <v>0</v>
      </c>
      <c r="W481">
        <f t="shared" si="193"/>
        <v>0</v>
      </c>
      <c r="X481">
        <f>IF($B$15,_xlfn.IFNA(INDEX(תמותה!$A$1:$E$121,MATCH(U481,תמותה!$A$1:A$121,0),IF($B$11="זכר",2,4)),1),0)</f>
        <v>0</v>
      </c>
      <c r="Y481">
        <f>IF($B$15,_xlfn.IFNA(INDEX('שיפור תמותה'!$A$1:$E$8743,MATCH(U481&amp;V481,'שיפור תמותה'!$C$1:$C$8743,0),IF($B$11="זכר",4,5)),1),0)</f>
        <v>0</v>
      </c>
      <c r="Z481">
        <f>IF($B$15,_xlfn.IFNA(INDEX('שיפור תמותה'!$A$1:$E$8743,MATCH(U481&amp;V481-1,'שיפור תמותה'!$C$1:$C$8743,0),IF($B$11="זכר",4,5)),1),0)</f>
        <v>0</v>
      </c>
      <c r="AA481">
        <f t="shared" si="182"/>
        <v>0</v>
      </c>
      <c r="AB481">
        <f t="shared" si="194"/>
        <v>0</v>
      </c>
      <c r="AC481">
        <f>IF($B$15,_xlfn.IFNA(INDEX(תמותה!$A$1:$E$121,MATCH(U481,תמותה!$A$1:A$121,0),IF($B$11="זכר",3,5)),1),0)</f>
        <v>0</v>
      </c>
      <c r="AD481">
        <f t="shared" si="183"/>
        <v>0</v>
      </c>
      <c r="AE481">
        <f t="shared" si="184"/>
        <v>0</v>
      </c>
      <c r="AF481">
        <f t="shared" si="195"/>
        <v>0</v>
      </c>
      <c r="AG481">
        <f t="shared" si="196"/>
        <v>0</v>
      </c>
      <c r="AH481">
        <f t="shared" si="197"/>
        <v>0</v>
      </c>
      <c r="AI481">
        <f t="shared" si="198"/>
        <v>0</v>
      </c>
      <c r="AJ481">
        <f t="shared" si="199"/>
        <v>0</v>
      </c>
    </row>
    <row r="482" spans="5:36" x14ac:dyDescent="0.2">
      <c r="E482">
        <f t="shared" si="185"/>
        <v>0</v>
      </c>
      <c r="F482">
        <f t="shared" si="175"/>
        <v>0</v>
      </c>
      <c r="G482">
        <f t="shared" si="176"/>
        <v>0</v>
      </c>
      <c r="H482">
        <f t="shared" si="177"/>
        <v>0</v>
      </c>
      <c r="I482">
        <f t="shared" si="186"/>
        <v>0</v>
      </c>
      <c r="J482">
        <f t="shared" si="187"/>
        <v>0</v>
      </c>
      <c r="K482">
        <f t="shared" si="188"/>
        <v>0</v>
      </c>
      <c r="L482">
        <f t="shared" si="189"/>
        <v>0</v>
      </c>
      <c r="M482">
        <f t="shared" si="190"/>
        <v>0</v>
      </c>
      <c r="N482">
        <f t="shared" si="191"/>
        <v>0</v>
      </c>
      <c r="O482">
        <f>IF($B$14,_xlfn.IFNA(INDEX(תמותה!$A$1:$E$121,MATCH(F482,תמותה!$A$1:A$121,0),IF($B$9="זכר",2,4)),1),0)</f>
        <v>0</v>
      </c>
      <c r="P482">
        <f>IF($B$14,_xlfn.IFNA(INDEX('שיפור תמותה'!$A$1:$E$8743,MATCH(F482&amp;G482,'שיפור תמותה'!$C$1:$C$8743,0),IF($B$9="זכר",4,5)),1),0)</f>
        <v>0</v>
      </c>
      <c r="Q482">
        <f>IF($B$14,_xlfn.IFNA(INDEX('שיפור תמותה'!$A$1:$E$8743,MATCH(F482&amp;G482-1,'שיפור תמותה'!$C$1:$C$8743,0),IF($B$9="זכר",4,5)),1),0)</f>
        <v>0</v>
      </c>
      <c r="R482">
        <f t="shared" si="178"/>
        <v>0</v>
      </c>
      <c r="S482">
        <f t="shared" si="179"/>
        <v>0</v>
      </c>
      <c r="T482">
        <f t="shared" si="192"/>
        <v>0</v>
      </c>
      <c r="U482">
        <f t="shared" si="180"/>
        <v>0</v>
      </c>
      <c r="V482">
        <f t="shared" si="181"/>
        <v>0</v>
      </c>
      <c r="W482">
        <f t="shared" si="193"/>
        <v>0</v>
      </c>
      <c r="X482">
        <f>IF($B$15,_xlfn.IFNA(INDEX(תמותה!$A$1:$E$121,MATCH(U482,תמותה!$A$1:A$121,0),IF($B$11="זכר",2,4)),1),0)</f>
        <v>0</v>
      </c>
      <c r="Y482">
        <f>IF($B$15,_xlfn.IFNA(INDEX('שיפור תמותה'!$A$1:$E$8743,MATCH(U482&amp;V482,'שיפור תמותה'!$C$1:$C$8743,0),IF($B$11="זכר",4,5)),1),0)</f>
        <v>0</v>
      </c>
      <c r="Z482">
        <f>IF($B$15,_xlfn.IFNA(INDEX('שיפור תמותה'!$A$1:$E$8743,MATCH(U482&amp;V482-1,'שיפור תמותה'!$C$1:$C$8743,0),IF($B$11="זכר",4,5)),1),0)</f>
        <v>0</v>
      </c>
      <c r="AA482">
        <f t="shared" si="182"/>
        <v>0</v>
      </c>
      <c r="AB482">
        <f t="shared" si="194"/>
        <v>0</v>
      </c>
      <c r="AC482">
        <f>IF($B$15,_xlfn.IFNA(INDEX(תמותה!$A$1:$E$121,MATCH(U482,תמותה!$A$1:A$121,0),IF($B$11="זכר",3,5)),1),0)</f>
        <v>0</v>
      </c>
      <c r="AD482">
        <f t="shared" si="183"/>
        <v>0</v>
      </c>
      <c r="AE482">
        <f t="shared" si="184"/>
        <v>0</v>
      </c>
      <c r="AF482">
        <f t="shared" si="195"/>
        <v>0</v>
      </c>
      <c r="AG482">
        <f t="shared" si="196"/>
        <v>0</v>
      </c>
      <c r="AH482">
        <f t="shared" si="197"/>
        <v>0</v>
      </c>
      <c r="AI482">
        <f t="shared" si="198"/>
        <v>0</v>
      </c>
      <c r="AJ482">
        <f t="shared" si="199"/>
        <v>0</v>
      </c>
    </row>
    <row r="483" spans="5:36" x14ac:dyDescent="0.2">
      <c r="E483">
        <f t="shared" si="185"/>
        <v>0</v>
      </c>
      <c r="F483">
        <f t="shared" si="175"/>
        <v>0</v>
      </c>
      <c r="G483">
        <f t="shared" si="176"/>
        <v>0</v>
      </c>
      <c r="H483">
        <f t="shared" si="177"/>
        <v>0</v>
      </c>
      <c r="I483">
        <f t="shared" si="186"/>
        <v>0</v>
      </c>
      <c r="J483">
        <f t="shared" si="187"/>
        <v>0</v>
      </c>
      <c r="K483">
        <f t="shared" si="188"/>
        <v>0</v>
      </c>
      <c r="L483">
        <f t="shared" si="189"/>
        <v>0</v>
      </c>
      <c r="M483">
        <f t="shared" si="190"/>
        <v>0</v>
      </c>
      <c r="N483">
        <f t="shared" si="191"/>
        <v>0</v>
      </c>
      <c r="O483">
        <f>IF($B$14,_xlfn.IFNA(INDEX(תמותה!$A$1:$E$121,MATCH(F483,תמותה!$A$1:A$121,0),IF($B$9="זכר",2,4)),1),0)</f>
        <v>0</v>
      </c>
      <c r="P483">
        <f>IF($B$14,_xlfn.IFNA(INDEX('שיפור תמותה'!$A$1:$E$8743,MATCH(F483&amp;G483,'שיפור תמותה'!$C$1:$C$8743,0),IF($B$9="זכר",4,5)),1),0)</f>
        <v>0</v>
      </c>
      <c r="Q483">
        <f>IF($B$14,_xlfn.IFNA(INDEX('שיפור תמותה'!$A$1:$E$8743,MATCH(F483&amp;G483-1,'שיפור תמותה'!$C$1:$C$8743,0),IF($B$9="זכר",4,5)),1),0)</f>
        <v>0</v>
      </c>
      <c r="R483">
        <f t="shared" si="178"/>
        <v>0</v>
      </c>
      <c r="S483">
        <f t="shared" si="179"/>
        <v>0</v>
      </c>
      <c r="T483">
        <f t="shared" si="192"/>
        <v>0</v>
      </c>
      <c r="U483">
        <f t="shared" si="180"/>
        <v>0</v>
      </c>
      <c r="V483">
        <f t="shared" si="181"/>
        <v>0</v>
      </c>
      <c r="W483">
        <f t="shared" si="193"/>
        <v>0</v>
      </c>
      <c r="X483">
        <f>IF($B$15,_xlfn.IFNA(INDEX(תמותה!$A$1:$E$121,MATCH(U483,תמותה!$A$1:A$121,0),IF($B$11="זכר",2,4)),1),0)</f>
        <v>0</v>
      </c>
      <c r="Y483">
        <f>IF($B$15,_xlfn.IFNA(INDEX('שיפור תמותה'!$A$1:$E$8743,MATCH(U483&amp;V483,'שיפור תמותה'!$C$1:$C$8743,0),IF($B$11="זכר",4,5)),1),0)</f>
        <v>0</v>
      </c>
      <c r="Z483">
        <f>IF($B$15,_xlfn.IFNA(INDEX('שיפור תמותה'!$A$1:$E$8743,MATCH(U483&amp;V483-1,'שיפור תמותה'!$C$1:$C$8743,0),IF($B$11="זכר",4,5)),1),0)</f>
        <v>0</v>
      </c>
      <c r="AA483">
        <f t="shared" si="182"/>
        <v>0</v>
      </c>
      <c r="AB483">
        <f t="shared" si="194"/>
        <v>0</v>
      </c>
      <c r="AC483">
        <f>IF($B$15,_xlfn.IFNA(INDEX(תמותה!$A$1:$E$121,MATCH(U483,תמותה!$A$1:A$121,0),IF($B$11="זכר",3,5)),1),0)</f>
        <v>0</v>
      </c>
      <c r="AD483">
        <f t="shared" si="183"/>
        <v>0</v>
      </c>
      <c r="AE483">
        <f t="shared" si="184"/>
        <v>0</v>
      </c>
      <c r="AF483">
        <f t="shared" si="195"/>
        <v>0</v>
      </c>
      <c r="AG483">
        <f t="shared" si="196"/>
        <v>0</v>
      </c>
      <c r="AH483">
        <f t="shared" si="197"/>
        <v>0</v>
      </c>
      <c r="AI483">
        <f t="shared" si="198"/>
        <v>0</v>
      </c>
      <c r="AJ483">
        <f t="shared" si="199"/>
        <v>0</v>
      </c>
    </row>
    <row r="484" spans="5:36" x14ac:dyDescent="0.2">
      <c r="E484">
        <f t="shared" si="185"/>
        <v>0</v>
      </c>
      <c r="F484">
        <f t="shared" si="175"/>
        <v>0</v>
      </c>
      <c r="G484">
        <f t="shared" si="176"/>
        <v>0</v>
      </c>
      <c r="H484">
        <f t="shared" si="177"/>
        <v>0</v>
      </c>
      <c r="I484">
        <f t="shared" si="186"/>
        <v>0</v>
      </c>
      <c r="J484">
        <f t="shared" si="187"/>
        <v>0</v>
      </c>
      <c r="K484">
        <f t="shared" si="188"/>
        <v>0</v>
      </c>
      <c r="L484">
        <f t="shared" si="189"/>
        <v>0</v>
      </c>
      <c r="M484">
        <f t="shared" si="190"/>
        <v>0</v>
      </c>
      <c r="N484">
        <f t="shared" si="191"/>
        <v>0</v>
      </c>
      <c r="O484">
        <f>IF($B$14,_xlfn.IFNA(INDEX(תמותה!$A$1:$E$121,MATCH(F484,תמותה!$A$1:A$121,0),IF($B$9="זכר",2,4)),1),0)</f>
        <v>0</v>
      </c>
      <c r="P484">
        <f>IF($B$14,_xlfn.IFNA(INDEX('שיפור תמותה'!$A$1:$E$8743,MATCH(F484&amp;G484,'שיפור תמותה'!$C$1:$C$8743,0),IF($B$9="זכר",4,5)),1),0)</f>
        <v>0</v>
      </c>
      <c r="Q484">
        <f>IF($B$14,_xlfn.IFNA(INDEX('שיפור תמותה'!$A$1:$E$8743,MATCH(F484&amp;G484-1,'שיפור תמותה'!$C$1:$C$8743,0),IF($B$9="זכר",4,5)),1),0)</f>
        <v>0</v>
      </c>
      <c r="R484">
        <f t="shared" si="178"/>
        <v>0</v>
      </c>
      <c r="S484">
        <f t="shared" si="179"/>
        <v>0</v>
      </c>
      <c r="T484">
        <f t="shared" si="192"/>
        <v>0</v>
      </c>
      <c r="U484">
        <f t="shared" si="180"/>
        <v>0</v>
      </c>
      <c r="V484">
        <f t="shared" si="181"/>
        <v>0</v>
      </c>
      <c r="W484">
        <f t="shared" si="193"/>
        <v>0</v>
      </c>
      <c r="X484">
        <f>IF($B$15,_xlfn.IFNA(INDEX(תמותה!$A$1:$E$121,MATCH(U484,תמותה!$A$1:A$121,0),IF($B$11="זכר",2,4)),1),0)</f>
        <v>0</v>
      </c>
      <c r="Y484">
        <f>IF($B$15,_xlfn.IFNA(INDEX('שיפור תמותה'!$A$1:$E$8743,MATCH(U484&amp;V484,'שיפור תמותה'!$C$1:$C$8743,0),IF($B$11="זכר",4,5)),1),0)</f>
        <v>0</v>
      </c>
      <c r="Z484">
        <f>IF($B$15,_xlfn.IFNA(INDEX('שיפור תמותה'!$A$1:$E$8743,MATCH(U484&amp;V484-1,'שיפור תמותה'!$C$1:$C$8743,0),IF($B$11="זכר",4,5)),1),0)</f>
        <v>0</v>
      </c>
      <c r="AA484">
        <f t="shared" si="182"/>
        <v>0</v>
      </c>
      <c r="AB484">
        <f t="shared" si="194"/>
        <v>0</v>
      </c>
      <c r="AC484">
        <f>IF($B$15,_xlfn.IFNA(INDEX(תמותה!$A$1:$E$121,MATCH(U484,תמותה!$A$1:A$121,0),IF($B$11="זכר",3,5)),1),0)</f>
        <v>0</v>
      </c>
      <c r="AD484">
        <f t="shared" si="183"/>
        <v>0</v>
      </c>
      <c r="AE484">
        <f t="shared" si="184"/>
        <v>0</v>
      </c>
      <c r="AF484">
        <f t="shared" si="195"/>
        <v>0</v>
      </c>
      <c r="AG484">
        <f t="shared" si="196"/>
        <v>0</v>
      </c>
      <c r="AH484">
        <f t="shared" si="197"/>
        <v>0</v>
      </c>
      <c r="AI484">
        <f t="shared" si="198"/>
        <v>0</v>
      </c>
      <c r="AJ484">
        <f t="shared" si="199"/>
        <v>0</v>
      </c>
    </row>
    <row r="485" spans="5:36" x14ac:dyDescent="0.2">
      <c r="E485">
        <f t="shared" si="185"/>
        <v>0</v>
      </c>
      <c r="F485">
        <f t="shared" si="175"/>
        <v>0</v>
      </c>
      <c r="G485">
        <f t="shared" si="176"/>
        <v>0</v>
      </c>
      <c r="H485">
        <f t="shared" si="177"/>
        <v>0</v>
      </c>
      <c r="I485">
        <f t="shared" si="186"/>
        <v>0</v>
      </c>
      <c r="J485">
        <f t="shared" si="187"/>
        <v>0</v>
      </c>
      <c r="K485">
        <f t="shared" si="188"/>
        <v>0</v>
      </c>
      <c r="L485">
        <f t="shared" si="189"/>
        <v>0</v>
      </c>
      <c r="M485">
        <f t="shared" si="190"/>
        <v>0</v>
      </c>
      <c r="N485">
        <f t="shared" si="191"/>
        <v>0</v>
      </c>
      <c r="O485">
        <f>IF($B$14,_xlfn.IFNA(INDEX(תמותה!$A$1:$E$121,MATCH(F485,תמותה!$A$1:A$121,0),IF($B$9="זכר",2,4)),1),0)</f>
        <v>0</v>
      </c>
      <c r="P485">
        <f>IF($B$14,_xlfn.IFNA(INDEX('שיפור תמותה'!$A$1:$E$8743,MATCH(F485&amp;G485,'שיפור תמותה'!$C$1:$C$8743,0),IF($B$9="זכר",4,5)),1),0)</f>
        <v>0</v>
      </c>
      <c r="Q485">
        <f>IF($B$14,_xlfn.IFNA(INDEX('שיפור תמותה'!$A$1:$E$8743,MATCH(F485&amp;G485-1,'שיפור תמותה'!$C$1:$C$8743,0),IF($B$9="זכר",4,5)),1),0)</f>
        <v>0</v>
      </c>
      <c r="R485">
        <f t="shared" si="178"/>
        <v>0</v>
      </c>
      <c r="S485">
        <f t="shared" si="179"/>
        <v>0</v>
      </c>
      <c r="T485">
        <f t="shared" si="192"/>
        <v>0</v>
      </c>
      <c r="U485">
        <f t="shared" si="180"/>
        <v>0</v>
      </c>
      <c r="V485">
        <f t="shared" si="181"/>
        <v>0</v>
      </c>
      <c r="W485">
        <f t="shared" si="193"/>
        <v>0</v>
      </c>
      <c r="X485">
        <f>IF($B$15,_xlfn.IFNA(INDEX(תמותה!$A$1:$E$121,MATCH(U485,תמותה!$A$1:A$121,0),IF($B$11="זכר",2,4)),1),0)</f>
        <v>0</v>
      </c>
      <c r="Y485">
        <f>IF($B$15,_xlfn.IFNA(INDEX('שיפור תמותה'!$A$1:$E$8743,MATCH(U485&amp;V485,'שיפור תמותה'!$C$1:$C$8743,0),IF($B$11="זכר",4,5)),1),0)</f>
        <v>0</v>
      </c>
      <c r="Z485">
        <f>IF($B$15,_xlfn.IFNA(INDEX('שיפור תמותה'!$A$1:$E$8743,MATCH(U485&amp;V485-1,'שיפור תמותה'!$C$1:$C$8743,0),IF($B$11="זכר",4,5)),1),0)</f>
        <v>0</v>
      </c>
      <c r="AA485">
        <f t="shared" si="182"/>
        <v>0</v>
      </c>
      <c r="AB485">
        <f t="shared" si="194"/>
        <v>0</v>
      </c>
      <c r="AC485">
        <f>IF($B$15,_xlfn.IFNA(INDEX(תמותה!$A$1:$E$121,MATCH(U485,תמותה!$A$1:A$121,0),IF($B$11="זכר",3,5)),1),0)</f>
        <v>0</v>
      </c>
      <c r="AD485">
        <f t="shared" si="183"/>
        <v>0</v>
      </c>
      <c r="AE485">
        <f t="shared" si="184"/>
        <v>0</v>
      </c>
      <c r="AF485">
        <f t="shared" si="195"/>
        <v>0</v>
      </c>
      <c r="AG485">
        <f t="shared" si="196"/>
        <v>0</v>
      </c>
      <c r="AH485">
        <f t="shared" si="197"/>
        <v>0</v>
      </c>
      <c r="AI485">
        <f t="shared" si="198"/>
        <v>0</v>
      </c>
      <c r="AJ485">
        <f t="shared" si="199"/>
        <v>0</v>
      </c>
    </row>
    <row r="486" spans="5:36" x14ac:dyDescent="0.2">
      <c r="E486">
        <f t="shared" si="185"/>
        <v>0</v>
      </c>
      <c r="F486">
        <f t="shared" si="175"/>
        <v>0</v>
      </c>
      <c r="G486">
        <f t="shared" si="176"/>
        <v>0</v>
      </c>
      <c r="H486">
        <f t="shared" si="177"/>
        <v>0</v>
      </c>
      <c r="I486">
        <f t="shared" si="186"/>
        <v>0</v>
      </c>
      <c r="J486">
        <f t="shared" si="187"/>
        <v>0</v>
      </c>
      <c r="K486">
        <f t="shared" si="188"/>
        <v>0</v>
      </c>
      <c r="L486">
        <f t="shared" si="189"/>
        <v>0</v>
      </c>
      <c r="M486">
        <f t="shared" si="190"/>
        <v>0</v>
      </c>
      <c r="N486">
        <f t="shared" si="191"/>
        <v>0</v>
      </c>
      <c r="O486">
        <f>IF($B$14,_xlfn.IFNA(INDEX(תמותה!$A$1:$E$121,MATCH(F486,תמותה!$A$1:A$121,0),IF($B$9="זכר",2,4)),1),0)</f>
        <v>0</v>
      </c>
      <c r="P486">
        <f>IF($B$14,_xlfn.IFNA(INDEX('שיפור תמותה'!$A$1:$E$8743,MATCH(F486&amp;G486,'שיפור תמותה'!$C$1:$C$8743,0),IF($B$9="זכר",4,5)),1),0)</f>
        <v>0</v>
      </c>
      <c r="Q486">
        <f>IF($B$14,_xlfn.IFNA(INDEX('שיפור תמותה'!$A$1:$E$8743,MATCH(F486&amp;G486-1,'שיפור תמותה'!$C$1:$C$8743,0),IF($B$9="זכר",4,5)),1),0)</f>
        <v>0</v>
      </c>
      <c r="R486">
        <f t="shared" si="178"/>
        <v>0</v>
      </c>
      <c r="S486">
        <f t="shared" si="179"/>
        <v>0</v>
      </c>
      <c r="T486">
        <f t="shared" si="192"/>
        <v>0</v>
      </c>
      <c r="U486">
        <f t="shared" si="180"/>
        <v>0</v>
      </c>
      <c r="V486">
        <f t="shared" si="181"/>
        <v>0</v>
      </c>
      <c r="W486">
        <f t="shared" si="193"/>
        <v>0</v>
      </c>
      <c r="X486">
        <f>IF($B$15,_xlfn.IFNA(INDEX(תמותה!$A$1:$E$121,MATCH(U486,תמותה!$A$1:A$121,0),IF($B$11="זכר",2,4)),1),0)</f>
        <v>0</v>
      </c>
      <c r="Y486">
        <f>IF($B$15,_xlfn.IFNA(INDEX('שיפור תמותה'!$A$1:$E$8743,MATCH(U486&amp;V486,'שיפור תמותה'!$C$1:$C$8743,0),IF($B$11="זכר",4,5)),1),0)</f>
        <v>0</v>
      </c>
      <c r="Z486">
        <f>IF($B$15,_xlfn.IFNA(INDEX('שיפור תמותה'!$A$1:$E$8743,MATCH(U486&amp;V486-1,'שיפור תמותה'!$C$1:$C$8743,0),IF($B$11="זכר",4,5)),1),0)</f>
        <v>0</v>
      </c>
      <c r="AA486">
        <f t="shared" si="182"/>
        <v>0</v>
      </c>
      <c r="AB486">
        <f t="shared" si="194"/>
        <v>0</v>
      </c>
      <c r="AC486">
        <f>IF($B$15,_xlfn.IFNA(INDEX(תמותה!$A$1:$E$121,MATCH(U486,תמותה!$A$1:A$121,0),IF($B$11="זכר",3,5)),1),0)</f>
        <v>0</v>
      </c>
      <c r="AD486">
        <f t="shared" si="183"/>
        <v>0</v>
      </c>
      <c r="AE486">
        <f t="shared" si="184"/>
        <v>0</v>
      </c>
      <c r="AF486">
        <f t="shared" si="195"/>
        <v>0</v>
      </c>
      <c r="AG486">
        <f t="shared" si="196"/>
        <v>0</v>
      </c>
      <c r="AH486">
        <f t="shared" si="197"/>
        <v>0</v>
      </c>
      <c r="AI486">
        <f t="shared" si="198"/>
        <v>0</v>
      </c>
      <c r="AJ486">
        <f t="shared" si="199"/>
        <v>0</v>
      </c>
    </row>
    <row r="487" spans="5:36" x14ac:dyDescent="0.2">
      <c r="E487">
        <f t="shared" si="185"/>
        <v>0</v>
      </c>
      <c r="F487">
        <f t="shared" si="175"/>
        <v>0</v>
      </c>
      <c r="G487">
        <f t="shared" si="176"/>
        <v>0</v>
      </c>
      <c r="H487">
        <f t="shared" si="177"/>
        <v>0</v>
      </c>
      <c r="I487">
        <f t="shared" si="186"/>
        <v>0</v>
      </c>
      <c r="J487">
        <f t="shared" si="187"/>
        <v>0</v>
      </c>
      <c r="K487">
        <f t="shared" si="188"/>
        <v>0</v>
      </c>
      <c r="L487">
        <f t="shared" si="189"/>
        <v>0</v>
      </c>
      <c r="M487">
        <f t="shared" si="190"/>
        <v>0</v>
      </c>
      <c r="N487">
        <f t="shared" si="191"/>
        <v>0</v>
      </c>
      <c r="O487">
        <f>IF($B$14,_xlfn.IFNA(INDEX(תמותה!$A$1:$E$121,MATCH(F487,תמותה!$A$1:A$121,0),IF($B$9="זכר",2,4)),1),0)</f>
        <v>0</v>
      </c>
      <c r="P487">
        <f>IF($B$14,_xlfn.IFNA(INDEX('שיפור תמותה'!$A$1:$E$8743,MATCH(F487&amp;G487,'שיפור תמותה'!$C$1:$C$8743,0),IF($B$9="זכר",4,5)),1),0)</f>
        <v>0</v>
      </c>
      <c r="Q487">
        <f>IF($B$14,_xlfn.IFNA(INDEX('שיפור תמותה'!$A$1:$E$8743,MATCH(F487&amp;G487-1,'שיפור תמותה'!$C$1:$C$8743,0),IF($B$9="זכר",4,5)),1),0)</f>
        <v>0</v>
      </c>
      <c r="R487">
        <f t="shared" si="178"/>
        <v>0</v>
      </c>
      <c r="S487">
        <f t="shared" si="179"/>
        <v>0</v>
      </c>
      <c r="T487">
        <f t="shared" si="192"/>
        <v>0</v>
      </c>
      <c r="U487">
        <f t="shared" si="180"/>
        <v>0</v>
      </c>
      <c r="V487">
        <f t="shared" si="181"/>
        <v>0</v>
      </c>
      <c r="W487">
        <f t="shared" si="193"/>
        <v>0</v>
      </c>
      <c r="X487">
        <f>IF($B$15,_xlfn.IFNA(INDEX(תמותה!$A$1:$E$121,MATCH(U487,תמותה!$A$1:A$121,0),IF($B$11="זכר",2,4)),1),0)</f>
        <v>0</v>
      </c>
      <c r="Y487">
        <f>IF($B$15,_xlfn.IFNA(INDEX('שיפור תמותה'!$A$1:$E$8743,MATCH(U487&amp;V487,'שיפור תמותה'!$C$1:$C$8743,0),IF($B$11="זכר",4,5)),1),0)</f>
        <v>0</v>
      </c>
      <c r="Z487">
        <f>IF($B$15,_xlfn.IFNA(INDEX('שיפור תמותה'!$A$1:$E$8743,MATCH(U487&amp;V487-1,'שיפור תמותה'!$C$1:$C$8743,0),IF($B$11="זכר",4,5)),1),0)</f>
        <v>0</v>
      </c>
      <c r="AA487">
        <f t="shared" si="182"/>
        <v>0</v>
      </c>
      <c r="AB487">
        <f t="shared" si="194"/>
        <v>0</v>
      </c>
      <c r="AC487">
        <f>IF($B$15,_xlfn.IFNA(INDEX(תמותה!$A$1:$E$121,MATCH(U487,תמותה!$A$1:A$121,0),IF($B$11="זכר",3,5)),1),0)</f>
        <v>0</v>
      </c>
      <c r="AD487">
        <f t="shared" si="183"/>
        <v>0</v>
      </c>
      <c r="AE487">
        <f t="shared" si="184"/>
        <v>0</v>
      </c>
      <c r="AF487">
        <f t="shared" si="195"/>
        <v>0</v>
      </c>
      <c r="AG487">
        <f t="shared" si="196"/>
        <v>0</v>
      </c>
      <c r="AH487">
        <f t="shared" si="197"/>
        <v>0</v>
      </c>
      <c r="AI487">
        <f t="shared" si="198"/>
        <v>0</v>
      </c>
      <c r="AJ487">
        <f t="shared" si="199"/>
        <v>0</v>
      </c>
    </row>
    <row r="488" spans="5:36" x14ac:dyDescent="0.2">
      <c r="E488">
        <f t="shared" si="185"/>
        <v>0</v>
      </c>
      <c r="F488">
        <f t="shared" si="175"/>
        <v>0</v>
      </c>
      <c r="G488">
        <f t="shared" si="176"/>
        <v>0</v>
      </c>
      <c r="H488">
        <f t="shared" si="177"/>
        <v>0</v>
      </c>
      <c r="I488">
        <f t="shared" si="186"/>
        <v>0</v>
      </c>
      <c r="J488">
        <f t="shared" si="187"/>
        <v>0</v>
      </c>
      <c r="K488">
        <f t="shared" si="188"/>
        <v>0</v>
      </c>
      <c r="L488">
        <f t="shared" si="189"/>
        <v>0</v>
      </c>
      <c r="M488">
        <f t="shared" si="190"/>
        <v>0</v>
      </c>
      <c r="N488">
        <f t="shared" si="191"/>
        <v>0</v>
      </c>
      <c r="O488">
        <f>IF($B$14,_xlfn.IFNA(INDEX(תמותה!$A$1:$E$121,MATCH(F488,תמותה!$A$1:A$121,0),IF($B$9="זכר",2,4)),1),0)</f>
        <v>0</v>
      </c>
      <c r="P488">
        <f>IF($B$14,_xlfn.IFNA(INDEX('שיפור תמותה'!$A$1:$E$8743,MATCH(F488&amp;G488,'שיפור תמותה'!$C$1:$C$8743,0),IF($B$9="זכר",4,5)),1),0)</f>
        <v>0</v>
      </c>
      <c r="Q488">
        <f>IF($B$14,_xlfn.IFNA(INDEX('שיפור תמותה'!$A$1:$E$8743,MATCH(F488&amp;G488-1,'שיפור תמותה'!$C$1:$C$8743,0),IF($B$9="זכר",4,5)),1),0)</f>
        <v>0</v>
      </c>
      <c r="R488">
        <f t="shared" si="178"/>
        <v>0</v>
      </c>
      <c r="S488">
        <f t="shared" si="179"/>
        <v>0</v>
      </c>
      <c r="T488">
        <f t="shared" si="192"/>
        <v>0</v>
      </c>
      <c r="U488">
        <f t="shared" si="180"/>
        <v>0</v>
      </c>
      <c r="V488">
        <f t="shared" si="181"/>
        <v>0</v>
      </c>
      <c r="W488">
        <f t="shared" si="193"/>
        <v>0</v>
      </c>
      <c r="X488">
        <f>IF($B$15,_xlfn.IFNA(INDEX(תמותה!$A$1:$E$121,MATCH(U488,תמותה!$A$1:A$121,0),IF($B$11="זכר",2,4)),1),0)</f>
        <v>0</v>
      </c>
      <c r="Y488">
        <f>IF($B$15,_xlfn.IFNA(INDEX('שיפור תמותה'!$A$1:$E$8743,MATCH(U488&amp;V488,'שיפור תמותה'!$C$1:$C$8743,0),IF($B$11="זכר",4,5)),1),0)</f>
        <v>0</v>
      </c>
      <c r="Z488">
        <f>IF($B$15,_xlfn.IFNA(INDEX('שיפור תמותה'!$A$1:$E$8743,MATCH(U488&amp;V488-1,'שיפור תמותה'!$C$1:$C$8743,0),IF($B$11="זכר",4,5)),1),0)</f>
        <v>0</v>
      </c>
      <c r="AA488">
        <f t="shared" si="182"/>
        <v>0</v>
      </c>
      <c r="AB488">
        <f t="shared" si="194"/>
        <v>0</v>
      </c>
      <c r="AC488">
        <f>IF($B$15,_xlfn.IFNA(INDEX(תמותה!$A$1:$E$121,MATCH(U488,תמותה!$A$1:A$121,0),IF($B$11="זכר",3,5)),1),0)</f>
        <v>0</v>
      </c>
      <c r="AD488">
        <f t="shared" si="183"/>
        <v>0</v>
      </c>
      <c r="AE488">
        <f t="shared" si="184"/>
        <v>0</v>
      </c>
      <c r="AF488">
        <f t="shared" si="195"/>
        <v>0</v>
      </c>
      <c r="AG488">
        <f t="shared" si="196"/>
        <v>0</v>
      </c>
      <c r="AH488">
        <f t="shared" si="197"/>
        <v>0</v>
      </c>
      <c r="AI488">
        <f t="shared" si="198"/>
        <v>0</v>
      </c>
      <c r="AJ488">
        <f t="shared" si="199"/>
        <v>0</v>
      </c>
    </row>
    <row r="489" spans="5:36" x14ac:dyDescent="0.2">
      <c r="E489">
        <f t="shared" si="185"/>
        <v>0</v>
      </c>
      <c r="F489">
        <f t="shared" si="175"/>
        <v>0</v>
      </c>
      <c r="G489">
        <f t="shared" si="176"/>
        <v>0</v>
      </c>
      <c r="H489">
        <f t="shared" si="177"/>
        <v>0</v>
      </c>
      <c r="I489">
        <f t="shared" si="186"/>
        <v>0</v>
      </c>
      <c r="J489">
        <f t="shared" si="187"/>
        <v>0</v>
      </c>
      <c r="K489">
        <f t="shared" si="188"/>
        <v>0</v>
      </c>
      <c r="L489">
        <f t="shared" si="189"/>
        <v>0</v>
      </c>
      <c r="M489">
        <f t="shared" si="190"/>
        <v>0</v>
      </c>
      <c r="N489">
        <f t="shared" si="191"/>
        <v>0</v>
      </c>
      <c r="O489">
        <f>IF($B$14,_xlfn.IFNA(INDEX(תמותה!$A$1:$E$121,MATCH(F489,תמותה!$A$1:A$121,0),IF($B$9="זכר",2,4)),1),0)</f>
        <v>0</v>
      </c>
      <c r="P489">
        <f>IF($B$14,_xlfn.IFNA(INDEX('שיפור תמותה'!$A$1:$E$8743,MATCH(F489&amp;G489,'שיפור תמותה'!$C$1:$C$8743,0),IF($B$9="זכר",4,5)),1),0)</f>
        <v>0</v>
      </c>
      <c r="Q489">
        <f>IF($B$14,_xlfn.IFNA(INDEX('שיפור תמותה'!$A$1:$E$8743,MATCH(F489&amp;G489-1,'שיפור תמותה'!$C$1:$C$8743,0),IF($B$9="זכר",4,5)),1),0)</f>
        <v>0</v>
      </c>
      <c r="R489">
        <f t="shared" si="178"/>
        <v>0</v>
      </c>
      <c r="S489">
        <f t="shared" si="179"/>
        <v>0</v>
      </c>
      <c r="T489">
        <f t="shared" si="192"/>
        <v>0</v>
      </c>
      <c r="U489">
        <f t="shared" si="180"/>
        <v>0</v>
      </c>
      <c r="V489">
        <f t="shared" si="181"/>
        <v>0</v>
      </c>
      <c r="W489">
        <f t="shared" si="193"/>
        <v>0</v>
      </c>
      <c r="X489">
        <f>IF($B$15,_xlfn.IFNA(INDEX(תמותה!$A$1:$E$121,MATCH(U489,תמותה!$A$1:A$121,0),IF($B$11="זכר",2,4)),1),0)</f>
        <v>0</v>
      </c>
      <c r="Y489">
        <f>IF($B$15,_xlfn.IFNA(INDEX('שיפור תמותה'!$A$1:$E$8743,MATCH(U489&amp;V489,'שיפור תמותה'!$C$1:$C$8743,0),IF($B$11="זכר",4,5)),1),0)</f>
        <v>0</v>
      </c>
      <c r="Z489">
        <f>IF($B$15,_xlfn.IFNA(INDEX('שיפור תמותה'!$A$1:$E$8743,MATCH(U489&amp;V489-1,'שיפור תמותה'!$C$1:$C$8743,0),IF($B$11="זכר",4,5)),1),0)</f>
        <v>0</v>
      </c>
      <c r="AA489">
        <f t="shared" si="182"/>
        <v>0</v>
      </c>
      <c r="AB489">
        <f t="shared" si="194"/>
        <v>0</v>
      </c>
      <c r="AC489">
        <f>IF($B$15,_xlfn.IFNA(INDEX(תמותה!$A$1:$E$121,MATCH(U489,תמותה!$A$1:A$121,0),IF($B$11="זכר",3,5)),1),0)</f>
        <v>0</v>
      </c>
      <c r="AD489">
        <f t="shared" si="183"/>
        <v>0</v>
      </c>
      <c r="AE489">
        <f t="shared" si="184"/>
        <v>0</v>
      </c>
      <c r="AF489">
        <f t="shared" si="195"/>
        <v>0</v>
      </c>
      <c r="AG489">
        <f t="shared" si="196"/>
        <v>0</v>
      </c>
      <c r="AH489">
        <f t="shared" si="197"/>
        <v>0</v>
      </c>
      <c r="AI489">
        <f t="shared" si="198"/>
        <v>0</v>
      </c>
      <c r="AJ489">
        <f t="shared" si="199"/>
        <v>0</v>
      </c>
    </row>
    <row r="490" spans="5:36" x14ac:dyDescent="0.2">
      <c r="E490">
        <f t="shared" si="185"/>
        <v>0</v>
      </c>
      <c r="F490">
        <f t="shared" si="175"/>
        <v>0</v>
      </c>
      <c r="G490">
        <f t="shared" si="176"/>
        <v>0</v>
      </c>
      <c r="H490">
        <f t="shared" si="177"/>
        <v>0</v>
      </c>
      <c r="I490">
        <f t="shared" si="186"/>
        <v>0</v>
      </c>
      <c r="J490">
        <f t="shared" si="187"/>
        <v>0</v>
      </c>
      <c r="K490">
        <f t="shared" si="188"/>
        <v>0</v>
      </c>
      <c r="L490">
        <f t="shared" si="189"/>
        <v>0</v>
      </c>
      <c r="M490">
        <f t="shared" si="190"/>
        <v>0</v>
      </c>
      <c r="N490">
        <f t="shared" si="191"/>
        <v>0</v>
      </c>
      <c r="O490">
        <f>IF($B$14,_xlfn.IFNA(INDEX(תמותה!$A$1:$E$121,MATCH(F490,תמותה!$A$1:A$121,0),IF($B$9="זכר",2,4)),1),0)</f>
        <v>0</v>
      </c>
      <c r="P490">
        <f>IF($B$14,_xlfn.IFNA(INDEX('שיפור תמותה'!$A$1:$E$8743,MATCH(F490&amp;G490,'שיפור תמותה'!$C$1:$C$8743,0),IF($B$9="זכר",4,5)),1),0)</f>
        <v>0</v>
      </c>
      <c r="Q490">
        <f>IF($B$14,_xlfn.IFNA(INDEX('שיפור תמותה'!$A$1:$E$8743,MATCH(F490&amp;G490-1,'שיפור תמותה'!$C$1:$C$8743,0),IF($B$9="זכר",4,5)),1),0)</f>
        <v>0</v>
      </c>
      <c r="R490">
        <f t="shared" si="178"/>
        <v>0</v>
      </c>
      <c r="S490">
        <f t="shared" si="179"/>
        <v>0</v>
      </c>
      <c r="T490">
        <f t="shared" si="192"/>
        <v>0</v>
      </c>
      <c r="U490">
        <f t="shared" si="180"/>
        <v>0</v>
      </c>
      <c r="V490">
        <f t="shared" si="181"/>
        <v>0</v>
      </c>
      <c r="W490">
        <f t="shared" si="193"/>
        <v>0</v>
      </c>
      <c r="X490">
        <f>IF($B$15,_xlfn.IFNA(INDEX(תמותה!$A$1:$E$121,MATCH(U490,תמותה!$A$1:A$121,0),IF($B$11="זכר",2,4)),1),0)</f>
        <v>0</v>
      </c>
      <c r="Y490">
        <f>IF($B$15,_xlfn.IFNA(INDEX('שיפור תמותה'!$A$1:$E$8743,MATCH(U490&amp;V490,'שיפור תמותה'!$C$1:$C$8743,0),IF($B$11="זכר",4,5)),1),0)</f>
        <v>0</v>
      </c>
      <c r="Z490">
        <f>IF($B$15,_xlfn.IFNA(INDEX('שיפור תמותה'!$A$1:$E$8743,MATCH(U490&amp;V490-1,'שיפור תמותה'!$C$1:$C$8743,0),IF($B$11="זכר",4,5)),1),0)</f>
        <v>0</v>
      </c>
      <c r="AA490">
        <f t="shared" si="182"/>
        <v>0</v>
      </c>
      <c r="AB490">
        <f t="shared" si="194"/>
        <v>0</v>
      </c>
      <c r="AC490">
        <f>IF($B$15,_xlfn.IFNA(INDEX(תמותה!$A$1:$E$121,MATCH(U490,תמותה!$A$1:A$121,0),IF($B$11="זכר",3,5)),1),0)</f>
        <v>0</v>
      </c>
      <c r="AD490">
        <f t="shared" si="183"/>
        <v>0</v>
      </c>
      <c r="AE490">
        <f t="shared" si="184"/>
        <v>0</v>
      </c>
      <c r="AF490">
        <f t="shared" si="195"/>
        <v>0</v>
      </c>
      <c r="AG490">
        <f t="shared" si="196"/>
        <v>0</v>
      </c>
      <c r="AH490">
        <f t="shared" si="197"/>
        <v>0</v>
      </c>
      <c r="AI490">
        <f t="shared" si="198"/>
        <v>0</v>
      </c>
      <c r="AJ490">
        <f t="shared" si="199"/>
        <v>0</v>
      </c>
    </row>
    <row r="491" spans="5:36" x14ac:dyDescent="0.2">
      <c r="E491">
        <f t="shared" si="185"/>
        <v>0</v>
      </c>
      <c r="F491">
        <f t="shared" si="175"/>
        <v>0</v>
      </c>
      <c r="G491">
        <f t="shared" si="176"/>
        <v>0</v>
      </c>
      <c r="H491">
        <f t="shared" si="177"/>
        <v>0</v>
      </c>
      <c r="I491">
        <f t="shared" si="186"/>
        <v>0</v>
      </c>
      <c r="J491">
        <f t="shared" si="187"/>
        <v>0</v>
      </c>
      <c r="K491">
        <f t="shared" si="188"/>
        <v>0</v>
      </c>
      <c r="L491">
        <f t="shared" si="189"/>
        <v>0</v>
      </c>
      <c r="M491">
        <f t="shared" si="190"/>
        <v>0</v>
      </c>
      <c r="N491">
        <f t="shared" si="191"/>
        <v>0</v>
      </c>
      <c r="O491">
        <f>IF($B$14,_xlfn.IFNA(INDEX(תמותה!$A$1:$E$121,MATCH(F491,תמותה!$A$1:A$121,0),IF($B$9="זכר",2,4)),1),0)</f>
        <v>0</v>
      </c>
      <c r="P491">
        <f>IF($B$14,_xlfn.IFNA(INDEX('שיפור תמותה'!$A$1:$E$8743,MATCH(F491&amp;G491,'שיפור תמותה'!$C$1:$C$8743,0),IF($B$9="זכר",4,5)),1),0)</f>
        <v>0</v>
      </c>
      <c r="Q491">
        <f>IF($B$14,_xlfn.IFNA(INDEX('שיפור תמותה'!$A$1:$E$8743,MATCH(F491&amp;G491-1,'שיפור תמותה'!$C$1:$C$8743,0),IF($B$9="זכר",4,5)),1),0)</f>
        <v>0</v>
      </c>
      <c r="R491">
        <f t="shared" si="178"/>
        <v>0</v>
      </c>
      <c r="S491">
        <f t="shared" si="179"/>
        <v>0</v>
      </c>
      <c r="T491">
        <f t="shared" si="192"/>
        <v>0</v>
      </c>
      <c r="U491">
        <f t="shared" si="180"/>
        <v>0</v>
      </c>
      <c r="V491">
        <f t="shared" si="181"/>
        <v>0</v>
      </c>
      <c r="W491">
        <f t="shared" si="193"/>
        <v>0</v>
      </c>
      <c r="X491">
        <f>IF($B$15,_xlfn.IFNA(INDEX(תמותה!$A$1:$E$121,MATCH(U491,תמותה!$A$1:A$121,0),IF($B$11="זכר",2,4)),1),0)</f>
        <v>0</v>
      </c>
      <c r="Y491">
        <f>IF($B$15,_xlfn.IFNA(INDEX('שיפור תמותה'!$A$1:$E$8743,MATCH(U491&amp;V491,'שיפור תמותה'!$C$1:$C$8743,0),IF($B$11="זכר",4,5)),1),0)</f>
        <v>0</v>
      </c>
      <c r="Z491">
        <f>IF($B$15,_xlfn.IFNA(INDEX('שיפור תמותה'!$A$1:$E$8743,MATCH(U491&amp;V491-1,'שיפור תמותה'!$C$1:$C$8743,0),IF($B$11="זכר",4,5)),1),0)</f>
        <v>0</v>
      </c>
      <c r="AA491">
        <f t="shared" si="182"/>
        <v>0</v>
      </c>
      <c r="AB491">
        <f t="shared" si="194"/>
        <v>0</v>
      </c>
      <c r="AC491">
        <f>IF($B$15,_xlfn.IFNA(INDEX(תמותה!$A$1:$E$121,MATCH(U491,תמותה!$A$1:A$121,0),IF($B$11="זכר",3,5)),1),0)</f>
        <v>0</v>
      </c>
      <c r="AD491">
        <f t="shared" si="183"/>
        <v>0</v>
      </c>
      <c r="AE491">
        <f t="shared" si="184"/>
        <v>0</v>
      </c>
      <c r="AF491">
        <f t="shared" si="195"/>
        <v>0</v>
      </c>
      <c r="AG491">
        <f t="shared" si="196"/>
        <v>0</v>
      </c>
      <c r="AH491">
        <f t="shared" si="197"/>
        <v>0</v>
      </c>
      <c r="AI491">
        <f t="shared" si="198"/>
        <v>0</v>
      </c>
      <c r="AJ491">
        <f t="shared" si="199"/>
        <v>0</v>
      </c>
    </row>
    <row r="492" spans="5:36" x14ac:dyDescent="0.2">
      <c r="E492">
        <f t="shared" si="185"/>
        <v>0</v>
      </c>
      <c r="F492">
        <f t="shared" si="175"/>
        <v>0</v>
      </c>
      <c r="G492">
        <f t="shared" si="176"/>
        <v>0</v>
      </c>
      <c r="H492">
        <f t="shared" si="177"/>
        <v>0</v>
      </c>
      <c r="I492">
        <f t="shared" si="186"/>
        <v>0</v>
      </c>
      <c r="J492">
        <f t="shared" si="187"/>
        <v>0</v>
      </c>
      <c r="K492">
        <f t="shared" si="188"/>
        <v>0</v>
      </c>
      <c r="L492">
        <f t="shared" si="189"/>
        <v>0</v>
      </c>
      <c r="M492">
        <f t="shared" si="190"/>
        <v>0</v>
      </c>
      <c r="N492">
        <f t="shared" si="191"/>
        <v>0</v>
      </c>
      <c r="O492">
        <f>IF($B$14,_xlfn.IFNA(INDEX(תמותה!$A$1:$E$121,MATCH(F492,תמותה!$A$1:A$121,0),IF($B$9="זכר",2,4)),1),0)</f>
        <v>0</v>
      </c>
      <c r="P492">
        <f>IF($B$14,_xlfn.IFNA(INDEX('שיפור תמותה'!$A$1:$E$8743,MATCH(F492&amp;G492,'שיפור תמותה'!$C$1:$C$8743,0),IF($B$9="זכר",4,5)),1),0)</f>
        <v>0</v>
      </c>
      <c r="Q492">
        <f>IF($B$14,_xlfn.IFNA(INDEX('שיפור תמותה'!$A$1:$E$8743,MATCH(F492&amp;G492-1,'שיפור תמותה'!$C$1:$C$8743,0),IF($B$9="זכר",4,5)),1),0)</f>
        <v>0</v>
      </c>
      <c r="R492">
        <f t="shared" si="178"/>
        <v>0</v>
      </c>
      <c r="S492">
        <f t="shared" si="179"/>
        <v>0</v>
      </c>
      <c r="T492">
        <f t="shared" si="192"/>
        <v>0</v>
      </c>
      <c r="U492">
        <f t="shared" si="180"/>
        <v>0</v>
      </c>
      <c r="V492">
        <f t="shared" si="181"/>
        <v>0</v>
      </c>
      <c r="W492">
        <f t="shared" si="193"/>
        <v>0</v>
      </c>
      <c r="X492">
        <f>IF($B$15,_xlfn.IFNA(INDEX(תמותה!$A$1:$E$121,MATCH(U492,תמותה!$A$1:A$121,0),IF($B$11="זכר",2,4)),1),0)</f>
        <v>0</v>
      </c>
      <c r="Y492">
        <f>IF($B$15,_xlfn.IFNA(INDEX('שיפור תמותה'!$A$1:$E$8743,MATCH(U492&amp;V492,'שיפור תמותה'!$C$1:$C$8743,0),IF($B$11="זכר",4,5)),1),0)</f>
        <v>0</v>
      </c>
      <c r="Z492">
        <f>IF($B$15,_xlfn.IFNA(INDEX('שיפור תמותה'!$A$1:$E$8743,MATCH(U492&amp;V492-1,'שיפור תמותה'!$C$1:$C$8743,0),IF($B$11="זכר",4,5)),1),0)</f>
        <v>0</v>
      </c>
      <c r="AA492">
        <f t="shared" si="182"/>
        <v>0</v>
      </c>
      <c r="AB492">
        <f t="shared" si="194"/>
        <v>0</v>
      </c>
      <c r="AC492">
        <f>IF($B$15,_xlfn.IFNA(INDEX(תמותה!$A$1:$E$121,MATCH(U492,תמותה!$A$1:A$121,0),IF($B$11="זכר",3,5)),1),0)</f>
        <v>0</v>
      </c>
      <c r="AD492">
        <f t="shared" si="183"/>
        <v>0</v>
      </c>
      <c r="AE492">
        <f t="shared" si="184"/>
        <v>0</v>
      </c>
      <c r="AF492">
        <f t="shared" si="195"/>
        <v>0</v>
      </c>
      <c r="AG492">
        <f t="shared" si="196"/>
        <v>0</v>
      </c>
      <c r="AH492">
        <f t="shared" si="197"/>
        <v>0</v>
      </c>
      <c r="AI492">
        <f t="shared" si="198"/>
        <v>0</v>
      </c>
      <c r="AJ492">
        <f t="shared" si="199"/>
        <v>0</v>
      </c>
    </row>
    <row r="493" spans="5:36" x14ac:dyDescent="0.2">
      <c r="E493">
        <f t="shared" si="185"/>
        <v>0</v>
      </c>
      <c r="F493">
        <f t="shared" si="175"/>
        <v>0</v>
      </c>
      <c r="G493">
        <f t="shared" si="176"/>
        <v>0</v>
      </c>
      <c r="H493">
        <f t="shared" si="177"/>
        <v>0</v>
      </c>
      <c r="I493">
        <f t="shared" si="186"/>
        <v>0</v>
      </c>
      <c r="J493">
        <f t="shared" si="187"/>
        <v>0</v>
      </c>
      <c r="K493">
        <f t="shared" si="188"/>
        <v>0</v>
      </c>
      <c r="L493">
        <f t="shared" si="189"/>
        <v>0</v>
      </c>
      <c r="M493">
        <f t="shared" si="190"/>
        <v>0</v>
      </c>
      <c r="N493">
        <f t="shared" si="191"/>
        <v>0</v>
      </c>
      <c r="O493">
        <f>IF($B$14,_xlfn.IFNA(INDEX(תמותה!$A$1:$E$121,MATCH(F493,תמותה!$A$1:A$121,0),IF($B$9="זכר",2,4)),1),0)</f>
        <v>0</v>
      </c>
      <c r="P493">
        <f>IF($B$14,_xlfn.IFNA(INDEX('שיפור תמותה'!$A$1:$E$8743,MATCH(F493&amp;G493,'שיפור תמותה'!$C$1:$C$8743,0),IF($B$9="זכר",4,5)),1),0)</f>
        <v>0</v>
      </c>
      <c r="Q493">
        <f>IF($B$14,_xlfn.IFNA(INDEX('שיפור תמותה'!$A$1:$E$8743,MATCH(F493&amp;G493-1,'שיפור תמותה'!$C$1:$C$8743,0),IF($B$9="זכר",4,5)),1),0)</f>
        <v>0</v>
      </c>
      <c r="R493">
        <f t="shared" si="178"/>
        <v>0</v>
      </c>
      <c r="S493">
        <f t="shared" si="179"/>
        <v>0</v>
      </c>
      <c r="T493">
        <f t="shared" si="192"/>
        <v>0</v>
      </c>
      <c r="U493">
        <f t="shared" si="180"/>
        <v>0</v>
      </c>
      <c r="V493">
        <f t="shared" si="181"/>
        <v>0</v>
      </c>
      <c r="W493">
        <f t="shared" si="193"/>
        <v>0</v>
      </c>
      <c r="X493">
        <f>IF($B$15,_xlfn.IFNA(INDEX(תמותה!$A$1:$E$121,MATCH(U493,תמותה!$A$1:A$121,0),IF($B$11="זכר",2,4)),1),0)</f>
        <v>0</v>
      </c>
      <c r="Y493">
        <f>IF($B$15,_xlfn.IFNA(INDEX('שיפור תמותה'!$A$1:$E$8743,MATCH(U493&amp;V493,'שיפור תמותה'!$C$1:$C$8743,0),IF($B$11="זכר",4,5)),1),0)</f>
        <v>0</v>
      </c>
      <c r="Z493">
        <f>IF($B$15,_xlfn.IFNA(INDEX('שיפור תמותה'!$A$1:$E$8743,MATCH(U493&amp;V493-1,'שיפור תמותה'!$C$1:$C$8743,0),IF($B$11="זכר",4,5)),1),0)</f>
        <v>0</v>
      </c>
      <c r="AA493">
        <f t="shared" si="182"/>
        <v>0</v>
      </c>
      <c r="AB493">
        <f t="shared" si="194"/>
        <v>0</v>
      </c>
      <c r="AC493">
        <f>IF($B$15,_xlfn.IFNA(INDEX(תמותה!$A$1:$E$121,MATCH(U493,תמותה!$A$1:A$121,0),IF($B$11="זכר",3,5)),1),0)</f>
        <v>0</v>
      </c>
      <c r="AD493">
        <f t="shared" si="183"/>
        <v>0</v>
      </c>
      <c r="AE493">
        <f t="shared" si="184"/>
        <v>0</v>
      </c>
      <c r="AF493">
        <f t="shared" si="195"/>
        <v>0</v>
      </c>
      <c r="AG493">
        <f t="shared" si="196"/>
        <v>0</v>
      </c>
      <c r="AH493">
        <f t="shared" si="197"/>
        <v>0</v>
      </c>
      <c r="AI493">
        <f t="shared" si="198"/>
        <v>0</v>
      </c>
      <c r="AJ493">
        <f t="shared" si="199"/>
        <v>0</v>
      </c>
    </row>
    <row r="494" spans="5:36" x14ac:dyDescent="0.2">
      <c r="E494">
        <f t="shared" si="185"/>
        <v>0</v>
      </c>
      <c r="F494">
        <f t="shared" si="175"/>
        <v>0</v>
      </c>
      <c r="G494">
        <f t="shared" si="176"/>
        <v>0</v>
      </c>
      <c r="H494">
        <f t="shared" si="177"/>
        <v>0</v>
      </c>
      <c r="I494">
        <f t="shared" si="186"/>
        <v>0</v>
      </c>
      <c r="J494">
        <f t="shared" si="187"/>
        <v>0</v>
      </c>
      <c r="K494">
        <f t="shared" si="188"/>
        <v>0</v>
      </c>
      <c r="L494">
        <f t="shared" si="189"/>
        <v>0</v>
      </c>
      <c r="M494">
        <f t="shared" si="190"/>
        <v>0</v>
      </c>
      <c r="N494">
        <f t="shared" si="191"/>
        <v>0</v>
      </c>
      <c r="O494">
        <f>IF($B$14,_xlfn.IFNA(INDEX(תמותה!$A$1:$E$121,MATCH(F494,תמותה!$A$1:A$121,0),IF($B$9="זכר",2,4)),1),0)</f>
        <v>0</v>
      </c>
      <c r="P494">
        <f>IF($B$14,_xlfn.IFNA(INDEX('שיפור תמותה'!$A$1:$E$8743,MATCH(F494&amp;G494,'שיפור תמותה'!$C$1:$C$8743,0),IF($B$9="זכר",4,5)),1),0)</f>
        <v>0</v>
      </c>
      <c r="Q494">
        <f>IF($B$14,_xlfn.IFNA(INDEX('שיפור תמותה'!$A$1:$E$8743,MATCH(F494&amp;G494-1,'שיפור תמותה'!$C$1:$C$8743,0),IF($B$9="זכר",4,5)),1),0)</f>
        <v>0</v>
      </c>
      <c r="R494">
        <f t="shared" si="178"/>
        <v>0</v>
      </c>
      <c r="S494">
        <f t="shared" si="179"/>
        <v>0</v>
      </c>
      <c r="T494">
        <f t="shared" si="192"/>
        <v>0</v>
      </c>
      <c r="U494">
        <f t="shared" si="180"/>
        <v>0</v>
      </c>
      <c r="V494">
        <f t="shared" si="181"/>
        <v>0</v>
      </c>
      <c r="W494">
        <f t="shared" si="193"/>
        <v>0</v>
      </c>
      <c r="X494">
        <f>IF($B$15,_xlfn.IFNA(INDEX(תמותה!$A$1:$E$121,MATCH(U494,תמותה!$A$1:A$121,0),IF($B$11="זכר",2,4)),1),0)</f>
        <v>0</v>
      </c>
      <c r="Y494">
        <f>IF($B$15,_xlfn.IFNA(INDEX('שיפור תמותה'!$A$1:$E$8743,MATCH(U494&amp;V494,'שיפור תמותה'!$C$1:$C$8743,0),IF($B$11="זכר",4,5)),1),0)</f>
        <v>0</v>
      </c>
      <c r="Z494">
        <f>IF($B$15,_xlfn.IFNA(INDEX('שיפור תמותה'!$A$1:$E$8743,MATCH(U494&amp;V494-1,'שיפור תמותה'!$C$1:$C$8743,0),IF($B$11="זכר",4,5)),1),0)</f>
        <v>0</v>
      </c>
      <c r="AA494">
        <f t="shared" si="182"/>
        <v>0</v>
      </c>
      <c r="AB494">
        <f t="shared" si="194"/>
        <v>0</v>
      </c>
      <c r="AC494">
        <f>IF($B$15,_xlfn.IFNA(INDEX(תמותה!$A$1:$E$121,MATCH(U494,תמותה!$A$1:A$121,0),IF($B$11="זכר",3,5)),1),0)</f>
        <v>0</v>
      </c>
      <c r="AD494">
        <f t="shared" si="183"/>
        <v>0</v>
      </c>
      <c r="AE494">
        <f t="shared" si="184"/>
        <v>0</v>
      </c>
      <c r="AF494">
        <f t="shared" si="195"/>
        <v>0</v>
      </c>
      <c r="AG494">
        <f t="shared" si="196"/>
        <v>0</v>
      </c>
      <c r="AH494">
        <f t="shared" si="197"/>
        <v>0</v>
      </c>
      <c r="AI494">
        <f t="shared" si="198"/>
        <v>0</v>
      </c>
      <c r="AJ494">
        <f t="shared" si="199"/>
        <v>0</v>
      </c>
    </row>
    <row r="495" spans="5:36" x14ac:dyDescent="0.2">
      <c r="E495">
        <f t="shared" si="185"/>
        <v>0</v>
      </c>
      <c r="F495">
        <f t="shared" si="175"/>
        <v>0</v>
      </c>
      <c r="G495">
        <f t="shared" si="176"/>
        <v>0</v>
      </c>
      <c r="H495">
        <f t="shared" si="177"/>
        <v>0</v>
      </c>
      <c r="I495">
        <f t="shared" si="186"/>
        <v>0</v>
      </c>
      <c r="J495">
        <f t="shared" si="187"/>
        <v>0</v>
      </c>
      <c r="K495">
        <f t="shared" si="188"/>
        <v>0</v>
      </c>
      <c r="L495">
        <f t="shared" si="189"/>
        <v>0</v>
      </c>
      <c r="M495">
        <f t="shared" si="190"/>
        <v>0</v>
      </c>
      <c r="N495">
        <f t="shared" si="191"/>
        <v>0</v>
      </c>
      <c r="O495">
        <f>IF($B$14,_xlfn.IFNA(INDEX(תמותה!$A$1:$E$121,MATCH(F495,תמותה!$A$1:A$121,0),IF($B$9="זכר",2,4)),1),0)</f>
        <v>0</v>
      </c>
      <c r="P495">
        <f>IF($B$14,_xlfn.IFNA(INDEX('שיפור תמותה'!$A$1:$E$8743,MATCH(F495&amp;G495,'שיפור תמותה'!$C$1:$C$8743,0),IF($B$9="זכר",4,5)),1),0)</f>
        <v>0</v>
      </c>
      <c r="Q495">
        <f>IF($B$14,_xlfn.IFNA(INDEX('שיפור תמותה'!$A$1:$E$8743,MATCH(F495&amp;G495-1,'שיפור תמותה'!$C$1:$C$8743,0),IF($B$9="זכר",4,5)),1),0)</f>
        <v>0</v>
      </c>
      <c r="R495">
        <f t="shared" si="178"/>
        <v>0</v>
      </c>
      <c r="S495">
        <f t="shared" si="179"/>
        <v>0</v>
      </c>
      <c r="T495">
        <f t="shared" si="192"/>
        <v>0</v>
      </c>
      <c r="U495">
        <f t="shared" si="180"/>
        <v>0</v>
      </c>
      <c r="V495">
        <f t="shared" si="181"/>
        <v>0</v>
      </c>
      <c r="W495">
        <f t="shared" si="193"/>
        <v>0</v>
      </c>
      <c r="X495">
        <f>IF($B$15,_xlfn.IFNA(INDEX(תמותה!$A$1:$E$121,MATCH(U495,תמותה!$A$1:A$121,0),IF($B$11="זכר",2,4)),1),0)</f>
        <v>0</v>
      </c>
      <c r="Y495">
        <f>IF($B$15,_xlfn.IFNA(INDEX('שיפור תמותה'!$A$1:$E$8743,MATCH(U495&amp;V495,'שיפור תמותה'!$C$1:$C$8743,0),IF($B$11="זכר",4,5)),1),0)</f>
        <v>0</v>
      </c>
      <c r="Z495">
        <f>IF($B$15,_xlfn.IFNA(INDEX('שיפור תמותה'!$A$1:$E$8743,MATCH(U495&amp;V495-1,'שיפור תמותה'!$C$1:$C$8743,0),IF($B$11="זכר",4,5)),1),0)</f>
        <v>0</v>
      </c>
      <c r="AA495">
        <f t="shared" si="182"/>
        <v>0</v>
      </c>
      <c r="AB495">
        <f t="shared" si="194"/>
        <v>0</v>
      </c>
      <c r="AC495">
        <f>IF($B$15,_xlfn.IFNA(INDEX(תמותה!$A$1:$E$121,MATCH(U495,תמותה!$A$1:A$121,0),IF($B$11="זכר",3,5)),1),0)</f>
        <v>0</v>
      </c>
      <c r="AD495">
        <f t="shared" si="183"/>
        <v>0</v>
      </c>
      <c r="AE495">
        <f t="shared" si="184"/>
        <v>0</v>
      </c>
      <c r="AF495">
        <f t="shared" si="195"/>
        <v>0</v>
      </c>
      <c r="AG495">
        <f t="shared" si="196"/>
        <v>0</v>
      </c>
      <c r="AH495">
        <f t="shared" si="197"/>
        <v>0</v>
      </c>
      <c r="AI495">
        <f t="shared" si="198"/>
        <v>0</v>
      </c>
      <c r="AJ495">
        <f t="shared" si="199"/>
        <v>0</v>
      </c>
    </row>
    <row r="496" spans="5:36" x14ac:dyDescent="0.2">
      <c r="E496">
        <f t="shared" si="185"/>
        <v>0</v>
      </c>
      <c r="F496">
        <f t="shared" si="175"/>
        <v>0</v>
      </c>
      <c r="G496">
        <f t="shared" si="176"/>
        <v>0</v>
      </c>
      <c r="H496">
        <f t="shared" si="177"/>
        <v>0</v>
      </c>
      <c r="I496">
        <f t="shared" si="186"/>
        <v>0</v>
      </c>
      <c r="J496">
        <f t="shared" si="187"/>
        <v>0</v>
      </c>
      <c r="K496">
        <f t="shared" si="188"/>
        <v>0</v>
      </c>
      <c r="L496">
        <f t="shared" si="189"/>
        <v>0</v>
      </c>
      <c r="M496">
        <f t="shared" si="190"/>
        <v>0</v>
      </c>
      <c r="N496">
        <f t="shared" si="191"/>
        <v>0</v>
      </c>
      <c r="O496">
        <f>IF($B$14,_xlfn.IFNA(INDEX(תמותה!$A$1:$E$121,MATCH(F496,תמותה!$A$1:A$121,0),IF($B$9="זכר",2,4)),1),0)</f>
        <v>0</v>
      </c>
      <c r="P496">
        <f>IF($B$14,_xlfn.IFNA(INDEX('שיפור תמותה'!$A$1:$E$8743,MATCH(F496&amp;G496,'שיפור תמותה'!$C$1:$C$8743,0),IF($B$9="זכר",4,5)),1),0)</f>
        <v>0</v>
      </c>
      <c r="Q496">
        <f>IF($B$14,_xlfn.IFNA(INDEX('שיפור תמותה'!$A$1:$E$8743,MATCH(F496&amp;G496-1,'שיפור תמותה'!$C$1:$C$8743,0),IF($B$9="זכר",4,5)),1),0)</f>
        <v>0</v>
      </c>
      <c r="R496">
        <f t="shared" si="178"/>
        <v>0</v>
      </c>
      <c r="S496">
        <f t="shared" si="179"/>
        <v>0</v>
      </c>
      <c r="T496">
        <f t="shared" si="192"/>
        <v>0</v>
      </c>
      <c r="U496">
        <f t="shared" si="180"/>
        <v>0</v>
      </c>
      <c r="V496">
        <f t="shared" si="181"/>
        <v>0</v>
      </c>
      <c r="W496">
        <f t="shared" si="193"/>
        <v>0</v>
      </c>
      <c r="X496">
        <f>IF($B$15,_xlfn.IFNA(INDEX(תמותה!$A$1:$E$121,MATCH(U496,תמותה!$A$1:A$121,0),IF($B$11="זכר",2,4)),1),0)</f>
        <v>0</v>
      </c>
      <c r="Y496">
        <f>IF($B$15,_xlfn.IFNA(INDEX('שיפור תמותה'!$A$1:$E$8743,MATCH(U496&amp;V496,'שיפור תמותה'!$C$1:$C$8743,0),IF($B$11="זכר",4,5)),1),0)</f>
        <v>0</v>
      </c>
      <c r="Z496">
        <f>IF($B$15,_xlfn.IFNA(INDEX('שיפור תמותה'!$A$1:$E$8743,MATCH(U496&amp;V496-1,'שיפור תמותה'!$C$1:$C$8743,0),IF($B$11="זכר",4,5)),1),0)</f>
        <v>0</v>
      </c>
      <c r="AA496">
        <f t="shared" si="182"/>
        <v>0</v>
      </c>
      <c r="AB496">
        <f t="shared" si="194"/>
        <v>0</v>
      </c>
      <c r="AC496">
        <f>IF($B$15,_xlfn.IFNA(INDEX(תמותה!$A$1:$E$121,MATCH(U496,תמותה!$A$1:A$121,0),IF($B$11="זכר",3,5)),1),0)</f>
        <v>0</v>
      </c>
      <c r="AD496">
        <f t="shared" si="183"/>
        <v>0</v>
      </c>
      <c r="AE496">
        <f t="shared" si="184"/>
        <v>0</v>
      </c>
      <c r="AF496">
        <f t="shared" si="195"/>
        <v>0</v>
      </c>
      <c r="AG496">
        <f t="shared" si="196"/>
        <v>0</v>
      </c>
      <c r="AH496">
        <f t="shared" si="197"/>
        <v>0</v>
      </c>
      <c r="AI496">
        <f t="shared" si="198"/>
        <v>0</v>
      </c>
      <c r="AJ496">
        <f t="shared" si="199"/>
        <v>0</v>
      </c>
    </row>
    <row r="497" spans="5:36" x14ac:dyDescent="0.2">
      <c r="E497">
        <f t="shared" si="185"/>
        <v>0</v>
      </c>
      <c r="F497">
        <f t="shared" si="175"/>
        <v>0</v>
      </c>
      <c r="G497">
        <f t="shared" si="176"/>
        <v>0</v>
      </c>
      <c r="H497">
        <f t="shared" si="177"/>
        <v>0</v>
      </c>
      <c r="I497">
        <f t="shared" si="186"/>
        <v>0</v>
      </c>
      <c r="J497">
        <f t="shared" si="187"/>
        <v>0</v>
      </c>
      <c r="K497">
        <f t="shared" si="188"/>
        <v>0</v>
      </c>
      <c r="L497">
        <f t="shared" si="189"/>
        <v>0</v>
      </c>
      <c r="M497">
        <f t="shared" si="190"/>
        <v>0</v>
      </c>
      <c r="N497">
        <f t="shared" si="191"/>
        <v>0</v>
      </c>
      <c r="O497">
        <f>IF($B$14,_xlfn.IFNA(INDEX(תמותה!$A$1:$E$121,MATCH(F497,תמותה!$A$1:A$121,0),IF($B$9="זכר",2,4)),1),0)</f>
        <v>0</v>
      </c>
      <c r="P497">
        <f>IF($B$14,_xlfn.IFNA(INDEX('שיפור תמותה'!$A$1:$E$8743,MATCH(F497&amp;G497,'שיפור תמותה'!$C$1:$C$8743,0),IF($B$9="זכר",4,5)),1),0)</f>
        <v>0</v>
      </c>
      <c r="Q497">
        <f>IF($B$14,_xlfn.IFNA(INDEX('שיפור תמותה'!$A$1:$E$8743,MATCH(F497&amp;G497-1,'שיפור תמותה'!$C$1:$C$8743,0),IF($B$9="זכר",4,5)),1),0)</f>
        <v>0</v>
      </c>
      <c r="R497">
        <f t="shared" si="178"/>
        <v>0</v>
      </c>
      <c r="S497">
        <f t="shared" si="179"/>
        <v>0</v>
      </c>
      <c r="T497">
        <f t="shared" si="192"/>
        <v>0</v>
      </c>
      <c r="U497">
        <f t="shared" si="180"/>
        <v>0</v>
      </c>
      <c r="V497">
        <f t="shared" si="181"/>
        <v>0</v>
      </c>
      <c r="W497">
        <f t="shared" si="193"/>
        <v>0</v>
      </c>
      <c r="X497">
        <f>IF($B$15,_xlfn.IFNA(INDEX(תמותה!$A$1:$E$121,MATCH(U497,תמותה!$A$1:A$121,0),IF($B$11="זכר",2,4)),1),0)</f>
        <v>0</v>
      </c>
      <c r="Y497">
        <f>IF($B$15,_xlfn.IFNA(INDEX('שיפור תמותה'!$A$1:$E$8743,MATCH(U497&amp;V497,'שיפור תמותה'!$C$1:$C$8743,0),IF($B$11="זכר",4,5)),1),0)</f>
        <v>0</v>
      </c>
      <c r="Z497">
        <f>IF($B$15,_xlfn.IFNA(INDEX('שיפור תמותה'!$A$1:$E$8743,MATCH(U497&amp;V497-1,'שיפור תמותה'!$C$1:$C$8743,0),IF($B$11="זכר",4,5)),1),0)</f>
        <v>0</v>
      </c>
      <c r="AA497">
        <f t="shared" si="182"/>
        <v>0</v>
      </c>
      <c r="AB497">
        <f t="shared" si="194"/>
        <v>0</v>
      </c>
      <c r="AC497">
        <f>IF($B$15,_xlfn.IFNA(INDEX(תמותה!$A$1:$E$121,MATCH(U497,תמותה!$A$1:A$121,0),IF($B$11="זכר",3,5)),1),0)</f>
        <v>0</v>
      </c>
      <c r="AD497">
        <f t="shared" si="183"/>
        <v>0</v>
      </c>
      <c r="AE497">
        <f t="shared" si="184"/>
        <v>0</v>
      </c>
      <c r="AF497">
        <f t="shared" si="195"/>
        <v>0</v>
      </c>
      <c r="AG497">
        <f t="shared" si="196"/>
        <v>0</v>
      </c>
      <c r="AH497">
        <f t="shared" si="197"/>
        <v>0</v>
      </c>
      <c r="AI497">
        <f t="shared" si="198"/>
        <v>0</v>
      </c>
      <c r="AJ497">
        <f t="shared" si="199"/>
        <v>0</v>
      </c>
    </row>
    <row r="498" spans="5:36" x14ac:dyDescent="0.2">
      <c r="E498">
        <f t="shared" si="185"/>
        <v>0</v>
      </c>
      <c r="F498">
        <f t="shared" si="175"/>
        <v>0</v>
      </c>
      <c r="G498">
        <f t="shared" si="176"/>
        <v>0</v>
      </c>
      <c r="H498">
        <f t="shared" si="177"/>
        <v>0</v>
      </c>
      <c r="I498">
        <f t="shared" si="186"/>
        <v>0</v>
      </c>
      <c r="J498">
        <f t="shared" si="187"/>
        <v>0</v>
      </c>
      <c r="K498">
        <f t="shared" si="188"/>
        <v>0</v>
      </c>
      <c r="L498">
        <f t="shared" si="189"/>
        <v>0</v>
      </c>
      <c r="M498">
        <f t="shared" si="190"/>
        <v>0</v>
      </c>
      <c r="N498">
        <f t="shared" si="191"/>
        <v>0</v>
      </c>
      <c r="O498">
        <f>IF($B$14,_xlfn.IFNA(INDEX(תמותה!$A$1:$E$121,MATCH(F498,תמותה!$A$1:A$121,0),IF($B$9="זכר",2,4)),1),0)</f>
        <v>0</v>
      </c>
      <c r="P498">
        <f>IF($B$14,_xlfn.IFNA(INDEX('שיפור תמותה'!$A$1:$E$8743,MATCH(F498&amp;G498,'שיפור תמותה'!$C$1:$C$8743,0),IF($B$9="זכר",4,5)),1),0)</f>
        <v>0</v>
      </c>
      <c r="Q498">
        <f>IF($B$14,_xlfn.IFNA(INDEX('שיפור תמותה'!$A$1:$E$8743,MATCH(F498&amp;G498-1,'שיפור תמותה'!$C$1:$C$8743,0),IF($B$9="זכר",4,5)),1),0)</f>
        <v>0</v>
      </c>
      <c r="R498">
        <f t="shared" si="178"/>
        <v>0</v>
      </c>
      <c r="S498">
        <f t="shared" si="179"/>
        <v>0</v>
      </c>
      <c r="T498">
        <f t="shared" si="192"/>
        <v>0</v>
      </c>
      <c r="U498">
        <f t="shared" si="180"/>
        <v>0</v>
      </c>
      <c r="V498">
        <f t="shared" si="181"/>
        <v>0</v>
      </c>
      <c r="W498">
        <f t="shared" si="193"/>
        <v>0</v>
      </c>
      <c r="X498">
        <f>IF($B$15,_xlfn.IFNA(INDEX(תמותה!$A$1:$E$121,MATCH(U498,תמותה!$A$1:A$121,0),IF($B$11="זכר",2,4)),1),0)</f>
        <v>0</v>
      </c>
      <c r="Y498">
        <f>IF($B$15,_xlfn.IFNA(INDEX('שיפור תמותה'!$A$1:$E$8743,MATCH(U498&amp;V498,'שיפור תמותה'!$C$1:$C$8743,0),IF($B$11="זכר",4,5)),1),0)</f>
        <v>0</v>
      </c>
      <c r="Z498">
        <f>IF($B$15,_xlfn.IFNA(INDEX('שיפור תמותה'!$A$1:$E$8743,MATCH(U498&amp;V498-1,'שיפור תמותה'!$C$1:$C$8743,0),IF($B$11="זכר",4,5)),1),0)</f>
        <v>0</v>
      </c>
      <c r="AA498">
        <f t="shared" si="182"/>
        <v>0</v>
      </c>
      <c r="AB498">
        <f t="shared" si="194"/>
        <v>0</v>
      </c>
      <c r="AC498">
        <f>IF($B$15,_xlfn.IFNA(INDEX(תמותה!$A$1:$E$121,MATCH(U498,תמותה!$A$1:A$121,0),IF($B$11="זכר",3,5)),1),0)</f>
        <v>0</v>
      </c>
      <c r="AD498">
        <f t="shared" si="183"/>
        <v>0</v>
      </c>
      <c r="AE498">
        <f t="shared" si="184"/>
        <v>0</v>
      </c>
      <c r="AF498">
        <f t="shared" si="195"/>
        <v>0</v>
      </c>
      <c r="AG498">
        <f t="shared" si="196"/>
        <v>0</v>
      </c>
      <c r="AH498">
        <f t="shared" si="197"/>
        <v>0</v>
      </c>
      <c r="AI498">
        <f t="shared" si="198"/>
        <v>0</v>
      </c>
      <c r="AJ498">
        <f t="shared" si="199"/>
        <v>0</v>
      </c>
    </row>
    <row r="499" spans="5:36" x14ac:dyDescent="0.2">
      <c r="E499">
        <f t="shared" si="185"/>
        <v>0</v>
      </c>
      <c r="F499">
        <f t="shared" si="175"/>
        <v>0</v>
      </c>
      <c r="G499">
        <f t="shared" si="176"/>
        <v>0</v>
      </c>
      <c r="H499">
        <f t="shared" si="177"/>
        <v>0</v>
      </c>
      <c r="I499">
        <f t="shared" si="186"/>
        <v>0</v>
      </c>
      <c r="J499">
        <f t="shared" si="187"/>
        <v>0</v>
      </c>
      <c r="K499">
        <f t="shared" si="188"/>
        <v>0</v>
      </c>
      <c r="L499">
        <f t="shared" si="189"/>
        <v>0</v>
      </c>
      <c r="M499">
        <f t="shared" si="190"/>
        <v>0</v>
      </c>
      <c r="N499">
        <f t="shared" si="191"/>
        <v>0</v>
      </c>
      <c r="O499">
        <f>IF($B$14,_xlfn.IFNA(INDEX(תמותה!$A$1:$E$121,MATCH(F499,תמותה!$A$1:A$121,0),IF($B$9="זכר",2,4)),1),0)</f>
        <v>0</v>
      </c>
      <c r="P499">
        <f>IF($B$14,_xlfn.IFNA(INDEX('שיפור תמותה'!$A$1:$E$8743,MATCH(F499&amp;G499,'שיפור תמותה'!$C$1:$C$8743,0),IF($B$9="זכר",4,5)),1),0)</f>
        <v>0</v>
      </c>
      <c r="Q499">
        <f>IF($B$14,_xlfn.IFNA(INDEX('שיפור תמותה'!$A$1:$E$8743,MATCH(F499&amp;G499-1,'שיפור תמותה'!$C$1:$C$8743,0),IF($B$9="זכר",4,5)),1),0)</f>
        <v>0</v>
      </c>
      <c r="R499">
        <f t="shared" si="178"/>
        <v>0</v>
      </c>
      <c r="S499">
        <f t="shared" si="179"/>
        <v>0</v>
      </c>
      <c r="T499">
        <f t="shared" si="192"/>
        <v>0</v>
      </c>
      <c r="U499">
        <f t="shared" si="180"/>
        <v>0</v>
      </c>
      <c r="V499">
        <f t="shared" si="181"/>
        <v>0</v>
      </c>
      <c r="W499">
        <f t="shared" si="193"/>
        <v>0</v>
      </c>
      <c r="X499">
        <f>IF($B$15,_xlfn.IFNA(INDEX(תמותה!$A$1:$E$121,MATCH(U499,תמותה!$A$1:A$121,0),IF($B$11="זכר",2,4)),1),0)</f>
        <v>0</v>
      </c>
      <c r="Y499">
        <f>IF($B$15,_xlfn.IFNA(INDEX('שיפור תמותה'!$A$1:$E$8743,MATCH(U499&amp;V499,'שיפור תמותה'!$C$1:$C$8743,0),IF($B$11="זכר",4,5)),1),0)</f>
        <v>0</v>
      </c>
      <c r="Z499">
        <f>IF($B$15,_xlfn.IFNA(INDEX('שיפור תמותה'!$A$1:$E$8743,MATCH(U499&amp;V499-1,'שיפור תמותה'!$C$1:$C$8743,0),IF($B$11="זכר",4,5)),1),0)</f>
        <v>0</v>
      </c>
      <c r="AA499">
        <f t="shared" si="182"/>
        <v>0</v>
      </c>
      <c r="AB499">
        <f t="shared" si="194"/>
        <v>0</v>
      </c>
      <c r="AC499">
        <f>IF($B$15,_xlfn.IFNA(INDEX(תמותה!$A$1:$E$121,MATCH(U499,תמותה!$A$1:A$121,0),IF($B$11="זכר",3,5)),1),0)</f>
        <v>0</v>
      </c>
      <c r="AD499">
        <f t="shared" si="183"/>
        <v>0</v>
      </c>
      <c r="AE499">
        <f t="shared" si="184"/>
        <v>0</v>
      </c>
      <c r="AF499">
        <f t="shared" si="195"/>
        <v>0</v>
      </c>
      <c r="AG499">
        <f t="shared" si="196"/>
        <v>0</v>
      </c>
      <c r="AH499">
        <f t="shared" si="197"/>
        <v>0</v>
      </c>
      <c r="AI499">
        <f t="shared" si="198"/>
        <v>0</v>
      </c>
      <c r="AJ499">
        <f t="shared" si="199"/>
        <v>0</v>
      </c>
    </row>
    <row r="500" spans="5:36" x14ac:dyDescent="0.2">
      <c r="E500">
        <f t="shared" si="185"/>
        <v>0</v>
      </c>
      <c r="F500">
        <f t="shared" si="175"/>
        <v>0</v>
      </c>
      <c r="G500">
        <f t="shared" si="176"/>
        <v>0</v>
      </c>
      <c r="H500">
        <f t="shared" si="177"/>
        <v>0</v>
      </c>
      <c r="I500">
        <f t="shared" si="186"/>
        <v>0</v>
      </c>
      <c r="J500">
        <f t="shared" si="187"/>
        <v>0</v>
      </c>
      <c r="K500">
        <f t="shared" si="188"/>
        <v>0</v>
      </c>
      <c r="L500">
        <f t="shared" si="189"/>
        <v>0</v>
      </c>
      <c r="M500">
        <f t="shared" si="190"/>
        <v>0</v>
      </c>
      <c r="N500">
        <f t="shared" si="191"/>
        <v>0</v>
      </c>
      <c r="O500">
        <f>IF($B$14,_xlfn.IFNA(INDEX(תמותה!$A$1:$E$121,MATCH(F500,תמותה!$A$1:A$121,0),IF($B$9="זכר",2,4)),1),0)</f>
        <v>0</v>
      </c>
      <c r="P500">
        <f>IF($B$14,_xlfn.IFNA(INDEX('שיפור תמותה'!$A$1:$E$8743,MATCH(F500&amp;G500,'שיפור תמותה'!$C$1:$C$8743,0),IF($B$9="זכר",4,5)),1),0)</f>
        <v>0</v>
      </c>
      <c r="Q500">
        <f>IF($B$14,_xlfn.IFNA(INDEX('שיפור תמותה'!$A$1:$E$8743,MATCH(F500&amp;G500-1,'שיפור תמותה'!$C$1:$C$8743,0),IF($B$9="זכר",4,5)),1),0)</f>
        <v>0</v>
      </c>
      <c r="R500">
        <f t="shared" si="178"/>
        <v>0</v>
      </c>
      <c r="S500">
        <f t="shared" si="179"/>
        <v>0</v>
      </c>
      <c r="T500">
        <f t="shared" si="192"/>
        <v>0</v>
      </c>
      <c r="U500">
        <f t="shared" si="180"/>
        <v>0</v>
      </c>
      <c r="V500">
        <f t="shared" si="181"/>
        <v>0</v>
      </c>
      <c r="W500">
        <f t="shared" si="193"/>
        <v>0</v>
      </c>
      <c r="X500">
        <f>IF($B$15,_xlfn.IFNA(INDEX(תמותה!$A$1:$E$121,MATCH(U500,תמותה!$A$1:A$121,0),IF($B$11="זכר",2,4)),1),0)</f>
        <v>0</v>
      </c>
      <c r="Y500">
        <f>IF($B$15,_xlfn.IFNA(INDEX('שיפור תמותה'!$A$1:$E$8743,MATCH(U500&amp;V500,'שיפור תמותה'!$C$1:$C$8743,0),IF($B$11="זכר",4,5)),1),0)</f>
        <v>0</v>
      </c>
      <c r="Z500">
        <f>IF($B$15,_xlfn.IFNA(INDEX('שיפור תמותה'!$A$1:$E$8743,MATCH(U500&amp;V500-1,'שיפור תמותה'!$C$1:$C$8743,0),IF($B$11="זכר",4,5)),1),0)</f>
        <v>0</v>
      </c>
      <c r="AA500">
        <f t="shared" si="182"/>
        <v>0</v>
      </c>
      <c r="AB500">
        <f t="shared" si="194"/>
        <v>0</v>
      </c>
      <c r="AC500">
        <f>IF($B$15,_xlfn.IFNA(INDEX(תמותה!$A$1:$E$121,MATCH(U500,תמותה!$A$1:A$121,0),IF($B$11="זכר",3,5)),1),0)</f>
        <v>0</v>
      </c>
      <c r="AD500">
        <f t="shared" si="183"/>
        <v>0</v>
      </c>
      <c r="AE500">
        <f t="shared" si="184"/>
        <v>0</v>
      </c>
      <c r="AF500">
        <f t="shared" si="195"/>
        <v>0</v>
      </c>
      <c r="AG500">
        <f t="shared" si="196"/>
        <v>0</v>
      </c>
      <c r="AH500">
        <f t="shared" si="197"/>
        <v>0</v>
      </c>
      <c r="AI500">
        <f t="shared" si="198"/>
        <v>0</v>
      </c>
      <c r="AJ500">
        <f t="shared" si="199"/>
        <v>0</v>
      </c>
    </row>
    <row r="501" spans="5:36" x14ac:dyDescent="0.2">
      <c r="E501">
        <f t="shared" si="185"/>
        <v>0</v>
      </c>
      <c r="F501">
        <f t="shared" si="175"/>
        <v>0</v>
      </c>
      <c r="G501">
        <f t="shared" si="176"/>
        <v>0</v>
      </c>
      <c r="H501">
        <f t="shared" si="177"/>
        <v>0</v>
      </c>
      <c r="I501">
        <f t="shared" si="186"/>
        <v>0</v>
      </c>
      <c r="J501">
        <f t="shared" si="187"/>
        <v>0</v>
      </c>
      <c r="K501">
        <f t="shared" si="188"/>
        <v>0</v>
      </c>
      <c r="L501">
        <f t="shared" si="189"/>
        <v>0</v>
      </c>
      <c r="M501">
        <f t="shared" si="190"/>
        <v>0</v>
      </c>
      <c r="N501">
        <f t="shared" si="191"/>
        <v>0</v>
      </c>
      <c r="O501">
        <f>IF($B$14,_xlfn.IFNA(INDEX(תמותה!$A$1:$E$121,MATCH(F501,תמותה!$A$1:A$121,0),IF($B$9="זכר",2,4)),1),0)</f>
        <v>0</v>
      </c>
      <c r="P501">
        <f>IF($B$14,_xlfn.IFNA(INDEX('שיפור תמותה'!$A$1:$E$8743,MATCH(F501&amp;G501,'שיפור תמותה'!$C$1:$C$8743,0),IF($B$9="זכר",4,5)),1),0)</f>
        <v>0</v>
      </c>
      <c r="Q501">
        <f>IF($B$14,_xlfn.IFNA(INDEX('שיפור תמותה'!$A$1:$E$8743,MATCH(F501&amp;G501-1,'שיפור תמותה'!$C$1:$C$8743,0),IF($B$9="זכר",4,5)),1),0)</f>
        <v>0</v>
      </c>
      <c r="R501">
        <f t="shared" si="178"/>
        <v>0</v>
      </c>
      <c r="S501">
        <f t="shared" si="179"/>
        <v>0</v>
      </c>
      <c r="T501">
        <f t="shared" si="192"/>
        <v>0</v>
      </c>
      <c r="U501">
        <f t="shared" si="180"/>
        <v>0</v>
      </c>
      <c r="V501">
        <f t="shared" si="181"/>
        <v>0</v>
      </c>
      <c r="W501">
        <f t="shared" si="193"/>
        <v>0</v>
      </c>
      <c r="X501">
        <f>IF($B$15,_xlfn.IFNA(INDEX(תמותה!$A$1:$E$121,MATCH(U501,תמותה!$A$1:A$121,0),IF($B$11="זכר",2,4)),1),0)</f>
        <v>0</v>
      </c>
      <c r="Y501">
        <f>IF($B$15,_xlfn.IFNA(INDEX('שיפור תמותה'!$A$1:$E$8743,MATCH(U501&amp;V501,'שיפור תמותה'!$C$1:$C$8743,0),IF($B$11="זכר",4,5)),1),0)</f>
        <v>0</v>
      </c>
      <c r="Z501">
        <f>IF($B$15,_xlfn.IFNA(INDEX('שיפור תמותה'!$A$1:$E$8743,MATCH(U501&amp;V501-1,'שיפור תמותה'!$C$1:$C$8743,0),IF($B$11="זכר",4,5)),1),0)</f>
        <v>0</v>
      </c>
      <c r="AA501">
        <f t="shared" si="182"/>
        <v>0</v>
      </c>
      <c r="AB501">
        <f t="shared" si="194"/>
        <v>0</v>
      </c>
      <c r="AC501">
        <f>IF($B$15,_xlfn.IFNA(INDEX(תמותה!$A$1:$E$121,MATCH(U501,תמותה!$A$1:A$121,0),IF($B$11="זכר",3,5)),1),0)</f>
        <v>0</v>
      </c>
      <c r="AD501">
        <f t="shared" si="183"/>
        <v>0</v>
      </c>
      <c r="AE501">
        <f t="shared" si="184"/>
        <v>0</v>
      </c>
      <c r="AF501">
        <f t="shared" si="195"/>
        <v>0</v>
      </c>
      <c r="AG501">
        <f t="shared" si="196"/>
        <v>0</v>
      </c>
      <c r="AH501">
        <f t="shared" si="197"/>
        <v>0</v>
      </c>
      <c r="AI501">
        <f t="shared" si="198"/>
        <v>0</v>
      </c>
      <c r="AJ501">
        <f t="shared" si="199"/>
        <v>0</v>
      </c>
    </row>
    <row r="502" spans="5:36" x14ac:dyDescent="0.2">
      <c r="E502">
        <f t="shared" si="185"/>
        <v>0</v>
      </c>
      <c r="F502">
        <f t="shared" si="175"/>
        <v>0</v>
      </c>
      <c r="G502">
        <f t="shared" si="176"/>
        <v>0</v>
      </c>
      <c r="H502">
        <f t="shared" si="177"/>
        <v>0</v>
      </c>
      <c r="I502">
        <f t="shared" si="186"/>
        <v>0</v>
      </c>
      <c r="J502">
        <f t="shared" si="187"/>
        <v>0</v>
      </c>
      <c r="K502">
        <f t="shared" si="188"/>
        <v>0</v>
      </c>
      <c r="L502">
        <f t="shared" si="189"/>
        <v>0</v>
      </c>
      <c r="M502">
        <f t="shared" si="190"/>
        <v>0</v>
      </c>
      <c r="N502">
        <f t="shared" si="191"/>
        <v>0</v>
      </c>
      <c r="O502">
        <f>IF($B$14,_xlfn.IFNA(INDEX(תמותה!$A$1:$E$121,MATCH(F502,תמותה!$A$1:A$121,0),IF($B$9="זכר",2,4)),1),0)</f>
        <v>0</v>
      </c>
      <c r="P502">
        <f>IF($B$14,_xlfn.IFNA(INDEX('שיפור תמותה'!$A$1:$E$8743,MATCH(F502&amp;G502,'שיפור תמותה'!$C$1:$C$8743,0),IF($B$9="זכר",4,5)),1),0)</f>
        <v>0</v>
      </c>
      <c r="Q502">
        <f>IF($B$14,_xlfn.IFNA(INDEX('שיפור תמותה'!$A$1:$E$8743,MATCH(F502&amp;G502-1,'שיפור תמותה'!$C$1:$C$8743,0),IF($B$9="זכר",4,5)),1),0)</f>
        <v>0</v>
      </c>
      <c r="R502">
        <f t="shared" si="178"/>
        <v>0</v>
      </c>
      <c r="S502">
        <f t="shared" si="179"/>
        <v>0</v>
      </c>
      <c r="T502">
        <f t="shared" si="192"/>
        <v>0</v>
      </c>
      <c r="U502">
        <f t="shared" si="180"/>
        <v>0</v>
      </c>
      <c r="V502">
        <f t="shared" si="181"/>
        <v>0</v>
      </c>
      <c r="W502">
        <f t="shared" si="193"/>
        <v>0</v>
      </c>
      <c r="X502">
        <f>IF($B$15,_xlfn.IFNA(INDEX(תמותה!$A$1:$E$121,MATCH(U502,תמותה!$A$1:A$121,0),IF($B$11="זכר",2,4)),1),0)</f>
        <v>0</v>
      </c>
      <c r="Y502">
        <f>IF($B$15,_xlfn.IFNA(INDEX('שיפור תמותה'!$A$1:$E$8743,MATCH(U502&amp;V502,'שיפור תמותה'!$C$1:$C$8743,0),IF($B$11="זכר",4,5)),1),0)</f>
        <v>0</v>
      </c>
      <c r="Z502">
        <f>IF($B$15,_xlfn.IFNA(INDEX('שיפור תמותה'!$A$1:$E$8743,MATCH(U502&amp;V502-1,'שיפור תמותה'!$C$1:$C$8743,0),IF($B$11="זכר",4,5)),1),0)</f>
        <v>0</v>
      </c>
      <c r="AA502">
        <f t="shared" si="182"/>
        <v>0</v>
      </c>
      <c r="AB502">
        <f t="shared" si="194"/>
        <v>0</v>
      </c>
      <c r="AC502">
        <f>IF($B$15,_xlfn.IFNA(INDEX(תמותה!$A$1:$E$121,MATCH(U502,תמותה!$A$1:A$121,0),IF($B$11="זכר",3,5)),1),0)</f>
        <v>0</v>
      </c>
      <c r="AD502">
        <f t="shared" si="183"/>
        <v>0</v>
      </c>
      <c r="AE502">
        <f t="shared" si="184"/>
        <v>0</v>
      </c>
      <c r="AF502">
        <f t="shared" si="195"/>
        <v>0</v>
      </c>
      <c r="AG502">
        <f t="shared" si="196"/>
        <v>0</v>
      </c>
      <c r="AH502">
        <f t="shared" si="197"/>
        <v>0</v>
      </c>
      <c r="AI502">
        <f t="shared" si="198"/>
        <v>0</v>
      </c>
      <c r="AJ502">
        <f t="shared" si="199"/>
        <v>0</v>
      </c>
    </row>
    <row r="503" spans="5:36" x14ac:dyDescent="0.2">
      <c r="E503">
        <f t="shared" si="185"/>
        <v>0</v>
      </c>
      <c r="F503">
        <f t="shared" si="175"/>
        <v>0</v>
      </c>
      <c r="G503">
        <f t="shared" si="176"/>
        <v>0</v>
      </c>
      <c r="H503">
        <f t="shared" si="177"/>
        <v>0</v>
      </c>
      <c r="I503">
        <f t="shared" si="186"/>
        <v>0</v>
      </c>
      <c r="J503">
        <f t="shared" si="187"/>
        <v>0</v>
      </c>
      <c r="K503">
        <f t="shared" si="188"/>
        <v>0</v>
      </c>
      <c r="L503">
        <f t="shared" si="189"/>
        <v>0</v>
      </c>
      <c r="M503">
        <f t="shared" si="190"/>
        <v>0</v>
      </c>
      <c r="N503">
        <f t="shared" si="191"/>
        <v>0</v>
      </c>
      <c r="O503">
        <f>IF($B$14,_xlfn.IFNA(INDEX(תמותה!$A$1:$E$121,MATCH(F503,תמותה!$A$1:A$121,0),IF($B$9="זכר",2,4)),1),0)</f>
        <v>0</v>
      </c>
      <c r="P503">
        <f>IF($B$14,_xlfn.IFNA(INDEX('שיפור תמותה'!$A$1:$E$8743,MATCH(F503&amp;G503,'שיפור תמותה'!$C$1:$C$8743,0),IF($B$9="זכר",4,5)),1),0)</f>
        <v>0</v>
      </c>
      <c r="Q503">
        <f>IF($B$14,_xlfn.IFNA(INDEX('שיפור תמותה'!$A$1:$E$8743,MATCH(F503&amp;G503-1,'שיפור תמותה'!$C$1:$C$8743,0),IF($B$9="זכר",4,5)),1),0)</f>
        <v>0</v>
      </c>
      <c r="R503">
        <f t="shared" si="178"/>
        <v>0</v>
      </c>
      <c r="S503">
        <f t="shared" si="179"/>
        <v>0</v>
      </c>
      <c r="T503">
        <f t="shared" si="192"/>
        <v>0</v>
      </c>
      <c r="U503">
        <f t="shared" si="180"/>
        <v>0</v>
      </c>
      <c r="V503">
        <f t="shared" si="181"/>
        <v>0</v>
      </c>
      <c r="W503">
        <f t="shared" si="193"/>
        <v>0</v>
      </c>
      <c r="X503">
        <f>IF($B$15,_xlfn.IFNA(INDEX(תמותה!$A$1:$E$121,MATCH(U503,תמותה!$A$1:A$121,0),IF($B$11="זכר",2,4)),1),0)</f>
        <v>0</v>
      </c>
      <c r="Y503">
        <f>IF($B$15,_xlfn.IFNA(INDEX('שיפור תמותה'!$A$1:$E$8743,MATCH(U503&amp;V503,'שיפור תמותה'!$C$1:$C$8743,0),IF($B$11="זכר",4,5)),1),0)</f>
        <v>0</v>
      </c>
      <c r="Z503">
        <f>IF($B$15,_xlfn.IFNA(INDEX('שיפור תמותה'!$A$1:$E$8743,MATCH(U503&amp;V503-1,'שיפור תמותה'!$C$1:$C$8743,0),IF($B$11="זכר",4,5)),1),0)</f>
        <v>0</v>
      </c>
      <c r="AA503">
        <f t="shared" si="182"/>
        <v>0</v>
      </c>
      <c r="AB503">
        <f t="shared" si="194"/>
        <v>0</v>
      </c>
      <c r="AC503">
        <f>IF($B$15,_xlfn.IFNA(INDEX(תמותה!$A$1:$E$121,MATCH(U503,תמותה!$A$1:A$121,0),IF($B$11="זכר",3,5)),1),0)</f>
        <v>0</v>
      </c>
      <c r="AD503">
        <f t="shared" si="183"/>
        <v>0</v>
      </c>
      <c r="AE503">
        <f t="shared" si="184"/>
        <v>0</v>
      </c>
      <c r="AF503">
        <f t="shared" si="195"/>
        <v>0</v>
      </c>
      <c r="AG503">
        <f t="shared" si="196"/>
        <v>0</v>
      </c>
      <c r="AH503">
        <f t="shared" si="197"/>
        <v>0</v>
      </c>
      <c r="AI503">
        <f t="shared" si="198"/>
        <v>0</v>
      </c>
      <c r="AJ503">
        <f t="shared" si="199"/>
        <v>0</v>
      </c>
    </row>
    <row r="504" spans="5:36" x14ac:dyDescent="0.2">
      <c r="E504">
        <f t="shared" si="185"/>
        <v>0</v>
      </c>
      <c r="F504">
        <f t="shared" si="175"/>
        <v>0</v>
      </c>
      <c r="G504">
        <f t="shared" si="176"/>
        <v>0</v>
      </c>
      <c r="H504">
        <f t="shared" si="177"/>
        <v>0</v>
      </c>
      <c r="I504">
        <f t="shared" si="186"/>
        <v>0</v>
      </c>
      <c r="J504">
        <f t="shared" si="187"/>
        <v>0</v>
      </c>
      <c r="K504">
        <f t="shared" si="188"/>
        <v>0</v>
      </c>
      <c r="L504">
        <f t="shared" si="189"/>
        <v>0</v>
      </c>
      <c r="M504">
        <f t="shared" si="190"/>
        <v>0</v>
      </c>
      <c r="N504">
        <f t="shared" si="191"/>
        <v>0</v>
      </c>
      <c r="O504">
        <f>IF($B$14,_xlfn.IFNA(INDEX(תמותה!$A$1:$E$121,MATCH(F504,תמותה!$A$1:A$121,0),IF($B$9="זכר",2,4)),1),0)</f>
        <v>0</v>
      </c>
      <c r="P504">
        <f>IF($B$14,_xlfn.IFNA(INDEX('שיפור תמותה'!$A$1:$E$8743,MATCH(F504&amp;G504,'שיפור תמותה'!$C$1:$C$8743,0),IF($B$9="זכר",4,5)),1),0)</f>
        <v>0</v>
      </c>
      <c r="Q504">
        <f>IF($B$14,_xlfn.IFNA(INDEX('שיפור תמותה'!$A$1:$E$8743,MATCH(F504&amp;G504-1,'שיפור תמותה'!$C$1:$C$8743,0),IF($B$9="זכר",4,5)),1),0)</f>
        <v>0</v>
      </c>
      <c r="R504">
        <f t="shared" si="178"/>
        <v>0</v>
      </c>
      <c r="S504">
        <f t="shared" si="179"/>
        <v>0</v>
      </c>
      <c r="T504">
        <f t="shared" si="192"/>
        <v>0</v>
      </c>
      <c r="U504">
        <f t="shared" si="180"/>
        <v>0</v>
      </c>
      <c r="V504">
        <f t="shared" si="181"/>
        <v>0</v>
      </c>
      <c r="W504">
        <f t="shared" si="193"/>
        <v>0</v>
      </c>
      <c r="X504">
        <f>IF($B$15,_xlfn.IFNA(INDEX(תמותה!$A$1:$E$121,MATCH(U504,תמותה!$A$1:A$121,0),IF($B$11="זכר",2,4)),1),0)</f>
        <v>0</v>
      </c>
      <c r="Y504">
        <f>IF($B$15,_xlfn.IFNA(INDEX('שיפור תמותה'!$A$1:$E$8743,MATCH(U504&amp;V504,'שיפור תמותה'!$C$1:$C$8743,0),IF($B$11="זכר",4,5)),1),0)</f>
        <v>0</v>
      </c>
      <c r="Z504">
        <f>IF($B$15,_xlfn.IFNA(INDEX('שיפור תמותה'!$A$1:$E$8743,MATCH(U504&amp;V504-1,'שיפור תמותה'!$C$1:$C$8743,0),IF($B$11="זכר",4,5)),1),0)</f>
        <v>0</v>
      </c>
      <c r="AA504">
        <f t="shared" si="182"/>
        <v>0</v>
      </c>
      <c r="AB504">
        <f t="shared" si="194"/>
        <v>0</v>
      </c>
      <c r="AC504">
        <f>IF($B$15,_xlfn.IFNA(INDEX(תמותה!$A$1:$E$121,MATCH(U504,תמותה!$A$1:A$121,0),IF($B$11="זכר",3,5)),1),0)</f>
        <v>0</v>
      </c>
      <c r="AD504">
        <f t="shared" si="183"/>
        <v>0</v>
      </c>
      <c r="AE504">
        <f t="shared" si="184"/>
        <v>0</v>
      </c>
      <c r="AF504">
        <f t="shared" si="195"/>
        <v>0</v>
      </c>
      <c r="AG504">
        <f t="shared" si="196"/>
        <v>0</v>
      </c>
      <c r="AH504">
        <f t="shared" si="197"/>
        <v>0</v>
      </c>
      <c r="AI504">
        <f t="shared" si="198"/>
        <v>0</v>
      </c>
      <c r="AJ504">
        <f t="shared" si="199"/>
        <v>0</v>
      </c>
    </row>
    <row r="505" spans="5:36" x14ac:dyDescent="0.2">
      <c r="E505">
        <f t="shared" si="185"/>
        <v>0</v>
      </c>
      <c r="F505">
        <f t="shared" si="175"/>
        <v>0</v>
      </c>
      <c r="G505">
        <f t="shared" si="176"/>
        <v>0</v>
      </c>
      <c r="H505">
        <f t="shared" si="177"/>
        <v>0</v>
      </c>
      <c r="I505">
        <f t="shared" si="186"/>
        <v>0</v>
      </c>
      <c r="J505">
        <f t="shared" si="187"/>
        <v>0</v>
      </c>
      <c r="K505">
        <f t="shared" si="188"/>
        <v>0</v>
      </c>
      <c r="L505">
        <f t="shared" si="189"/>
        <v>0</v>
      </c>
      <c r="M505">
        <f t="shared" si="190"/>
        <v>0</v>
      </c>
      <c r="N505">
        <f t="shared" si="191"/>
        <v>0</v>
      </c>
      <c r="O505">
        <f>IF($B$14,_xlfn.IFNA(INDEX(תמותה!$A$1:$E$121,MATCH(F505,תמותה!$A$1:A$121,0),IF($B$9="זכר",2,4)),1),0)</f>
        <v>0</v>
      </c>
      <c r="P505">
        <f>IF($B$14,_xlfn.IFNA(INDEX('שיפור תמותה'!$A$1:$E$8743,MATCH(F505&amp;G505,'שיפור תמותה'!$C$1:$C$8743,0),IF($B$9="זכר",4,5)),1),0)</f>
        <v>0</v>
      </c>
      <c r="Q505">
        <f>IF($B$14,_xlfn.IFNA(INDEX('שיפור תמותה'!$A$1:$E$8743,MATCH(F505&amp;G505-1,'שיפור תמותה'!$C$1:$C$8743,0),IF($B$9="זכר",4,5)),1),0)</f>
        <v>0</v>
      </c>
      <c r="R505">
        <f t="shared" si="178"/>
        <v>0</v>
      </c>
      <c r="S505">
        <f t="shared" si="179"/>
        <v>0</v>
      </c>
      <c r="T505">
        <f t="shared" si="192"/>
        <v>0</v>
      </c>
      <c r="U505">
        <f t="shared" si="180"/>
        <v>0</v>
      </c>
      <c r="V505">
        <f t="shared" si="181"/>
        <v>0</v>
      </c>
      <c r="W505">
        <f t="shared" si="193"/>
        <v>0</v>
      </c>
      <c r="X505">
        <f>IF($B$15,_xlfn.IFNA(INDEX(תמותה!$A$1:$E$121,MATCH(U505,תמותה!$A$1:A$121,0),IF($B$11="זכר",2,4)),1),0)</f>
        <v>0</v>
      </c>
      <c r="Y505">
        <f>IF($B$15,_xlfn.IFNA(INDEX('שיפור תמותה'!$A$1:$E$8743,MATCH(U505&amp;V505,'שיפור תמותה'!$C$1:$C$8743,0),IF($B$11="זכר",4,5)),1),0)</f>
        <v>0</v>
      </c>
      <c r="Z505">
        <f>IF($B$15,_xlfn.IFNA(INDEX('שיפור תמותה'!$A$1:$E$8743,MATCH(U505&amp;V505-1,'שיפור תמותה'!$C$1:$C$8743,0),IF($B$11="זכר",4,5)),1),0)</f>
        <v>0</v>
      </c>
      <c r="AA505">
        <f t="shared" si="182"/>
        <v>0</v>
      </c>
      <c r="AB505">
        <f t="shared" si="194"/>
        <v>0</v>
      </c>
      <c r="AC505">
        <f>IF($B$15,_xlfn.IFNA(INDEX(תמותה!$A$1:$E$121,MATCH(U505,תמותה!$A$1:A$121,0),IF($B$11="זכר",3,5)),1),0)</f>
        <v>0</v>
      </c>
      <c r="AD505">
        <f t="shared" si="183"/>
        <v>0</v>
      </c>
      <c r="AE505">
        <f t="shared" si="184"/>
        <v>0</v>
      </c>
      <c r="AF505">
        <f t="shared" si="195"/>
        <v>0</v>
      </c>
      <c r="AG505">
        <f t="shared" si="196"/>
        <v>0</v>
      </c>
      <c r="AH505">
        <f t="shared" si="197"/>
        <v>0</v>
      </c>
      <c r="AI505">
        <f t="shared" si="198"/>
        <v>0</v>
      </c>
      <c r="AJ505">
        <f t="shared" si="199"/>
        <v>0</v>
      </c>
    </row>
    <row r="506" spans="5:36" x14ac:dyDescent="0.2">
      <c r="E506">
        <f t="shared" si="185"/>
        <v>0</v>
      </c>
      <c r="F506">
        <f t="shared" si="175"/>
        <v>0</v>
      </c>
      <c r="G506">
        <f t="shared" si="176"/>
        <v>0</v>
      </c>
      <c r="H506">
        <f t="shared" si="177"/>
        <v>0</v>
      </c>
      <c r="I506">
        <f t="shared" si="186"/>
        <v>0</v>
      </c>
      <c r="J506">
        <f t="shared" si="187"/>
        <v>0</v>
      </c>
      <c r="K506">
        <f t="shared" si="188"/>
        <v>0</v>
      </c>
      <c r="L506">
        <f t="shared" si="189"/>
        <v>0</v>
      </c>
      <c r="M506">
        <f t="shared" si="190"/>
        <v>0</v>
      </c>
      <c r="N506">
        <f t="shared" si="191"/>
        <v>0</v>
      </c>
      <c r="O506">
        <f>IF($B$14,_xlfn.IFNA(INDEX(תמותה!$A$1:$E$121,MATCH(F506,תמותה!$A$1:A$121,0),IF($B$9="זכר",2,4)),1),0)</f>
        <v>0</v>
      </c>
      <c r="P506">
        <f>IF($B$14,_xlfn.IFNA(INDEX('שיפור תמותה'!$A$1:$E$8743,MATCH(F506&amp;G506,'שיפור תמותה'!$C$1:$C$8743,0),IF($B$9="זכר",4,5)),1),0)</f>
        <v>0</v>
      </c>
      <c r="Q506">
        <f>IF($B$14,_xlfn.IFNA(INDEX('שיפור תמותה'!$A$1:$E$8743,MATCH(F506&amp;G506-1,'שיפור תמותה'!$C$1:$C$8743,0),IF($B$9="זכר",4,5)),1),0)</f>
        <v>0</v>
      </c>
      <c r="R506">
        <f t="shared" si="178"/>
        <v>0</v>
      </c>
      <c r="S506">
        <f t="shared" si="179"/>
        <v>0</v>
      </c>
      <c r="T506">
        <f t="shared" si="192"/>
        <v>0</v>
      </c>
      <c r="U506">
        <f t="shared" si="180"/>
        <v>0</v>
      </c>
      <c r="V506">
        <f t="shared" si="181"/>
        <v>0</v>
      </c>
      <c r="W506">
        <f t="shared" si="193"/>
        <v>0</v>
      </c>
      <c r="X506">
        <f>IF($B$15,_xlfn.IFNA(INDEX(תמותה!$A$1:$E$121,MATCH(U506,תמותה!$A$1:A$121,0),IF($B$11="זכר",2,4)),1),0)</f>
        <v>0</v>
      </c>
      <c r="Y506">
        <f>IF($B$15,_xlfn.IFNA(INDEX('שיפור תמותה'!$A$1:$E$8743,MATCH(U506&amp;V506,'שיפור תמותה'!$C$1:$C$8743,0),IF($B$11="זכר",4,5)),1),0)</f>
        <v>0</v>
      </c>
      <c r="Z506">
        <f>IF($B$15,_xlfn.IFNA(INDEX('שיפור תמותה'!$A$1:$E$8743,MATCH(U506&amp;V506-1,'שיפור תמותה'!$C$1:$C$8743,0),IF($B$11="זכר",4,5)),1),0)</f>
        <v>0</v>
      </c>
      <c r="AA506">
        <f t="shared" si="182"/>
        <v>0</v>
      </c>
      <c r="AB506">
        <f t="shared" si="194"/>
        <v>0</v>
      </c>
      <c r="AC506">
        <f>IF($B$15,_xlfn.IFNA(INDEX(תמותה!$A$1:$E$121,MATCH(U506,תמותה!$A$1:A$121,0),IF($B$11="זכר",3,5)),1),0)</f>
        <v>0</v>
      </c>
      <c r="AD506">
        <f t="shared" si="183"/>
        <v>0</v>
      </c>
      <c r="AE506">
        <f t="shared" si="184"/>
        <v>0</v>
      </c>
      <c r="AF506">
        <f t="shared" si="195"/>
        <v>0</v>
      </c>
      <c r="AG506">
        <f t="shared" si="196"/>
        <v>0</v>
      </c>
      <c r="AH506">
        <f t="shared" si="197"/>
        <v>0</v>
      </c>
      <c r="AI506">
        <f t="shared" si="198"/>
        <v>0</v>
      </c>
      <c r="AJ506">
        <f t="shared" si="199"/>
        <v>0</v>
      </c>
    </row>
    <row r="507" spans="5:36" x14ac:dyDescent="0.2">
      <c r="E507">
        <f t="shared" si="185"/>
        <v>0</v>
      </c>
      <c r="F507">
        <f t="shared" si="175"/>
        <v>0</v>
      </c>
      <c r="G507">
        <f t="shared" si="176"/>
        <v>0</v>
      </c>
      <c r="H507">
        <f t="shared" si="177"/>
        <v>0</v>
      </c>
      <c r="I507">
        <f t="shared" si="186"/>
        <v>0</v>
      </c>
      <c r="J507">
        <f t="shared" si="187"/>
        <v>0</v>
      </c>
      <c r="K507">
        <f t="shared" si="188"/>
        <v>0</v>
      </c>
      <c r="L507">
        <f t="shared" si="189"/>
        <v>0</v>
      </c>
      <c r="M507">
        <f t="shared" si="190"/>
        <v>0</v>
      </c>
      <c r="N507">
        <f t="shared" si="191"/>
        <v>0</v>
      </c>
      <c r="O507">
        <f>IF($B$14,_xlfn.IFNA(INDEX(תמותה!$A$1:$E$121,MATCH(F507,תמותה!$A$1:A$121,0),IF($B$9="זכר",2,4)),1),0)</f>
        <v>0</v>
      </c>
      <c r="P507">
        <f>IF($B$14,_xlfn.IFNA(INDEX('שיפור תמותה'!$A$1:$E$8743,MATCH(F507&amp;G507,'שיפור תמותה'!$C$1:$C$8743,0),IF($B$9="זכר",4,5)),1),0)</f>
        <v>0</v>
      </c>
      <c r="Q507">
        <f>IF($B$14,_xlfn.IFNA(INDEX('שיפור תמותה'!$A$1:$E$8743,MATCH(F507&amp;G507-1,'שיפור תמותה'!$C$1:$C$8743,0),IF($B$9="זכר",4,5)),1),0)</f>
        <v>0</v>
      </c>
      <c r="R507">
        <f t="shared" si="178"/>
        <v>0</v>
      </c>
      <c r="S507">
        <f t="shared" si="179"/>
        <v>0</v>
      </c>
      <c r="T507">
        <f t="shared" si="192"/>
        <v>0</v>
      </c>
      <c r="U507">
        <f t="shared" si="180"/>
        <v>0</v>
      </c>
      <c r="V507">
        <f t="shared" si="181"/>
        <v>0</v>
      </c>
      <c r="W507">
        <f t="shared" si="193"/>
        <v>0</v>
      </c>
      <c r="X507">
        <f>IF($B$15,_xlfn.IFNA(INDEX(תמותה!$A$1:$E$121,MATCH(U507,תמותה!$A$1:A$121,0),IF($B$11="זכר",2,4)),1),0)</f>
        <v>0</v>
      </c>
      <c r="Y507">
        <f>IF($B$15,_xlfn.IFNA(INDEX('שיפור תמותה'!$A$1:$E$8743,MATCH(U507&amp;V507,'שיפור תמותה'!$C$1:$C$8743,0),IF($B$11="זכר",4,5)),1),0)</f>
        <v>0</v>
      </c>
      <c r="Z507">
        <f>IF($B$15,_xlfn.IFNA(INDEX('שיפור תמותה'!$A$1:$E$8743,MATCH(U507&amp;V507-1,'שיפור תמותה'!$C$1:$C$8743,0),IF($B$11="זכר",4,5)),1),0)</f>
        <v>0</v>
      </c>
      <c r="AA507">
        <f t="shared" si="182"/>
        <v>0</v>
      </c>
      <c r="AB507">
        <f t="shared" si="194"/>
        <v>0</v>
      </c>
      <c r="AC507">
        <f>IF($B$15,_xlfn.IFNA(INDEX(תמותה!$A$1:$E$121,MATCH(U507,תמותה!$A$1:A$121,0),IF($B$11="זכר",3,5)),1),0)</f>
        <v>0</v>
      </c>
      <c r="AD507">
        <f t="shared" si="183"/>
        <v>0</v>
      </c>
      <c r="AE507">
        <f t="shared" si="184"/>
        <v>0</v>
      </c>
      <c r="AF507">
        <f t="shared" si="195"/>
        <v>0</v>
      </c>
      <c r="AG507">
        <f t="shared" si="196"/>
        <v>0</v>
      </c>
      <c r="AH507">
        <f t="shared" si="197"/>
        <v>0</v>
      </c>
      <c r="AI507">
        <f t="shared" si="198"/>
        <v>0</v>
      </c>
      <c r="AJ507">
        <f t="shared" si="199"/>
        <v>0</v>
      </c>
    </row>
    <row r="508" spans="5:36" x14ac:dyDescent="0.2">
      <c r="E508">
        <f t="shared" si="185"/>
        <v>0</v>
      </c>
      <c r="F508">
        <f t="shared" si="175"/>
        <v>0</v>
      </c>
      <c r="G508">
        <f t="shared" si="176"/>
        <v>0</v>
      </c>
      <c r="H508">
        <f t="shared" si="177"/>
        <v>0</v>
      </c>
      <c r="I508">
        <f t="shared" si="186"/>
        <v>0</v>
      </c>
      <c r="J508">
        <f t="shared" si="187"/>
        <v>0</v>
      </c>
      <c r="K508">
        <f t="shared" si="188"/>
        <v>0</v>
      </c>
      <c r="L508">
        <f t="shared" si="189"/>
        <v>0</v>
      </c>
      <c r="M508">
        <f t="shared" si="190"/>
        <v>0</v>
      </c>
      <c r="N508">
        <f t="shared" si="191"/>
        <v>0</v>
      </c>
      <c r="O508">
        <f>IF($B$14,_xlfn.IFNA(INDEX(תמותה!$A$1:$E$121,MATCH(F508,תמותה!$A$1:A$121,0),IF($B$9="זכר",2,4)),1),0)</f>
        <v>0</v>
      </c>
      <c r="P508">
        <f>IF($B$14,_xlfn.IFNA(INDEX('שיפור תמותה'!$A$1:$E$8743,MATCH(F508&amp;G508,'שיפור תמותה'!$C$1:$C$8743,0),IF($B$9="זכר",4,5)),1),0)</f>
        <v>0</v>
      </c>
      <c r="Q508">
        <f>IF($B$14,_xlfn.IFNA(INDEX('שיפור תמותה'!$A$1:$E$8743,MATCH(F508&amp;G508-1,'שיפור תמותה'!$C$1:$C$8743,0),IF($B$9="זכר",4,5)),1),0)</f>
        <v>0</v>
      </c>
      <c r="R508">
        <f t="shared" si="178"/>
        <v>0</v>
      </c>
      <c r="S508">
        <f t="shared" si="179"/>
        <v>0</v>
      </c>
      <c r="T508">
        <f t="shared" si="192"/>
        <v>0</v>
      </c>
      <c r="U508">
        <f t="shared" si="180"/>
        <v>0</v>
      </c>
      <c r="V508">
        <f t="shared" si="181"/>
        <v>0</v>
      </c>
      <c r="W508">
        <f t="shared" si="193"/>
        <v>0</v>
      </c>
      <c r="X508">
        <f>IF($B$15,_xlfn.IFNA(INDEX(תמותה!$A$1:$E$121,MATCH(U508,תמותה!$A$1:A$121,0),IF($B$11="זכר",2,4)),1),0)</f>
        <v>0</v>
      </c>
      <c r="Y508">
        <f>IF($B$15,_xlfn.IFNA(INDEX('שיפור תמותה'!$A$1:$E$8743,MATCH(U508&amp;V508,'שיפור תמותה'!$C$1:$C$8743,0),IF($B$11="זכר",4,5)),1),0)</f>
        <v>0</v>
      </c>
      <c r="Z508">
        <f>IF($B$15,_xlfn.IFNA(INDEX('שיפור תמותה'!$A$1:$E$8743,MATCH(U508&amp;V508-1,'שיפור תמותה'!$C$1:$C$8743,0),IF($B$11="זכר",4,5)),1),0)</f>
        <v>0</v>
      </c>
      <c r="AA508">
        <f t="shared" si="182"/>
        <v>0</v>
      </c>
      <c r="AB508">
        <f t="shared" si="194"/>
        <v>0</v>
      </c>
      <c r="AC508">
        <f>IF($B$15,_xlfn.IFNA(INDEX(תמותה!$A$1:$E$121,MATCH(U508,תמותה!$A$1:A$121,0),IF($B$11="זכר",3,5)),1),0)</f>
        <v>0</v>
      </c>
      <c r="AD508">
        <f t="shared" si="183"/>
        <v>0</v>
      </c>
      <c r="AE508">
        <f t="shared" si="184"/>
        <v>0</v>
      </c>
      <c r="AF508">
        <f t="shared" si="195"/>
        <v>0</v>
      </c>
      <c r="AG508">
        <f t="shared" si="196"/>
        <v>0</v>
      </c>
      <c r="AH508">
        <f t="shared" si="197"/>
        <v>0</v>
      </c>
      <c r="AI508">
        <f t="shared" si="198"/>
        <v>0</v>
      </c>
      <c r="AJ508">
        <f t="shared" si="199"/>
        <v>0</v>
      </c>
    </row>
    <row r="509" spans="5:36" x14ac:dyDescent="0.2">
      <c r="E509">
        <f t="shared" si="185"/>
        <v>0</v>
      </c>
      <c r="F509">
        <f t="shared" si="175"/>
        <v>0</v>
      </c>
      <c r="G509">
        <f t="shared" si="176"/>
        <v>0</v>
      </c>
      <c r="H509">
        <f t="shared" si="177"/>
        <v>0</v>
      </c>
      <c r="I509">
        <f t="shared" si="186"/>
        <v>0</v>
      </c>
      <c r="J509">
        <f t="shared" si="187"/>
        <v>0</v>
      </c>
      <c r="K509">
        <f t="shared" si="188"/>
        <v>0</v>
      </c>
      <c r="L509">
        <f t="shared" si="189"/>
        <v>0</v>
      </c>
      <c r="M509">
        <f t="shared" si="190"/>
        <v>0</v>
      </c>
      <c r="N509">
        <f t="shared" si="191"/>
        <v>0</v>
      </c>
      <c r="O509">
        <f>IF($B$14,_xlfn.IFNA(INDEX(תמותה!$A$1:$E$121,MATCH(F509,תמותה!$A$1:A$121,0),IF($B$9="זכר",2,4)),1),0)</f>
        <v>0</v>
      </c>
      <c r="P509">
        <f>IF($B$14,_xlfn.IFNA(INDEX('שיפור תמותה'!$A$1:$E$8743,MATCH(F509&amp;G509,'שיפור תמותה'!$C$1:$C$8743,0),IF($B$9="זכר",4,5)),1),0)</f>
        <v>0</v>
      </c>
      <c r="Q509">
        <f>IF($B$14,_xlfn.IFNA(INDEX('שיפור תמותה'!$A$1:$E$8743,MATCH(F509&amp;G509-1,'שיפור תמותה'!$C$1:$C$8743,0),IF($B$9="זכר",4,5)),1),0)</f>
        <v>0</v>
      </c>
      <c r="R509">
        <f t="shared" si="178"/>
        <v>0</v>
      </c>
      <c r="S509">
        <f t="shared" si="179"/>
        <v>0</v>
      </c>
      <c r="T509">
        <f t="shared" si="192"/>
        <v>0</v>
      </c>
      <c r="U509">
        <f t="shared" si="180"/>
        <v>0</v>
      </c>
      <c r="V509">
        <f t="shared" si="181"/>
        <v>0</v>
      </c>
      <c r="W509">
        <f t="shared" si="193"/>
        <v>0</v>
      </c>
      <c r="X509">
        <f>IF($B$15,_xlfn.IFNA(INDEX(תמותה!$A$1:$E$121,MATCH(U509,תמותה!$A$1:A$121,0),IF($B$11="זכר",2,4)),1),0)</f>
        <v>0</v>
      </c>
      <c r="Y509">
        <f>IF($B$15,_xlfn.IFNA(INDEX('שיפור תמותה'!$A$1:$E$8743,MATCH(U509&amp;V509,'שיפור תמותה'!$C$1:$C$8743,0),IF($B$11="זכר",4,5)),1),0)</f>
        <v>0</v>
      </c>
      <c r="Z509">
        <f>IF($B$15,_xlfn.IFNA(INDEX('שיפור תמותה'!$A$1:$E$8743,MATCH(U509&amp;V509-1,'שיפור תמותה'!$C$1:$C$8743,0),IF($B$11="זכר",4,5)),1),0)</f>
        <v>0</v>
      </c>
      <c r="AA509">
        <f t="shared" si="182"/>
        <v>0</v>
      </c>
      <c r="AB509">
        <f t="shared" si="194"/>
        <v>0</v>
      </c>
      <c r="AC509">
        <f>IF($B$15,_xlfn.IFNA(INDEX(תמותה!$A$1:$E$121,MATCH(U509,תמותה!$A$1:A$121,0),IF($B$11="זכר",3,5)),1),0)</f>
        <v>0</v>
      </c>
      <c r="AD509">
        <f t="shared" si="183"/>
        <v>0</v>
      </c>
      <c r="AE509">
        <f t="shared" si="184"/>
        <v>0</v>
      </c>
      <c r="AF509">
        <f t="shared" si="195"/>
        <v>0</v>
      </c>
      <c r="AG509">
        <f t="shared" si="196"/>
        <v>0</v>
      </c>
      <c r="AH509">
        <f t="shared" si="197"/>
        <v>0</v>
      </c>
      <c r="AI509">
        <f t="shared" si="198"/>
        <v>0</v>
      </c>
      <c r="AJ509">
        <f t="shared" si="199"/>
        <v>0</v>
      </c>
    </row>
    <row r="510" spans="5:36" x14ac:dyDescent="0.2">
      <c r="E510">
        <f t="shared" si="185"/>
        <v>0</v>
      </c>
      <c r="F510">
        <f t="shared" si="175"/>
        <v>0</v>
      </c>
      <c r="G510">
        <f t="shared" si="176"/>
        <v>0</v>
      </c>
      <c r="H510">
        <f t="shared" si="177"/>
        <v>0</v>
      </c>
      <c r="I510">
        <f t="shared" si="186"/>
        <v>0</v>
      </c>
      <c r="J510">
        <f t="shared" si="187"/>
        <v>0</v>
      </c>
      <c r="K510">
        <f t="shared" si="188"/>
        <v>0</v>
      </c>
      <c r="L510">
        <f t="shared" si="189"/>
        <v>0</v>
      </c>
      <c r="M510">
        <f t="shared" si="190"/>
        <v>0</v>
      </c>
      <c r="N510">
        <f t="shared" si="191"/>
        <v>0</v>
      </c>
      <c r="O510">
        <f>IF($B$14,_xlfn.IFNA(INDEX(תמותה!$A$1:$E$121,MATCH(F510,תמותה!$A$1:A$121,0),IF($B$9="זכר",2,4)),1),0)</f>
        <v>0</v>
      </c>
      <c r="P510">
        <f>IF($B$14,_xlfn.IFNA(INDEX('שיפור תמותה'!$A$1:$E$8743,MATCH(F510&amp;G510,'שיפור תמותה'!$C$1:$C$8743,0),IF($B$9="זכר",4,5)),1),0)</f>
        <v>0</v>
      </c>
      <c r="Q510">
        <f>IF($B$14,_xlfn.IFNA(INDEX('שיפור תמותה'!$A$1:$E$8743,MATCH(F510&amp;G510-1,'שיפור תמותה'!$C$1:$C$8743,0),IF($B$9="זכר",4,5)),1),0)</f>
        <v>0</v>
      </c>
      <c r="R510">
        <f t="shared" si="178"/>
        <v>0</v>
      </c>
      <c r="S510">
        <f t="shared" si="179"/>
        <v>0</v>
      </c>
      <c r="T510">
        <f t="shared" si="192"/>
        <v>0</v>
      </c>
      <c r="U510">
        <f t="shared" si="180"/>
        <v>0</v>
      </c>
      <c r="V510">
        <f t="shared" si="181"/>
        <v>0</v>
      </c>
      <c r="W510">
        <f t="shared" si="193"/>
        <v>0</v>
      </c>
      <c r="X510">
        <f>IF($B$15,_xlfn.IFNA(INDEX(תמותה!$A$1:$E$121,MATCH(U510,תמותה!$A$1:A$121,0),IF($B$11="זכר",2,4)),1),0)</f>
        <v>0</v>
      </c>
      <c r="Y510">
        <f>IF($B$15,_xlfn.IFNA(INDEX('שיפור תמותה'!$A$1:$E$8743,MATCH(U510&amp;V510,'שיפור תמותה'!$C$1:$C$8743,0),IF($B$11="זכר",4,5)),1),0)</f>
        <v>0</v>
      </c>
      <c r="Z510">
        <f>IF($B$15,_xlfn.IFNA(INDEX('שיפור תמותה'!$A$1:$E$8743,MATCH(U510&amp;V510-1,'שיפור תמותה'!$C$1:$C$8743,0),IF($B$11="זכר",4,5)),1),0)</f>
        <v>0</v>
      </c>
      <c r="AA510">
        <f t="shared" si="182"/>
        <v>0</v>
      </c>
      <c r="AB510">
        <f t="shared" si="194"/>
        <v>0</v>
      </c>
      <c r="AC510">
        <f>IF($B$15,_xlfn.IFNA(INDEX(תמותה!$A$1:$E$121,MATCH(U510,תמותה!$A$1:A$121,0),IF($B$11="זכר",3,5)),1),0)</f>
        <v>0</v>
      </c>
      <c r="AD510">
        <f t="shared" si="183"/>
        <v>0</v>
      </c>
      <c r="AE510">
        <f t="shared" si="184"/>
        <v>0</v>
      </c>
      <c r="AF510">
        <f t="shared" si="195"/>
        <v>0</v>
      </c>
      <c r="AG510">
        <f t="shared" si="196"/>
        <v>0</v>
      </c>
      <c r="AH510">
        <f t="shared" si="197"/>
        <v>0</v>
      </c>
      <c r="AI510">
        <f t="shared" si="198"/>
        <v>0</v>
      </c>
      <c r="AJ510">
        <f t="shared" si="199"/>
        <v>0</v>
      </c>
    </row>
    <row r="511" spans="5:36" x14ac:dyDescent="0.2">
      <c r="E511">
        <f t="shared" si="185"/>
        <v>0</v>
      </c>
      <c r="F511">
        <f t="shared" si="175"/>
        <v>0</v>
      </c>
      <c r="G511">
        <f t="shared" si="176"/>
        <v>0</v>
      </c>
      <c r="H511">
        <f t="shared" si="177"/>
        <v>0</v>
      </c>
      <c r="I511">
        <f t="shared" si="186"/>
        <v>0</v>
      </c>
      <c r="J511">
        <f t="shared" si="187"/>
        <v>0</v>
      </c>
      <c r="K511">
        <f t="shared" si="188"/>
        <v>0</v>
      </c>
      <c r="L511">
        <f t="shared" si="189"/>
        <v>0</v>
      </c>
      <c r="M511">
        <f t="shared" si="190"/>
        <v>0</v>
      </c>
      <c r="N511">
        <f t="shared" si="191"/>
        <v>0</v>
      </c>
      <c r="O511">
        <f>IF($B$14,_xlfn.IFNA(INDEX(תמותה!$A$1:$E$121,MATCH(F511,תמותה!$A$1:A$121,0),IF($B$9="זכר",2,4)),1),0)</f>
        <v>0</v>
      </c>
      <c r="P511">
        <f>IF($B$14,_xlfn.IFNA(INDEX('שיפור תמותה'!$A$1:$E$8743,MATCH(F511&amp;G511,'שיפור תמותה'!$C$1:$C$8743,0),IF($B$9="זכר",4,5)),1),0)</f>
        <v>0</v>
      </c>
      <c r="Q511">
        <f>IF($B$14,_xlfn.IFNA(INDEX('שיפור תמותה'!$A$1:$E$8743,MATCH(F511&amp;G511-1,'שיפור תמותה'!$C$1:$C$8743,0),IF($B$9="זכר",4,5)),1),0)</f>
        <v>0</v>
      </c>
      <c r="R511">
        <f t="shared" si="178"/>
        <v>0</v>
      </c>
      <c r="S511">
        <f t="shared" si="179"/>
        <v>0</v>
      </c>
      <c r="T511">
        <f t="shared" si="192"/>
        <v>0</v>
      </c>
      <c r="U511">
        <f t="shared" si="180"/>
        <v>0</v>
      </c>
      <c r="V511">
        <f t="shared" si="181"/>
        <v>0</v>
      </c>
      <c r="W511">
        <f t="shared" si="193"/>
        <v>0</v>
      </c>
      <c r="X511">
        <f>IF($B$15,_xlfn.IFNA(INDEX(תמותה!$A$1:$E$121,MATCH(U511,תמותה!$A$1:A$121,0),IF($B$11="זכר",2,4)),1),0)</f>
        <v>0</v>
      </c>
      <c r="Y511">
        <f>IF($B$15,_xlfn.IFNA(INDEX('שיפור תמותה'!$A$1:$E$8743,MATCH(U511&amp;V511,'שיפור תמותה'!$C$1:$C$8743,0),IF($B$11="זכר",4,5)),1),0)</f>
        <v>0</v>
      </c>
      <c r="Z511">
        <f>IF($B$15,_xlfn.IFNA(INDEX('שיפור תמותה'!$A$1:$E$8743,MATCH(U511&amp;V511-1,'שיפור תמותה'!$C$1:$C$8743,0),IF($B$11="זכר",4,5)),1),0)</f>
        <v>0</v>
      </c>
      <c r="AA511">
        <f t="shared" si="182"/>
        <v>0</v>
      </c>
      <c r="AB511">
        <f t="shared" si="194"/>
        <v>0</v>
      </c>
      <c r="AC511">
        <f>IF($B$15,_xlfn.IFNA(INDEX(תמותה!$A$1:$E$121,MATCH(U511,תמותה!$A$1:A$121,0),IF($B$11="זכר",3,5)),1),0)</f>
        <v>0</v>
      </c>
      <c r="AD511">
        <f t="shared" si="183"/>
        <v>0</v>
      </c>
      <c r="AE511">
        <f t="shared" si="184"/>
        <v>0</v>
      </c>
      <c r="AF511">
        <f t="shared" si="195"/>
        <v>0</v>
      </c>
      <c r="AG511">
        <f t="shared" si="196"/>
        <v>0</v>
      </c>
      <c r="AH511">
        <f t="shared" si="197"/>
        <v>0</v>
      </c>
      <c r="AI511">
        <f t="shared" si="198"/>
        <v>0</v>
      </c>
      <c r="AJ511">
        <f t="shared" si="199"/>
        <v>0</v>
      </c>
    </row>
    <row r="512" spans="5:36" x14ac:dyDescent="0.2">
      <c r="E512">
        <f t="shared" si="185"/>
        <v>0</v>
      </c>
      <c r="F512">
        <f t="shared" si="175"/>
        <v>0</v>
      </c>
      <c r="G512">
        <f t="shared" si="176"/>
        <v>0</v>
      </c>
      <c r="H512">
        <f t="shared" si="177"/>
        <v>0</v>
      </c>
      <c r="I512">
        <f t="shared" si="186"/>
        <v>0</v>
      </c>
      <c r="J512">
        <f t="shared" si="187"/>
        <v>0</v>
      </c>
      <c r="K512">
        <f t="shared" si="188"/>
        <v>0</v>
      </c>
      <c r="L512">
        <f t="shared" si="189"/>
        <v>0</v>
      </c>
      <c r="M512">
        <f t="shared" si="190"/>
        <v>0</v>
      </c>
      <c r="N512">
        <f t="shared" si="191"/>
        <v>0</v>
      </c>
      <c r="O512">
        <f>IF($B$14,_xlfn.IFNA(INDEX(תמותה!$A$1:$E$121,MATCH(F512,תמותה!$A$1:A$121,0),IF($B$9="זכר",2,4)),1),0)</f>
        <v>0</v>
      </c>
      <c r="P512">
        <f>IF($B$14,_xlfn.IFNA(INDEX('שיפור תמותה'!$A$1:$E$8743,MATCH(F512&amp;G512,'שיפור תמותה'!$C$1:$C$8743,0),IF($B$9="זכר",4,5)),1),0)</f>
        <v>0</v>
      </c>
      <c r="Q512">
        <f>IF($B$14,_xlfn.IFNA(INDEX('שיפור תמותה'!$A$1:$E$8743,MATCH(F512&amp;G512-1,'שיפור תמותה'!$C$1:$C$8743,0),IF($B$9="זכר",4,5)),1),0)</f>
        <v>0</v>
      </c>
      <c r="R512">
        <f t="shared" si="178"/>
        <v>0</v>
      </c>
      <c r="S512">
        <f t="shared" si="179"/>
        <v>0</v>
      </c>
      <c r="T512">
        <f t="shared" si="192"/>
        <v>0</v>
      </c>
      <c r="U512">
        <f t="shared" si="180"/>
        <v>0</v>
      </c>
      <c r="V512">
        <f t="shared" si="181"/>
        <v>0</v>
      </c>
      <c r="W512">
        <f t="shared" si="193"/>
        <v>0</v>
      </c>
      <c r="X512">
        <f>IF($B$15,_xlfn.IFNA(INDEX(תמותה!$A$1:$E$121,MATCH(U512,תמותה!$A$1:A$121,0),IF($B$11="זכר",2,4)),1),0)</f>
        <v>0</v>
      </c>
      <c r="Y512">
        <f>IF($B$15,_xlfn.IFNA(INDEX('שיפור תמותה'!$A$1:$E$8743,MATCH(U512&amp;V512,'שיפור תמותה'!$C$1:$C$8743,0),IF($B$11="זכר",4,5)),1),0)</f>
        <v>0</v>
      </c>
      <c r="Z512">
        <f>IF($B$15,_xlfn.IFNA(INDEX('שיפור תמותה'!$A$1:$E$8743,MATCH(U512&amp;V512-1,'שיפור תמותה'!$C$1:$C$8743,0),IF($B$11="זכר",4,5)),1),0)</f>
        <v>0</v>
      </c>
      <c r="AA512">
        <f t="shared" si="182"/>
        <v>0</v>
      </c>
      <c r="AB512">
        <f t="shared" si="194"/>
        <v>0</v>
      </c>
      <c r="AC512">
        <f>IF($B$15,_xlfn.IFNA(INDEX(תמותה!$A$1:$E$121,MATCH(U512,תמותה!$A$1:A$121,0),IF($B$11="זכר",3,5)),1),0)</f>
        <v>0</v>
      </c>
      <c r="AD512">
        <f t="shared" si="183"/>
        <v>0</v>
      </c>
      <c r="AE512">
        <f t="shared" si="184"/>
        <v>0</v>
      </c>
      <c r="AF512">
        <f t="shared" si="195"/>
        <v>0</v>
      </c>
      <c r="AG512">
        <f t="shared" si="196"/>
        <v>0</v>
      </c>
      <c r="AH512">
        <f t="shared" si="197"/>
        <v>0</v>
      </c>
      <c r="AI512">
        <f t="shared" si="198"/>
        <v>0</v>
      </c>
      <c r="AJ512">
        <f t="shared" si="199"/>
        <v>0</v>
      </c>
    </row>
    <row r="513" spans="5:36" x14ac:dyDescent="0.2">
      <c r="E513">
        <f t="shared" si="185"/>
        <v>0</v>
      </c>
      <c r="F513">
        <f t="shared" si="175"/>
        <v>0</v>
      </c>
      <c r="G513">
        <f t="shared" si="176"/>
        <v>0</v>
      </c>
      <c r="H513">
        <f t="shared" si="177"/>
        <v>0</v>
      </c>
      <c r="I513">
        <f t="shared" si="186"/>
        <v>0</v>
      </c>
      <c r="J513">
        <f t="shared" si="187"/>
        <v>0</v>
      </c>
      <c r="K513">
        <f t="shared" si="188"/>
        <v>0</v>
      </c>
      <c r="L513">
        <f t="shared" si="189"/>
        <v>0</v>
      </c>
      <c r="M513">
        <f t="shared" si="190"/>
        <v>0</v>
      </c>
      <c r="N513">
        <f t="shared" si="191"/>
        <v>0</v>
      </c>
      <c r="O513">
        <f>IF($B$14,_xlfn.IFNA(INDEX(תמותה!$A$1:$E$121,MATCH(F513,תמותה!$A$1:A$121,0),IF($B$9="זכר",2,4)),1),0)</f>
        <v>0</v>
      </c>
      <c r="P513">
        <f>IF($B$14,_xlfn.IFNA(INDEX('שיפור תמותה'!$A$1:$E$8743,MATCH(F513&amp;G513,'שיפור תמותה'!$C$1:$C$8743,0),IF($B$9="זכר",4,5)),1),0)</f>
        <v>0</v>
      </c>
      <c r="Q513">
        <f>IF($B$14,_xlfn.IFNA(INDEX('שיפור תמותה'!$A$1:$E$8743,MATCH(F513&amp;G513-1,'שיפור תמותה'!$C$1:$C$8743,0),IF($B$9="זכר",4,5)),1),0)</f>
        <v>0</v>
      </c>
      <c r="R513">
        <f t="shared" si="178"/>
        <v>0</v>
      </c>
      <c r="S513">
        <f t="shared" si="179"/>
        <v>0</v>
      </c>
      <c r="T513">
        <f t="shared" si="192"/>
        <v>0</v>
      </c>
      <c r="U513">
        <f t="shared" si="180"/>
        <v>0</v>
      </c>
      <c r="V513">
        <f t="shared" si="181"/>
        <v>0</v>
      </c>
      <c r="W513">
        <f t="shared" si="193"/>
        <v>0</v>
      </c>
      <c r="X513">
        <f>IF($B$15,_xlfn.IFNA(INDEX(תמותה!$A$1:$E$121,MATCH(U513,תמותה!$A$1:A$121,0),IF($B$11="זכר",2,4)),1),0)</f>
        <v>0</v>
      </c>
      <c r="Y513">
        <f>IF($B$15,_xlfn.IFNA(INDEX('שיפור תמותה'!$A$1:$E$8743,MATCH(U513&amp;V513,'שיפור תמותה'!$C$1:$C$8743,0),IF($B$11="זכר",4,5)),1),0)</f>
        <v>0</v>
      </c>
      <c r="Z513">
        <f>IF($B$15,_xlfn.IFNA(INDEX('שיפור תמותה'!$A$1:$E$8743,MATCH(U513&amp;V513-1,'שיפור תמותה'!$C$1:$C$8743,0),IF($B$11="זכר",4,5)),1),0)</f>
        <v>0</v>
      </c>
      <c r="AA513">
        <f t="shared" si="182"/>
        <v>0</v>
      </c>
      <c r="AB513">
        <f t="shared" si="194"/>
        <v>0</v>
      </c>
      <c r="AC513">
        <f>IF($B$15,_xlfn.IFNA(INDEX(תמותה!$A$1:$E$121,MATCH(U513,תמותה!$A$1:A$121,0),IF($B$11="זכר",3,5)),1),0)</f>
        <v>0</v>
      </c>
      <c r="AD513">
        <f t="shared" si="183"/>
        <v>0</v>
      </c>
      <c r="AE513">
        <f t="shared" si="184"/>
        <v>0</v>
      </c>
      <c r="AF513">
        <f t="shared" si="195"/>
        <v>0</v>
      </c>
      <c r="AG513">
        <f t="shared" si="196"/>
        <v>0</v>
      </c>
      <c r="AH513">
        <f t="shared" si="197"/>
        <v>0</v>
      </c>
      <c r="AI513">
        <f t="shared" si="198"/>
        <v>0</v>
      </c>
      <c r="AJ513">
        <f t="shared" si="199"/>
        <v>0</v>
      </c>
    </row>
    <row r="514" spans="5:36" x14ac:dyDescent="0.2">
      <c r="E514">
        <f t="shared" si="185"/>
        <v>0</v>
      </c>
      <c r="F514">
        <f t="shared" si="175"/>
        <v>0</v>
      </c>
      <c r="G514">
        <f t="shared" si="176"/>
        <v>0</v>
      </c>
      <c r="H514">
        <f t="shared" si="177"/>
        <v>0</v>
      </c>
      <c r="I514">
        <f t="shared" si="186"/>
        <v>0</v>
      </c>
      <c r="J514">
        <f t="shared" si="187"/>
        <v>0</v>
      </c>
      <c r="K514">
        <f t="shared" si="188"/>
        <v>0</v>
      </c>
      <c r="L514">
        <f t="shared" si="189"/>
        <v>0</v>
      </c>
      <c r="M514">
        <f t="shared" si="190"/>
        <v>0</v>
      </c>
      <c r="N514">
        <f t="shared" si="191"/>
        <v>0</v>
      </c>
      <c r="O514">
        <f>IF($B$14,_xlfn.IFNA(INDEX(תמותה!$A$1:$E$121,MATCH(F514,תמותה!$A$1:A$121,0),IF($B$9="זכר",2,4)),1),0)</f>
        <v>0</v>
      </c>
      <c r="P514">
        <f>IF($B$14,_xlfn.IFNA(INDEX('שיפור תמותה'!$A$1:$E$8743,MATCH(F514&amp;G514,'שיפור תמותה'!$C$1:$C$8743,0),IF($B$9="זכר",4,5)),1),0)</f>
        <v>0</v>
      </c>
      <c r="Q514">
        <f>IF($B$14,_xlfn.IFNA(INDEX('שיפור תמותה'!$A$1:$E$8743,MATCH(F514&amp;G514-1,'שיפור תמותה'!$C$1:$C$8743,0),IF($B$9="זכר",4,5)),1),0)</f>
        <v>0</v>
      </c>
      <c r="R514">
        <f t="shared" si="178"/>
        <v>0</v>
      </c>
      <c r="S514">
        <f t="shared" si="179"/>
        <v>0</v>
      </c>
      <c r="T514">
        <f t="shared" si="192"/>
        <v>0</v>
      </c>
      <c r="U514">
        <f t="shared" si="180"/>
        <v>0</v>
      </c>
      <c r="V514">
        <f t="shared" si="181"/>
        <v>0</v>
      </c>
      <c r="W514">
        <f t="shared" si="193"/>
        <v>0</v>
      </c>
      <c r="X514">
        <f>IF($B$15,_xlfn.IFNA(INDEX(תמותה!$A$1:$E$121,MATCH(U514,תמותה!$A$1:A$121,0),IF($B$11="זכר",2,4)),1),0)</f>
        <v>0</v>
      </c>
      <c r="Y514">
        <f>IF($B$15,_xlfn.IFNA(INDEX('שיפור תמותה'!$A$1:$E$8743,MATCH(U514&amp;V514,'שיפור תמותה'!$C$1:$C$8743,0),IF($B$11="זכר",4,5)),1),0)</f>
        <v>0</v>
      </c>
      <c r="Z514">
        <f>IF($B$15,_xlfn.IFNA(INDEX('שיפור תמותה'!$A$1:$E$8743,MATCH(U514&amp;V514-1,'שיפור תמותה'!$C$1:$C$8743,0),IF($B$11="זכר",4,5)),1),0)</f>
        <v>0</v>
      </c>
      <c r="AA514">
        <f t="shared" si="182"/>
        <v>0</v>
      </c>
      <c r="AB514">
        <f t="shared" si="194"/>
        <v>0</v>
      </c>
      <c r="AC514">
        <f>IF($B$15,_xlfn.IFNA(INDEX(תמותה!$A$1:$E$121,MATCH(U514,תמותה!$A$1:A$121,0),IF($B$11="זכר",3,5)),1),0)</f>
        <v>0</v>
      </c>
      <c r="AD514">
        <f t="shared" si="183"/>
        <v>0</v>
      </c>
      <c r="AE514">
        <f t="shared" si="184"/>
        <v>0</v>
      </c>
      <c r="AF514">
        <f t="shared" si="195"/>
        <v>0</v>
      </c>
      <c r="AG514">
        <f t="shared" si="196"/>
        <v>0</v>
      </c>
      <c r="AH514">
        <f t="shared" si="197"/>
        <v>0</v>
      </c>
      <c r="AI514">
        <f t="shared" si="198"/>
        <v>0</v>
      </c>
      <c r="AJ514">
        <f t="shared" si="199"/>
        <v>0</v>
      </c>
    </row>
    <row r="515" spans="5:36" x14ac:dyDescent="0.2">
      <c r="E515">
        <f t="shared" si="185"/>
        <v>0</v>
      </c>
      <c r="F515">
        <f t="shared" ref="F515:F578" si="200">IF($B$14,ROUNDDOWN(E515/12,0),0)</f>
        <v>0</v>
      </c>
      <c r="G515">
        <f t="shared" ref="G515:G578" si="201">IF($B$14,ROUNDDOWN(($B$7+E515)/12,0),0)</f>
        <v>0</v>
      </c>
      <c r="H515">
        <f t="shared" ref="H515:H578" si="202">IF($B$14,(1+$B$2)^((E515-$E$2+1)/12),0)</f>
        <v>0</v>
      </c>
      <c r="I515">
        <f t="shared" si="186"/>
        <v>0</v>
      </c>
      <c r="J515">
        <f t="shared" si="187"/>
        <v>0</v>
      </c>
      <c r="K515">
        <f t="shared" si="188"/>
        <v>0</v>
      </c>
      <c r="L515">
        <f t="shared" si="189"/>
        <v>0</v>
      </c>
      <c r="M515">
        <f t="shared" si="190"/>
        <v>0</v>
      </c>
      <c r="N515">
        <f t="shared" si="191"/>
        <v>0</v>
      </c>
      <c r="O515">
        <f>IF($B$14,_xlfn.IFNA(INDEX(תמותה!$A$1:$E$121,MATCH(F515,תמותה!$A$1:A$121,0),IF($B$9="זכר",2,4)),1),0)</f>
        <v>0</v>
      </c>
      <c r="P515">
        <f>IF($B$14,_xlfn.IFNA(INDEX('שיפור תמותה'!$A$1:$E$8743,MATCH(F515&amp;G515,'שיפור תמותה'!$C$1:$C$8743,0),IF($B$9="זכר",4,5)),1),0)</f>
        <v>0</v>
      </c>
      <c r="Q515">
        <f>IF($B$14,_xlfn.IFNA(INDEX('שיפור תמותה'!$A$1:$E$8743,MATCH(F515&amp;G515-1,'שיפור תמותה'!$C$1:$C$8743,0),IF($B$9="זכר",4,5)),1),0)</f>
        <v>0</v>
      </c>
      <c r="R515">
        <f t="shared" ref="R515:R578" si="203">IF($B$14,AVERAGE(P515:Q515),0)</f>
        <v>0</v>
      </c>
      <c r="S515">
        <f t="shared" ref="S515:S578" si="204">IF($B$14,IF(E515&lt;$B$12,(1-(1-O515)^(1/12))*R515,1),0)</f>
        <v>0</v>
      </c>
      <c r="T515">
        <f t="shared" si="192"/>
        <v>0</v>
      </c>
      <c r="U515">
        <f t="shared" ref="U515:U578" si="205">IF($B$15,ROUNDDOWN(T515/12,0),0)</f>
        <v>0</v>
      </c>
      <c r="V515">
        <f t="shared" ref="V515:V578" si="206">IF($B$15,ROUNDDOWN(($B$8+T515)/12,0),0)</f>
        <v>0</v>
      </c>
      <c r="W515">
        <f t="shared" si="193"/>
        <v>0</v>
      </c>
      <c r="X515">
        <f>IF($B$15,_xlfn.IFNA(INDEX(תמותה!$A$1:$E$121,MATCH(U515,תמותה!$A$1:A$121,0),IF($B$11="זכר",2,4)),1),0)</f>
        <v>0</v>
      </c>
      <c r="Y515">
        <f>IF($B$15,_xlfn.IFNA(INDEX('שיפור תמותה'!$A$1:$E$8743,MATCH(U515&amp;V515,'שיפור תמותה'!$C$1:$C$8743,0),IF($B$11="זכר",4,5)),1),0)</f>
        <v>0</v>
      </c>
      <c r="Z515">
        <f>IF($B$15,_xlfn.IFNA(INDEX('שיפור תמותה'!$A$1:$E$8743,MATCH(U515&amp;V515-1,'שיפור תמותה'!$C$1:$C$8743,0),IF($B$11="זכר",4,5)),1),0)</f>
        <v>0</v>
      </c>
      <c r="AA515">
        <f t="shared" ref="AA515:AA578" si="207">IF($B$15,AVERAGE(Y515:Z515),0)</f>
        <v>0</v>
      </c>
      <c r="AB515">
        <f t="shared" si="194"/>
        <v>0</v>
      </c>
      <c r="AC515">
        <f>IF($B$15,_xlfn.IFNA(INDEX(תמותה!$A$1:$E$121,MATCH(U515,תמותה!$A$1:A$121,0),IF($B$11="זכר",3,5)),1),0)</f>
        <v>0</v>
      </c>
      <c r="AD515">
        <f t="shared" ref="AD515:AD578" si="208">IF($B$15,IF(T515&lt;$B$12,(1-(1-X515)^(1/12))*AA515,1),0)</f>
        <v>0</v>
      </c>
      <c r="AE515">
        <f t="shared" ref="AE515:AE578" si="209">IF($B$15,IF(T515&lt;$B$12,(1-(1-AC515)^(1/12))*AA515,1),0)</f>
        <v>0</v>
      </c>
      <c r="AF515">
        <f t="shared" si="195"/>
        <v>0</v>
      </c>
      <c r="AG515">
        <f t="shared" si="196"/>
        <v>0</v>
      </c>
      <c r="AH515">
        <f t="shared" si="197"/>
        <v>0</v>
      </c>
      <c r="AI515">
        <f t="shared" si="198"/>
        <v>0</v>
      </c>
      <c r="AJ515">
        <f t="shared" si="199"/>
        <v>0</v>
      </c>
    </row>
    <row r="516" spans="5:36" x14ac:dyDescent="0.2">
      <c r="E516">
        <f t="shared" ref="E516:E579" si="210">IF($B$14,E515+1,0)</f>
        <v>0</v>
      </c>
      <c r="F516">
        <f t="shared" si="200"/>
        <v>0</v>
      </c>
      <c r="G516">
        <f t="shared" si="201"/>
        <v>0</v>
      </c>
      <c r="H516">
        <f t="shared" si="202"/>
        <v>0</v>
      </c>
      <c r="I516">
        <f t="shared" ref="I516:I579" si="211">IF($B$14,IF(E516&lt;=$B$3,IF(AND((E516-$E$2)&lt;0,E516&lt;$B$4),I515+1/H516,I515+N515/H516)),0)</f>
        <v>0</v>
      </c>
      <c r="J516">
        <f t="shared" ref="J516:J579" si="212">IF($B$14,IF(E516&lt;=$B$3,IF(AND((E516-$E$2)&lt;60,E516&lt;$B$4),J515+1/H516,J515+N515/H516)),0)</f>
        <v>0</v>
      </c>
      <c r="K516">
        <f t="shared" ref="K516:K579" si="213">IF($B$14,IF(E516&lt;=$B$3,IF(AND((E516-$E$2)&lt;120,E516&lt;$B$4),K515+1/H516,K515+N515/H516)),0)</f>
        <v>0</v>
      </c>
      <c r="L516">
        <f t="shared" ref="L516:L579" si="214">IF($B$14,IF(E516&lt;=$B$3,IF(AND((E516-$E$2)&lt;180,E516&lt;$B$4),L515+1/H516,L515+N515/H516)),0)</f>
        <v>0</v>
      </c>
      <c r="M516">
        <f t="shared" ref="M516:M579" si="215">IF($B$14,IF(E516&lt;=$B$3,IF(AND((E516-$E$2)&lt;240,E516&lt;$B$4),M515+1/H516,M515+N515/H516)),0)</f>
        <v>0</v>
      </c>
      <c r="N516">
        <f t="shared" ref="N516:N579" si="216">IF($B$14,N515*(1-S516),0)</f>
        <v>0</v>
      </c>
      <c r="O516">
        <f>IF($B$14,_xlfn.IFNA(INDEX(תמותה!$A$1:$E$121,MATCH(F516,תמותה!$A$1:A$121,0),IF($B$9="זכר",2,4)),1),0)</f>
        <v>0</v>
      </c>
      <c r="P516">
        <f>IF($B$14,_xlfn.IFNA(INDEX('שיפור תמותה'!$A$1:$E$8743,MATCH(F516&amp;G516,'שיפור תמותה'!$C$1:$C$8743,0),IF($B$9="זכר",4,5)),1),0)</f>
        <v>0</v>
      </c>
      <c r="Q516">
        <f>IF($B$14,_xlfn.IFNA(INDEX('שיפור תמותה'!$A$1:$E$8743,MATCH(F516&amp;G516-1,'שיפור תמותה'!$C$1:$C$8743,0),IF($B$9="זכר",4,5)),1),0)</f>
        <v>0</v>
      </c>
      <c r="R516">
        <f t="shared" si="203"/>
        <v>0</v>
      </c>
      <c r="S516">
        <f t="shared" si="204"/>
        <v>0</v>
      </c>
      <c r="T516">
        <f t="shared" ref="T516:T579" si="217">IF($B$15,T515+1,0)</f>
        <v>0</v>
      </c>
      <c r="U516">
        <f t="shared" si="205"/>
        <v>0</v>
      </c>
      <c r="V516">
        <f t="shared" si="206"/>
        <v>0</v>
      </c>
      <c r="W516">
        <f t="shared" ref="W516:W579" si="218">IF($B$15,W515*(1-AD516),0)</f>
        <v>0</v>
      </c>
      <c r="X516">
        <f>IF($B$15,_xlfn.IFNA(INDEX(תמותה!$A$1:$E$121,MATCH(U516,תמותה!$A$1:A$121,0),IF($B$11="זכר",2,4)),1),0)</f>
        <v>0</v>
      </c>
      <c r="Y516">
        <f>IF($B$15,_xlfn.IFNA(INDEX('שיפור תמותה'!$A$1:$E$8743,MATCH(U516&amp;V516,'שיפור תמותה'!$C$1:$C$8743,0),IF($B$11="זכר",4,5)),1),0)</f>
        <v>0</v>
      </c>
      <c r="Z516">
        <f>IF($B$15,_xlfn.IFNA(INDEX('שיפור תמותה'!$A$1:$E$8743,MATCH(U516&amp;V516-1,'שיפור תמותה'!$C$1:$C$8743,0),IF($B$11="זכר",4,5)),1),0)</f>
        <v>0</v>
      </c>
      <c r="AA516">
        <f t="shared" si="207"/>
        <v>0</v>
      </c>
      <c r="AB516">
        <f t="shared" ref="AB516:AB579" si="219">IF($B$15,AB515*(1-AE516)+S516*W516*N515,0)</f>
        <v>0</v>
      </c>
      <c r="AC516">
        <f>IF($B$15,_xlfn.IFNA(INDEX(תמותה!$A$1:$E$121,MATCH(U516,תמותה!$A$1:A$121,0),IF($B$11="זכר",3,5)),1),0)</f>
        <v>0</v>
      </c>
      <c r="AD516">
        <f t="shared" si="208"/>
        <v>0</v>
      </c>
      <c r="AE516">
        <f t="shared" si="209"/>
        <v>0</v>
      </c>
      <c r="AF516">
        <f t="shared" ref="AF516:AF579" si="220">IF($B$15,IF(E516&lt;=$B$3,IF(AND((E516-$E$2)&lt;0,E516&lt;$B$4),AF515+0/H516,AF515+AB515/H516)),0)</f>
        <v>0</v>
      </c>
      <c r="AG516">
        <f t="shared" ref="AG516:AG579" si="221">IF($B$15,IF(E516&lt;=$B$3,IF(AND((E516-$E$2)&lt;60,E516&lt;$B$4),AG515+0/H516,AG515+AB515/H516)),0)</f>
        <v>0</v>
      </c>
      <c r="AH516">
        <f t="shared" ref="AH516:AH579" si="222">IF($B$15,IF(E516&lt;=$B$3,IF(AND((E516-$E$2)&lt;120,E516&lt;$B$4),AH515+0/H516,AH515+AB515/H516)),0)</f>
        <v>0</v>
      </c>
      <c r="AI516">
        <f t="shared" ref="AI516:AI579" si="223">IF($B$15,IF(E516&lt;=$B$3,IF(AND((E516-$E$2)&lt;180,E516&lt;$B$4),AI515+0/H516,AI515+AB515/H516)),0)</f>
        <v>0</v>
      </c>
      <c r="AJ516">
        <f t="shared" ref="AJ516:AJ579" si="224">IF($B$15,IF(E516&lt;=$B$3,IF(AND((E516-$E$2)&lt;240,E516&lt;$B$4),AJ515+0/H516,AJ515+AB515/H516)),0)</f>
        <v>0</v>
      </c>
    </row>
    <row r="517" spans="5:36" x14ac:dyDescent="0.2">
      <c r="E517">
        <f t="shared" si="210"/>
        <v>0</v>
      </c>
      <c r="F517">
        <f t="shared" si="200"/>
        <v>0</v>
      </c>
      <c r="G517">
        <f t="shared" si="201"/>
        <v>0</v>
      </c>
      <c r="H517">
        <f t="shared" si="202"/>
        <v>0</v>
      </c>
      <c r="I517">
        <f t="shared" si="211"/>
        <v>0</v>
      </c>
      <c r="J517">
        <f t="shared" si="212"/>
        <v>0</v>
      </c>
      <c r="K517">
        <f t="shared" si="213"/>
        <v>0</v>
      </c>
      <c r="L517">
        <f t="shared" si="214"/>
        <v>0</v>
      </c>
      <c r="M517">
        <f t="shared" si="215"/>
        <v>0</v>
      </c>
      <c r="N517">
        <f t="shared" si="216"/>
        <v>0</v>
      </c>
      <c r="O517">
        <f>IF($B$14,_xlfn.IFNA(INDEX(תמותה!$A$1:$E$121,MATCH(F517,תמותה!$A$1:A$121,0),IF($B$9="זכר",2,4)),1),0)</f>
        <v>0</v>
      </c>
      <c r="P517">
        <f>IF($B$14,_xlfn.IFNA(INDEX('שיפור תמותה'!$A$1:$E$8743,MATCH(F517&amp;G517,'שיפור תמותה'!$C$1:$C$8743,0),IF($B$9="זכר",4,5)),1),0)</f>
        <v>0</v>
      </c>
      <c r="Q517">
        <f>IF($B$14,_xlfn.IFNA(INDEX('שיפור תמותה'!$A$1:$E$8743,MATCH(F517&amp;G517-1,'שיפור תמותה'!$C$1:$C$8743,0),IF($B$9="זכר",4,5)),1),0)</f>
        <v>0</v>
      </c>
      <c r="R517">
        <f t="shared" si="203"/>
        <v>0</v>
      </c>
      <c r="S517">
        <f t="shared" si="204"/>
        <v>0</v>
      </c>
      <c r="T517">
        <f t="shared" si="217"/>
        <v>0</v>
      </c>
      <c r="U517">
        <f t="shared" si="205"/>
        <v>0</v>
      </c>
      <c r="V517">
        <f t="shared" si="206"/>
        <v>0</v>
      </c>
      <c r="W517">
        <f t="shared" si="218"/>
        <v>0</v>
      </c>
      <c r="X517">
        <f>IF($B$15,_xlfn.IFNA(INDEX(תמותה!$A$1:$E$121,MATCH(U517,תמותה!$A$1:A$121,0),IF($B$11="זכר",2,4)),1),0)</f>
        <v>0</v>
      </c>
      <c r="Y517">
        <f>IF($B$15,_xlfn.IFNA(INDEX('שיפור תמותה'!$A$1:$E$8743,MATCH(U517&amp;V517,'שיפור תמותה'!$C$1:$C$8743,0),IF($B$11="זכר",4,5)),1),0)</f>
        <v>0</v>
      </c>
      <c r="Z517">
        <f>IF($B$15,_xlfn.IFNA(INDEX('שיפור תמותה'!$A$1:$E$8743,MATCH(U517&amp;V517-1,'שיפור תמותה'!$C$1:$C$8743,0),IF($B$11="זכר",4,5)),1),0)</f>
        <v>0</v>
      </c>
      <c r="AA517">
        <f t="shared" si="207"/>
        <v>0</v>
      </c>
      <c r="AB517">
        <f t="shared" si="219"/>
        <v>0</v>
      </c>
      <c r="AC517">
        <f>IF($B$15,_xlfn.IFNA(INDEX(תמותה!$A$1:$E$121,MATCH(U517,תמותה!$A$1:A$121,0),IF($B$11="זכר",3,5)),1),0)</f>
        <v>0</v>
      </c>
      <c r="AD517">
        <f t="shared" si="208"/>
        <v>0</v>
      </c>
      <c r="AE517">
        <f t="shared" si="209"/>
        <v>0</v>
      </c>
      <c r="AF517">
        <f t="shared" si="220"/>
        <v>0</v>
      </c>
      <c r="AG517">
        <f t="shared" si="221"/>
        <v>0</v>
      </c>
      <c r="AH517">
        <f t="shared" si="222"/>
        <v>0</v>
      </c>
      <c r="AI517">
        <f t="shared" si="223"/>
        <v>0</v>
      </c>
      <c r="AJ517">
        <f t="shared" si="224"/>
        <v>0</v>
      </c>
    </row>
    <row r="518" spans="5:36" x14ac:dyDescent="0.2">
      <c r="E518">
        <f t="shared" si="210"/>
        <v>0</v>
      </c>
      <c r="F518">
        <f t="shared" si="200"/>
        <v>0</v>
      </c>
      <c r="G518">
        <f t="shared" si="201"/>
        <v>0</v>
      </c>
      <c r="H518">
        <f t="shared" si="202"/>
        <v>0</v>
      </c>
      <c r="I518">
        <f t="shared" si="211"/>
        <v>0</v>
      </c>
      <c r="J518">
        <f t="shared" si="212"/>
        <v>0</v>
      </c>
      <c r="K518">
        <f t="shared" si="213"/>
        <v>0</v>
      </c>
      <c r="L518">
        <f t="shared" si="214"/>
        <v>0</v>
      </c>
      <c r="M518">
        <f t="shared" si="215"/>
        <v>0</v>
      </c>
      <c r="N518">
        <f t="shared" si="216"/>
        <v>0</v>
      </c>
      <c r="O518">
        <f>IF($B$14,_xlfn.IFNA(INDEX(תמותה!$A$1:$E$121,MATCH(F518,תמותה!$A$1:A$121,0),IF($B$9="זכר",2,4)),1),0)</f>
        <v>0</v>
      </c>
      <c r="P518">
        <f>IF($B$14,_xlfn.IFNA(INDEX('שיפור תמותה'!$A$1:$E$8743,MATCH(F518&amp;G518,'שיפור תמותה'!$C$1:$C$8743,0),IF($B$9="זכר",4,5)),1),0)</f>
        <v>0</v>
      </c>
      <c r="Q518">
        <f>IF($B$14,_xlfn.IFNA(INDEX('שיפור תמותה'!$A$1:$E$8743,MATCH(F518&amp;G518-1,'שיפור תמותה'!$C$1:$C$8743,0),IF($B$9="זכר",4,5)),1),0)</f>
        <v>0</v>
      </c>
      <c r="R518">
        <f t="shared" si="203"/>
        <v>0</v>
      </c>
      <c r="S518">
        <f t="shared" si="204"/>
        <v>0</v>
      </c>
      <c r="T518">
        <f t="shared" si="217"/>
        <v>0</v>
      </c>
      <c r="U518">
        <f t="shared" si="205"/>
        <v>0</v>
      </c>
      <c r="V518">
        <f t="shared" si="206"/>
        <v>0</v>
      </c>
      <c r="W518">
        <f t="shared" si="218"/>
        <v>0</v>
      </c>
      <c r="X518">
        <f>IF($B$15,_xlfn.IFNA(INDEX(תמותה!$A$1:$E$121,MATCH(U518,תמותה!$A$1:A$121,0),IF($B$11="זכר",2,4)),1),0)</f>
        <v>0</v>
      </c>
      <c r="Y518">
        <f>IF($B$15,_xlfn.IFNA(INDEX('שיפור תמותה'!$A$1:$E$8743,MATCH(U518&amp;V518,'שיפור תמותה'!$C$1:$C$8743,0),IF($B$11="זכר",4,5)),1),0)</f>
        <v>0</v>
      </c>
      <c r="Z518">
        <f>IF($B$15,_xlfn.IFNA(INDEX('שיפור תמותה'!$A$1:$E$8743,MATCH(U518&amp;V518-1,'שיפור תמותה'!$C$1:$C$8743,0),IF($B$11="זכר",4,5)),1),0)</f>
        <v>0</v>
      </c>
      <c r="AA518">
        <f t="shared" si="207"/>
        <v>0</v>
      </c>
      <c r="AB518">
        <f t="shared" si="219"/>
        <v>0</v>
      </c>
      <c r="AC518">
        <f>IF($B$15,_xlfn.IFNA(INDEX(תמותה!$A$1:$E$121,MATCH(U518,תמותה!$A$1:A$121,0),IF($B$11="זכר",3,5)),1),0)</f>
        <v>0</v>
      </c>
      <c r="AD518">
        <f t="shared" si="208"/>
        <v>0</v>
      </c>
      <c r="AE518">
        <f t="shared" si="209"/>
        <v>0</v>
      </c>
      <c r="AF518">
        <f t="shared" si="220"/>
        <v>0</v>
      </c>
      <c r="AG518">
        <f t="shared" si="221"/>
        <v>0</v>
      </c>
      <c r="AH518">
        <f t="shared" si="222"/>
        <v>0</v>
      </c>
      <c r="AI518">
        <f t="shared" si="223"/>
        <v>0</v>
      </c>
      <c r="AJ518">
        <f t="shared" si="224"/>
        <v>0</v>
      </c>
    </row>
    <row r="519" spans="5:36" x14ac:dyDescent="0.2">
      <c r="E519">
        <f t="shared" si="210"/>
        <v>0</v>
      </c>
      <c r="F519">
        <f t="shared" si="200"/>
        <v>0</v>
      </c>
      <c r="G519">
        <f t="shared" si="201"/>
        <v>0</v>
      </c>
      <c r="H519">
        <f t="shared" si="202"/>
        <v>0</v>
      </c>
      <c r="I519">
        <f t="shared" si="211"/>
        <v>0</v>
      </c>
      <c r="J519">
        <f t="shared" si="212"/>
        <v>0</v>
      </c>
      <c r="K519">
        <f t="shared" si="213"/>
        <v>0</v>
      </c>
      <c r="L519">
        <f t="shared" si="214"/>
        <v>0</v>
      </c>
      <c r="M519">
        <f t="shared" si="215"/>
        <v>0</v>
      </c>
      <c r="N519">
        <f t="shared" si="216"/>
        <v>0</v>
      </c>
      <c r="O519">
        <f>IF($B$14,_xlfn.IFNA(INDEX(תמותה!$A$1:$E$121,MATCH(F519,תמותה!$A$1:A$121,0),IF($B$9="זכר",2,4)),1),0)</f>
        <v>0</v>
      </c>
      <c r="P519">
        <f>IF($B$14,_xlfn.IFNA(INDEX('שיפור תמותה'!$A$1:$E$8743,MATCH(F519&amp;G519,'שיפור תמותה'!$C$1:$C$8743,0),IF($B$9="זכר",4,5)),1),0)</f>
        <v>0</v>
      </c>
      <c r="Q519">
        <f>IF($B$14,_xlfn.IFNA(INDEX('שיפור תמותה'!$A$1:$E$8743,MATCH(F519&amp;G519-1,'שיפור תמותה'!$C$1:$C$8743,0),IF($B$9="זכר",4,5)),1),0)</f>
        <v>0</v>
      </c>
      <c r="R519">
        <f t="shared" si="203"/>
        <v>0</v>
      </c>
      <c r="S519">
        <f t="shared" si="204"/>
        <v>0</v>
      </c>
      <c r="T519">
        <f t="shared" si="217"/>
        <v>0</v>
      </c>
      <c r="U519">
        <f t="shared" si="205"/>
        <v>0</v>
      </c>
      <c r="V519">
        <f t="shared" si="206"/>
        <v>0</v>
      </c>
      <c r="W519">
        <f t="shared" si="218"/>
        <v>0</v>
      </c>
      <c r="X519">
        <f>IF($B$15,_xlfn.IFNA(INDEX(תמותה!$A$1:$E$121,MATCH(U519,תמותה!$A$1:A$121,0),IF($B$11="זכר",2,4)),1),0)</f>
        <v>0</v>
      </c>
      <c r="Y519">
        <f>IF($B$15,_xlfn.IFNA(INDEX('שיפור תמותה'!$A$1:$E$8743,MATCH(U519&amp;V519,'שיפור תמותה'!$C$1:$C$8743,0),IF($B$11="זכר",4,5)),1),0)</f>
        <v>0</v>
      </c>
      <c r="Z519">
        <f>IF($B$15,_xlfn.IFNA(INDEX('שיפור תמותה'!$A$1:$E$8743,MATCH(U519&amp;V519-1,'שיפור תמותה'!$C$1:$C$8743,0),IF($B$11="זכר",4,5)),1),0)</f>
        <v>0</v>
      </c>
      <c r="AA519">
        <f t="shared" si="207"/>
        <v>0</v>
      </c>
      <c r="AB519">
        <f t="shared" si="219"/>
        <v>0</v>
      </c>
      <c r="AC519">
        <f>IF($B$15,_xlfn.IFNA(INDEX(תמותה!$A$1:$E$121,MATCH(U519,תמותה!$A$1:A$121,0),IF($B$11="זכר",3,5)),1),0)</f>
        <v>0</v>
      </c>
      <c r="AD519">
        <f t="shared" si="208"/>
        <v>0</v>
      </c>
      <c r="AE519">
        <f t="shared" si="209"/>
        <v>0</v>
      </c>
      <c r="AF519">
        <f t="shared" si="220"/>
        <v>0</v>
      </c>
      <c r="AG519">
        <f t="shared" si="221"/>
        <v>0</v>
      </c>
      <c r="AH519">
        <f t="shared" si="222"/>
        <v>0</v>
      </c>
      <c r="AI519">
        <f t="shared" si="223"/>
        <v>0</v>
      </c>
      <c r="AJ519">
        <f t="shared" si="224"/>
        <v>0</v>
      </c>
    </row>
    <row r="520" spans="5:36" x14ac:dyDescent="0.2">
      <c r="E520">
        <f t="shared" si="210"/>
        <v>0</v>
      </c>
      <c r="F520">
        <f t="shared" si="200"/>
        <v>0</v>
      </c>
      <c r="G520">
        <f t="shared" si="201"/>
        <v>0</v>
      </c>
      <c r="H520">
        <f t="shared" si="202"/>
        <v>0</v>
      </c>
      <c r="I520">
        <f t="shared" si="211"/>
        <v>0</v>
      </c>
      <c r="J520">
        <f t="shared" si="212"/>
        <v>0</v>
      </c>
      <c r="K520">
        <f t="shared" si="213"/>
        <v>0</v>
      </c>
      <c r="L520">
        <f t="shared" si="214"/>
        <v>0</v>
      </c>
      <c r="M520">
        <f t="shared" si="215"/>
        <v>0</v>
      </c>
      <c r="N520">
        <f t="shared" si="216"/>
        <v>0</v>
      </c>
      <c r="O520">
        <f>IF($B$14,_xlfn.IFNA(INDEX(תמותה!$A$1:$E$121,MATCH(F520,תמותה!$A$1:A$121,0),IF($B$9="זכר",2,4)),1),0)</f>
        <v>0</v>
      </c>
      <c r="P520">
        <f>IF($B$14,_xlfn.IFNA(INDEX('שיפור תמותה'!$A$1:$E$8743,MATCH(F520&amp;G520,'שיפור תמותה'!$C$1:$C$8743,0),IF($B$9="זכר",4,5)),1),0)</f>
        <v>0</v>
      </c>
      <c r="Q520">
        <f>IF($B$14,_xlfn.IFNA(INDEX('שיפור תמותה'!$A$1:$E$8743,MATCH(F520&amp;G520-1,'שיפור תמותה'!$C$1:$C$8743,0),IF($B$9="זכר",4,5)),1),0)</f>
        <v>0</v>
      </c>
      <c r="R520">
        <f t="shared" si="203"/>
        <v>0</v>
      </c>
      <c r="S520">
        <f t="shared" si="204"/>
        <v>0</v>
      </c>
      <c r="T520">
        <f t="shared" si="217"/>
        <v>0</v>
      </c>
      <c r="U520">
        <f t="shared" si="205"/>
        <v>0</v>
      </c>
      <c r="V520">
        <f t="shared" si="206"/>
        <v>0</v>
      </c>
      <c r="W520">
        <f t="shared" si="218"/>
        <v>0</v>
      </c>
      <c r="X520">
        <f>IF($B$15,_xlfn.IFNA(INDEX(תמותה!$A$1:$E$121,MATCH(U520,תמותה!$A$1:A$121,0),IF($B$11="זכר",2,4)),1),0)</f>
        <v>0</v>
      </c>
      <c r="Y520">
        <f>IF($B$15,_xlfn.IFNA(INDEX('שיפור תמותה'!$A$1:$E$8743,MATCH(U520&amp;V520,'שיפור תמותה'!$C$1:$C$8743,0),IF($B$11="זכר",4,5)),1),0)</f>
        <v>0</v>
      </c>
      <c r="Z520">
        <f>IF($B$15,_xlfn.IFNA(INDEX('שיפור תמותה'!$A$1:$E$8743,MATCH(U520&amp;V520-1,'שיפור תמותה'!$C$1:$C$8743,0),IF($B$11="זכר",4,5)),1),0)</f>
        <v>0</v>
      </c>
      <c r="AA520">
        <f t="shared" si="207"/>
        <v>0</v>
      </c>
      <c r="AB520">
        <f t="shared" si="219"/>
        <v>0</v>
      </c>
      <c r="AC520">
        <f>IF($B$15,_xlfn.IFNA(INDEX(תמותה!$A$1:$E$121,MATCH(U520,תמותה!$A$1:A$121,0),IF($B$11="זכר",3,5)),1),0)</f>
        <v>0</v>
      </c>
      <c r="AD520">
        <f t="shared" si="208"/>
        <v>0</v>
      </c>
      <c r="AE520">
        <f t="shared" si="209"/>
        <v>0</v>
      </c>
      <c r="AF520">
        <f t="shared" si="220"/>
        <v>0</v>
      </c>
      <c r="AG520">
        <f t="shared" si="221"/>
        <v>0</v>
      </c>
      <c r="AH520">
        <f t="shared" si="222"/>
        <v>0</v>
      </c>
      <c r="AI520">
        <f t="shared" si="223"/>
        <v>0</v>
      </c>
      <c r="AJ520">
        <f t="shared" si="224"/>
        <v>0</v>
      </c>
    </row>
    <row r="521" spans="5:36" x14ac:dyDescent="0.2">
      <c r="E521">
        <f t="shared" si="210"/>
        <v>0</v>
      </c>
      <c r="F521">
        <f t="shared" si="200"/>
        <v>0</v>
      </c>
      <c r="G521">
        <f t="shared" si="201"/>
        <v>0</v>
      </c>
      <c r="H521">
        <f t="shared" si="202"/>
        <v>0</v>
      </c>
      <c r="I521">
        <f t="shared" si="211"/>
        <v>0</v>
      </c>
      <c r="J521">
        <f t="shared" si="212"/>
        <v>0</v>
      </c>
      <c r="K521">
        <f t="shared" si="213"/>
        <v>0</v>
      </c>
      <c r="L521">
        <f t="shared" si="214"/>
        <v>0</v>
      </c>
      <c r="M521">
        <f t="shared" si="215"/>
        <v>0</v>
      </c>
      <c r="N521">
        <f t="shared" si="216"/>
        <v>0</v>
      </c>
      <c r="O521">
        <f>IF($B$14,_xlfn.IFNA(INDEX(תמותה!$A$1:$E$121,MATCH(F521,תמותה!$A$1:A$121,0),IF($B$9="זכר",2,4)),1),0)</f>
        <v>0</v>
      </c>
      <c r="P521">
        <f>IF($B$14,_xlfn.IFNA(INDEX('שיפור תמותה'!$A$1:$E$8743,MATCH(F521&amp;G521,'שיפור תמותה'!$C$1:$C$8743,0),IF($B$9="זכר",4,5)),1),0)</f>
        <v>0</v>
      </c>
      <c r="Q521">
        <f>IF($B$14,_xlfn.IFNA(INDEX('שיפור תמותה'!$A$1:$E$8743,MATCH(F521&amp;G521-1,'שיפור תמותה'!$C$1:$C$8743,0),IF($B$9="זכר",4,5)),1),0)</f>
        <v>0</v>
      </c>
      <c r="R521">
        <f t="shared" si="203"/>
        <v>0</v>
      </c>
      <c r="S521">
        <f t="shared" si="204"/>
        <v>0</v>
      </c>
      <c r="T521">
        <f t="shared" si="217"/>
        <v>0</v>
      </c>
      <c r="U521">
        <f t="shared" si="205"/>
        <v>0</v>
      </c>
      <c r="V521">
        <f t="shared" si="206"/>
        <v>0</v>
      </c>
      <c r="W521">
        <f t="shared" si="218"/>
        <v>0</v>
      </c>
      <c r="X521">
        <f>IF($B$15,_xlfn.IFNA(INDEX(תמותה!$A$1:$E$121,MATCH(U521,תמותה!$A$1:A$121,0),IF($B$11="זכר",2,4)),1),0)</f>
        <v>0</v>
      </c>
      <c r="Y521">
        <f>IF($B$15,_xlfn.IFNA(INDEX('שיפור תמותה'!$A$1:$E$8743,MATCH(U521&amp;V521,'שיפור תמותה'!$C$1:$C$8743,0),IF($B$11="זכר",4,5)),1),0)</f>
        <v>0</v>
      </c>
      <c r="Z521">
        <f>IF($B$15,_xlfn.IFNA(INDEX('שיפור תמותה'!$A$1:$E$8743,MATCH(U521&amp;V521-1,'שיפור תמותה'!$C$1:$C$8743,0),IF($B$11="זכר",4,5)),1),0)</f>
        <v>0</v>
      </c>
      <c r="AA521">
        <f t="shared" si="207"/>
        <v>0</v>
      </c>
      <c r="AB521">
        <f t="shared" si="219"/>
        <v>0</v>
      </c>
      <c r="AC521">
        <f>IF($B$15,_xlfn.IFNA(INDEX(תמותה!$A$1:$E$121,MATCH(U521,תמותה!$A$1:A$121,0),IF($B$11="זכר",3,5)),1),0)</f>
        <v>0</v>
      </c>
      <c r="AD521">
        <f t="shared" si="208"/>
        <v>0</v>
      </c>
      <c r="AE521">
        <f t="shared" si="209"/>
        <v>0</v>
      </c>
      <c r="AF521">
        <f t="shared" si="220"/>
        <v>0</v>
      </c>
      <c r="AG521">
        <f t="shared" si="221"/>
        <v>0</v>
      </c>
      <c r="AH521">
        <f t="shared" si="222"/>
        <v>0</v>
      </c>
      <c r="AI521">
        <f t="shared" si="223"/>
        <v>0</v>
      </c>
      <c r="AJ521">
        <f t="shared" si="224"/>
        <v>0</v>
      </c>
    </row>
    <row r="522" spans="5:36" x14ac:dyDescent="0.2">
      <c r="E522">
        <f t="shared" si="210"/>
        <v>0</v>
      </c>
      <c r="F522">
        <f t="shared" si="200"/>
        <v>0</v>
      </c>
      <c r="G522">
        <f t="shared" si="201"/>
        <v>0</v>
      </c>
      <c r="H522">
        <f t="shared" si="202"/>
        <v>0</v>
      </c>
      <c r="I522">
        <f t="shared" si="211"/>
        <v>0</v>
      </c>
      <c r="J522">
        <f t="shared" si="212"/>
        <v>0</v>
      </c>
      <c r="K522">
        <f t="shared" si="213"/>
        <v>0</v>
      </c>
      <c r="L522">
        <f t="shared" si="214"/>
        <v>0</v>
      </c>
      <c r="M522">
        <f t="shared" si="215"/>
        <v>0</v>
      </c>
      <c r="N522">
        <f t="shared" si="216"/>
        <v>0</v>
      </c>
      <c r="O522">
        <f>IF($B$14,_xlfn.IFNA(INDEX(תמותה!$A$1:$E$121,MATCH(F522,תמותה!$A$1:A$121,0),IF($B$9="זכר",2,4)),1),0)</f>
        <v>0</v>
      </c>
      <c r="P522">
        <f>IF($B$14,_xlfn.IFNA(INDEX('שיפור תמותה'!$A$1:$E$8743,MATCH(F522&amp;G522,'שיפור תמותה'!$C$1:$C$8743,0),IF($B$9="זכר",4,5)),1),0)</f>
        <v>0</v>
      </c>
      <c r="Q522">
        <f>IF($B$14,_xlfn.IFNA(INDEX('שיפור תמותה'!$A$1:$E$8743,MATCH(F522&amp;G522-1,'שיפור תמותה'!$C$1:$C$8743,0),IF($B$9="זכר",4,5)),1),0)</f>
        <v>0</v>
      </c>
      <c r="R522">
        <f t="shared" si="203"/>
        <v>0</v>
      </c>
      <c r="S522">
        <f t="shared" si="204"/>
        <v>0</v>
      </c>
      <c r="T522">
        <f t="shared" si="217"/>
        <v>0</v>
      </c>
      <c r="U522">
        <f t="shared" si="205"/>
        <v>0</v>
      </c>
      <c r="V522">
        <f t="shared" si="206"/>
        <v>0</v>
      </c>
      <c r="W522">
        <f t="shared" si="218"/>
        <v>0</v>
      </c>
      <c r="X522">
        <f>IF($B$15,_xlfn.IFNA(INDEX(תמותה!$A$1:$E$121,MATCH(U522,תמותה!$A$1:A$121,0),IF($B$11="זכר",2,4)),1),0)</f>
        <v>0</v>
      </c>
      <c r="Y522">
        <f>IF($B$15,_xlfn.IFNA(INDEX('שיפור תמותה'!$A$1:$E$8743,MATCH(U522&amp;V522,'שיפור תמותה'!$C$1:$C$8743,0),IF($B$11="זכר",4,5)),1),0)</f>
        <v>0</v>
      </c>
      <c r="Z522">
        <f>IF($B$15,_xlfn.IFNA(INDEX('שיפור תמותה'!$A$1:$E$8743,MATCH(U522&amp;V522-1,'שיפור תמותה'!$C$1:$C$8743,0),IF($B$11="זכר",4,5)),1),0)</f>
        <v>0</v>
      </c>
      <c r="AA522">
        <f t="shared" si="207"/>
        <v>0</v>
      </c>
      <c r="AB522">
        <f t="shared" si="219"/>
        <v>0</v>
      </c>
      <c r="AC522">
        <f>IF($B$15,_xlfn.IFNA(INDEX(תמותה!$A$1:$E$121,MATCH(U522,תמותה!$A$1:A$121,0),IF($B$11="זכר",3,5)),1),0)</f>
        <v>0</v>
      </c>
      <c r="AD522">
        <f t="shared" si="208"/>
        <v>0</v>
      </c>
      <c r="AE522">
        <f t="shared" si="209"/>
        <v>0</v>
      </c>
      <c r="AF522">
        <f t="shared" si="220"/>
        <v>0</v>
      </c>
      <c r="AG522">
        <f t="shared" si="221"/>
        <v>0</v>
      </c>
      <c r="AH522">
        <f t="shared" si="222"/>
        <v>0</v>
      </c>
      <c r="AI522">
        <f t="shared" si="223"/>
        <v>0</v>
      </c>
      <c r="AJ522">
        <f t="shared" si="224"/>
        <v>0</v>
      </c>
    </row>
    <row r="523" spans="5:36" x14ac:dyDescent="0.2">
      <c r="E523">
        <f t="shared" si="210"/>
        <v>0</v>
      </c>
      <c r="F523">
        <f t="shared" si="200"/>
        <v>0</v>
      </c>
      <c r="G523">
        <f t="shared" si="201"/>
        <v>0</v>
      </c>
      <c r="H523">
        <f t="shared" si="202"/>
        <v>0</v>
      </c>
      <c r="I523">
        <f t="shared" si="211"/>
        <v>0</v>
      </c>
      <c r="J523">
        <f t="shared" si="212"/>
        <v>0</v>
      </c>
      <c r="K523">
        <f t="shared" si="213"/>
        <v>0</v>
      </c>
      <c r="L523">
        <f t="shared" si="214"/>
        <v>0</v>
      </c>
      <c r="M523">
        <f t="shared" si="215"/>
        <v>0</v>
      </c>
      <c r="N523">
        <f t="shared" si="216"/>
        <v>0</v>
      </c>
      <c r="O523">
        <f>IF($B$14,_xlfn.IFNA(INDEX(תמותה!$A$1:$E$121,MATCH(F523,תמותה!$A$1:A$121,0),IF($B$9="זכר",2,4)),1),0)</f>
        <v>0</v>
      </c>
      <c r="P523">
        <f>IF($B$14,_xlfn.IFNA(INDEX('שיפור תמותה'!$A$1:$E$8743,MATCH(F523&amp;G523,'שיפור תמותה'!$C$1:$C$8743,0),IF($B$9="זכר",4,5)),1),0)</f>
        <v>0</v>
      </c>
      <c r="Q523">
        <f>IF($B$14,_xlfn.IFNA(INDEX('שיפור תמותה'!$A$1:$E$8743,MATCH(F523&amp;G523-1,'שיפור תמותה'!$C$1:$C$8743,0),IF($B$9="זכר",4,5)),1),0)</f>
        <v>0</v>
      </c>
      <c r="R523">
        <f t="shared" si="203"/>
        <v>0</v>
      </c>
      <c r="S523">
        <f t="shared" si="204"/>
        <v>0</v>
      </c>
      <c r="T523">
        <f t="shared" si="217"/>
        <v>0</v>
      </c>
      <c r="U523">
        <f t="shared" si="205"/>
        <v>0</v>
      </c>
      <c r="V523">
        <f t="shared" si="206"/>
        <v>0</v>
      </c>
      <c r="W523">
        <f t="shared" si="218"/>
        <v>0</v>
      </c>
      <c r="X523">
        <f>IF($B$15,_xlfn.IFNA(INDEX(תמותה!$A$1:$E$121,MATCH(U523,תמותה!$A$1:A$121,0),IF($B$11="זכר",2,4)),1),0)</f>
        <v>0</v>
      </c>
      <c r="Y523">
        <f>IF($B$15,_xlfn.IFNA(INDEX('שיפור תמותה'!$A$1:$E$8743,MATCH(U523&amp;V523,'שיפור תמותה'!$C$1:$C$8743,0),IF($B$11="זכר",4,5)),1),0)</f>
        <v>0</v>
      </c>
      <c r="Z523">
        <f>IF($B$15,_xlfn.IFNA(INDEX('שיפור תמותה'!$A$1:$E$8743,MATCH(U523&amp;V523-1,'שיפור תמותה'!$C$1:$C$8743,0),IF($B$11="זכר",4,5)),1),0)</f>
        <v>0</v>
      </c>
      <c r="AA523">
        <f t="shared" si="207"/>
        <v>0</v>
      </c>
      <c r="AB523">
        <f t="shared" si="219"/>
        <v>0</v>
      </c>
      <c r="AC523">
        <f>IF($B$15,_xlfn.IFNA(INDEX(תמותה!$A$1:$E$121,MATCH(U523,תמותה!$A$1:A$121,0),IF($B$11="זכר",3,5)),1),0)</f>
        <v>0</v>
      </c>
      <c r="AD523">
        <f t="shared" si="208"/>
        <v>0</v>
      </c>
      <c r="AE523">
        <f t="shared" si="209"/>
        <v>0</v>
      </c>
      <c r="AF523">
        <f t="shared" si="220"/>
        <v>0</v>
      </c>
      <c r="AG523">
        <f t="shared" si="221"/>
        <v>0</v>
      </c>
      <c r="AH523">
        <f t="shared" si="222"/>
        <v>0</v>
      </c>
      <c r="AI523">
        <f t="shared" si="223"/>
        <v>0</v>
      </c>
      <c r="AJ523">
        <f t="shared" si="224"/>
        <v>0</v>
      </c>
    </row>
    <row r="524" spans="5:36" x14ac:dyDescent="0.2">
      <c r="E524">
        <f t="shared" si="210"/>
        <v>0</v>
      </c>
      <c r="F524">
        <f t="shared" si="200"/>
        <v>0</v>
      </c>
      <c r="G524">
        <f t="shared" si="201"/>
        <v>0</v>
      </c>
      <c r="H524">
        <f t="shared" si="202"/>
        <v>0</v>
      </c>
      <c r="I524">
        <f t="shared" si="211"/>
        <v>0</v>
      </c>
      <c r="J524">
        <f t="shared" si="212"/>
        <v>0</v>
      </c>
      <c r="K524">
        <f t="shared" si="213"/>
        <v>0</v>
      </c>
      <c r="L524">
        <f t="shared" si="214"/>
        <v>0</v>
      </c>
      <c r="M524">
        <f t="shared" si="215"/>
        <v>0</v>
      </c>
      <c r="N524">
        <f t="shared" si="216"/>
        <v>0</v>
      </c>
      <c r="O524">
        <f>IF($B$14,_xlfn.IFNA(INDEX(תמותה!$A$1:$E$121,MATCH(F524,תמותה!$A$1:A$121,0),IF($B$9="זכר",2,4)),1),0)</f>
        <v>0</v>
      </c>
      <c r="P524">
        <f>IF($B$14,_xlfn.IFNA(INDEX('שיפור תמותה'!$A$1:$E$8743,MATCH(F524&amp;G524,'שיפור תמותה'!$C$1:$C$8743,0),IF($B$9="זכר",4,5)),1),0)</f>
        <v>0</v>
      </c>
      <c r="Q524">
        <f>IF($B$14,_xlfn.IFNA(INDEX('שיפור תמותה'!$A$1:$E$8743,MATCH(F524&amp;G524-1,'שיפור תמותה'!$C$1:$C$8743,0),IF($B$9="זכר",4,5)),1),0)</f>
        <v>0</v>
      </c>
      <c r="R524">
        <f t="shared" si="203"/>
        <v>0</v>
      </c>
      <c r="S524">
        <f t="shared" si="204"/>
        <v>0</v>
      </c>
      <c r="T524">
        <f t="shared" si="217"/>
        <v>0</v>
      </c>
      <c r="U524">
        <f t="shared" si="205"/>
        <v>0</v>
      </c>
      <c r="V524">
        <f t="shared" si="206"/>
        <v>0</v>
      </c>
      <c r="W524">
        <f t="shared" si="218"/>
        <v>0</v>
      </c>
      <c r="X524">
        <f>IF($B$15,_xlfn.IFNA(INDEX(תמותה!$A$1:$E$121,MATCH(U524,תמותה!$A$1:A$121,0),IF($B$11="זכר",2,4)),1),0)</f>
        <v>0</v>
      </c>
      <c r="Y524">
        <f>IF($B$15,_xlfn.IFNA(INDEX('שיפור תמותה'!$A$1:$E$8743,MATCH(U524&amp;V524,'שיפור תמותה'!$C$1:$C$8743,0),IF($B$11="זכר",4,5)),1),0)</f>
        <v>0</v>
      </c>
      <c r="Z524">
        <f>IF($B$15,_xlfn.IFNA(INDEX('שיפור תמותה'!$A$1:$E$8743,MATCH(U524&amp;V524-1,'שיפור תמותה'!$C$1:$C$8743,0),IF($B$11="זכר",4,5)),1),0)</f>
        <v>0</v>
      </c>
      <c r="AA524">
        <f t="shared" si="207"/>
        <v>0</v>
      </c>
      <c r="AB524">
        <f t="shared" si="219"/>
        <v>0</v>
      </c>
      <c r="AC524">
        <f>IF($B$15,_xlfn.IFNA(INDEX(תמותה!$A$1:$E$121,MATCH(U524,תמותה!$A$1:A$121,0),IF($B$11="זכר",3,5)),1),0)</f>
        <v>0</v>
      </c>
      <c r="AD524">
        <f t="shared" si="208"/>
        <v>0</v>
      </c>
      <c r="AE524">
        <f t="shared" si="209"/>
        <v>0</v>
      </c>
      <c r="AF524">
        <f t="shared" si="220"/>
        <v>0</v>
      </c>
      <c r="AG524">
        <f t="shared" si="221"/>
        <v>0</v>
      </c>
      <c r="AH524">
        <f t="shared" si="222"/>
        <v>0</v>
      </c>
      <c r="AI524">
        <f t="shared" si="223"/>
        <v>0</v>
      </c>
      <c r="AJ524">
        <f t="shared" si="224"/>
        <v>0</v>
      </c>
    </row>
    <row r="525" spans="5:36" x14ac:dyDescent="0.2">
      <c r="E525">
        <f t="shared" si="210"/>
        <v>0</v>
      </c>
      <c r="F525">
        <f t="shared" si="200"/>
        <v>0</v>
      </c>
      <c r="G525">
        <f t="shared" si="201"/>
        <v>0</v>
      </c>
      <c r="H525">
        <f t="shared" si="202"/>
        <v>0</v>
      </c>
      <c r="I525">
        <f t="shared" si="211"/>
        <v>0</v>
      </c>
      <c r="J525">
        <f t="shared" si="212"/>
        <v>0</v>
      </c>
      <c r="K525">
        <f t="shared" si="213"/>
        <v>0</v>
      </c>
      <c r="L525">
        <f t="shared" si="214"/>
        <v>0</v>
      </c>
      <c r="M525">
        <f t="shared" si="215"/>
        <v>0</v>
      </c>
      <c r="N525">
        <f t="shared" si="216"/>
        <v>0</v>
      </c>
      <c r="O525">
        <f>IF($B$14,_xlfn.IFNA(INDEX(תמותה!$A$1:$E$121,MATCH(F525,תמותה!$A$1:A$121,0),IF($B$9="זכר",2,4)),1),0)</f>
        <v>0</v>
      </c>
      <c r="P525">
        <f>IF($B$14,_xlfn.IFNA(INDEX('שיפור תמותה'!$A$1:$E$8743,MATCH(F525&amp;G525,'שיפור תמותה'!$C$1:$C$8743,0),IF($B$9="זכר",4,5)),1),0)</f>
        <v>0</v>
      </c>
      <c r="Q525">
        <f>IF($B$14,_xlfn.IFNA(INDEX('שיפור תמותה'!$A$1:$E$8743,MATCH(F525&amp;G525-1,'שיפור תמותה'!$C$1:$C$8743,0),IF($B$9="זכר",4,5)),1),0)</f>
        <v>0</v>
      </c>
      <c r="R525">
        <f t="shared" si="203"/>
        <v>0</v>
      </c>
      <c r="S525">
        <f t="shared" si="204"/>
        <v>0</v>
      </c>
      <c r="T525">
        <f t="shared" si="217"/>
        <v>0</v>
      </c>
      <c r="U525">
        <f t="shared" si="205"/>
        <v>0</v>
      </c>
      <c r="V525">
        <f t="shared" si="206"/>
        <v>0</v>
      </c>
      <c r="W525">
        <f t="shared" si="218"/>
        <v>0</v>
      </c>
      <c r="X525">
        <f>IF($B$15,_xlfn.IFNA(INDEX(תמותה!$A$1:$E$121,MATCH(U525,תמותה!$A$1:A$121,0),IF($B$11="זכר",2,4)),1),0)</f>
        <v>0</v>
      </c>
      <c r="Y525">
        <f>IF($B$15,_xlfn.IFNA(INDEX('שיפור תמותה'!$A$1:$E$8743,MATCH(U525&amp;V525,'שיפור תמותה'!$C$1:$C$8743,0),IF($B$11="זכר",4,5)),1),0)</f>
        <v>0</v>
      </c>
      <c r="Z525">
        <f>IF($B$15,_xlfn.IFNA(INDEX('שיפור תמותה'!$A$1:$E$8743,MATCH(U525&amp;V525-1,'שיפור תמותה'!$C$1:$C$8743,0),IF($B$11="זכר",4,5)),1),0)</f>
        <v>0</v>
      </c>
      <c r="AA525">
        <f t="shared" si="207"/>
        <v>0</v>
      </c>
      <c r="AB525">
        <f t="shared" si="219"/>
        <v>0</v>
      </c>
      <c r="AC525">
        <f>IF($B$15,_xlfn.IFNA(INDEX(תמותה!$A$1:$E$121,MATCH(U525,תמותה!$A$1:A$121,0),IF($B$11="זכר",3,5)),1),0)</f>
        <v>0</v>
      </c>
      <c r="AD525">
        <f t="shared" si="208"/>
        <v>0</v>
      </c>
      <c r="AE525">
        <f t="shared" si="209"/>
        <v>0</v>
      </c>
      <c r="AF525">
        <f t="shared" si="220"/>
        <v>0</v>
      </c>
      <c r="AG525">
        <f t="shared" si="221"/>
        <v>0</v>
      </c>
      <c r="AH525">
        <f t="shared" si="222"/>
        <v>0</v>
      </c>
      <c r="AI525">
        <f t="shared" si="223"/>
        <v>0</v>
      </c>
      <c r="AJ525">
        <f t="shared" si="224"/>
        <v>0</v>
      </c>
    </row>
    <row r="526" spans="5:36" x14ac:dyDescent="0.2">
      <c r="E526">
        <f t="shared" si="210"/>
        <v>0</v>
      </c>
      <c r="F526">
        <f t="shared" si="200"/>
        <v>0</v>
      </c>
      <c r="G526">
        <f t="shared" si="201"/>
        <v>0</v>
      </c>
      <c r="H526">
        <f t="shared" si="202"/>
        <v>0</v>
      </c>
      <c r="I526">
        <f t="shared" si="211"/>
        <v>0</v>
      </c>
      <c r="J526">
        <f t="shared" si="212"/>
        <v>0</v>
      </c>
      <c r="K526">
        <f t="shared" si="213"/>
        <v>0</v>
      </c>
      <c r="L526">
        <f t="shared" si="214"/>
        <v>0</v>
      </c>
      <c r="M526">
        <f t="shared" si="215"/>
        <v>0</v>
      </c>
      <c r="N526">
        <f t="shared" si="216"/>
        <v>0</v>
      </c>
      <c r="O526">
        <f>IF($B$14,_xlfn.IFNA(INDEX(תמותה!$A$1:$E$121,MATCH(F526,תמותה!$A$1:A$121,0),IF($B$9="זכר",2,4)),1),0)</f>
        <v>0</v>
      </c>
      <c r="P526">
        <f>IF($B$14,_xlfn.IFNA(INDEX('שיפור תמותה'!$A$1:$E$8743,MATCH(F526&amp;G526,'שיפור תמותה'!$C$1:$C$8743,0),IF($B$9="זכר",4,5)),1),0)</f>
        <v>0</v>
      </c>
      <c r="Q526">
        <f>IF($B$14,_xlfn.IFNA(INDEX('שיפור תמותה'!$A$1:$E$8743,MATCH(F526&amp;G526-1,'שיפור תמותה'!$C$1:$C$8743,0),IF($B$9="זכר",4,5)),1),0)</f>
        <v>0</v>
      </c>
      <c r="R526">
        <f t="shared" si="203"/>
        <v>0</v>
      </c>
      <c r="S526">
        <f t="shared" si="204"/>
        <v>0</v>
      </c>
      <c r="T526">
        <f t="shared" si="217"/>
        <v>0</v>
      </c>
      <c r="U526">
        <f t="shared" si="205"/>
        <v>0</v>
      </c>
      <c r="V526">
        <f t="shared" si="206"/>
        <v>0</v>
      </c>
      <c r="W526">
        <f t="shared" si="218"/>
        <v>0</v>
      </c>
      <c r="X526">
        <f>IF($B$15,_xlfn.IFNA(INDEX(תמותה!$A$1:$E$121,MATCH(U526,תמותה!$A$1:A$121,0),IF($B$11="זכר",2,4)),1),0)</f>
        <v>0</v>
      </c>
      <c r="Y526">
        <f>IF($B$15,_xlfn.IFNA(INDEX('שיפור תמותה'!$A$1:$E$8743,MATCH(U526&amp;V526,'שיפור תמותה'!$C$1:$C$8743,0),IF($B$11="זכר",4,5)),1),0)</f>
        <v>0</v>
      </c>
      <c r="Z526">
        <f>IF($B$15,_xlfn.IFNA(INDEX('שיפור תמותה'!$A$1:$E$8743,MATCH(U526&amp;V526-1,'שיפור תמותה'!$C$1:$C$8743,0),IF($B$11="זכר",4,5)),1),0)</f>
        <v>0</v>
      </c>
      <c r="AA526">
        <f t="shared" si="207"/>
        <v>0</v>
      </c>
      <c r="AB526">
        <f t="shared" si="219"/>
        <v>0</v>
      </c>
      <c r="AC526">
        <f>IF($B$15,_xlfn.IFNA(INDEX(תמותה!$A$1:$E$121,MATCH(U526,תמותה!$A$1:A$121,0),IF($B$11="זכר",3,5)),1),0)</f>
        <v>0</v>
      </c>
      <c r="AD526">
        <f t="shared" si="208"/>
        <v>0</v>
      </c>
      <c r="AE526">
        <f t="shared" si="209"/>
        <v>0</v>
      </c>
      <c r="AF526">
        <f t="shared" si="220"/>
        <v>0</v>
      </c>
      <c r="AG526">
        <f t="shared" si="221"/>
        <v>0</v>
      </c>
      <c r="AH526">
        <f t="shared" si="222"/>
        <v>0</v>
      </c>
      <c r="AI526">
        <f t="shared" si="223"/>
        <v>0</v>
      </c>
      <c r="AJ526">
        <f t="shared" si="224"/>
        <v>0</v>
      </c>
    </row>
    <row r="527" spans="5:36" x14ac:dyDescent="0.2">
      <c r="E527">
        <f t="shared" si="210"/>
        <v>0</v>
      </c>
      <c r="F527">
        <f t="shared" si="200"/>
        <v>0</v>
      </c>
      <c r="G527">
        <f t="shared" si="201"/>
        <v>0</v>
      </c>
      <c r="H527">
        <f t="shared" si="202"/>
        <v>0</v>
      </c>
      <c r="I527">
        <f t="shared" si="211"/>
        <v>0</v>
      </c>
      <c r="J527">
        <f t="shared" si="212"/>
        <v>0</v>
      </c>
      <c r="K527">
        <f t="shared" si="213"/>
        <v>0</v>
      </c>
      <c r="L527">
        <f t="shared" si="214"/>
        <v>0</v>
      </c>
      <c r="M527">
        <f t="shared" si="215"/>
        <v>0</v>
      </c>
      <c r="N527">
        <f t="shared" si="216"/>
        <v>0</v>
      </c>
      <c r="O527">
        <f>IF($B$14,_xlfn.IFNA(INDEX(תמותה!$A$1:$E$121,MATCH(F527,תמותה!$A$1:A$121,0),IF($B$9="זכר",2,4)),1),0)</f>
        <v>0</v>
      </c>
      <c r="P527">
        <f>IF($B$14,_xlfn.IFNA(INDEX('שיפור תמותה'!$A$1:$E$8743,MATCH(F527&amp;G527,'שיפור תמותה'!$C$1:$C$8743,0),IF($B$9="זכר",4,5)),1),0)</f>
        <v>0</v>
      </c>
      <c r="Q527">
        <f>IF($B$14,_xlfn.IFNA(INDEX('שיפור תמותה'!$A$1:$E$8743,MATCH(F527&amp;G527-1,'שיפור תמותה'!$C$1:$C$8743,0),IF($B$9="זכר",4,5)),1),0)</f>
        <v>0</v>
      </c>
      <c r="R527">
        <f t="shared" si="203"/>
        <v>0</v>
      </c>
      <c r="S527">
        <f t="shared" si="204"/>
        <v>0</v>
      </c>
      <c r="T527">
        <f t="shared" si="217"/>
        <v>0</v>
      </c>
      <c r="U527">
        <f t="shared" si="205"/>
        <v>0</v>
      </c>
      <c r="V527">
        <f t="shared" si="206"/>
        <v>0</v>
      </c>
      <c r="W527">
        <f t="shared" si="218"/>
        <v>0</v>
      </c>
      <c r="X527">
        <f>IF($B$15,_xlfn.IFNA(INDEX(תמותה!$A$1:$E$121,MATCH(U527,תמותה!$A$1:A$121,0),IF($B$11="זכר",2,4)),1),0)</f>
        <v>0</v>
      </c>
      <c r="Y527">
        <f>IF($B$15,_xlfn.IFNA(INDEX('שיפור תמותה'!$A$1:$E$8743,MATCH(U527&amp;V527,'שיפור תמותה'!$C$1:$C$8743,0),IF($B$11="זכר",4,5)),1),0)</f>
        <v>0</v>
      </c>
      <c r="Z527">
        <f>IF($B$15,_xlfn.IFNA(INDEX('שיפור תמותה'!$A$1:$E$8743,MATCH(U527&amp;V527-1,'שיפור תמותה'!$C$1:$C$8743,0),IF($B$11="זכר",4,5)),1),0)</f>
        <v>0</v>
      </c>
      <c r="AA527">
        <f t="shared" si="207"/>
        <v>0</v>
      </c>
      <c r="AB527">
        <f t="shared" si="219"/>
        <v>0</v>
      </c>
      <c r="AC527">
        <f>IF($B$15,_xlfn.IFNA(INDEX(תמותה!$A$1:$E$121,MATCH(U527,תמותה!$A$1:A$121,0),IF($B$11="זכר",3,5)),1),0)</f>
        <v>0</v>
      </c>
      <c r="AD527">
        <f t="shared" si="208"/>
        <v>0</v>
      </c>
      <c r="AE527">
        <f t="shared" si="209"/>
        <v>0</v>
      </c>
      <c r="AF527">
        <f t="shared" si="220"/>
        <v>0</v>
      </c>
      <c r="AG527">
        <f t="shared" si="221"/>
        <v>0</v>
      </c>
      <c r="AH527">
        <f t="shared" si="222"/>
        <v>0</v>
      </c>
      <c r="AI527">
        <f t="shared" si="223"/>
        <v>0</v>
      </c>
      <c r="AJ527">
        <f t="shared" si="224"/>
        <v>0</v>
      </c>
    </row>
    <row r="528" spans="5:36" x14ac:dyDescent="0.2">
      <c r="E528">
        <f t="shared" si="210"/>
        <v>0</v>
      </c>
      <c r="F528">
        <f t="shared" si="200"/>
        <v>0</v>
      </c>
      <c r="G528">
        <f t="shared" si="201"/>
        <v>0</v>
      </c>
      <c r="H528">
        <f t="shared" si="202"/>
        <v>0</v>
      </c>
      <c r="I528">
        <f t="shared" si="211"/>
        <v>0</v>
      </c>
      <c r="J528">
        <f t="shared" si="212"/>
        <v>0</v>
      </c>
      <c r="K528">
        <f t="shared" si="213"/>
        <v>0</v>
      </c>
      <c r="L528">
        <f t="shared" si="214"/>
        <v>0</v>
      </c>
      <c r="M528">
        <f t="shared" si="215"/>
        <v>0</v>
      </c>
      <c r="N528">
        <f t="shared" si="216"/>
        <v>0</v>
      </c>
      <c r="O528">
        <f>IF($B$14,_xlfn.IFNA(INDEX(תמותה!$A$1:$E$121,MATCH(F528,תמותה!$A$1:A$121,0),IF($B$9="זכר",2,4)),1),0)</f>
        <v>0</v>
      </c>
      <c r="P528">
        <f>IF($B$14,_xlfn.IFNA(INDEX('שיפור תמותה'!$A$1:$E$8743,MATCH(F528&amp;G528,'שיפור תמותה'!$C$1:$C$8743,0),IF($B$9="זכר",4,5)),1),0)</f>
        <v>0</v>
      </c>
      <c r="Q528">
        <f>IF($B$14,_xlfn.IFNA(INDEX('שיפור תמותה'!$A$1:$E$8743,MATCH(F528&amp;G528-1,'שיפור תמותה'!$C$1:$C$8743,0),IF($B$9="זכר",4,5)),1),0)</f>
        <v>0</v>
      </c>
      <c r="R528">
        <f t="shared" si="203"/>
        <v>0</v>
      </c>
      <c r="S528">
        <f t="shared" si="204"/>
        <v>0</v>
      </c>
      <c r="T528">
        <f t="shared" si="217"/>
        <v>0</v>
      </c>
      <c r="U528">
        <f t="shared" si="205"/>
        <v>0</v>
      </c>
      <c r="V528">
        <f t="shared" si="206"/>
        <v>0</v>
      </c>
      <c r="W528">
        <f t="shared" si="218"/>
        <v>0</v>
      </c>
      <c r="X528">
        <f>IF($B$15,_xlfn.IFNA(INDEX(תמותה!$A$1:$E$121,MATCH(U528,תמותה!$A$1:A$121,0),IF($B$11="זכר",2,4)),1),0)</f>
        <v>0</v>
      </c>
      <c r="Y528">
        <f>IF($B$15,_xlfn.IFNA(INDEX('שיפור תמותה'!$A$1:$E$8743,MATCH(U528&amp;V528,'שיפור תמותה'!$C$1:$C$8743,0),IF($B$11="זכר",4,5)),1),0)</f>
        <v>0</v>
      </c>
      <c r="Z528">
        <f>IF($B$15,_xlfn.IFNA(INDEX('שיפור תמותה'!$A$1:$E$8743,MATCH(U528&amp;V528-1,'שיפור תמותה'!$C$1:$C$8743,0),IF($B$11="זכר",4,5)),1),0)</f>
        <v>0</v>
      </c>
      <c r="AA528">
        <f t="shared" si="207"/>
        <v>0</v>
      </c>
      <c r="AB528">
        <f t="shared" si="219"/>
        <v>0</v>
      </c>
      <c r="AC528">
        <f>IF($B$15,_xlfn.IFNA(INDEX(תמותה!$A$1:$E$121,MATCH(U528,תמותה!$A$1:A$121,0),IF($B$11="זכר",3,5)),1),0)</f>
        <v>0</v>
      </c>
      <c r="AD528">
        <f t="shared" si="208"/>
        <v>0</v>
      </c>
      <c r="AE528">
        <f t="shared" si="209"/>
        <v>0</v>
      </c>
      <c r="AF528">
        <f t="shared" si="220"/>
        <v>0</v>
      </c>
      <c r="AG528">
        <f t="shared" si="221"/>
        <v>0</v>
      </c>
      <c r="AH528">
        <f t="shared" si="222"/>
        <v>0</v>
      </c>
      <c r="AI528">
        <f t="shared" si="223"/>
        <v>0</v>
      </c>
      <c r="AJ528">
        <f t="shared" si="224"/>
        <v>0</v>
      </c>
    </row>
    <row r="529" spans="5:36" x14ac:dyDescent="0.2">
      <c r="E529">
        <f t="shared" si="210"/>
        <v>0</v>
      </c>
      <c r="F529">
        <f t="shared" si="200"/>
        <v>0</v>
      </c>
      <c r="G529">
        <f t="shared" si="201"/>
        <v>0</v>
      </c>
      <c r="H529">
        <f t="shared" si="202"/>
        <v>0</v>
      </c>
      <c r="I529">
        <f t="shared" si="211"/>
        <v>0</v>
      </c>
      <c r="J529">
        <f t="shared" si="212"/>
        <v>0</v>
      </c>
      <c r="K529">
        <f t="shared" si="213"/>
        <v>0</v>
      </c>
      <c r="L529">
        <f t="shared" si="214"/>
        <v>0</v>
      </c>
      <c r="M529">
        <f t="shared" si="215"/>
        <v>0</v>
      </c>
      <c r="N529">
        <f t="shared" si="216"/>
        <v>0</v>
      </c>
      <c r="O529">
        <f>IF($B$14,_xlfn.IFNA(INDEX(תמותה!$A$1:$E$121,MATCH(F529,תמותה!$A$1:A$121,0),IF($B$9="זכר",2,4)),1),0)</f>
        <v>0</v>
      </c>
      <c r="P529">
        <f>IF($B$14,_xlfn.IFNA(INDEX('שיפור תמותה'!$A$1:$E$8743,MATCH(F529&amp;G529,'שיפור תמותה'!$C$1:$C$8743,0),IF($B$9="זכר",4,5)),1),0)</f>
        <v>0</v>
      </c>
      <c r="Q529">
        <f>IF($B$14,_xlfn.IFNA(INDEX('שיפור תמותה'!$A$1:$E$8743,MATCH(F529&amp;G529-1,'שיפור תמותה'!$C$1:$C$8743,0),IF($B$9="זכר",4,5)),1),0)</f>
        <v>0</v>
      </c>
      <c r="R529">
        <f t="shared" si="203"/>
        <v>0</v>
      </c>
      <c r="S529">
        <f t="shared" si="204"/>
        <v>0</v>
      </c>
      <c r="T529">
        <f t="shared" si="217"/>
        <v>0</v>
      </c>
      <c r="U529">
        <f t="shared" si="205"/>
        <v>0</v>
      </c>
      <c r="V529">
        <f t="shared" si="206"/>
        <v>0</v>
      </c>
      <c r="W529">
        <f t="shared" si="218"/>
        <v>0</v>
      </c>
      <c r="X529">
        <f>IF($B$15,_xlfn.IFNA(INDEX(תמותה!$A$1:$E$121,MATCH(U529,תמותה!$A$1:A$121,0),IF($B$11="זכר",2,4)),1),0)</f>
        <v>0</v>
      </c>
      <c r="Y529">
        <f>IF($B$15,_xlfn.IFNA(INDEX('שיפור תמותה'!$A$1:$E$8743,MATCH(U529&amp;V529,'שיפור תמותה'!$C$1:$C$8743,0),IF($B$11="זכר",4,5)),1),0)</f>
        <v>0</v>
      </c>
      <c r="Z529">
        <f>IF($B$15,_xlfn.IFNA(INDEX('שיפור תמותה'!$A$1:$E$8743,MATCH(U529&amp;V529-1,'שיפור תמותה'!$C$1:$C$8743,0),IF($B$11="זכר",4,5)),1),0)</f>
        <v>0</v>
      </c>
      <c r="AA529">
        <f t="shared" si="207"/>
        <v>0</v>
      </c>
      <c r="AB529">
        <f t="shared" si="219"/>
        <v>0</v>
      </c>
      <c r="AC529">
        <f>IF($B$15,_xlfn.IFNA(INDEX(תמותה!$A$1:$E$121,MATCH(U529,תמותה!$A$1:A$121,0),IF($B$11="זכר",3,5)),1),0)</f>
        <v>0</v>
      </c>
      <c r="AD529">
        <f t="shared" si="208"/>
        <v>0</v>
      </c>
      <c r="AE529">
        <f t="shared" si="209"/>
        <v>0</v>
      </c>
      <c r="AF529">
        <f t="shared" si="220"/>
        <v>0</v>
      </c>
      <c r="AG529">
        <f t="shared" si="221"/>
        <v>0</v>
      </c>
      <c r="AH529">
        <f t="shared" si="222"/>
        <v>0</v>
      </c>
      <c r="AI529">
        <f t="shared" si="223"/>
        <v>0</v>
      </c>
      <c r="AJ529">
        <f t="shared" si="224"/>
        <v>0</v>
      </c>
    </row>
    <row r="530" spans="5:36" x14ac:dyDescent="0.2">
      <c r="E530">
        <f t="shared" si="210"/>
        <v>0</v>
      </c>
      <c r="F530">
        <f t="shared" si="200"/>
        <v>0</v>
      </c>
      <c r="G530">
        <f t="shared" si="201"/>
        <v>0</v>
      </c>
      <c r="H530">
        <f t="shared" si="202"/>
        <v>0</v>
      </c>
      <c r="I530">
        <f t="shared" si="211"/>
        <v>0</v>
      </c>
      <c r="J530">
        <f t="shared" si="212"/>
        <v>0</v>
      </c>
      <c r="K530">
        <f t="shared" si="213"/>
        <v>0</v>
      </c>
      <c r="L530">
        <f t="shared" si="214"/>
        <v>0</v>
      </c>
      <c r="M530">
        <f t="shared" si="215"/>
        <v>0</v>
      </c>
      <c r="N530">
        <f t="shared" si="216"/>
        <v>0</v>
      </c>
      <c r="O530">
        <f>IF($B$14,_xlfn.IFNA(INDEX(תמותה!$A$1:$E$121,MATCH(F530,תמותה!$A$1:A$121,0),IF($B$9="זכר",2,4)),1),0)</f>
        <v>0</v>
      </c>
      <c r="P530">
        <f>IF($B$14,_xlfn.IFNA(INDEX('שיפור תמותה'!$A$1:$E$8743,MATCH(F530&amp;G530,'שיפור תמותה'!$C$1:$C$8743,0),IF($B$9="זכר",4,5)),1),0)</f>
        <v>0</v>
      </c>
      <c r="Q530">
        <f>IF($B$14,_xlfn.IFNA(INDEX('שיפור תמותה'!$A$1:$E$8743,MATCH(F530&amp;G530-1,'שיפור תמותה'!$C$1:$C$8743,0),IF($B$9="זכר",4,5)),1),0)</f>
        <v>0</v>
      </c>
      <c r="R530">
        <f t="shared" si="203"/>
        <v>0</v>
      </c>
      <c r="S530">
        <f t="shared" si="204"/>
        <v>0</v>
      </c>
      <c r="T530">
        <f t="shared" si="217"/>
        <v>0</v>
      </c>
      <c r="U530">
        <f t="shared" si="205"/>
        <v>0</v>
      </c>
      <c r="V530">
        <f t="shared" si="206"/>
        <v>0</v>
      </c>
      <c r="W530">
        <f t="shared" si="218"/>
        <v>0</v>
      </c>
      <c r="X530">
        <f>IF($B$15,_xlfn.IFNA(INDEX(תמותה!$A$1:$E$121,MATCH(U530,תמותה!$A$1:A$121,0),IF($B$11="זכר",2,4)),1),0)</f>
        <v>0</v>
      </c>
      <c r="Y530">
        <f>IF($B$15,_xlfn.IFNA(INDEX('שיפור תמותה'!$A$1:$E$8743,MATCH(U530&amp;V530,'שיפור תמותה'!$C$1:$C$8743,0),IF($B$11="זכר",4,5)),1),0)</f>
        <v>0</v>
      </c>
      <c r="Z530">
        <f>IF($B$15,_xlfn.IFNA(INDEX('שיפור תמותה'!$A$1:$E$8743,MATCH(U530&amp;V530-1,'שיפור תמותה'!$C$1:$C$8743,0),IF($B$11="זכר",4,5)),1),0)</f>
        <v>0</v>
      </c>
      <c r="AA530">
        <f t="shared" si="207"/>
        <v>0</v>
      </c>
      <c r="AB530">
        <f t="shared" si="219"/>
        <v>0</v>
      </c>
      <c r="AC530">
        <f>IF($B$15,_xlfn.IFNA(INDEX(תמותה!$A$1:$E$121,MATCH(U530,תמותה!$A$1:A$121,0),IF($B$11="זכר",3,5)),1),0)</f>
        <v>0</v>
      </c>
      <c r="AD530">
        <f t="shared" si="208"/>
        <v>0</v>
      </c>
      <c r="AE530">
        <f t="shared" si="209"/>
        <v>0</v>
      </c>
      <c r="AF530">
        <f t="shared" si="220"/>
        <v>0</v>
      </c>
      <c r="AG530">
        <f t="shared" si="221"/>
        <v>0</v>
      </c>
      <c r="AH530">
        <f t="shared" si="222"/>
        <v>0</v>
      </c>
      <c r="AI530">
        <f t="shared" si="223"/>
        <v>0</v>
      </c>
      <c r="AJ530">
        <f t="shared" si="224"/>
        <v>0</v>
      </c>
    </row>
    <row r="531" spans="5:36" x14ac:dyDescent="0.2">
      <c r="E531">
        <f t="shared" si="210"/>
        <v>0</v>
      </c>
      <c r="F531">
        <f t="shared" si="200"/>
        <v>0</v>
      </c>
      <c r="G531">
        <f t="shared" si="201"/>
        <v>0</v>
      </c>
      <c r="H531">
        <f t="shared" si="202"/>
        <v>0</v>
      </c>
      <c r="I531">
        <f t="shared" si="211"/>
        <v>0</v>
      </c>
      <c r="J531">
        <f t="shared" si="212"/>
        <v>0</v>
      </c>
      <c r="K531">
        <f t="shared" si="213"/>
        <v>0</v>
      </c>
      <c r="L531">
        <f t="shared" si="214"/>
        <v>0</v>
      </c>
      <c r="M531">
        <f t="shared" si="215"/>
        <v>0</v>
      </c>
      <c r="N531">
        <f t="shared" si="216"/>
        <v>0</v>
      </c>
      <c r="O531">
        <f>IF($B$14,_xlfn.IFNA(INDEX(תמותה!$A$1:$E$121,MATCH(F531,תמותה!$A$1:A$121,0),IF($B$9="זכר",2,4)),1),0)</f>
        <v>0</v>
      </c>
      <c r="P531">
        <f>IF($B$14,_xlfn.IFNA(INDEX('שיפור תמותה'!$A$1:$E$8743,MATCH(F531&amp;G531,'שיפור תמותה'!$C$1:$C$8743,0),IF($B$9="זכר",4,5)),1),0)</f>
        <v>0</v>
      </c>
      <c r="Q531">
        <f>IF($B$14,_xlfn.IFNA(INDEX('שיפור תמותה'!$A$1:$E$8743,MATCH(F531&amp;G531-1,'שיפור תמותה'!$C$1:$C$8743,0),IF($B$9="זכר",4,5)),1),0)</f>
        <v>0</v>
      </c>
      <c r="R531">
        <f t="shared" si="203"/>
        <v>0</v>
      </c>
      <c r="S531">
        <f t="shared" si="204"/>
        <v>0</v>
      </c>
      <c r="T531">
        <f t="shared" si="217"/>
        <v>0</v>
      </c>
      <c r="U531">
        <f t="shared" si="205"/>
        <v>0</v>
      </c>
      <c r="V531">
        <f t="shared" si="206"/>
        <v>0</v>
      </c>
      <c r="W531">
        <f t="shared" si="218"/>
        <v>0</v>
      </c>
      <c r="X531">
        <f>IF($B$15,_xlfn.IFNA(INDEX(תמותה!$A$1:$E$121,MATCH(U531,תמותה!$A$1:A$121,0),IF($B$11="זכר",2,4)),1),0)</f>
        <v>0</v>
      </c>
      <c r="Y531">
        <f>IF($B$15,_xlfn.IFNA(INDEX('שיפור תמותה'!$A$1:$E$8743,MATCH(U531&amp;V531,'שיפור תמותה'!$C$1:$C$8743,0),IF($B$11="זכר",4,5)),1),0)</f>
        <v>0</v>
      </c>
      <c r="Z531">
        <f>IF($B$15,_xlfn.IFNA(INDEX('שיפור תמותה'!$A$1:$E$8743,MATCH(U531&amp;V531-1,'שיפור תמותה'!$C$1:$C$8743,0),IF($B$11="זכר",4,5)),1),0)</f>
        <v>0</v>
      </c>
      <c r="AA531">
        <f t="shared" si="207"/>
        <v>0</v>
      </c>
      <c r="AB531">
        <f t="shared" si="219"/>
        <v>0</v>
      </c>
      <c r="AC531">
        <f>IF($B$15,_xlfn.IFNA(INDEX(תמותה!$A$1:$E$121,MATCH(U531,תמותה!$A$1:A$121,0),IF($B$11="זכר",3,5)),1),0)</f>
        <v>0</v>
      </c>
      <c r="AD531">
        <f t="shared" si="208"/>
        <v>0</v>
      </c>
      <c r="AE531">
        <f t="shared" si="209"/>
        <v>0</v>
      </c>
      <c r="AF531">
        <f t="shared" si="220"/>
        <v>0</v>
      </c>
      <c r="AG531">
        <f t="shared" si="221"/>
        <v>0</v>
      </c>
      <c r="AH531">
        <f t="shared" si="222"/>
        <v>0</v>
      </c>
      <c r="AI531">
        <f t="shared" si="223"/>
        <v>0</v>
      </c>
      <c r="AJ531">
        <f t="shared" si="224"/>
        <v>0</v>
      </c>
    </row>
    <row r="532" spans="5:36" x14ac:dyDescent="0.2">
      <c r="E532">
        <f t="shared" si="210"/>
        <v>0</v>
      </c>
      <c r="F532">
        <f t="shared" si="200"/>
        <v>0</v>
      </c>
      <c r="G532">
        <f t="shared" si="201"/>
        <v>0</v>
      </c>
      <c r="H532">
        <f t="shared" si="202"/>
        <v>0</v>
      </c>
      <c r="I532">
        <f t="shared" si="211"/>
        <v>0</v>
      </c>
      <c r="J532">
        <f t="shared" si="212"/>
        <v>0</v>
      </c>
      <c r="K532">
        <f t="shared" si="213"/>
        <v>0</v>
      </c>
      <c r="L532">
        <f t="shared" si="214"/>
        <v>0</v>
      </c>
      <c r="M532">
        <f t="shared" si="215"/>
        <v>0</v>
      </c>
      <c r="N532">
        <f t="shared" si="216"/>
        <v>0</v>
      </c>
      <c r="O532">
        <f>IF($B$14,_xlfn.IFNA(INDEX(תמותה!$A$1:$E$121,MATCH(F532,תמותה!$A$1:A$121,0),IF($B$9="זכר",2,4)),1),0)</f>
        <v>0</v>
      </c>
      <c r="P532">
        <f>IF($B$14,_xlfn.IFNA(INDEX('שיפור תמותה'!$A$1:$E$8743,MATCH(F532&amp;G532,'שיפור תמותה'!$C$1:$C$8743,0),IF($B$9="זכר",4,5)),1),0)</f>
        <v>0</v>
      </c>
      <c r="Q532">
        <f>IF($B$14,_xlfn.IFNA(INDEX('שיפור תמותה'!$A$1:$E$8743,MATCH(F532&amp;G532-1,'שיפור תמותה'!$C$1:$C$8743,0),IF($B$9="זכר",4,5)),1),0)</f>
        <v>0</v>
      </c>
      <c r="R532">
        <f t="shared" si="203"/>
        <v>0</v>
      </c>
      <c r="S532">
        <f t="shared" si="204"/>
        <v>0</v>
      </c>
      <c r="T532">
        <f t="shared" si="217"/>
        <v>0</v>
      </c>
      <c r="U532">
        <f t="shared" si="205"/>
        <v>0</v>
      </c>
      <c r="V532">
        <f t="shared" si="206"/>
        <v>0</v>
      </c>
      <c r="W532">
        <f t="shared" si="218"/>
        <v>0</v>
      </c>
      <c r="X532">
        <f>IF($B$15,_xlfn.IFNA(INDEX(תמותה!$A$1:$E$121,MATCH(U532,תמותה!$A$1:A$121,0),IF($B$11="זכר",2,4)),1),0)</f>
        <v>0</v>
      </c>
      <c r="Y532">
        <f>IF($B$15,_xlfn.IFNA(INDEX('שיפור תמותה'!$A$1:$E$8743,MATCH(U532&amp;V532,'שיפור תמותה'!$C$1:$C$8743,0),IF($B$11="זכר",4,5)),1),0)</f>
        <v>0</v>
      </c>
      <c r="Z532">
        <f>IF($B$15,_xlfn.IFNA(INDEX('שיפור תמותה'!$A$1:$E$8743,MATCH(U532&amp;V532-1,'שיפור תמותה'!$C$1:$C$8743,0),IF($B$11="זכר",4,5)),1),0)</f>
        <v>0</v>
      </c>
      <c r="AA532">
        <f t="shared" si="207"/>
        <v>0</v>
      </c>
      <c r="AB532">
        <f t="shared" si="219"/>
        <v>0</v>
      </c>
      <c r="AC532">
        <f>IF($B$15,_xlfn.IFNA(INDEX(תמותה!$A$1:$E$121,MATCH(U532,תמותה!$A$1:A$121,0),IF($B$11="זכר",3,5)),1),0)</f>
        <v>0</v>
      </c>
      <c r="AD532">
        <f t="shared" si="208"/>
        <v>0</v>
      </c>
      <c r="AE532">
        <f t="shared" si="209"/>
        <v>0</v>
      </c>
      <c r="AF532">
        <f t="shared" si="220"/>
        <v>0</v>
      </c>
      <c r="AG532">
        <f t="shared" si="221"/>
        <v>0</v>
      </c>
      <c r="AH532">
        <f t="shared" si="222"/>
        <v>0</v>
      </c>
      <c r="AI532">
        <f t="shared" si="223"/>
        <v>0</v>
      </c>
      <c r="AJ532">
        <f t="shared" si="224"/>
        <v>0</v>
      </c>
    </row>
    <row r="533" spans="5:36" x14ac:dyDescent="0.2">
      <c r="E533">
        <f t="shared" si="210"/>
        <v>0</v>
      </c>
      <c r="F533">
        <f t="shared" si="200"/>
        <v>0</v>
      </c>
      <c r="G533">
        <f t="shared" si="201"/>
        <v>0</v>
      </c>
      <c r="H533">
        <f t="shared" si="202"/>
        <v>0</v>
      </c>
      <c r="I533">
        <f t="shared" si="211"/>
        <v>0</v>
      </c>
      <c r="J533">
        <f t="shared" si="212"/>
        <v>0</v>
      </c>
      <c r="K533">
        <f t="shared" si="213"/>
        <v>0</v>
      </c>
      <c r="L533">
        <f t="shared" si="214"/>
        <v>0</v>
      </c>
      <c r="M533">
        <f t="shared" si="215"/>
        <v>0</v>
      </c>
      <c r="N533">
        <f t="shared" si="216"/>
        <v>0</v>
      </c>
      <c r="O533">
        <f>IF($B$14,_xlfn.IFNA(INDEX(תמותה!$A$1:$E$121,MATCH(F533,תמותה!$A$1:A$121,0),IF($B$9="זכר",2,4)),1),0)</f>
        <v>0</v>
      </c>
      <c r="P533">
        <f>IF($B$14,_xlfn.IFNA(INDEX('שיפור תמותה'!$A$1:$E$8743,MATCH(F533&amp;G533,'שיפור תמותה'!$C$1:$C$8743,0),IF($B$9="זכר",4,5)),1),0)</f>
        <v>0</v>
      </c>
      <c r="Q533">
        <f>IF($B$14,_xlfn.IFNA(INDEX('שיפור תמותה'!$A$1:$E$8743,MATCH(F533&amp;G533-1,'שיפור תמותה'!$C$1:$C$8743,0),IF($B$9="זכר",4,5)),1),0)</f>
        <v>0</v>
      </c>
      <c r="R533">
        <f t="shared" si="203"/>
        <v>0</v>
      </c>
      <c r="S533">
        <f t="shared" si="204"/>
        <v>0</v>
      </c>
      <c r="T533">
        <f t="shared" si="217"/>
        <v>0</v>
      </c>
      <c r="U533">
        <f t="shared" si="205"/>
        <v>0</v>
      </c>
      <c r="V533">
        <f t="shared" si="206"/>
        <v>0</v>
      </c>
      <c r="W533">
        <f t="shared" si="218"/>
        <v>0</v>
      </c>
      <c r="X533">
        <f>IF($B$15,_xlfn.IFNA(INDEX(תמותה!$A$1:$E$121,MATCH(U533,תמותה!$A$1:A$121,0),IF($B$11="זכר",2,4)),1),0)</f>
        <v>0</v>
      </c>
      <c r="Y533">
        <f>IF($B$15,_xlfn.IFNA(INDEX('שיפור תמותה'!$A$1:$E$8743,MATCH(U533&amp;V533,'שיפור תמותה'!$C$1:$C$8743,0),IF($B$11="זכר",4,5)),1),0)</f>
        <v>0</v>
      </c>
      <c r="Z533">
        <f>IF($B$15,_xlfn.IFNA(INDEX('שיפור תמותה'!$A$1:$E$8743,MATCH(U533&amp;V533-1,'שיפור תמותה'!$C$1:$C$8743,0),IF($B$11="זכר",4,5)),1),0)</f>
        <v>0</v>
      </c>
      <c r="AA533">
        <f t="shared" si="207"/>
        <v>0</v>
      </c>
      <c r="AB533">
        <f t="shared" si="219"/>
        <v>0</v>
      </c>
      <c r="AC533">
        <f>IF($B$15,_xlfn.IFNA(INDEX(תמותה!$A$1:$E$121,MATCH(U533,תמותה!$A$1:A$121,0),IF($B$11="זכר",3,5)),1),0)</f>
        <v>0</v>
      </c>
      <c r="AD533">
        <f t="shared" si="208"/>
        <v>0</v>
      </c>
      <c r="AE533">
        <f t="shared" si="209"/>
        <v>0</v>
      </c>
      <c r="AF533">
        <f t="shared" si="220"/>
        <v>0</v>
      </c>
      <c r="AG533">
        <f t="shared" si="221"/>
        <v>0</v>
      </c>
      <c r="AH533">
        <f t="shared" si="222"/>
        <v>0</v>
      </c>
      <c r="AI533">
        <f t="shared" si="223"/>
        <v>0</v>
      </c>
      <c r="AJ533">
        <f t="shared" si="224"/>
        <v>0</v>
      </c>
    </row>
    <row r="534" spans="5:36" x14ac:dyDescent="0.2">
      <c r="E534">
        <f t="shared" si="210"/>
        <v>0</v>
      </c>
      <c r="F534">
        <f t="shared" si="200"/>
        <v>0</v>
      </c>
      <c r="G534">
        <f t="shared" si="201"/>
        <v>0</v>
      </c>
      <c r="H534">
        <f t="shared" si="202"/>
        <v>0</v>
      </c>
      <c r="I534">
        <f t="shared" si="211"/>
        <v>0</v>
      </c>
      <c r="J534">
        <f t="shared" si="212"/>
        <v>0</v>
      </c>
      <c r="K534">
        <f t="shared" si="213"/>
        <v>0</v>
      </c>
      <c r="L534">
        <f t="shared" si="214"/>
        <v>0</v>
      </c>
      <c r="M534">
        <f t="shared" si="215"/>
        <v>0</v>
      </c>
      <c r="N534">
        <f t="shared" si="216"/>
        <v>0</v>
      </c>
      <c r="O534">
        <f>IF($B$14,_xlfn.IFNA(INDEX(תמותה!$A$1:$E$121,MATCH(F534,תמותה!$A$1:A$121,0),IF($B$9="זכר",2,4)),1),0)</f>
        <v>0</v>
      </c>
      <c r="P534">
        <f>IF($B$14,_xlfn.IFNA(INDEX('שיפור תמותה'!$A$1:$E$8743,MATCH(F534&amp;G534,'שיפור תמותה'!$C$1:$C$8743,0),IF($B$9="זכר",4,5)),1),0)</f>
        <v>0</v>
      </c>
      <c r="Q534">
        <f>IF($B$14,_xlfn.IFNA(INDEX('שיפור תמותה'!$A$1:$E$8743,MATCH(F534&amp;G534-1,'שיפור תמותה'!$C$1:$C$8743,0),IF($B$9="זכר",4,5)),1),0)</f>
        <v>0</v>
      </c>
      <c r="R534">
        <f t="shared" si="203"/>
        <v>0</v>
      </c>
      <c r="S534">
        <f t="shared" si="204"/>
        <v>0</v>
      </c>
      <c r="T534">
        <f t="shared" si="217"/>
        <v>0</v>
      </c>
      <c r="U534">
        <f t="shared" si="205"/>
        <v>0</v>
      </c>
      <c r="V534">
        <f t="shared" si="206"/>
        <v>0</v>
      </c>
      <c r="W534">
        <f t="shared" si="218"/>
        <v>0</v>
      </c>
      <c r="X534">
        <f>IF($B$15,_xlfn.IFNA(INDEX(תמותה!$A$1:$E$121,MATCH(U534,תמותה!$A$1:A$121,0),IF($B$11="זכר",2,4)),1),0)</f>
        <v>0</v>
      </c>
      <c r="Y534">
        <f>IF($B$15,_xlfn.IFNA(INDEX('שיפור תמותה'!$A$1:$E$8743,MATCH(U534&amp;V534,'שיפור תמותה'!$C$1:$C$8743,0),IF($B$11="זכר",4,5)),1),0)</f>
        <v>0</v>
      </c>
      <c r="Z534">
        <f>IF($B$15,_xlfn.IFNA(INDEX('שיפור תמותה'!$A$1:$E$8743,MATCH(U534&amp;V534-1,'שיפור תמותה'!$C$1:$C$8743,0),IF($B$11="זכר",4,5)),1),0)</f>
        <v>0</v>
      </c>
      <c r="AA534">
        <f t="shared" si="207"/>
        <v>0</v>
      </c>
      <c r="AB534">
        <f t="shared" si="219"/>
        <v>0</v>
      </c>
      <c r="AC534">
        <f>IF($B$15,_xlfn.IFNA(INDEX(תמותה!$A$1:$E$121,MATCH(U534,תמותה!$A$1:A$121,0),IF($B$11="זכר",3,5)),1),0)</f>
        <v>0</v>
      </c>
      <c r="AD534">
        <f t="shared" si="208"/>
        <v>0</v>
      </c>
      <c r="AE534">
        <f t="shared" si="209"/>
        <v>0</v>
      </c>
      <c r="AF534">
        <f t="shared" si="220"/>
        <v>0</v>
      </c>
      <c r="AG534">
        <f t="shared" si="221"/>
        <v>0</v>
      </c>
      <c r="AH534">
        <f t="shared" si="222"/>
        <v>0</v>
      </c>
      <c r="AI534">
        <f t="shared" si="223"/>
        <v>0</v>
      </c>
      <c r="AJ534">
        <f t="shared" si="224"/>
        <v>0</v>
      </c>
    </row>
    <row r="535" spans="5:36" x14ac:dyDescent="0.2">
      <c r="E535">
        <f t="shared" si="210"/>
        <v>0</v>
      </c>
      <c r="F535">
        <f t="shared" si="200"/>
        <v>0</v>
      </c>
      <c r="G535">
        <f t="shared" si="201"/>
        <v>0</v>
      </c>
      <c r="H535">
        <f t="shared" si="202"/>
        <v>0</v>
      </c>
      <c r="I535">
        <f t="shared" si="211"/>
        <v>0</v>
      </c>
      <c r="J535">
        <f t="shared" si="212"/>
        <v>0</v>
      </c>
      <c r="K535">
        <f t="shared" si="213"/>
        <v>0</v>
      </c>
      <c r="L535">
        <f t="shared" si="214"/>
        <v>0</v>
      </c>
      <c r="M535">
        <f t="shared" si="215"/>
        <v>0</v>
      </c>
      <c r="N535">
        <f t="shared" si="216"/>
        <v>0</v>
      </c>
      <c r="O535">
        <f>IF($B$14,_xlfn.IFNA(INDEX(תמותה!$A$1:$E$121,MATCH(F535,תמותה!$A$1:A$121,0),IF($B$9="זכר",2,4)),1),0)</f>
        <v>0</v>
      </c>
      <c r="P535">
        <f>IF($B$14,_xlfn.IFNA(INDEX('שיפור תמותה'!$A$1:$E$8743,MATCH(F535&amp;G535,'שיפור תמותה'!$C$1:$C$8743,0),IF($B$9="זכר",4,5)),1),0)</f>
        <v>0</v>
      </c>
      <c r="Q535">
        <f>IF($B$14,_xlfn.IFNA(INDEX('שיפור תמותה'!$A$1:$E$8743,MATCH(F535&amp;G535-1,'שיפור תמותה'!$C$1:$C$8743,0),IF($B$9="זכר",4,5)),1),0)</f>
        <v>0</v>
      </c>
      <c r="R535">
        <f t="shared" si="203"/>
        <v>0</v>
      </c>
      <c r="S535">
        <f t="shared" si="204"/>
        <v>0</v>
      </c>
      <c r="T535">
        <f t="shared" si="217"/>
        <v>0</v>
      </c>
      <c r="U535">
        <f t="shared" si="205"/>
        <v>0</v>
      </c>
      <c r="V535">
        <f t="shared" si="206"/>
        <v>0</v>
      </c>
      <c r="W535">
        <f t="shared" si="218"/>
        <v>0</v>
      </c>
      <c r="X535">
        <f>IF($B$15,_xlfn.IFNA(INDEX(תמותה!$A$1:$E$121,MATCH(U535,תמותה!$A$1:A$121,0),IF($B$11="זכר",2,4)),1),0)</f>
        <v>0</v>
      </c>
      <c r="Y535">
        <f>IF($B$15,_xlfn.IFNA(INDEX('שיפור תמותה'!$A$1:$E$8743,MATCH(U535&amp;V535,'שיפור תמותה'!$C$1:$C$8743,0),IF($B$11="זכר",4,5)),1),0)</f>
        <v>0</v>
      </c>
      <c r="Z535">
        <f>IF($B$15,_xlfn.IFNA(INDEX('שיפור תמותה'!$A$1:$E$8743,MATCH(U535&amp;V535-1,'שיפור תמותה'!$C$1:$C$8743,0),IF($B$11="זכר",4,5)),1),0)</f>
        <v>0</v>
      </c>
      <c r="AA535">
        <f t="shared" si="207"/>
        <v>0</v>
      </c>
      <c r="AB535">
        <f t="shared" si="219"/>
        <v>0</v>
      </c>
      <c r="AC535">
        <f>IF($B$15,_xlfn.IFNA(INDEX(תמותה!$A$1:$E$121,MATCH(U535,תמותה!$A$1:A$121,0),IF($B$11="זכר",3,5)),1),0)</f>
        <v>0</v>
      </c>
      <c r="AD535">
        <f t="shared" si="208"/>
        <v>0</v>
      </c>
      <c r="AE535">
        <f t="shared" si="209"/>
        <v>0</v>
      </c>
      <c r="AF535">
        <f t="shared" si="220"/>
        <v>0</v>
      </c>
      <c r="AG535">
        <f t="shared" si="221"/>
        <v>0</v>
      </c>
      <c r="AH535">
        <f t="shared" si="222"/>
        <v>0</v>
      </c>
      <c r="AI535">
        <f t="shared" si="223"/>
        <v>0</v>
      </c>
      <c r="AJ535">
        <f t="shared" si="224"/>
        <v>0</v>
      </c>
    </row>
    <row r="536" spans="5:36" x14ac:dyDescent="0.2">
      <c r="E536">
        <f t="shared" si="210"/>
        <v>0</v>
      </c>
      <c r="F536">
        <f t="shared" si="200"/>
        <v>0</v>
      </c>
      <c r="G536">
        <f t="shared" si="201"/>
        <v>0</v>
      </c>
      <c r="H536">
        <f t="shared" si="202"/>
        <v>0</v>
      </c>
      <c r="I536">
        <f t="shared" si="211"/>
        <v>0</v>
      </c>
      <c r="J536">
        <f t="shared" si="212"/>
        <v>0</v>
      </c>
      <c r="K536">
        <f t="shared" si="213"/>
        <v>0</v>
      </c>
      <c r="L536">
        <f t="shared" si="214"/>
        <v>0</v>
      </c>
      <c r="M536">
        <f t="shared" si="215"/>
        <v>0</v>
      </c>
      <c r="N536">
        <f t="shared" si="216"/>
        <v>0</v>
      </c>
      <c r="O536">
        <f>IF($B$14,_xlfn.IFNA(INDEX(תמותה!$A$1:$E$121,MATCH(F536,תמותה!$A$1:A$121,0),IF($B$9="זכר",2,4)),1),0)</f>
        <v>0</v>
      </c>
      <c r="P536">
        <f>IF($B$14,_xlfn.IFNA(INDEX('שיפור תמותה'!$A$1:$E$8743,MATCH(F536&amp;G536,'שיפור תמותה'!$C$1:$C$8743,0),IF($B$9="זכר",4,5)),1),0)</f>
        <v>0</v>
      </c>
      <c r="Q536">
        <f>IF($B$14,_xlfn.IFNA(INDEX('שיפור תמותה'!$A$1:$E$8743,MATCH(F536&amp;G536-1,'שיפור תמותה'!$C$1:$C$8743,0),IF($B$9="זכר",4,5)),1),0)</f>
        <v>0</v>
      </c>
      <c r="R536">
        <f t="shared" si="203"/>
        <v>0</v>
      </c>
      <c r="S536">
        <f t="shared" si="204"/>
        <v>0</v>
      </c>
      <c r="T536">
        <f t="shared" si="217"/>
        <v>0</v>
      </c>
      <c r="U536">
        <f t="shared" si="205"/>
        <v>0</v>
      </c>
      <c r="V536">
        <f t="shared" si="206"/>
        <v>0</v>
      </c>
      <c r="W536">
        <f t="shared" si="218"/>
        <v>0</v>
      </c>
      <c r="X536">
        <f>IF($B$15,_xlfn.IFNA(INDEX(תמותה!$A$1:$E$121,MATCH(U536,תמותה!$A$1:A$121,0),IF($B$11="זכר",2,4)),1),0)</f>
        <v>0</v>
      </c>
      <c r="Y536">
        <f>IF($B$15,_xlfn.IFNA(INDEX('שיפור תמותה'!$A$1:$E$8743,MATCH(U536&amp;V536,'שיפור תמותה'!$C$1:$C$8743,0),IF($B$11="זכר",4,5)),1),0)</f>
        <v>0</v>
      </c>
      <c r="Z536">
        <f>IF($B$15,_xlfn.IFNA(INDEX('שיפור תמותה'!$A$1:$E$8743,MATCH(U536&amp;V536-1,'שיפור תמותה'!$C$1:$C$8743,0),IF($B$11="זכר",4,5)),1),0)</f>
        <v>0</v>
      </c>
      <c r="AA536">
        <f t="shared" si="207"/>
        <v>0</v>
      </c>
      <c r="AB536">
        <f t="shared" si="219"/>
        <v>0</v>
      </c>
      <c r="AC536">
        <f>IF($B$15,_xlfn.IFNA(INDEX(תמותה!$A$1:$E$121,MATCH(U536,תמותה!$A$1:A$121,0),IF($B$11="זכר",3,5)),1),0)</f>
        <v>0</v>
      </c>
      <c r="AD536">
        <f t="shared" si="208"/>
        <v>0</v>
      </c>
      <c r="AE536">
        <f t="shared" si="209"/>
        <v>0</v>
      </c>
      <c r="AF536">
        <f t="shared" si="220"/>
        <v>0</v>
      </c>
      <c r="AG536">
        <f t="shared" si="221"/>
        <v>0</v>
      </c>
      <c r="AH536">
        <f t="shared" si="222"/>
        <v>0</v>
      </c>
      <c r="AI536">
        <f t="shared" si="223"/>
        <v>0</v>
      </c>
      <c r="AJ536">
        <f t="shared" si="224"/>
        <v>0</v>
      </c>
    </row>
    <row r="537" spans="5:36" x14ac:dyDescent="0.2">
      <c r="E537">
        <f t="shared" si="210"/>
        <v>0</v>
      </c>
      <c r="F537">
        <f t="shared" si="200"/>
        <v>0</v>
      </c>
      <c r="G537">
        <f t="shared" si="201"/>
        <v>0</v>
      </c>
      <c r="H537">
        <f t="shared" si="202"/>
        <v>0</v>
      </c>
      <c r="I537">
        <f t="shared" si="211"/>
        <v>0</v>
      </c>
      <c r="J537">
        <f t="shared" si="212"/>
        <v>0</v>
      </c>
      <c r="K537">
        <f t="shared" si="213"/>
        <v>0</v>
      </c>
      <c r="L537">
        <f t="shared" si="214"/>
        <v>0</v>
      </c>
      <c r="M537">
        <f t="shared" si="215"/>
        <v>0</v>
      </c>
      <c r="N537">
        <f t="shared" si="216"/>
        <v>0</v>
      </c>
      <c r="O537">
        <f>IF($B$14,_xlfn.IFNA(INDEX(תמותה!$A$1:$E$121,MATCH(F537,תמותה!$A$1:A$121,0),IF($B$9="זכר",2,4)),1),0)</f>
        <v>0</v>
      </c>
      <c r="P537">
        <f>IF($B$14,_xlfn.IFNA(INDEX('שיפור תמותה'!$A$1:$E$8743,MATCH(F537&amp;G537,'שיפור תמותה'!$C$1:$C$8743,0),IF($B$9="זכר",4,5)),1),0)</f>
        <v>0</v>
      </c>
      <c r="Q537">
        <f>IF($B$14,_xlfn.IFNA(INDEX('שיפור תמותה'!$A$1:$E$8743,MATCH(F537&amp;G537-1,'שיפור תמותה'!$C$1:$C$8743,0),IF($B$9="זכר",4,5)),1),0)</f>
        <v>0</v>
      </c>
      <c r="R537">
        <f t="shared" si="203"/>
        <v>0</v>
      </c>
      <c r="S537">
        <f t="shared" si="204"/>
        <v>0</v>
      </c>
      <c r="T537">
        <f t="shared" si="217"/>
        <v>0</v>
      </c>
      <c r="U537">
        <f t="shared" si="205"/>
        <v>0</v>
      </c>
      <c r="V537">
        <f t="shared" si="206"/>
        <v>0</v>
      </c>
      <c r="W537">
        <f t="shared" si="218"/>
        <v>0</v>
      </c>
      <c r="X537">
        <f>IF($B$15,_xlfn.IFNA(INDEX(תמותה!$A$1:$E$121,MATCH(U537,תמותה!$A$1:A$121,0),IF($B$11="זכר",2,4)),1),0)</f>
        <v>0</v>
      </c>
      <c r="Y537">
        <f>IF($B$15,_xlfn.IFNA(INDEX('שיפור תמותה'!$A$1:$E$8743,MATCH(U537&amp;V537,'שיפור תמותה'!$C$1:$C$8743,0),IF($B$11="זכר",4,5)),1),0)</f>
        <v>0</v>
      </c>
      <c r="Z537">
        <f>IF($B$15,_xlfn.IFNA(INDEX('שיפור תמותה'!$A$1:$E$8743,MATCH(U537&amp;V537-1,'שיפור תמותה'!$C$1:$C$8743,0),IF($B$11="זכר",4,5)),1),0)</f>
        <v>0</v>
      </c>
      <c r="AA537">
        <f t="shared" si="207"/>
        <v>0</v>
      </c>
      <c r="AB537">
        <f t="shared" si="219"/>
        <v>0</v>
      </c>
      <c r="AC537">
        <f>IF($B$15,_xlfn.IFNA(INDEX(תמותה!$A$1:$E$121,MATCH(U537,תמותה!$A$1:A$121,0),IF($B$11="זכר",3,5)),1),0)</f>
        <v>0</v>
      </c>
      <c r="AD537">
        <f t="shared" si="208"/>
        <v>0</v>
      </c>
      <c r="AE537">
        <f t="shared" si="209"/>
        <v>0</v>
      </c>
      <c r="AF537">
        <f t="shared" si="220"/>
        <v>0</v>
      </c>
      <c r="AG537">
        <f t="shared" si="221"/>
        <v>0</v>
      </c>
      <c r="AH537">
        <f t="shared" si="222"/>
        <v>0</v>
      </c>
      <c r="AI537">
        <f t="shared" si="223"/>
        <v>0</v>
      </c>
      <c r="AJ537">
        <f t="shared" si="224"/>
        <v>0</v>
      </c>
    </row>
    <row r="538" spans="5:36" x14ac:dyDescent="0.2">
      <c r="E538">
        <f t="shared" si="210"/>
        <v>0</v>
      </c>
      <c r="F538">
        <f t="shared" si="200"/>
        <v>0</v>
      </c>
      <c r="G538">
        <f t="shared" si="201"/>
        <v>0</v>
      </c>
      <c r="H538">
        <f t="shared" si="202"/>
        <v>0</v>
      </c>
      <c r="I538">
        <f t="shared" si="211"/>
        <v>0</v>
      </c>
      <c r="J538">
        <f t="shared" si="212"/>
        <v>0</v>
      </c>
      <c r="K538">
        <f t="shared" si="213"/>
        <v>0</v>
      </c>
      <c r="L538">
        <f t="shared" si="214"/>
        <v>0</v>
      </c>
      <c r="M538">
        <f t="shared" si="215"/>
        <v>0</v>
      </c>
      <c r="N538">
        <f t="shared" si="216"/>
        <v>0</v>
      </c>
      <c r="O538">
        <f>IF($B$14,_xlfn.IFNA(INDEX(תמותה!$A$1:$E$121,MATCH(F538,תמותה!$A$1:A$121,0),IF($B$9="זכר",2,4)),1),0)</f>
        <v>0</v>
      </c>
      <c r="P538">
        <f>IF($B$14,_xlfn.IFNA(INDEX('שיפור תמותה'!$A$1:$E$8743,MATCH(F538&amp;G538,'שיפור תמותה'!$C$1:$C$8743,0),IF($B$9="זכר",4,5)),1),0)</f>
        <v>0</v>
      </c>
      <c r="Q538">
        <f>IF($B$14,_xlfn.IFNA(INDEX('שיפור תמותה'!$A$1:$E$8743,MATCH(F538&amp;G538-1,'שיפור תמותה'!$C$1:$C$8743,0),IF($B$9="זכר",4,5)),1),0)</f>
        <v>0</v>
      </c>
      <c r="R538">
        <f t="shared" si="203"/>
        <v>0</v>
      </c>
      <c r="S538">
        <f t="shared" si="204"/>
        <v>0</v>
      </c>
      <c r="T538">
        <f t="shared" si="217"/>
        <v>0</v>
      </c>
      <c r="U538">
        <f t="shared" si="205"/>
        <v>0</v>
      </c>
      <c r="V538">
        <f t="shared" si="206"/>
        <v>0</v>
      </c>
      <c r="W538">
        <f t="shared" si="218"/>
        <v>0</v>
      </c>
      <c r="X538">
        <f>IF($B$15,_xlfn.IFNA(INDEX(תמותה!$A$1:$E$121,MATCH(U538,תמותה!$A$1:A$121,0),IF($B$11="זכר",2,4)),1),0)</f>
        <v>0</v>
      </c>
      <c r="Y538">
        <f>IF($B$15,_xlfn.IFNA(INDEX('שיפור תמותה'!$A$1:$E$8743,MATCH(U538&amp;V538,'שיפור תמותה'!$C$1:$C$8743,0),IF($B$11="זכר",4,5)),1),0)</f>
        <v>0</v>
      </c>
      <c r="Z538">
        <f>IF($B$15,_xlfn.IFNA(INDEX('שיפור תמותה'!$A$1:$E$8743,MATCH(U538&amp;V538-1,'שיפור תמותה'!$C$1:$C$8743,0),IF($B$11="זכר",4,5)),1),0)</f>
        <v>0</v>
      </c>
      <c r="AA538">
        <f t="shared" si="207"/>
        <v>0</v>
      </c>
      <c r="AB538">
        <f t="shared" si="219"/>
        <v>0</v>
      </c>
      <c r="AC538">
        <f>IF($B$15,_xlfn.IFNA(INDEX(תמותה!$A$1:$E$121,MATCH(U538,תמותה!$A$1:A$121,0),IF($B$11="זכר",3,5)),1),0)</f>
        <v>0</v>
      </c>
      <c r="AD538">
        <f t="shared" si="208"/>
        <v>0</v>
      </c>
      <c r="AE538">
        <f t="shared" si="209"/>
        <v>0</v>
      </c>
      <c r="AF538">
        <f t="shared" si="220"/>
        <v>0</v>
      </c>
      <c r="AG538">
        <f t="shared" si="221"/>
        <v>0</v>
      </c>
      <c r="AH538">
        <f t="shared" si="222"/>
        <v>0</v>
      </c>
      <c r="AI538">
        <f t="shared" si="223"/>
        <v>0</v>
      </c>
      <c r="AJ538">
        <f t="shared" si="224"/>
        <v>0</v>
      </c>
    </row>
    <row r="539" spans="5:36" x14ac:dyDescent="0.2">
      <c r="E539">
        <f t="shared" si="210"/>
        <v>0</v>
      </c>
      <c r="F539">
        <f t="shared" si="200"/>
        <v>0</v>
      </c>
      <c r="G539">
        <f t="shared" si="201"/>
        <v>0</v>
      </c>
      <c r="H539">
        <f t="shared" si="202"/>
        <v>0</v>
      </c>
      <c r="I539">
        <f t="shared" si="211"/>
        <v>0</v>
      </c>
      <c r="J539">
        <f t="shared" si="212"/>
        <v>0</v>
      </c>
      <c r="K539">
        <f t="shared" si="213"/>
        <v>0</v>
      </c>
      <c r="L539">
        <f t="shared" si="214"/>
        <v>0</v>
      </c>
      <c r="M539">
        <f t="shared" si="215"/>
        <v>0</v>
      </c>
      <c r="N539">
        <f t="shared" si="216"/>
        <v>0</v>
      </c>
      <c r="O539">
        <f>IF($B$14,_xlfn.IFNA(INDEX(תמותה!$A$1:$E$121,MATCH(F539,תמותה!$A$1:A$121,0),IF($B$9="זכר",2,4)),1),0)</f>
        <v>0</v>
      </c>
      <c r="P539">
        <f>IF($B$14,_xlfn.IFNA(INDEX('שיפור תמותה'!$A$1:$E$8743,MATCH(F539&amp;G539,'שיפור תמותה'!$C$1:$C$8743,0),IF($B$9="זכר",4,5)),1),0)</f>
        <v>0</v>
      </c>
      <c r="Q539">
        <f>IF($B$14,_xlfn.IFNA(INDEX('שיפור תמותה'!$A$1:$E$8743,MATCH(F539&amp;G539-1,'שיפור תמותה'!$C$1:$C$8743,0),IF($B$9="זכר",4,5)),1),0)</f>
        <v>0</v>
      </c>
      <c r="R539">
        <f t="shared" si="203"/>
        <v>0</v>
      </c>
      <c r="S539">
        <f t="shared" si="204"/>
        <v>0</v>
      </c>
      <c r="T539">
        <f t="shared" si="217"/>
        <v>0</v>
      </c>
      <c r="U539">
        <f t="shared" si="205"/>
        <v>0</v>
      </c>
      <c r="V539">
        <f t="shared" si="206"/>
        <v>0</v>
      </c>
      <c r="W539">
        <f t="shared" si="218"/>
        <v>0</v>
      </c>
      <c r="X539">
        <f>IF($B$15,_xlfn.IFNA(INDEX(תמותה!$A$1:$E$121,MATCH(U539,תמותה!$A$1:A$121,0),IF($B$11="זכר",2,4)),1),0)</f>
        <v>0</v>
      </c>
      <c r="Y539">
        <f>IF($B$15,_xlfn.IFNA(INDEX('שיפור תמותה'!$A$1:$E$8743,MATCH(U539&amp;V539,'שיפור תמותה'!$C$1:$C$8743,0),IF($B$11="זכר",4,5)),1),0)</f>
        <v>0</v>
      </c>
      <c r="Z539">
        <f>IF($B$15,_xlfn.IFNA(INDEX('שיפור תמותה'!$A$1:$E$8743,MATCH(U539&amp;V539-1,'שיפור תמותה'!$C$1:$C$8743,0),IF($B$11="זכר",4,5)),1),0)</f>
        <v>0</v>
      </c>
      <c r="AA539">
        <f t="shared" si="207"/>
        <v>0</v>
      </c>
      <c r="AB539">
        <f t="shared" si="219"/>
        <v>0</v>
      </c>
      <c r="AC539">
        <f>IF($B$15,_xlfn.IFNA(INDEX(תמותה!$A$1:$E$121,MATCH(U539,תמותה!$A$1:A$121,0),IF($B$11="זכר",3,5)),1),0)</f>
        <v>0</v>
      </c>
      <c r="AD539">
        <f t="shared" si="208"/>
        <v>0</v>
      </c>
      <c r="AE539">
        <f t="shared" si="209"/>
        <v>0</v>
      </c>
      <c r="AF539">
        <f t="shared" si="220"/>
        <v>0</v>
      </c>
      <c r="AG539">
        <f t="shared" si="221"/>
        <v>0</v>
      </c>
      <c r="AH539">
        <f t="shared" si="222"/>
        <v>0</v>
      </c>
      <c r="AI539">
        <f t="shared" si="223"/>
        <v>0</v>
      </c>
      <c r="AJ539">
        <f t="shared" si="224"/>
        <v>0</v>
      </c>
    </row>
    <row r="540" spans="5:36" x14ac:dyDescent="0.2">
      <c r="E540">
        <f t="shared" si="210"/>
        <v>0</v>
      </c>
      <c r="F540">
        <f t="shared" si="200"/>
        <v>0</v>
      </c>
      <c r="G540">
        <f t="shared" si="201"/>
        <v>0</v>
      </c>
      <c r="H540">
        <f t="shared" si="202"/>
        <v>0</v>
      </c>
      <c r="I540">
        <f t="shared" si="211"/>
        <v>0</v>
      </c>
      <c r="J540">
        <f t="shared" si="212"/>
        <v>0</v>
      </c>
      <c r="K540">
        <f t="shared" si="213"/>
        <v>0</v>
      </c>
      <c r="L540">
        <f t="shared" si="214"/>
        <v>0</v>
      </c>
      <c r="M540">
        <f t="shared" si="215"/>
        <v>0</v>
      </c>
      <c r="N540">
        <f t="shared" si="216"/>
        <v>0</v>
      </c>
      <c r="O540">
        <f>IF($B$14,_xlfn.IFNA(INDEX(תמותה!$A$1:$E$121,MATCH(F540,תמותה!$A$1:A$121,0),IF($B$9="זכר",2,4)),1),0)</f>
        <v>0</v>
      </c>
      <c r="P540">
        <f>IF($B$14,_xlfn.IFNA(INDEX('שיפור תמותה'!$A$1:$E$8743,MATCH(F540&amp;G540,'שיפור תמותה'!$C$1:$C$8743,0),IF($B$9="זכר",4,5)),1),0)</f>
        <v>0</v>
      </c>
      <c r="Q540">
        <f>IF($B$14,_xlfn.IFNA(INDEX('שיפור תמותה'!$A$1:$E$8743,MATCH(F540&amp;G540-1,'שיפור תמותה'!$C$1:$C$8743,0),IF($B$9="זכר",4,5)),1),0)</f>
        <v>0</v>
      </c>
      <c r="R540">
        <f t="shared" si="203"/>
        <v>0</v>
      </c>
      <c r="S540">
        <f t="shared" si="204"/>
        <v>0</v>
      </c>
      <c r="T540">
        <f t="shared" si="217"/>
        <v>0</v>
      </c>
      <c r="U540">
        <f t="shared" si="205"/>
        <v>0</v>
      </c>
      <c r="V540">
        <f t="shared" si="206"/>
        <v>0</v>
      </c>
      <c r="W540">
        <f t="shared" si="218"/>
        <v>0</v>
      </c>
      <c r="X540">
        <f>IF($B$15,_xlfn.IFNA(INDEX(תמותה!$A$1:$E$121,MATCH(U540,תמותה!$A$1:A$121,0),IF($B$11="זכר",2,4)),1),0)</f>
        <v>0</v>
      </c>
      <c r="Y540">
        <f>IF($B$15,_xlfn.IFNA(INDEX('שיפור תמותה'!$A$1:$E$8743,MATCH(U540&amp;V540,'שיפור תמותה'!$C$1:$C$8743,0),IF($B$11="זכר",4,5)),1),0)</f>
        <v>0</v>
      </c>
      <c r="Z540">
        <f>IF($B$15,_xlfn.IFNA(INDEX('שיפור תמותה'!$A$1:$E$8743,MATCH(U540&amp;V540-1,'שיפור תמותה'!$C$1:$C$8743,0),IF($B$11="זכר",4,5)),1),0)</f>
        <v>0</v>
      </c>
      <c r="AA540">
        <f t="shared" si="207"/>
        <v>0</v>
      </c>
      <c r="AB540">
        <f t="shared" si="219"/>
        <v>0</v>
      </c>
      <c r="AC540">
        <f>IF($B$15,_xlfn.IFNA(INDEX(תמותה!$A$1:$E$121,MATCH(U540,תמותה!$A$1:A$121,0),IF($B$11="זכר",3,5)),1),0)</f>
        <v>0</v>
      </c>
      <c r="AD540">
        <f t="shared" si="208"/>
        <v>0</v>
      </c>
      <c r="AE540">
        <f t="shared" si="209"/>
        <v>0</v>
      </c>
      <c r="AF540">
        <f t="shared" si="220"/>
        <v>0</v>
      </c>
      <c r="AG540">
        <f t="shared" si="221"/>
        <v>0</v>
      </c>
      <c r="AH540">
        <f t="shared" si="222"/>
        <v>0</v>
      </c>
      <c r="AI540">
        <f t="shared" si="223"/>
        <v>0</v>
      </c>
      <c r="AJ540">
        <f t="shared" si="224"/>
        <v>0</v>
      </c>
    </row>
    <row r="541" spans="5:36" x14ac:dyDescent="0.2">
      <c r="E541">
        <f t="shared" si="210"/>
        <v>0</v>
      </c>
      <c r="F541">
        <f t="shared" si="200"/>
        <v>0</v>
      </c>
      <c r="G541">
        <f t="shared" si="201"/>
        <v>0</v>
      </c>
      <c r="H541">
        <f t="shared" si="202"/>
        <v>0</v>
      </c>
      <c r="I541">
        <f t="shared" si="211"/>
        <v>0</v>
      </c>
      <c r="J541">
        <f t="shared" si="212"/>
        <v>0</v>
      </c>
      <c r="K541">
        <f t="shared" si="213"/>
        <v>0</v>
      </c>
      <c r="L541">
        <f t="shared" si="214"/>
        <v>0</v>
      </c>
      <c r="M541">
        <f t="shared" si="215"/>
        <v>0</v>
      </c>
      <c r="N541">
        <f t="shared" si="216"/>
        <v>0</v>
      </c>
      <c r="O541">
        <f>IF($B$14,_xlfn.IFNA(INDEX(תמותה!$A$1:$E$121,MATCH(F541,תמותה!$A$1:A$121,0),IF($B$9="זכר",2,4)),1),0)</f>
        <v>0</v>
      </c>
      <c r="P541">
        <f>IF($B$14,_xlfn.IFNA(INDEX('שיפור תמותה'!$A$1:$E$8743,MATCH(F541&amp;G541,'שיפור תמותה'!$C$1:$C$8743,0),IF($B$9="זכר",4,5)),1),0)</f>
        <v>0</v>
      </c>
      <c r="Q541">
        <f>IF($B$14,_xlfn.IFNA(INDEX('שיפור תמותה'!$A$1:$E$8743,MATCH(F541&amp;G541-1,'שיפור תמותה'!$C$1:$C$8743,0),IF($B$9="זכר",4,5)),1),0)</f>
        <v>0</v>
      </c>
      <c r="R541">
        <f t="shared" si="203"/>
        <v>0</v>
      </c>
      <c r="S541">
        <f t="shared" si="204"/>
        <v>0</v>
      </c>
      <c r="T541">
        <f t="shared" si="217"/>
        <v>0</v>
      </c>
      <c r="U541">
        <f t="shared" si="205"/>
        <v>0</v>
      </c>
      <c r="V541">
        <f t="shared" si="206"/>
        <v>0</v>
      </c>
      <c r="W541">
        <f t="shared" si="218"/>
        <v>0</v>
      </c>
      <c r="X541">
        <f>IF($B$15,_xlfn.IFNA(INDEX(תמותה!$A$1:$E$121,MATCH(U541,תמותה!$A$1:A$121,0),IF($B$11="זכר",2,4)),1),0)</f>
        <v>0</v>
      </c>
      <c r="Y541">
        <f>IF($B$15,_xlfn.IFNA(INDEX('שיפור תמותה'!$A$1:$E$8743,MATCH(U541&amp;V541,'שיפור תמותה'!$C$1:$C$8743,0),IF($B$11="זכר",4,5)),1),0)</f>
        <v>0</v>
      </c>
      <c r="Z541">
        <f>IF($B$15,_xlfn.IFNA(INDEX('שיפור תמותה'!$A$1:$E$8743,MATCH(U541&amp;V541-1,'שיפור תמותה'!$C$1:$C$8743,0),IF($B$11="זכר",4,5)),1),0)</f>
        <v>0</v>
      </c>
      <c r="AA541">
        <f t="shared" si="207"/>
        <v>0</v>
      </c>
      <c r="AB541">
        <f t="shared" si="219"/>
        <v>0</v>
      </c>
      <c r="AC541">
        <f>IF($B$15,_xlfn.IFNA(INDEX(תמותה!$A$1:$E$121,MATCH(U541,תמותה!$A$1:A$121,0),IF($B$11="זכר",3,5)),1),0)</f>
        <v>0</v>
      </c>
      <c r="AD541">
        <f t="shared" si="208"/>
        <v>0</v>
      </c>
      <c r="AE541">
        <f t="shared" si="209"/>
        <v>0</v>
      </c>
      <c r="AF541">
        <f t="shared" si="220"/>
        <v>0</v>
      </c>
      <c r="AG541">
        <f t="shared" si="221"/>
        <v>0</v>
      </c>
      <c r="AH541">
        <f t="shared" si="222"/>
        <v>0</v>
      </c>
      <c r="AI541">
        <f t="shared" si="223"/>
        <v>0</v>
      </c>
      <c r="AJ541">
        <f t="shared" si="224"/>
        <v>0</v>
      </c>
    </row>
    <row r="542" spans="5:36" x14ac:dyDescent="0.2">
      <c r="E542">
        <f t="shared" si="210"/>
        <v>0</v>
      </c>
      <c r="F542">
        <f t="shared" si="200"/>
        <v>0</v>
      </c>
      <c r="G542">
        <f t="shared" si="201"/>
        <v>0</v>
      </c>
      <c r="H542">
        <f t="shared" si="202"/>
        <v>0</v>
      </c>
      <c r="I542">
        <f t="shared" si="211"/>
        <v>0</v>
      </c>
      <c r="J542">
        <f t="shared" si="212"/>
        <v>0</v>
      </c>
      <c r="K542">
        <f t="shared" si="213"/>
        <v>0</v>
      </c>
      <c r="L542">
        <f t="shared" si="214"/>
        <v>0</v>
      </c>
      <c r="M542">
        <f t="shared" si="215"/>
        <v>0</v>
      </c>
      <c r="N542">
        <f t="shared" si="216"/>
        <v>0</v>
      </c>
      <c r="O542">
        <f>IF($B$14,_xlfn.IFNA(INDEX(תמותה!$A$1:$E$121,MATCH(F542,תמותה!$A$1:A$121,0),IF($B$9="זכר",2,4)),1),0)</f>
        <v>0</v>
      </c>
      <c r="P542">
        <f>IF($B$14,_xlfn.IFNA(INDEX('שיפור תמותה'!$A$1:$E$8743,MATCH(F542&amp;G542,'שיפור תמותה'!$C$1:$C$8743,0),IF($B$9="זכר",4,5)),1),0)</f>
        <v>0</v>
      </c>
      <c r="Q542">
        <f>IF($B$14,_xlfn.IFNA(INDEX('שיפור תמותה'!$A$1:$E$8743,MATCH(F542&amp;G542-1,'שיפור תמותה'!$C$1:$C$8743,0),IF($B$9="זכר",4,5)),1),0)</f>
        <v>0</v>
      </c>
      <c r="R542">
        <f t="shared" si="203"/>
        <v>0</v>
      </c>
      <c r="S542">
        <f t="shared" si="204"/>
        <v>0</v>
      </c>
      <c r="T542">
        <f t="shared" si="217"/>
        <v>0</v>
      </c>
      <c r="U542">
        <f t="shared" si="205"/>
        <v>0</v>
      </c>
      <c r="V542">
        <f t="shared" si="206"/>
        <v>0</v>
      </c>
      <c r="W542">
        <f t="shared" si="218"/>
        <v>0</v>
      </c>
      <c r="X542">
        <f>IF($B$15,_xlfn.IFNA(INDEX(תמותה!$A$1:$E$121,MATCH(U542,תמותה!$A$1:A$121,0),IF($B$11="זכר",2,4)),1),0)</f>
        <v>0</v>
      </c>
      <c r="Y542">
        <f>IF($B$15,_xlfn.IFNA(INDEX('שיפור תמותה'!$A$1:$E$8743,MATCH(U542&amp;V542,'שיפור תמותה'!$C$1:$C$8743,0),IF($B$11="זכר",4,5)),1),0)</f>
        <v>0</v>
      </c>
      <c r="Z542">
        <f>IF($B$15,_xlfn.IFNA(INDEX('שיפור תמותה'!$A$1:$E$8743,MATCH(U542&amp;V542-1,'שיפור תמותה'!$C$1:$C$8743,0),IF($B$11="זכר",4,5)),1),0)</f>
        <v>0</v>
      </c>
      <c r="AA542">
        <f t="shared" si="207"/>
        <v>0</v>
      </c>
      <c r="AB542">
        <f t="shared" si="219"/>
        <v>0</v>
      </c>
      <c r="AC542">
        <f>IF($B$15,_xlfn.IFNA(INDEX(תמותה!$A$1:$E$121,MATCH(U542,תמותה!$A$1:A$121,0),IF($B$11="זכר",3,5)),1),0)</f>
        <v>0</v>
      </c>
      <c r="AD542">
        <f t="shared" si="208"/>
        <v>0</v>
      </c>
      <c r="AE542">
        <f t="shared" si="209"/>
        <v>0</v>
      </c>
      <c r="AF542">
        <f t="shared" si="220"/>
        <v>0</v>
      </c>
      <c r="AG542">
        <f t="shared" si="221"/>
        <v>0</v>
      </c>
      <c r="AH542">
        <f t="shared" si="222"/>
        <v>0</v>
      </c>
      <c r="AI542">
        <f t="shared" si="223"/>
        <v>0</v>
      </c>
      <c r="AJ542">
        <f t="shared" si="224"/>
        <v>0</v>
      </c>
    </row>
    <row r="543" spans="5:36" x14ac:dyDescent="0.2">
      <c r="E543">
        <f t="shared" si="210"/>
        <v>0</v>
      </c>
      <c r="F543">
        <f t="shared" si="200"/>
        <v>0</v>
      </c>
      <c r="G543">
        <f t="shared" si="201"/>
        <v>0</v>
      </c>
      <c r="H543">
        <f t="shared" si="202"/>
        <v>0</v>
      </c>
      <c r="I543">
        <f t="shared" si="211"/>
        <v>0</v>
      </c>
      <c r="J543">
        <f t="shared" si="212"/>
        <v>0</v>
      </c>
      <c r="K543">
        <f t="shared" si="213"/>
        <v>0</v>
      </c>
      <c r="L543">
        <f t="shared" si="214"/>
        <v>0</v>
      </c>
      <c r="M543">
        <f t="shared" si="215"/>
        <v>0</v>
      </c>
      <c r="N543">
        <f t="shared" si="216"/>
        <v>0</v>
      </c>
      <c r="O543">
        <f>IF($B$14,_xlfn.IFNA(INDEX(תמותה!$A$1:$E$121,MATCH(F543,תמותה!$A$1:A$121,0),IF($B$9="זכר",2,4)),1),0)</f>
        <v>0</v>
      </c>
      <c r="P543">
        <f>IF($B$14,_xlfn.IFNA(INDEX('שיפור תמותה'!$A$1:$E$8743,MATCH(F543&amp;G543,'שיפור תמותה'!$C$1:$C$8743,0),IF($B$9="זכר",4,5)),1),0)</f>
        <v>0</v>
      </c>
      <c r="Q543">
        <f>IF($B$14,_xlfn.IFNA(INDEX('שיפור תמותה'!$A$1:$E$8743,MATCH(F543&amp;G543-1,'שיפור תמותה'!$C$1:$C$8743,0),IF($B$9="זכר",4,5)),1),0)</f>
        <v>0</v>
      </c>
      <c r="R543">
        <f t="shared" si="203"/>
        <v>0</v>
      </c>
      <c r="S543">
        <f t="shared" si="204"/>
        <v>0</v>
      </c>
      <c r="T543">
        <f t="shared" si="217"/>
        <v>0</v>
      </c>
      <c r="U543">
        <f t="shared" si="205"/>
        <v>0</v>
      </c>
      <c r="V543">
        <f t="shared" si="206"/>
        <v>0</v>
      </c>
      <c r="W543">
        <f t="shared" si="218"/>
        <v>0</v>
      </c>
      <c r="X543">
        <f>IF($B$15,_xlfn.IFNA(INDEX(תמותה!$A$1:$E$121,MATCH(U543,תמותה!$A$1:A$121,0),IF($B$11="זכר",2,4)),1),0)</f>
        <v>0</v>
      </c>
      <c r="Y543">
        <f>IF($B$15,_xlfn.IFNA(INDEX('שיפור תמותה'!$A$1:$E$8743,MATCH(U543&amp;V543,'שיפור תמותה'!$C$1:$C$8743,0),IF($B$11="זכר",4,5)),1),0)</f>
        <v>0</v>
      </c>
      <c r="Z543">
        <f>IF($B$15,_xlfn.IFNA(INDEX('שיפור תמותה'!$A$1:$E$8743,MATCH(U543&amp;V543-1,'שיפור תמותה'!$C$1:$C$8743,0),IF($B$11="זכר",4,5)),1),0)</f>
        <v>0</v>
      </c>
      <c r="AA543">
        <f t="shared" si="207"/>
        <v>0</v>
      </c>
      <c r="AB543">
        <f t="shared" si="219"/>
        <v>0</v>
      </c>
      <c r="AC543">
        <f>IF($B$15,_xlfn.IFNA(INDEX(תמותה!$A$1:$E$121,MATCH(U543,תמותה!$A$1:A$121,0),IF($B$11="זכר",3,5)),1),0)</f>
        <v>0</v>
      </c>
      <c r="AD543">
        <f t="shared" si="208"/>
        <v>0</v>
      </c>
      <c r="AE543">
        <f t="shared" si="209"/>
        <v>0</v>
      </c>
      <c r="AF543">
        <f t="shared" si="220"/>
        <v>0</v>
      </c>
      <c r="AG543">
        <f t="shared" si="221"/>
        <v>0</v>
      </c>
      <c r="AH543">
        <f t="shared" si="222"/>
        <v>0</v>
      </c>
      <c r="AI543">
        <f t="shared" si="223"/>
        <v>0</v>
      </c>
      <c r="AJ543">
        <f t="shared" si="224"/>
        <v>0</v>
      </c>
    </row>
    <row r="544" spans="5:36" x14ac:dyDescent="0.2">
      <c r="E544">
        <f t="shared" si="210"/>
        <v>0</v>
      </c>
      <c r="F544">
        <f t="shared" si="200"/>
        <v>0</v>
      </c>
      <c r="G544">
        <f t="shared" si="201"/>
        <v>0</v>
      </c>
      <c r="H544">
        <f t="shared" si="202"/>
        <v>0</v>
      </c>
      <c r="I544">
        <f t="shared" si="211"/>
        <v>0</v>
      </c>
      <c r="J544">
        <f t="shared" si="212"/>
        <v>0</v>
      </c>
      <c r="K544">
        <f t="shared" si="213"/>
        <v>0</v>
      </c>
      <c r="L544">
        <f t="shared" si="214"/>
        <v>0</v>
      </c>
      <c r="M544">
        <f t="shared" si="215"/>
        <v>0</v>
      </c>
      <c r="N544">
        <f t="shared" si="216"/>
        <v>0</v>
      </c>
      <c r="O544">
        <f>IF($B$14,_xlfn.IFNA(INDEX(תמותה!$A$1:$E$121,MATCH(F544,תמותה!$A$1:A$121,0),IF($B$9="זכר",2,4)),1),0)</f>
        <v>0</v>
      </c>
      <c r="P544">
        <f>IF($B$14,_xlfn.IFNA(INDEX('שיפור תמותה'!$A$1:$E$8743,MATCH(F544&amp;G544,'שיפור תמותה'!$C$1:$C$8743,0),IF($B$9="זכר",4,5)),1),0)</f>
        <v>0</v>
      </c>
      <c r="Q544">
        <f>IF($B$14,_xlfn.IFNA(INDEX('שיפור תמותה'!$A$1:$E$8743,MATCH(F544&amp;G544-1,'שיפור תמותה'!$C$1:$C$8743,0),IF($B$9="זכר",4,5)),1),0)</f>
        <v>0</v>
      </c>
      <c r="R544">
        <f t="shared" si="203"/>
        <v>0</v>
      </c>
      <c r="S544">
        <f t="shared" si="204"/>
        <v>0</v>
      </c>
      <c r="T544">
        <f t="shared" si="217"/>
        <v>0</v>
      </c>
      <c r="U544">
        <f t="shared" si="205"/>
        <v>0</v>
      </c>
      <c r="V544">
        <f t="shared" si="206"/>
        <v>0</v>
      </c>
      <c r="W544">
        <f t="shared" si="218"/>
        <v>0</v>
      </c>
      <c r="X544">
        <f>IF($B$15,_xlfn.IFNA(INDEX(תמותה!$A$1:$E$121,MATCH(U544,תמותה!$A$1:A$121,0),IF($B$11="זכר",2,4)),1),0)</f>
        <v>0</v>
      </c>
      <c r="Y544">
        <f>IF($B$15,_xlfn.IFNA(INDEX('שיפור תמותה'!$A$1:$E$8743,MATCH(U544&amp;V544,'שיפור תמותה'!$C$1:$C$8743,0),IF($B$11="זכר",4,5)),1),0)</f>
        <v>0</v>
      </c>
      <c r="Z544">
        <f>IF($B$15,_xlfn.IFNA(INDEX('שיפור תמותה'!$A$1:$E$8743,MATCH(U544&amp;V544-1,'שיפור תמותה'!$C$1:$C$8743,0),IF($B$11="זכר",4,5)),1),0)</f>
        <v>0</v>
      </c>
      <c r="AA544">
        <f t="shared" si="207"/>
        <v>0</v>
      </c>
      <c r="AB544">
        <f t="shared" si="219"/>
        <v>0</v>
      </c>
      <c r="AC544">
        <f>IF($B$15,_xlfn.IFNA(INDEX(תמותה!$A$1:$E$121,MATCH(U544,תמותה!$A$1:A$121,0),IF($B$11="זכר",3,5)),1),0)</f>
        <v>0</v>
      </c>
      <c r="AD544">
        <f t="shared" si="208"/>
        <v>0</v>
      </c>
      <c r="AE544">
        <f t="shared" si="209"/>
        <v>0</v>
      </c>
      <c r="AF544">
        <f t="shared" si="220"/>
        <v>0</v>
      </c>
      <c r="AG544">
        <f t="shared" si="221"/>
        <v>0</v>
      </c>
      <c r="AH544">
        <f t="shared" si="222"/>
        <v>0</v>
      </c>
      <c r="AI544">
        <f t="shared" si="223"/>
        <v>0</v>
      </c>
      <c r="AJ544">
        <f t="shared" si="224"/>
        <v>0</v>
      </c>
    </row>
    <row r="545" spans="5:36" x14ac:dyDescent="0.2">
      <c r="E545">
        <f t="shared" si="210"/>
        <v>0</v>
      </c>
      <c r="F545">
        <f t="shared" si="200"/>
        <v>0</v>
      </c>
      <c r="G545">
        <f t="shared" si="201"/>
        <v>0</v>
      </c>
      <c r="H545">
        <f t="shared" si="202"/>
        <v>0</v>
      </c>
      <c r="I545">
        <f t="shared" si="211"/>
        <v>0</v>
      </c>
      <c r="J545">
        <f t="shared" si="212"/>
        <v>0</v>
      </c>
      <c r="K545">
        <f t="shared" si="213"/>
        <v>0</v>
      </c>
      <c r="L545">
        <f t="shared" si="214"/>
        <v>0</v>
      </c>
      <c r="M545">
        <f t="shared" si="215"/>
        <v>0</v>
      </c>
      <c r="N545">
        <f t="shared" si="216"/>
        <v>0</v>
      </c>
      <c r="O545">
        <f>IF($B$14,_xlfn.IFNA(INDEX(תמותה!$A$1:$E$121,MATCH(F545,תמותה!$A$1:A$121,0),IF($B$9="זכר",2,4)),1),0)</f>
        <v>0</v>
      </c>
      <c r="P545">
        <f>IF($B$14,_xlfn.IFNA(INDEX('שיפור תמותה'!$A$1:$E$8743,MATCH(F545&amp;G545,'שיפור תמותה'!$C$1:$C$8743,0),IF($B$9="זכר",4,5)),1),0)</f>
        <v>0</v>
      </c>
      <c r="Q545">
        <f>IF($B$14,_xlfn.IFNA(INDEX('שיפור תמותה'!$A$1:$E$8743,MATCH(F545&amp;G545-1,'שיפור תמותה'!$C$1:$C$8743,0),IF($B$9="זכר",4,5)),1),0)</f>
        <v>0</v>
      </c>
      <c r="R545">
        <f t="shared" si="203"/>
        <v>0</v>
      </c>
      <c r="S545">
        <f t="shared" si="204"/>
        <v>0</v>
      </c>
      <c r="T545">
        <f t="shared" si="217"/>
        <v>0</v>
      </c>
      <c r="U545">
        <f t="shared" si="205"/>
        <v>0</v>
      </c>
      <c r="V545">
        <f t="shared" si="206"/>
        <v>0</v>
      </c>
      <c r="W545">
        <f t="shared" si="218"/>
        <v>0</v>
      </c>
      <c r="X545">
        <f>IF($B$15,_xlfn.IFNA(INDEX(תמותה!$A$1:$E$121,MATCH(U545,תמותה!$A$1:A$121,0),IF($B$11="זכר",2,4)),1),0)</f>
        <v>0</v>
      </c>
      <c r="Y545">
        <f>IF($B$15,_xlfn.IFNA(INDEX('שיפור תמותה'!$A$1:$E$8743,MATCH(U545&amp;V545,'שיפור תמותה'!$C$1:$C$8743,0),IF($B$11="זכר",4,5)),1),0)</f>
        <v>0</v>
      </c>
      <c r="Z545">
        <f>IF($B$15,_xlfn.IFNA(INDEX('שיפור תמותה'!$A$1:$E$8743,MATCH(U545&amp;V545-1,'שיפור תמותה'!$C$1:$C$8743,0),IF($B$11="זכר",4,5)),1),0)</f>
        <v>0</v>
      </c>
      <c r="AA545">
        <f t="shared" si="207"/>
        <v>0</v>
      </c>
      <c r="AB545">
        <f t="shared" si="219"/>
        <v>0</v>
      </c>
      <c r="AC545">
        <f>IF($B$15,_xlfn.IFNA(INDEX(תמותה!$A$1:$E$121,MATCH(U545,תמותה!$A$1:A$121,0),IF($B$11="זכר",3,5)),1),0)</f>
        <v>0</v>
      </c>
      <c r="AD545">
        <f t="shared" si="208"/>
        <v>0</v>
      </c>
      <c r="AE545">
        <f t="shared" si="209"/>
        <v>0</v>
      </c>
      <c r="AF545">
        <f t="shared" si="220"/>
        <v>0</v>
      </c>
      <c r="AG545">
        <f t="shared" si="221"/>
        <v>0</v>
      </c>
      <c r="AH545">
        <f t="shared" si="222"/>
        <v>0</v>
      </c>
      <c r="AI545">
        <f t="shared" si="223"/>
        <v>0</v>
      </c>
      <c r="AJ545">
        <f t="shared" si="224"/>
        <v>0</v>
      </c>
    </row>
    <row r="546" spans="5:36" x14ac:dyDescent="0.2">
      <c r="E546">
        <f t="shared" si="210"/>
        <v>0</v>
      </c>
      <c r="F546">
        <f t="shared" si="200"/>
        <v>0</v>
      </c>
      <c r="G546">
        <f t="shared" si="201"/>
        <v>0</v>
      </c>
      <c r="H546">
        <f t="shared" si="202"/>
        <v>0</v>
      </c>
      <c r="I546">
        <f t="shared" si="211"/>
        <v>0</v>
      </c>
      <c r="J546">
        <f t="shared" si="212"/>
        <v>0</v>
      </c>
      <c r="K546">
        <f t="shared" si="213"/>
        <v>0</v>
      </c>
      <c r="L546">
        <f t="shared" si="214"/>
        <v>0</v>
      </c>
      <c r="M546">
        <f t="shared" si="215"/>
        <v>0</v>
      </c>
      <c r="N546">
        <f t="shared" si="216"/>
        <v>0</v>
      </c>
      <c r="O546">
        <f>IF($B$14,_xlfn.IFNA(INDEX(תמותה!$A$1:$E$121,MATCH(F546,תמותה!$A$1:A$121,0),IF($B$9="זכר",2,4)),1),0)</f>
        <v>0</v>
      </c>
      <c r="P546">
        <f>IF($B$14,_xlfn.IFNA(INDEX('שיפור תמותה'!$A$1:$E$8743,MATCH(F546&amp;G546,'שיפור תמותה'!$C$1:$C$8743,0),IF($B$9="זכר",4,5)),1),0)</f>
        <v>0</v>
      </c>
      <c r="Q546">
        <f>IF($B$14,_xlfn.IFNA(INDEX('שיפור תמותה'!$A$1:$E$8743,MATCH(F546&amp;G546-1,'שיפור תמותה'!$C$1:$C$8743,0),IF($B$9="זכר",4,5)),1),0)</f>
        <v>0</v>
      </c>
      <c r="R546">
        <f t="shared" si="203"/>
        <v>0</v>
      </c>
      <c r="S546">
        <f t="shared" si="204"/>
        <v>0</v>
      </c>
      <c r="T546">
        <f t="shared" si="217"/>
        <v>0</v>
      </c>
      <c r="U546">
        <f t="shared" si="205"/>
        <v>0</v>
      </c>
      <c r="V546">
        <f t="shared" si="206"/>
        <v>0</v>
      </c>
      <c r="W546">
        <f t="shared" si="218"/>
        <v>0</v>
      </c>
      <c r="X546">
        <f>IF($B$15,_xlfn.IFNA(INDEX(תמותה!$A$1:$E$121,MATCH(U546,תמותה!$A$1:A$121,0),IF($B$11="זכר",2,4)),1),0)</f>
        <v>0</v>
      </c>
      <c r="Y546">
        <f>IF($B$15,_xlfn.IFNA(INDEX('שיפור תמותה'!$A$1:$E$8743,MATCH(U546&amp;V546,'שיפור תמותה'!$C$1:$C$8743,0),IF($B$11="זכר",4,5)),1),0)</f>
        <v>0</v>
      </c>
      <c r="Z546">
        <f>IF($B$15,_xlfn.IFNA(INDEX('שיפור תמותה'!$A$1:$E$8743,MATCH(U546&amp;V546-1,'שיפור תמותה'!$C$1:$C$8743,0),IF($B$11="זכר",4,5)),1),0)</f>
        <v>0</v>
      </c>
      <c r="AA546">
        <f t="shared" si="207"/>
        <v>0</v>
      </c>
      <c r="AB546">
        <f t="shared" si="219"/>
        <v>0</v>
      </c>
      <c r="AC546">
        <f>IF($B$15,_xlfn.IFNA(INDEX(תמותה!$A$1:$E$121,MATCH(U546,תמותה!$A$1:A$121,0),IF($B$11="זכר",3,5)),1),0)</f>
        <v>0</v>
      </c>
      <c r="AD546">
        <f t="shared" si="208"/>
        <v>0</v>
      </c>
      <c r="AE546">
        <f t="shared" si="209"/>
        <v>0</v>
      </c>
      <c r="AF546">
        <f t="shared" si="220"/>
        <v>0</v>
      </c>
      <c r="AG546">
        <f t="shared" si="221"/>
        <v>0</v>
      </c>
      <c r="AH546">
        <f t="shared" si="222"/>
        <v>0</v>
      </c>
      <c r="AI546">
        <f t="shared" si="223"/>
        <v>0</v>
      </c>
      <c r="AJ546">
        <f t="shared" si="224"/>
        <v>0</v>
      </c>
    </row>
    <row r="547" spans="5:36" x14ac:dyDescent="0.2">
      <c r="E547">
        <f t="shared" si="210"/>
        <v>0</v>
      </c>
      <c r="F547">
        <f t="shared" si="200"/>
        <v>0</v>
      </c>
      <c r="G547">
        <f t="shared" si="201"/>
        <v>0</v>
      </c>
      <c r="H547">
        <f t="shared" si="202"/>
        <v>0</v>
      </c>
      <c r="I547">
        <f t="shared" si="211"/>
        <v>0</v>
      </c>
      <c r="J547">
        <f t="shared" si="212"/>
        <v>0</v>
      </c>
      <c r="K547">
        <f t="shared" si="213"/>
        <v>0</v>
      </c>
      <c r="L547">
        <f t="shared" si="214"/>
        <v>0</v>
      </c>
      <c r="M547">
        <f t="shared" si="215"/>
        <v>0</v>
      </c>
      <c r="N547">
        <f t="shared" si="216"/>
        <v>0</v>
      </c>
      <c r="O547">
        <f>IF($B$14,_xlfn.IFNA(INDEX(תמותה!$A$1:$E$121,MATCH(F547,תמותה!$A$1:A$121,0),IF($B$9="זכר",2,4)),1),0)</f>
        <v>0</v>
      </c>
      <c r="P547">
        <f>IF($B$14,_xlfn.IFNA(INDEX('שיפור תמותה'!$A$1:$E$8743,MATCH(F547&amp;G547,'שיפור תמותה'!$C$1:$C$8743,0),IF($B$9="זכר",4,5)),1),0)</f>
        <v>0</v>
      </c>
      <c r="Q547">
        <f>IF($B$14,_xlfn.IFNA(INDEX('שיפור תמותה'!$A$1:$E$8743,MATCH(F547&amp;G547-1,'שיפור תמותה'!$C$1:$C$8743,0),IF($B$9="זכר",4,5)),1),0)</f>
        <v>0</v>
      </c>
      <c r="R547">
        <f t="shared" si="203"/>
        <v>0</v>
      </c>
      <c r="S547">
        <f t="shared" si="204"/>
        <v>0</v>
      </c>
      <c r="T547">
        <f t="shared" si="217"/>
        <v>0</v>
      </c>
      <c r="U547">
        <f t="shared" si="205"/>
        <v>0</v>
      </c>
      <c r="V547">
        <f t="shared" si="206"/>
        <v>0</v>
      </c>
      <c r="W547">
        <f t="shared" si="218"/>
        <v>0</v>
      </c>
      <c r="X547">
        <f>IF($B$15,_xlfn.IFNA(INDEX(תמותה!$A$1:$E$121,MATCH(U547,תמותה!$A$1:A$121,0),IF($B$11="זכר",2,4)),1),0)</f>
        <v>0</v>
      </c>
      <c r="Y547">
        <f>IF($B$15,_xlfn.IFNA(INDEX('שיפור תמותה'!$A$1:$E$8743,MATCH(U547&amp;V547,'שיפור תמותה'!$C$1:$C$8743,0),IF($B$11="זכר",4,5)),1),0)</f>
        <v>0</v>
      </c>
      <c r="Z547">
        <f>IF($B$15,_xlfn.IFNA(INDEX('שיפור תמותה'!$A$1:$E$8743,MATCH(U547&amp;V547-1,'שיפור תמותה'!$C$1:$C$8743,0),IF($B$11="זכר",4,5)),1),0)</f>
        <v>0</v>
      </c>
      <c r="AA547">
        <f t="shared" si="207"/>
        <v>0</v>
      </c>
      <c r="AB547">
        <f t="shared" si="219"/>
        <v>0</v>
      </c>
      <c r="AC547">
        <f>IF($B$15,_xlfn.IFNA(INDEX(תמותה!$A$1:$E$121,MATCH(U547,תמותה!$A$1:A$121,0),IF($B$11="זכר",3,5)),1),0)</f>
        <v>0</v>
      </c>
      <c r="AD547">
        <f t="shared" si="208"/>
        <v>0</v>
      </c>
      <c r="AE547">
        <f t="shared" si="209"/>
        <v>0</v>
      </c>
      <c r="AF547">
        <f t="shared" si="220"/>
        <v>0</v>
      </c>
      <c r="AG547">
        <f t="shared" si="221"/>
        <v>0</v>
      </c>
      <c r="AH547">
        <f t="shared" si="222"/>
        <v>0</v>
      </c>
      <c r="AI547">
        <f t="shared" si="223"/>
        <v>0</v>
      </c>
      <c r="AJ547">
        <f t="shared" si="224"/>
        <v>0</v>
      </c>
    </row>
    <row r="548" spans="5:36" x14ac:dyDescent="0.2">
      <c r="E548">
        <f t="shared" si="210"/>
        <v>0</v>
      </c>
      <c r="F548">
        <f t="shared" si="200"/>
        <v>0</v>
      </c>
      <c r="G548">
        <f t="shared" si="201"/>
        <v>0</v>
      </c>
      <c r="H548">
        <f t="shared" si="202"/>
        <v>0</v>
      </c>
      <c r="I548">
        <f t="shared" si="211"/>
        <v>0</v>
      </c>
      <c r="J548">
        <f t="shared" si="212"/>
        <v>0</v>
      </c>
      <c r="K548">
        <f t="shared" si="213"/>
        <v>0</v>
      </c>
      <c r="L548">
        <f t="shared" si="214"/>
        <v>0</v>
      </c>
      <c r="M548">
        <f t="shared" si="215"/>
        <v>0</v>
      </c>
      <c r="N548">
        <f t="shared" si="216"/>
        <v>0</v>
      </c>
      <c r="O548">
        <f>IF($B$14,_xlfn.IFNA(INDEX(תמותה!$A$1:$E$121,MATCH(F548,תמותה!$A$1:A$121,0),IF($B$9="זכר",2,4)),1),0)</f>
        <v>0</v>
      </c>
      <c r="P548">
        <f>IF($B$14,_xlfn.IFNA(INDEX('שיפור תמותה'!$A$1:$E$8743,MATCH(F548&amp;G548,'שיפור תמותה'!$C$1:$C$8743,0),IF($B$9="זכר",4,5)),1),0)</f>
        <v>0</v>
      </c>
      <c r="Q548">
        <f>IF($B$14,_xlfn.IFNA(INDEX('שיפור תמותה'!$A$1:$E$8743,MATCH(F548&amp;G548-1,'שיפור תמותה'!$C$1:$C$8743,0),IF($B$9="זכר",4,5)),1),0)</f>
        <v>0</v>
      </c>
      <c r="R548">
        <f t="shared" si="203"/>
        <v>0</v>
      </c>
      <c r="S548">
        <f t="shared" si="204"/>
        <v>0</v>
      </c>
      <c r="T548">
        <f t="shared" si="217"/>
        <v>0</v>
      </c>
      <c r="U548">
        <f t="shared" si="205"/>
        <v>0</v>
      </c>
      <c r="V548">
        <f t="shared" si="206"/>
        <v>0</v>
      </c>
      <c r="W548">
        <f t="shared" si="218"/>
        <v>0</v>
      </c>
      <c r="X548">
        <f>IF($B$15,_xlfn.IFNA(INDEX(תמותה!$A$1:$E$121,MATCH(U548,תמותה!$A$1:A$121,0),IF($B$11="זכר",2,4)),1),0)</f>
        <v>0</v>
      </c>
      <c r="Y548">
        <f>IF($B$15,_xlfn.IFNA(INDEX('שיפור תמותה'!$A$1:$E$8743,MATCH(U548&amp;V548,'שיפור תמותה'!$C$1:$C$8743,0),IF($B$11="זכר",4,5)),1),0)</f>
        <v>0</v>
      </c>
      <c r="Z548">
        <f>IF($B$15,_xlfn.IFNA(INDEX('שיפור תמותה'!$A$1:$E$8743,MATCH(U548&amp;V548-1,'שיפור תמותה'!$C$1:$C$8743,0),IF($B$11="זכר",4,5)),1),0)</f>
        <v>0</v>
      </c>
      <c r="AA548">
        <f t="shared" si="207"/>
        <v>0</v>
      </c>
      <c r="AB548">
        <f t="shared" si="219"/>
        <v>0</v>
      </c>
      <c r="AC548">
        <f>IF($B$15,_xlfn.IFNA(INDEX(תמותה!$A$1:$E$121,MATCH(U548,תמותה!$A$1:A$121,0),IF($B$11="זכר",3,5)),1),0)</f>
        <v>0</v>
      </c>
      <c r="AD548">
        <f t="shared" si="208"/>
        <v>0</v>
      </c>
      <c r="AE548">
        <f t="shared" si="209"/>
        <v>0</v>
      </c>
      <c r="AF548">
        <f t="shared" si="220"/>
        <v>0</v>
      </c>
      <c r="AG548">
        <f t="shared" si="221"/>
        <v>0</v>
      </c>
      <c r="AH548">
        <f t="shared" si="222"/>
        <v>0</v>
      </c>
      <c r="AI548">
        <f t="shared" si="223"/>
        <v>0</v>
      </c>
      <c r="AJ548">
        <f t="shared" si="224"/>
        <v>0</v>
      </c>
    </row>
    <row r="549" spans="5:36" x14ac:dyDescent="0.2">
      <c r="E549">
        <f t="shared" si="210"/>
        <v>0</v>
      </c>
      <c r="F549">
        <f t="shared" si="200"/>
        <v>0</v>
      </c>
      <c r="G549">
        <f t="shared" si="201"/>
        <v>0</v>
      </c>
      <c r="H549">
        <f t="shared" si="202"/>
        <v>0</v>
      </c>
      <c r="I549">
        <f t="shared" si="211"/>
        <v>0</v>
      </c>
      <c r="J549">
        <f t="shared" si="212"/>
        <v>0</v>
      </c>
      <c r="K549">
        <f t="shared" si="213"/>
        <v>0</v>
      </c>
      <c r="L549">
        <f t="shared" si="214"/>
        <v>0</v>
      </c>
      <c r="M549">
        <f t="shared" si="215"/>
        <v>0</v>
      </c>
      <c r="N549">
        <f t="shared" si="216"/>
        <v>0</v>
      </c>
      <c r="O549">
        <f>IF($B$14,_xlfn.IFNA(INDEX(תמותה!$A$1:$E$121,MATCH(F549,תמותה!$A$1:A$121,0),IF($B$9="זכר",2,4)),1),0)</f>
        <v>0</v>
      </c>
      <c r="P549">
        <f>IF($B$14,_xlfn.IFNA(INDEX('שיפור תמותה'!$A$1:$E$8743,MATCH(F549&amp;G549,'שיפור תמותה'!$C$1:$C$8743,0),IF($B$9="זכר",4,5)),1),0)</f>
        <v>0</v>
      </c>
      <c r="Q549">
        <f>IF($B$14,_xlfn.IFNA(INDEX('שיפור תמותה'!$A$1:$E$8743,MATCH(F549&amp;G549-1,'שיפור תמותה'!$C$1:$C$8743,0),IF($B$9="זכר",4,5)),1),0)</f>
        <v>0</v>
      </c>
      <c r="R549">
        <f t="shared" si="203"/>
        <v>0</v>
      </c>
      <c r="S549">
        <f t="shared" si="204"/>
        <v>0</v>
      </c>
      <c r="T549">
        <f t="shared" si="217"/>
        <v>0</v>
      </c>
      <c r="U549">
        <f t="shared" si="205"/>
        <v>0</v>
      </c>
      <c r="V549">
        <f t="shared" si="206"/>
        <v>0</v>
      </c>
      <c r="W549">
        <f t="shared" si="218"/>
        <v>0</v>
      </c>
      <c r="X549">
        <f>IF($B$15,_xlfn.IFNA(INDEX(תמותה!$A$1:$E$121,MATCH(U549,תמותה!$A$1:A$121,0),IF($B$11="זכר",2,4)),1),0)</f>
        <v>0</v>
      </c>
      <c r="Y549">
        <f>IF($B$15,_xlfn.IFNA(INDEX('שיפור תמותה'!$A$1:$E$8743,MATCH(U549&amp;V549,'שיפור תמותה'!$C$1:$C$8743,0),IF($B$11="זכר",4,5)),1),0)</f>
        <v>0</v>
      </c>
      <c r="Z549">
        <f>IF($B$15,_xlfn.IFNA(INDEX('שיפור תמותה'!$A$1:$E$8743,MATCH(U549&amp;V549-1,'שיפור תמותה'!$C$1:$C$8743,0),IF($B$11="זכר",4,5)),1),0)</f>
        <v>0</v>
      </c>
      <c r="AA549">
        <f t="shared" si="207"/>
        <v>0</v>
      </c>
      <c r="AB549">
        <f t="shared" si="219"/>
        <v>0</v>
      </c>
      <c r="AC549">
        <f>IF($B$15,_xlfn.IFNA(INDEX(תמותה!$A$1:$E$121,MATCH(U549,תמותה!$A$1:A$121,0),IF($B$11="זכר",3,5)),1),0)</f>
        <v>0</v>
      </c>
      <c r="AD549">
        <f t="shared" si="208"/>
        <v>0</v>
      </c>
      <c r="AE549">
        <f t="shared" si="209"/>
        <v>0</v>
      </c>
      <c r="AF549">
        <f t="shared" si="220"/>
        <v>0</v>
      </c>
      <c r="AG549">
        <f t="shared" si="221"/>
        <v>0</v>
      </c>
      <c r="AH549">
        <f t="shared" si="222"/>
        <v>0</v>
      </c>
      <c r="AI549">
        <f t="shared" si="223"/>
        <v>0</v>
      </c>
      <c r="AJ549">
        <f t="shared" si="224"/>
        <v>0</v>
      </c>
    </row>
    <row r="550" spans="5:36" x14ac:dyDescent="0.2">
      <c r="E550">
        <f t="shared" si="210"/>
        <v>0</v>
      </c>
      <c r="F550">
        <f t="shared" si="200"/>
        <v>0</v>
      </c>
      <c r="G550">
        <f t="shared" si="201"/>
        <v>0</v>
      </c>
      <c r="H550">
        <f t="shared" si="202"/>
        <v>0</v>
      </c>
      <c r="I550">
        <f t="shared" si="211"/>
        <v>0</v>
      </c>
      <c r="J550">
        <f t="shared" si="212"/>
        <v>0</v>
      </c>
      <c r="K550">
        <f t="shared" si="213"/>
        <v>0</v>
      </c>
      <c r="L550">
        <f t="shared" si="214"/>
        <v>0</v>
      </c>
      <c r="M550">
        <f t="shared" si="215"/>
        <v>0</v>
      </c>
      <c r="N550">
        <f t="shared" si="216"/>
        <v>0</v>
      </c>
      <c r="O550">
        <f>IF($B$14,_xlfn.IFNA(INDEX(תמותה!$A$1:$E$121,MATCH(F550,תמותה!$A$1:A$121,0),IF($B$9="זכר",2,4)),1),0)</f>
        <v>0</v>
      </c>
      <c r="P550">
        <f>IF($B$14,_xlfn.IFNA(INDEX('שיפור תמותה'!$A$1:$E$8743,MATCH(F550&amp;G550,'שיפור תמותה'!$C$1:$C$8743,0),IF($B$9="זכר",4,5)),1),0)</f>
        <v>0</v>
      </c>
      <c r="Q550">
        <f>IF($B$14,_xlfn.IFNA(INDEX('שיפור תמותה'!$A$1:$E$8743,MATCH(F550&amp;G550-1,'שיפור תמותה'!$C$1:$C$8743,0),IF($B$9="זכר",4,5)),1),0)</f>
        <v>0</v>
      </c>
      <c r="R550">
        <f t="shared" si="203"/>
        <v>0</v>
      </c>
      <c r="S550">
        <f t="shared" si="204"/>
        <v>0</v>
      </c>
      <c r="T550">
        <f t="shared" si="217"/>
        <v>0</v>
      </c>
      <c r="U550">
        <f t="shared" si="205"/>
        <v>0</v>
      </c>
      <c r="V550">
        <f t="shared" si="206"/>
        <v>0</v>
      </c>
      <c r="W550">
        <f t="shared" si="218"/>
        <v>0</v>
      </c>
      <c r="X550">
        <f>IF($B$15,_xlfn.IFNA(INDEX(תמותה!$A$1:$E$121,MATCH(U550,תמותה!$A$1:A$121,0),IF($B$11="זכר",2,4)),1),0)</f>
        <v>0</v>
      </c>
      <c r="Y550">
        <f>IF($B$15,_xlfn.IFNA(INDEX('שיפור תמותה'!$A$1:$E$8743,MATCH(U550&amp;V550,'שיפור תמותה'!$C$1:$C$8743,0),IF($B$11="זכר",4,5)),1),0)</f>
        <v>0</v>
      </c>
      <c r="Z550">
        <f>IF($B$15,_xlfn.IFNA(INDEX('שיפור תמותה'!$A$1:$E$8743,MATCH(U550&amp;V550-1,'שיפור תמותה'!$C$1:$C$8743,0),IF($B$11="זכר",4,5)),1),0)</f>
        <v>0</v>
      </c>
      <c r="AA550">
        <f t="shared" si="207"/>
        <v>0</v>
      </c>
      <c r="AB550">
        <f t="shared" si="219"/>
        <v>0</v>
      </c>
      <c r="AC550">
        <f>IF($B$15,_xlfn.IFNA(INDEX(תמותה!$A$1:$E$121,MATCH(U550,תמותה!$A$1:A$121,0),IF($B$11="זכר",3,5)),1),0)</f>
        <v>0</v>
      </c>
      <c r="AD550">
        <f t="shared" si="208"/>
        <v>0</v>
      </c>
      <c r="AE550">
        <f t="shared" si="209"/>
        <v>0</v>
      </c>
      <c r="AF550">
        <f t="shared" si="220"/>
        <v>0</v>
      </c>
      <c r="AG550">
        <f t="shared" si="221"/>
        <v>0</v>
      </c>
      <c r="AH550">
        <f t="shared" si="222"/>
        <v>0</v>
      </c>
      <c r="AI550">
        <f t="shared" si="223"/>
        <v>0</v>
      </c>
      <c r="AJ550">
        <f t="shared" si="224"/>
        <v>0</v>
      </c>
    </row>
    <row r="551" spans="5:36" x14ac:dyDescent="0.2">
      <c r="E551">
        <f t="shared" si="210"/>
        <v>0</v>
      </c>
      <c r="F551">
        <f t="shared" si="200"/>
        <v>0</v>
      </c>
      <c r="G551">
        <f t="shared" si="201"/>
        <v>0</v>
      </c>
      <c r="H551">
        <f t="shared" si="202"/>
        <v>0</v>
      </c>
      <c r="I551">
        <f t="shared" si="211"/>
        <v>0</v>
      </c>
      <c r="J551">
        <f t="shared" si="212"/>
        <v>0</v>
      </c>
      <c r="K551">
        <f t="shared" si="213"/>
        <v>0</v>
      </c>
      <c r="L551">
        <f t="shared" si="214"/>
        <v>0</v>
      </c>
      <c r="M551">
        <f t="shared" si="215"/>
        <v>0</v>
      </c>
      <c r="N551">
        <f t="shared" si="216"/>
        <v>0</v>
      </c>
      <c r="O551">
        <f>IF($B$14,_xlfn.IFNA(INDEX(תמותה!$A$1:$E$121,MATCH(F551,תמותה!$A$1:A$121,0),IF($B$9="זכר",2,4)),1),0)</f>
        <v>0</v>
      </c>
      <c r="P551">
        <f>IF($B$14,_xlfn.IFNA(INDEX('שיפור תמותה'!$A$1:$E$8743,MATCH(F551&amp;G551,'שיפור תמותה'!$C$1:$C$8743,0),IF($B$9="זכר",4,5)),1),0)</f>
        <v>0</v>
      </c>
      <c r="Q551">
        <f>IF($B$14,_xlfn.IFNA(INDEX('שיפור תמותה'!$A$1:$E$8743,MATCH(F551&amp;G551-1,'שיפור תמותה'!$C$1:$C$8743,0),IF($B$9="זכר",4,5)),1),0)</f>
        <v>0</v>
      </c>
      <c r="R551">
        <f t="shared" si="203"/>
        <v>0</v>
      </c>
      <c r="S551">
        <f t="shared" si="204"/>
        <v>0</v>
      </c>
      <c r="T551">
        <f t="shared" si="217"/>
        <v>0</v>
      </c>
      <c r="U551">
        <f t="shared" si="205"/>
        <v>0</v>
      </c>
      <c r="V551">
        <f t="shared" si="206"/>
        <v>0</v>
      </c>
      <c r="W551">
        <f t="shared" si="218"/>
        <v>0</v>
      </c>
      <c r="X551">
        <f>IF($B$15,_xlfn.IFNA(INDEX(תמותה!$A$1:$E$121,MATCH(U551,תמותה!$A$1:A$121,0),IF($B$11="זכר",2,4)),1),0)</f>
        <v>0</v>
      </c>
      <c r="Y551">
        <f>IF($B$15,_xlfn.IFNA(INDEX('שיפור תמותה'!$A$1:$E$8743,MATCH(U551&amp;V551,'שיפור תמותה'!$C$1:$C$8743,0),IF($B$11="זכר",4,5)),1),0)</f>
        <v>0</v>
      </c>
      <c r="Z551">
        <f>IF($B$15,_xlfn.IFNA(INDEX('שיפור תמותה'!$A$1:$E$8743,MATCH(U551&amp;V551-1,'שיפור תמותה'!$C$1:$C$8743,0),IF($B$11="זכר",4,5)),1),0)</f>
        <v>0</v>
      </c>
      <c r="AA551">
        <f t="shared" si="207"/>
        <v>0</v>
      </c>
      <c r="AB551">
        <f t="shared" si="219"/>
        <v>0</v>
      </c>
      <c r="AC551">
        <f>IF($B$15,_xlfn.IFNA(INDEX(תמותה!$A$1:$E$121,MATCH(U551,תמותה!$A$1:A$121,0),IF($B$11="זכר",3,5)),1),0)</f>
        <v>0</v>
      </c>
      <c r="AD551">
        <f t="shared" si="208"/>
        <v>0</v>
      </c>
      <c r="AE551">
        <f t="shared" si="209"/>
        <v>0</v>
      </c>
      <c r="AF551">
        <f t="shared" si="220"/>
        <v>0</v>
      </c>
      <c r="AG551">
        <f t="shared" si="221"/>
        <v>0</v>
      </c>
      <c r="AH551">
        <f t="shared" si="222"/>
        <v>0</v>
      </c>
      <c r="AI551">
        <f t="shared" si="223"/>
        <v>0</v>
      </c>
      <c r="AJ551">
        <f t="shared" si="224"/>
        <v>0</v>
      </c>
    </row>
    <row r="552" spans="5:36" x14ac:dyDescent="0.2">
      <c r="E552">
        <f t="shared" si="210"/>
        <v>0</v>
      </c>
      <c r="F552">
        <f t="shared" si="200"/>
        <v>0</v>
      </c>
      <c r="G552">
        <f t="shared" si="201"/>
        <v>0</v>
      </c>
      <c r="H552">
        <f t="shared" si="202"/>
        <v>0</v>
      </c>
      <c r="I552">
        <f t="shared" si="211"/>
        <v>0</v>
      </c>
      <c r="J552">
        <f t="shared" si="212"/>
        <v>0</v>
      </c>
      <c r="K552">
        <f t="shared" si="213"/>
        <v>0</v>
      </c>
      <c r="L552">
        <f t="shared" si="214"/>
        <v>0</v>
      </c>
      <c r="M552">
        <f t="shared" si="215"/>
        <v>0</v>
      </c>
      <c r="N552">
        <f t="shared" si="216"/>
        <v>0</v>
      </c>
      <c r="O552">
        <f>IF($B$14,_xlfn.IFNA(INDEX(תמותה!$A$1:$E$121,MATCH(F552,תמותה!$A$1:A$121,0),IF($B$9="זכר",2,4)),1),0)</f>
        <v>0</v>
      </c>
      <c r="P552">
        <f>IF($B$14,_xlfn.IFNA(INDEX('שיפור תמותה'!$A$1:$E$8743,MATCH(F552&amp;G552,'שיפור תמותה'!$C$1:$C$8743,0),IF($B$9="זכר",4,5)),1),0)</f>
        <v>0</v>
      </c>
      <c r="Q552">
        <f>IF($B$14,_xlfn.IFNA(INDEX('שיפור תמותה'!$A$1:$E$8743,MATCH(F552&amp;G552-1,'שיפור תמותה'!$C$1:$C$8743,0),IF($B$9="זכר",4,5)),1),0)</f>
        <v>0</v>
      </c>
      <c r="R552">
        <f t="shared" si="203"/>
        <v>0</v>
      </c>
      <c r="S552">
        <f t="shared" si="204"/>
        <v>0</v>
      </c>
      <c r="T552">
        <f t="shared" si="217"/>
        <v>0</v>
      </c>
      <c r="U552">
        <f t="shared" si="205"/>
        <v>0</v>
      </c>
      <c r="V552">
        <f t="shared" si="206"/>
        <v>0</v>
      </c>
      <c r="W552">
        <f t="shared" si="218"/>
        <v>0</v>
      </c>
      <c r="X552">
        <f>IF($B$15,_xlfn.IFNA(INDEX(תמותה!$A$1:$E$121,MATCH(U552,תמותה!$A$1:A$121,0),IF($B$11="זכר",2,4)),1),0)</f>
        <v>0</v>
      </c>
      <c r="Y552">
        <f>IF($B$15,_xlfn.IFNA(INDEX('שיפור תמותה'!$A$1:$E$8743,MATCH(U552&amp;V552,'שיפור תמותה'!$C$1:$C$8743,0),IF($B$11="זכר",4,5)),1),0)</f>
        <v>0</v>
      </c>
      <c r="Z552">
        <f>IF($B$15,_xlfn.IFNA(INDEX('שיפור תמותה'!$A$1:$E$8743,MATCH(U552&amp;V552-1,'שיפור תמותה'!$C$1:$C$8743,0),IF($B$11="זכר",4,5)),1),0)</f>
        <v>0</v>
      </c>
      <c r="AA552">
        <f t="shared" si="207"/>
        <v>0</v>
      </c>
      <c r="AB552">
        <f t="shared" si="219"/>
        <v>0</v>
      </c>
      <c r="AC552">
        <f>IF($B$15,_xlfn.IFNA(INDEX(תמותה!$A$1:$E$121,MATCH(U552,תמותה!$A$1:A$121,0),IF($B$11="זכר",3,5)),1),0)</f>
        <v>0</v>
      </c>
      <c r="AD552">
        <f t="shared" si="208"/>
        <v>0</v>
      </c>
      <c r="AE552">
        <f t="shared" si="209"/>
        <v>0</v>
      </c>
      <c r="AF552">
        <f t="shared" si="220"/>
        <v>0</v>
      </c>
      <c r="AG552">
        <f t="shared" si="221"/>
        <v>0</v>
      </c>
      <c r="AH552">
        <f t="shared" si="222"/>
        <v>0</v>
      </c>
      <c r="AI552">
        <f t="shared" si="223"/>
        <v>0</v>
      </c>
      <c r="AJ552">
        <f t="shared" si="224"/>
        <v>0</v>
      </c>
    </row>
    <row r="553" spans="5:36" x14ac:dyDescent="0.2">
      <c r="E553">
        <f t="shared" si="210"/>
        <v>0</v>
      </c>
      <c r="F553">
        <f t="shared" si="200"/>
        <v>0</v>
      </c>
      <c r="G553">
        <f t="shared" si="201"/>
        <v>0</v>
      </c>
      <c r="H553">
        <f t="shared" si="202"/>
        <v>0</v>
      </c>
      <c r="I553">
        <f t="shared" si="211"/>
        <v>0</v>
      </c>
      <c r="J553">
        <f t="shared" si="212"/>
        <v>0</v>
      </c>
      <c r="K553">
        <f t="shared" si="213"/>
        <v>0</v>
      </c>
      <c r="L553">
        <f t="shared" si="214"/>
        <v>0</v>
      </c>
      <c r="M553">
        <f t="shared" si="215"/>
        <v>0</v>
      </c>
      <c r="N553">
        <f t="shared" si="216"/>
        <v>0</v>
      </c>
      <c r="O553">
        <f>IF($B$14,_xlfn.IFNA(INDEX(תמותה!$A$1:$E$121,MATCH(F553,תמותה!$A$1:A$121,0),IF($B$9="זכר",2,4)),1),0)</f>
        <v>0</v>
      </c>
      <c r="P553">
        <f>IF($B$14,_xlfn.IFNA(INDEX('שיפור תמותה'!$A$1:$E$8743,MATCH(F553&amp;G553,'שיפור תמותה'!$C$1:$C$8743,0),IF($B$9="זכר",4,5)),1),0)</f>
        <v>0</v>
      </c>
      <c r="Q553">
        <f>IF($B$14,_xlfn.IFNA(INDEX('שיפור תמותה'!$A$1:$E$8743,MATCH(F553&amp;G553-1,'שיפור תמותה'!$C$1:$C$8743,0),IF($B$9="זכר",4,5)),1),0)</f>
        <v>0</v>
      </c>
      <c r="R553">
        <f t="shared" si="203"/>
        <v>0</v>
      </c>
      <c r="S553">
        <f t="shared" si="204"/>
        <v>0</v>
      </c>
      <c r="T553">
        <f t="shared" si="217"/>
        <v>0</v>
      </c>
      <c r="U553">
        <f t="shared" si="205"/>
        <v>0</v>
      </c>
      <c r="V553">
        <f t="shared" si="206"/>
        <v>0</v>
      </c>
      <c r="W553">
        <f t="shared" si="218"/>
        <v>0</v>
      </c>
      <c r="X553">
        <f>IF($B$15,_xlfn.IFNA(INDEX(תמותה!$A$1:$E$121,MATCH(U553,תמותה!$A$1:A$121,0),IF($B$11="זכר",2,4)),1),0)</f>
        <v>0</v>
      </c>
      <c r="Y553">
        <f>IF($B$15,_xlfn.IFNA(INDEX('שיפור תמותה'!$A$1:$E$8743,MATCH(U553&amp;V553,'שיפור תמותה'!$C$1:$C$8743,0),IF($B$11="זכר",4,5)),1),0)</f>
        <v>0</v>
      </c>
      <c r="Z553">
        <f>IF($B$15,_xlfn.IFNA(INDEX('שיפור תמותה'!$A$1:$E$8743,MATCH(U553&amp;V553-1,'שיפור תמותה'!$C$1:$C$8743,0),IF($B$11="זכר",4,5)),1),0)</f>
        <v>0</v>
      </c>
      <c r="AA553">
        <f t="shared" si="207"/>
        <v>0</v>
      </c>
      <c r="AB553">
        <f t="shared" si="219"/>
        <v>0</v>
      </c>
      <c r="AC553">
        <f>IF($B$15,_xlfn.IFNA(INDEX(תמותה!$A$1:$E$121,MATCH(U553,תמותה!$A$1:A$121,0),IF($B$11="זכר",3,5)),1),0)</f>
        <v>0</v>
      </c>
      <c r="AD553">
        <f t="shared" si="208"/>
        <v>0</v>
      </c>
      <c r="AE553">
        <f t="shared" si="209"/>
        <v>0</v>
      </c>
      <c r="AF553">
        <f t="shared" si="220"/>
        <v>0</v>
      </c>
      <c r="AG553">
        <f t="shared" si="221"/>
        <v>0</v>
      </c>
      <c r="AH553">
        <f t="shared" si="222"/>
        <v>0</v>
      </c>
      <c r="AI553">
        <f t="shared" si="223"/>
        <v>0</v>
      </c>
      <c r="AJ553">
        <f t="shared" si="224"/>
        <v>0</v>
      </c>
    </row>
    <row r="554" spans="5:36" x14ac:dyDescent="0.2">
      <c r="E554">
        <f t="shared" si="210"/>
        <v>0</v>
      </c>
      <c r="F554">
        <f t="shared" si="200"/>
        <v>0</v>
      </c>
      <c r="G554">
        <f t="shared" si="201"/>
        <v>0</v>
      </c>
      <c r="H554">
        <f t="shared" si="202"/>
        <v>0</v>
      </c>
      <c r="I554">
        <f t="shared" si="211"/>
        <v>0</v>
      </c>
      <c r="J554">
        <f t="shared" si="212"/>
        <v>0</v>
      </c>
      <c r="K554">
        <f t="shared" si="213"/>
        <v>0</v>
      </c>
      <c r="L554">
        <f t="shared" si="214"/>
        <v>0</v>
      </c>
      <c r="M554">
        <f t="shared" si="215"/>
        <v>0</v>
      </c>
      <c r="N554">
        <f t="shared" si="216"/>
        <v>0</v>
      </c>
      <c r="O554">
        <f>IF($B$14,_xlfn.IFNA(INDEX(תמותה!$A$1:$E$121,MATCH(F554,תמותה!$A$1:A$121,0),IF($B$9="זכר",2,4)),1),0)</f>
        <v>0</v>
      </c>
      <c r="P554">
        <f>IF($B$14,_xlfn.IFNA(INDEX('שיפור תמותה'!$A$1:$E$8743,MATCH(F554&amp;G554,'שיפור תמותה'!$C$1:$C$8743,0),IF($B$9="זכר",4,5)),1),0)</f>
        <v>0</v>
      </c>
      <c r="Q554">
        <f>IF($B$14,_xlfn.IFNA(INDEX('שיפור תמותה'!$A$1:$E$8743,MATCH(F554&amp;G554-1,'שיפור תמותה'!$C$1:$C$8743,0),IF($B$9="זכר",4,5)),1),0)</f>
        <v>0</v>
      </c>
      <c r="R554">
        <f t="shared" si="203"/>
        <v>0</v>
      </c>
      <c r="S554">
        <f t="shared" si="204"/>
        <v>0</v>
      </c>
      <c r="T554">
        <f t="shared" si="217"/>
        <v>0</v>
      </c>
      <c r="U554">
        <f t="shared" si="205"/>
        <v>0</v>
      </c>
      <c r="V554">
        <f t="shared" si="206"/>
        <v>0</v>
      </c>
      <c r="W554">
        <f t="shared" si="218"/>
        <v>0</v>
      </c>
      <c r="X554">
        <f>IF($B$15,_xlfn.IFNA(INDEX(תמותה!$A$1:$E$121,MATCH(U554,תמותה!$A$1:A$121,0),IF($B$11="זכר",2,4)),1),0)</f>
        <v>0</v>
      </c>
      <c r="Y554">
        <f>IF($B$15,_xlfn.IFNA(INDEX('שיפור תמותה'!$A$1:$E$8743,MATCH(U554&amp;V554,'שיפור תמותה'!$C$1:$C$8743,0),IF($B$11="זכר",4,5)),1),0)</f>
        <v>0</v>
      </c>
      <c r="Z554">
        <f>IF($B$15,_xlfn.IFNA(INDEX('שיפור תמותה'!$A$1:$E$8743,MATCH(U554&amp;V554-1,'שיפור תמותה'!$C$1:$C$8743,0),IF($B$11="זכר",4,5)),1),0)</f>
        <v>0</v>
      </c>
      <c r="AA554">
        <f t="shared" si="207"/>
        <v>0</v>
      </c>
      <c r="AB554">
        <f t="shared" si="219"/>
        <v>0</v>
      </c>
      <c r="AC554">
        <f>IF($B$15,_xlfn.IFNA(INDEX(תמותה!$A$1:$E$121,MATCH(U554,תמותה!$A$1:A$121,0),IF($B$11="זכר",3,5)),1),0)</f>
        <v>0</v>
      </c>
      <c r="AD554">
        <f t="shared" si="208"/>
        <v>0</v>
      </c>
      <c r="AE554">
        <f t="shared" si="209"/>
        <v>0</v>
      </c>
      <c r="AF554">
        <f t="shared" si="220"/>
        <v>0</v>
      </c>
      <c r="AG554">
        <f t="shared" si="221"/>
        <v>0</v>
      </c>
      <c r="AH554">
        <f t="shared" si="222"/>
        <v>0</v>
      </c>
      <c r="AI554">
        <f t="shared" si="223"/>
        <v>0</v>
      </c>
      <c r="AJ554">
        <f t="shared" si="224"/>
        <v>0</v>
      </c>
    </row>
    <row r="555" spans="5:36" x14ac:dyDescent="0.2">
      <c r="E555">
        <f t="shared" si="210"/>
        <v>0</v>
      </c>
      <c r="F555">
        <f t="shared" si="200"/>
        <v>0</v>
      </c>
      <c r="G555">
        <f t="shared" si="201"/>
        <v>0</v>
      </c>
      <c r="H555">
        <f t="shared" si="202"/>
        <v>0</v>
      </c>
      <c r="I555">
        <f t="shared" si="211"/>
        <v>0</v>
      </c>
      <c r="J555">
        <f t="shared" si="212"/>
        <v>0</v>
      </c>
      <c r="K555">
        <f t="shared" si="213"/>
        <v>0</v>
      </c>
      <c r="L555">
        <f t="shared" si="214"/>
        <v>0</v>
      </c>
      <c r="M555">
        <f t="shared" si="215"/>
        <v>0</v>
      </c>
      <c r="N555">
        <f t="shared" si="216"/>
        <v>0</v>
      </c>
      <c r="O555">
        <f>IF($B$14,_xlfn.IFNA(INDEX(תמותה!$A$1:$E$121,MATCH(F555,תמותה!$A$1:A$121,0),IF($B$9="זכר",2,4)),1),0)</f>
        <v>0</v>
      </c>
      <c r="P555">
        <f>IF($B$14,_xlfn.IFNA(INDEX('שיפור תמותה'!$A$1:$E$8743,MATCH(F555&amp;G555,'שיפור תמותה'!$C$1:$C$8743,0),IF($B$9="זכר",4,5)),1),0)</f>
        <v>0</v>
      </c>
      <c r="Q555">
        <f>IF($B$14,_xlfn.IFNA(INDEX('שיפור תמותה'!$A$1:$E$8743,MATCH(F555&amp;G555-1,'שיפור תמותה'!$C$1:$C$8743,0),IF($B$9="זכר",4,5)),1),0)</f>
        <v>0</v>
      </c>
      <c r="R555">
        <f t="shared" si="203"/>
        <v>0</v>
      </c>
      <c r="S555">
        <f t="shared" si="204"/>
        <v>0</v>
      </c>
      <c r="T555">
        <f t="shared" si="217"/>
        <v>0</v>
      </c>
      <c r="U555">
        <f t="shared" si="205"/>
        <v>0</v>
      </c>
      <c r="V555">
        <f t="shared" si="206"/>
        <v>0</v>
      </c>
      <c r="W555">
        <f t="shared" si="218"/>
        <v>0</v>
      </c>
      <c r="X555">
        <f>IF($B$15,_xlfn.IFNA(INDEX(תמותה!$A$1:$E$121,MATCH(U555,תמותה!$A$1:A$121,0),IF($B$11="זכר",2,4)),1),0)</f>
        <v>0</v>
      </c>
      <c r="Y555">
        <f>IF($B$15,_xlfn.IFNA(INDEX('שיפור תמותה'!$A$1:$E$8743,MATCH(U555&amp;V555,'שיפור תמותה'!$C$1:$C$8743,0),IF($B$11="זכר",4,5)),1),0)</f>
        <v>0</v>
      </c>
      <c r="Z555">
        <f>IF($B$15,_xlfn.IFNA(INDEX('שיפור תמותה'!$A$1:$E$8743,MATCH(U555&amp;V555-1,'שיפור תמותה'!$C$1:$C$8743,0),IF($B$11="זכר",4,5)),1),0)</f>
        <v>0</v>
      </c>
      <c r="AA555">
        <f t="shared" si="207"/>
        <v>0</v>
      </c>
      <c r="AB555">
        <f t="shared" si="219"/>
        <v>0</v>
      </c>
      <c r="AC555">
        <f>IF($B$15,_xlfn.IFNA(INDEX(תמותה!$A$1:$E$121,MATCH(U555,תמותה!$A$1:A$121,0),IF($B$11="זכר",3,5)),1),0)</f>
        <v>0</v>
      </c>
      <c r="AD555">
        <f t="shared" si="208"/>
        <v>0</v>
      </c>
      <c r="AE555">
        <f t="shared" si="209"/>
        <v>0</v>
      </c>
      <c r="AF555">
        <f t="shared" si="220"/>
        <v>0</v>
      </c>
      <c r="AG555">
        <f t="shared" si="221"/>
        <v>0</v>
      </c>
      <c r="AH555">
        <f t="shared" si="222"/>
        <v>0</v>
      </c>
      <c r="AI555">
        <f t="shared" si="223"/>
        <v>0</v>
      </c>
      <c r="AJ555">
        <f t="shared" si="224"/>
        <v>0</v>
      </c>
    </row>
    <row r="556" spans="5:36" x14ac:dyDescent="0.2">
      <c r="E556">
        <f t="shared" si="210"/>
        <v>0</v>
      </c>
      <c r="F556">
        <f t="shared" si="200"/>
        <v>0</v>
      </c>
      <c r="G556">
        <f t="shared" si="201"/>
        <v>0</v>
      </c>
      <c r="H556">
        <f t="shared" si="202"/>
        <v>0</v>
      </c>
      <c r="I556">
        <f t="shared" si="211"/>
        <v>0</v>
      </c>
      <c r="J556">
        <f t="shared" si="212"/>
        <v>0</v>
      </c>
      <c r="K556">
        <f t="shared" si="213"/>
        <v>0</v>
      </c>
      <c r="L556">
        <f t="shared" si="214"/>
        <v>0</v>
      </c>
      <c r="M556">
        <f t="shared" si="215"/>
        <v>0</v>
      </c>
      <c r="N556">
        <f t="shared" si="216"/>
        <v>0</v>
      </c>
      <c r="O556">
        <f>IF($B$14,_xlfn.IFNA(INDEX(תמותה!$A$1:$E$121,MATCH(F556,תמותה!$A$1:A$121,0),IF($B$9="זכר",2,4)),1),0)</f>
        <v>0</v>
      </c>
      <c r="P556">
        <f>IF($B$14,_xlfn.IFNA(INDEX('שיפור תמותה'!$A$1:$E$8743,MATCH(F556&amp;G556,'שיפור תמותה'!$C$1:$C$8743,0),IF($B$9="זכר",4,5)),1),0)</f>
        <v>0</v>
      </c>
      <c r="Q556">
        <f>IF($B$14,_xlfn.IFNA(INDEX('שיפור תמותה'!$A$1:$E$8743,MATCH(F556&amp;G556-1,'שיפור תמותה'!$C$1:$C$8743,0),IF($B$9="זכר",4,5)),1),0)</f>
        <v>0</v>
      </c>
      <c r="R556">
        <f t="shared" si="203"/>
        <v>0</v>
      </c>
      <c r="S556">
        <f t="shared" si="204"/>
        <v>0</v>
      </c>
      <c r="T556">
        <f t="shared" si="217"/>
        <v>0</v>
      </c>
      <c r="U556">
        <f t="shared" si="205"/>
        <v>0</v>
      </c>
      <c r="V556">
        <f t="shared" si="206"/>
        <v>0</v>
      </c>
      <c r="W556">
        <f t="shared" si="218"/>
        <v>0</v>
      </c>
      <c r="X556">
        <f>IF($B$15,_xlfn.IFNA(INDEX(תמותה!$A$1:$E$121,MATCH(U556,תמותה!$A$1:A$121,0),IF($B$11="זכר",2,4)),1),0)</f>
        <v>0</v>
      </c>
      <c r="Y556">
        <f>IF($B$15,_xlfn.IFNA(INDEX('שיפור תמותה'!$A$1:$E$8743,MATCH(U556&amp;V556,'שיפור תמותה'!$C$1:$C$8743,0),IF($B$11="זכר",4,5)),1),0)</f>
        <v>0</v>
      </c>
      <c r="Z556">
        <f>IF($B$15,_xlfn.IFNA(INDEX('שיפור תמותה'!$A$1:$E$8743,MATCH(U556&amp;V556-1,'שיפור תמותה'!$C$1:$C$8743,0),IF($B$11="זכר",4,5)),1),0)</f>
        <v>0</v>
      </c>
      <c r="AA556">
        <f t="shared" si="207"/>
        <v>0</v>
      </c>
      <c r="AB556">
        <f t="shared" si="219"/>
        <v>0</v>
      </c>
      <c r="AC556">
        <f>IF($B$15,_xlfn.IFNA(INDEX(תמותה!$A$1:$E$121,MATCH(U556,תמותה!$A$1:A$121,0),IF($B$11="זכר",3,5)),1),0)</f>
        <v>0</v>
      </c>
      <c r="AD556">
        <f t="shared" si="208"/>
        <v>0</v>
      </c>
      <c r="AE556">
        <f t="shared" si="209"/>
        <v>0</v>
      </c>
      <c r="AF556">
        <f t="shared" si="220"/>
        <v>0</v>
      </c>
      <c r="AG556">
        <f t="shared" si="221"/>
        <v>0</v>
      </c>
      <c r="AH556">
        <f t="shared" si="222"/>
        <v>0</v>
      </c>
      <c r="AI556">
        <f t="shared" si="223"/>
        <v>0</v>
      </c>
      <c r="AJ556">
        <f t="shared" si="224"/>
        <v>0</v>
      </c>
    </row>
    <row r="557" spans="5:36" x14ac:dyDescent="0.2">
      <c r="E557">
        <f t="shared" si="210"/>
        <v>0</v>
      </c>
      <c r="F557">
        <f t="shared" si="200"/>
        <v>0</v>
      </c>
      <c r="G557">
        <f t="shared" si="201"/>
        <v>0</v>
      </c>
      <c r="H557">
        <f t="shared" si="202"/>
        <v>0</v>
      </c>
      <c r="I557">
        <f t="shared" si="211"/>
        <v>0</v>
      </c>
      <c r="J557">
        <f t="shared" si="212"/>
        <v>0</v>
      </c>
      <c r="K557">
        <f t="shared" si="213"/>
        <v>0</v>
      </c>
      <c r="L557">
        <f t="shared" si="214"/>
        <v>0</v>
      </c>
      <c r="M557">
        <f t="shared" si="215"/>
        <v>0</v>
      </c>
      <c r="N557">
        <f t="shared" si="216"/>
        <v>0</v>
      </c>
      <c r="O557">
        <f>IF($B$14,_xlfn.IFNA(INDEX(תמותה!$A$1:$E$121,MATCH(F557,תמותה!$A$1:A$121,0),IF($B$9="זכר",2,4)),1),0)</f>
        <v>0</v>
      </c>
      <c r="P557">
        <f>IF($B$14,_xlfn.IFNA(INDEX('שיפור תמותה'!$A$1:$E$8743,MATCH(F557&amp;G557,'שיפור תמותה'!$C$1:$C$8743,0),IF($B$9="זכר",4,5)),1),0)</f>
        <v>0</v>
      </c>
      <c r="Q557">
        <f>IF($B$14,_xlfn.IFNA(INDEX('שיפור תמותה'!$A$1:$E$8743,MATCH(F557&amp;G557-1,'שיפור תמותה'!$C$1:$C$8743,0),IF($B$9="זכר",4,5)),1),0)</f>
        <v>0</v>
      </c>
      <c r="R557">
        <f t="shared" si="203"/>
        <v>0</v>
      </c>
      <c r="S557">
        <f t="shared" si="204"/>
        <v>0</v>
      </c>
      <c r="T557">
        <f t="shared" si="217"/>
        <v>0</v>
      </c>
      <c r="U557">
        <f t="shared" si="205"/>
        <v>0</v>
      </c>
      <c r="V557">
        <f t="shared" si="206"/>
        <v>0</v>
      </c>
      <c r="W557">
        <f t="shared" si="218"/>
        <v>0</v>
      </c>
      <c r="X557">
        <f>IF($B$15,_xlfn.IFNA(INDEX(תמותה!$A$1:$E$121,MATCH(U557,תמותה!$A$1:A$121,0),IF($B$11="זכר",2,4)),1),0)</f>
        <v>0</v>
      </c>
      <c r="Y557">
        <f>IF($B$15,_xlfn.IFNA(INDEX('שיפור תמותה'!$A$1:$E$8743,MATCH(U557&amp;V557,'שיפור תמותה'!$C$1:$C$8743,0),IF($B$11="זכר",4,5)),1),0)</f>
        <v>0</v>
      </c>
      <c r="Z557">
        <f>IF($B$15,_xlfn.IFNA(INDEX('שיפור תמותה'!$A$1:$E$8743,MATCH(U557&amp;V557-1,'שיפור תמותה'!$C$1:$C$8743,0),IF($B$11="זכר",4,5)),1),0)</f>
        <v>0</v>
      </c>
      <c r="AA557">
        <f t="shared" si="207"/>
        <v>0</v>
      </c>
      <c r="AB557">
        <f t="shared" si="219"/>
        <v>0</v>
      </c>
      <c r="AC557">
        <f>IF($B$15,_xlfn.IFNA(INDEX(תמותה!$A$1:$E$121,MATCH(U557,תמותה!$A$1:A$121,0),IF($B$11="זכר",3,5)),1),0)</f>
        <v>0</v>
      </c>
      <c r="AD557">
        <f t="shared" si="208"/>
        <v>0</v>
      </c>
      <c r="AE557">
        <f t="shared" si="209"/>
        <v>0</v>
      </c>
      <c r="AF557">
        <f t="shared" si="220"/>
        <v>0</v>
      </c>
      <c r="AG557">
        <f t="shared" si="221"/>
        <v>0</v>
      </c>
      <c r="AH557">
        <f t="shared" si="222"/>
        <v>0</v>
      </c>
      <c r="AI557">
        <f t="shared" si="223"/>
        <v>0</v>
      </c>
      <c r="AJ557">
        <f t="shared" si="224"/>
        <v>0</v>
      </c>
    </row>
    <row r="558" spans="5:36" x14ac:dyDescent="0.2">
      <c r="E558">
        <f t="shared" si="210"/>
        <v>0</v>
      </c>
      <c r="F558">
        <f t="shared" si="200"/>
        <v>0</v>
      </c>
      <c r="G558">
        <f t="shared" si="201"/>
        <v>0</v>
      </c>
      <c r="H558">
        <f t="shared" si="202"/>
        <v>0</v>
      </c>
      <c r="I558">
        <f t="shared" si="211"/>
        <v>0</v>
      </c>
      <c r="J558">
        <f t="shared" si="212"/>
        <v>0</v>
      </c>
      <c r="K558">
        <f t="shared" si="213"/>
        <v>0</v>
      </c>
      <c r="L558">
        <f t="shared" si="214"/>
        <v>0</v>
      </c>
      <c r="M558">
        <f t="shared" si="215"/>
        <v>0</v>
      </c>
      <c r="N558">
        <f t="shared" si="216"/>
        <v>0</v>
      </c>
      <c r="O558">
        <f>IF($B$14,_xlfn.IFNA(INDEX(תמותה!$A$1:$E$121,MATCH(F558,תמותה!$A$1:A$121,0),IF($B$9="זכר",2,4)),1),0)</f>
        <v>0</v>
      </c>
      <c r="P558">
        <f>IF($B$14,_xlfn.IFNA(INDEX('שיפור תמותה'!$A$1:$E$8743,MATCH(F558&amp;G558,'שיפור תמותה'!$C$1:$C$8743,0),IF($B$9="זכר",4,5)),1),0)</f>
        <v>0</v>
      </c>
      <c r="Q558">
        <f>IF($B$14,_xlfn.IFNA(INDEX('שיפור תמותה'!$A$1:$E$8743,MATCH(F558&amp;G558-1,'שיפור תמותה'!$C$1:$C$8743,0),IF($B$9="זכר",4,5)),1),0)</f>
        <v>0</v>
      </c>
      <c r="R558">
        <f t="shared" si="203"/>
        <v>0</v>
      </c>
      <c r="S558">
        <f t="shared" si="204"/>
        <v>0</v>
      </c>
      <c r="T558">
        <f t="shared" si="217"/>
        <v>0</v>
      </c>
      <c r="U558">
        <f t="shared" si="205"/>
        <v>0</v>
      </c>
      <c r="V558">
        <f t="shared" si="206"/>
        <v>0</v>
      </c>
      <c r="W558">
        <f t="shared" si="218"/>
        <v>0</v>
      </c>
      <c r="X558">
        <f>IF($B$15,_xlfn.IFNA(INDEX(תמותה!$A$1:$E$121,MATCH(U558,תמותה!$A$1:A$121,0),IF($B$11="זכר",2,4)),1),0)</f>
        <v>0</v>
      </c>
      <c r="Y558">
        <f>IF($B$15,_xlfn.IFNA(INDEX('שיפור תמותה'!$A$1:$E$8743,MATCH(U558&amp;V558,'שיפור תמותה'!$C$1:$C$8743,0),IF($B$11="זכר",4,5)),1),0)</f>
        <v>0</v>
      </c>
      <c r="Z558">
        <f>IF($B$15,_xlfn.IFNA(INDEX('שיפור תמותה'!$A$1:$E$8743,MATCH(U558&amp;V558-1,'שיפור תמותה'!$C$1:$C$8743,0),IF($B$11="זכר",4,5)),1),0)</f>
        <v>0</v>
      </c>
      <c r="AA558">
        <f t="shared" si="207"/>
        <v>0</v>
      </c>
      <c r="AB558">
        <f t="shared" si="219"/>
        <v>0</v>
      </c>
      <c r="AC558">
        <f>IF($B$15,_xlfn.IFNA(INDEX(תמותה!$A$1:$E$121,MATCH(U558,תמותה!$A$1:A$121,0),IF($B$11="זכר",3,5)),1),0)</f>
        <v>0</v>
      </c>
      <c r="AD558">
        <f t="shared" si="208"/>
        <v>0</v>
      </c>
      <c r="AE558">
        <f t="shared" si="209"/>
        <v>0</v>
      </c>
      <c r="AF558">
        <f t="shared" si="220"/>
        <v>0</v>
      </c>
      <c r="AG558">
        <f t="shared" si="221"/>
        <v>0</v>
      </c>
      <c r="AH558">
        <f t="shared" si="222"/>
        <v>0</v>
      </c>
      <c r="AI558">
        <f t="shared" si="223"/>
        <v>0</v>
      </c>
      <c r="AJ558">
        <f t="shared" si="224"/>
        <v>0</v>
      </c>
    </row>
    <row r="559" spans="5:36" x14ac:dyDescent="0.2">
      <c r="E559">
        <f t="shared" si="210"/>
        <v>0</v>
      </c>
      <c r="F559">
        <f t="shared" si="200"/>
        <v>0</v>
      </c>
      <c r="G559">
        <f t="shared" si="201"/>
        <v>0</v>
      </c>
      <c r="H559">
        <f t="shared" si="202"/>
        <v>0</v>
      </c>
      <c r="I559">
        <f t="shared" si="211"/>
        <v>0</v>
      </c>
      <c r="J559">
        <f t="shared" si="212"/>
        <v>0</v>
      </c>
      <c r="K559">
        <f t="shared" si="213"/>
        <v>0</v>
      </c>
      <c r="L559">
        <f t="shared" si="214"/>
        <v>0</v>
      </c>
      <c r="M559">
        <f t="shared" si="215"/>
        <v>0</v>
      </c>
      <c r="N559">
        <f t="shared" si="216"/>
        <v>0</v>
      </c>
      <c r="O559">
        <f>IF($B$14,_xlfn.IFNA(INDEX(תמותה!$A$1:$E$121,MATCH(F559,תמותה!$A$1:A$121,0),IF($B$9="זכר",2,4)),1),0)</f>
        <v>0</v>
      </c>
      <c r="P559">
        <f>IF($B$14,_xlfn.IFNA(INDEX('שיפור תמותה'!$A$1:$E$8743,MATCH(F559&amp;G559,'שיפור תמותה'!$C$1:$C$8743,0),IF($B$9="זכר",4,5)),1),0)</f>
        <v>0</v>
      </c>
      <c r="Q559">
        <f>IF($B$14,_xlfn.IFNA(INDEX('שיפור תמותה'!$A$1:$E$8743,MATCH(F559&amp;G559-1,'שיפור תמותה'!$C$1:$C$8743,0),IF($B$9="זכר",4,5)),1),0)</f>
        <v>0</v>
      </c>
      <c r="R559">
        <f t="shared" si="203"/>
        <v>0</v>
      </c>
      <c r="S559">
        <f t="shared" si="204"/>
        <v>0</v>
      </c>
      <c r="T559">
        <f t="shared" si="217"/>
        <v>0</v>
      </c>
      <c r="U559">
        <f t="shared" si="205"/>
        <v>0</v>
      </c>
      <c r="V559">
        <f t="shared" si="206"/>
        <v>0</v>
      </c>
      <c r="W559">
        <f t="shared" si="218"/>
        <v>0</v>
      </c>
      <c r="X559">
        <f>IF($B$15,_xlfn.IFNA(INDEX(תמותה!$A$1:$E$121,MATCH(U559,תמותה!$A$1:A$121,0),IF($B$11="זכר",2,4)),1),0)</f>
        <v>0</v>
      </c>
      <c r="Y559">
        <f>IF($B$15,_xlfn.IFNA(INDEX('שיפור תמותה'!$A$1:$E$8743,MATCH(U559&amp;V559,'שיפור תמותה'!$C$1:$C$8743,0),IF($B$11="זכר",4,5)),1),0)</f>
        <v>0</v>
      </c>
      <c r="Z559">
        <f>IF($B$15,_xlfn.IFNA(INDEX('שיפור תמותה'!$A$1:$E$8743,MATCH(U559&amp;V559-1,'שיפור תמותה'!$C$1:$C$8743,0),IF($B$11="זכר",4,5)),1),0)</f>
        <v>0</v>
      </c>
      <c r="AA559">
        <f t="shared" si="207"/>
        <v>0</v>
      </c>
      <c r="AB559">
        <f t="shared" si="219"/>
        <v>0</v>
      </c>
      <c r="AC559">
        <f>IF($B$15,_xlfn.IFNA(INDEX(תמותה!$A$1:$E$121,MATCH(U559,תמותה!$A$1:A$121,0),IF($B$11="זכר",3,5)),1),0)</f>
        <v>0</v>
      </c>
      <c r="AD559">
        <f t="shared" si="208"/>
        <v>0</v>
      </c>
      <c r="AE559">
        <f t="shared" si="209"/>
        <v>0</v>
      </c>
      <c r="AF559">
        <f t="shared" si="220"/>
        <v>0</v>
      </c>
      <c r="AG559">
        <f t="shared" si="221"/>
        <v>0</v>
      </c>
      <c r="AH559">
        <f t="shared" si="222"/>
        <v>0</v>
      </c>
      <c r="AI559">
        <f t="shared" si="223"/>
        <v>0</v>
      </c>
      <c r="AJ559">
        <f t="shared" si="224"/>
        <v>0</v>
      </c>
    </row>
    <row r="560" spans="5:36" x14ac:dyDescent="0.2">
      <c r="E560">
        <f t="shared" si="210"/>
        <v>0</v>
      </c>
      <c r="F560">
        <f t="shared" si="200"/>
        <v>0</v>
      </c>
      <c r="G560">
        <f t="shared" si="201"/>
        <v>0</v>
      </c>
      <c r="H560">
        <f t="shared" si="202"/>
        <v>0</v>
      </c>
      <c r="I560">
        <f t="shared" si="211"/>
        <v>0</v>
      </c>
      <c r="J560">
        <f t="shared" si="212"/>
        <v>0</v>
      </c>
      <c r="K560">
        <f t="shared" si="213"/>
        <v>0</v>
      </c>
      <c r="L560">
        <f t="shared" si="214"/>
        <v>0</v>
      </c>
      <c r="M560">
        <f t="shared" si="215"/>
        <v>0</v>
      </c>
      <c r="N560">
        <f t="shared" si="216"/>
        <v>0</v>
      </c>
      <c r="O560">
        <f>IF($B$14,_xlfn.IFNA(INDEX(תמותה!$A$1:$E$121,MATCH(F560,תמותה!$A$1:A$121,0),IF($B$9="זכר",2,4)),1),0)</f>
        <v>0</v>
      </c>
      <c r="P560">
        <f>IF($B$14,_xlfn.IFNA(INDEX('שיפור תמותה'!$A$1:$E$8743,MATCH(F560&amp;G560,'שיפור תמותה'!$C$1:$C$8743,0),IF($B$9="זכר",4,5)),1),0)</f>
        <v>0</v>
      </c>
      <c r="Q560">
        <f>IF($B$14,_xlfn.IFNA(INDEX('שיפור תמותה'!$A$1:$E$8743,MATCH(F560&amp;G560-1,'שיפור תמותה'!$C$1:$C$8743,0),IF($B$9="זכר",4,5)),1),0)</f>
        <v>0</v>
      </c>
      <c r="R560">
        <f t="shared" si="203"/>
        <v>0</v>
      </c>
      <c r="S560">
        <f t="shared" si="204"/>
        <v>0</v>
      </c>
      <c r="T560">
        <f t="shared" si="217"/>
        <v>0</v>
      </c>
      <c r="U560">
        <f t="shared" si="205"/>
        <v>0</v>
      </c>
      <c r="V560">
        <f t="shared" si="206"/>
        <v>0</v>
      </c>
      <c r="W560">
        <f t="shared" si="218"/>
        <v>0</v>
      </c>
      <c r="X560">
        <f>IF($B$15,_xlfn.IFNA(INDEX(תמותה!$A$1:$E$121,MATCH(U560,תמותה!$A$1:A$121,0),IF($B$11="זכר",2,4)),1),0)</f>
        <v>0</v>
      </c>
      <c r="Y560">
        <f>IF($B$15,_xlfn.IFNA(INDEX('שיפור תמותה'!$A$1:$E$8743,MATCH(U560&amp;V560,'שיפור תמותה'!$C$1:$C$8743,0),IF($B$11="זכר",4,5)),1),0)</f>
        <v>0</v>
      </c>
      <c r="Z560">
        <f>IF($B$15,_xlfn.IFNA(INDEX('שיפור תמותה'!$A$1:$E$8743,MATCH(U560&amp;V560-1,'שיפור תמותה'!$C$1:$C$8743,0),IF($B$11="זכר",4,5)),1),0)</f>
        <v>0</v>
      </c>
      <c r="AA560">
        <f t="shared" si="207"/>
        <v>0</v>
      </c>
      <c r="AB560">
        <f t="shared" si="219"/>
        <v>0</v>
      </c>
      <c r="AC560">
        <f>IF($B$15,_xlfn.IFNA(INDEX(תמותה!$A$1:$E$121,MATCH(U560,תמותה!$A$1:A$121,0),IF($B$11="זכר",3,5)),1),0)</f>
        <v>0</v>
      </c>
      <c r="AD560">
        <f t="shared" si="208"/>
        <v>0</v>
      </c>
      <c r="AE560">
        <f t="shared" si="209"/>
        <v>0</v>
      </c>
      <c r="AF560">
        <f t="shared" si="220"/>
        <v>0</v>
      </c>
      <c r="AG560">
        <f t="shared" si="221"/>
        <v>0</v>
      </c>
      <c r="AH560">
        <f t="shared" si="222"/>
        <v>0</v>
      </c>
      <c r="AI560">
        <f t="shared" si="223"/>
        <v>0</v>
      </c>
      <c r="AJ560">
        <f t="shared" si="224"/>
        <v>0</v>
      </c>
    </row>
    <row r="561" spans="5:36" x14ac:dyDescent="0.2">
      <c r="E561">
        <f t="shared" si="210"/>
        <v>0</v>
      </c>
      <c r="F561">
        <f t="shared" si="200"/>
        <v>0</v>
      </c>
      <c r="G561">
        <f t="shared" si="201"/>
        <v>0</v>
      </c>
      <c r="H561">
        <f t="shared" si="202"/>
        <v>0</v>
      </c>
      <c r="I561">
        <f t="shared" si="211"/>
        <v>0</v>
      </c>
      <c r="J561">
        <f t="shared" si="212"/>
        <v>0</v>
      </c>
      <c r="K561">
        <f t="shared" si="213"/>
        <v>0</v>
      </c>
      <c r="L561">
        <f t="shared" si="214"/>
        <v>0</v>
      </c>
      <c r="M561">
        <f t="shared" si="215"/>
        <v>0</v>
      </c>
      <c r="N561">
        <f t="shared" si="216"/>
        <v>0</v>
      </c>
      <c r="O561">
        <f>IF($B$14,_xlfn.IFNA(INDEX(תמותה!$A$1:$E$121,MATCH(F561,תמותה!$A$1:A$121,0),IF($B$9="זכר",2,4)),1),0)</f>
        <v>0</v>
      </c>
      <c r="P561">
        <f>IF($B$14,_xlfn.IFNA(INDEX('שיפור תמותה'!$A$1:$E$8743,MATCH(F561&amp;G561,'שיפור תמותה'!$C$1:$C$8743,0),IF($B$9="זכר",4,5)),1),0)</f>
        <v>0</v>
      </c>
      <c r="Q561">
        <f>IF($B$14,_xlfn.IFNA(INDEX('שיפור תמותה'!$A$1:$E$8743,MATCH(F561&amp;G561-1,'שיפור תמותה'!$C$1:$C$8743,0),IF($B$9="זכר",4,5)),1),0)</f>
        <v>0</v>
      </c>
      <c r="R561">
        <f t="shared" si="203"/>
        <v>0</v>
      </c>
      <c r="S561">
        <f t="shared" si="204"/>
        <v>0</v>
      </c>
      <c r="T561">
        <f t="shared" si="217"/>
        <v>0</v>
      </c>
      <c r="U561">
        <f t="shared" si="205"/>
        <v>0</v>
      </c>
      <c r="V561">
        <f t="shared" si="206"/>
        <v>0</v>
      </c>
      <c r="W561">
        <f t="shared" si="218"/>
        <v>0</v>
      </c>
      <c r="X561">
        <f>IF($B$15,_xlfn.IFNA(INDEX(תמותה!$A$1:$E$121,MATCH(U561,תמותה!$A$1:A$121,0),IF($B$11="זכר",2,4)),1),0)</f>
        <v>0</v>
      </c>
      <c r="Y561">
        <f>IF($B$15,_xlfn.IFNA(INDEX('שיפור תמותה'!$A$1:$E$8743,MATCH(U561&amp;V561,'שיפור תמותה'!$C$1:$C$8743,0),IF($B$11="זכר",4,5)),1),0)</f>
        <v>0</v>
      </c>
      <c r="Z561">
        <f>IF($B$15,_xlfn.IFNA(INDEX('שיפור תמותה'!$A$1:$E$8743,MATCH(U561&amp;V561-1,'שיפור תמותה'!$C$1:$C$8743,0),IF($B$11="זכר",4,5)),1),0)</f>
        <v>0</v>
      </c>
      <c r="AA561">
        <f t="shared" si="207"/>
        <v>0</v>
      </c>
      <c r="AB561">
        <f t="shared" si="219"/>
        <v>0</v>
      </c>
      <c r="AC561">
        <f>IF($B$15,_xlfn.IFNA(INDEX(תמותה!$A$1:$E$121,MATCH(U561,תמותה!$A$1:A$121,0),IF($B$11="זכר",3,5)),1),0)</f>
        <v>0</v>
      </c>
      <c r="AD561">
        <f t="shared" si="208"/>
        <v>0</v>
      </c>
      <c r="AE561">
        <f t="shared" si="209"/>
        <v>0</v>
      </c>
      <c r="AF561">
        <f t="shared" si="220"/>
        <v>0</v>
      </c>
      <c r="AG561">
        <f t="shared" si="221"/>
        <v>0</v>
      </c>
      <c r="AH561">
        <f t="shared" si="222"/>
        <v>0</v>
      </c>
      <c r="AI561">
        <f t="shared" si="223"/>
        <v>0</v>
      </c>
      <c r="AJ561">
        <f t="shared" si="224"/>
        <v>0</v>
      </c>
    </row>
    <row r="562" spans="5:36" x14ac:dyDescent="0.2">
      <c r="E562">
        <f t="shared" si="210"/>
        <v>0</v>
      </c>
      <c r="F562">
        <f t="shared" si="200"/>
        <v>0</v>
      </c>
      <c r="G562">
        <f t="shared" si="201"/>
        <v>0</v>
      </c>
      <c r="H562">
        <f t="shared" si="202"/>
        <v>0</v>
      </c>
      <c r="I562">
        <f t="shared" si="211"/>
        <v>0</v>
      </c>
      <c r="J562">
        <f t="shared" si="212"/>
        <v>0</v>
      </c>
      <c r="K562">
        <f t="shared" si="213"/>
        <v>0</v>
      </c>
      <c r="L562">
        <f t="shared" si="214"/>
        <v>0</v>
      </c>
      <c r="M562">
        <f t="shared" si="215"/>
        <v>0</v>
      </c>
      <c r="N562">
        <f t="shared" si="216"/>
        <v>0</v>
      </c>
      <c r="O562">
        <f>IF($B$14,_xlfn.IFNA(INDEX(תמותה!$A$1:$E$121,MATCH(F562,תמותה!$A$1:A$121,0),IF($B$9="זכר",2,4)),1),0)</f>
        <v>0</v>
      </c>
      <c r="P562">
        <f>IF($B$14,_xlfn.IFNA(INDEX('שיפור תמותה'!$A$1:$E$8743,MATCH(F562&amp;G562,'שיפור תמותה'!$C$1:$C$8743,0),IF($B$9="זכר",4,5)),1),0)</f>
        <v>0</v>
      </c>
      <c r="Q562">
        <f>IF($B$14,_xlfn.IFNA(INDEX('שיפור תמותה'!$A$1:$E$8743,MATCH(F562&amp;G562-1,'שיפור תמותה'!$C$1:$C$8743,0),IF($B$9="זכר",4,5)),1),0)</f>
        <v>0</v>
      </c>
      <c r="R562">
        <f t="shared" si="203"/>
        <v>0</v>
      </c>
      <c r="S562">
        <f t="shared" si="204"/>
        <v>0</v>
      </c>
      <c r="T562">
        <f t="shared" si="217"/>
        <v>0</v>
      </c>
      <c r="U562">
        <f t="shared" si="205"/>
        <v>0</v>
      </c>
      <c r="V562">
        <f t="shared" si="206"/>
        <v>0</v>
      </c>
      <c r="W562">
        <f t="shared" si="218"/>
        <v>0</v>
      </c>
      <c r="X562">
        <f>IF($B$15,_xlfn.IFNA(INDEX(תמותה!$A$1:$E$121,MATCH(U562,תמותה!$A$1:A$121,0),IF($B$11="זכר",2,4)),1),0)</f>
        <v>0</v>
      </c>
      <c r="Y562">
        <f>IF($B$15,_xlfn.IFNA(INDEX('שיפור תמותה'!$A$1:$E$8743,MATCH(U562&amp;V562,'שיפור תמותה'!$C$1:$C$8743,0),IF($B$11="זכר",4,5)),1),0)</f>
        <v>0</v>
      </c>
      <c r="Z562">
        <f>IF($B$15,_xlfn.IFNA(INDEX('שיפור תמותה'!$A$1:$E$8743,MATCH(U562&amp;V562-1,'שיפור תמותה'!$C$1:$C$8743,0),IF($B$11="זכר",4,5)),1),0)</f>
        <v>0</v>
      </c>
      <c r="AA562">
        <f t="shared" si="207"/>
        <v>0</v>
      </c>
      <c r="AB562">
        <f t="shared" si="219"/>
        <v>0</v>
      </c>
      <c r="AC562">
        <f>IF($B$15,_xlfn.IFNA(INDEX(תמותה!$A$1:$E$121,MATCH(U562,תמותה!$A$1:A$121,0),IF($B$11="זכר",3,5)),1),0)</f>
        <v>0</v>
      </c>
      <c r="AD562">
        <f t="shared" si="208"/>
        <v>0</v>
      </c>
      <c r="AE562">
        <f t="shared" si="209"/>
        <v>0</v>
      </c>
      <c r="AF562">
        <f t="shared" si="220"/>
        <v>0</v>
      </c>
      <c r="AG562">
        <f t="shared" si="221"/>
        <v>0</v>
      </c>
      <c r="AH562">
        <f t="shared" si="222"/>
        <v>0</v>
      </c>
      <c r="AI562">
        <f t="shared" si="223"/>
        <v>0</v>
      </c>
      <c r="AJ562">
        <f t="shared" si="224"/>
        <v>0</v>
      </c>
    </row>
    <row r="563" spans="5:36" x14ac:dyDescent="0.2">
      <c r="E563">
        <f t="shared" si="210"/>
        <v>0</v>
      </c>
      <c r="F563">
        <f t="shared" si="200"/>
        <v>0</v>
      </c>
      <c r="G563">
        <f t="shared" si="201"/>
        <v>0</v>
      </c>
      <c r="H563">
        <f t="shared" si="202"/>
        <v>0</v>
      </c>
      <c r="I563">
        <f t="shared" si="211"/>
        <v>0</v>
      </c>
      <c r="J563">
        <f t="shared" si="212"/>
        <v>0</v>
      </c>
      <c r="K563">
        <f t="shared" si="213"/>
        <v>0</v>
      </c>
      <c r="L563">
        <f t="shared" si="214"/>
        <v>0</v>
      </c>
      <c r="M563">
        <f t="shared" si="215"/>
        <v>0</v>
      </c>
      <c r="N563">
        <f t="shared" si="216"/>
        <v>0</v>
      </c>
      <c r="O563">
        <f>IF($B$14,_xlfn.IFNA(INDEX(תמותה!$A$1:$E$121,MATCH(F563,תמותה!$A$1:A$121,0),IF($B$9="זכר",2,4)),1),0)</f>
        <v>0</v>
      </c>
      <c r="P563">
        <f>IF($B$14,_xlfn.IFNA(INDEX('שיפור תמותה'!$A$1:$E$8743,MATCH(F563&amp;G563,'שיפור תמותה'!$C$1:$C$8743,0),IF($B$9="זכר",4,5)),1),0)</f>
        <v>0</v>
      </c>
      <c r="Q563">
        <f>IF($B$14,_xlfn.IFNA(INDEX('שיפור תמותה'!$A$1:$E$8743,MATCH(F563&amp;G563-1,'שיפור תמותה'!$C$1:$C$8743,0),IF($B$9="זכר",4,5)),1),0)</f>
        <v>0</v>
      </c>
      <c r="R563">
        <f t="shared" si="203"/>
        <v>0</v>
      </c>
      <c r="S563">
        <f t="shared" si="204"/>
        <v>0</v>
      </c>
      <c r="T563">
        <f t="shared" si="217"/>
        <v>0</v>
      </c>
      <c r="U563">
        <f t="shared" si="205"/>
        <v>0</v>
      </c>
      <c r="V563">
        <f t="shared" si="206"/>
        <v>0</v>
      </c>
      <c r="W563">
        <f t="shared" si="218"/>
        <v>0</v>
      </c>
      <c r="X563">
        <f>IF($B$15,_xlfn.IFNA(INDEX(תמותה!$A$1:$E$121,MATCH(U563,תמותה!$A$1:A$121,0),IF($B$11="זכר",2,4)),1),0)</f>
        <v>0</v>
      </c>
      <c r="Y563">
        <f>IF($B$15,_xlfn.IFNA(INDEX('שיפור תמותה'!$A$1:$E$8743,MATCH(U563&amp;V563,'שיפור תמותה'!$C$1:$C$8743,0),IF($B$11="זכר",4,5)),1),0)</f>
        <v>0</v>
      </c>
      <c r="Z563">
        <f>IF($B$15,_xlfn.IFNA(INDEX('שיפור תמותה'!$A$1:$E$8743,MATCH(U563&amp;V563-1,'שיפור תמותה'!$C$1:$C$8743,0),IF($B$11="זכר",4,5)),1),0)</f>
        <v>0</v>
      </c>
      <c r="AA563">
        <f t="shared" si="207"/>
        <v>0</v>
      </c>
      <c r="AB563">
        <f t="shared" si="219"/>
        <v>0</v>
      </c>
      <c r="AC563">
        <f>IF($B$15,_xlfn.IFNA(INDEX(תמותה!$A$1:$E$121,MATCH(U563,תמותה!$A$1:A$121,0),IF($B$11="זכר",3,5)),1),0)</f>
        <v>0</v>
      </c>
      <c r="AD563">
        <f t="shared" si="208"/>
        <v>0</v>
      </c>
      <c r="AE563">
        <f t="shared" si="209"/>
        <v>0</v>
      </c>
      <c r="AF563">
        <f t="shared" si="220"/>
        <v>0</v>
      </c>
      <c r="AG563">
        <f t="shared" si="221"/>
        <v>0</v>
      </c>
      <c r="AH563">
        <f t="shared" si="222"/>
        <v>0</v>
      </c>
      <c r="AI563">
        <f t="shared" si="223"/>
        <v>0</v>
      </c>
      <c r="AJ563">
        <f t="shared" si="224"/>
        <v>0</v>
      </c>
    </row>
    <row r="564" spans="5:36" x14ac:dyDescent="0.2">
      <c r="E564">
        <f t="shared" si="210"/>
        <v>0</v>
      </c>
      <c r="F564">
        <f t="shared" si="200"/>
        <v>0</v>
      </c>
      <c r="G564">
        <f t="shared" si="201"/>
        <v>0</v>
      </c>
      <c r="H564">
        <f t="shared" si="202"/>
        <v>0</v>
      </c>
      <c r="I564">
        <f t="shared" si="211"/>
        <v>0</v>
      </c>
      <c r="J564">
        <f t="shared" si="212"/>
        <v>0</v>
      </c>
      <c r="K564">
        <f t="shared" si="213"/>
        <v>0</v>
      </c>
      <c r="L564">
        <f t="shared" si="214"/>
        <v>0</v>
      </c>
      <c r="M564">
        <f t="shared" si="215"/>
        <v>0</v>
      </c>
      <c r="N564">
        <f t="shared" si="216"/>
        <v>0</v>
      </c>
      <c r="O564">
        <f>IF($B$14,_xlfn.IFNA(INDEX(תמותה!$A$1:$E$121,MATCH(F564,תמותה!$A$1:A$121,0),IF($B$9="זכר",2,4)),1),0)</f>
        <v>0</v>
      </c>
      <c r="P564">
        <f>IF($B$14,_xlfn.IFNA(INDEX('שיפור תמותה'!$A$1:$E$8743,MATCH(F564&amp;G564,'שיפור תמותה'!$C$1:$C$8743,0),IF($B$9="זכר",4,5)),1),0)</f>
        <v>0</v>
      </c>
      <c r="Q564">
        <f>IF($B$14,_xlfn.IFNA(INDEX('שיפור תמותה'!$A$1:$E$8743,MATCH(F564&amp;G564-1,'שיפור תמותה'!$C$1:$C$8743,0),IF($B$9="זכר",4,5)),1),0)</f>
        <v>0</v>
      </c>
      <c r="R564">
        <f t="shared" si="203"/>
        <v>0</v>
      </c>
      <c r="S564">
        <f t="shared" si="204"/>
        <v>0</v>
      </c>
      <c r="T564">
        <f t="shared" si="217"/>
        <v>0</v>
      </c>
      <c r="U564">
        <f t="shared" si="205"/>
        <v>0</v>
      </c>
      <c r="V564">
        <f t="shared" si="206"/>
        <v>0</v>
      </c>
      <c r="W564">
        <f t="shared" si="218"/>
        <v>0</v>
      </c>
      <c r="X564">
        <f>IF($B$15,_xlfn.IFNA(INDEX(תמותה!$A$1:$E$121,MATCH(U564,תמותה!$A$1:A$121,0),IF($B$11="זכר",2,4)),1),0)</f>
        <v>0</v>
      </c>
      <c r="Y564">
        <f>IF($B$15,_xlfn.IFNA(INDEX('שיפור תמותה'!$A$1:$E$8743,MATCH(U564&amp;V564,'שיפור תמותה'!$C$1:$C$8743,0),IF($B$11="זכר",4,5)),1),0)</f>
        <v>0</v>
      </c>
      <c r="Z564">
        <f>IF($B$15,_xlfn.IFNA(INDEX('שיפור תמותה'!$A$1:$E$8743,MATCH(U564&amp;V564-1,'שיפור תמותה'!$C$1:$C$8743,0),IF($B$11="זכר",4,5)),1),0)</f>
        <v>0</v>
      </c>
      <c r="AA564">
        <f t="shared" si="207"/>
        <v>0</v>
      </c>
      <c r="AB564">
        <f t="shared" si="219"/>
        <v>0</v>
      </c>
      <c r="AC564">
        <f>IF($B$15,_xlfn.IFNA(INDEX(תמותה!$A$1:$E$121,MATCH(U564,תמותה!$A$1:A$121,0),IF($B$11="זכר",3,5)),1),0)</f>
        <v>0</v>
      </c>
      <c r="AD564">
        <f t="shared" si="208"/>
        <v>0</v>
      </c>
      <c r="AE564">
        <f t="shared" si="209"/>
        <v>0</v>
      </c>
      <c r="AF564">
        <f t="shared" si="220"/>
        <v>0</v>
      </c>
      <c r="AG564">
        <f t="shared" si="221"/>
        <v>0</v>
      </c>
      <c r="AH564">
        <f t="shared" si="222"/>
        <v>0</v>
      </c>
      <c r="AI564">
        <f t="shared" si="223"/>
        <v>0</v>
      </c>
      <c r="AJ564">
        <f t="shared" si="224"/>
        <v>0</v>
      </c>
    </row>
    <row r="565" spans="5:36" x14ac:dyDescent="0.2">
      <c r="E565">
        <f t="shared" si="210"/>
        <v>0</v>
      </c>
      <c r="F565">
        <f t="shared" si="200"/>
        <v>0</v>
      </c>
      <c r="G565">
        <f t="shared" si="201"/>
        <v>0</v>
      </c>
      <c r="H565">
        <f t="shared" si="202"/>
        <v>0</v>
      </c>
      <c r="I565">
        <f t="shared" si="211"/>
        <v>0</v>
      </c>
      <c r="J565">
        <f t="shared" si="212"/>
        <v>0</v>
      </c>
      <c r="K565">
        <f t="shared" si="213"/>
        <v>0</v>
      </c>
      <c r="L565">
        <f t="shared" si="214"/>
        <v>0</v>
      </c>
      <c r="M565">
        <f t="shared" si="215"/>
        <v>0</v>
      </c>
      <c r="N565">
        <f t="shared" si="216"/>
        <v>0</v>
      </c>
      <c r="O565">
        <f>IF($B$14,_xlfn.IFNA(INDEX(תמותה!$A$1:$E$121,MATCH(F565,תמותה!$A$1:A$121,0),IF($B$9="זכר",2,4)),1),0)</f>
        <v>0</v>
      </c>
      <c r="P565">
        <f>IF($B$14,_xlfn.IFNA(INDEX('שיפור תמותה'!$A$1:$E$8743,MATCH(F565&amp;G565,'שיפור תמותה'!$C$1:$C$8743,0),IF($B$9="זכר",4,5)),1),0)</f>
        <v>0</v>
      </c>
      <c r="Q565">
        <f>IF($B$14,_xlfn.IFNA(INDEX('שיפור תמותה'!$A$1:$E$8743,MATCH(F565&amp;G565-1,'שיפור תמותה'!$C$1:$C$8743,0),IF($B$9="זכר",4,5)),1),0)</f>
        <v>0</v>
      </c>
      <c r="R565">
        <f t="shared" si="203"/>
        <v>0</v>
      </c>
      <c r="S565">
        <f t="shared" si="204"/>
        <v>0</v>
      </c>
      <c r="T565">
        <f t="shared" si="217"/>
        <v>0</v>
      </c>
      <c r="U565">
        <f t="shared" si="205"/>
        <v>0</v>
      </c>
      <c r="V565">
        <f t="shared" si="206"/>
        <v>0</v>
      </c>
      <c r="W565">
        <f t="shared" si="218"/>
        <v>0</v>
      </c>
      <c r="X565">
        <f>IF($B$15,_xlfn.IFNA(INDEX(תמותה!$A$1:$E$121,MATCH(U565,תמותה!$A$1:A$121,0),IF($B$11="זכר",2,4)),1),0)</f>
        <v>0</v>
      </c>
      <c r="Y565">
        <f>IF($B$15,_xlfn.IFNA(INDEX('שיפור תמותה'!$A$1:$E$8743,MATCH(U565&amp;V565,'שיפור תמותה'!$C$1:$C$8743,0),IF($B$11="זכר",4,5)),1),0)</f>
        <v>0</v>
      </c>
      <c r="Z565">
        <f>IF($B$15,_xlfn.IFNA(INDEX('שיפור תמותה'!$A$1:$E$8743,MATCH(U565&amp;V565-1,'שיפור תמותה'!$C$1:$C$8743,0),IF($B$11="זכר",4,5)),1),0)</f>
        <v>0</v>
      </c>
      <c r="AA565">
        <f t="shared" si="207"/>
        <v>0</v>
      </c>
      <c r="AB565">
        <f t="shared" si="219"/>
        <v>0</v>
      </c>
      <c r="AC565">
        <f>IF($B$15,_xlfn.IFNA(INDEX(תמותה!$A$1:$E$121,MATCH(U565,תמותה!$A$1:A$121,0),IF($B$11="זכר",3,5)),1),0)</f>
        <v>0</v>
      </c>
      <c r="AD565">
        <f t="shared" si="208"/>
        <v>0</v>
      </c>
      <c r="AE565">
        <f t="shared" si="209"/>
        <v>0</v>
      </c>
      <c r="AF565">
        <f t="shared" si="220"/>
        <v>0</v>
      </c>
      <c r="AG565">
        <f t="shared" si="221"/>
        <v>0</v>
      </c>
      <c r="AH565">
        <f t="shared" si="222"/>
        <v>0</v>
      </c>
      <c r="AI565">
        <f t="shared" si="223"/>
        <v>0</v>
      </c>
      <c r="AJ565">
        <f t="shared" si="224"/>
        <v>0</v>
      </c>
    </row>
    <row r="566" spans="5:36" x14ac:dyDescent="0.2">
      <c r="E566">
        <f t="shared" si="210"/>
        <v>0</v>
      </c>
      <c r="F566">
        <f t="shared" si="200"/>
        <v>0</v>
      </c>
      <c r="G566">
        <f t="shared" si="201"/>
        <v>0</v>
      </c>
      <c r="H566">
        <f t="shared" si="202"/>
        <v>0</v>
      </c>
      <c r="I566">
        <f t="shared" si="211"/>
        <v>0</v>
      </c>
      <c r="J566">
        <f t="shared" si="212"/>
        <v>0</v>
      </c>
      <c r="K566">
        <f t="shared" si="213"/>
        <v>0</v>
      </c>
      <c r="L566">
        <f t="shared" si="214"/>
        <v>0</v>
      </c>
      <c r="M566">
        <f t="shared" si="215"/>
        <v>0</v>
      </c>
      <c r="N566">
        <f t="shared" si="216"/>
        <v>0</v>
      </c>
      <c r="O566">
        <f>IF($B$14,_xlfn.IFNA(INDEX(תמותה!$A$1:$E$121,MATCH(F566,תמותה!$A$1:A$121,0),IF($B$9="זכר",2,4)),1),0)</f>
        <v>0</v>
      </c>
      <c r="P566">
        <f>IF($B$14,_xlfn.IFNA(INDEX('שיפור תמותה'!$A$1:$E$8743,MATCH(F566&amp;G566,'שיפור תמותה'!$C$1:$C$8743,0),IF($B$9="זכר",4,5)),1),0)</f>
        <v>0</v>
      </c>
      <c r="Q566">
        <f>IF($B$14,_xlfn.IFNA(INDEX('שיפור תמותה'!$A$1:$E$8743,MATCH(F566&amp;G566-1,'שיפור תמותה'!$C$1:$C$8743,0),IF($B$9="זכר",4,5)),1),0)</f>
        <v>0</v>
      </c>
      <c r="R566">
        <f t="shared" si="203"/>
        <v>0</v>
      </c>
      <c r="S566">
        <f t="shared" si="204"/>
        <v>0</v>
      </c>
      <c r="T566">
        <f t="shared" si="217"/>
        <v>0</v>
      </c>
      <c r="U566">
        <f t="shared" si="205"/>
        <v>0</v>
      </c>
      <c r="V566">
        <f t="shared" si="206"/>
        <v>0</v>
      </c>
      <c r="W566">
        <f t="shared" si="218"/>
        <v>0</v>
      </c>
      <c r="X566">
        <f>IF($B$15,_xlfn.IFNA(INDEX(תמותה!$A$1:$E$121,MATCH(U566,תמותה!$A$1:A$121,0),IF($B$11="זכר",2,4)),1),0)</f>
        <v>0</v>
      </c>
      <c r="Y566">
        <f>IF($B$15,_xlfn.IFNA(INDEX('שיפור תמותה'!$A$1:$E$8743,MATCH(U566&amp;V566,'שיפור תמותה'!$C$1:$C$8743,0),IF($B$11="זכר",4,5)),1),0)</f>
        <v>0</v>
      </c>
      <c r="Z566">
        <f>IF($B$15,_xlfn.IFNA(INDEX('שיפור תמותה'!$A$1:$E$8743,MATCH(U566&amp;V566-1,'שיפור תמותה'!$C$1:$C$8743,0),IF($B$11="זכר",4,5)),1),0)</f>
        <v>0</v>
      </c>
      <c r="AA566">
        <f t="shared" si="207"/>
        <v>0</v>
      </c>
      <c r="AB566">
        <f t="shared" si="219"/>
        <v>0</v>
      </c>
      <c r="AC566">
        <f>IF($B$15,_xlfn.IFNA(INDEX(תמותה!$A$1:$E$121,MATCH(U566,תמותה!$A$1:A$121,0),IF($B$11="זכר",3,5)),1),0)</f>
        <v>0</v>
      </c>
      <c r="AD566">
        <f t="shared" si="208"/>
        <v>0</v>
      </c>
      <c r="AE566">
        <f t="shared" si="209"/>
        <v>0</v>
      </c>
      <c r="AF566">
        <f t="shared" si="220"/>
        <v>0</v>
      </c>
      <c r="AG566">
        <f t="shared" si="221"/>
        <v>0</v>
      </c>
      <c r="AH566">
        <f t="shared" si="222"/>
        <v>0</v>
      </c>
      <c r="AI566">
        <f t="shared" si="223"/>
        <v>0</v>
      </c>
      <c r="AJ566">
        <f t="shared" si="224"/>
        <v>0</v>
      </c>
    </row>
    <row r="567" spans="5:36" x14ac:dyDescent="0.2">
      <c r="E567">
        <f t="shared" si="210"/>
        <v>0</v>
      </c>
      <c r="F567">
        <f t="shared" si="200"/>
        <v>0</v>
      </c>
      <c r="G567">
        <f t="shared" si="201"/>
        <v>0</v>
      </c>
      <c r="H567">
        <f t="shared" si="202"/>
        <v>0</v>
      </c>
      <c r="I567">
        <f t="shared" si="211"/>
        <v>0</v>
      </c>
      <c r="J567">
        <f t="shared" si="212"/>
        <v>0</v>
      </c>
      <c r="K567">
        <f t="shared" si="213"/>
        <v>0</v>
      </c>
      <c r="L567">
        <f t="shared" si="214"/>
        <v>0</v>
      </c>
      <c r="M567">
        <f t="shared" si="215"/>
        <v>0</v>
      </c>
      <c r="N567">
        <f t="shared" si="216"/>
        <v>0</v>
      </c>
      <c r="O567">
        <f>IF($B$14,_xlfn.IFNA(INDEX(תמותה!$A$1:$E$121,MATCH(F567,תמותה!$A$1:A$121,0),IF($B$9="זכר",2,4)),1),0)</f>
        <v>0</v>
      </c>
      <c r="P567">
        <f>IF($B$14,_xlfn.IFNA(INDEX('שיפור תמותה'!$A$1:$E$8743,MATCH(F567&amp;G567,'שיפור תמותה'!$C$1:$C$8743,0),IF($B$9="זכר",4,5)),1),0)</f>
        <v>0</v>
      </c>
      <c r="Q567">
        <f>IF($B$14,_xlfn.IFNA(INDEX('שיפור תמותה'!$A$1:$E$8743,MATCH(F567&amp;G567-1,'שיפור תמותה'!$C$1:$C$8743,0),IF($B$9="זכר",4,5)),1),0)</f>
        <v>0</v>
      </c>
      <c r="R567">
        <f t="shared" si="203"/>
        <v>0</v>
      </c>
      <c r="S567">
        <f t="shared" si="204"/>
        <v>0</v>
      </c>
      <c r="T567">
        <f t="shared" si="217"/>
        <v>0</v>
      </c>
      <c r="U567">
        <f t="shared" si="205"/>
        <v>0</v>
      </c>
      <c r="V567">
        <f t="shared" si="206"/>
        <v>0</v>
      </c>
      <c r="W567">
        <f t="shared" si="218"/>
        <v>0</v>
      </c>
      <c r="X567">
        <f>IF($B$15,_xlfn.IFNA(INDEX(תמותה!$A$1:$E$121,MATCH(U567,תמותה!$A$1:A$121,0),IF($B$11="זכר",2,4)),1),0)</f>
        <v>0</v>
      </c>
      <c r="Y567">
        <f>IF($B$15,_xlfn.IFNA(INDEX('שיפור תמותה'!$A$1:$E$8743,MATCH(U567&amp;V567,'שיפור תמותה'!$C$1:$C$8743,0),IF($B$11="זכר",4,5)),1),0)</f>
        <v>0</v>
      </c>
      <c r="Z567">
        <f>IF($B$15,_xlfn.IFNA(INDEX('שיפור תמותה'!$A$1:$E$8743,MATCH(U567&amp;V567-1,'שיפור תמותה'!$C$1:$C$8743,0),IF($B$11="זכר",4,5)),1),0)</f>
        <v>0</v>
      </c>
      <c r="AA567">
        <f t="shared" si="207"/>
        <v>0</v>
      </c>
      <c r="AB567">
        <f t="shared" si="219"/>
        <v>0</v>
      </c>
      <c r="AC567">
        <f>IF($B$15,_xlfn.IFNA(INDEX(תמותה!$A$1:$E$121,MATCH(U567,תמותה!$A$1:A$121,0),IF($B$11="זכר",3,5)),1),0)</f>
        <v>0</v>
      </c>
      <c r="AD567">
        <f t="shared" si="208"/>
        <v>0</v>
      </c>
      <c r="AE567">
        <f t="shared" si="209"/>
        <v>0</v>
      </c>
      <c r="AF567">
        <f t="shared" si="220"/>
        <v>0</v>
      </c>
      <c r="AG567">
        <f t="shared" si="221"/>
        <v>0</v>
      </c>
      <c r="AH567">
        <f t="shared" si="222"/>
        <v>0</v>
      </c>
      <c r="AI567">
        <f t="shared" si="223"/>
        <v>0</v>
      </c>
      <c r="AJ567">
        <f t="shared" si="224"/>
        <v>0</v>
      </c>
    </row>
    <row r="568" spans="5:36" x14ac:dyDescent="0.2">
      <c r="E568">
        <f t="shared" si="210"/>
        <v>0</v>
      </c>
      <c r="F568">
        <f t="shared" si="200"/>
        <v>0</v>
      </c>
      <c r="G568">
        <f t="shared" si="201"/>
        <v>0</v>
      </c>
      <c r="H568">
        <f t="shared" si="202"/>
        <v>0</v>
      </c>
      <c r="I568">
        <f t="shared" si="211"/>
        <v>0</v>
      </c>
      <c r="J568">
        <f t="shared" si="212"/>
        <v>0</v>
      </c>
      <c r="K568">
        <f t="shared" si="213"/>
        <v>0</v>
      </c>
      <c r="L568">
        <f t="shared" si="214"/>
        <v>0</v>
      </c>
      <c r="M568">
        <f t="shared" si="215"/>
        <v>0</v>
      </c>
      <c r="N568">
        <f t="shared" si="216"/>
        <v>0</v>
      </c>
      <c r="O568">
        <f>IF($B$14,_xlfn.IFNA(INDEX(תמותה!$A$1:$E$121,MATCH(F568,תמותה!$A$1:A$121,0),IF($B$9="זכר",2,4)),1),0)</f>
        <v>0</v>
      </c>
      <c r="P568">
        <f>IF($B$14,_xlfn.IFNA(INDEX('שיפור תמותה'!$A$1:$E$8743,MATCH(F568&amp;G568,'שיפור תמותה'!$C$1:$C$8743,0),IF($B$9="זכר",4,5)),1),0)</f>
        <v>0</v>
      </c>
      <c r="Q568">
        <f>IF($B$14,_xlfn.IFNA(INDEX('שיפור תמותה'!$A$1:$E$8743,MATCH(F568&amp;G568-1,'שיפור תמותה'!$C$1:$C$8743,0),IF($B$9="זכר",4,5)),1),0)</f>
        <v>0</v>
      </c>
      <c r="R568">
        <f t="shared" si="203"/>
        <v>0</v>
      </c>
      <c r="S568">
        <f t="shared" si="204"/>
        <v>0</v>
      </c>
      <c r="T568">
        <f t="shared" si="217"/>
        <v>0</v>
      </c>
      <c r="U568">
        <f t="shared" si="205"/>
        <v>0</v>
      </c>
      <c r="V568">
        <f t="shared" si="206"/>
        <v>0</v>
      </c>
      <c r="W568">
        <f t="shared" si="218"/>
        <v>0</v>
      </c>
      <c r="X568">
        <f>IF($B$15,_xlfn.IFNA(INDEX(תמותה!$A$1:$E$121,MATCH(U568,תמותה!$A$1:A$121,0),IF($B$11="זכר",2,4)),1),0)</f>
        <v>0</v>
      </c>
      <c r="Y568">
        <f>IF($B$15,_xlfn.IFNA(INDEX('שיפור תמותה'!$A$1:$E$8743,MATCH(U568&amp;V568,'שיפור תמותה'!$C$1:$C$8743,0),IF($B$11="זכר",4,5)),1),0)</f>
        <v>0</v>
      </c>
      <c r="Z568">
        <f>IF($B$15,_xlfn.IFNA(INDEX('שיפור תמותה'!$A$1:$E$8743,MATCH(U568&amp;V568-1,'שיפור תמותה'!$C$1:$C$8743,0),IF($B$11="זכר",4,5)),1),0)</f>
        <v>0</v>
      </c>
      <c r="AA568">
        <f t="shared" si="207"/>
        <v>0</v>
      </c>
      <c r="AB568">
        <f t="shared" si="219"/>
        <v>0</v>
      </c>
      <c r="AC568">
        <f>IF($B$15,_xlfn.IFNA(INDEX(תמותה!$A$1:$E$121,MATCH(U568,תמותה!$A$1:A$121,0),IF($B$11="זכר",3,5)),1),0)</f>
        <v>0</v>
      </c>
      <c r="AD568">
        <f t="shared" si="208"/>
        <v>0</v>
      </c>
      <c r="AE568">
        <f t="shared" si="209"/>
        <v>0</v>
      </c>
      <c r="AF568">
        <f t="shared" si="220"/>
        <v>0</v>
      </c>
      <c r="AG568">
        <f t="shared" si="221"/>
        <v>0</v>
      </c>
      <c r="AH568">
        <f t="shared" si="222"/>
        <v>0</v>
      </c>
      <c r="AI568">
        <f t="shared" si="223"/>
        <v>0</v>
      </c>
      <c r="AJ568">
        <f t="shared" si="224"/>
        <v>0</v>
      </c>
    </row>
    <row r="569" spans="5:36" x14ac:dyDescent="0.2">
      <c r="E569">
        <f t="shared" si="210"/>
        <v>0</v>
      </c>
      <c r="F569">
        <f t="shared" si="200"/>
        <v>0</v>
      </c>
      <c r="G569">
        <f t="shared" si="201"/>
        <v>0</v>
      </c>
      <c r="H569">
        <f t="shared" si="202"/>
        <v>0</v>
      </c>
      <c r="I569">
        <f t="shared" si="211"/>
        <v>0</v>
      </c>
      <c r="J569">
        <f t="shared" si="212"/>
        <v>0</v>
      </c>
      <c r="K569">
        <f t="shared" si="213"/>
        <v>0</v>
      </c>
      <c r="L569">
        <f t="shared" si="214"/>
        <v>0</v>
      </c>
      <c r="M569">
        <f t="shared" si="215"/>
        <v>0</v>
      </c>
      <c r="N569">
        <f t="shared" si="216"/>
        <v>0</v>
      </c>
      <c r="O569">
        <f>IF($B$14,_xlfn.IFNA(INDEX(תמותה!$A$1:$E$121,MATCH(F569,תמותה!$A$1:A$121,0),IF($B$9="זכר",2,4)),1),0)</f>
        <v>0</v>
      </c>
      <c r="P569">
        <f>IF($B$14,_xlfn.IFNA(INDEX('שיפור תמותה'!$A$1:$E$8743,MATCH(F569&amp;G569,'שיפור תמותה'!$C$1:$C$8743,0),IF($B$9="זכר",4,5)),1),0)</f>
        <v>0</v>
      </c>
      <c r="Q569">
        <f>IF($B$14,_xlfn.IFNA(INDEX('שיפור תמותה'!$A$1:$E$8743,MATCH(F569&amp;G569-1,'שיפור תמותה'!$C$1:$C$8743,0),IF($B$9="זכר",4,5)),1),0)</f>
        <v>0</v>
      </c>
      <c r="R569">
        <f t="shared" si="203"/>
        <v>0</v>
      </c>
      <c r="S569">
        <f t="shared" si="204"/>
        <v>0</v>
      </c>
      <c r="T569">
        <f t="shared" si="217"/>
        <v>0</v>
      </c>
      <c r="U569">
        <f t="shared" si="205"/>
        <v>0</v>
      </c>
      <c r="V569">
        <f t="shared" si="206"/>
        <v>0</v>
      </c>
      <c r="W569">
        <f t="shared" si="218"/>
        <v>0</v>
      </c>
      <c r="X569">
        <f>IF($B$15,_xlfn.IFNA(INDEX(תמותה!$A$1:$E$121,MATCH(U569,תמותה!$A$1:A$121,0),IF($B$11="זכר",2,4)),1),0)</f>
        <v>0</v>
      </c>
      <c r="Y569">
        <f>IF($B$15,_xlfn.IFNA(INDEX('שיפור תמותה'!$A$1:$E$8743,MATCH(U569&amp;V569,'שיפור תמותה'!$C$1:$C$8743,0),IF($B$11="זכר",4,5)),1),0)</f>
        <v>0</v>
      </c>
      <c r="Z569">
        <f>IF($B$15,_xlfn.IFNA(INDEX('שיפור תמותה'!$A$1:$E$8743,MATCH(U569&amp;V569-1,'שיפור תמותה'!$C$1:$C$8743,0),IF($B$11="זכר",4,5)),1),0)</f>
        <v>0</v>
      </c>
      <c r="AA569">
        <f t="shared" si="207"/>
        <v>0</v>
      </c>
      <c r="AB569">
        <f t="shared" si="219"/>
        <v>0</v>
      </c>
      <c r="AC569">
        <f>IF($B$15,_xlfn.IFNA(INDEX(תמותה!$A$1:$E$121,MATCH(U569,תמותה!$A$1:A$121,0),IF($B$11="זכר",3,5)),1),0)</f>
        <v>0</v>
      </c>
      <c r="AD569">
        <f t="shared" si="208"/>
        <v>0</v>
      </c>
      <c r="AE569">
        <f t="shared" si="209"/>
        <v>0</v>
      </c>
      <c r="AF569">
        <f t="shared" si="220"/>
        <v>0</v>
      </c>
      <c r="AG569">
        <f t="shared" si="221"/>
        <v>0</v>
      </c>
      <c r="AH569">
        <f t="shared" si="222"/>
        <v>0</v>
      </c>
      <c r="AI569">
        <f t="shared" si="223"/>
        <v>0</v>
      </c>
      <c r="AJ569">
        <f t="shared" si="224"/>
        <v>0</v>
      </c>
    </row>
    <row r="570" spans="5:36" x14ac:dyDescent="0.2">
      <c r="E570">
        <f t="shared" si="210"/>
        <v>0</v>
      </c>
      <c r="F570">
        <f t="shared" si="200"/>
        <v>0</v>
      </c>
      <c r="G570">
        <f t="shared" si="201"/>
        <v>0</v>
      </c>
      <c r="H570">
        <f t="shared" si="202"/>
        <v>0</v>
      </c>
      <c r="I570">
        <f t="shared" si="211"/>
        <v>0</v>
      </c>
      <c r="J570">
        <f t="shared" si="212"/>
        <v>0</v>
      </c>
      <c r="K570">
        <f t="shared" si="213"/>
        <v>0</v>
      </c>
      <c r="L570">
        <f t="shared" si="214"/>
        <v>0</v>
      </c>
      <c r="M570">
        <f t="shared" si="215"/>
        <v>0</v>
      </c>
      <c r="N570">
        <f t="shared" si="216"/>
        <v>0</v>
      </c>
      <c r="O570">
        <f>IF($B$14,_xlfn.IFNA(INDEX(תמותה!$A$1:$E$121,MATCH(F570,תמותה!$A$1:A$121,0),IF($B$9="זכר",2,4)),1),0)</f>
        <v>0</v>
      </c>
      <c r="P570">
        <f>IF($B$14,_xlfn.IFNA(INDEX('שיפור תמותה'!$A$1:$E$8743,MATCH(F570&amp;G570,'שיפור תמותה'!$C$1:$C$8743,0),IF($B$9="זכר",4,5)),1),0)</f>
        <v>0</v>
      </c>
      <c r="Q570">
        <f>IF($B$14,_xlfn.IFNA(INDEX('שיפור תמותה'!$A$1:$E$8743,MATCH(F570&amp;G570-1,'שיפור תמותה'!$C$1:$C$8743,0),IF($B$9="זכר",4,5)),1),0)</f>
        <v>0</v>
      </c>
      <c r="R570">
        <f t="shared" si="203"/>
        <v>0</v>
      </c>
      <c r="S570">
        <f t="shared" si="204"/>
        <v>0</v>
      </c>
      <c r="T570">
        <f t="shared" si="217"/>
        <v>0</v>
      </c>
      <c r="U570">
        <f t="shared" si="205"/>
        <v>0</v>
      </c>
      <c r="V570">
        <f t="shared" si="206"/>
        <v>0</v>
      </c>
      <c r="W570">
        <f t="shared" si="218"/>
        <v>0</v>
      </c>
      <c r="X570">
        <f>IF($B$15,_xlfn.IFNA(INDEX(תמותה!$A$1:$E$121,MATCH(U570,תמותה!$A$1:A$121,0),IF($B$11="זכר",2,4)),1),0)</f>
        <v>0</v>
      </c>
      <c r="Y570">
        <f>IF($B$15,_xlfn.IFNA(INDEX('שיפור תמותה'!$A$1:$E$8743,MATCH(U570&amp;V570,'שיפור תמותה'!$C$1:$C$8743,0),IF($B$11="זכר",4,5)),1),0)</f>
        <v>0</v>
      </c>
      <c r="Z570">
        <f>IF($B$15,_xlfn.IFNA(INDEX('שיפור תמותה'!$A$1:$E$8743,MATCH(U570&amp;V570-1,'שיפור תמותה'!$C$1:$C$8743,0),IF($B$11="זכר",4,5)),1),0)</f>
        <v>0</v>
      </c>
      <c r="AA570">
        <f t="shared" si="207"/>
        <v>0</v>
      </c>
      <c r="AB570">
        <f t="shared" si="219"/>
        <v>0</v>
      </c>
      <c r="AC570">
        <f>IF($B$15,_xlfn.IFNA(INDEX(תמותה!$A$1:$E$121,MATCH(U570,תמותה!$A$1:A$121,0),IF($B$11="זכר",3,5)),1),0)</f>
        <v>0</v>
      </c>
      <c r="AD570">
        <f t="shared" si="208"/>
        <v>0</v>
      </c>
      <c r="AE570">
        <f t="shared" si="209"/>
        <v>0</v>
      </c>
      <c r="AF570">
        <f t="shared" si="220"/>
        <v>0</v>
      </c>
      <c r="AG570">
        <f t="shared" si="221"/>
        <v>0</v>
      </c>
      <c r="AH570">
        <f t="shared" si="222"/>
        <v>0</v>
      </c>
      <c r="AI570">
        <f t="shared" si="223"/>
        <v>0</v>
      </c>
      <c r="AJ570">
        <f t="shared" si="224"/>
        <v>0</v>
      </c>
    </row>
    <row r="571" spans="5:36" x14ac:dyDescent="0.2">
      <c r="E571">
        <f t="shared" si="210"/>
        <v>0</v>
      </c>
      <c r="F571">
        <f t="shared" si="200"/>
        <v>0</v>
      </c>
      <c r="G571">
        <f t="shared" si="201"/>
        <v>0</v>
      </c>
      <c r="H571">
        <f t="shared" si="202"/>
        <v>0</v>
      </c>
      <c r="I571">
        <f t="shared" si="211"/>
        <v>0</v>
      </c>
      <c r="J571">
        <f t="shared" si="212"/>
        <v>0</v>
      </c>
      <c r="K571">
        <f t="shared" si="213"/>
        <v>0</v>
      </c>
      <c r="L571">
        <f t="shared" si="214"/>
        <v>0</v>
      </c>
      <c r="M571">
        <f t="shared" si="215"/>
        <v>0</v>
      </c>
      <c r="N571">
        <f t="shared" si="216"/>
        <v>0</v>
      </c>
      <c r="O571">
        <f>IF($B$14,_xlfn.IFNA(INDEX(תמותה!$A$1:$E$121,MATCH(F571,תמותה!$A$1:A$121,0),IF($B$9="זכר",2,4)),1),0)</f>
        <v>0</v>
      </c>
      <c r="P571">
        <f>IF($B$14,_xlfn.IFNA(INDEX('שיפור תמותה'!$A$1:$E$8743,MATCH(F571&amp;G571,'שיפור תמותה'!$C$1:$C$8743,0),IF($B$9="זכר",4,5)),1),0)</f>
        <v>0</v>
      </c>
      <c r="Q571">
        <f>IF($B$14,_xlfn.IFNA(INDEX('שיפור תמותה'!$A$1:$E$8743,MATCH(F571&amp;G571-1,'שיפור תמותה'!$C$1:$C$8743,0),IF($B$9="זכר",4,5)),1),0)</f>
        <v>0</v>
      </c>
      <c r="R571">
        <f t="shared" si="203"/>
        <v>0</v>
      </c>
      <c r="S571">
        <f t="shared" si="204"/>
        <v>0</v>
      </c>
      <c r="T571">
        <f t="shared" si="217"/>
        <v>0</v>
      </c>
      <c r="U571">
        <f t="shared" si="205"/>
        <v>0</v>
      </c>
      <c r="V571">
        <f t="shared" si="206"/>
        <v>0</v>
      </c>
      <c r="W571">
        <f t="shared" si="218"/>
        <v>0</v>
      </c>
      <c r="X571">
        <f>IF($B$15,_xlfn.IFNA(INDEX(תמותה!$A$1:$E$121,MATCH(U571,תמותה!$A$1:A$121,0),IF($B$11="זכר",2,4)),1),0)</f>
        <v>0</v>
      </c>
      <c r="Y571">
        <f>IF($B$15,_xlfn.IFNA(INDEX('שיפור תמותה'!$A$1:$E$8743,MATCH(U571&amp;V571,'שיפור תמותה'!$C$1:$C$8743,0),IF($B$11="זכר",4,5)),1),0)</f>
        <v>0</v>
      </c>
      <c r="Z571">
        <f>IF($B$15,_xlfn.IFNA(INDEX('שיפור תמותה'!$A$1:$E$8743,MATCH(U571&amp;V571-1,'שיפור תמותה'!$C$1:$C$8743,0),IF($B$11="זכר",4,5)),1),0)</f>
        <v>0</v>
      </c>
      <c r="AA571">
        <f t="shared" si="207"/>
        <v>0</v>
      </c>
      <c r="AB571">
        <f t="shared" si="219"/>
        <v>0</v>
      </c>
      <c r="AC571">
        <f>IF($B$15,_xlfn.IFNA(INDEX(תמותה!$A$1:$E$121,MATCH(U571,תמותה!$A$1:A$121,0),IF($B$11="זכר",3,5)),1),0)</f>
        <v>0</v>
      </c>
      <c r="AD571">
        <f t="shared" si="208"/>
        <v>0</v>
      </c>
      <c r="AE571">
        <f t="shared" si="209"/>
        <v>0</v>
      </c>
      <c r="AF571">
        <f t="shared" si="220"/>
        <v>0</v>
      </c>
      <c r="AG571">
        <f t="shared" si="221"/>
        <v>0</v>
      </c>
      <c r="AH571">
        <f t="shared" si="222"/>
        <v>0</v>
      </c>
      <c r="AI571">
        <f t="shared" si="223"/>
        <v>0</v>
      </c>
      <c r="AJ571">
        <f t="shared" si="224"/>
        <v>0</v>
      </c>
    </row>
    <row r="572" spans="5:36" x14ac:dyDescent="0.2">
      <c r="E572">
        <f t="shared" si="210"/>
        <v>0</v>
      </c>
      <c r="F572">
        <f t="shared" si="200"/>
        <v>0</v>
      </c>
      <c r="G572">
        <f t="shared" si="201"/>
        <v>0</v>
      </c>
      <c r="H572">
        <f t="shared" si="202"/>
        <v>0</v>
      </c>
      <c r="I572">
        <f t="shared" si="211"/>
        <v>0</v>
      </c>
      <c r="J572">
        <f t="shared" si="212"/>
        <v>0</v>
      </c>
      <c r="K572">
        <f t="shared" si="213"/>
        <v>0</v>
      </c>
      <c r="L572">
        <f t="shared" si="214"/>
        <v>0</v>
      </c>
      <c r="M572">
        <f t="shared" si="215"/>
        <v>0</v>
      </c>
      <c r="N572">
        <f t="shared" si="216"/>
        <v>0</v>
      </c>
      <c r="O572">
        <f>IF($B$14,_xlfn.IFNA(INDEX(תמותה!$A$1:$E$121,MATCH(F572,תמותה!$A$1:A$121,0),IF($B$9="זכר",2,4)),1),0)</f>
        <v>0</v>
      </c>
      <c r="P572">
        <f>IF($B$14,_xlfn.IFNA(INDEX('שיפור תמותה'!$A$1:$E$8743,MATCH(F572&amp;G572,'שיפור תמותה'!$C$1:$C$8743,0),IF($B$9="זכר",4,5)),1),0)</f>
        <v>0</v>
      </c>
      <c r="Q572">
        <f>IF($B$14,_xlfn.IFNA(INDEX('שיפור תמותה'!$A$1:$E$8743,MATCH(F572&amp;G572-1,'שיפור תמותה'!$C$1:$C$8743,0),IF($B$9="זכר",4,5)),1),0)</f>
        <v>0</v>
      </c>
      <c r="R572">
        <f t="shared" si="203"/>
        <v>0</v>
      </c>
      <c r="S572">
        <f t="shared" si="204"/>
        <v>0</v>
      </c>
      <c r="T572">
        <f t="shared" si="217"/>
        <v>0</v>
      </c>
      <c r="U572">
        <f t="shared" si="205"/>
        <v>0</v>
      </c>
      <c r="V572">
        <f t="shared" si="206"/>
        <v>0</v>
      </c>
      <c r="W572">
        <f t="shared" si="218"/>
        <v>0</v>
      </c>
      <c r="X572">
        <f>IF($B$15,_xlfn.IFNA(INDEX(תמותה!$A$1:$E$121,MATCH(U572,תמותה!$A$1:A$121,0),IF($B$11="זכר",2,4)),1),0)</f>
        <v>0</v>
      </c>
      <c r="Y572">
        <f>IF($B$15,_xlfn.IFNA(INDEX('שיפור תמותה'!$A$1:$E$8743,MATCH(U572&amp;V572,'שיפור תמותה'!$C$1:$C$8743,0),IF($B$11="זכר",4,5)),1),0)</f>
        <v>0</v>
      </c>
      <c r="Z572">
        <f>IF($B$15,_xlfn.IFNA(INDEX('שיפור תמותה'!$A$1:$E$8743,MATCH(U572&amp;V572-1,'שיפור תמותה'!$C$1:$C$8743,0),IF($B$11="זכר",4,5)),1),0)</f>
        <v>0</v>
      </c>
      <c r="AA572">
        <f t="shared" si="207"/>
        <v>0</v>
      </c>
      <c r="AB572">
        <f t="shared" si="219"/>
        <v>0</v>
      </c>
      <c r="AC572">
        <f>IF($B$15,_xlfn.IFNA(INDEX(תמותה!$A$1:$E$121,MATCH(U572,תמותה!$A$1:A$121,0),IF($B$11="זכר",3,5)),1),0)</f>
        <v>0</v>
      </c>
      <c r="AD572">
        <f t="shared" si="208"/>
        <v>0</v>
      </c>
      <c r="AE572">
        <f t="shared" si="209"/>
        <v>0</v>
      </c>
      <c r="AF572">
        <f t="shared" si="220"/>
        <v>0</v>
      </c>
      <c r="AG572">
        <f t="shared" si="221"/>
        <v>0</v>
      </c>
      <c r="AH572">
        <f t="shared" si="222"/>
        <v>0</v>
      </c>
      <c r="AI572">
        <f t="shared" si="223"/>
        <v>0</v>
      </c>
      <c r="AJ572">
        <f t="shared" si="224"/>
        <v>0</v>
      </c>
    </row>
    <row r="573" spans="5:36" x14ac:dyDescent="0.2">
      <c r="E573">
        <f t="shared" si="210"/>
        <v>0</v>
      </c>
      <c r="F573">
        <f t="shared" si="200"/>
        <v>0</v>
      </c>
      <c r="G573">
        <f t="shared" si="201"/>
        <v>0</v>
      </c>
      <c r="H573">
        <f t="shared" si="202"/>
        <v>0</v>
      </c>
      <c r="I573">
        <f t="shared" si="211"/>
        <v>0</v>
      </c>
      <c r="J573">
        <f t="shared" si="212"/>
        <v>0</v>
      </c>
      <c r="K573">
        <f t="shared" si="213"/>
        <v>0</v>
      </c>
      <c r="L573">
        <f t="shared" si="214"/>
        <v>0</v>
      </c>
      <c r="M573">
        <f t="shared" si="215"/>
        <v>0</v>
      </c>
      <c r="N573">
        <f t="shared" si="216"/>
        <v>0</v>
      </c>
      <c r="O573">
        <f>IF($B$14,_xlfn.IFNA(INDEX(תמותה!$A$1:$E$121,MATCH(F573,תמותה!$A$1:A$121,0),IF($B$9="זכר",2,4)),1),0)</f>
        <v>0</v>
      </c>
      <c r="P573">
        <f>IF($B$14,_xlfn.IFNA(INDEX('שיפור תמותה'!$A$1:$E$8743,MATCH(F573&amp;G573,'שיפור תמותה'!$C$1:$C$8743,0),IF($B$9="זכר",4,5)),1),0)</f>
        <v>0</v>
      </c>
      <c r="Q573">
        <f>IF($B$14,_xlfn.IFNA(INDEX('שיפור תמותה'!$A$1:$E$8743,MATCH(F573&amp;G573-1,'שיפור תמותה'!$C$1:$C$8743,0),IF($B$9="זכר",4,5)),1),0)</f>
        <v>0</v>
      </c>
      <c r="R573">
        <f t="shared" si="203"/>
        <v>0</v>
      </c>
      <c r="S573">
        <f t="shared" si="204"/>
        <v>0</v>
      </c>
      <c r="T573">
        <f t="shared" si="217"/>
        <v>0</v>
      </c>
      <c r="U573">
        <f t="shared" si="205"/>
        <v>0</v>
      </c>
      <c r="V573">
        <f t="shared" si="206"/>
        <v>0</v>
      </c>
      <c r="W573">
        <f t="shared" si="218"/>
        <v>0</v>
      </c>
      <c r="X573">
        <f>IF($B$15,_xlfn.IFNA(INDEX(תמותה!$A$1:$E$121,MATCH(U573,תמותה!$A$1:A$121,0),IF($B$11="זכר",2,4)),1),0)</f>
        <v>0</v>
      </c>
      <c r="Y573">
        <f>IF($B$15,_xlfn.IFNA(INDEX('שיפור תמותה'!$A$1:$E$8743,MATCH(U573&amp;V573,'שיפור תמותה'!$C$1:$C$8743,0),IF($B$11="זכר",4,5)),1),0)</f>
        <v>0</v>
      </c>
      <c r="Z573">
        <f>IF($B$15,_xlfn.IFNA(INDEX('שיפור תמותה'!$A$1:$E$8743,MATCH(U573&amp;V573-1,'שיפור תמותה'!$C$1:$C$8743,0),IF($B$11="זכר",4,5)),1),0)</f>
        <v>0</v>
      </c>
      <c r="AA573">
        <f t="shared" si="207"/>
        <v>0</v>
      </c>
      <c r="AB573">
        <f t="shared" si="219"/>
        <v>0</v>
      </c>
      <c r="AC573">
        <f>IF($B$15,_xlfn.IFNA(INDEX(תמותה!$A$1:$E$121,MATCH(U573,תמותה!$A$1:A$121,0),IF($B$11="זכר",3,5)),1),0)</f>
        <v>0</v>
      </c>
      <c r="AD573">
        <f t="shared" si="208"/>
        <v>0</v>
      </c>
      <c r="AE573">
        <f t="shared" si="209"/>
        <v>0</v>
      </c>
      <c r="AF573">
        <f t="shared" si="220"/>
        <v>0</v>
      </c>
      <c r="AG573">
        <f t="shared" si="221"/>
        <v>0</v>
      </c>
      <c r="AH573">
        <f t="shared" si="222"/>
        <v>0</v>
      </c>
      <c r="AI573">
        <f t="shared" si="223"/>
        <v>0</v>
      </c>
      <c r="AJ573">
        <f t="shared" si="224"/>
        <v>0</v>
      </c>
    </row>
    <row r="574" spans="5:36" x14ac:dyDescent="0.2">
      <c r="E574">
        <f t="shared" si="210"/>
        <v>0</v>
      </c>
      <c r="F574">
        <f t="shared" si="200"/>
        <v>0</v>
      </c>
      <c r="G574">
        <f t="shared" si="201"/>
        <v>0</v>
      </c>
      <c r="H574">
        <f t="shared" si="202"/>
        <v>0</v>
      </c>
      <c r="I574">
        <f t="shared" si="211"/>
        <v>0</v>
      </c>
      <c r="J574">
        <f t="shared" si="212"/>
        <v>0</v>
      </c>
      <c r="K574">
        <f t="shared" si="213"/>
        <v>0</v>
      </c>
      <c r="L574">
        <f t="shared" si="214"/>
        <v>0</v>
      </c>
      <c r="M574">
        <f t="shared" si="215"/>
        <v>0</v>
      </c>
      <c r="N574">
        <f t="shared" si="216"/>
        <v>0</v>
      </c>
      <c r="O574">
        <f>IF($B$14,_xlfn.IFNA(INDEX(תמותה!$A$1:$E$121,MATCH(F574,תמותה!$A$1:A$121,0),IF($B$9="זכר",2,4)),1),0)</f>
        <v>0</v>
      </c>
      <c r="P574">
        <f>IF($B$14,_xlfn.IFNA(INDEX('שיפור תמותה'!$A$1:$E$8743,MATCH(F574&amp;G574,'שיפור תמותה'!$C$1:$C$8743,0),IF($B$9="זכר",4,5)),1),0)</f>
        <v>0</v>
      </c>
      <c r="Q574">
        <f>IF($B$14,_xlfn.IFNA(INDEX('שיפור תמותה'!$A$1:$E$8743,MATCH(F574&amp;G574-1,'שיפור תמותה'!$C$1:$C$8743,0),IF($B$9="זכר",4,5)),1),0)</f>
        <v>0</v>
      </c>
      <c r="R574">
        <f t="shared" si="203"/>
        <v>0</v>
      </c>
      <c r="S574">
        <f t="shared" si="204"/>
        <v>0</v>
      </c>
      <c r="T574">
        <f t="shared" si="217"/>
        <v>0</v>
      </c>
      <c r="U574">
        <f t="shared" si="205"/>
        <v>0</v>
      </c>
      <c r="V574">
        <f t="shared" si="206"/>
        <v>0</v>
      </c>
      <c r="W574">
        <f t="shared" si="218"/>
        <v>0</v>
      </c>
      <c r="X574">
        <f>IF($B$15,_xlfn.IFNA(INDEX(תמותה!$A$1:$E$121,MATCH(U574,תמותה!$A$1:A$121,0),IF($B$11="זכר",2,4)),1),0)</f>
        <v>0</v>
      </c>
      <c r="Y574">
        <f>IF($B$15,_xlfn.IFNA(INDEX('שיפור תמותה'!$A$1:$E$8743,MATCH(U574&amp;V574,'שיפור תמותה'!$C$1:$C$8743,0),IF($B$11="זכר",4,5)),1),0)</f>
        <v>0</v>
      </c>
      <c r="Z574">
        <f>IF($B$15,_xlfn.IFNA(INDEX('שיפור תמותה'!$A$1:$E$8743,MATCH(U574&amp;V574-1,'שיפור תמותה'!$C$1:$C$8743,0),IF($B$11="זכר",4,5)),1),0)</f>
        <v>0</v>
      </c>
      <c r="AA574">
        <f t="shared" si="207"/>
        <v>0</v>
      </c>
      <c r="AB574">
        <f t="shared" si="219"/>
        <v>0</v>
      </c>
      <c r="AC574">
        <f>IF($B$15,_xlfn.IFNA(INDEX(תמותה!$A$1:$E$121,MATCH(U574,תמותה!$A$1:A$121,0),IF($B$11="זכר",3,5)),1),0)</f>
        <v>0</v>
      </c>
      <c r="AD574">
        <f t="shared" si="208"/>
        <v>0</v>
      </c>
      <c r="AE574">
        <f t="shared" si="209"/>
        <v>0</v>
      </c>
      <c r="AF574">
        <f t="shared" si="220"/>
        <v>0</v>
      </c>
      <c r="AG574">
        <f t="shared" si="221"/>
        <v>0</v>
      </c>
      <c r="AH574">
        <f t="shared" si="222"/>
        <v>0</v>
      </c>
      <c r="AI574">
        <f t="shared" si="223"/>
        <v>0</v>
      </c>
      <c r="AJ574">
        <f t="shared" si="224"/>
        <v>0</v>
      </c>
    </row>
    <row r="575" spans="5:36" x14ac:dyDescent="0.2">
      <c r="E575">
        <f t="shared" si="210"/>
        <v>0</v>
      </c>
      <c r="F575">
        <f t="shared" si="200"/>
        <v>0</v>
      </c>
      <c r="G575">
        <f t="shared" si="201"/>
        <v>0</v>
      </c>
      <c r="H575">
        <f t="shared" si="202"/>
        <v>0</v>
      </c>
      <c r="I575">
        <f t="shared" si="211"/>
        <v>0</v>
      </c>
      <c r="J575">
        <f t="shared" si="212"/>
        <v>0</v>
      </c>
      <c r="K575">
        <f t="shared" si="213"/>
        <v>0</v>
      </c>
      <c r="L575">
        <f t="shared" si="214"/>
        <v>0</v>
      </c>
      <c r="M575">
        <f t="shared" si="215"/>
        <v>0</v>
      </c>
      <c r="N575">
        <f t="shared" si="216"/>
        <v>0</v>
      </c>
      <c r="O575">
        <f>IF($B$14,_xlfn.IFNA(INDEX(תמותה!$A$1:$E$121,MATCH(F575,תמותה!$A$1:A$121,0),IF($B$9="זכר",2,4)),1),0)</f>
        <v>0</v>
      </c>
      <c r="P575">
        <f>IF($B$14,_xlfn.IFNA(INDEX('שיפור תמותה'!$A$1:$E$8743,MATCH(F575&amp;G575,'שיפור תמותה'!$C$1:$C$8743,0),IF($B$9="זכר",4,5)),1),0)</f>
        <v>0</v>
      </c>
      <c r="Q575">
        <f>IF($B$14,_xlfn.IFNA(INDEX('שיפור תמותה'!$A$1:$E$8743,MATCH(F575&amp;G575-1,'שיפור תמותה'!$C$1:$C$8743,0),IF($B$9="זכר",4,5)),1),0)</f>
        <v>0</v>
      </c>
      <c r="R575">
        <f t="shared" si="203"/>
        <v>0</v>
      </c>
      <c r="S575">
        <f t="shared" si="204"/>
        <v>0</v>
      </c>
      <c r="T575">
        <f t="shared" si="217"/>
        <v>0</v>
      </c>
      <c r="U575">
        <f t="shared" si="205"/>
        <v>0</v>
      </c>
      <c r="V575">
        <f t="shared" si="206"/>
        <v>0</v>
      </c>
      <c r="W575">
        <f t="shared" si="218"/>
        <v>0</v>
      </c>
      <c r="X575">
        <f>IF($B$15,_xlfn.IFNA(INDEX(תמותה!$A$1:$E$121,MATCH(U575,תמותה!$A$1:A$121,0),IF($B$11="זכר",2,4)),1),0)</f>
        <v>0</v>
      </c>
      <c r="Y575">
        <f>IF($B$15,_xlfn.IFNA(INDEX('שיפור תמותה'!$A$1:$E$8743,MATCH(U575&amp;V575,'שיפור תמותה'!$C$1:$C$8743,0),IF($B$11="זכר",4,5)),1),0)</f>
        <v>0</v>
      </c>
      <c r="Z575">
        <f>IF($B$15,_xlfn.IFNA(INDEX('שיפור תמותה'!$A$1:$E$8743,MATCH(U575&amp;V575-1,'שיפור תמותה'!$C$1:$C$8743,0),IF($B$11="זכר",4,5)),1),0)</f>
        <v>0</v>
      </c>
      <c r="AA575">
        <f t="shared" si="207"/>
        <v>0</v>
      </c>
      <c r="AB575">
        <f t="shared" si="219"/>
        <v>0</v>
      </c>
      <c r="AC575">
        <f>IF($B$15,_xlfn.IFNA(INDEX(תמותה!$A$1:$E$121,MATCH(U575,תמותה!$A$1:A$121,0),IF($B$11="זכר",3,5)),1),0)</f>
        <v>0</v>
      </c>
      <c r="AD575">
        <f t="shared" si="208"/>
        <v>0</v>
      </c>
      <c r="AE575">
        <f t="shared" si="209"/>
        <v>0</v>
      </c>
      <c r="AF575">
        <f t="shared" si="220"/>
        <v>0</v>
      </c>
      <c r="AG575">
        <f t="shared" si="221"/>
        <v>0</v>
      </c>
      <c r="AH575">
        <f t="shared" si="222"/>
        <v>0</v>
      </c>
      <c r="AI575">
        <f t="shared" si="223"/>
        <v>0</v>
      </c>
      <c r="AJ575">
        <f t="shared" si="224"/>
        <v>0</v>
      </c>
    </row>
    <row r="576" spans="5:36" x14ac:dyDescent="0.2">
      <c r="E576">
        <f t="shared" si="210"/>
        <v>0</v>
      </c>
      <c r="F576">
        <f t="shared" si="200"/>
        <v>0</v>
      </c>
      <c r="G576">
        <f t="shared" si="201"/>
        <v>0</v>
      </c>
      <c r="H576">
        <f t="shared" si="202"/>
        <v>0</v>
      </c>
      <c r="I576">
        <f t="shared" si="211"/>
        <v>0</v>
      </c>
      <c r="J576">
        <f t="shared" si="212"/>
        <v>0</v>
      </c>
      <c r="K576">
        <f t="shared" si="213"/>
        <v>0</v>
      </c>
      <c r="L576">
        <f t="shared" si="214"/>
        <v>0</v>
      </c>
      <c r="M576">
        <f t="shared" si="215"/>
        <v>0</v>
      </c>
      <c r="N576">
        <f t="shared" si="216"/>
        <v>0</v>
      </c>
      <c r="O576">
        <f>IF($B$14,_xlfn.IFNA(INDEX(תמותה!$A$1:$E$121,MATCH(F576,תמותה!$A$1:A$121,0),IF($B$9="זכר",2,4)),1),0)</f>
        <v>0</v>
      </c>
      <c r="P576">
        <f>IF($B$14,_xlfn.IFNA(INDEX('שיפור תמותה'!$A$1:$E$8743,MATCH(F576&amp;G576,'שיפור תמותה'!$C$1:$C$8743,0),IF($B$9="זכר",4,5)),1),0)</f>
        <v>0</v>
      </c>
      <c r="Q576">
        <f>IF($B$14,_xlfn.IFNA(INDEX('שיפור תמותה'!$A$1:$E$8743,MATCH(F576&amp;G576-1,'שיפור תמותה'!$C$1:$C$8743,0),IF($B$9="זכר",4,5)),1),0)</f>
        <v>0</v>
      </c>
      <c r="R576">
        <f t="shared" si="203"/>
        <v>0</v>
      </c>
      <c r="S576">
        <f t="shared" si="204"/>
        <v>0</v>
      </c>
      <c r="T576">
        <f t="shared" si="217"/>
        <v>0</v>
      </c>
      <c r="U576">
        <f t="shared" si="205"/>
        <v>0</v>
      </c>
      <c r="V576">
        <f t="shared" si="206"/>
        <v>0</v>
      </c>
      <c r="W576">
        <f t="shared" si="218"/>
        <v>0</v>
      </c>
      <c r="X576">
        <f>IF($B$15,_xlfn.IFNA(INDEX(תמותה!$A$1:$E$121,MATCH(U576,תמותה!$A$1:A$121,0),IF($B$11="זכר",2,4)),1),0)</f>
        <v>0</v>
      </c>
      <c r="Y576">
        <f>IF($B$15,_xlfn.IFNA(INDEX('שיפור תמותה'!$A$1:$E$8743,MATCH(U576&amp;V576,'שיפור תמותה'!$C$1:$C$8743,0),IF($B$11="זכר",4,5)),1),0)</f>
        <v>0</v>
      </c>
      <c r="Z576">
        <f>IF($B$15,_xlfn.IFNA(INDEX('שיפור תמותה'!$A$1:$E$8743,MATCH(U576&amp;V576-1,'שיפור תמותה'!$C$1:$C$8743,0),IF($B$11="זכר",4,5)),1),0)</f>
        <v>0</v>
      </c>
      <c r="AA576">
        <f t="shared" si="207"/>
        <v>0</v>
      </c>
      <c r="AB576">
        <f t="shared" si="219"/>
        <v>0</v>
      </c>
      <c r="AC576">
        <f>IF($B$15,_xlfn.IFNA(INDEX(תמותה!$A$1:$E$121,MATCH(U576,תמותה!$A$1:A$121,0),IF($B$11="זכר",3,5)),1),0)</f>
        <v>0</v>
      </c>
      <c r="AD576">
        <f t="shared" si="208"/>
        <v>0</v>
      </c>
      <c r="AE576">
        <f t="shared" si="209"/>
        <v>0</v>
      </c>
      <c r="AF576">
        <f t="shared" si="220"/>
        <v>0</v>
      </c>
      <c r="AG576">
        <f t="shared" si="221"/>
        <v>0</v>
      </c>
      <c r="AH576">
        <f t="shared" si="222"/>
        <v>0</v>
      </c>
      <c r="AI576">
        <f t="shared" si="223"/>
        <v>0</v>
      </c>
      <c r="AJ576">
        <f t="shared" si="224"/>
        <v>0</v>
      </c>
    </row>
    <row r="577" spans="5:36" x14ac:dyDescent="0.2">
      <c r="E577">
        <f t="shared" si="210"/>
        <v>0</v>
      </c>
      <c r="F577">
        <f t="shared" si="200"/>
        <v>0</v>
      </c>
      <c r="G577">
        <f t="shared" si="201"/>
        <v>0</v>
      </c>
      <c r="H577">
        <f t="shared" si="202"/>
        <v>0</v>
      </c>
      <c r="I577">
        <f t="shared" si="211"/>
        <v>0</v>
      </c>
      <c r="J577">
        <f t="shared" si="212"/>
        <v>0</v>
      </c>
      <c r="K577">
        <f t="shared" si="213"/>
        <v>0</v>
      </c>
      <c r="L577">
        <f t="shared" si="214"/>
        <v>0</v>
      </c>
      <c r="M577">
        <f t="shared" si="215"/>
        <v>0</v>
      </c>
      <c r="N577">
        <f t="shared" si="216"/>
        <v>0</v>
      </c>
      <c r="O577">
        <f>IF($B$14,_xlfn.IFNA(INDEX(תמותה!$A$1:$E$121,MATCH(F577,תמותה!$A$1:A$121,0),IF($B$9="זכר",2,4)),1),0)</f>
        <v>0</v>
      </c>
      <c r="P577">
        <f>IF($B$14,_xlfn.IFNA(INDEX('שיפור תמותה'!$A$1:$E$8743,MATCH(F577&amp;G577,'שיפור תמותה'!$C$1:$C$8743,0),IF($B$9="זכר",4,5)),1),0)</f>
        <v>0</v>
      </c>
      <c r="Q577">
        <f>IF($B$14,_xlfn.IFNA(INDEX('שיפור תמותה'!$A$1:$E$8743,MATCH(F577&amp;G577-1,'שיפור תמותה'!$C$1:$C$8743,0),IF($B$9="זכר",4,5)),1),0)</f>
        <v>0</v>
      </c>
      <c r="R577">
        <f t="shared" si="203"/>
        <v>0</v>
      </c>
      <c r="S577">
        <f t="shared" si="204"/>
        <v>0</v>
      </c>
      <c r="T577">
        <f t="shared" si="217"/>
        <v>0</v>
      </c>
      <c r="U577">
        <f t="shared" si="205"/>
        <v>0</v>
      </c>
      <c r="V577">
        <f t="shared" si="206"/>
        <v>0</v>
      </c>
      <c r="W577">
        <f t="shared" si="218"/>
        <v>0</v>
      </c>
      <c r="X577">
        <f>IF($B$15,_xlfn.IFNA(INDEX(תמותה!$A$1:$E$121,MATCH(U577,תמותה!$A$1:A$121,0),IF($B$11="זכר",2,4)),1),0)</f>
        <v>0</v>
      </c>
      <c r="Y577">
        <f>IF($B$15,_xlfn.IFNA(INDEX('שיפור תמותה'!$A$1:$E$8743,MATCH(U577&amp;V577,'שיפור תמותה'!$C$1:$C$8743,0),IF($B$11="זכר",4,5)),1),0)</f>
        <v>0</v>
      </c>
      <c r="Z577">
        <f>IF($B$15,_xlfn.IFNA(INDEX('שיפור תמותה'!$A$1:$E$8743,MATCH(U577&amp;V577-1,'שיפור תמותה'!$C$1:$C$8743,0),IF($B$11="זכר",4,5)),1),0)</f>
        <v>0</v>
      </c>
      <c r="AA577">
        <f t="shared" si="207"/>
        <v>0</v>
      </c>
      <c r="AB577">
        <f t="shared" si="219"/>
        <v>0</v>
      </c>
      <c r="AC577">
        <f>IF($B$15,_xlfn.IFNA(INDEX(תמותה!$A$1:$E$121,MATCH(U577,תמותה!$A$1:A$121,0),IF($B$11="זכר",3,5)),1),0)</f>
        <v>0</v>
      </c>
      <c r="AD577">
        <f t="shared" si="208"/>
        <v>0</v>
      </c>
      <c r="AE577">
        <f t="shared" si="209"/>
        <v>0</v>
      </c>
      <c r="AF577">
        <f t="shared" si="220"/>
        <v>0</v>
      </c>
      <c r="AG577">
        <f t="shared" si="221"/>
        <v>0</v>
      </c>
      <c r="AH577">
        <f t="shared" si="222"/>
        <v>0</v>
      </c>
      <c r="AI577">
        <f t="shared" si="223"/>
        <v>0</v>
      </c>
      <c r="AJ577">
        <f t="shared" si="224"/>
        <v>0</v>
      </c>
    </row>
    <row r="578" spans="5:36" x14ac:dyDescent="0.2">
      <c r="E578">
        <f t="shared" si="210"/>
        <v>0</v>
      </c>
      <c r="F578">
        <f t="shared" si="200"/>
        <v>0</v>
      </c>
      <c r="G578">
        <f t="shared" si="201"/>
        <v>0</v>
      </c>
      <c r="H578">
        <f t="shared" si="202"/>
        <v>0</v>
      </c>
      <c r="I578">
        <f t="shared" si="211"/>
        <v>0</v>
      </c>
      <c r="J578">
        <f t="shared" si="212"/>
        <v>0</v>
      </c>
      <c r="K578">
        <f t="shared" si="213"/>
        <v>0</v>
      </c>
      <c r="L578">
        <f t="shared" si="214"/>
        <v>0</v>
      </c>
      <c r="M578">
        <f t="shared" si="215"/>
        <v>0</v>
      </c>
      <c r="N578">
        <f t="shared" si="216"/>
        <v>0</v>
      </c>
      <c r="O578">
        <f>IF($B$14,_xlfn.IFNA(INDEX(תמותה!$A$1:$E$121,MATCH(F578,תמותה!$A$1:A$121,0),IF($B$9="זכר",2,4)),1),0)</f>
        <v>0</v>
      </c>
      <c r="P578">
        <f>IF($B$14,_xlfn.IFNA(INDEX('שיפור תמותה'!$A$1:$E$8743,MATCH(F578&amp;G578,'שיפור תמותה'!$C$1:$C$8743,0),IF($B$9="זכר",4,5)),1),0)</f>
        <v>0</v>
      </c>
      <c r="Q578">
        <f>IF($B$14,_xlfn.IFNA(INDEX('שיפור תמותה'!$A$1:$E$8743,MATCH(F578&amp;G578-1,'שיפור תמותה'!$C$1:$C$8743,0),IF($B$9="זכר",4,5)),1),0)</f>
        <v>0</v>
      </c>
      <c r="R578">
        <f t="shared" si="203"/>
        <v>0</v>
      </c>
      <c r="S578">
        <f t="shared" si="204"/>
        <v>0</v>
      </c>
      <c r="T578">
        <f t="shared" si="217"/>
        <v>0</v>
      </c>
      <c r="U578">
        <f t="shared" si="205"/>
        <v>0</v>
      </c>
      <c r="V578">
        <f t="shared" si="206"/>
        <v>0</v>
      </c>
      <c r="W578">
        <f t="shared" si="218"/>
        <v>0</v>
      </c>
      <c r="X578">
        <f>IF($B$15,_xlfn.IFNA(INDEX(תמותה!$A$1:$E$121,MATCH(U578,תמותה!$A$1:A$121,0),IF($B$11="זכר",2,4)),1),0)</f>
        <v>0</v>
      </c>
      <c r="Y578">
        <f>IF($B$15,_xlfn.IFNA(INDEX('שיפור תמותה'!$A$1:$E$8743,MATCH(U578&amp;V578,'שיפור תמותה'!$C$1:$C$8743,0),IF($B$11="זכר",4,5)),1),0)</f>
        <v>0</v>
      </c>
      <c r="Z578">
        <f>IF($B$15,_xlfn.IFNA(INDEX('שיפור תמותה'!$A$1:$E$8743,MATCH(U578&amp;V578-1,'שיפור תמותה'!$C$1:$C$8743,0),IF($B$11="זכר",4,5)),1),0)</f>
        <v>0</v>
      </c>
      <c r="AA578">
        <f t="shared" si="207"/>
        <v>0</v>
      </c>
      <c r="AB578">
        <f t="shared" si="219"/>
        <v>0</v>
      </c>
      <c r="AC578">
        <f>IF($B$15,_xlfn.IFNA(INDEX(תמותה!$A$1:$E$121,MATCH(U578,תמותה!$A$1:A$121,0),IF($B$11="זכר",3,5)),1),0)</f>
        <v>0</v>
      </c>
      <c r="AD578">
        <f t="shared" si="208"/>
        <v>0</v>
      </c>
      <c r="AE578">
        <f t="shared" si="209"/>
        <v>0</v>
      </c>
      <c r="AF578">
        <f t="shared" si="220"/>
        <v>0</v>
      </c>
      <c r="AG578">
        <f t="shared" si="221"/>
        <v>0</v>
      </c>
      <c r="AH578">
        <f t="shared" si="222"/>
        <v>0</v>
      </c>
      <c r="AI578">
        <f t="shared" si="223"/>
        <v>0</v>
      </c>
      <c r="AJ578">
        <f t="shared" si="224"/>
        <v>0</v>
      </c>
    </row>
    <row r="579" spans="5:36" x14ac:dyDescent="0.2">
      <c r="E579">
        <f t="shared" si="210"/>
        <v>0</v>
      </c>
      <c r="F579">
        <f t="shared" ref="F579:F642" si="225">IF($B$14,ROUNDDOWN(E579/12,0),0)</f>
        <v>0</v>
      </c>
      <c r="G579">
        <f t="shared" ref="G579:G642" si="226">IF($B$14,ROUNDDOWN(($B$7+E579)/12,0),0)</f>
        <v>0</v>
      </c>
      <c r="H579">
        <f t="shared" ref="H579:H642" si="227">IF($B$14,(1+$B$2)^((E579-$E$2+1)/12),0)</f>
        <v>0</v>
      </c>
      <c r="I579">
        <f t="shared" si="211"/>
        <v>0</v>
      </c>
      <c r="J579">
        <f t="shared" si="212"/>
        <v>0</v>
      </c>
      <c r="K579">
        <f t="shared" si="213"/>
        <v>0</v>
      </c>
      <c r="L579">
        <f t="shared" si="214"/>
        <v>0</v>
      </c>
      <c r="M579">
        <f t="shared" si="215"/>
        <v>0</v>
      </c>
      <c r="N579">
        <f t="shared" si="216"/>
        <v>0</v>
      </c>
      <c r="O579">
        <f>IF($B$14,_xlfn.IFNA(INDEX(תמותה!$A$1:$E$121,MATCH(F579,תמותה!$A$1:A$121,0),IF($B$9="זכר",2,4)),1),0)</f>
        <v>0</v>
      </c>
      <c r="P579">
        <f>IF($B$14,_xlfn.IFNA(INDEX('שיפור תמותה'!$A$1:$E$8743,MATCH(F579&amp;G579,'שיפור תמותה'!$C$1:$C$8743,0),IF($B$9="זכר",4,5)),1),0)</f>
        <v>0</v>
      </c>
      <c r="Q579">
        <f>IF($B$14,_xlfn.IFNA(INDEX('שיפור תמותה'!$A$1:$E$8743,MATCH(F579&amp;G579-1,'שיפור תמותה'!$C$1:$C$8743,0),IF($B$9="זכר",4,5)),1),0)</f>
        <v>0</v>
      </c>
      <c r="R579">
        <f t="shared" ref="R579:R642" si="228">IF($B$14,AVERAGE(P579:Q579),0)</f>
        <v>0</v>
      </c>
      <c r="S579">
        <f t="shared" ref="S579:S642" si="229">IF($B$14,IF(E579&lt;$B$12,(1-(1-O579)^(1/12))*R579,1),0)</f>
        <v>0</v>
      </c>
      <c r="T579">
        <f t="shared" si="217"/>
        <v>0</v>
      </c>
      <c r="U579">
        <f t="shared" ref="U579:U642" si="230">IF($B$15,ROUNDDOWN(T579/12,0),0)</f>
        <v>0</v>
      </c>
      <c r="V579">
        <f t="shared" ref="V579:V642" si="231">IF($B$15,ROUNDDOWN(($B$8+T579)/12,0),0)</f>
        <v>0</v>
      </c>
      <c r="W579">
        <f t="shared" si="218"/>
        <v>0</v>
      </c>
      <c r="X579">
        <f>IF($B$15,_xlfn.IFNA(INDEX(תמותה!$A$1:$E$121,MATCH(U579,תמותה!$A$1:A$121,0),IF($B$11="זכר",2,4)),1),0)</f>
        <v>0</v>
      </c>
      <c r="Y579">
        <f>IF($B$15,_xlfn.IFNA(INDEX('שיפור תמותה'!$A$1:$E$8743,MATCH(U579&amp;V579,'שיפור תמותה'!$C$1:$C$8743,0),IF($B$11="זכר",4,5)),1),0)</f>
        <v>0</v>
      </c>
      <c r="Z579">
        <f>IF($B$15,_xlfn.IFNA(INDEX('שיפור תמותה'!$A$1:$E$8743,MATCH(U579&amp;V579-1,'שיפור תמותה'!$C$1:$C$8743,0),IF($B$11="זכר",4,5)),1),0)</f>
        <v>0</v>
      </c>
      <c r="AA579">
        <f t="shared" ref="AA579:AA642" si="232">IF($B$15,AVERAGE(Y579:Z579),0)</f>
        <v>0</v>
      </c>
      <c r="AB579">
        <f t="shared" si="219"/>
        <v>0</v>
      </c>
      <c r="AC579">
        <f>IF($B$15,_xlfn.IFNA(INDEX(תמותה!$A$1:$E$121,MATCH(U579,תמותה!$A$1:A$121,0),IF($B$11="זכר",3,5)),1),0)</f>
        <v>0</v>
      </c>
      <c r="AD579">
        <f t="shared" ref="AD579:AD642" si="233">IF($B$15,IF(T579&lt;$B$12,(1-(1-X579)^(1/12))*AA579,1),0)</f>
        <v>0</v>
      </c>
      <c r="AE579">
        <f t="shared" ref="AE579:AE642" si="234">IF($B$15,IF(T579&lt;$B$12,(1-(1-AC579)^(1/12))*AA579,1),0)</f>
        <v>0</v>
      </c>
      <c r="AF579">
        <f t="shared" si="220"/>
        <v>0</v>
      </c>
      <c r="AG579">
        <f t="shared" si="221"/>
        <v>0</v>
      </c>
      <c r="AH579">
        <f t="shared" si="222"/>
        <v>0</v>
      </c>
      <c r="AI579">
        <f t="shared" si="223"/>
        <v>0</v>
      </c>
      <c r="AJ579">
        <f t="shared" si="224"/>
        <v>0</v>
      </c>
    </row>
    <row r="580" spans="5:36" x14ac:dyDescent="0.2">
      <c r="E580">
        <f t="shared" ref="E580:E643" si="235">IF($B$14,E579+1,0)</f>
        <v>0</v>
      </c>
      <c r="F580">
        <f t="shared" si="225"/>
        <v>0</v>
      </c>
      <c r="G580">
        <f t="shared" si="226"/>
        <v>0</v>
      </c>
      <c r="H580">
        <f t="shared" si="227"/>
        <v>0</v>
      </c>
      <c r="I580">
        <f t="shared" ref="I580:I643" si="236">IF($B$14,IF(E580&lt;=$B$3,IF(AND((E580-$E$2)&lt;0,E580&lt;$B$4),I579+1/H580,I579+N579/H580)),0)</f>
        <v>0</v>
      </c>
      <c r="J580">
        <f t="shared" ref="J580:J643" si="237">IF($B$14,IF(E580&lt;=$B$3,IF(AND((E580-$E$2)&lt;60,E580&lt;$B$4),J579+1/H580,J579+N579/H580)),0)</f>
        <v>0</v>
      </c>
      <c r="K580">
        <f t="shared" ref="K580:K643" si="238">IF($B$14,IF(E580&lt;=$B$3,IF(AND((E580-$E$2)&lt;120,E580&lt;$B$4),K579+1/H580,K579+N579/H580)),0)</f>
        <v>0</v>
      </c>
      <c r="L580">
        <f t="shared" ref="L580:L643" si="239">IF($B$14,IF(E580&lt;=$B$3,IF(AND((E580-$E$2)&lt;180,E580&lt;$B$4),L579+1/H580,L579+N579/H580)),0)</f>
        <v>0</v>
      </c>
      <c r="M580">
        <f t="shared" ref="M580:M643" si="240">IF($B$14,IF(E580&lt;=$B$3,IF(AND((E580-$E$2)&lt;240,E580&lt;$B$4),M579+1/H580,M579+N579/H580)),0)</f>
        <v>0</v>
      </c>
      <c r="N580">
        <f t="shared" ref="N580:N643" si="241">IF($B$14,N579*(1-S580),0)</f>
        <v>0</v>
      </c>
      <c r="O580">
        <f>IF($B$14,_xlfn.IFNA(INDEX(תמותה!$A$1:$E$121,MATCH(F580,תמותה!$A$1:A$121,0),IF($B$9="זכר",2,4)),1),0)</f>
        <v>0</v>
      </c>
      <c r="P580">
        <f>IF($B$14,_xlfn.IFNA(INDEX('שיפור תמותה'!$A$1:$E$8743,MATCH(F580&amp;G580,'שיפור תמותה'!$C$1:$C$8743,0),IF($B$9="זכר",4,5)),1),0)</f>
        <v>0</v>
      </c>
      <c r="Q580">
        <f>IF($B$14,_xlfn.IFNA(INDEX('שיפור תמותה'!$A$1:$E$8743,MATCH(F580&amp;G580-1,'שיפור תמותה'!$C$1:$C$8743,0),IF($B$9="זכר",4,5)),1),0)</f>
        <v>0</v>
      </c>
      <c r="R580">
        <f t="shared" si="228"/>
        <v>0</v>
      </c>
      <c r="S580">
        <f t="shared" si="229"/>
        <v>0</v>
      </c>
      <c r="T580">
        <f t="shared" ref="T580:T643" si="242">IF($B$15,T579+1,0)</f>
        <v>0</v>
      </c>
      <c r="U580">
        <f t="shared" si="230"/>
        <v>0</v>
      </c>
      <c r="V580">
        <f t="shared" si="231"/>
        <v>0</v>
      </c>
      <c r="W580">
        <f t="shared" ref="W580:W643" si="243">IF($B$15,W579*(1-AD580),0)</f>
        <v>0</v>
      </c>
      <c r="X580">
        <f>IF($B$15,_xlfn.IFNA(INDEX(תמותה!$A$1:$E$121,MATCH(U580,תמותה!$A$1:A$121,0),IF($B$11="זכר",2,4)),1),0)</f>
        <v>0</v>
      </c>
      <c r="Y580">
        <f>IF($B$15,_xlfn.IFNA(INDEX('שיפור תמותה'!$A$1:$E$8743,MATCH(U580&amp;V580,'שיפור תמותה'!$C$1:$C$8743,0),IF($B$11="זכר",4,5)),1),0)</f>
        <v>0</v>
      </c>
      <c r="Z580">
        <f>IF($B$15,_xlfn.IFNA(INDEX('שיפור תמותה'!$A$1:$E$8743,MATCH(U580&amp;V580-1,'שיפור תמותה'!$C$1:$C$8743,0),IF($B$11="זכר",4,5)),1),0)</f>
        <v>0</v>
      </c>
      <c r="AA580">
        <f t="shared" si="232"/>
        <v>0</v>
      </c>
      <c r="AB580">
        <f t="shared" ref="AB580:AB643" si="244">IF($B$15,AB579*(1-AE580)+S580*W580*N579,0)</f>
        <v>0</v>
      </c>
      <c r="AC580">
        <f>IF($B$15,_xlfn.IFNA(INDEX(תמותה!$A$1:$E$121,MATCH(U580,תמותה!$A$1:A$121,0),IF($B$11="זכר",3,5)),1),0)</f>
        <v>0</v>
      </c>
      <c r="AD580">
        <f t="shared" si="233"/>
        <v>0</v>
      </c>
      <c r="AE580">
        <f t="shared" si="234"/>
        <v>0</v>
      </c>
      <c r="AF580">
        <f t="shared" ref="AF580:AF643" si="245">IF($B$15,IF(E580&lt;=$B$3,IF(AND((E580-$E$2)&lt;0,E580&lt;$B$4),AF579+0/H580,AF579+AB579/H580)),0)</f>
        <v>0</v>
      </c>
      <c r="AG580">
        <f t="shared" ref="AG580:AG643" si="246">IF($B$15,IF(E580&lt;=$B$3,IF(AND((E580-$E$2)&lt;60,E580&lt;$B$4),AG579+0/H580,AG579+AB579/H580)),0)</f>
        <v>0</v>
      </c>
      <c r="AH580">
        <f t="shared" ref="AH580:AH643" si="247">IF($B$15,IF(E580&lt;=$B$3,IF(AND((E580-$E$2)&lt;120,E580&lt;$B$4),AH579+0/H580,AH579+AB579/H580)),0)</f>
        <v>0</v>
      </c>
      <c r="AI580">
        <f t="shared" ref="AI580:AI643" si="248">IF($B$15,IF(E580&lt;=$B$3,IF(AND((E580-$E$2)&lt;180,E580&lt;$B$4),AI579+0/H580,AI579+AB579/H580)),0)</f>
        <v>0</v>
      </c>
      <c r="AJ580">
        <f t="shared" ref="AJ580:AJ643" si="249">IF($B$15,IF(E580&lt;=$B$3,IF(AND((E580-$E$2)&lt;240,E580&lt;$B$4),AJ579+0/H580,AJ579+AB579/H580)),0)</f>
        <v>0</v>
      </c>
    </row>
    <row r="581" spans="5:36" x14ac:dyDescent="0.2">
      <c r="E581">
        <f t="shared" si="235"/>
        <v>0</v>
      </c>
      <c r="F581">
        <f t="shared" si="225"/>
        <v>0</v>
      </c>
      <c r="G581">
        <f t="shared" si="226"/>
        <v>0</v>
      </c>
      <c r="H581">
        <f t="shared" si="227"/>
        <v>0</v>
      </c>
      <c r="I581">
        <f t="shared" si="236"/>
        <v>0</v>
      </c>
      <c r="J581">
        <f t="shared" si="237"/>
        <v>0</v>
      </c>
      <c r="K581">
        <f t="shared" si="238"/>
        <v>0</v>
      </c>
      <c r="L581">
        <f t="shared" si="239"/>
        <v>0</v>
      </c>
      <c r="M581">
        <f t="shared" si="240"/>
        <v>0</v>
      </c>
      <c r="N581">
        <f t="shared" si="241"/>
        <v>0</v>
      </c>
      <c r="O581">
        <f>IF($B$14,_xlfn.IFNA(INDEX(תמותה!$A$1:$E$121,MATCH(F581,תמותה!$A$1:A$121,0),IF($B$9="זכר",2,4)),1),0)</f>
        <v>0</v>
      </c>
      <c r="P581">
        <f>IF($B$14,_xlfn.IFNA(INDEX('שיפור תמותה'!$A$1:$E$8743,MATCH(F581&amp;G581,'שיפור תמותה'!$C$1:$C$8743,0),IF($B$9="זכר",4,5)),1),0)</f>
        <v>0</v>
      </c>
      <c r="Q581">
        <f>IF($B$14,_xlfn.IFNA(INDEX('שיפור תמותה'!$A$1:$E$8743,MATCH(F581&amp;G581-1,'שיפור תמותה'!$C$1:$C$8743,0),IF($B$9="זכר",4,5)),1),0)</f>
        <v>0</v>
      </c>
      <c r="R581">
        <f t="shared" si="228"/>
        <v>0</v>
      </c>
      <c r="S581">
        <f t="shared" si="229"/>
        <v>0</v>
      </c>
      <c r="T581">
        <f t="shared" si="242"/>
        <v>0</v>
      </c>
      <c r="U581">
        <f t="shared" si="230"/>
        <v>0</v>
      </c>
      <c r="V581">
        <f t="shared" si="231"/>
        <v>0</v>
      </c>
      <c r="W581">
        <f t="shared" si="243"/>
        <v>0</v>
      </c>
      <c r="X581">
        <f>IF($B$15,_xlfn.IFNA(INDEX(תמותה!$A$1:$E$121,MATCH(U581,תמותה!$A$1:A$121,0),IF($B$11="זכר",2,4)),1),0)</f>
        <v>0</v>
      </c>
      <c r="Y581">
        <f>IF($B$15,_xlfn.IFNA(INDEX('שיפור תמותה'!$A$1:$E$8743,MATCH(U581&amp;V581,'שיפור תמותה'!$C$1:$C$8743,0),IF($B$11="זכר",4,5)),1),0)</f>
        <v>0</v>
      </c>
      <c r="Z581">
        <f>IF($B$15,_xlfn.IFNA(INDEX('שיפור תמותה'!$A$1:$E$8743,MATCH(U581&amp;V581-1,'שיפור תמותה'!$C$1:$C$8743,0),IF($B$11="זכר",4,5)),1),0)</f>
        <v>0</v>
      </c>
      <c r="AA581">
        <f t="shared" si="232"/>
        <v>0</v>
      </c>
      <c r="AB581">
        <f t="shared" si="244"/>
        <v>0</v>
      </c>
      <c r="AC581">
        <f>IF($B$15,_xlfn.IFNA(INDEX(תמותה!$A$1:$E$121,MATCH(U581,תמותה!$A$1:A$121,0),IF($B$11="זכר",3,5)),1),0)</f>
        <v>0</v>
      </c>
      <c r="AD581">
        <f t="shared" si="233"/>
        <v>0</v>
      </c>
      <c r="AE581">
        <f t="shared" si="234"/>
        <v>0</v>
      </c>
      <c r="AF581">
        <f t="shared" si="245"/>
        <v>0</v>
      </c>
      <c r="AG581">
        <f t="shared" si="246"/>
        <v>0</v>
      </c>
      <c r="AH581">
        <f t="shared" si="247"/>
        <v>0</v>
      </c>
      <c r="AI581">
        <f t="shared" si="248"/>
        <v>0</v>
      </c>
      <c r="AJ581">
        <f t="shared" si="249"/>
        <v>0</v>
      </c>
    </row>
    <row r="582" spans="5:36" x14ac:dyDescent="0.2">
      <c r="E582">
        <f t="shared" si="235"/>
        <v>0</v>
      </c>
      <c r="F582">
        <f t="shared" si="225"/>
        <v>0</v>
      </c>
      <c r="G582">
        <f t="shared" si="226"/>
        <v>0</v>
      </c>
      <c r="H582">
        <f t="shared" si="227"/>
        <v>0</v>
      </c>
      <c r="I582">
        <f t="shared" si="236"/>
        <v>0</v>
      </c>
      <c r="J582">
        <f t="shared" si="237"/>
        <v>0</v>
      </c>
      <c r="K582">
        <f t="shared" si="238"/>
        <v>0</v>
      </c>
      <c r="L582">
        <f t="shared" si="239"/>
        <v>0</v>
      </c>
      <c r="M582">
        <f t="shared" si="240"/>
        <v>0</v>
      </c>
      <c r="N582">
        <f t="shared" si="241"/>
        <v>0</v>
      </c>
      <c r="O582">
        <f>IF($B$14,_xlfn.IFNA(INDEX(תמותה!$A$1:$E$121,MATCH(F582,תמותה!$A$1:A$121,0),IF($B$9="זכר",2,4)),1),0)</f>
        <v>0</v>
      </c>
      <c r="P582">
        <f>IF($B$14,_xlfn.IFNA(INDEX('שיפור תמותה'!$A$1:$E$8743,MATCH(F582&amp;G582,'שיפור תמותה'!$C$1:$C$8743,0),IF($B$9="זכר",4,5)),1),0)</f>
        <v>0</v>
      </c>
      <c r="Q582">
        <f>IF($B$14,_xlfn.IFNA(INDEX('שיפור תמותה'!$A$1:$E$8743,MATCH(F582&amp;G582-1,'שיפור תמותה'!$C$1:$C$8743,0),IF($B$9="זכר",4,5)),1),0)</f>
        <v>0</v>
      </c>
      <c r="R582">
        <f t="shared" si="228"/>
        <v>0</v>
      </c>
      <c r="S582">
        <f t="shared" si="229"/>
        <v>0</v>
      </c>
      <c r="T582">
        <f t="shared" si="242"/>
        <v>0</v>
      </c>
      <c r="U582">
        <f t="shared" si="230"/>
        <v>0</v>
      </c>
      <c r="V582">
        <f t="shared" si="231"/>
        <v>0</v>
      </c>
      <c r="W582">
        <f t="shared" si="243"/>
        <v>0</v>
      </c>
      <c r="X582">
        <f>IF($B$15,_xlfn.IFNA(INDEX(תמותה!$A$1:$E$121,MATCH(U582,תמותה!$A$1:A$121,0),IF($B$11="זכר",2,4)),1),0)</f>
        <v>0</v>
      </c>
      <c r="Y582">
        <f>IF($B$15,_xlfn.IFNA(INDEX('שיפור תמותה'!$A$1:$E$8743,MATCH(U582&amp;V582,'שיפור תמותה'!$C$1:$C$8743,0),IF($B$11="זכר",4,5)),1),0)</f>
        <v>0</v>
      </c>
      <c r="Z582">
        <f>IF($B$15,_xlfn.IFNA(INDEX('שיפור תמותה'!$A$1:$E$8743,MATCH(U582&amp;V582-1,'שיפור תמותה'!$C$1:$C$8743,0),IF($B$11="זכר",4,5)),1),0)</f>
        <v>0</v>
      </c>
      <c r="AA582">
        <f t="shared" si="232"/>
        <v>0</v>
      </c>
      <c r="AB582">
        <f t="shared" si="244"/>
        <v>0</v>
      </c>
      <c r="AC582">
        <f>IF($B$15,_xlfn.IFNA(INDEX(תמותה!$A$1:$E$121,MATCH(U582,תמותה!$A$1:A$121,0),IF($B$11="זכר",3,5)),1),0)</f>
        <v>0</v>
      </c>
      <c r="AD582">
        <f t="shared" si="233"/>
        <v>0</v>
      </c>
      <c r="AE582">
        <f t="shared" si="234"/>
        <v>0</v>
      </c>
      <c r="AF582">
        <f t="shared" si="245"/>
        <v>0</v>
      </c>
      <c r="AG582">
        <f t="shared" si="246"/>
        <v>0</v>
      </c>
      <c r="AH582">
        <f t="shared" si="247"/>
        <v>0</v>
      </c>
      <c r="AI582">
        <f t="shared" si="248"/>
        <v>0</v>
      </c>
      <c r="AJ582">
        <f t="shared" si="249"/>
        <v>0</v>
      </c>
    </row>
    <row r="583" spans="5:36" x14ac:dyDescent="0.2">
      <c r="E583">
        <f t="shared" si="235"/>
        <v>0</v>
      </c>
      <c r="F583">
        <f t="shared" si="225"/>
        <v>0</v>
      </c>
      <c r="G583">
        <f t="shared" si="226"/>
        <v>0</v>
      </c>
      <c r="H583">
        <f t="shared" si="227"/>
        <v>0</v>
      </c>
      <c r="I583">
        <f t="shared" si="236"/>
        <v>0</v>
      </c>
      <c r="J583">
        <f t="shared" si="237"/>
        <v>0</v>
      </c>
      <c r="K583">
        <f t="shared" si="238"/>
        <v>0</v>
      </c>
      <c r="L583">
        <f t="shared" si="239"/>
        <v>0</v>
      </c>
      <c r="M583">
        <f t="shared" si="240"/>
        <v>0</v>
      </c>
      <c r="N583">
        <f t="shared" si="241"/>
        <v>0</v>
      </c>
      <c r="O583">
        <f>IF($B$14,_xlfn.IFNA(INDEX(תמותה!$A$1:$E$121,MATCH(F583,תמותה!$A$1:A$121,0),IF($B$9="זכר",2,4)),1),0)</f>
        <v>0</v>
      </c>
      <c r="P583">
        <f>IF($B$14,_xlfn.IFNA(INDEX('שיפור תמותה'!$A$1:$E$8743,MATCH(F583&amp;G583,'שיפור תמותה'!$C$1:$C$8743,0),IF($B$9="זכר",4,5)),1),0)</f>
        <v>0</v>
      </c>
      <c r="Q583">
        <f>IF($B$14,_xlfn.IFNA(INDEX('שיפור תמותה'!$A$1:$E$8743,MATCH(F583&amp;G583-1,'שיפור תמותה'!$C$1:$C$8743,0),IF($B$9="זכר",4,5)),1),0)</f>
        <v>0</v>
      </c>
      <c r="R583">
        <f t="shared" si="228"/>
        <v>0</v>
      </c>
      <c r="S583">
        <f t="shared" si="229"/>
        <v>0</v>
      </c>
      <c r="T583">
        <f t="shared" si="242"/>
        <v>0</v>
      </c>
      <c r="U583">
        <f t="shared" si="230"/>
        <v>0</v>
      </c>
      <c r="V583">
        <f t="shared" si="231"/>
        <v>0</v>
      </c>
      <c r="W583">
        <f t="shared" si="243"/>
        <v>0</v>
      </c>
      <c r="X583">
        <f>IF($B$15,_xlfn.IFNA(INDEX(תמותה!$A$1:$E$121,MATCH(U583,תמותה!$A$1:A$121,0),IF($B$11="זכר",2,4)),1),0)</f>
        <v>0</v>
      </c>
      <c r="Y583">
        <f>IF($B$15,_xlfn.IFNA(INDEX('שיפור תמותה'!$A$1:$E$8743,MATCH(U583&amp;V583,'שיפור תמותה'!$C$1:$C$8743,0),IF($B$11="זכר",4,5)),1),0)</f>
        <v>0</v>
      </c>
      <c r="Z583">
        <f>IF($B$15,_xlfn.IFNA(INDEX('שיפור תמותה'!$A$1:$E$8743,MATCH(U583&amp;V583-1,'שיפור תמותה'!$C$1:$C$8743,0),IF($B$11="זכר",4,5)),1),0)</f>
        <v>0</v>
      </c>
      <c r="AA583">
        <f t="shared" si="232"/>
        <v>0</v>
      </c>
      <c r="AB583">
        <f t="shared" si="244"/>
        <v>0</v>
      </c>
      <c r="AC583">
        <f>IF($B$15,_xlfn.IFNA(INDEX(תמותה!$A$1:$E$121,MATCH(U583,תמותה!$A$1:A$121,0),IF($B$11="זכר",3,5)),1),0)</f>
        <v>0</v>
      </c>
      <c r="AD583">
        <f t="shared" si="233"/>
        <v>0</v>
      </c>
      <c r="AE583">
        <f t="shared" si="234"/>
        <v>0</v>
      </c>
      <c r="AF583">
        <f t="shared" si="245"/>
        <v>0</v>
      </c>
      <c r="AG583">
        <f t="shared" si="246"/>
        <v>0</v>
      </c>
      <c r="AH583">
        <f t="shared" si="247"/>
        <v>0</v>
      </c>
      <c r="AI583">
        <f t="shared" si="248"/>
        <v>0</v>
      </c>
      <c r="AJ583">
        <f t="shared" si="249"/>
        <v>0</v>
      </c>
    </row>
    <row r="584" spans="5:36" x14ac:dyDescent="0.2">
      <c r="E584">
        <f t="shared" si="235"/>
        <v>0</v>
      </c>
      <c r="F584">
        <f t="shared" si="225"/>
        <v>0</v>
      </c>
      <c r="G584">
        <f t="shared" si="226"/>
        <v>0</v>
      </c>
      <c r="H584">
        <f t="shared" si="227"/>
        <v>0</v>
      </c>
      <c r="I584">
        <f t="shared" si="236"/>
        <v>0</v>
      </c>
      <c r="J584">
        <f t="shared" si="237"/>
        <v>0</v>
      </c>
      <c r="K584">
        <f t="shared" si="238"/>
        <v>0</v>
      </c>
      <c r="L584">
        <f t="shared" si="239"/>
        <v>0</v>
      </c>
      <c r="M584">
        <f t="shared" si="240"/>
        <v>0</v>
      </c>
      <c r="N584">
        <f t="shared" si="241"/>
        <v>0</v>
      </c>
      <c r="O584">
        <f>IF($B$14,_xlfn.IFNA(INDEX(תמותה!$A$1:$E$121,MATCH(F584,תמותה!$A$1:A$121,0),IF($B$9="זכר",2,4)),1),0)</f>
        <v>0</v>
      </c>
      <c r="P584">
        <f>IF($B$14,_xlfn.IFNA(INDEX('שיפור תמותה'!$A$1:$E$8743,MATCH(F584&amp;G584,'שיפור תמותה'!$C$1:$C$8743,0),IF($B$9="זכר",4,5)),1),0)</f>
        <v>0</v>
      </c>
      <c r="Q584">
        <f>IF($B$14,_xlfn.IFNA(INDEX('שיפור תמותה'!$A$1:$E$8743,MATCH(F584&amp;G584-1,'שיפור תמותה'!$C$1:$C$8743,0),IF($B$9="זכר",4,5)),1),0)</f>
        <v>0</v>
      </c>
      <c r="R584">
        <f t="shared" si="228"/>
        <v>0</v>
      </c>
      <c r="S584">
        <f t="shared" si="229"/>
        <v>0</v>
      </c>
      <c r="T584">
        <f t="shared" si="242"/>
        <v>0</v>
      </c>
      <c r="U584">
        <f t="shared" si="230"/>
        <v>0</v>
      </c>
      <c r="V584">
        <f t="shared" si="231"/>
        <v>0</v>
      </c>
      <c r="W584">
        <f t="shared" si="243"/>
        <v>0</v>
      </c>
      <c r="X584">
        <f>IF($B$15,_xlfn.IFNA(INDEX(תמותה!$A$1:$E$121,MATCH(U584,תמותה!$A$1:A$121,0),IF($B$11="זכר",2,4)),1),0)</f>
        <v>0</v>
      </c>
      <c r="Y584">
        <f>IF($B$15,_xlfn.IFNA(INDEX('שיפור תמותה'!$A$1:$E$8743,MATCH(U584&amp;V584,'שיפור תמותה'!$C$1:$C$8743,0),IF($B$11="זכר",4,5)),1),0)</f>
        <v>0</v>
      </c>
      <c r="Z584">
        <f>IF($B$15,_xlfn.IFNA(INDEX('שיפור תמותה'!$A$1:$E$8743,MATCH(U584&amp;V584-1,'שיפור תמותה'!$C$1:$C$8743,0),IF($B$11="זכר",4,5)),1),0)</f>
        <v>0</v>
      </c>
      <c r="AA584">
        <f t="shared" si="232"/>
        <v>0</v>
      </c>
      <c r="AB584">
        <f t="shared" si="244"/>
        <v>0</v>
      </c>
      <c r="AC584">
        <f>IF($B$15,_xlfn.IFNA(INDEX(תמותה!$A$1:$E$121,MATCH(U584,תמותה!$A$1:A$121,0),IF($B$11="זכר",3,5)),1),0)</f>
        <v>0</v>
      </c>
      <c r="AD584">
        <f t="shared" si="233"/>
        <v>0</v>
      </c>
      <c r="AE584">
        <f t="shared" si="234"/>
        <v>0</v>
      </c>
      <c r="AF584">
        <f t="shared" si="245"/>
        <v>0</v>
      </c>
      <c r="AG584">
        <f t="shared" si="246"/>
        <v>0</v>
      </c>
      <c r="AH584">
        <f t="shared" si="247"/>
        <v>0</v>
      </c>
      <c r="AI584">
        <f t="shared" si="248"/>
        <v>0</v>
      </c>
      <c r="AJ584">
        <f t="shared" si="249"/>
        <v>0</v>
      </c>
    </row>
    <row r="585" spans="5:36" x14ac:dyDescent="0.2">
      <c r="E585">
        <f t="shared" si="235"/>
        <v>0</v>
      </c>
      <c r="F585">
        <f t="shared" si="225"/>
        <v>0</v>
      </c>
      <c r="G585">
        <f t="shared" si="226"/>
        <v>0</v>
      </c>
      <c r="H585">
        <f t="shared" si="227"/>
        <v>0</v>
      </c>
      <c r="I585">
        <f t="shared" si="236"/>
        <v>0</v>
      </c>
      <c r="J585">
        <f t="shared" si="237"/>
        <v>0</v>
      </c>
      <c r="K585">
        <f t="shared" si="238"/>
        <v>0</v>
      </c>
      <c r="L585">
        <f t="shared" si="239"/>
        <v>0</v>
      </c>
      <c r="M585">
        <f t="shared" si="240"/>
        <v>0</v>
      </c>
      <c r="N585">
        <f t="shared" si="241"/>
        <v>0</v>
      </c>
      <c r="O585">
        <f>IF($B$14,_xlfn.IFNA(INDEX(תמותה!$A$1:$E$121,MATCH(F585,תמותה!$A$1:A$121,0),IF($B$9="זכר",2,4)),1),0)</f>
        <v>0</v>
      </c>
      <c r="P585">
        <f>IF($B$14,_xlfn.IFNA(INDEX('שיפור תמותה'!$A$1:$E$8743,MATCH(F585&amp;G585,'שיפור תמותה'!$C$1:$C$8743,0),IF($B$9="זכר",4,5)),1),0)</f>
        <v>0</v>
      </c>
      <c r="Q585">
        <f>IF($B$14,_xlfn.IFNA(INDEX('שיפור תמותה'!$A$1:$E$8743,MATCH(F585&amp;G585-1,'שיפור תמותה'!$C$1:$C$8743,0),IF($B$9="זכר",4,5)),1),0)</f>
        <v>0</v>
      </c>
      <c r="R585">
        <f t="shared" si="228"/>
        <v>0</v>
      </c>
      <c r="S585">
        <f t="shared" si="229"/>
        <v>0</v>
      </c>
      <c r="T585">
        <f t="shared" si="242"/>
        <v>0</v>
      </c>
      <c r="U585">
        <f t="shared" si="230"/>
        <v>0</v>
      </c>
      <c r="V585">
        <f t="shared" si="231"/>
        <v>0</v>
      </c>
      <c r="W585">
        <f t="shared" si="243"/>
        <v>0</v>
      </c>
      <c r="X585">
        <f>IF($B$15,_xlfn.IFNA(INDEX(תמותה!$A$1:$E$121,MATCH(U585,תמותה!$A$1:A$121,0),IF($B$11="זכר",2,4)),1),0)</f>
        <v>0</v>
      </c>
      <c r="Y585">
        <f>IF($B$15,_xlfn.IFNA(INDEX('שיפור תמותה'!$A$1:$E$8743,MATCH(U585&amp;V585,'שיפור תמותה'!$C$1:$C$8743,0),IF($B$11="זכר",4,5)),1),0)</f>
        <v>0</v>
      </c>
      <c r="Z585">
        <f>IF($B$15,_xlfn.IFNA(INDEX('שיפור תמותה'!$A$1:$E$8743,MATCH(U585&amp;V585-1,'שיפור תמותה'!$C$1:$C$8743,0),IF($B$11="זכר",4,5)),1),0)</f>
        <v>0</v>
      </c>
      <c r="AA585">
        <f t="shared" si="232"/>
        <v>0</v>
      </c>
      <c r="AB585">
        <f t="shared" si="244"/>
        <v>0</v>
      </c>
      <c r="AC585">
        <f>IF($B$15,_xlfn.IFNA(INDEX(תמותה!$A$1:$E$121,MATCH(U585,תמותה!$A$1:A$121,0),IF($B$11="זכר",3,5)),1),0)</f>
        <v>0</v>
      </c>
      <c r="AD585">
        <f t="shared" si="233"/>
        <v>0</v>
      </c>
      <c r="AE585">
        <f t="shared" si="234"/>
        <v>0</v>
      </c>
      <c r="AF585">
        <f t="shared" si="245"/>
        <v>0</v>
      </c>
      <c r="AG585">
        <f t="shared" si="246"/>
        <v>0</v>
      </c>
      <c r="AH585">
        <f t="shared" si="247"/>
        <v>0</v>
      </c>
      <c r="AI585">
        <f t="shared" si="248"/>
        <v>0</v>
      </c>
      <c r="AJ585">
        <f t="shared" si="249"/>
        <v>0</v>
      </c>
    </row>
    <row r="586" spans="5:36" x14ac:dyDescent="0.2">
      <c r="E586">
        <f t="shared" si="235"/>
        <v>0</v>
      </c>
      <c r="F586">
        <f t="shared" si="225"/>
        <v>0</v>
      </c>
      <c r="G586">
        <f t="shared" si="226"/>
        <v>0</v>
      </c>
      <c r="H586">
        <f t="shared" si="227"/>
        <v>0</v>
      </c>
      <c r="I586">
        <f t="shared" si="236"/>
        <v>0</v>
      </c>
      <c r="J586">
        <f t="shared" si="237"/>
        <v>0</v>
      </c>
      <c r="K586">
        <f t="shared" si="238"/>
        <v>0</v>
      </c>
      <c r="L586">
        <f t="shared" si="239"/>
        <v>0</v>
      </c>
      <c r="M586">
        <f t="shared" si="240"/>
        <v>0</v>
      </c>
      <c r="N586">
        <f t="shared" si="241"/>
        <v>0</v>
      </c>
      <c r="O586">
        <f>IF($B$14,_xlfn.IFNA(INDEX(תמותה!$A$1:$E$121,MATCH(F586,תמותה!$A$1:A$121,0),IF($B$9="זכר",2,4)),1),0)</f>
        <v>0</v>
      </c>
      <c r="P586">
        <f>IF($B$14,_xlfn.IFNA(INDEX('שיפור תמותה'!$A$1:$E$8743,MATCH(F586&amp;G586,'שיפור תמותה'!$C$1:$C$8743,0),IF($B$9="זכר",4,5)),1),0)</f>
        <v>0</v>
      </c>
      <c r="Q586">
        <f>IF($B$14,_xlfn.IFNA(INDEX('שיפור תמותה'!$A$1:$E$8743,MATCH(F586&amp;G586-1,'שיפור תמותה'!$C$1:$C$8743,0),IF($B$9="זכר",4,5)),1),0)</f>
        <v>0</v>
      </c>
      <c r="R586">
        <f t="shared" si="228"/>
        <v>0</v>
      </c>
      <c r="S586">
        <f t="shared" si="229"/>
        <v>0</v>
      </c>
      <c r="T586">
        <f t="shared" si="242"/>
        <v>0</v>
      </c>
      <c r="U586">
        <f t="shared" si="230"/>
        <v>0</v>
      </c>
      <c r="V586">
        <f t="shared" si="231"/>
        <v>0</v>
      </c>
      <c r="W586">
        <f t="shared" si="243"/>
        <v>0</v>
      </c>
      <c r="X586">
        <f>IF($B$15,_xlfn.IFNA(INDEX(תמותה!$A$1:$E$121,MATCH(U586,תמותה!$A$1:A$121,0),IF($B$11="זכר",2,4)),1),0)</f>
        <v>0</v>
      </c>
      <c r="Y586">
        <f>IF($B$15,_xlfn.IFNA(INDEX('שיפור תמותה'!$A$1:$E$8743,MATCH(U586&amp;V586,'שיפור תמותה'!$C$1:$C$8743,0),IF($B$11="זכר",4,5)),1),0)</f>
        <v>0</v>
      </c>
      <c r="Z586">
        <f>IF($B$15,_xlfn.IFNA(INDEX('שיפור תמותה'!$A$1:$E$8743,MATCH(U586&amp;V586-1,'שיפור תמותה'!$C$1:$C$8743,0),IF($B$11="זכר",4,5)),1),0)</f>
        <v>0</v>
      </c>
      <c r="AA586">
        <f t="shared" si="232"/>
        <v>0</v>
      </c>
      <c r="AB586">
        <f t="shared" si="244"/>
        <v>0</v>
      </c>
      <c r="AC586">
        <f>IF($B$15,_xlfn.IFNA(INDEX(תמותה!$A$1:$E$121,MATCH(U586,תמותה!$A$1:A$121,0),IF($B$11="זכר",3,5)),1),0)</f>
        <v>0</v>
      </c>
      <c r="AD586">
        <f t="shared" si="233"/>
        <v>0</v>
      </c>
      <c r="AE586">
        <f t="shared" si="234"/>
        <v>0</v>
      </c>
      <c r="AF586">
        <f t="shared" si="245"/>
        <v>0</v>
      </c>
      <c r="AG586">
        <f t="shared" si="246"/>
        <v>0</v>
      </c>
      <c r="AH586">
        <f t="shared" si="247"/>
        <v>0</v>
      </c>
      <c r="AI586">
        <f t="shared" si="248"/>
        <v>0</v>
      </c>
      <c r="AJ586">
        <f t="shared" si="249"/>
        <v>0</v>
      </c>
    </row>
    <row r="587" spans="5:36" x14ac:dyDescent="0.2">
      <c r="E587">
        <f t="shared" si="235"/>
        <v>0</v>
      </c>
      <c r="F587">
        <f t="shared" si="225"/>
        <v>0</v>
      </c>
      <c r="G587">
        <f t="shared" si="226"/>
        <v>0</v>
      </c>
      <c r="H587">
        <f t="shared" si="227"/>
        <v>0</v>
      </c>
      <c r="I587">
        <f t="shared" si="236"/>
        <v>0</v>
      </c>
      <c r="J587">
        <f t="shared" si="237"/>
        <v>0</v>
      </c>
      <c r="K587">
        <f t="shared" si="238"/>
        <v>0</v>
      </c>
      <c r="L587">
        <f t="shared" si="239"/>
        <v>0</v>
      </c>
      <c r="M587">
        <f t="shared" si="240"/>
        <v>0</v>
      </c>
      <c r="N587">
        <f t="shared" si="241"/>
        <v>0</v>
      </c>
      <c r="O587">
        <f>IF($B$14,_xlfn.IFNA(INDEX(תמותה!$A$1:$E$121,MATCH(F587,תמותה!$A$1:A$121,0),IF($B$9="זכר",2,4)),1),0)</f>
        <v>0</v>
      </c>
      <c r="P587">
        <f>IF($B$14,_xlfn.IFNA(INDEX('שיפור תמותה'!$A$1:$E$8743,MATCH(F587&amp;G587,'שיפור תמותה'!$C$1:$C$8743,0),IF($B$9="זכר",4,5)),1),0)</f>
        <v>0</v>
      </c>
      <c r="Q587">
        <f>IF($B$14,_xlfn.IFNA(INDEX('שיפור תמותה'!$A$1:$E$8743,MATCH(F587&amp;G587-1,'שיפור תמותה'!$C$1:$C$8743,0),IF($B$9="זכר",4,5)),1),0)</f>
        <v>0</v>
      </c>
      <c r="R587">
        <f t="shared" si="228"/>
        <v>0</v>
      </c>
      <c r="S587">
        <f t="shared" si="229"/>
        <v>0</v>
      </c>
      <c r="T587">
        <f t="shared" si="242"/>
        <v>0</v>
      </c>
      <c r="U587">
        <f t="shared" si="230"/>
        <v>0</v>
      </c>
      <c r="V587">
        <f t="shared" si="231"/>
        <v>0</v>
      </c>
      <c r="W587">
        <f t="shared" si="243"/>
        <v>0</v>
      </c>
      <c r="X587">
        <f>IF($B$15,_xlfn.IFNA(INDEX(תמותה!$A$1:$E$121,MATCH(U587,תמותה!$A$1:A$121,0),IF($B$11="זכר",2,4)),1),0)</f>
        <v>0</v>
      </c>
      <c r="Y587">
        <f>IF($B$15,_xlfn.IFNA(INDEX('שיפור תמותה'!$A$1:$E$8743,MATCH(U587&amp;V587,'שיפור תמותה'!$C$1:$C$8743,0),IF($B$11="זכר",4,5)),1),0)</f>
        <v>0</v>
      </c>
      <c r="Z587">
        <f>IF($B$15,_xlfn.IFNA(INDEX('שיפור תמותה'!$A$1:$E$8743,MATCH(U587&amp;V587-1,'שיפור תמותה'!$C$1:$C$8743,0),IF($B$11="זכר",4,5)),1),0)</f>
        <v>0</v>
      </c>
      <c r="AA587">
        <f t="shared" si="232"/>
        <v>0</v>
      </c>
      <c r="AB587">
        <f t="shared" si="244"/>
        <v>0</v>
      </c>
      <c r="AC587">
        <f>IF($B$15,_xlfn.IFNA(INDEX(תמותה!$A$1:$E$121,MATCH(U587,תמותה!$A$1:A$121,0),IF($B$11="זכר",3,5)),1),0)</f>
        <v>0</v>
      </c>
      <c r="AD587">
        <f t="shared" si="233"/>
        <v>0</v>
      </c>
      <c r="AE587">
        <f t="shared" si="234"/>
        <v>0</v>
      </c>
      <c r="AF587">
        <f t="shared" si="245"/>
        <v>0</v>
      </c>
      <c r="AG587">
        <f t="shared" si="246"/>
        <v>0</v>
      </c>
      <c r="AH587">
        <f t="shared" si="247"/>
        <v>0</v>
      </c>
      <c r="AI587">
        <f t="shared" si="248"/>
        <v>0</v>
      </c>
      <c r="AJ587">
        <f t="shared" si="249"/>
        <v>0</v>
      </c>
    </row>
    <row r="588" spans="5:36" x14ac:dyDescent="0.2">
      <c r="E588">
        <f t="shared" si="235"/>
        <v>0</v>
      </c>
      <c r="F588">
        <f t="shared" si="225"/>
        <v>0</v>
      </c>
      <c r="G588">
        <f t="shared" si="226"/>
        <v>0</v>
      </c>
      <c r="H588">
        <f t="shared" si="227"/>
        <v>0</v>
      </c>
      <c r="I588">
        <f t="shared" si="236"/>
        <v>0</v>
      </c>
      <c r="J588">
        <f t="shared" si="237"/>
        <v>0</v>
      </c>
      <c r="K588">
        <f t="shared" si="238"/>
        <v>0</v>
      </c>
      <c r="L588">
        <f t="shared" si="239"/>
        <v>0</v>
      </c>
      <c r="M588">
        <f t="shared" si="240"/>
        <v>0</v>
      </c>
      <c r="N588">
        <f t="shared" si="241"/>
        <v>0</v>
      </c>
      <c r="O588">
        <f>IF($B$14,_xlfn.IFNA(INDEX(תמותה!$A$1:$E$121,MATCH(F588,תמותה!$A$1:A$121,0),IF($B$9="זכר",2,4)),1),0)</f>
        <v>0</v>
      </c>
      <c r="P588">
        <f>IF($B$14,_xlfn.IFNA(INDEX('שיפור תמותה'!$A$1:$E$8743,MATCH(F588&amp;G588,'שיפור תמותה'!$C$1:$C$8743,0),IF($B$9="זכר",4,5)),1),0)</f>
        <v>0</v>
      </c>
      <c r="Q588">
        <f>IF($B$14,_xlfn.IFNA(INDEX('שיפור תמותה'!$A$1:$E$8743,MATCH(F588&amp;G588-1,'שיפור תמותה'!$C$1:$C$8743,0),IF($B$9="זכר",4,5)),1),0)</f>
        <v>0</v>
      </c>
      <c r="R588">
        <f t="shared" si="228"/>
        <v>0</v>
      </c>
      <c r="S588">
        <f t="shared" si="229"/>
        <v>0</v>
      </c>
      <c r="T588">
        <f t="shared" si="242"/>
        <v>0</v>
      </c>
      <c r="U588">
        <f t="shared" si="230"/>
        <v>0</v>
      </c>
      <c r="V588">
        <f t="shared" si="231"/>
        <v>0</v>
      </c>
      <c r="W588">
        <f t="shared" si="243"/>
        <v>0</v>
      </c>
      <c r="X588">
        <f>IF($B$15,_xlfn.IFNA(INDEX(תמותה!$A$1:$E$121,MATCH(U588,תמותה!$A$1:A$121,0),IF($B$11="זכר",2,4)),1),0)</f>
        <v>0</v>
      </c>
      <c r="Y588">
        <f>IF($B$15,_xlfn.IFNA(INDEX('שיפור תמותה'!$A$1:$E$8743,MATCH(U588&amp;V588,'שיפור תמותה'!$C$1:$C$8743,0),IF($B$11="זכר",4,5)),1),0)</f>
        <v>0</v>
      </c>
      <c r="Z588">
        <f>IF($B$15,_xlfn.IFNA(INDEX('שיפור תמותה'!$A$1:$E$8743,MATCH(U588&amp;V588-1,'שיפור תמותה'!$C$1:$C$8743,0),IF($B$11="זכר",4,5)),1),0)</f>
        <v>0</v>
      </c>
      <c r="AA588">
        <f t="shared" si="232"/>
        <v>0</v>
      </c>
      <c r="AB588">
        <f t="shared" si="244"/>
        <v>0</v>
      </c>
      <c r="AC588">
        <f>IF($B$15,_xlfn.IFNA(INDEX(תמותה!$A$1:$E$121,MATCH(U588,תמותה!$A$1:A$121,0),IF($B$11="זכר",3,5)),1),0)</f>
        <v>0</v>
      </c>
      <c r="AD588">
        <f t="shared" si="233"/>
        <v>0</v>
      </c>
      <c r="AE588">
        <f t="shared" si="234"/>
        <v>0</v>
      </c>
      <c r="AF588">
        <f t="shared" si="245"/>
        <v>0</v>
      </c>
      <c r="AG588">
        <f t="shared" si="246"/>
        <v>0</v>
      </c>
      <c r="AH588">
        <f t="shared" si="247"/>
        <v>0</v>
      </c>
      <c r="AI588">
        <f t="shared" si="248"/>
        <v>0</v>
      </c>
      <c r="AJ588">
        <f t="shared" si="249"/>
        <v>0</v>
      </c>
    </row>
    <row r="589" spans="5:36" x14ac:dyDescent="0.2">
      <c r="E589">
        <f t="shared" si="235"/>
        <v>0</v>
      </c>
      <c r="F589">
        <f t="shared" si="225"/>
        <v>0</v>
      </c>
      <c r="G589">
        <f t="shared" si="226"/>
        <v>0</v>
      </c>
      <c r="H589">
        <f t="shared" si="227"/>
        <v>0</v>
      </c>
      <c r="I589">
        <f t="shared" si="236"/>
        <v>0</v>
      </c>
      <c r="J589">
        <f t="shared" si="237"/>
        <v>0</v>
      </c>
      <c r="K589">
        <f t="shared" si="238"/>
        <v>0</v>
      </c>
      <c r="L589">
        <f t="shared" si="239"/>
        <v>0</v>
      </c>
      <c r="M589">
        <f t="shared" si="240"/>
        <v>0</v>
      </c>
      <c r="N589">
        <f t="shared" si="241"/>
        <v>0</v>
      </c>
      <c r="O589">
        <f>IF($B$14,_xlfn.IFNA(INDEX(תמותה!$A$1:$E$121,MATCH(F589,תמותה!$A$1:A$121,0),IF($B$9="זכר",2,4)),1),0)</f>
        <v>0</v>
      </c>
      <c r="P589">
        <f>IF($B$14,_xlfn.IFNA(INDEX('שיפור תמותה'!$A$1:$E$8743,MATCH(F589&amp;G589,'שיפור תמותה'!$C$1:$C$8743,0),IF($B$9="זכר",4,5)),1),0)</f>
        <v>0</v>
      </c>
      <c r="Q589">
        <f>IF($B$14,_xlfn.IFNA(INDEX('שיפור תמותה'!$A$1:$E$8743,MATCH(F589&amp;G589-1,'שיפור תמותה'!$C$1:$C$8743,0),IF($B$9="זכר",4,5)),1),0)</f>
        <v>0</v>
      </c>
      <c r="R589">
        <f t="shared" si="228"/>
        <v>0</v>
      </c>
      <c r="S589">
        <f t="shared" si="229"/>
        <v>0</v>
      </c>
      <c r="T589">
        <f t="shared" si="242"/>
        <v>0</v>
      </c>
      <c r="U589">
        <f t="shared" si="230"/>
        <v>0</v>
      </c>
      <c r="V589">
        <f t="shared" si="231"/>
        <v>0</v>
      </c>
      <c r="W589">
        <f t="shared" si="243"/>
        <v>0</v>
      </c>
      <c r="X589">
        <f>IF($B$15,_xlfn.IFNA(INDEX(תמותה!$A$1:$E$121,MATCH(U589,תמותה!$A$1:A$121,0),IF($B$11="זכר",2,4)),1),0)</f>
        <v>0</v>
      </c>
      <c r="Y589">
        <f>IF($B$15,_xlfn.IFNA(INDEX('שיפור תמותה'!$A$1:$E$8743,MATCH(U589&amp;V589,'שיפור תמותה'!$C$1:$C$8743,0),IF($B$11="זכר",4,5)),1),0)</f>
        <v>0</v>
      </c>
      <c r="Z589">
        <f>IF($B$15,_xlfn.IFNA(INDEX('שיפור תמותה'!$A$1:$E$8743,MATCH(U589&amp;V589-1,'שיפור תמותה'!$C$1:$C$8743,0),IF($B$11="זכר",4,5)),1),0)</f>
        <v>0</v>
      </c>
      <c r="AA589">
        <f t="shared" si="232"/>
        <v>0</v>
      </c>
      <c r="AB589">
        <f t="shared" si="244"/>
        <v>0</v>
      </c>
      <c r="AC589">
        <f>IF($B$15,_xlfn.IFNA(INDEX(תמותה!$A$1:$E$121,MATCH(U589,תמותה!$A$1:A$121,0),IF($B$11="זכר",3,5)),1),0)</f>
        <v>0</v>
      </c>
      <c r="AD589">
        <f t="shared" si="233"/>
        <v>0</v>
      </c>
      <c r="AE589">
        <f t="shared" si="234"/>
        <v>0</v>
      </c>
      <c r="AF589">
        <f t="shared" si="245"/>
        <v>0</v>
      </c>
      <c r="AG589">
        <f t="shared" si="246"/>
        <v>0</v>
      </c>
      <c r="AH589">
        <f t="shared" si="247"/>
        <v>0</v>
      </c>
      <c r="AI589">
        <f t="shared" si="248"/>
        <v>0</v>
      </c>
      <c r="AJ589">
        <f t="shared" si="249"/>
        <v>0</v>
      </c>
    </row>
    <row r="590" spans="5:36" x14ac:dyDescent="0.2">
      <c r="E590">
        <f t="shared" si="235"/>
        <v>0</v>
      </c>
      <c r="F590">
        <f t="shared" si="225"/>
        <v>0</v>
      </c>
      <c r="G590">
        <f t="shared" si="226"/>
        <v>0</v>
      </c>
      <c r="H590">
        <f t="shared" si="227"/>
        <v>0</v>
      </c>
      <c r="I590">
        <f t="shared" si="236"/>
        <v>0</v>
      </c>
      <c r="J590">
        <f t="shared" si="237"/>
        <v>0</v>
      </c>
      <c r="K590">
        <f t="shared" si="238"/>
        <v>0</v>
      </c>
      <c r="L590">
        <f t="shared" si="239"/>
        <v>0</v>
      </c>
      <c r="M590">
        <f t="shared" si="240"/>
        <v>0</v>
      </c>
      <c r="N590">
        <f t="shared" si="241"/>
        <v>0</v>
      </c>
      <c r="O590">
        <f>IF($B$14,_xlfn.IFNA(INDEX(תמותה!$A$1:$E$121,MATCH(F590,תמותה!$A$1:A$121,0),IF($B$9="זכר",2,4)),1),0)</f>
        <v>0</v>
      </c>
      <c r="P590">
        <f>IF($B$14,_xlfn.IFNA(INDEX('שיפור תמותה'!$A$1:$E$8743,MATCH(F590&amp;G590,'שיפור תמותה'!$C$1:$C$8743,0),IF($B$9="זכר",4,5)),1),0)</f>
        <v>0</v>
      </c>
      <c r="Q590">
        <f>IF($B$14,_xlfn.IFNA(INDEX('שיפור תמותה'!$A$1:$E$8743,MATCH(F590&amp;G590-1,'שיפור תמותה'!$C$1:$C$8743,0),IF($B$9="זכר",4,5)),1),0)</f>
        <v>0</v>
      </c>
      <c r="R590">
        <f t="shared" si="228"/>
        <v>0</v>
      </c>
      <c r="S590">
        <f t="shared" si="229"/>
        <v>0</v>
      </c>
      <c r="T590">
        <f t="shared" si="242"/>
        <v>0</v>
      </c>
      <c r="U590">
        <f t="shared" si="230"/>
        <v>0</v>
      </c>
      <c r="V590">
        <f t="shared" si="231"/>
        <v>0</v>
      </c>
      <c r="W590">
        <f t="shared" si="243"/>
        <v>0</v>
      </c>
      <c r="X590">
        <f>IF($B$15,_xlfn.IFNA(INDEX(תמותה!$A$1:$E$121,MATCH(U590,תמותה!$A$1:A$121,0),IF($B$11="זכר",2,4)),1),0)</f>
        <v>0</v>
      </c>
      <c r="Y590">
        <f>IF($B$15,_xlfn.IFNA(INDEX('שיפור תמותה'!$A$1:$E$8743,MATCH(U590&amp;V590,'שיפור תמותה'!$C$1:$C$8743,0),IF($B$11="זכר",4,5)),1),0)</f>
        <v>0</v>
      </c>
      <c r="Z590">
        <f>IF($B$15,_xlfn.IFNA(INDEX('שיפור תמותה'!$A$1:$E$8743,MATCH(U590&amp;V590-1,'שיפור תמותה'!$C$1:$C$8743,0),IF($B$11="זכר",4,5)),1),0)</f>
        <v>0</v>
      </c>
      <c r="AA590">
        <f t="shared" si="232"/>
        <v>0</v>
      </c>
      <c r="AB590">
        <f t="shared" si="244"/>
        <v>0</v>
      </c>
      <c r="AC590">
        <f>IF($B$15,_xlfn.IFNA(INDEX(תמותה!$A$1:$E$121,MATCH(U590,תמותה!$A$1:A$121,0),IF($B$11="זכר",3,5)),1),0)</f>
        <v>0</v>
      </c>
      <c r="AD590">
        <f t="shared" si="233"/>
        <v>0</v>
      </c>
      <c r="AE590">
        <f t="shared" si="234"/>
        <v>0</v>
      </c>
      <c r="AF590">
        <f t="shared" si="245"/>
        <v>0</v>
      </c>
      <c r="AG590">
        <f t="shared" si="246"/>
        <v>0</v>
      </c>
      <c r="AH590">
        <f t="shared" si="247"/>
        <v>0</v>
      </c>
      <c r="AI590">
        <f t="shared" si="248"/>
        <v>0</v>
      </c>
      <c r="AJ590">
        <f t="shared" si="249"/>
        <v>0</v>
      </c>
    </row>
    <row r="591" spans="5:36" x14ac:dyDescent="0.2">
      <c r="E591">
        <f t="shared" si="235"/>
        <v>0</v>
      </c>
      <c r="F591">
        <f t="shared" si="225"/>
        <v>0</v>
      </c>
      <c r="G591">
        <f t="shared" si="226"/>
        <v>0</v>
      </c>
      <c r="H591">
        <f t="shared" si="227"/>
        <v>0</v>
      </c>
      <c r="I591">
        <f t="shared" si="236"/>
        <v>0</v>
      </c>
      <c r="J591">
        <f t="shared" si="237"/>
        <v>0</v>
      </c>
      <c r="K591">
        <f t="shared" si="238"/>
        <v>0</v>
      </c>
      <c r="L591">
        <f t="shared" si="239"/>
        <v>0</v>
      </c>
      <c r="M591">
        <f t="shared" si="240"/>
        <v>0</v>
      </c>
      <c r="N591">
        <f t="shared" si="241"/>
        <v>0</v>
      </c>
      <c r="O591">
        <f>IF($B$14,_xlfn.IFNA(INDEX(תמותה!$A$1:$E$121,MATCH(F591,תמותה!$A$1:A$121,0),IF($B$9="זכר",2,4)),1),0)</f>
        <v>0</v>
      </c>
      <c r="P591">
        <f>IF($B$14,_xlfn.IFNA(INDEX('שיפור תמותה'!$A$1:$E$8743,MATCH(F591&amp;G591,'שיפור תמותה'!$C$1:$C$8743,0),IF($B$9="זכר",4,5)),1),0)</f>
        <v>0</v>
      </c>
      <c r="Q591">
        <f>IF($B$14,_xlfn.IFNA(INDEX('שיפור תמותה'!$A$1:$E$8743,MATCH(F591&amp;G591-1,'שיפור תמותה'!$C$1:$C$8743,0),IF($B$9="זכר",4,5)),1),0)</f>
        <v>0</v>
      </c>
      <c r="R591">
        <f t="shared" si="228"/>
        <v>0</v>
      </c>
      <c r="S591">
        <f t="shared" si="229"/>
        <v>0</v>
      </c>
      <c r="T591">
        <f t="shared" si="242"/>
        <v>0</v>
      </c>
      <c r="U591">
        <f t="shared" si="230"/>
        <v>0</v>
      </c>
      <c r="V591">
        <f t="shared" si="231"/>
        <v>0</v>
      </c>
      <c r="W591">
        <f t="shared" si="243"/>
        <v>0</v>
      </c>
      <c r="X591">
        <f>IF($B$15,_xlfn.IFNA(INDEX(תמותה!$A$1:$E$121,MATCH(U591,תמותה!$A$1:A$121,0),IF($B$11="זכר",2,4)),1),0)</f>
        <v>0</v>
      </c>
      <c r="Y591">
        <f>IF($B$15,_xlfn.IFNA(INDEX('שיפור תמותה'!$A$1:$E$8743,MATCH(U591&amp;V591,'שיפור תמותה'!$C$1:$C$8743,0),IF($B$11="זכר",4,5)),1),0)</f>
        <v>0</v>
      </c>
      <c r="Z591">
        <f>IF($B$15,_xlfn.IFNA(INDEX('שיפור תמותה'!$A$1:$E$8743,MATCH(U591&amp;V591-1,'שיפור תמותה'!$C$1:$C$8743,0),IF($B$11="זכר",4,5)),1),0)</f>
        <v>0</v>
      </c>
      <c r="AA591">
        <f t="shared" si="232"/>
        <v>0</v>
      </c>
      <c r="AB591">
        <f t="shared" si="244"/>
        <v>0</v>
      </c>
      <c r="AC591">
        <f>IF($B$15,_xlfn.IFNA(INDEX(תמותה!$A$1:$E$121,MATCH(U591,תמותה!$A$1:A$121,0),IF($B$11="זכר",3,5)),1),0)</f>
        <v>0</v>
      </c>
      <c r="AD591">
        <f t="shared" si="233"/>
        <v>0</v>
      </c>
      <c r="AE591">
        <f t="shared" si="234"/>
        <v>0</v>
      </c>
      <c r="AF591">
        <f t="shared" si="245"/>
        <v>0</v>
      </c>
      <c r="AG591">
        <f t="shared" si="246"/>
        <v>0</v>
      </c>
      <c r="AH591">
        <f t="shared" si="247"/>
        <v>0</v>
      </c>
      <c r="AI591">
        <f t="shared" si="248"/>
        <v>0</v>
      </c>
      <c r="AJ591">
        <f t="shared" si="249"/>
        <v>0</v>
      </c>
    </row>
    <row r="592" spans="5:36" x14ac:dyDescent="0.2">
      <c r="E592">
        <f t="shared" si="235"/>
        <v>0</v>
      </c>
      <c r="F592">
        <f t="shared" si="225"/>
        <v>0</v>
      </c>
      <c r="G592">
        <f t="shared" si="226"/>
        <v>0</v>
      </c>
      <c r="H592">
        <f t="shared" si="227"/>
        <v>0</v>
      </c>
      <c r="I592">
        <f t="shared" si="236"/>
        <v>0</v>
      </c>
      <c r="J592">
        <f t="shared" si="237"/>
        <v>0</v>
      </c>
      <c r="K592">
        <f t="shared" si="238"/>
        <v>0</v>
      </c>
      <c r="L592">
        <f t="shared" si="239"/>
        <v>0</v>
      </c>
      <c r="M592">
        <f t="shared" si="240"/>
        <v>0</v>
      </c>
      <c r="N592">
        <f t="shared" si="241"/>
        <v>0</v>
      </c>
      <c r="O592">
        <f>IF($B$14,_xlfn.IFNA(INDEX(תמותה!$A$1:$E$121,MATCH(F592,תמותה!$A$1:A$121,0),IF($B$9="זכר",2,4)),1),0)</f>
        <v>0</v>
      </c>
      <c r="P592">
        <f>IF($B$14,_xlfn.IFNA(INDEX('שיפור תמותה'!$A$1:$E$8743,MATCH(F592&amp;G592,'שיפור תמותה'!$C$1:$C$8743,0),IF($B$9="זכר",4,5)),1),0)</f>
        <v>0</v>
      </c>
      <c r="Q592">
        <f>IF($B$14,_xlfn.IFNA(INDEX('שיפור תמותה'!$A$1:$E$8743,MATCH(F592&amp;G592-1,'שיפור תמותה'!$C$1:$C$8743,0),IF($B$9="זכר",4,5)),1),0)</f>
        <v>0</v>
      </c>
      <c r="R592">
        <f t="shared" si="228"/>
        <v>0</v>
      </c>
      <c r="S592">
        <f t="shared" si="229"/>
        <v>0</v>
      </c>
      <c r="T592">
        <f t="shared" si="242"/>
        <v>0</v>
      </c>
      <c r="U592">
        <f t="shared" si="230"/>
        <v>0</v>
      </c>
      <c r="V592">
        <f t="shared" si="231"/>
        <v>0</v>
      </c>
      <c r="W592">
        <f t="shared" si="243"/>
        <v>0</v>
      </c>
      <c r="X592">
        <f>IF($B$15,_xlfn.IFNA(INDEX(תמותה!$A$1:$E$121,MATCH(U592,תמותה!$A$1:A$121,0),IF($B$11="זכר",2,4)),1),0)</f>
        <v>0</v>
      </c>
      <c r="Y592">
        <f>IF($B$15,_xlfn.IFNA(INDEX('שיפור תמותה'!$A$1:$E$8743,MATCH(U592&amp;V592,'שיפור תמותה'!$C$1:$C$8743,0),IF($B$11="זכר",4,5)),1),0)</f>
        <v>0</v>
      </c>
      <c r="Z592">
        <f>IF($B$15,_xlfn.IFNA(INDEX('שיפור תמותה'!$A$1:$E$8743,MATCH(U592&amp;V592-1,'שיפור תמותה'!$C$1:$C$8743,0),IF($B$11="זכר",4,5)),1),0)</f>
        <v>0</v>
      </c>
      <c r="AA592">
        <f t="shared" si="232"/>
        <v>0</v>
      </c>
      <c r="AB592">
        <f t="shared" si="244"/>
        <v>0</v>
      </c>
      <c r="AC592">
        <f>IF($B$15,_xlfn.IFNA(INDEX(תמותה!$A$1:$E$121,MATCH(U592,תמותה!$A$1:A$121,0),IF($B$11="זכר",3,5)),1),0)</f>
        <v>0</v>
      </c>
      <c r="AD592">
        <f t="shared" si="233"/>
        <v>0</v>
      </c>
      <c r="AE592">
        <f t="shared" si="234"/>
        <v>0</v>
      </c>
      <c r="AF592">
        <f t="shared" si="245"/>
        <v>0</v>
      </c>
      <c r="AG592">
        <f t="shared" si="246"/>
        <v>0</v>
      </c>
      <c r="AH592">
        <f t="shared" si="247"/>
        <v>0</v>
      </c>
      <c r="AI592">
        <f t="shared" si="248"/>
        <v>0</v>
      </c>
      <c r="AJ592">
        <f t="shared" si="249"/>
        <v>0</v>
      </c>
    </row>
    <row r="593" spans="5:36" x14ac:dyDescent="0.2">
      <c r="E593">
        <f t="shared" si="235"/>
        <v>0</v>
      </c>
      <c r="F593">
        <f t="shared" si="225"/>
        <v>0</v>
      </c>
      <c r="G593">
        <f t="shared" si="226"/>
        <v>0</v>
      </c>
      <c r="H593">
        <f t="shared" si="227"/>
        <v>0</v>
      </c>
      <c r="I593">
        <f t="shared" si="236"/>
        <v>0</v>
      </c>
      <c r="J593">
        <f t="shared" si="237"/>
        <v>0</v>
      </c>
      <c r="K593">
        <f t="shared" si="238"/>
        <v>0</v>
      </c>
      <c r="L593">
        <f t="shared" si="239"/>
        <v>0</v>
      </c>
      <c r="M593">
        <f t="shared" si="240"/>
        <v>0</v>
      </c>
      <c r="N593">
        <f t="shared" si="241"/>
        <v>0</v>
      </c>
      <c r="O593">
        <f>IF($B$14,_xlfn.IFNA(INDEX(תמותה!$A$1:$E$121,MATCH(F593,תמותה!$A$1:A$121,0),IF($B$9="זכר",2,4)),1),0)</f>
        <v>0</v>
      </c>
      <c r="P593">
        <f>IF($B$14,_xlfn.IFNA(INDEX('שיפור תמותה'!$A$1:$E$8743,MATCH(F593&amp;G593,'שיפור תמותה'!$C$1:$C$8743,0),IF($B$9="זכר",4,5)),1),0)</f>
        <v>0</v>
      </c>
      <c r="Q593">
        <f>IF($B$14,_xlfn.IFNA(INDEX('שיפור תמותה'!$A$1:$E$8743,MATCH(F593&amp;G593-1,'שיפור תמותה'!$C$1:$C$8743,0),IF($B$9="זכר",4,5)),1),0)</f>
        <v>0</v>
      </c>
      <c r="R593">
        <f t="shared" si="228"/>
        <v>0</v>
      </c>
      <c r="S593">
        <f t="shared" si="229"/>
        <v>0</v>
      </c>
      <c r="T593">
        <f t="shared" si="242"/>
        <v>0</v>
      </c>
      <c r="U593">
        <f t="shared" si="230"/>
        <v>0</v>
      </c>
      <c r="V593">
        <f t="shared" si="231"/>
        <v>0</v>
      </c>
      <c r="W593">
        <f t="shared" si="243"/>
        <v>0</v>
      </c>
      <c r="X593">
        <f>IF($B$15,_xlfn.IFNA(INDEX(תמותה!$A$1:$E$121,MATCH(U593,תמותה!$A$1:A$121,0),IF($B$11="זכר",2,4)),1),0)</f>
        <v>0</v>
      </c>
      <c r="Y593">
        <f>IF($B$15,_xlfn.IFNA(INDEX('שיפור תמותה'!$A$1:$E$8743,MATCH(U593&amp;V593,'שיפור תמותה'!$C$1:$C$8743,0),IF($B$11="זכר",4,5)),1),0)</f>
        <v>0</v>
      </c>
      <c r="Z593">
        <f>IF($B$15,_xlfn.IFNA(INDEX('שיפור תמותה'!$A$1:$E$8743,MATCH(U593&amp;V593-1,'שיפור תמותה'!$C$1:$C$8743,0),IF($B$11="זכר",4,5)),1),0)</f>
        <v>0</v>
      </c>
      <c r="AA593">
        <f t="shared" si="232"/>
        <v>0</v>
      </c>
      <c r="AB593">
        <f t="shared" si="244"/>
        <v>0</v>
      </c>
      <c r="AC593">
        <f>IF($B$15,_xlfn.IFNA(INDEX(תמותה!$A$1:$E$121,MATCH(U593,תמותה!$A$1:A$121,0),IF($B$11="זכר",3,5)),1),0)</f>
        <v>0</v>
      </c>
      <c r="AD593">
        <f t="shared" si="233"/>
        <v>0</v>
      </c>
      <c r="AE593">
        <f t="shared" si="234"/>
        <v>0</v>
      </c>
      <c r="AF593">
        <f t="shared" si="245"/>
        <v>0</v>
      </c>
      <c r="AG593">
        <f t="shared" si="246"/>
        <v>0</v>
      </c>
      <c r="AH593">
        <f t="shared" si="247"/>
        <v>0</v>
      </c>
      <c r="AI593">
        <f t="shared" si="248"/>
        <v>0</v>
      </c>
      <c r="AJ593">
        <f t="shared" si="249"/>
        <v>0</v>
      </c>
    </row>
    <row r="594" spans="5:36" x14ac:dyDescent="0.2">
      <c r="E594">
        <f t="shared" si="235"/>
        <v>0</v>
      </c>
      <c r="F594">
        <f t="shared" si="225"/>
        <v>0</v>
      </c>
      <c r="G594">
        <f t="shared" si="226"/>
        <v>0</v>
      </c>
      <c r="H594">
        <f t="shared" si="227"/>
        <v>0</v>
      </c>
      <c r="I594">
        <f t="shared" si="236"/>
        <v>0</v>
      </c>
      <c r="J594">
        <f t="shared" si="237"/>
        <v>0</v>
      </c>
      <c r="K594">
        <f t="shared" si="238"/>
        <v>0</v>
      </c>
      <c r="L594">
        <f t="shared" si="239"/>
        <v>0</v>
      </c>
      <c r="M594">
        <f t="shared" si="240"/>
        <v>0</v>
      </c>
      <c r="N594">
        <f t="shared" si="241"/>
        <v>0</v>
      </c>
      <c r="O594">
        <f>IF($B$14,_xlfn.IFNA(INDEX(תמותה!$A$1:$E$121,MATCH(F594,תמותה!$A$1:A$121,0),IF($B$9="זכר",2,4)),1),0)</f>
        <v>0</v>
      </c>
      <c r="P594">
        <f>IF($B$14,_xlfn.IFNA(INDEX('שיפור תמותה'!$A$1:$E$8743,MATCH(F594&amp;G594,'שיפור תמותה'!$C$1:$C$8743,0),IF($B$9="זכר",4,5)),1),0)</f>
        <v>0</v>
      </c>
      <c r="Q594">
        <f>IF($B$14,_xlfn.IFNA(INDEX('שיפור תמותה'!$A$1:$E$8743,MATCH(F594&amp;G594-1,'שיפור תמותה'!$C$1:$C$8743,0),IF($B$9="זכר",4,5)),1),0)</f>
        <v>0</v>
      </c>
      <c r="R594">
        <f t="shared" si="228"/>
        <v>0</v>
      </c>
      <c r="S594">
        <f t="shared" si="229"/>
        <v>0</v>
      </c>
      <c r="T594">
        <f t="shared" si="242"/>
        <v>0</v>
      </c>
      <c r="U594">
        <f t="shared" si="230"/>
        <v>0</v>
      </c>
      <c r="V594">
        <f t="shared" si="231"/>
        <v>0</v>
      </c>
      <c r="W594">
        <f t="shared" si="243"/>
        <v>0</v>
      </c>
      <c r="X594">
        <f>IF($B$15,_xlfn.IFNA(INDEX(תמותה!$A$1:$E$121,MATCH(U594,תמותה!$A$1:A$121,0),IF($B$11="זכר",2,4)),1),0)</f>
        <v>0</v>
      </c>
      <c r="Y594">
        <f>IF($B$15,_xlfn.IFNA(INDEX('שיפור תמותה'!$A$1:$E$8743,MATCH(U594&amp;V594,'שיפור תמותה'!$C$1:$C$8743,0),IF($B$11="זכר",4,5)),1),0)</f>
        <v>0</v>
      </c>
      <c r="Z594">
        <f>IF($B$15,_xlfn.IFNA(INDEX('שיפור תמותה'!$A$1:$E$8743,MATCH(U594&amp;V594-1,'שיפור תמותה'!$C$1:$C$8743,0),IF($B$11="זכר",4,5)),1),0)</f>
        <v>0</v>
      </c>
      <c r="AA594">
        <f t="shared" si="232"/>
        <v>0</v>
      </c>
      <c r="AB594">
        <f t="shared" si="244"/>
        <v>0</v>
      </c>
      <c r="AC594">
        <f>IF($B$15,_xlfn.IFNA(INDEX(תמותה!$A$1:$E$121,MATCH(U594,תמותה!$A$1:A$121,0),IF($B$11="זכר",3,5)),1),0)</f>
        <v>0</v>
      </c>
      <c r="AD594">
        <f t="shared" si="233"/>
        <v>0</v>
      </c>
      <c r="AE594">
        <f t="shared" si="234"/>
        <v>0</v>
      </c>
      <c r="AF594">
        <f t="shared" si="245"/>
        <v>0</v>
      </c>
      <c r="AG594">
        <f t="shared" si="246"/>
        <v>0</v>
      </c>
      <c r="AH594">
        <f t="shared" si="247"/>
        <v>0</v>
      </c>
      <c r="AI594">
        <f t="shared" si="248"/>
        <v>0</v>
      </c>
      <c r="AJ594">
        <f t="shared" si="249"/>
        <v>0</v>
      </c>
    </row>
    <row r="595" spans="5:36" x14ac:dyDescent="0.2">
      <c r="E595">
        <f t="shared" si="235"/>
        <v>0</v>
      </c>
      <c r="F595">
        <f t="shared" si="225"/>
        <v>0</v>
      </c>
      <c r="G595">
        <f t="shared" si="226"/>
        <v>0</v>
      </c>
      <c r="H595">
        <f t="shared" si="227"/>
        <v>0</v>
      </c>
      <c r="I595">
        <f t="shared" si="236"/>
        <v>0</v>
      </c>
      <c r="J595">
        <f t="shared" si="237"/>
        <v>0</v>
      </c>
      <c r="K595">
        <f t="shared" si="238"/>
        <v>0</v>
      </c>
      <c r="L595">
        <f t="shared" si="239"/>
        <v>0</v>
      </c>
      <c r="M595">
        <f t="shared" si="240"/>
        <v>0</v>
      </c>
      <c r="N595">
        <f t="shared" si="241"/>
        <v>0</v>
      </c>
      <c r="O595">
        <f>IF($B$14,_xlfn.IFNA(INDEX(תמותה!$A$1:$E$121,MATCH(F595,תמותה!$A$1:A$121,0),IF($B$9="זכר",2,4)),1),0)</f>
        <v>0</v>
      </c>
      <c r="P595">
        <f>IF($B$14,_xlfn.IFNA(INDEX('שיפור תמותה'!$A$1:$E$8743,MATCH(F595&amp;G595,'שיפור תמותה'!$C$1:$C$8743,0),IF($B$9="זכר",4,5)),1),0)</f>
        <v>0</v>
      </c>
      <c r="Q595">
        <f>IF($B$14,_xlfn.IFNA(INDEX('שיפור תמותה'!$A$1:$E$8743,MATCH(F595&amp;G595-1,'שיפור תמותה'!$C$1:$C$8743,0),IF($B$9="זכר",4,5)),1),0)</f>
        <v>0</v>
      </c>
      <c r="R595">
        <f t="shared" si="228"/>
        <v>0</v>
      </c>
      <c r="S595">
        <f t="shared" si="229"/>
        <v>0</v>
      </c>
      <c r="T595">
        <f t="shared" si="242"/>
        <v>0</v>
      </c>
      <c r="U595">
        <f t="shared" si="230"/>
        <v>0</v>
      </c>
      <c r="V595">
        <f t="shared" si="231"/>
        <v>0</v>
      </c>
      <c r="W595">
        <f t="shared" si="243"/>
        <v>0</v>
      </c>
      <c r="X595">
        <f>IF($B$15,_xlfn.IFNA(INDEX(תמותה!$A$1:$E$121,MATCH(U595,תמותה!$A$1:A$121,0),IF($B$11="זכר",2,4)),1),0)</f>
        <v>0</v>
      </c>
      <c r="Y595">
        <f>IF($B$15,_xlfn.IFNA(INDEX('שיפור תמותה'!$A$1:$E$8743,MATCH(U595&amp;V595,'שיפור תמותה'!$C$1:$C$8743,0),IF($B$11="זכר",4,5)),1),0)</f>
        <v>0</v>
      </c>
      <c r="Z595">
        <f>IF($B$15,_xlfn.IFNA(INDEX('שיפור תמותה'!$A$1:$E$8743,MATCH(U595&amp;V595-1,'שיפור תמותה'!$C$1:$C$8743,0),IF($B$11="זכר",4,5)),1),0)</f>
        <v>0</v>
      </c>
      <c r="AA595">
        <f t="shared" si="232"/>
        <v>0</v>
      </c>
      <c r="AB595">
        <f t="shared" si="244"/>
        <v>0</v>
      </c>
      <c r="AC595">
        <f>IF($B$15,_xlfn.IFNA(INDEX(תמותה!$A$1:$E$121,MATCH(U595,תמותה!$A$1:A$121,0),IF($B$11="זכר",3,5)),1),0)</f>
        <v>0</v>
      </c>
      <c r="AD595">
        <f t="shared" si="233"/>
        <v>0</v>
      </c>
      <c r="AE595">
        <f t="shared" si="234"/>
        <v>0</v>
      </c>
      <c r="AF595">
        <f t="shared" si="245"/>
        <v>0</v>
      </c>
      <c r="AG595">
        <f t="shared" si="246"/>
        <v>0</v>
      </c>
      <c r="AH595">
        <f t="shared" si="247"/>
        <v>0</v>
      </c>
      <c r="AI595">
        <f t="shared" si="248"/>
        <v>0</v>
      </c>
      <c r="AJ595">
        <f t="shared" si="249"/>
        <v>0</v>
      </c>
    </row>
    <row r="596" spans="5:36" x14ac:dyDescent="0.2">
      <c r="E596">
        <f t="shared" si="235"/>
        <v>0</v>
      </c>
      <c r="F596">
        <f t="shared" si="225"/>
        <v>0</v>
      </c>
      <c r="G596">
        <f t="shared" si="226"/>
        <v>0</v>
      </c>
      <c r="H596">
        <f t="shared" si="227"/>
        <v>0</v>
      </c>
      <c r="I596">
        <f t="shared" si="236"/>
        <v>0</v>
      </c>
      <c r="J596">
        <f t="shared" si="237"/>
        <v>0</v>
      </c>
      <c r="K596">
        <f t="shared" si="238"/>
        <v>0</v>
      </c>
      <c r="L596">
        <f t="shared" si="239"/>
        <v>0</v>
      </c>
      <c r="M596">
        <f t="shared" si="240"/>
        <v>0</v>
      </c>
      <c r="N596">
        <f t="shared" si="241"/>
        <v>0</v>
      </c>
      <c r="O596">
        <f>IF($B$14,_xlfn.IFNA(INDEX(תמותה!$A$1:$E$121,MATCH(F596,תמותה!$A$1:A$121,0),IF($B$9="זכר",2,4)),1),0)</f>
        <v>0</v>
      </c>
      <c r="P596">
        <f>IF($B$14,_xlfn.IFNA(INDEX('שיפור תמותה'!$A$1:$E$8743,MATCH(F596&amp;G596,'שיפור תמותה'!$C$1:$C$8743,0),IF($B$9="זכר",4,5)),1),0)</f>
        <v>0</v>
      </c>
      <c r="Q596">
        <f>IF($B$14,_xlfn.IFNA(INDEX('שיפור תמותה'!$A$1:$E$8743,MATCH(F596&amp;G596-1,'שיפור תמותה'!$C$1:$C$8743,0),IF($B$9="זכר",4,5)),1),0)</f>
        <v>0</v>
      </c>
      <c r="R596">
        <f t="shared" si="228"/>
        <v>0</v>
      </c>
      <c r="S596">
        <f t="shared" si="229"/>
        <v>0</v>
      </c>
      <c r="T596">
        <f t="shared" si="242"/>
        <v>0</v>
      </c>
      <c r="U596">
        <f t="shared" si="230"/>
        <v>0</v>
      </c>
      <c r="V596">
        <f t="shared" si="231"/>
        <v>0</v>
      </c>
      <c r="W596">
        <f t="shared" si="243"/>
        <v>0</v>
      </c>
      <c r="X596">
        <f>IF($B$15,_xlfn.IFNA(INDEX(תמותה!$A$1:$E$121,MATCH(U596,תמותה!$A$1:A$121,0),IF($B$11="זכר",2,4)),1),0)</f>
        <v>0</v>
      </c>
      <c r="Y596">
        <f>IF($B$15,_xlfn.IFNA(INDEX('שיפור תמותה'!$A$1:$E$8743,MATCH(U596&amp;V596,'שיפור תמותה'!$C$1:$C$8743,0),IF($B$11="זכר",4,5)),1),0)</f>
        <v>0</v>
      </c>
      <c r="Z596">
        <f>IF($B$15,_xlfn.IFNA(INDEX('שיפור תמותה'!$A$1:$E$8743,MATCH(U596&amp;V596-1,'שיפור תמותה'!$C$1:$C$8743,0),IF($B$11="זכר",4,5)),1),0)</f>
        <v>0</v>
      </c>
      <c r="AA596">
        <f t="shared" si="232"/>
        <v>0</v>
      </c>
      <c r="AB596">
        <f t="shared" si="244"/>
        <v>0</v>
      </c>
      <c r="AC596">
        <f>IF($B$15,_xlfn.IFNA(INDEX(תמותה!$A$1:$E$121,MATCH(U596,תמותה!$A$1:A$121,0),IF($B$11="זכר",3,5)),1),0)</f>
        <v>0</v>
      </c>
      <c r="AD596">
        <f t="shared" si="233"/>
        <v>0</v>
      </c>
      <c r="AE596">
        <f t="shared" si="234"/>
        <v>0</v>
      </c>
      <c r="AF596">
        <f t="shared" si="245"/>
        <v>0</v>
      </c>
      <c r="AG596">
        <f t="shared" si="246"/>
        <v>0</v>
      </c>
      <c r="AH596">
        <f t="shared" si="247"/>
        <v>0</v>
      </c>
      <c r="AI596">
        <f t="shared" si="248"/>
        <v>0</v>
      </c>
      <c r="AJ596">
        <f t="shared" si="249"/>
        <v>0</v>
      </c>
    </row>
    <row r="597" spans="5:36" x14ac:dyDescent="0.2">
      <c r="E597">
        <f t="shared" si="235"/>
        <v>0</v>
      </c>
      <c r="F597">
        <f t="shared" si="225"/>
        <v>0</v>
      </c>
      <c r="G597">
        <f t="shared" si="226"/>
        <v>0</v>
      </c>
      <c r="H597">
        <f t="shared" si="227"/>
        <v>0</v>
      </c>
      <c r="I597">
        <f t="shared" si="236"/>
        <v>0</v>
      </c>
      <c r="J597">
        <f t="shared" si="237"/>
        <v>0</v>
      </c>
      <c r="K597">
        <f t="shared" si="238"/>
        <v>0</v>
      </c>
      <c r="L597">
        <f t="shared" si="239"/>
        <v>0</v>
      </c>
      <c r="M597">
        <f t="shared" si="240"/>
        <v>0</v>
      </c>
      <c r="N597">
        <f t="shared" si="241"/>
        <v>0</v>
      </c>
      <c r="O597">
        <f>IF($B$14,_xlfn.IFNA(INDEX(תמותה!$A$1:$E$121,MATCH(F597,תמותה!$A$1:A$121,0),IF($B$9="זכר",2,4)),1),0)</f>
        <v>0</v>
      </c>
      <c r="P597">
        <f>IF($B$14,_xlfn.IFNA(INDEX('שיפור תמותה'!$A$1:$E$8743,MATCH(F597&amp;G597,'שיפור תמותה'!$C$1:$C$8743,0),IF($B$9="זכר",4,5)),1),0)</f>
        <v>0</v>
      </c>
      <c r="Q597">
        <f>IF($B$14,_xlfn.IFNA(INDEX('שיפור תמותה'!$A$1:$E$8743,MATCH(F597&amp;G597-1,'שיפור תמותה'!$C$1:$C$8743,0),IF($B$9="זכר",4,5)),1),0)</f>
        <v>0</v>
      </c>
      <c r="R597">
        <f t="shared" si="228"/>
        <v>0</v>
      </c>
      <c r="S597">
        <f t="shared" si="229"/>
        <v>0</v>
      </c>
      <c r="T597">
        <f t="shared" si="242"/>
        <v>0</v>
      </c>
      <c r="U597">
        <f t="shared" si="230"/>
        <v>0</v>
      </c>
      <c r="V597">
        <f t="shared" si="231"/>
        <v>0</v>
      </c>
      <c r="W597">
        <f t="shared" si="243"/>
        <v>0</v>
      </c>
      <c r="X597">
        <f>IF($B$15,_xlfn.IFNA(INDEX(תמותה!$A$1:$E$121,MATCH(U597,תמותה!$A$1:A$121,0),IF($B$11="זכר",2,4)),1),0)</f>
        <v>0</v>
      </c>
      <c r="Y597">
        <f>IF($B$15,_xlfn.IFNA(INDEX('שיפור תמותה'!$A$1:$E$8743,MATCH(U597&amp;V597,'שיפור תמותה'!$C$1:$C$8743,0),IF($B$11="זכר",4,5)),1),0)</f>
        <v>0</v>
      </c>
      <c r="Z597">
        <f>IF($B$15,_xlfn.IFNA(INDEX('שיפור תמותה'!$A$1:$E$8743,MATCH(U597&amp;V597-1,'שיפור תמותה'!$C$1:$C$8743,0),IF($B$11="זכר",4,5)),1),0)</f>
        <v>0</v>
      </c>
      <c r="AA597">
        <f t="shared" si="232"/>
        <v>0</v>
      </c>
      <c r="AB597">
        <f t="shared" si="244"/>
        <v>0</v>
      </c>
      <c r="AC597">
        <f>IF($B$15,_xlfn.IFNA(INDEX(תמותה!$A$1:$E$121,MATCH(U597,תמותה!$A$1:A$121,0),IF($B$11="זכר",3,5)),1),0)</f>
        <v>0</v>
      </c>
      <c r="AD597">
        <f t="shared" si="233"/>
        <v>0</v>
      </c>
      <c r="AE597">
        <f t="shared" si="234"/>
        <v>0</v>
      </c>
      <c r="AF597">
        <f t="shared" si="245"/>
        <v>0</v>
      </c>
      <c r="AG597">
        <f t="shared" si="246"/>
        <v>0</v>
      </c>
      <c r="AH597">
        <f t="shared" si="247"/>
        <v>0</v>
      </c>
      <c r="AI597">
        <f t="shared" si="248"/>
        <v>0</v>
      </c>
      <c r="AJ597">
        <f t="shared" si="249"/>
        <v>0</v>
      </c>
    </row>
    <row r="598" spans="5:36" x14ac:dyDescent="0.2">
      <c r="E598">
        <f t="shared" si="235"/>
        <v>0</v>
      </c>
      <c r="F598">
        <f t="shared" si="225"/>
        <v>0</v>
      </c>
      <c r="G598">
        <f t="shared" si="226"/>
        <v>0</v>
      </c>
      <c r="H598">
        <f t="shared" si="227"/>
        <v>0</v>
      </c>
      <c r="I598">
        <f t="shared" si="236"/>
        <v>0</v>
      </c>
      <c r="J598">
        <f t="shared" si="237"/>
        <v>0</v>
      </c>
      <c r="K598">
        <f t="shared" si="238"/>
        <v>0</v>
      </c>
      <c r="L598">
        <f t="shared" si="239"/>
        <v>0</v>
      </c>
      <c r="M598">
        <f t="shared" si="240"/>
        <v>0</v>
      </c>
      <c r="N598">
        <f t="shared" si="241"/>
        <v>0</v>
      </c>
      <c r="O598">
        <f>IF($B$14,_xlfn.IFNA(INDEX(תמותה!$A$1:$E$121,MATCH(F598,תמותה!$A$1:A$121,0),IF($B$9="זכר",2,4)),1),0)</f>
        <v>0</v>
      </c>
      <c r="P598">
        <f>IF($B$14,_xlfn.IFNA(INDEX('שיפור תמותה'!$A$1:$E$8743,MATCH(F598&amp;G598,'שיפור תמותה'!$C$1:$C$8743,0),IF($B$9="זכר",4,5)),1),0)</f>
        <v>0</v>
      </c>
      <c r="Q598">
        <f>IF($B$14,_xlfn.IFNA(INDEX('שיפור תמותה'!$A$1:$E$8743,MATCH(F598&amp;G598-1,'שיפור תמותה'!$C$1:$C$8743,0),IF($B$9="זכר",4,5)),1),0)</f>
        <v>0</v>
      </c>
      <c r="R598">
        <f t="shared" si="228"/>
        <v>0</v>
      </c>
      <c r="S598">
        <f t="shared" si="229"/>
        <v>0</v>
      </c>
      <c r="T598">
        <f t="shared" si="242"/>
        <v>0</v>
      </c>
      <c r="U598">
        <f t="shared" si="230"/>
        <v>0</v>
      </c>
      <c r="V598">
        <f t="shared" si="231"/>
        <v>0</v>
      </c>
      <c r="W598">
        <f t="shared" si="243"/>
        <v>0</v>
      </c>
      <c r="X598">
        <f>IF($B$15,_xlfn.IFNA(INDEX(תמותה!$A$1:$E$121,MATCH(U598,תמותה!$A$1:A$121,0),IF($B$11="זכר",2,4)),1),0)</f>
        <v>0</v>
      </c>
      <c r="Y598">
        <f>IF($B$15,_xlfn.IFNA(INDEX('שיפור תמותה'!$A$1:$E$8743,MATCH(U598&amp;V598,'שיפור תמותה'!$C$1:$C$8743,0),IF($B$11="זכר",4,5)),1),0)</f>
        <v>0</v>
      </c>
      <c r="Z598">
        <f>IF($B$15,_xlfn.IFNA(INDEX('שיפור תמותה'!$A$1:$E$8743,MATCH(U598&amp;V598-1,'שיפור תמותה'!$C$1:$C$8743,0),IF($B$11="זכר",4,5)),1),0)</f>
        <v>0</v>
      </c>
      <c r="AA598">
        <f t="shared" si="232"/>
        <v>0</v>
      </c>
      <c r="AB598">
        <f t="shared" si="244"/>
        <v>0</v>
      </c>
      <c r="AC598">
        <f>IF($B$15,_xlfn.IFNA(INDEX(תמותה!$A$1:$E$121,MATCH(U598,תמותה!$A$1:A$121,0),IF($B$11="זכר",3,5)),1),0)</f>
        <v>0</v>
      </c>
      <c r="AD598">
        <f t="shared" si="233"/>
        <v>0</v>
      </c>
      <c r="AE598">
        <f t="shared" si="234"/>
        <v>0</v>
      </c>
      <c r="AF598">
        <f t="shared" si="245"/>
        <v>0</v>
      </c>
      <c r="AG598">
        <f t="shared" si="246"/>
        <v>0</v>
      </c>
      <c r="AH598">
        <f t="shared" si="247"/>
        <v>0</v>
      </c>
      <c r="AI598">
        <f t="shared" si="248"/>
        <v>0</v>
      </c>
      <c r="AJ598">
        <f t="shared" si="249"/>
        <v>0</v>
      </c>
    </row>
    <row r="599" spans="5:36" x14ac:dyDescent="0.2">
      <c r="E599">
        <f t="shared" si="235"/>
        <v>0</v>
      </c>
      <c r="F599">
        <f t="shared" si="225"/>
        <v>0</v>
      </c>
      <c r="G599">
        <f t="shared" si="226"/>
        <v>0</v>
      </c>
      <c r="H599">
        <f t="shared" si="227"/>
        <v>0</v>
      </c>
      <c r="I599">
        <f t="shared" si="236"/>
        <v>0</v>
      </c>
      <c r="J599">
        <f t="shared" si="237"/>
        <v>0</v>
      </c>
      <c r="K599">
        <f t="shared" si="238"/>
        <v>0</v>
      </c>
      <c r="L599">
        <f t="shared" si="239"/>
        <v>0</v>
      </c>
      <c r="M599">
        <f t="shared" si="240"/>
        <v>0</v>
      </c>
      <c r="N599">
        <f t="shared" si="241"/>
        <v>0</v>
      </c>
      <c r="O599">
        <f>IF($B$14,_xlfn.IFNA(INDEX(תמותה!$A$1:$E$121,MATCH(F599,תמותה!$A$1:A$121,0),IF($B$9="זכר",2,4)),1),0)</f>
        <v>0</v>
      </c>
      <c r="P599">
        <f>IF($B$14,_xlfn.IFNA(INDEX('שיפור תמותה'!$A$1:$E$8743,MATCH(F599&amp;G599,'שיפור תמותה'!$C$1:$C$8743,0),IF($B$9="זכר",4,5)),1),0)</f>
        <v>0</v>
      </c>
      <c r="Q599">
        <f>IF($B$14,_xlfn.IFNA(INDEX('שיפור תמותה'!$A$1:$E$8743,MATCH(F599&amp;G599-1,'שיפור תמותה'!$C$1:$C$8743,0),IF($B$9="זכר",4,5)),1),0)</f>
        <v>0</v>
      </c>
      <c r="R599">
        <f t="shared" si="228"/>
        <v>0</v>
      </c>
      <c r="S599">
        <f t="shared" si="229"/>
        <v>0</v>
      </c>
      <c r="T599">
        <f t="shared" si="242"/>
        <v>0</v>
      </c>
      <c r="U599">
        <f t="shared" si="230"/>
        <v>0</v>
      </c>
      <c r="V599">
        <f t="shared" si="231"/>
        <v>0</v>
      </c>
      <c r="W599">
        <f t="shared" si="243"/>
        <v>0</v>
      </c>
      <c r="X599">
        <f>IF($B$15,_xlfn.IFNA(INDEX(תמותה!$A$1:$E$121,MATCH(U599,תמותה!$A$1:A$121,0),IF($B$11="זכר",2,4)),1),0)</f>
        <v>0</v>
      </c>
      <c r="Y599">
        <f>IF($B$15,_xlfn.IFNA(INDEX('שיפור תמותה'!$A$1:$E$8743,MATCH(U599&amp;V599,'שיפור תמותה'!$C$1:$C$8743,0),IF($B$11="זכר",4,5)),1),0)</f>
        <v>0</v>
      </c>
      <c r="Z599">
        <f>IF($B$15,_xlfn.IFNA(INDEX('שיפור תמותה'!$A$1:$E$8743,MATCH(U599&amp;V599-1,'שיפור תמותה'!$C$1:$C$8743,0),IF($B$11="זכר",4,5)),1),0)</f>
        <v>0</v>
      </c>
      <c r="AA599">
        <f t="shared" si="232"/>
        <v>0</v>
      </c>
      <c r="AB599">
        <f t="shared" si="244"/>
        <v>0</v>
      </c>
      <c r="AC599">
        <f>IF($B$15,_xlfn.IFNA(INDEX(תמותה!$A$1:$E$121,MATCH(U599,תמותה!$A$1:A$121,0),IF($B$11="זכר",3,5)),1),0)</f>
        <v>0</v>
      </c>
      <c r="AD599">
        <f t="shared" si="233"/>
        <v>0</v>
      </c>
      <c r="AE599">
        <f t="shared" si="234"/>
        <v>0</v>
      </c>
      <c r="AF599">
        <f t="shared" si="245"/>
        <v>0</v>
      </c>
      <c r="AG599">
        <f t="shared" si="246"/>
        <v>0</v>
      </c>
      <c r="AH599">
        <f t="shared" si="247"/>
        <v>0</v>
      </c>
      <c r="AI599">
        <f t="shared" si="248"/>
        <v>0</v>
      </c>
      <c r="AJ599">
        <f t="shared" si="249"/>
        <v>0</v>
      </c>
    </row>
    <row r="600" spans="5:36" x14ac:dyDescent="0.2">
      <c r="E600">
        <f t="shared" si="235"/>
        <v>0</v>
      </c>
      <c r="F600">
        <f t="shared" si="225"/>
        <v>0</v>
      </c>
      <c r="G600">
        <f t="shared" si="226"/>
        <v>0</v>
      </c>
      <c r="H600">
        <f t="shared" si="227"/>
        <v>0</v>
      </c>
      <c r="I600">
        <f t="shared" si="236"/>
        <v>0</v>
      </c>
      <c r="J600">
        <f t="shared" si="237"/>
        <v>0</v>
      </c>
      <c r="K600">
        <f t="shared" si="238"/>
        <v>0</v>
      </c>
      <c r="L600">
        <f t="shared" si="239"/>
        <v>0</v>
      </c>
      <c r="M600">
        <f t="shared" si="240"/>
        <v>0</v>
      </c>
      <c r="N600">
        <f t="shared" si="241"/>
        <v>0</v>
      </c>
      <c r="O600">
        <f>IF($B$14,_xlfn.IFNA(INDEX(תמותה!$A$1:$E$121,MATCH(F600,תמותה!$A$1:A$121,0),IF($B$9="זכר",2,4)),1),0)</f>
        <v>0</v>
      </c>
      <c r="P600">
        <f>IF($B$14,_xlfn.IFNA(INDEX('שיפור תמותה'!$A$1:$E$8743,MATCH(F600&amp;G600,'שיפור תמותה'!$C$1:$C$8743,0),IF($B$9="זכר",4,5)),1),0)</f>
        <v>0</v>
      </c>
      <c r="Q600">
        <f>IF($B$14,_xlfn.IFNA(INDEX('שיפור תמותה'!$A$1:$E$8743,MATCH(F600&amp;G600-1,'שיפור תמותה'!$C$1:$C$8743,0),IF($B$9="זכר",4,5)),1),0)</f>
        <v>0</v>
      </c>
      <c r="R600">
        <f t="shared" si="228"/>
        <v>0</v>
      </c>
      <c r="S600">
        <f t="shared" si="229"/>
        <v>0</v>
      </c>
      <c r="T600">
        <f t="shared" si="242"/>
        <v>0</v>
      </c>
      <c r="U600">
        <f t="shared" si="230"/>
        <v>0</v>
      </c>
      <c r="V600">
        <f t="shared" si="231"/>
        <v>0</v>
      </c>
      <c r="W600">
        <f t="shared" si="243"/>
        <v>0</v>
      </c>
      <c r="X600">
        <f>IF($B$15,_xlfn.IFNA(INDEX(תמותה!$A$1:$E$121,MATCH(U600,תמותה!$A$1:A$121,0),IF($B$11="זכר",2,4)),1),0)</f>
        <v>0</v>
      </c>
      <c r="Y600">
        <f>IF($B$15,_xlfn.IFNA(INDEX('שיפור תמותה'!$A$1:$E$8743,MATCH(U600&amp;V600,'שיפור תמותה'!$C$1:$C$8743,0),IF($B$11="זכר",4,5)),1),0)</f>
        <v>0</v>
      </c>
      <c r="Z600">
        <f>IF($B$15,_xlfn.IFNA(INDEX('שיפור תמותה'!$A$1:$E$8743,MATCH(U600&amp;V600-1,'שיפור תמותה'!$C$1:$C$8743,0),IF($B$11="זכר",4,5)),1),0)</f>
        <v>0</v>
      </c>
      <c r="AA600">
        <f t="shared" si="232"/>
        <v>0</v>
      </c>
      <c r="AB600">
        <f t="shared" si="244"/>
        <v>0</v>
      </c>
      <c r="AC600">
        <f>IF($B$15,_xlfn.IFNA(INDEX(תמותה!$A$1:$E$121,MATCH(U600,תמותה!$A$1:A$121,0),IF($B$11="זכר",3,5)),1),0)</f>
        <v>0</v>
      </c>
      <c r="AD600">
        <f t="shared" si="233"/>
        <v>0</v>
      </c>
      <c r="AE600">
        <f t="shared" si="234"/>
        <v>0</v>
      </c>
      <c r="AF600">
        <f t="shared" si="245"/>
        <v>0</v>
      </c>
      <c r="AG600">
        <f t="shared" si="246"/>
        <v>0</v>
      </c>
      <c r="AH600">
        <f t="shared" si="247"/>
        <v>0</v>
      </c>
      <c r="AI600">
        <f t="shared" si="248"/>
        <v>0</v>
      </c>
      <c r="AJ600">
        <f t="shared" si="249"/>
        <v>0</v>
      </c>
    </row>
    <row r="601" spans="5:36" x14ac:dyDescent="0.2">
      <c r="E601">
        <f t="shared" si="235"/>
        <v>0</v>
      </c>
      <c r="F601">
        <f t="shared" si="225"/>
        <v>0</v>
      </c>
      <c r="G601">
        <f t="shared" si="226"/>
        <v>0</v>
      </c>
      <c r="H601">
        <f t="shared" si="227"/>
        <v>0</v>
      </c>
      <c r="I601">
        <f t="shared" si="236"/>
        <v>0</v>
      </c>
      <c r="J601">
        <f t="shared" si="237"/>
        <v>0</v>
      </c>
      <c r="K601">
        <f t="shared" si="238"/>
        <v>0</v>
      </c>
      <c r="L601">
        <f t="shared" si="239"/>
        <v>0</v>
      </c>
      <c r="M601">
        <f t="shared" si="240"/>
        <v>0</v>
      </c>
      <c r="N601">
        <f t="shared" si="241"/>
        <v>0</v>
      </c>
      <c r="O601">
        <f>IF($B$14,_xlfn.IFNA(INDEX(תמותה!$A$1:$E$121,MATCH(F601,תמותה!$A$1:A$121,0),IF($B$9="זכר",2,4)),1),0)</f>
        <v>0</v>
      </c>
      <c r="P601">
        <f>IF($B$14,_xlfn.IFNA(INDEX('שיפור תמותה'!$A$1:$E$8743,MATCH(F601&amp;G601,'שיפור תמותה'!$C$1:$C$8743,0),IF($B$9="זכר",4,5)),1),0)</f>
        <v>0</v>
      </c>
      <c r="Q601">
        <f>IF($B$14,_xlfn.IFNA(INDEX('שיפור תמותה'!$A$1:$E$8743,MATCH(F601&amp;G601-1,'שיפור תמותה'!$C$1:$C$8743,0),IF($B$9="זכר",4,5)),1),0)</f>
        <v>0</v>
      </c>
      <c r="R601">
        <f t="shared" si="228"/>
        <v>0</v>
      </c>
      <c r="S601">
        <f t="shared" si="229"/>
        <v>0</v>
      </c>
      <c r="T601">
        <f t="shared" si="242"/>
        <v>0</v>
      </c>
      <c r="U601">
        <f t="shared" si="230"/>
        <v>0</v>
      </c>
      <c r="V601">
        <f t="shared" si="231"/>
        <v>0</v>
      </c>
      <c r="W601">
        <f t="shared" si="243"/>
        <v>0</v>
      </c>
      <c r="X601">
        <f>IF($B$15,_xlfn.IFNA(INDEX(תמותה!$A$1:$E$121,MATCH(U601,תמותה!$A$1:A$121,0),IF($B$11="זכר",2,4)),1),0)</f>
        <v>0</v>
      </c>
      <c r="Y601">
        <f>IF($B$15,_xlfn.IFNA(INDEX('שיפור תמותה'!$A$1:$E$8743,MATCH(U601&amp;V601,'שיפור תמותה'!$C$1:$C$8743,0),IF($B$11="זכר",4,5)),1),0)</f>
        <v>0</v>
      </c>
      <c r="Z601">
        <f>IF($B$15,_xlfn.IFNA(INDEX('שיפור תמותה'!$A$1:$E$8743,MATCH(U601&amp;V601-1,'שיפור תמותה'!$C$1:$C$8743,0),IF($B$11="זכר",4,5)),1),0)</f>
        <v>0</v>
      </c>
      <c r="AA601">
        <f t="shared" si="232"/>
        <v>0</v>
      </c>
      <c r="AB601">
        <f t="shared" si="244"/>
        <v>0</v>
      </c>
      <c r="AC601">
        <f>IF($B$15,_xlfn.IFNA(INDEX(תמותה!$A$1:$E$121,MATCH(U601,תמותה!$A$1:A$121,0),IF($B$11="זכר",3,5)),1),0)</f>
        <v>0</v>
      </c>
      <c r="AD601">
        <f t="shared" si="233"/>
        <v>0</v>
      </c>
      <c r="AE601">
        <f t="shared" si="234"/>
        <v>0</v>
      </c>
      <c r="AF601">
        <f t="shared" si="245"/>
        <v>0</v>
      </c>
      <c r="AG601">
        <f t="shared" si="246"/>
        <v>0</v>
      </c>
      <c r="AH601">
        <f t="shared" si="247"/>
        <v>0</v>
      </c>
      <c r="AI601">
        <f t="shared" si="248"/>
        <v>0</v>
      </c>
      <c r="AJ601">
        <f t="shared" si="249"/>
        <v>0</v>
      </c>
    </row>
    <row r="602" spans="5:36" x14ac:dyDescent="0.2">
      <c r="E602">
        <f t="shared" si="235"/>
        <v>0</v>
      </c>
      <c r="F602">
        <f t="shared" si="225"/>
        <v>0</v>
      </c>
      <c r="G602">
        <f t="shared" si="226"/>
        <v>0</v>
      </c>
      <c r="H602">
        <f t="shared" si="227"/>
        <v>0</v>
      </c>
      <c r="I602">
        <f t="shared" si="236"/>
        <v>0</v>
      </c>
      <c r="J602">
        <f t="shared" si="237"/>
        <v>0</v>
      </c>
      <c r="K602">
        <f t="shared" si="238"/>
        <v>0</v>
      </c>
      <c r="L602">
        <f t="shared" si="239"/>
        <v>0</v>
      </c>
      <c r="M602">
        <f t="shared" si="240"/>
        <v>0</v>
      </c>
      <c r="N602">
        <f t="shared" si="241"/>
        <v>0</v>
      </c>
      <c r="O602">
        <f>IF($B$14,_xlfn.IFNA(INDEX(תמותה!$A$1:$E$121,MATCH(F602,תמותה!$A$1:A$121,0),IF($B$9="זכר",2,4)),1),0)</f>
        <v>0</v>
      </c>
      <c r="P602">
        <f>IF($B$14,_xlfn.IFNA(INDEX('שיפור תמותה'!$A$1:$E$8743,MATCH(F602&amp;G602,'שיפור תמותה'!$C$1:$C$8743,0),IF($B$9="זכר",4,5)),1),0)</f>
        <v>0</v>
      </c>
      <c r="Q602">
        <f>IF($B$14,_xlfn.IFNA(INDEX('שיפור תמותה'!$A$1:$E$8743,MATCH(F602&amp;G602-1,'שיפור תמותה'!$C$1:$C$8743,0),IF($B$9="זכר",4,5)),1),0)</f>
        <v>0</v>
      </c>
      <c r="R602">
        <f t="shared" si="228"/>
        <v>0</v>
      </c>
      <c r="S602">
        <f t="shared" si="229"/>
        <v>0</v>
      </c>
      <c r="T602">
        <f t="shared" si="242"/>
        <v>0</v>
      </c>
      <c r="U602">
        <f t="shared" si="230"/>
        <v>0</v>
      </c>
      <c r="V602">
        <f t="shared" si="231"/>
        <v>0</v>
      </c>
      <c r="W602">
        <f t="shared" si="243"/>
        <v>0</v>
      </c>
      <c r="X602">
        <f>IF($B$15,_xlfn.IFNA(INDEX(תמותה!$A$1:$E$121,MATCH(U602,תמותה!$A$1:A$121,0),IF($B$11="זכר",2,4)),1),0)</f>
        <v>0</v>
      </c>
      <c r="Y602">
        <f>IF($B$15,_xlfn.IFNA(INDEX('שיפור תמותה'!$A$1:$E$8743,MATCH(U602&amp;V602,'שיפור תמותה'!$C$1:$C$8743,0),IF($B$11="זכר",4,5)),1),0)</f>
        <v>0</v>
      </c>
      <c r="Z602">
        <f>IF($B$15,_xlfn.IFNA(INDEX('שיפור תמותה'!$A$1:$E$8743,MATCH(U602&amp;V602-1,'שיפור תמותה'!$C$1:$C$8743,0),IF($B$11="זכר",4,5)),1),0)</f>
        <v>0</v>
      </c>
      <c r="AA602">
        <f t="shared" si="232"/>
        <v>0</v>
      </c>
      <c r="AB602">
        <f t="shared" si="244"/>
        <v>0</v>
      </c>
      <c r="AC602">
        <f>IF($B$15,_xlfn.IFNA(INDEX(תמותה!$A$1:$E$121,MATCH(U602,תמותה!$A$1:A$121,0),IF($B$11="זכר",3,5)),1),0)</f>
        <v>0</v>
      </c>
      <c r="AD602">
        <f t="shared" si="233"/>
        <v>0</v>
      </c>
      <c r="AE602">
        <f t="shared" si="234"/>
        <v>0</v>
      </c>
      <c r="AF602">
        <f t="shared" si="245"/>
        <v>0</v>
      </c>
      <c r="AG602">
        <f t="shared" si="246"/>
        <v>0</v>
      </c>
      <c r="AH602">
        <f t="shared" si="247"/>
        <v>0</v>
      </c>
      <c r="AI602">
        <f t="shared" si="248"/>
        <v>0</v>
      </c>
      <c r="AJ602">
        <f t="shared" si="249"/>
        <v>0</v>
      </c>
    </row>
    <row r="603" spans="5:36" x14ac:dyDescent="0.2">
      <c r="E603">
        <f t="shared" si="235"/>
        <v>0</v>
      </c>
      <c r="F603">
        <f t="shared" si="225"/>
        <v>0</v>
      </c>
      <c r="G603">
        <f t="shared" si="226"/>
        <v>0</v>
      </c>
      <c r="H603">
        <f t="shared" si="227"/>
        <v>0</v>
      </c>
      <c r="I603">
        <f t="shared" si="236"/>
        <v>0</v>
      </c>
      <c r="J603">
        <f t="shared" si="237"/>
        <v>0</v>
      </c>
      <c r="K603">
        <f t="shared" si="238"/>
        <v>0</v>
      </c>
      <c r="L603">
        <f t="shared" si="239"/>
        <v>0</v>
      </c>
      <c r="M603">
        <f t="shared" si="240"/>
        <v>0</v>
      </c>
      <c r="N603">
        <f t="shared" si="241"/>
        <v>0</v>
      </c>
      <c r="O603">
        <f>IF($B$14,_xlfn.IFNA(INDEX(תמותה!$A$1:$E$121,MATCH(F603,תמותה!$A$1:A$121,0),IF($B$9="זכר",2,4)),1),0)</f>
        <v>0</v>
      </c>
      <c r="P603">
        <f>IF($B$14,_xlfn.IFNA(INDEX('שיפור תמותה'!$A$1:$E$8743,MATCH(F603&amp;G603,'שיפור תמותה'!$C$1:$C$8743,0),IF($B$9="זכר",4,5)),1),0)</f>
        <v>0</v>
      </c>
      <c r="Q603">
        <f>IF($B$14,_xlfn.IFNA(INDEX('שיפור תמותה'!$A$1:$E$8743,MATCH(F603&amp;G603-1,'שיפור תמותה'!$C$1:$C$8743,0),IF($B$9="זכר",4,5)),1),0)</f>
        <v>0</v>
      </c>
      <c r="R603">
        <f t="shared" si="228"/>
        <v>0</v>
      </c>
      <c r="S603">
        <f t="shared" si="229"/>
        <v>0</v>
      </c>
      <c r="T603">
        <f t="shared" si="242"/>
        <v>0</v>
      </c>
      <c r="U603">
        <f t="shared" si="230"/>
        <v>0</v>
      </c>
      <c r="V603">
        <f t="shared" si="231"/>
        <v>0</v>
      </c>
      <c r="W603">
        <f t="shared" si="243"/>
        <v>0</v>
      </c>
      <c r="X603">
        <f>IF($B$15,_xlfn.IFNA(INDEX(תמותה!$A$1:$E$121,MATCH(U603,תמותה!$A$1:A$121,0),IF($B$11="זכר",2,4)),1),0)</f>
        <v>0</v>
      </c>
      <c r="Y603">
        <f>IF($B$15,_xlfn.IFNA(INDEX('שיפור תמותה'!$A$1:$E$8743,MATCH(U603&amp;V603,'שיפור תמותה'!$C$1:$C$8743,0),IF($B$11="זכר",4,5)),1),0)</f>
        <v>0</v>
      </c>
      <c r="Z603">
        <f>IF($B$15,_xlfn.IFNA(INDEX('שיפור תמותה'!$A$1:$E$8743,MATCH(U603&amp;V603-1,'שיפור תמותה'!$C$1:$C$8743,0),IF($B$11="זכר",4,5)),1),0)</f>
        <v>0</v>
      </c>
      <c r="AA603">
        <f t="shared" si="232"/>
        <v>0</v>
      </c>
      <c r="AB603">
        <f t="shared" si="244"/>
        <v>0</v>
      </c>
      <c r="AC603">
        <f>IF($B$15,_xlfn.IFNA(INDEX(תמותה!$A$1:$E$121,MATCH(U603,תמותה!$A$1:A$121,0),IF($B$11="זכר",3,5)),1),0)</f>
        <v>0</v>
      </c>
      <c r="AD603">
        <f t="shared" si="233"/>
        <v>0</v>
      </c>
      <c r="AE603">
        <f t="shared" si="234"/>
        <v>0</v>
      </c>
      <c r="AF603">
        <f t="shared" si="245"/>
        <v>0</v>
      </c>
      <c r="AG603">
        <f t="shared" si="246"/>
        <v>0</v>
      </c>
      <c r="AH603">
        <f t="shared" si="247"/>
        <v>0</v>
      </c>
      <c r="AI603">
        <f t="shared" si="248"/>
        <v>0</v>
      </c>
      <c r="AJ603">
        <f t="shared" si="249"/>
        <v>0</v>
      </c>
    </row>
    <row r="604" spans="5:36" x14ac:dyDescent="0.2">
      <c r="E604">
        <f t="shared" si="235"/>
        <v>0</v>
      </c>
      <c r="F604">
        <f t="shared" si="225"/>
        <v>0</v>
      </c>
      <c r="G604">
        <f t="shared" si="226"/>
        <v>0</v>
      </c>
      <c r="H604">
        <f t="shared" si="227"/>
        <v>0</v>
      </c>
      <c r="I604">
        <f t="shared" si="236"/>
        <v>0</v>
      </c>
      <c r="J604">
        <f t="shared" si="237"/>
        <v>0</v>
      </c>
      <c r="K604">
        <f t="shared" si="238"/>
        <v>0</v>
      </c>
      <c r="L604">
        <f t="shared" si="239"/>
        <v>0</v>
      </c>
      <c r="M604">
        <f t="shared" si="240"/>
        <v>0</v>
      </c>
      <c r="N604">
        <f t="shared" si="241"/>
        <v>0</v>
      </c>
      <c r="O604">
        <f>IF($B$14,_xlfn.IFNA(INDEX(תמותה!$A$1:$E$121,MATCH(F604,תמותה!$A$1:A$121,0),IF($B$9="זכר",2,4)),1),0)</f>
        <v>0</v>
      </c>
      <c r="P604">
        <f>IF($B$14,_xlfn.IFNA(INDEX('שיפור תמותה'!$A$1:$E$8743,MATCH(F604&amp;G604,'שיפור תמותה'!$C$1:$C$8743,0),IF($B$9="זכר",4,5)),1),0)</f>
        <v>0</v>
      </c>
      <c r="Q604">
        <f>IF($B$14,_xlfn.IFNA(INDEX('שיפור תמותה'!$A$1:$E$8743,MATCH(F604&amp;G604-1,'שיפור תמותה'!$C$1:$C$8743,0),IF($B$9="זכר",4,5)),1),0)</f>
        <v>0</v>
      </c>
      <c r="R604">
        <f t="shared" si="228"/>
        <v>0</v>
      </c>
      <c r="S604">
        <f t="shared" si="229"/>
        <v>0</v>
      </c>
      <c r="T604">
        <f t="shared" si="242"/>
        <v>0</v>
      </c>
      <c r="U604">
        <f t="shared" si="230"/>
        <v>0</v>
      </c>
      <c r="V604">
        <f t="shared" si="231"/>
        <v>0</v>
      </c>
      <c r="W604">
        <f t="shared" si="243"/>
        <v>0</v>
      </c>
      <c r="X604">
        <f>IF($B$15,_xlfn.IFNA(INDEX(תמותה!$A$1:$E$121,MATCH(U604,תמותה!$A$1:A$121,0),IF($B$11="זכר",2,4)),1),0)</f>
        <v>0</v>
      </c>
      <c r="Y604">
        <f>IF($B$15,_xlfn.IFNA(INDEX('שיפור תמותה'!$A$1:$E$8743,MATCH(U604&amp;V604,'שיפור תמותה'!$C$1:$C$8743,0),IF($B$11="זכר",4,5)),1),0)</f>
        <v>0</v>
      </c>
      <c r="Z604">
        <f>IF($B$15,_xlfn.IFNA(INDEX('שיפור תמותה'!$A$1:$E$8743,MATCH(U604&amp;V604-1,'שיפור תמותה'!$C$1:$C$8743,0),IF($B$11="זכר",4,5)),1),0)</f>
        <v>0</v>
      </c>
      <c r="AA604">
        <f t="shared" si="232"/>
        <v>0</v>
      </c>
      <c r="AB604">
        <f t="shared" si="244"/>
        <v>0</v>
      </c>
      <c r="AC604">
        <f>IF($B$15,_xlfn.IFNA(INDEX(תמותה!$A$1:$E$121,MATCH(U604,תמותה!$A$1:A$121,0),IF($B$11="זכר",3,5)),1),0)</f>
        <v>0</v>
      </c>
      <c r="AD604">
        <f t="shared" si="233"/>
        <v>0</v>
      </c>
      <c r="AE604">
        <f t="shared" si="234"/>
        <v>0</v>
      </c>
      <c r="AF604">
        <f t="shared" si="245"/>
        <v>0</v>
      </c>
      <c r="AG604">
        <f t="shared" si="246"/>
        <v>0</v>
      </c>
      <c r="AH604">
        <f t="shared" si="247"/>
        <v>0</v>
      </c>
      <c r="AI604">
        <f t="shared" si="248"/>
        <v>0</v>
      </c>
      <c r="AJ604">
        <f t="shared" si="249"/>
        <v>0</v>
      </c>
    </row>
    <row r="605" spans="5:36" x14ac:dyDescent="0.2">
      <c r="E605">
        <f t="shared" si="235"/>
        <v>0</v>
      </c>
      <c r="F605">
        <f t="shared" si="225"/>
        <v>0</v>
      </c>
      <c r="G605">
        <f t="shared" si="226"/>
        <v>0</v>
      </c>
      <c r="H605">
        <f t="shared" si="227"/>
        <v>0</v>
      </c>
      <c r="I605">
        <f t="shared" si="236"/>
        <v>0</v>
      </c>
      <c r="J605">
        <f t="shared" si="237"/>
        <v>0</v>
      </c>
      <c r="K605">
        <f t="shared" si="238"/>
        <v>0</v>
      </c>
      <c r="L605">
        <f t="shared" si="239"/>
        <v>0</v>
      </c>
      <c r="M605">
        <f t="shared" si="240"/>
        <v>0</v>
      </c>
      <c r="N605">
        <f t="shared" si="241"/>
        <v>0</v>
      </c>
      <c r="O605">
        <f>IF($B$14,_xlfn.IFNA(INDEX(תמותה!$A$1:$E$121,MATCH(F605,תמותה!$A$1:A$121,0),IF($B$9="זכר",2,4)),1),0)</f>
        <v>0</v>
      </c>
      <c r="P605">
        <f>IF($B$14,_xlfn.IFNA(INDEX('שיפור תמותה'!$A$1:$E$8743,MATCH(F605&amp;G605,'שיפור תמותה'!$C$1:$C$8743,0),IF($B$9="זכר",4,5)),1),0)</f>
        <v>0</v>
      </c>
      <c r="Q605">
        <f>IF($B$14,_xlfn.IFNA(INDEX('שיפור תמותה'!$A$1:$E$8743,MATCH(F605&amp;G605-1,'שיפור תמותה'!$C$1:$C$8743,0),IF($B$9="זכר",4,5)),1),0)</f>
        <v>0</v>
      </c>
      <c r="R605">
        <f t="shared" si="228"/>
        <v>0</v>
      </c>
      <c r="S605">
        <f t="shared" si="229"/>
        <v>0</v>
      </c>
      <c r="T605">
        <f t="shared" si="242"/>
        <v>0</v>
      </c>
      <c r="U605">
        <f t="shared" si="230"/>
        <v>0</v>
      </c>
      <c r="V605">
        <f t="shared" si="231"/>
        <v>0</v>
      </c>
      <c r="W605">
        <f t="shared" si="243"/>
        <v>0</v>
      </c>
      <c r="X605">
        <f>IF($B$15,_xlfn.IFNA(INDEX(תמותה!$A$1:$E$121,MATCH(U605,תמותה!$A$1:A$121,0),IF($B$11="זכר",2,4)),1),0)</f>
        <v>0</v>
      </c>
      <c r="Y605">
        <f>IF($B$15,_xlfn.IFNA(INDEX('שיפור תמותה'!$A$1:$E$8743,MATCH(U605&amp;V605,'שיפור תמותה'!$C$1:$C$8743,0),IF($B$11="זכר",4,5)),1),0)</f>
        <v>0</v>
      </c>
      <c r="Z605">
        <f>IF($B$15,_xlfn.IFNA(INDEX('שיפור תמותה'!$A$1:$E$8743,MATCH(U605&amp;V605-1,'שיפור תמותה'!$C$1:$C$8743,0),IF($B$11="זכר",4,5)),1),0)</f>
        <v>0</v>
      </c>
      <c r="AA605">
        <f t="shared" si="232"/>
        <v>0</v>
      </c>
      <c r="AB605">
        <f t="shared" si="244"/>
        <v>0</v>
      </c>
      <c r="AC605">
        <f>IF($B$15,_xlfn.IFNA(INDEX(תמותה!$A$1:$E$121,MATCH(U605,תמותה!$A$1:A$121,0),IF($B$11="זכר",3,5)),1),0)</f>
        <v>0</v>
      </c>
      <c r="AD605">
        <f t="shared" si="233"/>
        <v>0</v>
      </c>
      <c r="AE605">
        <f t="shared" si="234"/>
        <v>0</v>
      </c>
      <c r="AF605">
        <f t="shared" si="245"/>
        <v>0</v>
      </c>
      <c r="AG605">
        <f t="shared" si="246"/>
        <v>0</v>
      </c>
      <c r="AH605">
        <f t="shared" si="247"/>
        <v>0</v>
      </c>
      <c r="AI605">
        <f t="shared" si="248"/>
        <v>0</v>
      </c>
      <c r="AJ605">
        <f t="shared" si="249"/>
        <v>0</v>
      </c>
    </row>
    <row r="606" spans="5:36" x14ac:dyDescent="0.2">
      <c r="E606">
        <f t="shared" si="235"/>
        <v>0</v>
      </c>
      <c r="F606">
        <f t="shared" si="225"/>
        <v>0</v>
      </c>
      <c r="G606">
        <f t="shared" si="226"/>
        <v>0</v>
      </c>
      <c r="H606">
        <f t="shared" si="227"/>
        <v>0</v>
      </c>
      <c r="I606">
        <f t="shared" si="236"/>
        <v>0</v>
      </c>
      <c r="J606">
        <f t="shared" si="237"/>
        <v>0</v>
      </c>
      <c r="K606">
        <f t="shared" si="238"/>
        <v>0</v>
      </c>
      <c r="L606">
        <f t="shared" si="239"/>
        <v>0</v>
      </c>
      <c r="M606">
        <f t="shared" si="240"/>
        <v>0</v>
      </c>
      <c r="N606">
        <f t="shared" si="241"/>
        <v>0</v>
      </c>
      <c r="O606">
        <f>IF($B$14,_xlfn.IFNA(INDEX(תמותה!$A$1:$E$121,MATCH(F606,תמותה!$A$1:A$121,0),IF($B$9="זכר",2,4)),1),0)</f>
        <v>0</v>
      </c>
      <c r="P606">
        <f>IF($B$14,_xlfn.IFNA(INDEX('שיפור תמותה'!$A$1:$E$8743,MATCH(F606&amp;G606,'שיפור תמותה'!$C$1:$C$8743,0),IF($B$9="זכר",4,5)),1),0)</f>
        <v>0</v>
      </c>
      <c r="Q606">
        <f>IF($B$14,_xlfn.IFNA(INDEX('שיפור תמותה'!$A$1:$E$8743,MATCH(F606&amp;G606-1,'שיפור תמותה'!$C$1:$C$8743,0),IF($B$9="זכר",4,5)),1),0)</f>
        <v>0</v>
      </c>
      <c r="R606">
        <f t="shared" si="228"/>
        <v>0</v>
      </c>
      <c r="S606">
        <f t="shared" si="229"/>
        <v>0</v>
      </c>
      <c r="T606">
        <f t="shared" si="242"/>
        <v>0</v>
      </c>
      <c r="U606">
        <f t="shared" si="230"/>
        <v>0</v>
      </c>
      <c r="V606">
        <f t="shared" si="231"/>
        <v>0</v>
      </c>
      <c r="W606">
        <f t="shared" si="243"/>
        <v>0</v>
      </c>
      <c r="X606">
        <f>IF($B$15,_xlfn.IFNA(INDEX(תמותה!$A$1:$E$121,MATCH(U606,תמותה!$A$1:A$121,0),IF($B$11="זכר",2,4)),1),0)</f>
        <v>0</v>
      </c>
      <c r="Y606">
        <f>IF($B$15,_xlfn.IFNA(INDEX('שיפור תמותה'!$A$1:$E$8743,MATCH(U606&amp;V606,'שיפור תמותה'!$C$1:$C$8743,0),IF($B$11="זכר",4,5)),1),0)</f>
        <v>0</v>
      </c>
      <c r="Z606">
        <f>IF($B$15,_xlfn.IFNA(INDEX('שיפור תמותה'!$A$1:$E$8743,MATCH(U606&amp;V606-1,'שיפור תמותה'!$C$1:$C$8743,0),IF($B$11="זכר",4,5)),1),0)</f>
        <v>0</v>
      </c>
      <c r="AA606">
        <f t="shared" si="232"/>
        <v>0</v>
      </c>
      <c r="AB606">
        <f t="shared" si="244"/>
        <v>0</v>
      </c>
      <c r="AC606">
        <f>IF($B$15,_xlfn.IFNA(INDEX(תמותה!$A$1:$E$121,MATCH(U606,תמותה!$A$1:A$121,0),IF($B$11="זכר",3,5)),1),0)</f>
        <v>0</v>
      </c>
      <c r="AD606">
        <f t="shared" si="233"/>
        <v>0</v>
      </c>
      <c r="AE606">
        <f t="shared" si="234"/>
        <v>0</v>
      </c>
      <c r="AF606">
        <f t="shared" si="245"/>
        <v>0</v>
      </c>
      <c r="AG606">
        <f t="shared" si="246"/>
        <v>0</v>
      </c>
      <c r="AH606">
        <f t="shared" si="247"/>
        <v>0</v>
      </c>
      <c r="AI606">
        <f t="shared" si="248"/>
        <v>0</v>
      </c>
      <c r="AJ606">
        <f t="shared" si="249"/>
        <v>0</v>
      </c>
    </row>
    <row r="607" spans="5:36" x14ac:dyDescent="0.2">
      <c r="E607">
        <f t="shared" si="235"/>
        <v>0</v>
      </c>
      <c r="F607">
        <f t="shared" si="225"/>
        <v>0</v>
      </c>
      <c r="G607">
        <f t="shared" si="226"/>
        <v>0</v>
      </c>
      <c r="H607">
        <f t="shared" si="227"/>
        <v>0</v>
      </c>
      <c r="I607">
        <f t="shared" si="236"/>
        <v>0</v>
      </c>
      <c r="J607">
        <f t="shared" si="237"/>
        <v>0</v>
      </c>
      <c r="K607">
        <f t="shared" si="238"/>
        <v>0</v>
      </c>
      <c r="L607">
        <f t="shared" si="239"/>
        <v>0</v>
      </c>
      <c r="M607">
        <f t="shared" si="240"/>
        <v>0</v>
      </c>
      <c r="N607">
        <f t="shared" si="241"/>
        <v>0</v>
      </c>
      <c r="O607">
        <f>IF($B$14,_xlfn.IFNA(INDEX(תמותה!$A$1:$E$121,MATCH(F607,תמותה!$A$1:A$121,0),IF($B$9="זכר",2,4)),1),0)</f>
        <v>0</v>
      </c>
      <c r="P607">
        <f>IF($B$14,_xlfn.IFNA(INDEX('שיפור תמותה'!$A$1:$E$8743,MATCH(F607&amp;G607,'שיפור תמותה'!$C$1:$C$8743,0),IF($B$9="זכר",4,5)),1),0)</f>
        <v>0</v>
      </c>
      <c r="Q607">
        <f>IF($B$14,_xlfn.IFNA(INDEX('שיפור תמותה'!$A$1:$E$8743,MATCH(F607&amp;G607-1,'שיפור תמותה'!$C$1:$C$8743,0),IF($B$9="זכר",4,5)),1),0)</f>
        <v>0</v>
      </c>
      <c r="R607">
        <f t="shared" si="228"/>
        <v>0</v>
      </c>
      <c r="S607">
        <f t="shared" si="229"/>
        <v>0</v>
      </c>
      <c r="T607">
        <f t="shared" si="242"/>
        <v>0</v>
      </c>
      <c r="U607">
        <f t="shared" si="230"/>
        <v>0</v>
      </c>
      <c r="V607">
        <f t="shared" si="231"/>
        <v>0</v>
      </c>
      <c r="W607">
        <f t="shared" si="243"/>
        <v>0</v>
      </c>
      <c r="X607">
        <f>IF($B$15,_xlfn.IFNA(INDEX(תמותה!$A$1:$E$121,MATCH(U607,תמותה!$A$1:A$121,0),IF($B$11="זכר",2,4)),1),0)</f>
        <v>0</v>
      </c>
      <c r="Y607">
        <f>IF($B$15,_xlfn.IFNA(INDEX('שיפור תמותה'!$A$1:$E$8743,MATCH(U607&amp;V607,'שיפור תמותה'!$C$1:$C$8743,0),IF($B$11="זכר",4,5)),1),0)</f>
        <v>0</v>
      </c>
      <c r="Z607">
        <f>IF($B$15,_xlfn.IFNA(INDEX('שיפור תמותה'!$A$1:$E$8743,MATCH(U607&amp;V607-1,'שיפור תמותה'!$C$1:$C$8743,0),IF($B$11="זכר",4,5)),1),0)</f>
        <v>0</v>
      </c>
      <c r="AA607">
        <f t="shared" si="232"/>
        <v>0</v>
      </c>
      <c r="AB607">
        <f t="shared" si="244"/>
        <v>0</v>
      </c>
      <c r="AC607">
        <f>IF($B$15,_xlfn.IFNA(INDEX(תמותה!$A$1:$E$121,MATCH(U607,תמותה!$A$1:A$121,0),IF($B$11="זכר",3,5)),1),0)</f>
        <v>0</v>
      </c>
      <c r="AD607">
        <f t="shared" si="233"/>
        <v>0</v>
      </c>
      <c r="AE607">
        <f t="shared" si="234"/>
        <v>0</v>
      </c>
      <c r="AF607">
        <f t="shared" si="245"/>
        <v>0</v>
      </c>
      <c r="AG607">
        <f t="shared" si="246"/>
        <v>0</v>
      </c>
      <c r="AH607">
        <f t="shared" si="247"/>
        <v>0</v>
      </c>
      <c r="AI607">
        <f t="shared" si="248"/>
        <v>0</v>
      </c>
      <c r="AJ607">
        <f t="shared" si="249"/>
        <v>0</v>
      </c>
    </row>
    <row r="608" spans="5:36" x14ac:dyDescent="0.2">
      <c r="E608">
        <f t="shared" si="235"/>
        <v>0</v>
      </c>
      <c r="F608">
        <f t="shared" si="225"/>
        <v>0</v>
      </c>
      <c r="G608">
        <f t="shared" si="226"/>
        <v>0</v>
      </c>
      <c r="H608">
        <f t="shared" si="227"/>
        <v>0</v>
      </c>
      <c r="I608">
        <f t="shared" si="236"/>
        <v>0</v>
      </c>
      <c r="J608">
        <f t="shared" si="237"/>
        <v>0</v>
      </c>
      <c r="K608">
        <f t="shared" si="238"/>
        <v>0</v>
      </c>
      <c r="L608">
        <f t="shared" si="239"/>
        <v>0</v>
      </c>
      <c r="M608">
        <f t="shared" si="240"/>
        <v>0</v>
      </c>
      <c r="N608">
        <f t="shared" si="241"/>
        <v>0</v>
      </c>
      <c r="O608">
        <f>IF($B$14,_xlfn.IFNA(INDEX(תמותה!$A$1:$E$121,MATCH(F608,תמותה!$A$1:A$121,0),IF($B$9="זכר",2,4)),1),0)</f>
        <v>0</v>
      </c>
      <c r="P608">
        <f>IF($B$14,_xlfn.IFNA(INDEX('שיפור תמותה'!$A$1:$E$8743,MATCH(F608&amp;G608,'שיפור תמותה'!$C$1:$C$8743,0),IF($B$9="זכר",4,5)),1),0)</f>
        <v>0</v>
      </c>
      <c r="Q608">
        <f>IF($B$14,_xlfn.IFNA(INDEX('שיפור תמותה'!$A$1:$E$8743,MATCH(F608&amp;G608-1,'שיפור תמותה'!$C$1:$C$8743,0),IF($B$9="זכר",4,5)),1),0)</f>
        <v>0</v>
      </c>
      <c r="R608">
        <f t="shared" si="228"/>
        <v>0</v>
      </c>
      <c r="S608">
        <f t="shared" si="229"/>
        <v>0</v>
      </c>
      <c r="T608">
        <f t="shared" si="242"/>
        <v>0</v>
      </c>
      <c r="U608">
        <f t="shared" si="230"/>
        <v>0</v>
      </c>
      <c r="V608">
        <f t="shared" si="231"/>
        <v>0</v>
      </c>
      <c r="W608">
        <f t="shared" si="243"/>
        <v>0</v>
      </c>
      <c r="X608">
        <f>IF($B$15,_xlfn.IFNA(INDEX(תמותה!$A$1:$E$121,MATCH(U608,תמותה!$A$1:A$121,0),IF($B$11="זכר",2,4)),1),0)</f>
        <v>0</v>
      </c>
      <c r="Y608">
        <f>IF($B$15,_xlfn.IFNA(INDEX('שיפור תמותה'!$A$1:$E$8743,MATCH(U608&amp;V608,'שיפור תמותה'!$C$1:$C$8743,0),IF($B$11="זכר",4,5)),1),0)</f>
        <v>0</v>
      </c>
      <c r="Z608">
        <f>IF($B$15,_xlfn.IFNA(INDEX('שיפור תמותה'!$A$1:$E$8743,MATCH(U608&amp;V608-1,'שיפור תמותה'!$C$1:$C$8743,0),IF($B$11="זכר",4,5)),1),0)</f>
        <v>0</v>
      </c>
      <c r="AA608">
        <f t="shared" si="232"/>
        <v>0</v>
      </c>
      <c r="AB608">
        <f t="shared" si="244"/>
        <v>0</v>
      </c>
      <c r="AC608">
        <f>IF($B$15,_xlfn.IFNA(INDEX(תמותה!$A$1:$E$121,MATCH(U608,תמותה!$A$1:A$121,0),IF($B$11="זכר",3,5)),1),0)</f>
        <v>0</v>
      </c>
      <c r="AD608">
        <f t="shared" si="233"/>
        <v>0</v>
      </c>
      <c r="AE608">
        <f t="shared" si="234"/>
        <v>0</v>
      </c>
      <c r="AF608">
        <f t="shared" si="245"/>
        <v>0</v>
      </c>
      <c r="AG608">
        <f t="shared" si="246"/>
        <v>0</v>
      </c>
      <c r="AH608">
        <f t="shared" si="247"/>
        <v>0</v>
      </c>
      <c r="AI608">
        <f t="shared" si="248"/>
        <v>0</v>
      </c>
      <c r="AJ608">
        <f t="shared" si="249"/>
        <v>0</v>
      </c>
    </row>
    <row r="609" spans="5:36" x14ac:dyDescent="0.2">
      <c r="E609">
        <f t="shared" si="235"/>
        <v>0</v>
      </c>
      <c r="F609">
        <f t="shared" si="225"/>
        <v>0</v>
      </c>
      <c r="G609">
        <f t="shared" si="226"/>
        <v>0</v>
      </c>
      <c r="H609">
        <f t="shared" si="227"/>
        <v>0</v>
      </c>
      <c r="I609">
        <f t="shared" si="236"/>
        <v>0</v>
      </c>
      <c r="J609">
        <f t="shared" si="237"/>
        <v>0</v>
      </c>
      <c r="K609">
        <f t="shared" si="238"/>
        <v>0</v>
      </c>
      <c r="L609">
        <f t="shared" si="239"/>
        <v>0</v>
      </c>
      <c r="M609">
        <f t="shared" si="240"/>
        <v>0</v>
      </c>
      <c r="N609">
        <f t="shared" si="241"/>
        <v>0</v>
      </c>
      <c r="O609">
        <f>IF($B$14,_xlfn.IFNA(INDEX(תמותה!$A$1:$E$121,MATCH(F609,תמותה!$A$1:A$121,0),IF($B$9="זכר",2,4)),1),0)</f>
        <v>0</v>
      </c>
      <c r="P609">
        <f>IF($B$14,_xlfn.IFNA(INDEX('שיפור תמותה'!$A$1:$E$8743,MATCH(F609&amp;G609,'שיפור תמותה'!$C$1:$C$8743,0),IF($B$9="זכר",4,5)),1),0)</f>
        <v>0</v>
      </c>
      <c r="Q609">
        <f>IF($B$14,_xlfn.IFNA(INDEX('שיפור תמותה'!$A$1:$E$8743,MATCH(F609&amp;G609-1,'שיפור תמותה'!$C$1:$C$8743,0),IF($B$9="זכר",4,5)),1),0)</f>
        <v>0</v>
      </c>
      <c r="R609">
        <f t="shared" si="228"/>
        <v>0</v>
      </c>
      <c r="S609">
        <f t="shared" si="229"/>
        <v>0</v>
      </c>
      <c r="T609">
        <f t="shared" si="242"/>
        <v>0</v>
      </c>
      <c r="U609">
        <f t="shared" si="230"/>
        <v>0</v>
      </c>
      <c r="V609">
        <f t="shared" si="231"/>
        <v>0</v>
      </c>
      <c r="W609">
        <f t="shared" si="243"/>
        <v>0</v>
      </c>
      <c r="X609">
        <f>IF($B$15,_xlfn.IFNA(INDEX(תמותה!$A$1:$E$121,MATCH(U609,תמותה!$A$1:A$121,0),IF($B$11="זכר",2,4)),1),0)</f>
        <v>0</v>
      </c>
      <c r="Y609">
        <f>IF($B$15,_xlfn.IFNA(INDEX('שיפור תמותה'!$A$1:$E$8743,MATCH(U609&amp;V609,'שיפור תמותה'!$C$1:$C$8743,0),IF($B$11="זכר",4,5)),1),0)</f>
        <v>0</v>
      </c>
      <c r="Z609">
        <f>IF($B$15,_xlfn.IFNA(INDEX('שיפור תמותה'!$A$1:$E$8743,MATCH(U609&amp;V609-1,'שיפור תמותה'!$C$1:$C$8743,0),IF($B$11="זכר",4,5)),1),0)</f>
        <v>0</v>
      </c>
      <c r="AA609">
        <f t="shared" si="232"/>
        <v>0</v>
      </c>
      <c r="AB609">
        <f t="shared" si="244"/>
        <v>0</v>
      </c>
      <c r="AC609">
        <f>IF($B$15,_xlfn.IFNA(INDEX(תמותה!$A$1:$E$121,MATCH(U609,תמותה!$A$1:A$121,0),IF($B$11="זכר",3,5)),1),0)</f>
        <v>0</v>
      </c>
      <c r="AD609">
        <f t="shared" si="233"/>
        <v>0</v>
      </c>
      <c r="AE609">
        <f t="shared" si="234"/>
        <v>0</v>
      </c>
      <c r="AF609">
        <f t="shared" si="245"/>
        <v>0</v>
      </c>
      <c r="AG609">
        <f t="shared" si="246"/>
        <v>0</v>
      </c>
      <c r="AH609">
        <f t="shared" si="247"/>
        <v>0</v>
      </c>
      <c r="AI609">
        <f t="shared" si="248"/>
        <v>0</v>
      </c>
      <c r="AJ609">
        <f t="shared" si="249"/>
        <v>0</v>
      </c>
    </row>
    <row r="610" spans="5:36" x14ac:dyDescent="0.2">
      <c r="E610">
        <f t="shared" si="235"/>
        <v>0</v>
      </c>
      <c r="F610">
        <f t="shared" si="225"/>
        <v>0</v>
      </c>
      <c r="G610">
        <f t="shared" si="226"/>
        <v>0</v>
      </c>
      <c r="H610">
        <f t="shared" si="227"/>
        <v>0</v>
      </c>
      <c r="I610">
        <f t="shared" si="236"/>
        <v>0</v>
      </c>
      <c r="J610">
        <f t="shared" si="237"/>
        <v>0</v>
      </c>
      <c r="K610">
        <f t="shared" si="238"/>
        <v>0</v>
      </c>
      <c r="L610">
        <f t="shared" si="239"/>
        <v>0</v>
      </c>
      <c r="M610">
        <f t="shared" si="240"/>
        <v>0</v>
      </c>
      <c r="N610">
        <f t="shared" si="241"/>
        <v>0</v>
      </c>
      <c r="O610">
        <f>IF($B$14,_xlfn.IFNA(INDEX(תמותה!$A$1:$E$121,MATCH(F610,תמותה!$A$1:A$121,0),IF($B$9="זכר",2,4)),1),0)</f>
        <v>0</v>
      </c>
      <c r="P610">
        <f>IF($B$14,_xlfn.IFNA(INDEX('שיפור תמותה'!$A$1:$E$8743,MATCH(F610&amp;G610,'שיפור תמותה'!$C$1:$C$8743,0),IF($B$9="זכר",4,5)),1),0)</f>
        <v>0</v>
      </c>
      <c r="Q610">
        <f>IF($B$14,_xlfn.IFNA(INDEX('שיפור תמותה'!$A$1:$E$8743,MATCH(F610&amp;G610-1,'שיפור תמותה'!$C$1:$C$8743,0),IF($B$9="זכר",4,5)),1),0)</f>
        <v>0</v>
      </c>
      <c r="R610">
        <f t="shared" si="228"/>
        <v>0</v>
      </c>
      <c r="S610">
        <f t="shared" si="229"/>
        <v>0</v>
      </c>
      <c r="T610">
        <f t="shared" si="242"/>
        <v>0</v>
      </c>
      <c r="U610">
        <f t="shared" si="230"/>
        <v>0</v>
      </c>
      <c r="V610">
        <f t="shared" si="231"/>
        <v>0</v>
      </c>
      <c r="W610">
        <f t="shared" si="243"/>
        <v>0</v>
      </c>
      <c r="X610">
        <f>IF($B$15,_xlfn.IFNA(INDEX(תמותה!$A$1:$E$121,MATCH(U610,תמותה!$A$1:A$121,0),IF($B$11="זכר",2,4)),1),0)</f>
        <v>0</v>
      </c>
      <c r="Y610">
        <f>IF($B$15,_xlfn.IFNA(INDEX('שיפור תמותה'!$A$1:$E$8743,MATCH(U610&amp;V610,'שיפור תמותה'!$C$1:$C$8743,0),IF($B$11="זכר",4,5)),1),0)</f>
        <v>0</v>
      </c>
      <c r="Z610">
        <f>IF($B$15,_xlfn.IFNA(INDEX('שיפור תמותה'!$A$1:$E$8743,MATCH(U610&amp;V610-1,'שיפור תמותה'!$C$1:$C$8743,0),IF($B$11="זכר",4,5)),1),0)</f>
        <v>0</v>
      </c>
      <c r="AA610">
        <f t="shared" si="232"/>
        <v>0</v>
      </c>
      <c r="AB610">
        <f t="shared" si="244"/>
        <v>0</v>
      </c>
      <c r="AC610">
        <f>IF($B$15,_xlfn.IFNA(INDEX(תמותה!$A$1:$E$121,MATCH(U610,תמותה!$A$1:A$121,0),IF($B$11="זכר",3,5)),1),0)</f>
        <v>0</v>
      </c>
      <c r="AD610">
        <f t="shared" si="233"/>
        <v>0</v>
      </c>
      <c r="AE610">
        <f t="shared" si="234"/>
        <v>0</v>
      </c>
      <c r="AF610">
        <f t="shared" si="245"/>
        <v>0</v>
      </c>
      <c r="AG610">
        <f t="shared" si="246"/>
        <v>0</v>
      </c>
      <c r="AH610">
        <f t="shared" si="247"/>
        <v>0</v>
      </c>
      <c r="AI610">
        <f t="shared" si="248"/>
        <v>0</v>
      </c>
      <c r="AJ610">
        <f t="shared" si="249"/>
        <v>0</v>
      </c>
    </row>
    <row r="611" spans="5:36" x14ac:dyDescent="0.2">
      <c r="E611">
        <f t="shared" si="235"/>
        <v>0</v>
      </c>
      <c r="F611">
        <f t="shared" si="225"/>
        <v>0</v>
      </c>
      <c r="G611">
        <f t="shared" si="226"/>
        <v>0</v>
      </c>
      <c r="H611">
        <f t="shared" si="227"/>
        <v>0</v>
      </c>
      <c r="I611">
        <f t="shared" si="236"/>
        <v>0</v>
      </c>
      <c r="J611">
        <f t="shared" si="237"/>
        <v>0</v>
      </c>
      <c r="K611">
        <f t="shared" si="238"/>
        <v>0</v>
      </c>
      <c r="L611">
        <f t="shared" si="239"/>
        <v>0</v>
      </c>
      <c r="M611">
        <f t="shared" si="240"/>
        <v>0</v>
      </c>
      <c r="N611">
        <f t="shared" si="241"/>
        <v>0</v>
      </c>
      <c r="O611">
        <f>IF($B$14,_xlfn.IFNA(INDEX(תמותה!$A$1:$E$121,MATCH(F611,תמותה!$A$1:A$121,0),IF($B$9="זכר",2,4)),1),0)</f>
        <v>0</v>
      </c>
      <c r="P611">
        <f>IF($B$14,_xlfn.IFNA(INDEX('שיפור תמותה'!$A$1:$E$8743,MATCH(F611&amp;G611,'שיפור תמותה'!$C$1:$C$8743,0),IF($B$9="זכר",4,5)),1),0)</f>
        <v>0</v>
      </c>
      <c r="Q611">
        <f>IF($B$14,_xlfn.IFNA(INDEX('שיפור תמותה'!$A$1:$E$8743,MATCH(F611&amp;G611-1,'שיפור תמותה'!$C$1:$C$8743,0),IF($B$9="זכר",4,5)),1),0)</f>
        <v>0</v>
      </c>
      <c r="R611">
        <f t="shared" si="228"/>
        <v>0</v>
      </c>
      <c r="S611">
        <f t="shared" si="229"/>
        <v>0</v>
      </c>
      <c r="T611">
        <f t="shared" si="242"/>
        <v>0</v>
      </c>
      <c r="U611">
        <f t="shared" si="230"/>
        <v>0</v>
      </c>
      <c r="V611">
        <f t="shared" si="231"/>
        <v>0</v>
      </c>
      <c r="W611">
        <f t="shared" si="243"/>
        <v>0</v>
      </c>
      <c r="X611">
        <f>IF($B$15,_xlfn.IFNA(INDEX(תמותה!$A$1:$E$121,MATCH(U611,תמותה!$A$1:A$121,0),IF($B$11="זכר",2,4)),1),0)</f>
        <v>0</v>
      </c>
      <c r="Y611">
        <f>IF($B$15,_xlfn.IFNA(INDEX('שיפור תמותה'!$A$1:$E$8743,MATCH(U611&amp;V611,'שיפור תמותה'!$C$1:$C$8743,0),IF($B$11="זכר",4,5)),1),0)</f>
        <v>0</v>
      </c>
      <c r="Z611">
        <f>IF($B$15,_xlfn.IFNA(INDEX('שיפור תמותה'!$A$1:$E$8743,MATCH(U611&amp;V611-1,'שיפור תמותה'!$C$1:$C$8743,0),IF($B$11="זכר",4,5)),1),0)</f>
        <v>0</v>
      </c>
      <c r="AA611">
        <f t="shared" si="232"/>
        <v>0</v>
      </c>
      <c r="AB611">
        <f t="shared" si="244"/>
        <v>0</v>
      </c>
      <c r="AC611">
        <f>IF($B$15,_xlfn.IFNA(INDEX(תמותה!$A$1:$E$121,MATCH(U611,תמותה!$A$1:A$121,0),IF($B$11="זכר",3,5)),1),0)</f>
        <v>0</v>
      </c>
      <c r="AD611">
        <f t="shared" si="233"/>
        <v>0</v>
      </c>
      <c r="AE611">
        <f t="shared" si="234"/>
        <v>0</v>
      </c>
      <c r="AF611">
        <f t="shared" si="245"/>
        <v>0</v>
      </c>
      <c r="AG611">
        <f t="shared" si="246"/>
        <v>0</v>
      </c>
      <c r="AH611">
        <f t="shared" si="247"/>
        <v>0</v>
      </c>
      <c r="AI611">
        <f t="shared" si="248"/>
        <v>0</v>
      </c>
      <c r="AJ611">
        <f t="shared" si="249"/>
        <v>0</v>
      </c>
    </row>
    <row r="612" spans="5:36" x14ac:dyDescent="0.2">
      <c r="E612">
        <f t="shared" si="235"/>
        <v>0</v>
      </c>
      <c r="F612">
        <f t="shared" si="225"/>
        <v>0</v>
      </c>
      <c r="G612">
        <f t="shared" si="226"/>
        <v>0</v>
      </c>
      <c r="H612">
        <f t="shared" si="227"/>
        <v>0</v>
      </c>
      <c r="I612">
        <f t="shared" si="236"/>
        <v>0</v>
      </c>
      <c r="J612">
        <f t="shared" si="237"/>
        <v>0</v>
      </c>
      <c r="K612">
        <f t="shared" si="238"/>
        <v>0</v>
      </c>
      <c r="L612">
        <f t="shared" si="239"/>
        <v>0</v>
      </c>
      <c r="M612">
        <f t="shared" si="240"/>
        <v>0</v>
      </c>
      <c r="N612">
        <f t="shared" si="241"/>
        <v>0</v>
      </c>
      <c r="O612">
        <f>IF($B$14,_xlfn.IFNA(INDEX(תמותה!$A$1:$E$121,MATCH(F612,תמותה!$A$1:A$121,0),IF($B$9="זכר",2,4)),1),0)</f>
        <v>0</v>
      </c>
      <c r="P612">
        <f>IF($B$14,_xlfn.IFNA(INDEX('שיפור תמותה'!$A$1:$E$8743,MATCH(F612&amp;G612,'שיפור תמותה'!$C$1:$C$8743,0),IF($B$9="זכר",4,5)),1),0)</f>
        <v>0</v>
      </c>
      <c r="Q612">
        <f>IF($B$14,_xlfn.IFNA(INDEX('שיפור תמותה'!$A$1:$E$8743,MATCH(F612&amp;G612-1,'שיפור תמותה'!$C$1:$C$8743,0),IF($B$9="זכר",4,5)),1),0)</f>
        <v>0</v>
      </c>
      <c r="R612">
        <f t="shared" si="228"/>
        <v>0</v>
      </c>
      <c r="S612">
        <f t="shared" si="229"/>
        <v>0</v>
      </c>
      <c r="T612">
        <f t="shared" si="242"/>
        <v>0</v>
      </c>
      <c r="U612">
        <f t="shared" si="230"/>
        <v>0</v>
      </c>
      <c r="V612">
        <f t="shared" si="231"/>
        <v>0</v>
      </c>
      <c r="W612">
        <f t="shared" si="243"/>
        <v>0</v>
      </c>
      <c r="X612">
        <f>IF($B$15,_xlfn.IFNA(INDEX(תמותה!$A$1:$E$121,MATCH(U612,תמותה!$A$1:A$121,0),IF($B$11="זכר",2,4)),1),0)</f>
        <v>0</v>
      </c>
      <c r="Y612">
        <f>IF($B$15,_xlfn.IFNA(INDEX('שיפור תמותה'!$A$1:$E$8743,MATCH(U612&amp;V612,'שיפור תמותה'!$C$1:$C$8743,0),IF($B$11="זכר",4,5)),1),0)</f>
        <v>0</v>
      </c>
      <c r="Z612">
        <f>IF($B$15,_xlfn.IFNA(INDEX('שיפור תמותה'!$A$1:$E$8743,MATCH(U612&amp;V612-1,'שיפור תמותה'!$C$1:$C$8743,0),IF($B$11="זכר",4,5)),1),0)</f>
        <v>0</v>
      </c>
      <c r="AA612">
        <f t="shared" si="232"/>
        <v>0</v>
      </c>
      <c r="AB612">
        <f t="shared" si="244"/>
        <v>0</v>
      </c>
      <c r="AC612">
        <f>IF($B$15,_xlfn.IFNA(INDEX(תמותה!$A$1:$E$121,MATCH(U612,תמותה!$A$1:A$121,0),IF($B$11="זכר",3,5)),1),0)</f>
        <v>0</v>
      </c>
      <c r="AD612">
        <f t="shared" si="233"/>
        <v>0</v>
      </c>
      <c r="AE612">
        <f t="shared" si="234"/>
        <v>0</v>
      </c>
      <c r="AF612">
        <f t="shared" si="245"/>
        <v>0</v>
      </c>
      <c r="AG612">
        <f t="shared" si="246"/>
        <v>0</v>
      </c>
      <c r="AH612">
        <f t="shared" si="247"/>
        <v>0</v>
      </c>
      <c r="AI612">
        <f t="shared" si="248"/>
        <v>0</v>
      </c>
      <c r="AJ612">
        <f t="shared" si="249"/>
        <v>0</v>
      </c>
    </row>
    <row r="613" spans="5:36" x14ac:dyDescent="0.2">
      <c r="E613">
        <f t="shared" si="235"/>
        <v>0</v>
      </c>
      <c r="F613">
        <f t="shared" si="225"/>
        <v>0</v>
      </c>
      <c r="G613">
        <f t="shared" si="226"/>
        <v>0</v>
      </c>
      <c r="H613">
        <f t="shared" si="227"/>
        <v>0</v>
      </c>
      <c r="I613">
        <f t="shared" si="236"/>
        <v>0</v>
      </c>
      <c r="J613">
        <f t="shared" si="237"/>
        <v>0</v>
      </c>
      <c r="K613">
        <f t="shared" si="238"/>
        <v>0</v>
      </c>
      <c r="L613">
        <f t="shared" si="239"/>
        <v>0</v>
      </c>
      <c r="M613">
        <f t="shared" si="240"/>
        <v>0</v>
      </c>
      <c r="N613">
        <f t="shared" si="241"/>
        <v>0</v>
      </c>
      <c r="O613">
        <f>IF($B$14,_xlfn.IFNA(INDEX(תמותה!$A$1:$E$121,MATCH(F613,תמותה!$A$1:A$121,0),IF($B$9="זכר",2,4)),1),0)</f>
        <v>0</v>
      </c>
      <c r="P613">
        <f>IF($B$14,_xlfn.IFNA(INDEX('שיפור תמותה'!$A$1:$E$8743,MATCH(F613&amp;G613,'שיפור תמותה'!$C$1:$C$8743,0),IF($B$9="זכר",4,5)),1),0)</f>
        <v>0</v>
      </c>
      <c r="Q613">
        <f>IF($B$14,_xlfn.IFNA(INDEX('שיפור תמותה'!$A$1:$E$8743,MATCH(F613&amp;G613-1,'שיפור תמותה'!$C$1:$C$8743,0),IF($B$9="זכר",4,5)),1),0)</f>
        <v>0</v>
      </c>
      <c r="R613">
        <f t="shared" si="228"/>
        <v>0</v>
      </c>
      <c r="S613">
        <f t="shared" si="229"/>
        <v>0</v>
      </c>
      <c r="T613">
        <f t="shared" si="242"/>
        <v>0</v>
      </c>
      <c r="U613">
        <f t="shared" si="230"/>
        <v>0</v>
      </c>
      <c r="V613">
        <f t="shared" si="231"/>
        <v>0</v>
      </c>
      <c r="W613">
        <f t="shared" si="243"/>
        <v>0</v>
      </c>
      <c r="X613">
        <f>IF($B$15,_xlfn.IFNA(INDEX(תמותה!$A$1:$E$121,MATCH(U613,תמותה!$A$1:A$121,0),IF($B$11="זכר",2,4)),1),0)</f>
        <v>0</v>
      </c>
      <c r="Y613">
        <f>IF($B$15,_xlfn.IFNA(INDEX('שיפור תמותה'!$A$1:$E$8743,MATCH(U613&amp;V613,'שיפור תמותה'!$C$1:$C$8743,0),IF($B$11="זכר",4,5)),1),0)</f>
        <v>0</v>
      </c>
      <c r="Z613">
        <f>IF($B$15,_xlfn.IFNA(INDEX('שיפור תמותה'!$A$1:$E$8743,MATCH(U613&amp;V613-1,'שיפור תמותה'!$C$1:$C$8743,0),IF($B$11="זכר",4,5)),1),0)</f>
        <v>0</v>
      </c>
      <c r="AA613">
        <f t="shared" si="232"/>
        <v>0</v>
      </c>
      <c r="AB613">
        <f t="shared" si="244"/>
        <v>0</v>
      </c>
      <c r="AC613">
        <f>IF($B$15,_xlfn.IFNA(INDEX(תמותה!$A$1:$E$121,MATCH(U613,תמותה!$A$1:A$121,0),IF($B$11="זכר",3,5)),1),0)</f>
        <v>0</v>
      </c>
      <c r="AD613">
        <f t="shared" si="233"/>
        <v>0</v>
      </c>
      <c r="AE613">
        <f t="shared" si="234"/>
        <v>0</v>
      </c>
      <c r="AF613">
        <f t="shared" si="245"/>
        <v>0</v>
      </c>
      <c r="AG613">
        <f t="shared" si="246"/>
        <v>0</v>
      </c>
      <c r="AH613">
        <f t="shared" si="247"/>
        <v>0</v>
      </c>
      <c r="AI613">
        <f t="shared" si="248"/>
        <v>0</v>
      </c>
      <c r="AJ613">
        <f t="shared" si="249"/>
        <v>0</v>
      </c>
    </row>
    <row r="614" spans="5:36" x14ac:dyDescent="0.2">
      <c r="E614">
        <f t="shared" si="235"/>
        <v>0</v>
      </c>
      <c r="F614">
        <f t="shared" si="225"/>
        <v>0</v>
      </c>
      <c r="G614">
        <f t="shared" si="226"/>
        <v>0</v>
      </c>
      <c r="H614">
        <f t="shared" si="227"/>
        <v>0</v>
      </c>
      <c r="I614">
        <f t="shared" si="236"/>
        <v>0</v>
      </c>
      <c r="J614">
        <f t="shared" si="237"/>
        <v>0</v>
      </c>
      <c r="K614">
        <f t="shared" si="238"/>
        <v>0</v>
      </c>
      <c r="L614">
        <f t="shared" si="239"/>
        <v>0</v>
      </c>
      <c r="M614">
        <f t="shared" si="240"/>
        <v>0</v>
      </c>
      <c r="N614">
        <f t="shared" si="241"/>
        <v>0</v>
      </c>
      <c r="O614">
        <f>IF($B$14,_xlfn.IFNA(INDEX(תמותה!$A$1:$E$121,MATCH(F614,תמותה!$A$1:A$121,0),IF($B$9="זכר",2,4)),1),0)</f>
        <v>0</v>
      </c>
      <c r="P614">
        <f>IF($B$14,_xlfn.IFNA(INDEX('שיפור תמותה'!$A$1:$E$8743,MATCH(F614&amp;G614,'שיפור תמותה'!$C$1:$C$8743,0),IF($B$9="זכר",4,5)),1),0)</f>
        <v>0</v>
      </c>
      <c r="Q614">
        <f>IF($B$14,_xlfn.IFNA(INDEX('שיפור תמותה'!$A$1:$E$8743,MATCH(F614&amp;G614-1,'שיפור תמותה'!$C$1:$C$8743,0),IF($B$9="זכר",4,5)),1),0)</f>
        <v>0</v>
      </c>
      <c r="R614">
        <f t="shared" si="228"/>
        <v>0</v>
      </c>
      <c r="S614">
        <f t="shared" si="229"/>
        <v>0</v>
      </c>
      <c r="T614">
        <f t="shared" si="242"/>
        <v>0</v>
      </c>
      <c r="U614">
        <f t="shared" si="230"/>
        <v>0</v>
      </c>
      <c r="V614">
        <f t="shared" si="231"/>
        <v>0</v>
      </c>
      <c r="W614">
        <f t="shared" si="243"/>
        <v>0</v>
      </c>
      <c r="X614">
        <f>IF($B$15,_xlfn.IFNA(INDEX(תמותה!$A$1:$E$121,MATCH(U614,תמותה!$A$1:A$121,0),IF($B$11="זכר",2,4)),1),0)</f>
        <v>0</v>
      </c>
      <c r="Y614">
        <f>IF($B$15,_xlfn.IFNA(INDEX('שיפור תמותה'!$A$1:$E$8743,MATCH(U614&amp;V614,'שיפור תמותה'!$C$1:$C$8743,0),IF($B$11="זכר",4,5)),1),0)</f>
        <v>0</v>
      </c>
      <c r="Z614">
        <f>IF($B$15,_xlfn.IFNA(INDEX('שיפור תמותה'!$A$1:$E$8743,MATCH(U614&amp;V614-1,'שיפור תמותה'!$C$1:$C$8743,0),IF($B$11="זכר",4,5)),1),0)</f>
        <v>0</v>
      </c>
      <c r="AA614">
        <f t="shared" si="232"/>
        <v>0</v>
      </c>
      <c r="AB614">
        <f t="shared" si="244"/>
        <v>0</v>
      </c>
      <c r="AC614">
        <f>IF($B$15,_xlfn.IFNA(INDEX(תמותה!$A$1:$E$121,MATCH(U614,תמותה!$A$1:A$121,0),IF($B$11="זכר",3,5)),1),0)</f>
        <v>0</v>
      </c>
      <c r="AD614">
        <f t="shared" si="233"/>
        <v>0</v>
      </c>
      <c r="AE614">
        <f t="shared" si="234"/>
        <v>0</v>
      </c>
      <c r="AF614">
        <f t="shared" si="245"/>
        <v>0</v>
      </c>
      <c r="AG614">
        <f t="shared" si="246"/>
        <v>0</v>
      </c>
      <c r="AH614">
        <f t="shared" si="247"/>
        <v>0</v>
      </c>
      <c r="AI614">
        <f t="shared" si="248"/>
        <v>0</v>
      </c>
      <c r="AJ614">
        <f t="shared" si="249"/>
        <v>0</v>
      </c>
    </row>
    <row r="615" spans="5:36" x14ac:dyDescent="0.2">
      <c r="E615">
        <f t="shared" si="235"/>
        <v>0</v>
      </c>
      <c r="F615">
        <f t="shared" si="225"/>
        <v>0</v>
      </c>
      <c r="G615">
        <f t="shared" si="226"/>
        <v>0</v>
      </c>
      <c r="H615">
        <f t="shared" si="227"/>
        <v>0</v>
      </c>
      <c r="I615">
        <f t="shared" si="236"/>
        <v>0</v>
      </c>
      <c r="J615">
        <f t="shared" si="237"/>
        <v>0</v>
      </c>
      <c r="K615">
        <f t="shared" si="238"/>
        <v>0</v>
      </c>
      <c r="L615">
        <f t="shared" si="239"/>
        <v>0</v>
      </c>
      <c r="M615">
        <f t="shared" si="240"/>
        <v>0</v>
      </c>
      <c r="N615">
        <f t="shared" si="241"/>
        <v>0</v>
      </c>
      <c r="O615">
        <f>IF($B$14,_xlfn.IFNA(INDEX(תמותה!$A$1:$E$121,MATCH(F615,תמותה!$A$1:A$121,0),IF($B$9="זכר",2,4)),1),0)</f>
        <v>0</v>
      </c>
      <c r="P615">
        <f>IF($B$14,_xlfn.IFNA(INDEX('שיפור תמותה'!$A$1:$E$8743,MATCH(F615&amp;G615,'שיפור תמותה'!$C$1:$C$8743,0),IF($B$9="זכר",4,5)),1),0)</f>
        <v>0</v>
      </c>
      <c r="Q615">
        <f>IF($B$14,_xlfn.IFNA(INDEX('שיפור תמותה'!$A$1:$E$8743,MATCH(F615&amp;G615-1,'שיפור תמותה'!$C$1:$C$8743,0),IF($B$9="זכר",4,5)),1),0)</f>
        <v>0</v>
      </c>
      <c r="R615">
        <f t="shared" si="228"/>
        <v>0</v>
      </c>
      <c r="S615">
        <f t="shared" si="229"/>
        <v>0</v>
      </c>
      <c r="T615">
        <f t="shared" si="242"/>
        <v>0</v>
      </c>
      <c r="U615">
        <f t="shared" si="230"/>
        <v>0</v>
      </c>
      <c r="V615">
        <f t="shared" si="231"/>
        <v>0</v>
      </c>
      <c r="W615">
        <f t="shared" si="243"/>
        <v>0</v>
      </c>
      <c r="X615">
        <f>IF($B$15,_xlfn.IFNA(INDEX(תמותה!$A$1:$E$121,MATCH(U615,תמותה!$A$1:A$121,0),IF($B$11="זכר",2,4)),1),0)</f>
        <v>0</v>
      </c>
      <c r="Y615">
        <f>IF($B$15,_xlfn.IFNA(INDEX('שיפור תמותה'!$A$1:$E$8743,MATCH(U615&amp;V615,'שיפור תמותה'!$C$1:$C$8743,0),IF($B$11="זכר",4,5)),1),0)</f>
        <v>0</v>
      </c>
      <c r="Z615">
        <f>IF($B$15,_xlfn.IFNA(INDEX('שיפור תמותה'!$A$1:$E$8743,MATCH(U615&amp;V615-1,'שיפור תמותה'!$C$1:$C$8743,0),IF($B$11="זכר",4,5)),1),0)</f>
        <v>0</v>
      </c>
      <c r="AA615">
        <f t="shared" si="232"/>
        <v>0</v>
      </c>
      <c r="AB615">
        <f t="shared" si="244"/>
        <v>0</v>
      </c>
      <c r="AC615">
        <f>IF($B$15,_xlfn.IFNA(INDEX(תמותה!$A$1:$E$121,MATCH(U615,תמותה!$A$1:A$121,0),IF($B$11="זכר",3,5)),1),0)</f>
        <v>0</v>
      </c>
      <c r="AD615">
        <f t="shared" si="233"/>
        <v>0</v>
      </c>
      <c r="AE615">
        <f t="shared" si="234"/>
        <v>0</v>
      </c>
      <c r="AF615">
        <f t="shared" si="245"/>
        <v>0</v>
      </c>
      <c r="AG615">
        <f t="shared" si="246"/>
        <v>0</v>
      </c>
      <c r="AH615">
        <f t="shared" si="247"/>
        <v>0</v>
      </c>
      <c r="AI615">
        <f t="shared" si="248"/>
        <v>0</v>
      </c>
      <c r="AJ615">
        <f t="shared" si="249"/>
        <v>0</v>
      </c>
    </row>
    <row r="616" spans="5:36" x14ac:dyDescent="0.2">
      <c r="E616">
        <f t="shared" si="235"/>
        <v>0</v>
      </c>
      <c r="F616">
        <f t="shared" si="225"/>
        <v>0</v>
      </c>
      <c r="G616">
        <f t="shared" si="226"/>
        <v>0</v>
      </c>
      <c r="H616">
        <f t="shared" si="227"/>
        <v>0</v>
      </c>
      <c r="I616">
        <f t="shared" si="236"/>
        <v>0</v>
      </c>
      <c r="J616">
        <f t="shared" si="237"/>
        <v>0</v>
      </c>
      <c r="K616">
        <f t="shared" si="238"/>
        <v>0</v>
      </c>
      <c r="L616">
        <f t="shared" si="239"/>
        <v>0</v>
      </c>
      <c r="M616">
        <f t="shared" si="240"/>
        <v>0</v>
      </c>
      <c r="N616">
        <f t="shared" si="241"/>
        <v>0</v>
      </c>
      <c r="O616">
        <f>IF($B$14,_xlfn.IFNA(INDEX(תמותה!$A$1:$E$121,MATCH(F616,תמותה!$A$1:A$121,0),IF($B$9="זכר",2,4)),1),0)</f>
        <v>0</v>
      </c>
      <c r="P616">
        <f>IF($B$14,_xlfn.IFNA(INDEX('שיפור תמותה'!$A$1:$E$8743,MATCH(F616&amp;G616,'שיפור תמותה'!$C$1:$C$8743,0),IF($B$9="זכר",4,5)),1),0)</f>
        <v>0</v>
      </c>
      <c r="Q616">
        <f>IF($B$14,_xlfn.IFNA(INDEX('שיפור תמותה'!$A$1:$E$8743,MATCH(F616&amp;G616-1,'שיפור תמותה'!$C$1:$C$8743,0),IF($B$9="זכר",4,5)),1),0)</f>
        <v>0</v>
      </c>
      <c r="R616">
        <f t="shared" si="228"/>
        <v>0</v>
      </c>
      <c r="S616">
        <f t="shared" si="229"/>
        <v>0</v>
      </c>
      <c r="T616">
        <f t="shared" si="242"/>
        <v>0</v>
      </c>
      <c r="U616">
        <f t="shared" si="230"/>
        <v>0</v>
      </c>
      <c r="V616">
        <f t="shared" si="231"/>
        <v>0</v>
      </c>
      <c r="W616">
        <f t="shared" si="243"/>
        <v>0</v>
      </c>
      <c r="X616">
        <f>IF($B$15,_xlfn.IFNA(INDEX(תמותה!$A$1:$E$121,MATCH(U616,תמותה!$A$1:A$121,0),IF($B$11="זכר",2,4)),1),0)</f>
        <v>0</v>
      </c>
      <c r="Y616">
        <f>IF($B$15,_xlfn.IFNA(INDEX('שיפור תמותה'!$A$1:$E$8743,MATCH(U616&amp;V616,'שיפור תמותה'!$C$1:$C$8743,0),IF($B$11="זכר",4,5)),1),0)</f>
        <v>0</v>
      </c>
      <c r="Z616">
        <f>IF($B$15,_xlfn.IFNA(INDEX('שיפור תמותה'!$A$1:$E$8743,MATCH(U616&amp;V616-1,'שיפור תמותה'!$C$1:$C$8743,0),IF($B$11="זכר",4,5)),1),0)</f>
        <v>0</v>
      </c>
      <c r="AA616">
        <f t="shared" si="232"/>
        <v>0</v>
      </c>
      <c r="AB616">
        <f t="shared" si="244"/>
        <v>0</v>
      </c>
      <c r="AC616">
        <f>IF($B$15,_xlfn.IFNA(INDEX(תמותה!$A$1:$E$121,MATCH(U616,תמותה!$A$1:A$121,0),IF($B$11="זכר",3,5)),1),0)</f>
        <v>0</v>
      </c>
      <c r="AD616">
        <f t="shared" si="233"/>
        <v>0</v>
      </c>
      <c r="AE616">
        <f t="shared" si="234"/>
        <v>0</v>
      </c>
      <c r="AF616">
        <f t="shared" si="245"/>
        <v>0</v>
      </c>
      <c r="AG616">
        <f t="shared" si="246"/>
        <v>0</v>
      </c>
      <c r="AH616">
        <f t="shared" si="247"/>
        <v>0</v>
      </c>
      <c r="AI616">
        <f t="shared" si="248"/>
        <v>0</v>
      </c>
      <c r="AJ616">
        <f t="shared" si="249"/>
        <v>0</v>
      </c>
    </row>
    <row r="617" spans="5:36" x14ac:dyDescent="0.2">
      <c r="E617">
        <f t="shared" si="235"/>
        <v>0</v>
      </c>
      <c r="F617">
        <f t="shared" si="225"/>
        <v>0</v>
      </c>
      <c r="G617">
        <f t="shared" si="226"/>
        <v>0</v>
      </c>
      <c r="H617">
        <f t="shared" si="227"/>
        <v>0</v>
      </c>
      <c r="I617">
        <f t="shared" si="236"/>
        <v>0</v>
      </c>
      <c r="J617">
        <f t="shared" si="237"/>
        <v>0</v>
      </c>
      <c r="K617">
        <f t="shared" si="238"/>
        <v>0</v>
      </c>
      <c r="L617">
        <f t="shared" si="239"/>
        <v>0</v>
      </c>
      <c r="M617">
        <f t="shared" si="240"/>
        <v>0</v>
      </c>
      <c r="N617">
        <f t="shared" si="241"/>
        <v>0</v>
      </c>
      <c r="O617">
        <f>IF($B$14,_xlfn.IFNA(INDEX(תמותה!$A$1:$E$121,MATCH(F617,תמותה!$A$1:A$121,0),IF($B$9="זכר",2,4)),1),0)</f>
        <v>0</v>
      </c>
      <c r="P617">
        <f>IF($B$14,_xlfn.IFNA(INDEX('שיפור תמותה'!$A$1:$E$8743,MATCH(F617&amp;G617,'שיפור תמותה'!$C$1:$C$8743,0),IF($B$9="זכר",4,5)),1),0)</f>
        <v>0</v>
      </c>
      <c r="Q617">
        <f>IF($B$14,_xlfn.IFNA(INDEX('שיפור תמותה'!$A$1:$E$8743,MATCH(F617&amp;G617-1,'שיפור תמותה'!$C$1:$C$8743,0),IF($B$9="זכר",4,5)),1),0)</f>
        <v>0</v>
      </c>
      <c r="R617">
        <f t="shared" si="228"/>
        <v>0</v>
      </c>
      <c r="S617">
        <f t="shared" si="229"/>
        <v>0</v>
      </c>
      <c r="T617">
        <f t="shared" si="242"/>
        <v>0</v>
      </c>
      <c r="U617">
        <f t="shared" si="230"/>
        <v>0</v>
      </c>
      <c r="V617">
        <f t="shared" si="231"/>
        <v>0</v>
      </c>
      <c r="W617">
        <f t="shared" si="243"/>
        <v>0</v>
      </c>
      <c r="X617">
        <f>IF($B$15,_xlfn.IFNA(INDEX(תמותה!$A$1:$E$121,MATCH(U617,תמותה!$A$1:A$121,0),IF($B$11="זכר",2,4)),1),0)</f>
        <v>0</v>
      </c>
      <c r="Y617">
        <f>IF($B$15,_xlfn.IFNA(INDEX('שיפור תמותה'!$A$1:$E$8743,MATCH(U617&amp;V617,'שיפור תמותה'!$C$1:$C$8743,0),IF($B$11="זכר",4,5)),1),0)</f>
        <v>0</v>
      </c>
      <c r="Z617">
        <f>IF($B$15,_xlfn.IFNA(INDEX('שיפור תמותה'!$A$1:$E$8743,MATCH(U617&amp;V617-1,'שיפור תמותה'!$C$1:$C$8743,0),IF($B$11="זכר",4,5)),1),0)</f>
        <v>0</v>
      </c>
      <c r="AA617">
        <f t="shared" si="232"/>
        <v>0</v>
      </c>
      <c r="AB617">
        <f t="shared" si="244"/>
        <v>0</v>
      </c>
      <c r="AC617">
        <f>IF($B$15,_xlfn.IFNA(INDEX(תמותה!$A$1:$E$121,MATCH(U617,תמותה!$A$1:A$121,0),IF($B$11="זכר",3,5)),1),0)</f>
        <v>0</v>
      </c>
      <c r="AD617">
        <f t="shared" si="233"/>
        <v>0</v>
      </c>
      <c r="AE617">
        <f t="shared" si="234"/>
        <v>0</v>
      </c>
      <c r="AF617">
        <f t="shared" si="245"/>
        <v>0</v>
      </c>
      <c r="AG617">
        <f t="shared" si="246"/>
        <v>0</v>
      </c>
      <c r="AH617">
        <f t="shared" si="247"/>
        <v>0</v>
      </c>
      <c r="AI617">
        <f t="shared" si="248"/>
        <v>0</v>
      </c>
      <c r="AJ617">
        <f t="shared" si="249"/>
        <v>0</v>
      </c>
    </row>
    <row r="618" spans="5:36" x14ac:dyDescent="0.2">
      <c r="E618">
        <f t="shared" si="235"/>
        <v>0</v>
      </c>
      <c r="F618">
        <f t="shared" si="225"/>
        <v>0</v>
      </c>
      <c r="G618">
        <f t="shared" si="226"/>
        <v>0</v>
      </c>
      <c r="H618">
        <f t="shared" si="227"/>
        <v>0</v>
      </c>
      <c r="I618">
        <f t="shared" si="236"/>
        <v>0</v>
      </c>
      <c r="J618">
        <f t="shared" si="237"/>
        <v>0</v>
      </c>
      <c r="K618">
        <f t="shared" si="238"/>
        <v>0</v>
      </c>
      <c r="L618">
        <f t="shared" si="239"/>
        <v>0</v>
      </c>
      <c r="M618">
        <f t="shared" si="240"/>
        <v>0</v>
      </c>
      <c r="N618">
        <f t="shared" si="241"/>
        <v>0</v>
      </c>
      <c r="O618">
        <f>IF($B$14,_xlfn.IFNA(INDEX(תמותה!$A$1:$E$121,MATCH(F618,תמותה!$A$1:A$121,0),IF($B$9="זכר",2,4)),1),0)</f>
        <v>0</v>
      </c>
      <c r="P618">
        <f>IF($B$14,_xlfn.IFNA(INDEX('שיפור תמותה'!$A$1:$E$8743,MATCH(F618&amp;G618,'שיפור תמותה'!$C$1:$C$8743,0),IF($B$9="זכר",4,5)),1),0)</f>
        <v>0</v>
      </c>
      <c r="Q618">
        <f>IF($B$14,_xlfn.IFNA(INDEX('שיפור תמותה'!$A$1:$E$8743,MATCH(F618&amp;G618-1,'שיפור תמותה'!$C$1:$C$8743,0),IF($B$9="זכר",4,5)),1),0)</f>
        <v>0</v>
      </c>
      <c r="R618">
        <f t="shared" si="228"/>
        <v>0</v>
      </c>
      <c r="S618">
        <f t="shared" si="229"/>
        <v>0</v>
      </c>
      <c r="T618">
        <f t="shared" si="242"/>
        <v>0</v>
      </c>
      <c r="U618">
        <f t="shared" si="230"/>
        <v>0</v>
      </c>
      <c r="V618">
        <f t="shared" si="231"/>
        <v>0</v>
      </c>
      <c r="W618">
        <f t="shared" si="243"/>
        <v>0</v>
      </c>
      <c r="X618">
        <f>IF($B$15,_xlfn.IFNA(INDEX(תמותה!$A$1:$E$121,MATCH(U618,תמותה!$A$1:A$121,0),IF($B$11="זכר",2,4)),1),0)</f>
        <v>0</v>
      </c>
      <c r="Y618">
        <f>IF($B$15,_xlfn.IFNA(INDEX('שיפור תמותה'!$A$1:$E$8743,MATCH(U618&amp;V618,'שיפור תמותה'!$C$1:$C$8743,0),IF($B$11="זכר",4,5)),1),0)</f>
        <v>0</v>
      </c>
      <c r="Z618">
        <f>IF($B$15,_xlfn.IFNA(INDEX('שיפור תמותה'!$A$1:$E$8743,MATCH(U618&amp;V618-1,'שיפור תמותה'!$C$1:$C$8743,0),IF($B$11="זכר",4,5)),1),0)</f>
        <v>0</v>
      </c>
      <c r="AA618">
        <f t="shared" si="232"/>
        <v>0</v>
      </c>
      <c r="AB618">
        <f t="shared" si="244"/>
        <v>0</v>
      </c>
      <c r="AC618">
        <f>IF($B$15,_xlfn.IFNA(INDEX(תמותה!$A$1:$E$121,MATCH(U618,תמותה!$A$1:A$121,0),IF($B$11="זכר",3,5)),1),0)</f>
        <v>0</v>
      </c>
      <c r="AD618">
        <f t="shared" si="233"/>
        <v>0</v>
      </c>
      <c r="AE618">
        <f t="shared" si="234"/>
        <v>0</v>
      </c>
      <c r="AF618">
        <f t="shared" si="245"/>
        <v>0</v>
      </c>
      <c r="AG618">
        <f t="shared" si="246"/>
        <v>0</v>
      </c>
      <c r="AH618">
        <f t="shared" si="247"/>
        <v>0</v>
      </c>
      <c r="AI618">
        <f t="shared" si="248"/>
        <v>0</v>
      </c>
      <c r="AJ618">
        <f t="shared" si="249"/>
        <v>0</v>
      </c>
    </row>
    <row r="619" spans="5:36" x14ac:dyDescent="0.2">
      <c r="E619">
        <f t="shared" si="235"/>
        <v>0</v>
      </c>
      <c r="F619">
        <f t="shared" si="225"/>
        <v>0</v>
      </c>
      <c r="G619">
        <f t="shared" si="226"/>
        <v>0</v>
      </c>
      <c r="H619">
        <f t="shared" si="227"/>
        <v>0</v>
      </c>
      <c r="I619">
        <f t="shared" si="236"/>
        <v>0</v>
      </c>
      <c r="J619">
        <f t="shared" si="237"/>
        <v>0</v>
      </c>
      <c r="K619">
        <f t="shared" si="238"/>
        <v>0</v>
      </c>
      <c r="L619">
        <f t="shared" si="239"/>
        <v>0</v>
      </c>
      <c r="M619">
        <f t="shared" si="240"/>
        <v>0</v>
      </c>
      <c r="N619">
        <f t="shared" si="241"/>
        <v>0</v>
      </c>
      <c r="O619">
        <f>IF($B$14,_xlfn.IFNA(INDEX(תמותה!$A$1:$E$121,MATCH(F619,תמותה!$A$1:A$121,0),IF($B$9="זכר",2,4)),1),0)</f>
        <v>0</v>
      </c>
      <c r="P619">
        <f>IF($B$14,_xlfn.IFNA(INDEX('שיפור תמותה'!$A$1:$E$8743,MATCH(F619&amp;G619,'שיפור תמותה'!$C$1:$C$8743,0),IF($B$9="זכר",4,5)),1),0)</f>
        <v>0</v>
      </c>
      <c r="Q619">
        <f>IF($B$14,_xlfn.IFNA(INDEX('שיפור תמותה'!$A$1:$E$8743,MATCH(F619&amp;G619-1,'שיפור תמותה'!$C$1:$C$8743,0),IF($B$9="זכר",4,5)),1),0)</f>
        <v>0</v>
      </c>
      <c r="R619">
        <f t="shared" si="228"/>
        <v>0</v>
      </c>
      <c r="S619">
        <f t="shared" si="229"/>
        <v>0</v>
      </c>
      <c r="T619">
        <f t="shared" si="242"/>
        <v>0</v>
      </c>
      <c r="U619">
        <f t="shared" si="230"/>
        <v>0</v>
      </c>
      <c r="V619">
        <f t="shared" si="231"/>
        <v>0</v>
      </c>
      <c r="W619">
        <f t="shared" si="243"/>
        <v>0</v>
      </c>
      <c r="X619">
        <f>IF($B$15,_xlfn.IFNA(INDEX(תמותה!$A$1:$E$121,MATCH(U619,תמותה!$A$1:A$121,0),IF($B$11="זכר",2,4)),1),0)</f>
        <v>0</v>
      </c>
      <c r="Y619">
        <f>IF($B$15,_xlfn.IFNA(INDEX('שיפור תמותה'!$A$1:$E$8743,MATCH(U619&amp;V619,'שיפור תמותה'!$C$1:$C$8743,0),IF($B$11="זכר",4,5)),1),0)</f>
        <v>0</v>
      </c>
      <c r="Z619">
        <f>IF($B$15,_xlfn.IFNA(INDEX('שיפור תמותה'!$A$1:$E$8743,MATCH(U619&amp;V619-1,'שיפור תמותה'!$C$1:$C$8743,0),IF($B$11="זכר",4,5)),1),0)</f>
        <v>0</v>
      </c>
      <c r="AA619">
        <f t="shared" si="232"/>
        <v>0</v>
      </c>
      <c r="AB619">
        <f t="shared" si="244"/>
        <v>0</v>
      </c>
      <c r="AC619">
        <f>IF($B$15,_xlfn.IFNA(INDEX(תמותה!$A$1:$E$121,MATCH(U619,תמותה!$A$1:A$121,0),IF($B$11="זכר",3,5)),1),0)</f>
        <v>0</v>
      </c>
      <c r="AD619">
        <f t="shared" si="233"/>
        <v>0</v>
      </c>
      <c r="AE619">
        <f t="shared" si="234"/>
        <v>0</v>
      </c>
      <c r="AF619">
        <f t="shared" si="245"/>
        <v>0</v>
      </c>
      <c r="AG619">
        <f t="shared" si="246"/>
        <v>0</v>
      </c>
      <c r="AH619">
        <f t="shared" si="247"/>
        <v>0</v>
      </c>
      <c r="AI619">
        <f t="shared" si="248"/>
        <v>0</v>
      </c>
      <c r="AJ619">
        <f t="shared" si="249"/>
        <v>0</v>
      </c>
    </row>
    <row r="620" spans="5:36" x14ac:dyDescent="0.2">
      <c r="E620">
        <f t="shared" si="235"/>
        <v>0</v>
      </c>
      <c r="F620">
        <f t="shared" si="225"/>
        <v>0</v>
      </c>
      <c r="G620">
        <f t="shared" si="226"/>
        <v>0</v>
      </c>
      <c r="H620">
        <f t="shared" si="227"/>
        <v>0</v>
      </c>
      <c r="I620">
        <f t="shared" si="236"/>
        <v>0</v>
      </c>
      <c r="J620">
        <f t="shared" si="237"/>
        <v>0</v>
      </c>
      <c r="K620">
        <f t="shared" si="238"/>
        <v>0</v>
      </c>
      <c r="L620">
        <f t="shared" si="239"/>
        <v>0</v>
      </c>
      <c r="M620">
        <f t="shared" si="240"/>
        <v>0</v>
      </c>
      <c r="N620">
        <f t="shared" si="241"/>
        <v>0</v>
      </c>
      <c r="O620">
        <f>IF($B$14,_xlfn.IFNA(INDEX(תמותה!$A$1:$E$121,MATCH(F620,תמותה!$A$1:A$121,0),IF($B$9="זכר",2,4)),1),0)</f>
        <v>0</v>
      </c>
      <c r="P620">
        <f>IF($B$14,_xlfn.IFNA(INDEX('שיפור תמותה'!$A$1:$E$8743,MATCH(F620&amp;G620,'שיפור תמותה'!$C$1:$C$8743,0),IF($B$9="זכר",4,5)),1),0)</f>
        <v>0</v>
      </c>
      <c r="Q620">
        <f>IF($B$14,_xlfn.IFNA(INDEX('שיפור תמותה'!$A$1:$E$8743,MATCH(F620&amp;G620-1,'שיפור תמותה'!$C$1:$C$8743,0),IF($B$9="זכר",4,5)),1),0)</f>
        <v>0</v>
      </c>
      <c r="R620">
        <f t="shared" si="228"/>
        <v>0</v>
      </c>
      <c r="S620">
        <f t="shared" si="229"/>
        <v>0</v>
      </c>
      <c r="T620">
        <f t="shared" si="242"/>
        <v>0</v>
      </c>
      <c r="U620">
        <f t="shared" si="230"/>
        <v>0</v>
      </c>
      <c r="V620">
        <f t="shared" si="231"/>
        <v>0</v>
      </c>
      <c r="W620">
        <f t="shared" si="243"/>
        <v>0</v>
      </c>
      <c r="X620">
        <f>IF($B$15,_xlfn.IFNA(INDEX(תמותה!$A$1:$E$121,MATCH(U620,תמותה!$A$1:A$121,0),IF($B$11="זכר",2,4)),1),0)</f>
        <v>0</v>
      </c>
      <c r="Y620">
        <f>IF($B$15,_xlfn.IFNA(INDEX('שיפור תמותה'!$A$1:$E$8743,MATCH(U620&amp;V620,'שיפור תמותה'!$C$1:$C$8743,0),IF($B$11="זכר",4,5)),1),0)</f>
        <v>0</v>
      </c>
      <c r="Z620">
        <f>IF($B$15,_xlfn.IFNA(INDEX('שיפור תמותה'!$A$1:$E$8743,MATCH(U620&amp;V620-1,'שיפור תמותה'!$C$1:$C$8743,0),IF($B$11="זכר",4,5)),1),0)</f>
        <v>0</v>
      </c>
      <c r="AA620">
        <f t="shared" si="232"/>
        <v>0</v>
      </c>
      <c r="AB620">
        <f t="shared" si="244"/>
        <v>0</v>
      </c>
      <c r="AC620">
        <f>IF($B$15,_xlfn.IFNA(INDEX(תמותה!$A$1:$E$121,MATCH(U620,תמותה!$A$1:A$121,0),IF($B$11="זכר",3,5)),1),0)</f>
        <v>0</v>
      </c>
      <c r="AD620">
        <f t="shared" si="233"/>
        <v>0</v>
      </c>
      <c r="AE620">
        <f t="shared" si="234"/>
        <v>0</v>
      </c>
      <c r="AF620">
        <f t="shared" si="245"/>
        <v>0</v>
      </c>
      <c r="AG620">
        <f t="shared" si="246"/>
        <v>0</v>
      </c>
      <c r="AH620">
        <f t="shared" si="247"/>
        <v>0</v>
      </c>
      <c r="AI620">
        <f t="shared" si="248"/>
        <v>0</v>
      </c>
      <c r="AJ620">
        <f t="shared" si="249"/>
        <v>0</v>
      </c>
    </row>
    <row r="621" spans="5:36" x14ac:dyDescent="0.2">
      <c r="E621">
        <f t="shared" si="235"/>
        <v>0</v>
      </c>
      <c r="F621">
        <f t="shared" si="225"/>
        <v>0</v>
      </c>
      <c r="G621">
        <f t="shared" si="226"/>
        <v>0</v>
      </c>
      <c r="H621">
        <f t="shared" si="227"/>
        <v>0</v>
      </c>
      <c r="I621">
        <f t="shared" si="236"/>
        <v>0</v>
      </c>
      <c r="J621">
        <f t="shared" si="237"/>
        <v>0</v>
      </c>
      <c r="K621">
        <f t="shared" si="238"/>
        <v>0</v>
      </c>
      <c r="L621">
        <f t="shared" si="239"/>
        <v>0</v>
      </c>
      <c r="M621">
        <f t="shared" si="240"/>
        <v>0</v>
      </c>
      <c r="N621">
        <f t="shared" si="241"/>
        <v>0</v>
      </c>
      <c r="O621">
        <f>IF($B$14,_xlfn.IFNA(INDEX(תמותה!$A$1:$E$121,MATCH(F621,תמותה!$A$1:A$121,0),IF($B$9="זכר",2,4)),1),0)</f>
        <v>0</v>
      </c>
      <c r="P621">
        <f>IF($B$14,_xlfn.IFNA(INDEX('שיפור תמותה'!$A$1:$E$8743,MATCH(F621&amp;G621,'שיפור תמותה'!$C$1:$C$8743,0),IF($B$9="זכר",4,5)),1),0)</f>
        <v>0</v>
      </c>
      <c r="Q621">
        <f>IF($B$14,_xlfn.IFNA(INDEX('שיפור תמותה'!$A$1:$E$8743,MATCH(F621&amp;G621-1,'שיפור תמותה'!$C$1:$C$8743,0),IF($B$9="זכר",4,5)),1),0)</f>
        <v>0</v>
      </c>
      <c r="R621">
        <f t="shared" si="228"/>
        <v>0</v>
      </c>
      <c r="S621">
        <f t="shared" si="229"/>
        <v>0</v>
      </c>
      <c r="T621">
        <f t="shared" si="242"/>
        <v>0</v>
      </c>
      <c r="U621">
        <f t="shared" si="230"/>
        <v>0</v>
      </c>
      <c r="V621">
        <f t="shared" si="231"/>
        <v>0</v>
      </c>
      <c r="W621">
        <f t="shared" si="243"/>
        <v>0</v>
      </c>
      <c r="X621">
        <f>IF($B$15,_xlfn.IFNA(INDEX(תמותה!$A$1:$E$121,MATCH(U621,תמותה!$A$1:A$121,0),IF($B$11="זכר",2,4)),1),0)</f>
        <v>0</v>
      </c>
      <c r="Y621">
        <f>IF($B$15,_xlfn.IFNA(INDEX('שיפור תמותה'!$A$1:$E$8743,MATCH(U621&amp;V621,'שיפור תמותה'!$C$1:$C$8743,0),IF($B$11="זכר",4,5)),1),0)</f>
        <v>0</v>
      </c>
      <c r="Z621">
        <f>IF($B$15,_xlfn.IFNA(INDEX('שיפור תמותה'!$A$1:$E$8743,MATCH(U621&amp;V621-1,'שיפור תמותה'!$C$1:$C$8743,0),IF($B$11="זכר",4,5)),1),0)</f>
        <v>0</v>
      </c>
      <c r="AA621">
        <f t="shared" si="232"/>
        <v>0</v>
      </c>
      <c r="AB621">
        <f t="shared" si="244"/>
        <v>0</v>
      </c>
      <c r="AC621">
        <f>IF($B$15,_xlfn.IFNA(INDEX(תמותה!$A$1:$E$121,MATCH(U621,תמותה!$A$1:A$121,0),IF($B$11="זכר",3,5)),1),0)</f>
        <v>0</v>
      </c>
      <c r="AD621">
        <f t="shared" si="233"/>
        <v>0</v>
      </c>
      <c r="AE621">
        <f t="shared" si="234"/>
        <v>0</v>
      </c>
      <c r="AF621">
        <f t="shared" si="245"/>
        <v>0</v>
      </c>
      <c r="AG621">
        <f t="shared" si="246"/>
        <v>0</v>
      </c>
      <c r="AH621">
        <f t="shared" si="247"/>
        <v>0</v>
      </c>
      <c r="AI621">
        <f t="shared" si="248"/>
        <v>0</v>
      </c>
      <c r="AJ621">
        <f t="shared" si="249"/>
        <v>0</v>
      </c>
    </row>
    <row r="622" spans="5:36" x14ac:dyDescent="0.2">
      <c r="E622">
        <f t="shared" si="235"/>
        <v>0</v>
      </c>
      <c r="F622">
        <f t="shared" si="225"/>
        <v>0</v>
      </c>
      <c r="G622">
        <f t="shared" si="226"/>
        <v>0</v>
      </c>
      <c r="H622">
        <f t="shared" si="227"/>
        <v>0</v>
      </c>
      <c r="I622">
        <f t="shared" si="236"/>
        <v>0</v>
      </c>
      <c r="J622">
        <f t="shared" si="237"/>
        <v>0</v>
      </c>
      <c r="K622">
        <f t="shared" si="238"/>
        <v>0</v>
      </c>
      <c r="L622">
        <f t="shared" si="239"/>
        <v>0</v>
      </c>
      <c r="M622">
        <f t="shared" si="240"/>
        <v>0</v>
      </c>
      <c r="N622">
        <f t="shared" si="241"/>
        <v>0</v>
      </c>
      <c r="O622">
        <f>IF($B$14,_xlfn.IFNA(INDEX(תמותה!$A$1:$E$121,MATCH(F622,תמותה!$A$1:A$121,0),IF($B$9="זכר",2,4)),1),0)</f>
        <v>0</v>
      </c>
      <c r="P622">
        <f>IF($B$14,_xlfn.IFNA(INDEX('שיפור תמותה'!$A$1:$E$8743,MATCH(F622&amp;G622,'שיפור תמותה'!$C$1:$C$8743,0),IF($B$9="זכר",4,5)),1),0)</f>
        <v>0</v>
      </c>
      <c r="Q622">
        <f>IF($B$14,_xlfn.IFNA(INDEX('שיפור תמותה'!$A$1:$E$8743,MATCH(F622&amp;G622-1,'שיפור תמותה'!$C$1:$C$8743,0),IF($B$9="זכר",4,5)),1),0)</f>
        <v>0</v>
      </c>
      <c r="R622">
        <f t="shared" si="228"/>
        <v>0</v>
      </c>
      <c r="S622">
        <f t="shared" si="229"/>
        <v>0</v>
      </c>
      <c r="T622">
        <f t="shared" si="242"/>
        <v>0</v>
      </c>
      <c r="U622">
        <f t="shared" si="230"/>
        <v>0</v>
      </c>
      <c r="V622">
        <f t="shared" si="231"/>
        <v>0</v>
      </c>
      <c r="W622">
        <f t="shared" si="243"/>
        <v>0</v>
      </c>
      <c r="X622">
        <f>IF($B$15,_xlfn.IFNA(INDEX(תמותה!$A$1:$E$121,MATCH(U622,תמותה!$A$1:A$121,0),IF($B$11="זכר",2,4)),1),0)</f>
        <v>0</v>
      </c>
      <c r="Y622">
        <f>IF($B$15,_xlfn.IFNA(INDEX('שיפור תמותה'!$A$1:$E$8743,MATCH(U622&amp;V622,'שיפור תמותה'!$C$1:$C$8743,0),IF($B$11="זכר",4,5)),1),0)</f>
        <v>0</v>
      </c>
      <c r="Z622">
        <f>IF($B$15,_xlfn.IFNA(INDEX('שיפור תמותה'!$A$1:$E$8743,MATCH(U622&amp;V622-1,'שיפור תמותה'!$C$1:$C$8743,0),IF($B$11="זכר",4,5)),1),0)</f>
        <v>0</v>
      </c>
      <c r="AA622">
        <f t="shared" si="232"/>
        <v>0</v>
      </c>
      <c r="AB622">
        <f t="shared" si="244"/>
        <v>0</v>
      </c>
      <c r="AC622">
        <f>IF($B$15,_xlfn.IFNA(INDEX(תמותה!$A$1:$E$121,MATCH(U622,תמותה!$A$1:A$121,0),IF($B$11="זכר",3,5)),1),0)</f>
        <v>0</v>
      </c>
      <c r="AD622">
        <f t="shared" si="233"/>
        <v>0</v>
      </c>
      <c r="AE622">
        <f t="shared" si="234"/>
        <v>0</v>
      </c>
      <c r="AF622">
        <f t="shared" si="245"/>
        <v>0</v>
      </c>
      <c r="AG622">
        <f t="shared" si="246"/>
        <v>0</v>
      </c>
      <c r="AH622">
        <f t="shared" si="247"/>
        <v>0</v>
      </c>
      <c r="AI622">
        <f t="shared" si="248"/>
        <v>0</v>
      </c>
      <c r="AJ622">
        <f t="shared" si="249"/>
        <v>0</v>
      </c>
    </row>
    <row r="623" spans="5:36" x14ac:dyDescent="0.2">
      <c r="E623">
        <f t="shared" si="235"/>
        <v>0</v>
      </c>
      <c r="F623">
        <f t="shared" si="225"/>
        <v>0</v>
      </c>
      <c r="G623">
        <f t="shared" si="226"/>
        <v>0</v>
      </c>
      <c r="H623">
        <f t="shared" si="227"/>
        <v>0</v>
      </c>
      <c r="I623">
        <f t="shared" si="236"/>
        <v>0</v>
      </c>
      <c r="J623">
        <f t="shared" si="237"/>
        <v>0</v>
      </c>
      <c r="K623">
        <f t="shared" si="238"/>
        <v>0</v>
      </c>
      <c r="L623">
        <f t="shared" si="239"/>
        <v>0</v>
      </c>
      <c r="M623">
        <f t="shared" si="240"/>
        <v>0</v>
      </c>
      <c r="N623">
        <f t="shared" si="241"/>
        <v>0</v>
      </c>
      <c r="O623">
        <f>IF($B$14,_xlfn.IFNA(INDEX(תמותה!$A$1:$E$121,MATCH(F623,תמותה!$A$1:A$121,0),IF($B$9="זכר",2,4)),1),0)</f>
        <v>0</v>
      </c>
      <c r="P623">
        <f>IF($B$14,_xlfn.IFNA(INDEX('שיפור תמותה'!$A$1:$E$8743,MATCH(F623&amp;G623,'שיפור תמותה'!$C$1:$C$8743,0),IF($B$9="זכר",4,5)),1),0)</f>
        <v>0</v>
      </c>
      <c r="Q623">
        <f>IF($B$14,_xlfn.IFNA(INDEX('שיפור תמותה'!$A$1:$E$8743,MATCH(F623&amp;G623-1,'שיפור תמותה'!$C$1:$C$8743,0),IF($B$9="זכר",4,5)),1),0)</f>
        <v>0</v>
      </c>
      <c r="R623">
        <f t="shared" si="228"/>
        <v>0</v>
      </c>
      <c r="S623">
        <f t="shared" si="229"/>
        <v>0</v>
      </c>
      <c r="T623">
        <f t="shared" si="242"/>
        <v>0</v>
      </c>
      <c r="U623">
        <f t="shared" si="230"/>
        <v>0</v>
      </c>
      <c r="V623">
        <f t="shared" si="231"/>
        <v>0</v>
      </c>
      <c r="W623">
        <f t="shared" si="243"/>
        <v>0</v>
      </c>
      <c r="X623">
        <f>IF($B$15,_xlfn.IFNA(INDEX(תמותה!$A$1:$E$121,MATCH(U623,תמותה!$A$1:A$121,0),IF($B$11="זכר",2,4)),1),0)</f>
        <v>0</v>
      </c>
      <c r="Y623">
        <f>IF($B$15,_xlfn.IFNA(INDEX('שיפור תמותה'!$A$1:$E$8743,MATCH(U623&amp;V623,'שיפור תמותה'!$C$1:$C$8743,0),IF($B$11="זכר",4,5)),1),0)</f>
        <v>0</v>
      </c>
      <c r="Z623">
        <f>IF($B$15,_xlfn.IFNA(INDEX('שיפור תמותה'!$A$1:$E$8743,MATCH(U623&amp;V623-1,'שיפור תמותה'!$C$1:$C$8743,0),IF($B$11="זכר",4,5)),1),0)</f>
        <v>0</v>
      </c>
      <c r="AA623">
        <f t="shared" si="232"/>
        <v>0</v>
      </c>
      <c r="AB623">
        <f t="shared" si="244"/>
        <v>0</v>
      </c>
      <c r="AC623">
        <f>IF($B$15,_xlfn.IFNA(INDEX(תמותה!$A$1:$E$121,MATCH(U623,תמותה!$A$1:A$121,0),IF($B$11="זכר",3,5)),1),0)</f>
        <v>0</v>
      </c>
      <c r="AD623">
        <f t="shared" si="233"/>
        <v>0</v>
      </c>
      <c r="AE623">
        <f t="shared" si="234"/>
        <v>0</v>
      </c>
      <c r="AF623">
        <f t="shared" si="245"/>
        <v>0</v>
      </c>
      <c r="AG623">
        <f t="shared" si="246"/>
        <v>0</v>
      </c>
      <c r="AH623">
        <f t="shared" si="247"/>
        <v>0</v>
      </c>
      <c r="AI623">
        <f t="shared" si="248"/>
        <v>0</v>
      </c>
      <c r="AJ623">
        <f t="shared" si="249"/>
        <v>0</v>
      </c>
    </row>
    <row r="624" spans="5:36" x14ac:dyDescent="0.2">
      <c r="E624">
        <f t="shared" si="235"/>
        <v>0</v>
      </c>
      <c r="F624">
        <f t="shared" si="225"/>
        <v>0</v>
      </c>
      <c r="G624">
        <f t="shared" si="226"/>
        <v>0</v>
      </c>
      <c r="H624">
        <f t="shared" si="227"/>
        <v>0</v>
      </c>
      <c r="I624">
        <f t="shared" si="236"/>
        <v>0</v>
      </c>
      <c r="J624">
        <f t="shared" si="237"/>
        <v>0</v>
      </c>
      <c r="K624">
        <f t="shared" si="238"/>
        <v>0</v>
      </c>
      <c r="L624">
        <f t="shared" si="239"/>
        <v>0</v>
      </c>
      <c r="M624">
        <f t="shared" si="240"/>
        <v>0</v>
      </c>
      <c r="N624">
        <f t="shared" si="241"/>
        <v>0</v>
      </c>
      <c r="O624">
        <f>IF($B$14,_xlfn.IFNA(INDEX(תמותה!$A$1:$E$121,MATCH(F624,תמותה!$A$1:A$121,0),IF($B$9="זכר",2,4)),1),0)</f>
        <v>0</v>
      </c>
      <c r="P624">
        <f>IF($B$14,_xlfn.IFNA(INDEX('שיפור תמותה'!$A$1:$E$8743,MATCH(F624&amp;G624,'שיפור תמותה'!$C$1:$C$8743,0),IF($B$9="זכר",4,5)),1),0)</f>
        <v>0</v>
      </c>
      <c r="Q624">
        <f>IF($B$14,_xlfn.IFNA(INDEX('שיפור תמותה'!$A$1:$E$8743,MATCH(F624&amp;G624-1,'שיפור תמותה'!$C$1:$C$8743,0),IF($B$9="זכר",4,5)),1),0)</f>
        <v>0</v>
      </c>
      <c r="R624">
        <f t="shared" si="228"/>
        <v>0</v>
      </c>
      <c r="S624">
        <f t="shared" si="229"/>
        <v>0</v>
      </c>
      <c r="T624">
        <f t="shared" si="242"/>
        <v>0</v>
      </c>
      <c r="U624">
        <f t="shared" si="230"/>
        <v>0</v>
      </c>
      <c r="V624">
        <f t="shared" si="231"/>
        <v>0</v>
      </c>
      <c r="W624">
        <f t="shared" si="243"/>
        <v>0</v>
      </c>
      <c r="X624">
        <f>IF($B$15,_xlfn.IFNA(INDEX(תמותה!$A$1:$E$121,MATCH(U624,תמותה!$A$1:A$121,0),IF($B$11="זכר",2,4)),1),0)</f>
        <v>0</v>
      </c>
      <c r="Y624">
        <f>IF($B$15,_xlfn.IFNA(INDEX('שיפור תמותה'!$A$1:$E$8743,MATCH(U624&amp;V624,'שיפור תמותה'!$C$1:$C$8743,0),IF($B$11="זכר",4,5)),1),0)</f>
        <v>0</v>
      </c>
      <c r="Z624">
        <f>IF($B$15,_xlfn.IFNA(INDEX('שיפור תמותה'!$A$1:$E$8743,MATCH(U624&amp;V624-1,'שיפור תמותה'!$C$1:$C$8743,0),IF($B$11="זכר",4,5)),1),0)</f>
        <v>0</v>
      </c>
      <c r="AA624">
        <f t="shared" si="232"/>
        <v>0</v>
      </c>
      <c r="AB624">
        <f t="shared" si="244"/>
        <v>0</v>
      </c>
      <c r="AC624">
        <f>IF($B$15,_xlfn.IFNA(INDEX(תמותה!$A$1:$E$121,MATCH(U624,תמותה!$A$1:A$121,0),IF($B$11="זכר",3,5)),1),0)</f>
        <v>0</v>
      </c>
      <c r="AD624">
        <f t="shared" si="233"/>
        <v>0</v>
      </c>
      <c r="AE624">
        <f t="shared" si="234"/>
        <v>0</v>
      </c>
      <c r="AF624">
        <f t="shared" si="245"/>
        <v>0</v>
      </c>
      <c r="AG624">
        <f t="shared" si="246"/>
        <v>0</v>
      </c>
      <c r="AH624">
        <f t="shared" si="247"/>
        <v>0</v>
      </c>
      <c r="AI624">
        <f t="shared" si="248"/>
        <v>0</v>
      </c>
      <c r="AJ624">
        <f t="shared" si="249"/>
        <v>0</v>
      </c>
    </row>
    <row r="625" spans="5:36" x14ac:dyDescent="0.2">
      <c r="E625">
        <f t="shared" si="235"/>
        <v>0</v>
      </c>
      <c r="F625">
        <f t="shared" si="225"/>
        <v>0</v>
      </c>
      <c r="G625">
        <f t="shared" si="226"/>
        <v>0</v>
      </c>
      <c r="H625">
        <f t="shared" si="227"/>
        <v>0</v>
      </c>
      <c r="I625">
        <f t="shared" si="236"/>
        <v>0</v>
      </c>
      <c r="J625">
        <f t="shared" si="237"/>
        <v>0</v>
      </c>
      <c r="K625">
        <f t="shared" si="238"/>
        <v>0</v>
      </c>
      <c r="L625">
        <f t="shared" si="239"/>
        <v>0</v>
      </c>
      <c r="M625">
        <f t="shared" si="240"/>
        <v>0</v>
      </c>
      <c r="N625">
        <f t="shared" si="241"/>
        <v>0</v>
      </c>
      <c r="O625">
        <f>IF($B$14,_xlfn.IFNA(INDEX(תמותה!$A$1:$E$121,MATCH(F625,תמותה!$A$1:A$121,0),IF($B$9="זכר",2,4)),1),0)</f>
        <v>0</v>
      </c>
      <c r="P625">
        <f>IF($B$14,_xlfn.IFNA(INDEX('שיפור תמותה'!$A$1:$E$8743,MATCH(F625&amp;G625,'שיפור תמותה'!$C$1:$C$8743,0),IF($B$9="זכר",4,5)),1),0)</f>
        <v>0</v>
      </c>
      <c r="Q625">
        <f>IF($B$14,_xlfn.IFNA(INDEX('שיפור תמותה'!$A$1:$E$8743,MATCH(F625&amp;G625-1,'שיפור תמותה'!$C$1:$C$8743,0),IF($B$9="זכר",4,5)),1),0)</f>
        <v>0</v>
      </c>
      <c r="R625">
        <f t="shared" si="228"/>
        <v>0</v>
      </c>
      <c r="S625">
        <f t="shared" si="229"/>
        <v>0</v>
      </c>
      <c r="T625">
        <f t="shared" si="242"/>
        <v>0</v>
      </c>
      <c r="U625">
        <f t="shared" si="230"/>
        <v>0</v>
      </c>
      <c r="V625">
        <f t="shared" si="231"/>
        <v>0</v>
      </c>
      <c r="W625">
        <f t="shared" si="243"/>
        <v>0</v>
      </c>
      <c r="X625">
        <f>IF($B$15,_xlfn.IFNA(INDEX(תמותה!$A$1:$E$121,MATCH(U625,תמותה!$A$1:A$121,0),IF($B$11="זכר",2,4)),1),0)</f>
        <v>0</v>
      </c>
      <c r="Y625">
        <f>IF($B$15,_xlfn.IFNA(INDEX('שיפור תמותה'!$A$1:$E$8743,MATCH(U625&amp;V625,'שיפור תמותה'!$C$1:$C$8743,0),IF($B$11="זכר",4,5)),1),0)</f>
        <v>0</v>
      </c>
      <c r="Z625">
        <f>IF($B$15,_xlfn.IFNA(INDEX('שיפור תמותה'!$A$1:$E$8743,MATCH(U625&amp;V625-1,'שיפור תמותה'!$C$1:$C$8743,0),IF($B$11="זכר",4,5)),1),0)</f>
        <v>0</v>
      </c>
      <c r="AA625">
        <f t="shared" si="232"/>
        <v>0</v>
      </c>
      <c r="AB625">
        <f t="shared" si="244"/>
        <v>0</v>
      </c>
      <c r="AC625">
        <f>IF($B$15,_xlfn.IFNA(INDEX(תמותה!$A$1:$E$121,MATCH(U625,תמותה!$A$1:A$121,0),IF($B$11="זכר",3,5)),1),0)</f>
        <v>0</v>
      </c>
      <c r="AD625">
        <f t="shared" si="233"/>
        <v>0</v>
      </c>
      <c r="AE625">
        <f t="shared" si="234"/>
        <v>0</v>
      </c>
      <c r="AF625">
        <f t="shared" si="245"/>
        <v>0</v>
      </c>
      <c r="AG625">
        <f t="shared" si="246"/>
        <v>0</v>
      </c>
      <c r="AH625">
        <f t="shared" si="247"/>
        <v>0</v>
      </c>
      <c r="AI625">
        <f t="shared" si="248"/>
        <v>0</v>
      </c>
      <c r="AJ625">
        <f t="shared" si="249"/>
        <v>0</v>
      </c>
    </row>
    <row r="626" spans="5:36" x14ac:dyDescent="0.2">
      <c r="E626">
        <f t="shared" si="235"/>
        <v>0</v>
      </c>
      <c r="F626">
        <f t="shared" si="225"/>
        <v>0</v>
      </c>
      <c r="G626">
        <f t="shared" si="226"/>
        <v>0</v>
      </c>
      <c r="H626">
        <f t="shared" si="227"/>
        <v>0</v>
      </c>
      <c r="I626">
        <f t="shared" si="236"/>
        <v>0</v>
      </c>
      <c r="J626">
        <f t="shared" si="237"/>
        <v>0</v>
      </c>
      <c r="K626">
        <f t="shared" si="238"/>
        <v>0</v>
      </c>
      <c r="L626">
        <f t="shared" si="239"/>
        <v>0</v>
      </c>
      <c r="M626">
        <f t="shared" si="240"/>
        <v>0</v>
      </c>
      <c r="N626">
        <f t="shared" si="241"/>
        <v>0</v>
      </c>
      <c r="O626">
        <f>IF($B$14,_xlfn.IFNA(INDEX(תמותה!$A$1:$E$121,MATCH(F626,תמותה!$A$1:A$121,0),IF($B$9="זכר",2,4)),1),0)</f>
        <v>0</v>
      </c>
      <c r="P626">
        <f>IF($B$14,_xlfn.IFNA(INDEX('שיפור תמותה'!$A$1:$E$8743,MATCH(F626&amp;G626,'שיפור תמותה'!$C$1:$C$8743,0),IF($B$9="זכר",4,5)),1),0)</f>
        <v>0</v>
      </c>
      <c r="Q626">
        <f>IF($B$14,_xlfn.IFNA(INDEX('שיפור תמותה'!$A$1:$E$8743,MATCH(F626&amp;G626-1,'שיפור תמותה'!$C$1:$C$8743,0),IF($B$9="זכר",4,5)),1),0)</f>
        <v>0</v>
      </c>
      <c r="R626">
        <f t="shared" si="228"/>
        <v>0</v>
      </c>
      <c r="S626">
        <f t="shared" si="229"/>
        <v>0</v>
      </c>
      <c r="T626">
        <f t="shared" si="242"/>
        <v>0</v>
      </c>
      <c r="U626">
        <f t="shared" si="230"/>
        <v>0</v>
      </c>
      <c r="V626">
        <f t="shared" si="231"/>
        <v>0</v>
      </c>
      <c r="W626">
        <f t="shared" si="243"/>
        <v>0</v>
      </c>
      <c r="X626">
        <f>IF($B$15,_xlfn.IFNA(INDEX(תמותה!$A$1:$E$121,MATCH(U626,תמותה!$A$1:A$121,0),IF($B$11="זכר",2,4)),1),0)</f>
        <v>0</v>
      </c>
      <c r="Y626">
        <f>IF($B$15,_xlfn.IFNA(INDEX('שיפור תמותה'!$A$1:$E$8743,MATCH(U626&amp;V626,'שיפור תמותה'!$C$1:$C$8743,0),IF($B$11="זכר",4,5)),1),0)</f>
        <v>0</v>
      </c>
      <c r="Z626">
        <f>IF($B$15,_xlfn.IFNA(INDEX('שיפור תמותה'!$A$1:$E$8743,MATCH(U626&amp;V626-1,'שיפור תמותה'!$C$1:$C$8743,0),IF($B$11="זכר",4,5)),1),0)</f>
        <v>0</v>
      </c>
      <c r="AA626">
        <f t="shared" si="232"/>
        <v>0</v>
      </c>
      <c r="AB626">
        <f t="shared" si="244"/>
        <v>0</v>
      </c>
      <c r="AC626">
        <f>IF($B$15,_xlfn.IFNA(INDEX(תמותה!$A$1:$E$121,MATCH(U626,תמותה!$A$1:A$121,0),IF($B$11="זכר",3,5)),1),0)</f>
        <v>0</v>
      </c>
      <c r="AD626">
        <f t="shared" si="233"/>
        <v>0</v>
      </c>
      <c r="AE626">
        <f t="shared" si="234"/>
        <v>0</v>
      </c>
      <c r="AF626">
        <f t="shared" si="245"/>
        <v>0</v>
      </c>
      <c r="AG626">
        <f t="shared" si="246"/>
        <v>0</v>
      </c>
      <c r="AH626">
        <f t="shared" si="247"/>
        <v>0</v>
      </c>
      <c r="AI626">
        <f t="shared" si="248"/>
        <v>0</v>
      </c>
      <c r="AJ626">
        <f t="shared" si="249"/>
        <v>0</v>
      </c>
    </row>
    <row r="627" spans="5:36" x14ac:dyDescent="0.2">
      <c r="E627">
        <f t="shared" si="235"/>
        <v>0</v>
      </c>
      <c r="F627">
        <f t="shared" si="225"/>
        <v>0</v>
      </c>
      <c r="G627">
        <f t="shared" si="226"/>
        <v>0</v>
      </c>
      <c r="H627">
        <f t="shared" si="227"/>
        <v>0</v>
      </c>
      <c r="I627">
        <f t="shared" si="236"/>
        <v>0</v>
      </c>
      <c r="J627">
        <f t="shared" si="237"/>
        <v>0</v>
      </c>
      <c r="K627">
        <f t="shared" si="238"/>
        <v>0</v>
      </c>
      <c r="L627">
        <f t="shared" si="239"/>
        <v>0</v>
      </c>
      <c r="M627">
        <f t="shared" si="240"/>
        <v>0</v>
      </c>
      <c r="N627">
        <f t="shared" si="241"/>
        <v>0</v>
      </c>
      <c r="O627">
        <f>IF($B$14,_xlfn.IFNA(INDEX(תמותה!$A$1:$E$121,MATCH(F627,תמותה!$A$1:A$121,0),IF($B$9="זכר",2,4)),1),0)</f>
        <v>0</v>
      </c>
      <c r="P627">
        <f>IF($B$14,_xlfn.IFNA(INDEX('שיפור תמותה'!$A$1:$E$8743,MATCH(F627&amp;G627,'שיפור תמותה'!$C$1:$C$8743,0),IF($B$9="זכר",4,5)),1),0)</f>
        <v>0</v>
      </c>
      <c r="Q627">
        <f>IF($B$14,_xlfn.IFNA(INDEX('שיפור תמותה'!$A$1:$E$8743,MATCH(F627&amp;G627-1,'שיפור תמותה'!$C$1:$C$8743,0),IF($B$9="זכר",4,5)),1),0)</f>
        <v>0</v>
      </c>
      <c r="R627">
        <f t="shared" si="228"/>
        <v>0</v>
      </c>
      <c r="S627">
        <f t="shared" si="229"/>
        <v>0</v>
      </c>
      <c r="T627">
        <f t="shared" si="242"/>
        <v>0</v>
      </c>
      <c r="U627">
        <f t="shared" si="230"/>
        <v>0</v>
      </c>
      <c r="V627">
        <f t="shared" si="231"/>
        <v>0</v>
      </c>
      <c r="W627">
        <f t="shared" si="243"/>
        <v>0</v>
      </c>
      <c r="X627">
        <f>IF($B$15,_xlfn.IFNA(INDEX(תמותה!$A$1:$E$121,MATCH(U627,תמותה!$A$1:A$121,0),IF($B$11="זכר",2,4)),1),0)</f>
        <v>0</v>
      </c>
      <c r="Y627">
        <f>IF($B$15,_xlfn.IFNA(INDEX('שיפור תמותה'!$A$1:$E$8743,MATCH(U627&amp;V627,'שיפור תמותה'!$C$1:$C$8743,0),IF($B$11="זכר",4,5)),1),0)</f>
        <v>0</v>
      </c>
      <c r="Z627">
        <f>IF($B$15,_xlfn.IFNA(INDEX('שיפור תמותה'!$A$1:$E$8743,MATCH(U627&amp;V627-1,'שיפור תמותה'!$C$1:$C$8743,0),IF($B$11="זכר",4,5)),1),0)</f>
        <v>0</v>
      </c>
      <c r="AA627">
        <f t="shared" si="232"/>
        <v>0</v>
      </c>
      <c r="AB627">
        <f t="shared" si="244"/>
        <v>0</v>
      </c>
      <c r="AC627">
        <f>IF($B$15,_xlfn.IFNA(INDEX(תמותה!$A$1:$E$121,MATCH(U627,תמותה!$A$1:A$121,0),IF($B$11="זכר",3,5)),1),0)</f>
        <v>0</v>
      </c>
      <c r="AD627">
        <f t="shared" si="233"/>
        <v>0</v>
      </c>
      <c r="AE627">
        <f t="shared" si="234"/>
        <v>0</v>
      </c>
      <c r="AF627">
        <f t="shared" si="245"/>
        <v>0</v>
      </c>
      <c r="AG627">
        <f t="shared" si="246"/>
        <v>0</v>
      </c>
      <c r="AH627">
        <f t="shared" si="247"/>
        <v>0</v>
      </c>
      <c r="AI627">
        <f t="shared" si="248"/>
        <v>0</v>
      </c>
      <c r="AJ627">
        <f t="shared" si="249"/>
        <v>0</v>
      </c>
    </row>
    <row r="628" spans="5:36" x14ac:dyDescent="0.2">
      <c r="E628">
        <f t="shared" si="235"/>
        <v>0</v>
      </c>
      <c r="F628">
        <f t="shared" si="225"/>
        <v>0</v>
      </c>
      <c r="G628">
        <f t="shared" si="226"/>
        <v>0</v>
      </c>
      <c r="H628">
        <f t="shared" si="227"/>
        <v>0</v>
      </c>
      <c r="I628">
        <f t="shared" si="236"/>
        <v>0</v>
      </c>
      <c r="J628">
        <f t="shared" si="237"/>
        <v>0</v>
      </c>
      <c r="K628">
        <f t="shared" si="238"/>
        <v>0</v>
      </c>
      <c r="L628">
        <f t="shared" si="239"/>
        <v>0</v>
      </c>
      <c r="M628">
        <f t="shared" si="240"/>
        <v>0</v>
      </c>
      <c r="N628">
        <f t="shared" si="241"/>
        <v>0</v>
      </c>
      <c r="O628">
        <f>IF($B$14,_xlfn.IFNA(INDEX(תמותה!$A$1:$E$121,MATCH(F628,תמותה!$A$1:A$121,0),IF($B$9="זכר",2,4)),1),0)</f>
        <v>0</v>
      </c>
      <c r="P628">
        <f>IF($B$14,_xlfn.IFNA(INDEX('שיפור תמותה'!$A$1:$E$8743,MATCH(F628&amp;G628,'שיפור תמותה'!$C$1:$C$8743,0),IF($B$9="זכר",4,5)),1),0)</f>
        <v>0</v>
      </c>
      <c r="Q628">
        <f>IF($B$14,_xlfn.IFNA(INDEX('שיפור תמותה'!$A$1:$E$8743,MATCH(F628&amp;G628-1,'שיפור תמותה'!$C$1:$C$8743,0),IF($B$9="זכר",4,5)),1),0)</f>
        <v>0</v>
      </c>
      <c r="R628">
        <f t="shared" si="228"/>
        <v>0</v>
      </c>
      <c r="S628">
        <f t="shared" si="229"/>
        <v>0</v>
      </c>
      <c r="T628">
        <f t="shared" si="242"/>
        <v>0</v>
      </c>
      <c r="U628">
        <f t="shared" si="230"/>
        <v>0</v>
      </c>
      <c r="V628">
        <f t="shared" si="231"/>
        <v>0</v>
      </c>
      <c r="W628">
        <f t="shared" si="243"/>
        <v>0</v>
      </c>
      <c r="X628">
        <f>IF($B$15,_xlfn.IFNA(INDEX(תמותה!$A$1:$E$121,MATCH(U628,תמותה!$A$1:A$121,0),IF($B$11="זכר",2,4)),1),0)</f>
        <v>0</v>
      </c>
      <c r="Y628">
        <f>IF($B$15,_xlfn.IFNA(INDEX('שיפור תמותה'!$A$1:$E$8743,MATCH(U628&amp;V628,'שיפור תמותה'!$C$1:$C$8743,0),IF($B$11="זכר",4,5)),1),0)</f>
        <v>0</v>
      </c>
      <c r="Z628">
        <f>IF($B$15,_xlfn.IFNA(INDEX('שיפור תמותה'!$A$1:$E$8743,MATCH(U628&amp;V628-1,'שיפור תמותה'!$C$1:$C$8743,0),IF($B$11="זכר",4,5)),1),0)</f>
        <v>0</v>
      </c>
      <c r="AA628">
        <f t="shared" si="232"/>
        <v>0</v>
      </c>
      <c r="AB628">
        <f t="shared" si="244"/>
        <v>0</v>
      </c>
      <c r="AC628">
        <f>IF($B$15,_xlfn.IFNA(INDEX(תמותה!$A$1:$E$121,MATCH(U628,תמותה!$A$1:A$121,0),IF($B$11="זכר",3,5)),1),0)</f>
        <v>0</v>
      </c>
      <c r="AD628">
        <f t="shared" si="233"/>
        <v>0</v>
      </c>
      <c r="AE628">
        <f t="shared" si="234"/>
        <v>0</v>
      </c>
      <c r="AF628">
        <f t="shared" si="245"/>
        <v>0</v>
      </c>
      <c r="AG628">
        <f t="shared" si="246"/>
        <v>0</v>
      </c>
      <c r="AH628">
        <f t="shared" si="247"/>
        <v>0</v>
      </c>
      <c r="AI628">
        <f t="shared" si="248"/>
        <v>0</v>
      </c>
      <c r="AJ628">
        <f t="shared" si="249"/>
        <v>0</v>
      </c>
    </row>
    <row r="629" spans="5:36" x14ac:dyDescent="0.2">
      <c r="E629">
        <f t="shared" si="235"/>
        <v>0</v>
      </c>
      <c r="F629">
        <f t="shared" si="225"/>
        <v>0</v>
      </c>
      <c r="G629">
        <f t="shared" si="226"/>
        <v>0</v>
      </c>
      <c r="H629">
        <f t="shared" si="227"/>
        <v>0</v>
      </c>
      <c r="I629">
        <f t="shared" si="236"/>
        <v>0</v>
      </c>
      <c r="J629">
        <f t="shared" si="237"/>
        <v>0</v>
      </c>
      <c r="K629">
        <f t="shared" si="238"/>
        <v>0</v>
      </c>
      <c r="L629">
        <f t="shared" si="239"/>
        <v>0</v>
      </c>
      <c r="M629">
        <f t="shared" si="240"/>
        <v>0</v>
      </c>
      <c r="N629">
        <f t="shared" si="241"/>
        <v>0</v>
      </c>
      <c r="O629">
        <f>IF($B$14,_xlfn.IFNA(INDEX(תמותה!$A$1:$E$121,MATCH(F629,תמותה!$A$1:A$121,0),IF($B$9="זכר",2,4)),1),0)</f>
        <v>0</v>
      </c>
      <c r="P629">
        <f>IF($B$14,_xlfn.IFNA(INDEX('שיפור תמותה'!$A$1:$E$8743,MATCH(F629&amp;G629,'שיפור תמותה'!$C$1:$C$8743,0),IF($B$9="זכר",4,5)),1),0)</f>
        <v>0</v>
      </c>
      <c r="Q629">
        <f>IF($B$14,_xlfn.IFNA(INDEX('שיפור תמותה'!$A$1:$E$8743,MATCH(F629&amp;G629-1,'שיפור תמותה'!$C$1:$C$8743,0),IF($B$9="זכר",4,5)),1),0)</f>
        <v>0</v>
      </c>
      <c r="R629">
        <f t="shared" si="228"/>
        <v>0</v>
      </c>
      <c r="S629">
        <f t="shared" si="229"/>
        <v>0</v>
      </c>
      <c r="T629">
        <f t="shared" si="242"/>
        <v>0</v>
      </c>
      <c r="U629">
        <f t="shared" si="230"/>
        <v>0</v>
      </c>
      <c r="V629">
        <f t="shared" si="231"/>
        <v>0</v>
      </c>
      <c r="W629">
        <f t="shared" si="243"/>
        <v>0</v>
      </c>
      <c r="X629">
        <f>IF($B$15,_xlfn.IFNA(INDEX(תמותה!$A$1:$E$121,MATCH(U629,תמותה!$A$1:A$121,0),IF($B$11="זכר",2,4)),1),0)</f>
        <v>0</v>
      </c>
      <c r="Y629">
        <f>IF($B$15,_xlfn.IFNA(INDEX('שיפור תמותה'!$A$1:$E$8743,MATCH(U629&amp;V629,'שיפור תמותה'!$C$1:$C$8743,0),IF($B$11="זכר",4,5)),1),0)</f>
        <v>0</v>
      </c>
      <c r="Z629">
        <f>IF($B$15,_xlfn.IFNA(INDEX('שיפור תמותה'!$A$1:$E$8743,MATCH(U629&amp;V629-1,'שיפור תמותה'!$C$1:$C$8743,0),IF($B$11="זכר",4,5)),1),0)</f>
        <v>0</v>
      </c>
      <c r="AA629">
        <f t="shared" si="232"/>
        <v>0</v>
      </c>
      <c r="AB629">
        <f t="shared" si="244"/>
        <v>0</v>
      </c>
      <c r="AC629">
        <f>IF($B$15,_xlfn.IFNA(INDEX(תמותה!$A$1:$E$121,MATCH(U629,תמותה!$A$1:A$121,0),IF($B$11="זכר",3,5)),1),0)</f>
        <v>0</v>
      </c>
      <c r="AD629">
        <f t="shared" si="233"/>
        <v>0</v>
      </c>
      <c r="AE629">
        <f t="shared" si="234"/>
        <v>0</v>
      </c>
      <c r="AF629">
        <f t="shared" si="245"/>
        <v>0</v>
      </c>
      <c r="AG629">
        <f t="shared" si="246"/>
        <v>0</v>
      </c>
      <c r="AH629">
        <f t="shared" si="247"/>
        <v>0</v>
      </c>
      <c r="AI629">
        <f t="shared" si="248"/>
        <v>0</v>
      </c>
      <c r="AJ629">
        <f t="shared" si="249"/>
        <v>0</v>
      </c>
    </row>
    <row r="630" spans="5:36" x14ac:dyDescent="0.2">
      <c r="E630">
        <f t="shared" si="235"/>
        <v>0</v>
      </c>
      <c r="F630">
        <f t="shared" si="225"/>
        <v>0</v>
      </c>
      <c r="G630">
        <f t="shared" si="226"/>
        <v>0</v>
      </c>
      <c r="H630">
        <f t="shared" si="227"/>
        <v>0</v>
      </c>
      <c r="I630">
        <f t="shared" si="236"/>
        <v>0</v>
      </c>
      <c r="J630">
        <f t="shared" si="237"/>
        <v>0</v>
      </c>
      <c r="K630">
        <f t="shared" si="238"/>
        <v>0</v>
      </c>
      <c r="L630">
        <f t="shared" si="239"/>
        <v>0</v>
      </c>
      <c r="M630">
        <f t="shared" si="240"/>
        <v>0</v>
      </c>
      <c r="N630">
        <f t="shared" si="241"/>
        <v>0</v>
      </c>
      <c r="O630">
        <f>IF($B$14,_xlfn.IFNA(INDEX(תמותה!$A$1:$E$121,MATCH(F630,תמותה!$A$1:A$121,0),IF($B$9="זכר",2,4)),1),0)</f>
        <v>0</v>
      </c>
      <c r="P630">
        <f>IF($B$14,_xlfn.IFNA(INDEX('שיפור תמותה'!$A$1:$E$8743,MATCH(F630&amp;G630,'שיפור תמותה'!$C$1:$C$8743,0),IF($B$9="זכר",4,5)),1),0)</f>
        <v>0</v>
      </c>
      <c r="Q630">
        <f>IF($B$14,_xlfn.IFNA(INDEX('שיפור תמותה'!$A$1:$E$8743,MATCH(F630&amp;G630-1,'שיפור תמותה'!$C$1:$C$8743,0),IF($B$9="זכר",4,5)),1),0)</f>
        <v>0</v>
      </c>
      <c r="R630">
        <f t="shared" si="228"/>
        <v>0</v>
      </c>
      <c r="S630">
        <f t="shared" si="229"/>
        <v>0</v>
      </c>
      <c r="T630">
        <f t="shared" si="242"/>
        <v>0</v>
      </c>
      <c r="U630">
        <f t="shared" si="230"/>
        <v>0</v>
      </c>
      <c r="V630">
        <f t="shared" si="231"/>
        <v>0</v>
      </c>
      <c r="W630">
        <f t="shared" si="243"/>
        <v>0</v>
      </c>
      <c r="X630">
        <f>IF($B$15,_xlfn.IFNA(INDEX(תמותה!$A$1:$E$121,MATCH(U630,תמותה!$A$1:A$121,0),IF($B$11="זכר",2,4)),1),0)</f>
        <v>0</v>
      </c>
      <c r="Y630">
        <f>IF($B$15,_xlfn.IFNA(INDEX('שיפור תמותה'!$A$1:$E$8743,MATCH(U630&amp;V630,'שיפור תמותה'!$C$1:$C$8743,0),IF($B$11="זכר",4,5)),1),0)</f>
        <v>0</v>
      </c>
      <c r="Z630">
        <f>IF($B$15,_xlfn.IFNA(INDEX('שיפור תמותה'!$A$1:$E$8743,MATCH(U630&amp;V630-1,'שיפור תמותה'!$C$1:$C$8743,0),IF($B$11="זכר",4,5)),1),0)</f>
        <v>0</v>
      </c>
      <c r="AA630">
        <f t="shared" si="232"/>
        <v>0</v>
      </c>
      <c r="AB630">
        <f t="shared" si="244"/>
        <v>0</v>
      </c>
      <c r="AC630">
        <f>IF($B$15,_xlfn.IFNA(INDEX(תמותה!$A$1:$E$121,MATCH(U630,תמותה!$A$1:A$121,0),IF($B$11="זכר",3,5)),1),0)</f>
        <v>0</v>
      </c>
      <c r="AD630">
        <f t="shared" si="233"/>
        <v>0</v>
      </c>
      <c r="AE630">
        <f t="shared" si="234"/>
        <v>0</v>
      </c>
      <c r="AF630">
        <f t="shared" si="245"/>
        <v>0</v>
      </c>
      <c r="AG630">
        <f t="shared" si="246"/>
        <v>0</v>
      </c>
      <c r="AH630">
        <f t="shared" si="247"/>
        <v>0</v>
      </c>
      <c r="AI630">
        <f t="shared" si="248"/>
        <v>0</v>
      </c>
      <c r="AJ630">
        <f t="shared" si="249"/>
        <v>0</v>
      </c>
    </row>
    <row r="631" spans="5:36" x14ac:dyDescent="0.2">
      <c r="E631">
        <f t="shared" si="235"/>
        <v>0</v>
      </c>
      <c r="F631">
        <f t="shared" si="225"/>
        <v>0</v>
      </c>
      <c r="G631">
        <f t="shared" si="226"/>
        <v>0</v>
      </c>
      <c r="H631">
        <f t="shared" si="227"/>
        <v>0</v>
      </c>
      <c r="I631">
        <f t="shared" si="236"/>
        <v>0</v>
      </c>
      <c r="J631">
        <f t="shared" si="237"/>
        <v>0</v>
      </c>
      <c r="K631">
        <f t="shared" si="238"/>
        <v>0</v>
      </c>
      <c r="L631">
        <f t="shared" si="239"/>
        <v>0</v>
      </c>
      <c r="M631">
        <f t="shared" si="240"/>
        <v>0</v>
      </c>
      <c r="N631">
        <f t="shared" si="241"/>
        <v>0</v>
      </c>
      <c r="O631">
        <f>IF($B$14,_xlfn.IFNA(INDEX(תמותה!$A$1:$E$121,MATCH(F631,תמותה!$A$1:A$121,0),IF($B$9="זכר",2,4)),1),0)</f>
        <v>0</v>
      </c>
      <c r="P631">
        <f>IF($B$14,_xlfn.IFNA(INDEX('שיפור תמותה'!$A$1:$E$8743,MATCH(F631&amp;G631,'שיפור תמותה'!$C$1:$C$8743,0),IF($B$9="זכר",4,5)),1),0)</f>
        <v>0</v>
      </c>
      <c r="Q631">
        <f>IF($B$14,_xlfn.IFNA(INDEX('שיפור תמותה'!$A$1:$E$8743,MATCH(F631&amp;G631-1,'שיפור תמותה'!$C$1:$C$8743,0),IF($B$9="זכר",4,5)),1),0)</f>
        <v>0</v>
      </c>
      <c r="R631">
        <f t="shared" si="228"/>
        <v>0</v>
      </c>
      <c r="S631">
        <f t="shared" si="229"/>
        <v>0</v>
      </c>
      <c r="T631">
        <f t="shared" si="242"/>
        <v>0</v>
      </c>
      <c r="U631">
        <f t="shared" si="230"/>
        <v>0</v>
      </c>
      <c r="V631">
        <f t="shared" si="231"/>
        <v>0</v>
      </c>
      <c r="W631">
        <f t="shared" si="243"/>
        <v>0</v>
      </c>
      <c r="X631">
        <f>IF($B$15,_xlfn.IFNA(INDEX(תמותה!$A$1:$E$121,MATCH(U631,תמותה!$A$1:A$121,0),IF($B$11="זכר",2,4)),1),0)</f>
        <v>0</v>
      </c>
      <c r="Y631">
        <f>IF($B$15,_xlfn.IFNA(INDEX('שיפור תמותה'!$A$1:$E$8743,MATCH(U631&amp;V631,'שיפור תמותה'!$C$1:$C$8743,0),IF($B$11="זכר",4,5)),1),0)</f>
        <v>0</v>
      </c>
      <c r="Z631">
        <f>IF($B$15,_xlfn.IFNA(INDEX('שיפור תמותה'!$A$1:$E$8743,MATCH(U631&amp;V631-1,'שיפור תמותה'!$C$1:$C$8743,0),IF($B$11="זכר",4,5)),1),0)</f>
        <v>0</v>
      </c>
      <c r="AA631">
        <f t="shared" si="232"/>
        <v>0</v>
      </c>
      <c r="AB631">
        <f t="shared" si="244"/>
        <v>0</v>
      </c>
      <c r="AC631">
        <f>IF($B$15,_xlfn.IFNA(INDEX(תמותה!$A$1:$E$121,MATCH(U631,תמותה!$A$1:A$121,0),IF($B$11="זכר",3,5)),1),0)</f>
        <v>0</v>
      </c>
      <c r="AD631">
        <f t="shared" si="233"/>
        <v>0</v>
      </c>
      <c r="AE631">
        <f t="shared" si="234"/>
        <v>0</v>
      </c>
      <c r="AF631">
        <f t="shared" si="245"/>
        <v>0</v>
      </c>
      <c r="AG631">
        <f t="shared" si="246"/>
        <v>0</v>
      </c>
      <c r="AH631">
        <f t="shared" si="247"/>
        <v>0</v>
      </c>
      <c r="AI631">
        <f t="shared" si="248"/>
        <v>0</v>
      </c>
      <c r="AJ631">
        <f t="shared" si="249"/>
        <v>0</v>
      </c>
    </row>
    <row r="632" spans="5:36" x14ac:dyDescent="0.2">
      <c r="E632">
        <f t="shared" si="235"/>
        <v>0</v>
      </c>
      <c r="F632">
        <f t="shared" si="225"/>
        <v>0</v>
      </c>
      <c r="G632">
        <f t="shared" si="226"/>
        <v>0</v>
      </c>
      <c r="H632">
        <f t="shared" si="227"/>
        <v>0</v>
      </c>
      <c r="I632">
        <f t="shared" si="236"/>
        <v>0</v>
      </c>
      <c r="J632">
        <f t="shared" si="237"/>
        <v>0</v>
      </c>
      <c r="K632">
        <f t="shared" si="238"/>
        <v>0</v>
      </c>
      <c r="L632">
        <f t="shared" si="239"/>
        <v>0</v>
      </c>
      <c r="M632">
        <f t="shared" si="240"/>
        <v>0</v>
      </c>
      <c r="N632">
        <f t="shared" si="241"/>
        <v>0</v>
      </c>
      <c r="O632">
        <f>IF($B$14,_xlfn.IFNA(INDEX(תמותה!$A$1:$E$121,MATCH(F632,תמותה!$A$1:A$121,0),IF($B$9="זכר",2,4)),1),0)</f>
        <v>0</v>
      </c>
      <c r="P632">
        <f>IF($B$14,_xlfn.IFNA(INDEX('שיפור תמותה'!$A$1:$E$8743,MATCH(F632&amp;G632,'שיפור תמותה'!$C$1:$C$8743,0),IF($B$9="זכר",4,5)),1),0)</f>
        <v>0</v>
      </c>
      <c r="Q632">
        <f>IF($B$14,_xlfn.IFNA(INDEX('שיפור תמותה'!$A$1:$E$8743,MATCH(F632&amp;G632-1,'שיפור תמותה'!$C$1:$C$8743,0),IF($B$9="זכר",4,5)),1),0)</f>
        <v>0</v>
      </c>
      <c r="R632">
        <f t="shared" si="228"/>
        <v>0</v>
      </c>
      <c r="S632">
        <f t="shared" si="229"/>
        <v>0</v>
      </c>
      <c r="T632">
        <f t="shared" si="242"/>
        <v>0</v>
      </c>
      <c r="U632">
        <f t="shared" si="230"/>
        <v>0</v>
      </c>
      <c r="V632">
        <f t="shared" si="231"/>
        <v>0</v>
      </c>
      <c r="W632">
        <f t="shared" si="243"/>
        <v>0</v>
      </c>
      <c r="X632">
        <f>IF($B$15,_xlfn.IFNA(INDEX(תמותה!$A$1:$E$121,MATCH(U632,תמותה!$A$1:A$121,0),IF($B$11="זכר",2,4)),1),0)</f>
        <v>0</v>
      </c>
      <c r="Y632">
        <f>IF($B$15,_xlfn.IFNA(INDEX('שיפור תמותה'!$A$1:$E$8743,MATCH(U632&amp;V632,'שיפור תמותה'!$C$1:$C$8743,0),IF($B$11="זכר",4,5)),1),0)</f>
        <v>0</v>
      </c>
      <c r="Z632">
        <f>IF($B$15,_xlfn.IFNA(INDEX('שיפור תמותה'!$A$1:$E$8743,MATCH(U632&amp;V632-1,'שיפור תמותה'!$C$1:$C$8743,0),IF($B$11="זכר",4,5)),1),0)</f>
        <v>0</v>
      </c>
      <c r="AA632">
        <f t="shared" si="232"/>
        <v>0</v>
      </c>
      <c r="AB632">
        <f t="shared" si="244"/>
        <v>0</v>
      </c>
      <c r="AC632">
        <f>IF($B$15,_xlfn.IFNA(INDEX(תמותה!$A$1:$E$121,MATCH(U632,תמותה!$A$1:A$121,0),IF($B$11="זכר",3,5)),1),0)</f>
        <v>0</v>
      </c>
      <c r="AD632">
        <f t="shared" si="233"/>
        <v>0</v>
      </c>
      <c r="AE632">
        <f t="shared" si="234"/>
        <v>0</v>
      </c>
      <c r="AF632">
        <f t="shared" si="245"/>
        <v>0</v>
      </c>
      <c r="AG632">
        <f t="shared" si="246"/>
        <v>0</v>
      </c>
      <c r="AH632">
        <f t="shared" si="247"/>
        <v>0</v>
      </c>
      <c r="AI632">
        <f t="shared" si="248"/>
        <v>0</v>
      </c>
      <c r="AJ632">
        <f t="shared" si="249"/>
        <v>0</v>
      </c>
    </row>
    <row r="633" spans="5:36" x14ac:dyDescent="0.2">
      <c r="E633">
        <f t="shared" si="235"/>
        <v>0</v>
      </c>
      <c r="F633">
        <f t="shared" si="225"/>
        <v>0</v>
      </c>
      <c r="G633">
        <f t="shared" si="226"/>
        <v>0</v>
      </c>
      <c r="H633">
        <f t="shared" si="227"/>
        <v>0</v>
      </c>
      <c r="I633">
        <f t="shared" si="236"/>
        <v>0</v>
      </c>
      <c r="J633">
        <f t="shared" si="237"/>
        <v>0</v>
      </c>
      <c r="K633">
        <f t="shared" si="238"/>
        <v>0</v>
      </c>
      <c r="L633">
        <f t="shared" si="239"/>
        <v>0</v>
      </c>
      <c r="M633">
        <f t="shared" si="240"/>
        <v>0</v>
      </c>
      <c r="N633">
        <f t="shared" si="241"/>
        <v>0</v>
      </c>
      <c r="O633">
        <f>IF($B$14,_xlfn.IFNA(INDEX(תמותה!$A$1:$E$121,MATCH(F633,תמותה!$A$1:A$121,0),IF($B$9="זכר",2,4)),1),0)</f>
        <v>0</v>
      </c>
      <c r="P633">
        <f>IF($B$14,_xlfn.IFNA(INDEX('שיפור תמותה'!$A$1:$E$8743,MATCH(F633&amp;G633,'שיפור תמותה'!$C$1:$C$8743,0),IF($B$9="זכר",4,5)),1),0)</f>
        <v>0</v>
      </c>
      <c r="Q633">
        <f>IF($B$14,_xlfn.IFNA(INDEX('שיפור תמותה'!$A$1:$E$8743,MATCH(F633&amp;G633-1,'שיפור תמותה'!$C$1:$C$8743,0),IF($B$9="זכר",4,5)),1),0)</f>
        <v>0</v>
      </c>
      <c r="R633">
        <f t="shared" si="228"/>
        <v>0</v>
      </c>
      <c r="S633">
        <f t="shared" si="229"/>
        <v>0</v>
      </c>
      <c r="T633">
        <f t="shared" si="242"/>
        <v>0</v>
      </c>
      <c r="U633">
        <f t="shared" si="230"/>
        <v>0</v>
      </c>
      <c r="V633">
        <f t="shared" si="231"/>
        <v>0</v>
      </c>
      <c r="W633">
        <f t="shared" si="243"/>
        <v>0</v>
      </c>
      <c r="X633">
        <f>IF($B$15,_xlfn.IFNA(INDEX(תמותה!$A$1:$E$121,MATCH(U633,תמותה!$A$1:A$121,0),IF($B$11="זכר",2,4)),1),0)</f>
        <v>0</v>
      </c>
      <c r="Y633">
        <f>IF($B$15,_xlfn.IFNA(INDEX('שיפור תמותה'!$A$1:$E$8743,MATCH(U633&amp;V633,'שיפור תמותה'!$C$1:$C$8743,0),IF($B$11="זכר",4,5)),1),0)</f>
        <v>0</v>
      </c>
      <c r="Z633">
        <f>IF($B$15,_xlfn.IFNA(INDEX('שיפור תמותה'!$A$1:$E$8743,MATCH(U633&amp;V633-1,'שיפור תמותה'!$C$1:$C$8743,0),IF($B$11="זכר",4,5)),1),0)</f>
        <v>0</v>
      </c>
      <c r="AA633">
        <f t="shared" si="232"/>
        <v>0</v>
      </c>
      <c r="AB633">
        <f t="shared" si="244"/>
        <v>0</v>
      </c>
      <c r="AC633">
        <f>IF($B$15,_xlfn.IFNA(INDEX(תמותה!$A$1:$E$121,MATCH(U633,תמותה!$A$1:A$121,0),IF($B$11="זכר",3,5)),1),0)</f>
        <v>0</v>
      </c>
      <c r="AD633">
        <f t="shared" si="233"/>
        <v>0</v>
      </c>
      <c r="AE633">
        <f t="shared" si="234"/>
        <v>0</v>
      </c>
      <c r="AF633">
        <f t="shared" si="245"/>
        <v>0</v>
      </c>
      <c r="AG633">
        <f t="shared" si="246"/>
        <v>0</v>
      </c>
      <c r="AH633">
        <f t="shared" si="247"/>
        <v>0</v>
      </c>
      <c r="AI633">
        <f t="shared" si="248"/>
        <v>0</v>
      </c>
      <c r="AJ633">
        <f t="shared" si="249"/>
        <v>0</v>
      </c>
    </row>
    <row r="634" spans="5:36" x14ac:dyDescent="0.2">
      <c r="E634">
        <f t="shared" si="235"/>
        <v>0</v>
      </c>
      <c r="F634">
        <f t="shared" si="225"/>
        <v>0</v>
      </c>
      <c r="G634">
        <f t="shared" si="226"/>
        <v>0</v>
      </c>
      <c r="H634">
        <f t="shared" si="227"/>
        <v>0</v>
      </c>
      <c r="I634">
        <f t="shared" si="236"/>
        <v>0</v>
      </c>
      <c r="J634">
        <f t="shared" si="237"/>
        <v>0</v>
      </c>
      <c r="K634">
        <f t="shared" si="238"/>
        <v>0</v>
      </c>
      <c r="L634">
        <f t="shared" si="239"/>
        <v>0</v>
      </c>
      <c r="M634">
        <f t="shared" si="240"/>
        <v>0</v>
      </c>
      <c r="N634">
        <f t="shared" si="241"/>
        <v>0</v>
      </c>
      <c r="O634">
        <f>IF($B$14,_xlfn.IFNA(INDEX(תמותה!$A$1:$E$121,MATCH(F634,תמותה!$A$1:A$121,0),IF($B$9="זכר",2,4)),1),0)</f>
        <v>0</v>
      </c>
      <c r="P634">
        <f>IF($B$14,_xlfn.IFNA(INDEX('שיפור תמותה'!$A$1:$E$8743,MATCH(F634&amp;G634,'שיפור תמותה'!$C$1:$C$8743,0),IF($B$9="זכר",4,5)),1),0)</f>
        <v>0</v>
      </c>
      <c r="Q634">
        <f>IF($B$14,_xlfn.IFNA(INDEX('שיפור תמותה'!$A$1:$E$8743,MATCH(F634&amp;G634-1,'שיפור תמותה'!$C$1:$C$8743,0),IF($B$9="זכר",4,5)),1),0)</f>
        <v>0</v>
      </c>
      <c r="R634">
        <f t="shared" si="228"/>
        <v>0</v>
      </c>
      <c r="S634">
        <f t="shared" si="229"/>
        <v>0</v>
      </c>
      <c r="T634">
        <f t="shared" si="242"/>
        <v>0</v>
      </c>
      <c r="U634">
        <f t="shared" si="230"/>
        <v>0</v>
      </c>
      <c r="V634">
        <f t="shared" si="231"/>
        <v>0</v>
      </c>
      <c r="W634">
        <f t="shared" si="243"/>
        <v>0</v>
      </c>
      <c r="X634">
        <f>IF($B$15,_xlfn.IFNA(INDEX(תמותה!$A$1:$E$121,MATCH(U634,תמותה!$A$1:A$121,0),IF($B$11="זכר",2,4)),1),0)</f>
        <v>0</v>
      </c>
      <c r="Y634">
        <f>IF($B$15,_xlfn.IFNA(INDEX('שיפור תמותה'!$A$1:$E$8743,MATCH(U634&amp;V634,'שיפור תמותה'!$C$1:$C$8743,0),IF($B$11="זכר",4,5)),1),0)</f>
        <v>0</v>
      </c>
      <c r="Z634">
        <f>IF($B$15,_xlfn.IFNA(INDEX('שיפור תמותה'!$A$1:$E$8743,MATCH(U634&amp;V634-1,'שיפור תמותה'!$C$1:$C$8743,0),IF($B$11="זכר",4,5)),1),0)</f>
        <v>0</v>
      </c>
      <c r="AA634">
        <f t="shared" si="232"/>
        <v>0</v>
      </c>
      <c r="AB634">
        <f t="shared" si="244"/>
        <v>0</v>
      </c>
      <c r="AC634">
        <f>IF($B$15,_xlfn.IFNA(INDEX(תמותה!$A$1:$E$121,MATCH(U634,תמותה!$A$1:A$121,0),IF($B$11="זכר",3,5)),1),0)</f>
        <v>0</v>
      </c>
      <c r="AD634">
        <f t="shared" si="233"/>
        <v>0</v>
      </c>
      <c r="AE634">
        <f t="shared" si="234"/>
        <v>0</v>
      </c>
      <c r="AF634">
        <f t="shared" si="245"/>
        <v>0</v>
      </c>
      <c r="AG634">
        <f t="shared" si="246"/>
        <v>0</v>
      </c>
      <c r="AH634">
        <f t="shared" si="247"/>
        <v>0</v>
      </c>
      <c r="AI634">
        <f t="shared" si="248"/>
        <v>0</v>
      </c>
      <c r="AJ634">
        <f t="shared" si="249"/>
        <v>0</v>
      </c>
    </row>
    <row r="635" spans="5:36" x14ac:dyDescent="0.2">
      <c r="E635">
        <f t="shared" si="235"/>
        <v>0</v>
      </c>
      <c r="F635">
        <f t="shared" si="225"/>
        <v>0</v>
      </c>
      <c r="G635">
        <f t="shared" si="226"/>
        <v>0</v>
      </c>
      <c r="H635">
        <f t="shared" si="227"/>
        <v>0</v>
      </c>
      <c r="I635">
        <f t="shared" si="236"/>
        <v>0</v>
      </c>
      <c r="J635">
        <f t="shared" si="237"/>
        <v>0</v>
      </c>
      <c r="K635">
        <f t="shared" si="238"/>
        <v>0</v>
      </c>
      <c r="L635">
        <f t="shared" si="239"/>
        <v>0</v>
      </c>
      <c r="M635">
        <f t="shared" si="240"/>
        <v>0</v>
      </c>
      <c r="N635">
        <f t="shared" si="241"/>
        <v>0</v>
      </c>
      <c r="O635">
        <f>IF($B$14,_xlfn.IFNA(INDEX(תמותה!$A$1:$E$121,MATCH(F635,תמותה!$A$1:A$121,0),IF($B$9="זכר",2,4)),1),0)</f>
        <v>0</v>
      </c>
      <c r="P635">
        <f>IF($B$14,_xlfn.IFNA(INDEX('שיפור תמותה'!$A$1:$E$8743,MATCH(F635&amp;G635,'שיפור תמותה'!$C$1:$C$8743,0),IF($B$9="זכר",4,5)),1),0)</f>
        <v>0</v>
      </c>
      <c r="Q635">
        <f>IF($B$14,_xlfn.IFNA(INDEX('שיפור תמותה'!$A$1:$E$8743,MATCH(F635&amp;G635-1,'שיפור תמותה'!$C$1:$C$8743,0),IF($B$9="זכר",4,5)),1),0)</f>
        <v>0</v>
      </c>
      <c r="R635">
        <f t="shared" si="228"/>
        <v>0</v>
      </c>
      <c r="S635">
        <f t="shared" si="229"/>
        <v>0</v>
      </c>
      <c r="T635">
        <f t="shared" si="242"/>
        <v>0</v>
      </c>
      <c r="U635">
        <f t="shared" si="230"/>
        <v>0</v>
      </c>
      <c r="V635">
        <f t="shared" si="231"/>
        <v>0</v>
      </c>
      <c r="W635">
        <f t="shared" si="243"/>
        <v>0</v>
      </c>
      <c r="X635">
        <f>IF($B$15,_xlfn.IFNA(INDEX(תמותה!$A$1:$E$121,MATCH(U635,תמותה!$A$1:A$121,0),IF($B$11="זכר",2,4)),1),0)</f>
        <v>0</v>
      </c>
      <c r="Y635">
        <f>IF($B$15,_xlfn.IFNA(INDEX('שיפור תמותה'!$A$1:$E$8743,MATCH(U635&amp;V635,'שיפור תמותה'!$C$1:$C$8743,0),IF($B$11="זכר",4,5)),1),0)</f>
        <v>0</v>
      </c>
      <c r="Z635">
        <f>IF($B$15,_xlfn.IFNA(INDEX('שיפור תמותה'!$A$1:$E$8743,MATCH(U635&amp;V635-1,'שיפור תמותה'!$C$1:$C$8743,0),IF($B$11="זכר",4,5)),1),0)</f>
        <v>0</v>
      </c>
      <c r="AA635">
        <f t="shared" si="232"/>
        <v>0</v>
      </c>
      <c r="AB635">
        <f t="shared" si="244"/>
        <v>0</v>
      </c>
      <c r="AC635">
        <f>IF($B$15,_xlfn.IFNA(INDEX(תמותה!$A$1:$E$121,MATCH(U635,תמותה!$A$1:A$121,0),IF($B$11="זכר",3,5)),1),0)</f>
        <v>0</v>
      </c>
      <c r="AD635">
        <f t="shared" si="233"/>
        <v>0</v>
      </c>
      <c r="AE635">
        <f t="shared" si="234"/>
        <v>0</v>
      </c>
      <c r="AF635">
        <f t="shared" si="245"/>
        <v>0</v>
      </c>
      <c r="AG635">
        <f t="shared" si="246"/>
        <v>0</v>
      </c>
      <c r="AH635">
        <f t="shared" si="247"/>
        <v>0</v>
      </c>
      <c r="AI635">
        <f t="shared" si="248"/>
        <v>0</v>
      </c>
      <c r="AJ635">
        <f t="shared" si="249"/>
        <v>0</v>
      </c>
    </row>
    <row r="636" spans="5:36" x14ac:dyDescent="0.2">
      <c r="E636">
        <f t="shared" si="235"/>
        <v>0</v>
      </c>
      <c r="F636">
        <f t="shared" si="225"/>
        <v>0</v>
      </c>
      <c r="G636">
        <f t="shared" si="226"/>
        <v>0</v>
      </c>
      <c r="H636">
        <f t="shared" si="227"/>
        <v>0</v>
      </c>
      <c r="I636">
        <f t="shared" si="236"/>
        <v>0</v>
      </c>
      <c r="J636">
        <f t="shared" si="237"/>
        <v>0</v>
      </c>
      <c r="K636">
        <f t="shared" si="238"/>
        <v>0</v>
      </c>
      <c r="L636">
        <f t="shared" si="239"/>
        <v>0</v>
      </c>
      <c r="M636">
        <f t="shared" si="240"/>
        <v>0</v>
      </c>
      <c r="N636">
        <f t="shared" si="241"/>
        <v>0</v>
      </c>
      <c r="O636">
        <f>IF($B$14,_xlfn.IFNA(INDEX(תמותה!$A$1:$E$121,MATCH(F636,תמותה!$A$1:A$121,0),IF($B$9="זכר",2,4)),1),0)</f>
        <v>0</v>
      </c>
      <c r="P636">
        <f>IF($B$14,_xlfn.IFNA(INDEX('שיפור תמותה'!$A$1:$E$8743,MATCH(F636&amp;G636,'שיפור תמותה'!$C$1:$C$8743,0),IF($B$9="זכר",4,5)),1),0)</f>
        <v>0</v>
      </c>
      <c r="Q636">
        <f>IF($B$14,_xlfn.IFNA(INDEX('שיפור תמותה'!$A$1:$E$8743,MATCH(F636&amp;G636-1,'שיפור תמותה'!$C$1:$C$8743,0),IF($B$9="זכר",4,5)),1),0)</f>
        <v>0</v>
      </c>
      <c r="R636">
        <f t="shared" si="228"/>
        <v>0</v>
      </c>
      <c r="S636">
        <f t="shared" si="229"/>
        <v>0</v>
      </c>
      <c r="T636">
        <f t="shared" si="242"/>
        <v>0</v>
      </c>
      <c r="U636">
        <f t="shared" si="230"/>
        <v>0</v>
      </c>
      <c r="V636">
        <f t="shared" si="231"/>
        <v>0</v>
      </c>
      <c r="W636">
        <f t="shared" si="243"/>
        <v>0</v>
      </c>
      <c r="X636">
        <f>IF($B$15,_xlfn.IFNA(INDEX(תמותה!$A$1:$E$121,MATCH(U636,תמותה!$A$1:A$121,0),IF($B$11="זכר",2,4)),1),0)</f>
        <v>0</v>
      </c>
      <c r="Y636">
        <f>IF($B$15,_xlfn.IFNA(INDEX('שיפור תמותה'!$A$1:$E$8743,MATCH(U636&amp;V636,'שיפור תמותה'!$C$1:$C$8743,0),IF($B$11="זכר",4,5)),1),0)</f>
        <v>0</v>
      </c>
      <c r="Z636">
        <f>IF($B$15,_xlfn.IFNA(INDEX('שיפור תמותה'!$A$1:$E$8743,MATCH(U636&amp;V636-1,'שיפור תמותה'!$C$1:$C$8743,0),IF($B$11="זכר",4,5)),1),0)</f>
        <v>0</v>
      </c>
      <c r="AA636">
        <f t="shared" si="232"/>
        <v>0</v>
      </c>
      <c r="AB636">
        <f t="shared" si="244"/>
        <v>0</v>
      </c>
      <c r="AC636">
        <f>IF($B$15,_xlfn.IFNA(INDEX(תמותה!$A$1:$E$121,MATCH(U636,תמותה!$A$1:A$121,0),IF($B$11="זכר",3,5)),1),0)</f>
        <v>0</v>
      </c>
      <c r="AD636">
        <f t="shared" si="233"/>
        <v>0</v>
      </c>
      <c r="AE636">
        <f t="shared" si="234"/>
        <v>0</v>
      </c>
      <c r="AF636">
        <f t="shared" si="245"/>
        <v>0</v>
      </c>
      <c r="AG636">
        <f t="shared" si="246"/>
        <v>0</v>
      </c>
      <c r="AH636">
        <f t="shared" si="247"/>
        <v>0</v>
      </c>
      <c r="AI636">
        <f t="shared" si="248"/>
        <v>0</v>
      </c>
      <c r="AJ636">
        <f t="shared" si="249"/>
        <v>0</v>
      </c>
    </row>
    <row r="637" spans="5:36" x14ac:dyDescent="0.2">
      <c r="E637">
        <f t="shared" si="235"/>
        <v>0</v>
      </c>
      <c r="F637">
        <f t="shared" si="225"/>
        <v>0</v>
      </c>
      <c r="G637">
        <f t="shared" si="226"/>
        <v>0</v>
      </c>
      <c r="H637">
        <f t="shared" si="227"/>
        <v>0</v>
      </c>
      <c r="I637">
        <f t="shared" si="236"/>
        <v>0</v>
      </c>
      <c r="J637">
        <f t="shared" si="237"/>
        <v>0</v>
      </c>
      <c r="K637">
        <f t="shared" si="238"/>
        <v>0</v>
      </c>
      <c r="L637">
        <f t="shared" si="239"/>
        <v>0</v>
      </c>
      <c r="M637">
        <f t="shared" si="240"/>
        <v>0</v>
      </c>
      <c r="N637">
        <f t="shared" si="241"/>
        <v>0</v>
      </c>
      <c r="O637">
        <f>IF($B$14,_xlfn.IFNA(INDEX(תמותה!$A$1:$E$121,MATCH(F637,תמותה!$A$1:A$121,0),IF($B$9="זכר",2,4)),1),0)</f>
        <v>0</v>
      </c>
      <c r="P637">
        <f>IF($B$14,_xlfn.IFNA(INDEX('שיפור תמותה'!$A$1:$E$8743,MATCH(F637&amp;G637,'שיפור תמותה'!$C$1:$C$8743,0),IF($B$9="זכר",4,5)),1),0)</f>
        <v>0</v>
      </c>
      <c r="Q637">
        <f>IF($B$14,_xlfn.IFNA(INDEX('שיפור תמותה'!$A$1:$E$8743,MATCH(F637&amp;G637-1,'שיפור תמותה'!$C$1:$C$8743,0),IF($B$9="זכר",4,5)),1),0)</f>
        <v>0</v>
      </c>
      <c r="R637">
        <f t="shared" si="228"/>
        <v>0</v>
      </c>
      <c r="S637">
        <f t="shared" si="229"/>
        <v>0</v>
      </c>
      <c r="T637">
        <f t="shared" si="242"/>
        <v>0</v>
      </c>
      <c r="U637">
        <f t="shared" si="230"/>
        <v>0</v>
      </c>
      <c r="V637">
        <f t="shared" si="231"/>
        <v>0</v>
      </c>
      <c r="W637">
        <f t="shared" si="243"/>
        <v>0</v>
      </c>
      <c r="X637">
        <f>IF($B$15,_xlfn.IFNA(INDEX(תמותה!$A$1:$E$121,MATCH(U637,תמותה!$A$1:A$121,0),IF($B$11="זכר",2,4)),1),0)</f>
        <v>0</v>
      </c>
      <c r="Y637">
        <f>IF($B$15,_xlfn.IFNA(INDEX('שיפור תמותה'!$A$1:$E$8743,MATCH(U637&amp;V637,'שיפור תמותה'!$C$1:$C$8743,0),IF($B$11="זכר",4,5)),1),0)</f>
        <v>0</v>
      </c>
      <c r="Z637">
        <f>IF($B$15,_xlfn.IFNA(INDEX('שיפור תמותה'!$A$1:$E$8743,MATCH(U637&amp;V637-1,'שיפור תמותה'!$C$1:$C$8743,0),IF($B$11="זכר",4,5)),1),0)</f>
        <v>0</v>
      </c>
      <c r="AA637">
        <f t="shared" si="232"/>
        <v>0</v>
      </c>
      <c r="AB637">
        <f t="shared" si="244"/>
        <v>0</v>
      </c>
      <c r="AC637">
        <f>IF($B$15,_xlfn.IFNA(INDEX(תמותה!$A$1:$E$121,MATCH(U637,תמותה!$A$1:A$121,0),IF($B$11="זכר",3,5)),1),0)</f>
        <v>0</v>
      </c>
      <c r="AD637">
        <f t="shared" si="233"/>
        <v>0</v>
      </c>
      <c r="AE637">
        <f t="shared" si="234"/>
        <v>0</v>
      </c>
      <c r="AF637">
        <f t="shared" si="245"/>
        <v>0</v>
      </c>
      <c r="AG637">
        <f t="shared" si="246"/>
        <v>0</v>
      </c>
      <c r="AH637">
        <f t="shared" si="247"/>
        <v>0</v>
      </c>
      <c r="AI637">
        <f t="shared" si="248"/>
        <v>0</v>
      </c>
      <c r="AJ637">
        <f t="shared" si="249"/>
        <v>0</v>
      </c>
    </row>
    <row r="638" spans="5:36" x14ac:dyDescent="0.2">
      <c r="E638">
        <f t="shared" si="235"/>
        <v>0</v>
      </c>
      <c r="F638">
        <f t="shared" si="225"/>
        <v>0</v>
      </c>
      <c r="G638">
        <f t="shared" si="226"/>
        <v>0</v>
      </c>
      <c r="H638">
        <f t="shared" si="227"/>
        <v>0</v>
      </c>
      <c r="I638">
        <f t="shared" si="236"/>
        <v>0</v>
      </c>
      <c r="J638">
        <f t="shared" si="237"/>
        <v>0</v>
      </c>
      <c r="K638">
        <f t="shared" si="238"/>
        <v>0</v>
      </c>
      <c r="L638">
        <f t="shared" si="239"/>
        <v>0</v>
      </c>
      <c r="M638">
        <f t="shared" si="240"/>
        <v>0</v>
      </c>
      <c r="N638">
        <f t="shared" si="241"/>
        <v>0</v>
      </c>
      <c r="O638">
        <f>IF($B$14,_xlfn.IFNA(INDEX(תמותה!$A$1:$E$121,MATCH(F638,תמותה!$A$1:A$121,0),IF($B$9="זכר",2,4)),1),0)</f>
        <v>0</v>
      </c>
      <c r="P638">
        <f>IF($B$14,_xlfn.IFNA(INDEX('שיפור תמותה'!$A$1:$E$8743,MATCH(F638&amp;G638,'שיפור תמותה'!$C$1:$C$8743,0),IF($B$9="זכר",4,5)),1),0)</f>
        <v>0</v>
      </c>
      <c r="Q638">
        <f>IF($B$14,_xlfn.IFNA(INDEX('שיפור תמותה'!$A$1:$E$8743,MATCH(F638&amp;G638-1,'שיפור תמותה'!$C$1:$C$8743,0),IF($B$9="זכר",4,5)),1),0)</f>
        <v>0</v>
      </c>
      <c r="R638">
        <f t="shared" si="228"/>
        <v>0</v>
      </c>
      <c r="S638">
        <f t="shared" si="229"/>
        <v>0</v>
      </c>
      <c r="T638">
        <f t="shared" si="242"/>
        <v>0</v>
      </c>
      <c r="U638">
        <f t="shared" si="230"/>
        <v>0</v>
      </c>
      <c r="V638">
        <f t="shared" si="231"/>
        <v>0</v>
      </c>
      <c r="W638">
        <f t="shared" si="243"/>
        <v>0</v>
      </c>
      <c r="X638">
        <f>IF($B$15,_xlfn.IFNA(INDEX(תמותה!$A$1:$E$121,MATCH(U638,תמותה!$A$1:A$121,0),IF($B$11="זכר",2,4)),1),0)</f>
        <v>0</v>
      </c>
      <c r="Y638">
        <f>IF($B$15,_xlfn.IFNA(INDEX('שיפור תמותה'!$A$1:$E$8743,MATCH(U638&amp;V638,'שיפור תמותה'!$C$1:$C$8743,0),IF($B$11="זכר",4,5)),1),0)</f>
        <v>0</v>
      </c>
      <c r="Z638">
        <f>IF($B$15,_xlfn.IFNA(INDEX('שיפור תמותה'!$A$1:$E$8743,MATCH(U638&amp;V638-1,'שיפור תמותה'!$C$1:$C$8743,0),IF($B$11="זכר",4,5)),1),0)</f>
        <v>0</v>
      </c>
      <c r="AA638">
        <f t="shared" si="232"/>
        <v>0</v>
      </c>
      <c r="AB638">
        <f t="shared" si="244"/>
        <v>0</v>
      </c>
      <c r="AC638">
        <f>IF($B$15,_xlfn.IFNA(INDEX(תמותה!$A$1:$E$121,MATCH(U638,תמותה!$A$1:A$121,0),IF($B$11="זכר",3,5)),1),0)</f>
        <v>0</v>
      </c>
      <c r="AD638">
        <f t="shared" si="233"/>
        <v>0</v>
      </c>
      <c r="AE638">
        <f t="shared" si="234"/>
        <v>0</v>
      </c>
      <c r="AF638">
        <f t="shared" si="245"/>
        <v>0</v>
      </c>
      <c r="AG638">
        <f t="shared" si="246"/>
        <v>0</v>
      </c>
      <c r="AH638">
        <f t="shared" si="247"/>
        <v>0</v>
      </c>
      <c r="AI638">
        <f t="shared" si="248"/>
        <v>0</v>
      </c>
      <c r="AJ638">
        <f t="shared" si="249"/>
        <v>0</v>
      </c>
    </row>
    <row r="639" spans="5:36" x14ac:dyDescent="0.2">
      <c r="E639">
        <f t="shared" si="235"/>
        <v>0</v>
      </c>
      <c r="F639">
        <f t="shared" si="225"/>
        <v>0</v>
      </c>
      <c r="G639">
        <f t="shared" si="226"/>
        <v>0</v>
      </c>
      <c r="H639">
        <f t="shared" si="227"/>
        <v>0</v>
      </c>
      <c r="I639">
        <f t="shared" si="236"/>
        <v>0</v>
      </c>
      <c r="J639">
        <f t="shared" si="237"/>
        <v>0</v>
      </c>
      <c r="K639">
        <f t="shared" si="238"/>
        <v>0</v>
      </c>
      <c r="L639">
        <f t="shared" si="239"/>
        <v>0</v>
      </c>
      <c r="M639">
        <f t="shared" si="240"/>
        <v>0</v>
      </c>
      <c r="N639">
        <f t="shared" si="241"/>
        <v>0</v>
      </c>
      <c r="O639">
        <f>IF($B$14,_xlfn.IFNA(INDEX(תמותה!$A$1:$E$121,MATCH(F639,תמותה!$A$1:A$121,0),IF($B$9="זכר",2,4)),1),0)</f>
        <v>0</v>
      </c>
      <c r="P639">
        <f>IF($B$14,_xlfn.IFNA(INDEX('שיפור תמותה'!$A$1:$E$8743,MATCH(F639&amp;G639,'שיפור תמותה'!$C$1:$C$8743,0),IF($B$9="זכר",4,5)),1),0)</f>
        <v>0</v>
      </c>
      <c r="Q639">
        <f>IF($B$14,_xlfn.IFNA(INDEX('שיפור תמותה'!$A$1:$E$8743,MATCH(F639&amp;G639-1,'שיפור תמותה'!$C$1:$C$8743,0),IF($B$9="זכר",4,5)),1),0)</f>
        <v>0</v>
      </c>
      <c r="R639">
        <f t="shared" si="228"/>
        <v>0</v>
      </c>
      <c r="S639">
        <f t="shared" si="229"/>
        <v>0</v>
      </c>
      <c r="T639">
        <f t="shared" si="242"/>
        <v>0</v>
      </c>
      <c r="U639">
        <f t="shared" si="230"/>
        <v>0</v>
      </c>
      <c r="V639">
        <f t="shared" si="231"/>
        <v>0</v>
      </c>
      <c r="W639">
        <f t="shared" si="243"/>
        <v>0</v>
      </c>
      <c r="X639">
        <f>IF($B$15,_xlfn.IFNA(INDEX(תמותה!$A$1:$E$121,MATCH(U639,תמותה!$A$1:A$121,0),IF($B$11="זכר",2,4)),1),0)</f>
        <v>0</v>
      </c>
      <c r="Y639">
        <f>IF($B$15,_xlfn.IFNA(INDEX('שיפור תמותה'!$A$1:$E$8743,MATCH(U639&amp;V639,'שיפור תמותה'!$C$1:$C$8743,0),IF($B$11="זכר",4,5)),1),0)</f>
        <v>0</v>
      </c>
      <c r="Z639">
        <f>IF($B$15,_xlfn.IFNA(INDEX('שיפור תמותה'!$A$1:$E$8743,MATCH(U639&amp;V639-1,'שיפור תמותה'!$C$1:$C$8743,0),IF($B$11="זכר",4,5)),1),0)</f>
        <v>0</v>
      </c>
      <c r="AA639">
        <f t="shared" si="232"/>
        <v>0</v>
      </c>
      <c r="AB639">
        <f t="shared" si="244"/>
        <v>0</v>
      </c>
      <c r="AC639">
        <f>IF($B$15,_xlfn.IFNA(INDEX(תמותה!$A$1:$E$121,MATCH(U639,תמותה!$A$1:A$121,0),IF($B$11="זכר",3,5)),1),0)</f>
        <v>0</v>
      </c>
      <c r="AD639">
        <f t="shared" si="233"/>
        <v>0</v>
      </c>
      <c r="AE639">
        <f t="shared" si="234"/>
        <v>0</v>
      </c>
      <c r="AF639">
        <f t="shared" si="245"/>
        <v>0</v>
      </c>
      <c r="AG639">
        <f t="shared" si="246"/>
        <v>0</v>
      </c>
      <c r="AH639">
        <f t="shared" si="247"/>
        <v>0</v>
      </c>
      <c r="AI639">
        <f t="shared" si="248"/>
        <v>0</v>
      </c>
      <c r="AJ639">
        <f t="shared" si="249"/>
        <v>0</v>
      </c>
    </row>
    <row r="640" spans="5:36" x14ac:dyDescent="0.2">
      <c r="E640">
        <f t="shared" si="235"/>
        <v>0</v>
      </c>
      <c r="F640">
        <f t="shared" si="225"/>
        <v>0</v>
      </c>
      <c r="G640">
        <f t="shared" si="226"/>
        <v>0</v>
      </c>
      <c r="H640">
        <f t="shared" si="227"/>
        <v>0</v>
      </c>
      <c r="I640">
        <f t="shared" si="236"/>
        <v>0</v>
      </c>
      <c r="J640">
        <f t="shared" si="237"/>
        <v>0</v>
      </c>
      <c r="K640">
        <f t="shared" si="238"/>
        <v>0</v>
      </c>
      <c r="L640">
        <f t="shared" si="239"/>
        <v>0</v>
      </c>
      <c r="M640">
        <f t="shared" si="240"/>
        <v>0</v>
      </c>
      <c r="N640">
        <f t="shared" si="241"/>
        <v>0</v>
      </c>
      <c r="O640">
        <f>IF($B$14,_xlfn.IFNA(INDEX(תמותה!$A$1:$E$121,MATCH(F640,תמותה!$A$1:A$121,0),IF($B$9="זכר",2,4)),1),0)</f>
        <v>0</v>
      </c>
      <c r="P640">
        <f>IF($B$14,_xlfn.IFNA(INDEX('שיפור תמותה'!$A$1:$E$8743,MATCH(F640&amp;G640,'שיפור תמותה'!$C$1:$C$8743,0),IF($B$9="זכר",4,5)),1),0)</f>
        <v>0</v>
      </c>
      <c r="Q640">
        <f>IF($B$14,_xlfn.IFNA(INDEX('שיפור תמותה'!$A$1:$E$8743,MATCH(F640&amp;G640-1,'שיפור תמותה'!$C$1:$C$8743,0),IF($B$9="זכר",4,5)),1),0)</f>
        <v>0</v>
      </c>
      <c r="R640">
        <f t="shared" si="228"/>
        <v>0</v>
      </c>
      <c r="S640">
        <f t="shared" si="229"/>
        <v>0</v>
      </c>
      <c r="T640">
        <f t="shared" si="242"/>
        <v>0</v>
      </c>
      <c r="U640">
        <f t="shared" si="230"/>
        <v>0</v>
      </c>
      <c r="V640">
        <f t="shared" si="231"/>
        <v>0</v>
      </c>
      <c r="W640">
        <f t="shared" si="243"/>
        <v>0</v>
      </c>
      <c r="X640">
        <f>IF($B$15,_xlfn.IFNA(INDEX(תמותה!$A$1:$E$121,MATCH(U640,תמותה!$A$1:A$121,0),IF($B$11="זכר",2,4)),1),0)</f>
        <v>0</v>
      </c>
      <c r="Y640">
        <f>IF($B$15,_xlfn.IFNA(INDEX('שיפור תמותה'!$A$1:$E$8743,MATCH(U640&amp;V640,'שיפור תמותה'!$C$1:$C$8743,0),IF($B$11="זכר",4,5)),1),0)</f>
        <v>0</v>
      </c>
      <c r="Z640">
        <f>IF($B$15,_xlfn.IFNA(INDEX('שיפור תמותה'!$A$1:$E$8743,MATCH(U640&amp;V640-1,'שיפור תמותה'!$C$1:$C$8743,0),IF($B$11="זכר",4,5)),1),0)</f>
        <v>0</v>
      </c>
      <c r="AA640">
        <f t="shared" si="232"/>
        <v>0</v>
      </c>
      <c r="AB640">
        <f t="shared" si="244"/>
        <v>0</v>
      </c>
      <c r="AC640">
        <f>IF($B$15,_xlfn.IFNA(INDEX(תמותה!$A$1:$E$121,MATCH(U640,תמותה!$A$1:A$121,0),IF($B$11="זכר",3,5)),1),0)</f>
        <v>0</v>
      </c>
      <c r="AD640">
        <f t="shared" si="233"/>
        <v>0</v>
      </c>
      <c r="AE640">
        <f t="shared" si="234"/>
        <v>0</v>
      </c>
      <c r="AF640">
        <f t="shared" si="245"/>
        <v>0</v>
      </c>
      <c r="AG640">
        <f t="shared" si="246"/>
        <v>0</v>
      </c>
      <c r="AH640">
        <f t="shared" si="247"/>
        <v>0</v>
      </c>
      <c r="AI640">
        <f t="shared" si="248"/>
        <v>0</v>
      </c>
      <c r="AJ640">
        <f t="shared" si="249"/>
        <v>0</v>
      </c>
    </row>
    <row r="641" spans="5:36" x14ac:dyDescent="0.2">
      <c r="E641">
        <f t="shared" si="235"/>
        <v>0</v>
      </c>
      <c r="F641">
        <f t="shared" si="225"/>
        <v>0</v>
      </c>
      <c r="G641">
        <f t="shared" si="226"/>
        <v>0</v>
      </c>
      <c r="H641">
        <f t="shared" si="227"/>
        <v>0</v>
      </c>
      <c r="I641">
        <f t="shared" si="236"/>
        <v>0</v>
      </c>
      <c r="J641">
        <f t="shared" si="237"/>
        <v>0</v>
      </c>
      <c r="K641">
        <f t="shared" si="238"/>
        <v>0</v>
      </c>
      <c r="L641">
        <f t="shared" si="239"/>
        <v>0</v>
      </c>
      <c r="M641">
        <f t="shared" si="240"/>
        <v>0</v>
      </c>
      <c r="N641">
        <f t="shared" si="241"/>
        <v>0</v>
      </c>
      <c r="O641">
        <f>IF($B$14,_xlfn.IFNA(INDEX(תמותה!$A$1:$E$121,MATCH(F641,תמותה!$A$1:A$121,0),IF($B$9="זכר",2,4)),1),0)</f>
        <v>0</v>
      </c>
      <c r="P641">
        <f>IF($B$14,_xlfn.IFNA(INDEX('שיפור תמותה'!$A$1:$E$8743,MATCH(F641&amp;G641,'שיפור תמותה'!$C$1:$C$8743,0),IF($B$9="זכר",4,5)),1),0)</f>
        <v>0</v>
      </c>
      <c r="Q641">
        <f>IF($B$14,_xlfn.IFNA(INDEX('שיפור תמותה'!$A$1:$E$8743,MATCH(F641&amp;G641-1,'שיפור תמותה'!$C$1:$C$8743,0),IF($B$9="זכר",4,5)),1),0)</f>
        <v>0</v>
      </c>
      <c r="R641">
        <f t="shared" si="228"/>
        <v>0</v>
      </c>
      <c r="S641">
        <f t="shared" si="229"/>
        <v>0</v>
      </c>
      <c r="T641">
        <f t="shared" si="242"/>
        <v>0</v>
      </c>
      <c r="U641">
        <f t="shared" si="230"/>
        <v>0</v>
      </c>
      <c r="V641">
        <f t="shared" si="231"/>
        <v>0</v>
      </c>
      <c r="W641">
        <f t="shared" si="243"/>
        <v>0</v>
      </c>
      <c r="X641">
        <f>IF($B$15,_xlfn.IFNA(INDEX(תמותה!$A$1:$E$121,MATCH(U641,תמותה!$A$1:A$121,0),IF($B$11="זכר",2,4)),1),0)</f>
        <v>0</v>
      </c>
      <c r="Y641">
        <f>IF($B$15,_xlfn.IFNA(INDEX('שיפור תמותה'!$A$1:$E$8743,MATCH(U641&amp;V641,'שיפור תמותה'!$C$1:$C$8743,0),IF($B$11="זכר",4,5)),1),0)</f>
        <v>0</v>
      </c>
      <c r="Z641">
        <f>IF($B$15,_xlfn.IFNA(INDEX('שיפור תמותה'!$A$1:$E$8743,MATCH(U641&amp;V641-1,'שיפור תמותה'!$C$1:$C$8743,0),IF($B$11="זכר",4,5)),1),0)</f>
        <v>0</v>
      </c>
      <c r="AA641">
        <f t="shared" si="232"/>
        <v>0</v>
      </c>
      <c r="AB641">
        <f t="shared" si="244"/>
        <v>0</v>
      </c>
      <c r="AC641">
        <f>IF($B$15,_xlfn.IFNA(INDEX(תמותה!$A$1:$E$121,MATCH(U641,תמותה!$A$1:A$121,0),IF($B$11="זכר",3,5)),1),0)</f>
        <v>0</v>
      </c>
      <c r="AD641">
        <f t="shared" si="233"/>
        <v>0</v>
      </c>
      <c r="AE641">
        <f t="shared" si="234"/>
        <v>0</v>
      </c>
      <c r="AF641">
        <f t="shared" si="245"/>
        <v>0</v>
      </c>
      <c r="AG641">
        <f t="shared" si="246"/>
        <v>0</v>
      </c>
      <c r="AH641">
        <f t="shared" si="247"/>
        <v>0</v>
      </c>
      <c r="AI641">
        <f t="shared" si="248"/>
        <v>0</v>
      </c>
      <c r="AJ641">
        <f t="shared" si="249"/>
        <v>0</v>
      </c>
    </row>
    <row r="642" spans="5:36" x14ac:dyDescent="0.2">
      <c r="E642">
        <f t="shared" si="235"/>
        <v>0</v>
      </c>
      <c r="F642">
        <f t="shared" si="225"/>
        <v>0</v>
      </c>
      <c r="G642">
        <f t="shared" si="226"/>
        <v>0</v>
      </c>
      <c r="H642">
        <f t="shared" si="227"/>
        <v>0</v>
      </c>
      <c r="I642">
        <f t="shared" si="236"/>
        <v>0</v>
      </c>
      <c r="J642">
        <f t="shared" si="237"/>
        <v>0</v>
      </c>
      <c r="K642">
        <f t="shared" si="238"/>
        <v>0</v>
      </c>
      <c r="L642">
        <f t="shared" si="239"/>
        <v>0</v>
      </c>
      <c r="M642">
        <f t="shared" si="240"/>
        <v>0</v>
      </c>
      <c r="N642">
        <f t="shared" si="241"/>
        <v>0</v>
      </c>
      <c r="O642">
        <f>IF($B$14,_xlfn.IFNA(INDEX(תמותה!$A$1:$E$121,MATCH(F642,תמותה!$A$1:A$121,0),IF($B$9="זכר",2,4)),1),0)</f>
        <v>0</v>
      </c>
      <c r="P642">
        <f>IF($B$14,_xlfn.IFNA(INDEX('שיפור תמותה'!$A$1:$E$8743,MATCH(F642&amp;G642,'שיפור תמותה'!$C$1:$C$8743,0),IF($B$9="זכר",4,5)),1),0)</f>
        <v>0</v>
      </c>
      <c r="Q642">
        <f>IF($B$14,_xlfn.IFNA(INDEX('שיפור תמותה'!$A$1:$E$8743,MATCH(F642&amp;G642-1,'שיפור תמותה'!$C$1:$C$8743,0),IF($B$9="זכר",4,5)),1),0)</f>
        <v>0</v>
      </c>
      <c r="R642">
        <f t="shared" si="228"/>
        <v>0</v>
      </c>
      <c r="S642">
        <f t="shared" si="229"/>
        <v>0</v>
      </c>
      <c r="T642">
        <f t="shared" si="242"/>
        <v>0</v>
      </c>
      <c r="U642">
        <f t="shared" si="230"/>
        <v>0</v>
      </c>
      <c r="V642">
        <f t="shared" si="231"/>
        <v>0</v>
      </c>
      <c r="W642">
        <f t="shared" si="243"/>
        <v>0</v>
      </c>
      <c r="X642">
        <f>IF($B$15,_xlfn.IFNA(INDEX(תמותה!$A$1:$E$121,MATCH(U642,תמותה!$A$1:A$121,0),IF($B$11="זכר",2,4)),1),0)</f>
        <v>0</v>
      </c>
      <c r="Y642">
        <f>IF($B$15,_xlfn.IFNA(INDEX('שיפור תמותה'!$A$1:$E$8743,MATCH(U642&amp;V642,'שיפור תמותה'!$C$1:$C$8743,0),IF($B$11="זכר",4,5)),1),0)</f>
        <v>0</v>
      </c>
      <c r="Z642">
        <f>IF($B$15,_xlfn.IFNA(INDEX('שיפור תמותה'!$A$1:$E$8743,MATCH(U642&amp;V642-1,'שיפור תמותה'!$C$1:$C$8743,0),IF($B$11="זכר",4,5)),1),0)</f>
        <v>0</v>
      </c>
      <c r="AA642">
        <f t="shared" si="232"/>
        <v>0</v>
      </c>
      <c r="AB642">
        <f t="shared" si="244"/>
        <v>0</v>
      </c>
      <c r="AC642">
        <f>IF($B$15,_xlfn.IFNA(INDEX(תמותה!$A$1:$E$121,MATCH(U642,תמותה!$A$1:A$121,0),IF($B$11="זכר",3,5)),1),0)</f>
        <v>0</v>
      </c>
      <c r="AD642">
        <f t="shared" si="233"/>
        <v>0</v>
      </c>
      <c r="AE642">
        <f t="shared" si="234"/>
        <v>0</v>
      </c>
      <c r="AF642">
        <f t="shared" si="245"/>
        <v>0</v>
      </c>
      <c r="AG642">
        <f t="shared" si="246"/>
        <v>0</v>
      </c>
      <c r="AH642">
        <f t="shared" si="247"/>
        <v>0</v>
      </c>
      <c r="AI642">
        <f t="shared" si="248"/>
        <v>0</v>
      </c>
      <c r="AJ642">
        <f t="shared" si="249"/>
        <v>0</v>
      </c>
    </row>
    <row r="643" spans="5:36" x14ac:dyDescent="0.2">
      <c r="E643">
        <f t="shared" si="235"/>
        <v>0</v>
      </c>
      <c r="F643">
        <f t="shared" ref="F643:F706" si="250">IF($B$14,ROUNDDOWN(E643/12,0),0)</f>
        <v>0</v>
      </c>
      <c r="G643">
        <f t="shared" ref="G643:G706" si="251">IF($B$14,ROUNDDOWN(($B$7+E643)/12,0),0)</f>
        <v>0</v>
      </c>
      <c r="H643">
        <f t="shared" ref="H643:H706" si="252">IF($B$14,(1+$B$2)^((E643-$E$2+1)/12),0)</f>
        <v>0</v>
      </c>
      <c r="I643">
        <f t="shared" si="236"/>
        <v>0</v>
      </c>
      <c r="J643">
        <f t="shared" si="237"/>
        <v>0</v>
      </c>
      <c r="K643">
        <f t="shared" si="238"/>
        <v>0</v>
      </c>
      <c r="L643">
        <f t="shared" si="239"/>
        <v>0</v>
      </c>
      <c r="M643">
        <f t="shared" si="240"/>
        <v>0</v>
      </c>
      <c r="N643">
        <f t="shared" si="241"/>
        <v>0</v>
      </c>
      <c r="O643">
        <f>IF($B$14,_xlfn.IFNA(INDEX(תמותה!$A$1:$E$121,MATCH(F643,תמותה!$A$1:A$121,0),IF($B$9="זכר",2,4)),1),0)</f>
        <v>0</v>
      </c>
      <c r="P643">
        <f>IF($B$14,_xlfn.IFNA(INDEX('שיפור תמותה'!$A$1:$E$8743,MATCH(F643&amp;G643,'שיפור תמותה'!$C$1:$C$8743,0),IF($B$9="זכר",4,5)),1),0)</f>
        <v>0</v>
      </c>
      <c r="Q643">
        <f>IF($B$14,_xlfn.IFNA(INDEX('שיפור תמותה'!$A$1:$E$8743,MATCH(F643&amp;G643-1,'שיפור תמותה'!$C$1:$C$8743,0),IF($B$9="זכר",4,5)),1),0)</f>
        <v>0</v>
      </c>
      <c r="R643">
        <f t="shared" ref="R643:R706" si="253">IF($B$14,AVERAGE(P643:Q643),0)</f>
        <v>0</v>
      </c>
      <c r="S643">
        <f t="shared" ref="S643:S706" si="254">IF($B$14,IF(E643&lt;$B$12,(1-(1-O643)^(1/12))*R643,1),0)</f>
        <v>0</v>
      </c>
      <c r="T643">
        <f t="shared" si="242"/>
        <v>0</v>
      </c>
      <c r="U643">
        <f t="shared" ref="U643:U706" si="255">IF($B$15,ROUNDDOWN(T643/12,0),0)</f>
        <v>0</v>
      </c>
      <c r="V643">
        <f t="shared" ref="V643:V706" si="256">IF($B$15,ROUNDDOWN(($B$8+T643)/12,0),0)</f>
        <v>0</v>
      </c>
      <c r="W643">
        <f t="shared" si="243"/>
        <v>0</v>
      </c>
      <c r="X643">
        <f>IF($B$15,_xlfn.IFNA(INDEX(תמותה!$A$1:$E$121,MATCH(U643,תמותה!$A$1:A$121,0),IF($B$11="זכר",2,4)),1),0)</f>
        <v>0</v>
      </c>
      <c r="Y643">
        <f>IF($B$15,_xlfn.IFNA(INDEX('שיפור תמותה'!$A$1:$E$8743,MATCH(U643&amp;V643,'שיפור תמותה'!$C$1:$C$8743,0),IF($B$11="זכר",4,5)),1),0)</f>
        <v>0</v>
      </c>
      <c r="Z643">
        <f>IF($B$15,_xlfn.IFNA(INDEX('שיפור תמותה'!$A$1:$E$8743,MATCH(U643&amp;V643-1,'שיפור תמותה'!$C$1:$C$8743,0),IF($B$11="זכר",4,5)),1),0)</f>
        <v>0</v>
      </c>
      <c r="AA643">
        <f t="shared" ref="AA643:AA706" si="257">IF($B$15,AVERAGE(Y643:Z643),0)</f>
        <v>0</v>
      </c>
      <c r="AB643">
        <f t="shared" si="244"/>
        <v>0</v>
      </c>
      <c r="AC643">
        <f>IF($B$15,_xlfn.IFNA(INDEX(תמותה!$A$1:$E$121,MATCH(U643,תמותה!$A$1:A$121,0),IF($B$11="זכר",3,5)),1),0)</f>
        <v>0</v>
      </c>
      <c r="AD643">
        <f t="shared" ref="AD643:AD706" si="258">IF($B$15,IF(T643&lt;$B$12,(1-(1-X643)^(1/12))*AA643,1),0)</f>
        <v>0</v>
      </c>
      <c r="AE643">
        <f t="shared" ref="AE643:AE706" si="259">IF($B$15,IF(T643&lt;$B$12,(1-(1-AC643)^(1/12))*AA643,1),0)</f>
        <v>0</v>
      </c>
      <c r="AF643">
        <f t="shared" si="245"/>
        <v>0</v>
      </c>
      <c r="AG643">
        <f t="shared" si="246"/>
        <v>0</v>
      </c>
      <c r="AH643">
        <f t="shared" si="247"/>
        <v>0</v>
      </c>
      <c r="AI643">
        <f t="shared" si="248"/>
        <v>0</v>
      </c>
      <c r="AJ643">
        <f t="shared" si="249"/>
        <v>0</v>
      </c>
    </row>
    <row r="644" spans="5:36" x14ac:dyDescent="0.2">
      <c r="E644">
        <f t="shared" ref="E644:E707" si="260">IF($B$14,E643+1,0)</f>
        <v>0</v>
      </c>
      <c r="F644">
        <f t="shared" si="250"/>
        <v>0</v>
      </c>
      <c r="G644">
        <f t="shared" si="251"/>
        <v>0</v>
      </c>
      <c r="H644">
        <f t="shared" si="252"/>
        <v>0</v>
      </c>
      <c r="I644">
        <f t="shared" ref="I644:I707" si="261">IF($B$14,IF(E644&lt;=$B$3,IF(AND((E644-$E$2)&lt;0,E644&lt;$B$4),I643+1/H644,I643+N643/H644)),0)</f>
        <v>0</v>
      </c>
      <c r="J644">
        <f t="shared" ref="J644:J707" si="262">IF($B$14,IF(E644&lt;=$B$3,IF(AND((E644-$E$2)&lt;60,E644&lt;$B$4),J643+1/H644,J643+N643/H644)),0)</f>
        <v>0</v>
      </c>
      <c r="K644">
        <f t="shared" ref="K644:K707" si="263">IF($B$14,IF(E644&lt;=$B$3,IF(AND((E644-$E$2)&lt;120,E644&lt;$B$4),K643+1/H644,K643+N643/H644)),0)</f>
        <v>0</v>
      </c>
      <c r="L644">
        <f t="shared" ref="L644:L707" si="264">IF($B$14,IF(E644&lt;=$B$3,IF(AND((E644-$E$2)&lt;180,E644&lt;$B$4),L643+1/H644,L643+N643/H644)),0)</f>
        <v>0</v>
      </c>
      <c r="M644">
        <f t="shared" ref="M644:M707" si="265">IF($B$14,IF(E644&lt;=$B$3,IF(AND((E644-$E$2)&lt;240,E644&lt;$B$4),M643+1/H644,M643+N643/H644)),0)</f>
        <v>0</v>
      </c>
      <c r="N644">
        <f t="shared" ref="N644:N707" si="266">IF($B$14,N643*(1-S644),0)</f>
        <v>0</v>
      </c>
      <c r="O644">
        <f>IF($B$14,_xlfn.IFNA(INDEX(תמותה!$A$1:$E$121,MATCH(F644,תמותה!$A$1:A$121,0),IF($B$9="זכר",2,4)),1),0)</f>
        <v>0</v>
      </c>
      <c r="P644">
        <f>IF($B$14,_xlfn.IFNA(INDEX('שיפור תמותה'!$A$1:$E$8743,MATCH(F644&amp;G644,'שיפור תמותה'!$C$1:$C$8743,0),IF($B$9="זכר",4,5)),1),0)</f>
        <v>0</v>
      </c>
      <c r="Q644">
        <f>IF($B$14,_xlfn.IFNA(INDEX('שיפור תמותה'!$A$1:$E$8743,MATCH(F644&amp;G644-1,'שיפור תמותה'!$C$1:$C$8743,0),IF($B$9="זכר",4,5)),1),0)</f>
        <v>0</v>
      </c>
      <c r="R644">
        <f t="shared" si="253"/>
        <v>0</v>
      </c>
      <c r="S644">
        <f t="shared" si="254"/>
        <v>0</v>
      </c>
      <c r="T644">
        <f t="shared" ref="T644:T707" si="267">IF($B$15,T643+1,0)</f>
        <v>0</v>
      </c>
      <c r="U644">
        <f t="shared" si="255"/>
        <v>0</v>
      </c>
      <c r="V644">
        <f t="shared" si="256"/>
        <v>0</v>
      </c>
      <c r="W644">
        <f t="shared" ref="W644:W707" si="268">IF($B$15,W643*(1-AD644),0)</f>
        <v>0</v>
      </c>
      <c r="X644">
        <f>IF($B$15,_xlfn.IFNA(INDEX(תמותה!$A$1:$E$121,MATCH(U644,תמותה!$A$1:A$121,0),IF($B$11="זכר",2,4)),1),0)</f>
        <v>0</v>
      </c>
      <c r="Y644">
        <f>IF($B$15,_xlfn.IFNA(INDEX('שיפור תמותה'!$A$1:$E$8743,MATCH(U644&amp;V644,'שיפור תמותה'!$C$1:$C$8743,0),IF($B$11="זכר",4,5)),1),0)</f>
        <v>0</v>
      </c>
      <c r="Z644">
        <f>IF($B$15,_xlfn.IFNA(INDEX('שיפור תמותה'!$A$1:$E$8743,MATCH(U644&amp;V644-1,'שיפור תמותה'!$C$1:$C$8743,0),IF($B$11="זכר",4,5)),1),0)</f>
        <v>0</v>
      </c>
      <c r="AA644">
        <f t="shared" si="257"/>
        <v>0</v>
      </c>
      <c r="AB644">
        <f t="shared" ref="AB644:AB707" si="269">IF($B$15,AB643*(1-AE644)+S644*W644*N643,0)</f>
        <v>0</v>
      </c>
      <c r="AC644">
        <f>IF($B$15,_xlfn.IFNA(INDEX(תמותה!$A$1:$E$121,MATCH(U644,תמותה!$A$1:A$121,0),IF($B$11="זכר",3,5)),1),0)</f>
        <v>0</v>
      </c>
      <c r="AD644">
        <f t="shared" si="258"/>
        <v>0</v>
      </c>
      <c r="AE644">
        <f t="shared" si="259"/>
        <v>0</v>
      </c>
      <c r="AF644">
        <f t="shared" ref="AF644:AF707" si="270">IF($B$15,IF(E644&lt;=$B$3,IF(AND((E644-$E$2)&lt;0,E644&lt;$B$4),AF643+0/H644,AF643+AB643/H644)),0)</f>
        <v>0</v>
      </c>
      <c r="AG644">
        <f t="shared" ref="AG644:AG707" si="271">IF($B$15,IF(E644&lt;=$B$3,IF(AND((E644-$E$2)&lt;60,E644&lt;$B$4),AG643+0/H644,AG643+AB643/H644)),0)</f>
        <v>0</v>
      </c>
      <c r="AH644">
        <f t="shared" ref="AH644:AH707" si="272">IF($B$15,IF(E644&lt;=$B$3,IF(AND((E644-$E$2)&lt;120,E644&lt;$B$4),AH643+0/H644,AH643+AB643/H644)),0)</f>
        <v>0</v>
      </c>
      <c r="AI644">
        <f t="shared" ref="AI644:AI707" si="273">IF($B$15,IF(E644&lt;=$B$3,IF(AND((E644-$E$2)&lt;180,E644&lt;$B$4),AI643+0/H644,AI643+AB643/H644)),0)</f>
        <v>0</v>
      </c>
      <c r="AJ644">
        <f t="shared" ref="AJ644:AJ707" si="274">IF($B$15,IF(E644&lt;=$B$3,IF(AND((E644-$E$2)&lt;240,E644&lt;$B$4),AJ643+0/H644,AJ643+AB643/H644)),0)</f>
        <v>0</v>
      </c>
    </row>
    <row r="645" spans="5:36" x14ac:dyDescent="0.2">
      <c r="E645">
        <f t="shared" si="260"/>
        <v>0</v>
      </c>
      <c r="F645">
        <f t="shared" si="250"/>
        <v>0</v>
      </c>
      <c r="G645">
        <f t="shared" si="251"/>
        <v>0</v>
      </c>
      <c r="H645">
        <f t="shared" si="252"/>
        <v>0</v>
      </c>
      <c r="I645">
        <f t="shared" si="261"/>
        <v>0</v>
      </c>
      <c r="J645">
        <f t="shared" si="262"/>
        <v>0</v>
      </c>
      <c r="K645">
        <f t="shared" si="263"/>
        <v>0</v>
      </c>
      <c r="L645">
        <f t="shared" si="264"/>
        <v>0</v>
      </c>
      <c r="M645">
        <f t="shared" si="265"/>
        <v>0</v>
      </c>
      <c r="N645">
        <f t="shared" si="266"/>
        <v>0</v>
      </c>
      <c r="O645">
        <f>IF($B$14,_xlfn.IFNA(INDEX(תמותה!$A$1:$E$121,MATCH(F645,תמותה!$A$1:A$121,0),IF($B$9="זכר",2,4)),1),0)</f>
        <v>0</v>
      </c>
      <c r="P645">
        <f>IF($B$14,_xlfn.IFNA(INDEX('שיפור תמותה'!$A$1:$E$8743,MATCH(F645&amp;G645,'שיפור תמותה'!$C$1:$C$8743,0),IF($B$9="זכר",4,5)),1),0)</f>
        <v>0</v>
      </c>
      <c r="Q645">
        <f>IF($B$14,_xlfn.IFNA(INDEX('שיפור תמותה'!$A$1:$E$8743,MATCH(F645&amp;G645-1,'שיפור תמותה'!$C$1:$C$8743,0),IF($B$9="זכר",4,5)),1),0)</f>
        <v>0</v>
      </c>
      <c r="R645">
        <f t="shared" si="253"/>
        <v>0</v>
      </c>
      <c r="S645">
        <f t="shared" si="254"/>
        <v>0</v>
      </c>
      <c r="T645">
        <f t="shared" si="267"/>
        <v>0</v>
      </c>
      <c r="U645">
        <f t="shared" si="255"/>
        <v>0</v>
      </c>
      <c r="V645">
        <f t="shared" si="256"/>
        <v>0</v>
      </c>
      <c r="W645">
        <f t="shared" si="268"/>
        <v>0</v>
      </c>
      <c r="X645">
        <f>IF($B$15,_xlfn.IFNA(INDEX(תמותה!$A$1:$E$121,MATCH(U645,תמותה!$A$1:A$121,0),IF($B$11="זכר",2,4)),1),0)</f>
        <v>0</v>
      </c>
      <c r="Y645">
        <f>IF($B$15,_xlfn.IFNA(INDEX('שיפור תמותה'!$A$1:$E$8743,MATCH(U645&amp;V645,'שיפור תמותה'!$C$1:$C$8743,0),IF($B$11="זכר",4,5)),1),0)</f>
        <v>0</v>
      </c>
      <c r="Z645">
        <f>IF($B$15,_xlfn.IFNA(INDEX('שיפור תמותה'!$A$1:$E$8743,MATCH(U645&amp;V645-1,'שיפור תמותה'!$C$1:$C$8743,0),IF($B$11="זכר",4,5)),1),0)</f>
        <v>0</v>
      </c>
      <c r="AA645">
        <f t="shared" si="257"/>
        <v>0</v>
      </c>
      <c r="AB645">
        <f t="shared" si="269"/>
        <v>0</v>
      </c>
      <c r="AC645">
        <f>IF($B$15,_xlfn.IFNA(INDEX(תמותה!$A$1:$E$121,MATCH(U645,תמותה!$A$1:A$121,0),IF($B$11="זכר",3,5)),1),0)</f>
        <v>0</v>
      </c>
      <c r="AD645">
        <f t="shared" si="258"/>
        <v>0</v>
      </c>
      <c r="AE645">
        <f t="shared" si="259"/>
        <v>0</v>
      </c>
      <c r="AF645">
        <f t="shared" si="270"/>
        <v>0</v>
      </c>
      <c r="AG645">
        <f t="shared" si="271"/>
        <v>0</v>
      </c>
      <c r="AH645">
        <f t="shared" si="272"/>
        <v>0</v>
      </c>
      <c r="AI645">
        <f t="shared" si="273"/>
        <v>0</v>
      </c>
      <c r="AJ645">
        <f t="shared" si="274"/>
        <v>0</v>
      </c>
    </row>
    <row r="646" spans="5:36" x14ac:dyDescent="0.2">
      <c r="E646">
        <f t="shared" si="260"/>
        <v>0</v>
      </c>
      <c r="F646">
        <f t="shared" si="250"/>
        <v>0</v>
      </c>
      <c r="G646">
        <f t="shared" si="251"/>
        <v>0</v>
      </c>
      <c r="H646">
        <f t="shared" si="252"/>
        <v>0</v>
      </c>
      <c r="I646">
        <f t="shared" si="261"/>
        <v>0</v>
      </c>
      <c r="J646">
        <f t="shared" si="262"/>
        <v>0</v>
      </c>
      <c r="K646">
        <f t="shared" si="263"/>
        <v>0</v>
      </c>
      <c r="L646">
        <f t="shared" si="264"/>
        <v>0</v>
      </c>
      <c r="M646">
        <f t="shared" si="265"/>
        <v>0</v>
      </c>
      <c r="N646">
        <f t="shared" si="266"/>
        <v>0</v>
      </c>
      <c r="O646">
        <f>IF($B$14,_xlfn.IFNA(INDEX(תמותה!$A$1:$E$121,MATCH(F646,תמותה!$A$1:A$121,0),IF($B$9="זכר",2,4)),1),0)</f>
        <v>0</v>
      </c>
      <c r="P646">
        <f>IF($B$14,_xlfn.IFNA(INDEX('שיפור תמותה'!$A$1:$E$8743,MATCH(F646&amp;G646,'שיפור תמותה'!$C$1:$C$8743,0),IF($B$9="זכר",4,5)),1),0)</f>
        <v>0</v>
      </c>
      <c r="Q646">
        <f>IF($B$14,_xlfn.IFNA(INDEX('שיפור תמותה'!$A$1:$E$8743,MATCH(F646&amp;G646-1,'שיפור תמותה'!$C$1:$C$8743,0),IF($B$9="זכר",4,5)),1),0)</f>
        <v>0</v>
      </c>
      <c r="R646">
        <f t="shared" si="253"/>
        <v>0</v>
      </c>
      <c r="S646">
        <f t="shared" si="254"/>
        <v>0</v>
      </c>
      <c r="T646">
        <f t="shared" si="267"/>
        <v>0</v>
      </c>
      <c r="U646">
        <f t="shared" si="255"/>
        <v>0</v>
      </c>
      <c r="V646">
        <f t="shared" si="256"/>
        <v>0</v>
      </c>
      <c r="W646">
        <f t="shared" si="268"/>
        <v>0</v>
      </c>
      <c r="X646">
        <f>IF($B$15,_xlfn.IFNA(INDEX(תמותה!$A$1:$E$121,MATCH(U646,תמותה!$A$1:A$121,0),IF($B$11="זכר",2,4)),1),0)</f>
        <v>0</v>
      </c>
      <c r="Y646">
        <f>IF($B$15,_xlfn.IFNA(INDEX('שיפור תמותה'!$A$1:$E$8743,MATCH(U646&amp;V646,'שיפור תמותה'!$C$1:$C$8743,0),IF($B$11="זכר",4,5)),1),0)</f>
        <v>0</v>
      </c>
      <c r="Z646">
        <f>IF($B$15,_xlfn.IFNA(INDEX('שיפור תמותה'!$A$1:$E$8743,MATCH(U646&amp;V646-1,'שיפור תמותה'!$C$1:$C$8743,0),IF($B$11="זכר",4,5)),1),0)</f>
        <v>0</v>
      </c>
      <c r="AA646">
        <f t="shared" si="257"/>
        <v>0</v>
      </c>
      <c r="AB646">
        <f t="shared" si="269"/>
        <v>0</v>
      </c>
      <c r="AC646">
        <f>IF($B$15,_xlfn.IFNA(INDEX(תמותה!$A$1:$E$121,MATCH(U646,תמותה!$A$1:A$121,0),IF($B$11="זכר",3,5)),1),0)</f>
        <v>0</v>
      </c>
      <c r="AD646">
        <f t="shared" si="258"/>
        <v>0</v>
      </c>
      <c r="AE646">
        <f t="shared" si="259"/>
        <v>0</v>
      </c>
      <c r="AF646">
        <f t="shared" si="270"/>
        <v>0</v>
      </c>
      <c r="AG646">
        <f t="shared" si="271"/>
        <v>0</v>
      </c>
      <c r="AH646">
        <f t="shared" si="272"/>
        <v>0</v>
      </c>
      <c r="AI646">
        <f t="shared" si="273"/>
        <v>0</v>
      </c>
      <c r="AJ646">
        <f t="shared" si="274"/>
        <v>0</v>
      </c>
    </row>
    <row r="647" spans="5:36" x14ac:dyDescent="0.2">
      <c r="E647">
        <f t="shared" si="260"/>
        <v>0</v>
      </c>
      <c r="F647">
        <f t="shared" si="250"/>
        <v>0</v>
      </c>
      <c r="G647">
        <f t="shared" si="251"/>
        <v>0</v>
      </c>
      <c r="H647">
        <f t="shared" si="252"/>
        <v>0</v>
      </c>
      <c r="I647">
        <f t="shared" si="261"/>
        <v>0</v>
      </c>
      <c r="J647">
        <f t="shared" si="262"/>
        <v>0</v>
      </c>
      <c r="K647">
        <f t="shared" si="263"/>
        <v>0</v>
      </c>
      <c r="L647">
        <f t="shared" si="264"/>
        <v>0</v>
      </c>
      <c r="M647">
        <f t="shared" si="265"/>
        <v>0</v>
      </c>
      <c r="N647">
        <f t="shared" si="266"/>
        <v>0</v>
      </c>
      <c r="O647">
        <f>IF($B$14,_xlfn.IFNA(INDEX(תמותה!$A$1:$E$121,MATCH(F647,תמותה!$A$1:A$121,0),IF($B$9="זכר",2,4)),1),0)</f>
        <v>0</v>
      </c>
      <c r="P647">
        <f>IF($B$14,_xlfn.IFNA(INDEX('שיפור תמותה'!$A$1:$E$8743,MATCH(F647&amp;G647,'שיפור תמותה'!$C$1:$C$8743,0),IF($B$9="זכר",4,5)),1),0)</f>
        <v>0</v>
      </c>
      <c r="Q647">
        <f>IF($B$14,_xlfn.IFNA(INDEX('שיפור תמותה'!$A$1:$E$8743,MATCH(F647&amp;G647-1,'שיפור תמותה'!$C$1:$C$8743,0),IF($B$9="זכר",4,5)),1),0)</f>
        <v>0</v>
      </c>
      <c r="R647">
        <f t="shared" si="253"/>
        <v>0</v>
      </c>
      <c r="S647">
        <f t="shared" si="254"/>
        <v>0</v>
      </c>
      <c r="T647">
        <f t="shared" si="267"/>
        <v>0</v>
      </c>
      <c r="U647">
        <f t="shared" si="255"/>
        <v>0</v>
      </c>
      <c r="V647">
        <f t="shared" si="256"/>
        <v>0</v>
      </c>
      <c r="W647">
        <f t="shared" si="268"/>
        <v>0</v>
      </c>
      <c r="X647">
        <f>IF($B$15,_xlfn.IFNA(INDEX(תמותה!$A$1:$E$121,MATCH(U647,תמותה!$A$1:A$121,0),IF($B$11="זכר",2,4)),1),0)</f>
        <v>0</v>
      </c>
      <c r="Y647">
        <f>IF($B$15,_xlfn.IFNA(INDEX('שיפור תמותה'!$A$1:$E$8743,MATCH(U647&amp;V647,'שיפור תמותה'!$C$1:$C$8743,0),IF($B$11="זכר",4,5)),1),0)</f>
        <v>0</v>
      </c>
      <c r="Z647">
        <f>IF($B$15,_xlfn.IFNA(INDEX('שיפור תמותה'!$A$1:$E$8743,MATCH(U647&amp;V647-1,'שיפור תמותה'!$C$1:$C$8743,0),IF($B$11="זכר",4,5)),1),0)</f>
        <v>0</v>
      </c>
      <c r="AA647">
        <f t="shared" si="257"/>
        <v>0</v>
      </c>
      <c r="AB647">
        <f t="shared" si="269"/>
        <v>0</v>
      </c>
      <c r="AC647">
        <f>IF($B$15,_xlfn.IFNA(INDEX(תמותה!$A$1:$E$121,MATCH(U647,תמותה!$A$1:A$121,0),IF($B$11="זכר",3,5)),1),0)</f>
        <v>0</v>
      </c>
      <c r="AD647">
        <f t="shared" si="258"/>
        <v>0</v>
      </c>
      <c r="AE647">
        <f t="shared" si="259"/>
        <v>0</v>
      </c>
      <c r="AF647">
        <f t="shared" si="270"/>
        <v>0</v>
      </c>
      <c r="AG647">
        <f t="shared" si="271"/>
        <v>0</v>
      </c>
      <c r="AH647">
        <f t="shared" si="272"/>
        <v>0</v>
      </c>
      <c r="AI647">
        <f t="shared" si="273"/>
        <v>0</v>
      </c>
      <c r="AJ647">
        <f t="shared" si="274"/>
        <v>0</v>
      </c>
    </row>
    <row r="648" spans="5:36" x14ac:dyDescent="0.2">
      <c r="E648">
        <f t="shared" si="260"/>
        <v>0</v>
      </c>
      <c r="F648">
        <f t="shared" si="250"/>
        <v>0</v>
      </c>
      <c r="G648">
        <f t="shared" si="251"/>
        <v>0</v>
      </c>
      <c r="H648">
        <f t="shared" si="252"/>
        <v>0</v>
      </c>
      <c r="I648">
        <f t="shared" si="261"/>
        <v>0</v>
      </c>
      <c r="J648">
        <f t="shared" si="262"/>
        <v>0</v>
      </c>
      <c r="K648">
        <f t="shared" si="263"/>
        <v>0</v>
      </c>
      <c r="L648">
        <f t="shared" si="264"/>
        <v>0</v>
      </c>
      <c r="M648">
        <f t="shared" si="265"/>
        <v>0</v>
      </c>
      <c r="N648">
        <f t="shared" si="266"/>
        <v>0</v>
      </c>
      <c r="O648">
        <f>IF($B$14,_xlfn.IFNA(INDEX(תמותה!$A$1:$E$121,MATCH(F648,תמותה!$A$1:A$121,0),IF($B$9="זכר",2,4)),1),0)</f>
        <v>0</v>
      </c>
      <c r="P648">
        <f>IF($B$14,_xlfn.IFNA(INDEX('שיפור תמותה'!$A$1:$E$8743,MATCH(F648&amp;G648,'שיפור תמותה'!$C$1:$C$8743,0),IF($B$9="זכר",4,5)),1),0)</f>
        <v>0</v>
      </c>
      <c r="Q648">
        <f>IF($B$14,_xlfn.IFNA(INDEX('שיפור תמותה'!$A$1:$E$8743,MATCH(F648&amp;G648-1,'שיפור תמותה'!$C$1:$C$8743,0),IF($B$9="זכר",4,5)),1),0)</f>
        <v>0</v>
      </c>
      <c r="R648">
        <f t="shared" si="253"/>
        <v>0</v>
      </c>
      <c r="S648">
        <f t="shared" si="254"/>
        <v>0</v>
      </c>
      <c r="T648">
        <f t="shared" si="267"/>
        <v>0</v>
      </c>
      <c r="U648">
        <f t="shared" si="255"/>
        <v>0</v>
      </c>
      <c r="V648">
        <f t="shared" si="256"/>
        <v>0</v>
      </c>
      <c r="W648">
        <f t="shared" si="268"/>
        <v>0</v>
      </c>
      <c r="X648">
        <f>IF($B$15,_xlfn.IFNA(INDEX(תמותה!$A$1:$E$121,MATCH(U648,תמותה!$A$1:A$121,0),IF($B$11="זכר",2,4)),1),0)</f>
        <v>0</v>
      </c>
      <c r="Y648">
        <f>IF($B$15,_xlfn.IFNA(INDEX('שיפור תמותה'!$A$1:$E$8743,MATCH(U648&amp;V648,'שיפור תמותה'!$C$1:$C$8743,0),IF($B$11="זכר",4,5)),1),0)</f>
        <v>0</v>
      </c>
      <c r="Z648">
        <f>IF($B$15,_xlfn.IFNA(INDEX('שיפור תמותה'!$A$1:$E$8743,MATCH(U648&amp;V648-1,'שיפור תמותה'!$C$1:$C$8743,0),IF($B$11="זכר",4,5)),1),0)</f>
        <v>0</v>
      </c>
      <c r="AA648">
        <f t="shared" si="257"/>
        <v>0</v>
      </c>
      <c r="AB648">
        <f t="shared" si="269"/>
        <v>0</v>
      </c>
      <c r="AC648">
        <f>IF($B$15,_xlfn.IFNA(INDEX(תמותה!$A$1:$E$121,MATCH(U648,תמותה!$A$1:A$121,0),IF($B$11="זכר",3,5)),1),0)</f>
        <v>0</v>
      </c>
      <c r="AD648">
        <f t="shared" si="258"/>
        <v>0</v>
      </c>
      <c r="AE648">
        <f t="shared" si="259"/>
        <v>0</v>
      </c>
      <c r="AF648">
        <f t="shared" si="270"/>
        <v>0</v>
      </c>
      <c r="AG648">
        <f t="shared" si="271"/>
        <v>0</v>
      </c>
      <c r="AH648">
        <f t="shared" si="272"/>
        <v>0</v>
      </c>
      <c r="AI648">
        <f t="shared" si="273"/>
        <v>0</v>
      </c>
      <c r="AJ648">
        <f t="shared" si="274"/>
        <v>0</v>
      </c>
    </row>
    <row r="649" spans="5:36" x14ac:dyDescent="0.2">
      <c r="E649">
        <f t="shared" si="260"/>
        <v>0</v>
      </c>
      <c r="F649">
        <f t="shared" si="250"/>
        <v>0</v>
      </c>
      <c r="G649">
        <f t="shared" si="251"/>
        <v>0</v>
      </c>
      <c r="H649">
        <f t="shared" si="252"/>
        <v>0</v>
      </c>
      <c r="I649">
        <f t="shared" si="261"/>
        <v>0</v>
      </c>
      <c r="J649">
        <f t="shared" si="262"/>
        <v>0</v>
      </c>
      <c r="K649">
        <f t="shared" si="263"/>
        <v>0</v>
      </c>
      <c r="L649">
        <f t="shared" si="264"/>
        <v>0</v>
      </c>
      <c r="M649">
        <f t="shared" si="265"/>
        <v>0</v>
      </c>
      <c r="N649">
        <f t="shared" si="266"/>
        <v>0</v>
      </c>
      <c r="O649">
        <f>IF($B$14,_xlfn.IFNA(INDEX(תמותה!$A$1:$E$121,MATCH(F649,תמותה!$A$1:A$121,0),IF($B$9="זכר",2,4)),1),0)</f>
        <v>0</v>
      </c>
      <c r="P649">
        <f>IF($B$14,_xlfn.IFNA(INDEX('שיפור תמותה'!$A$1:$E$8743,MATCH(F649&amp;G649,'שיפור תמותה'!$C$1:$C$8743,0),IF($B$9="זכר",4,5)),1),0)</f>
        <v>0</v>
      </c>
      <c r="Q649">
        <f>IF($B$14,_xlfn.IFNA(INDEX('שיפור תמותה'!$A$1:$E$8743,MATCH(F649&amp;G649-1,'שיפור תמותה'!$C$1:$C$8743,0),IF($B$9="זכר",4,5)),1),0)</f>
        <v>0</v>
      </c>
      <c r="R649">
        <f t="shared" si="253"/>
        <v>0</v>
      </c>
      <c r="S649">
        <f t="shared" si="254"/>
        <v>0</v>
      </c>
      <c r="T649">
        <f t="shared" si="267"/>
        <v>0</v>
      </c>
      <c r="U649">
        <f t="shared" si="255"/>
        <v>0</v>
      </c>
      <c r="V649">
        <f t="shared" si="256"/>
        <v>0</v>
      </c>
      <c r="W649">
        <f t="shared" si="268"/>
        <v>0</v>
      </c>
      <c r="X649">
        <f>IF($B$15,_xlfn.IFNA(INDEX(תמותה!$A$1:$E$121,MATCH(U649,תמותה!$A$1:A$121,0),IF($B$11="זכר",2,4)),1),0)</f>
        <v>0</v>
      </c>
      <c r="Y649">
        <f>IF($B$15,_xlfn.IFNA(INDEX('שיפור תמותה'!$A$1:$E$8743,MATCH(U649&amp;V649,'שיפור תמותה'!$C$1:$C$8743,0),IF($B$11="זכר",4,5)),1),0)</f>
        <v>0</v>
      </c>
      <c r="Z649">
        <f>IF($B$15,_xlfn.IFNA(INDEX('שיפור תמותה'!$A$1:$E$8743,MATCH(U649&amp;V649-1,'שיפור תמותה'!$C$1:$C$8743,0),IF($B$11="זכר",4,5)),1),0)</f>
        <v>0</v>
      </c>
      <c r="AA649">
        <f t="shared" si="257"/>
        <v>0</v>
      </c>
      <c r="AB649">
        <f t="shared" si="269"/>
        <v>0</v>
      </c>
      <c r="AC649">
        <f>IF($B$15,_xlfn.IFNA(INDEX(תמותה!$A$1:$E$121,MATCH(U649,תמותה!$A$1:A$121,0),IF($B$11="זכר",3,5)),1),0)</f>
        <v>0</v>
      </c>
      <c r="AD649">
        <f t="shared" si="258"/>
        <v>0</v>
      </c>
      <c r="AE649">
        <f t="shared" si="259"/>
        <v>0</v>
      </c>
      <c r="AF649">
        <f t="shared" si="270"/>
        <v>0</v>
      </c>
      <c r="AG649">
        <f t="shared" si="271"/>
        <v>0</v>
      </c>
      <c r="AH649">
        <f t="shared" si="272"/>
        <v>0</v>
      </c>
      <c r="AI649">
        <f t="shared" si="273"/>
        <v>0</v>
      </c>
      <c r="AJ649">
        <f t="shared" si="274"/>
        <v>0</v>
      </c>
    </row>
    <row r="650" spans="5:36" x14ac:dyDescent="0.2">
      <c r="E650">
        <f t="shared" si="260"/>
        <v>0</v>
      </c>
      <c r="F650">
        <f t="shared" si="250"/>
        <v>0</v>
      </c>
      <c r="G650">
        <f t="shared" si="251"/>
        <v>0</v>
      </c>
      <c r="H650">
        <f t="shared" si="252"/>
        <v>0</v>
      </c>
      <c r="I650">
        <f t="shared" si="261"/>
        <v>0</v>
      </c>
      <c r="J650">
        <f t="shared" si="262"/>
        <v>0</v>
      </c>
      <c r="K650">
        <f t="shared" si="263"/>
        <v>0</v>
      </c>
      <c r="L650">
        <f t="shared" si="264"/>
        <v>0</v>
      </c>
      <c r="M650">
        <f t="shared" si="265"/>
        <v>0</v>
      </c>
      <c r="N650">
        <f t="shared" si="266"/>
        <v>0</v>
      </c>
      <c r="O650">
        <f>IF($B$14,_xlfn.IFNA(INDEX(תמותה!$A$1:$E$121,MATCH(F650,תמותה!$A$1:A$121,0),IF($B$9="זכר",2,4)),1),0)</f>
        <v>0</v>
      </c>
      <c r="P650">
        <f>IF($B$14,_xlfn.IFNA(INDEX('שיפור תמותה'!$A$1:$E$8743,MATCH(F650&amp;G650,'שיפור תמותה'!$C$1:$C$8743,0),IF($B$9="זכר",4,5)),1),0)</f>
        <v>0</v>
      </c>
      <c r="Q650">
        <f>IF($B$14,_xlfn.IFNA(INDEX('שיפור תמותה'!$A$1:$E$8743,MATCH(F650&amp;G650-1,'שיפור תמותה'!$C$1:$C$8743,0),IF($B$9="זכר",4,5)),1),0)</f>
        <v>0</v>
      </c>
      <c r="R650">
        <f t="shared" si="253"/>
        <v>0</v>
      </c>
      <c r="S650">
        <f t="shared" si="254"/>
        <v>0</v>
      </c>
      <c r="T650">
        <f t="shared" si="267"/>
        <v>0</v>
      </c>
      <c r="U650">
        <f t="shared" si="255"/>
        <v>0</v>
      </c>
      <c r="V650">
        <f t="shared" si="256"/>
        <v>0</v>
      </c>
      <c r="W650">
        <f t="shared" si="268"/>
        <v>0</v>
      </c>
      <c r="X650">
        <f>IF($B$15,_xlfn.IFNA(INDEX(תמותה!$A$1:$E$121,MATCH(U650,תמותה!$A$1:A$121,0),IF($B$11="זכר",2,4)),1),0)</f>
        <v>0</v>
      </c>
      <c r="Y650">
        <f>IF($B$15,_xlfn.IFNA(INDEX('שיפור תמותה'!$A$1:$E$8743,MATCH(U650&amp;V650,'שיפור תמותה'!$C$1:$C$8743,0),IF($B$11="זכר",4,5)),1),0)</f>
        <v>0</v>
      </c>
      <c r="Z650">
        <f>IF($B$15,_xlfn.IFNA(INDEX('שיפור תמותה'!$A$1:$E$8743,MATCH(U650&amp;V650-1,'שיפור תמותה'!$C$1:$C$8743,0),IF($B$11="זכר",4,5)),1),0)</f>
        <v>0</v>
      </c>
      <c r="AA650">
        <f t="shared" si="257"/>
        <v>0</v>
      </c>
      <c r="AB650">
        <f t="shared" si="269"/>
        <v>0</v>
      </c>
      <c r="AC650">
        <f>IF($B$15,_xlfn.IFNA(INDEX(תמותה!$A$1:$E$121,MATCH(U650,תמותה!$A$1:A$121,0),IF($B$11="זכר",3,5)),1),0)</f>
        <v>0</v>
      </c>
      <c r="AD650">
        <f t="shared" si="258"/>
        <v>0</v>
      </c>
      <c r="AE650">
        <f t="shared" si="259"/>
        <v>0</v>
      </c>
      <c r="AF650">
        <f t="shared" si="270"/>
        <v>0</v>
      </c>
      <c r="AG650">
        <f t="shared" si="271"/>
        <v>0</v>
      </c>
      <c r="AH650">
        <f t="shared" si="272"/>
        <v>0</v>
      </c>
      <c r="AI650">
        <f t="shared" si="273"/>
        <v>0</v>
      </c>
      <c r="AJ650">
        <f t="shared" si="274"/>
        <v>0</v>
      </c>
    </row>
    <row r="651" spans="5:36" x14ac:dyDescent="0.2">
      <c r="E651">
        <f t="shared" si="260"/>
        <v>0</v>
      </c>
      <c r="F651">
        <f t="shared" si="250"/>
        <v>0</v>
      </c>
      <c r="G651">
        <f t="shared" si="251"/>
        <v>0</v>
      </c>
      <c r="H651">
        <f t="shared" si="252"/>
        <v>0</v>
      </c>
      <c r="I651">
        <f t="shared" si="261"/>
        <v>0</v>
      </c>
      <c r="J651">
        <f t="shared" si="262"/>
        <v>0</v>
      </c>
      <c r="K651">
        <f t="shared" si="263"/>
        <v>0</v>
      </c>
      <c r="L651">
        <f t="shared" si="264"/>
        <v>0</v>
      </c>
      <c r="M651">
        <f t="shared" si="265"/>
        <v>0</v>
      </c>
      <c r="N651">
        <f t="shared" si="266"/>
        <v>0</v>
      </c>
      <c r="O651">
        <f>IF($B$14,_xlfn.IFNA(INDEX(תמותה!$A$1:$E$121,MATCH(F651,תמותה!$A$1:A$121,0),IF($B$9="זכר",2,4)),1),0)</f>
        <v>0</v>
      </c>
      <c r="P651">
        <f>IF($B$14,_xlfn.IFNA(INDEX('שיפור תמותה'!$A$1:$E$8743,MATCH(F651&amp;G651,'שיפור תמותה'!$C$1:$C$8743,0),IF($B$9="זכר",4,5)),1),0)</f>
        <v>0</v>
      </c>
      <c r="Q651">
        <f>IF($B$14,_xlfn.IFNA(INDEX('שיפור תמותה'!$A$1:$E$8743,MATCH(F651&amp;G651-1,'שיפור תמותה'!$C$1:$C$8743,0),IF($B$9="זכר",4,5)),1),0)</f>
        <v>0</v>
      </c>
      <c r="R651">
        <f t="shared" si="253"/>
        <v>0</v>
      </c>
      <c r="S651">
        <f t="shared" si="254"/>
        <v>0</v>
      </c>
      <c r="T651">
        <f t="shared" si="267"/>
        <v>0</v>
      </c>
      <c r="U651">
        <f t="shared" si="255"/>
        <v>0</v>
      </c>
      <c r="V651">
        <f t="shared" si="256"/>
        <v>0</v>
      </c>
      <c r="W651">
        <f t="shared" si="268"/>
        <v>0</v>
      </c>
      <c r="X651">
        <f>IF($B$15,_xlfn.IFNA(INDEX(תמותה!$A$1:$E$121,MATCH(U651,תמותה!$A$1:A$121,0),IF($B$11="זכר",2,4)),1),0)</f>
        <v>0</v>
      </c>
      <c r="Y651">
        <f>IF($B$15,_xlfn.IFNA(INDEX('שיפור תמותה'!$A$1:$E$8743,MATCH(U651&amp;V651,'שיפור תמותה'!$C$1:$C$8743,0),IF($B$11="זכר",4,5)),1),0)</f>
        <v>0</v>
      </c>
      <c r="Z651">
        <f>IF($B$15,_xlfn.IFNA(INDEX('שיפור תמותה'!$A$1:$E$8743,MATCH(U651&amp;V651-1,'שיפור תמותה'!$C$1:$C$8743,0),IF($B$11="זכר",4,5)),1),0)</f>
        <v>0</v>
      </c>
      <c r="AA651">
        <f t="shared" si="257"/>
        <v>0</v>
      </c>
      <c r="AB651">
        <f t="shared" si="269"/>
        <v>0</v>
      </c>
      <c r="AC651">
        <f>IF($B$15,_xlfn.IFNA(INDEX(תמותה!$A$1:$E$121,MATCH(U651,תמותה!$A$1:A$121,0),IF($B$11="זכר",3,5)),1),0)</f>
        <v>0</v>
      </c>
      <c r="AD651">
        <f t="shared" si="258"/>
        <v>0</v>
      </c>
      <c r="AE651">
        <f t="shared" si="259"/>
        <v>0</v>
      </c>
      <c r="AF651">
        <f t="shared" si="270"/>
        <v>0</v>
      </c>
      <c r="AG651">
        <f t="shared" si="271"/>
        <v>0</v>
      </c>
      <c r="AH651">
        <f t="shared" si="272"/>
        <v>0</v>
      </c>
      <c r="AI651">
        <f t="shared" si="273"/>
        <v>0</v>
      </c>
      <c r="AJ651">
        <f t="shared" si="274"/>
        <v>0</v>
      </c>
    </row>
    <row r="652" spans="5:36" x14ac:dyDescent="0.2">
      <c r="E652">
        <f t="shared" si="260"/>
        <v>0</v>
      </c>
      <c r="F652">
        <f t="shared" si="250"/>
        <v>0</v>
      </c>
      <c r="G652">
        <f t="shared" si="251"/>
        <v>0</v>
      </c>
      <c r="H652">
        <f t="shared" si="252"/>
        <v>0</v>
      </c>
      <c r="I652">
        <f t="shared" si="261"/>
        <v>0</v>
      </c>
      <c r="J652">
        <f t="shared" si="262"/>
        <v>0</v>
      </c>
      <c r="K652">
        <f t="shared" si="263"/>
        <v>0</v>
      </c>
      <c r="L652">
        <f t="shared" si="264"/>
        <v>0</v>
      </c>
      <c r="M652">
        <f t="shared" si="265"/>
        <v>0</v>
      </c>
      <c r="N652">
        <f t="shared" si="266"/>
        <v>0</v>
      </c>
      <c r="O652">
        <f>IF($B$14,_xlfn.IFNA(INDEX(תמותה!$A$1:$E$121,MATCH(F652,תמותה!$A$1:A$121,0),IF($B$9="זכר",2,4)),1),0)</f>
        <v>0</v>
      </c>
      <c r="P652">
        <f>IF($B$14,_xlfn.IFNA(INDEX('שיפור תמותה'!$A$1:$E$8743,MATCH(F652&amp;G652,'שיפור תמותה'!$C$1:$C$8743,0),IF($B$9="זכר",4,5)),1),0)</f>
        <v>0</v>
      </c>
      <c r="Q652">
        <f>IF($B$14,_xlfn.IFNA(INDEX('שיפור תמותה'!$A$1:$E$8743,MATCH(F652&amp;G652-1,'שיפור תמותה'!$C$1:$C$8743,0),IF($B$9="זכר",4,5)),1),0)</f>
        <v>0</v>
      </c>
      <c r="R652">
        <f t="shared" si="253"/>
        <v>0</v>
      </c>
      <c r="S652">
        <f t="shared" si="254"/>
        <v>0</v>
      </c>
      <c r="T652">
        <f t="shared" si="267"/>
        <v>0</v>
      </c>
      <c r="U652">
        <f t="shared" si="255"/>
        <v>0</v>
      </c>
      <c r="V652">
        <f t="shared" si="256"/>
        <v>0</v>
      </c>
      <c r="W652">
        <f t="shared" si="268"/>
        <v>0</v>
      </c>
      <c r="X652">
        <f>IF($B$15,_xlfn.IFNA(INDEX(תמותה!$A$1:$E$121,MATCH(U652,תמותה!$A$1:A$121,0),IF($B$11="זכר",2,4)),1),0)</f>
        <v>0</v>
      </c>
      <c r="Y652">
        <f>IF($B$15,_xlfn.IFNA(INDEX('שיפור תמותה'!$A$1:$E$8743,MATCH(U652&amp;V652,'שיפור תמותה'!$C$1:$C$8743,0),IF($B$11="זכר",4,5)),1),0)</f>
        <v>0</v>
      </c>
      <c r="Z652">
        <f>IF($B$15,_xlfn.IFNA(INDEX('שיפור תמותה'!$A$1:$E$8743,MATCH(U652&amp;V652-1,'שיפור תמותה'!$C$1:$C$8743,0),IF($B$11="זכר",4,5)),1),0)</f>
        <v>0</v>
      </c>
      <c r="AA652">
        <f t="shared" si="257"/>
        <v>0</v>
      </c>
      <c r="AB652">
        <f t="shared" si="269"/>
        <v>0</v>
      </c>
      <c r="AC652">
        <f>IF($B$15,_xlfn.IFNA(INDEX(תמותה!$A$1:$E$121,MATCH(U652,תמותה!$A$1:A$121,0),IF($B$11="זכר",3,5)),1),0)</f>
        <v>0</v>
      </c>
      <c r="AD652">
        <f t="shared" si="258"/>
        <v>0</v>
      </c>
      <c r="AE652">
        <f t="shared" si="259"/>
        <v>0</v>
      </c>
      <c r="AF652">
        <f t="shared" si="270"/>
        <v>0</v>
      </c>
      <c r="AG652">
        <f t="shared" si="271"/>
        <v>0</v>
      </c>
      <c r="AH652">
        <f t="shared" si="272"/>
        <v>0</v>
      </c>
      <c r="AI652">
        <f t="shared" si="273"/>
        <v>0</v>
      </c>
      <c r="AJ652">
        <f t="shared" si="274"/>
        <v>0</v>
      </c>
    </row>
    <row r="653" spans="5:36" x14ac:dyDescent="0.2">
      <c r="E653">
        <f t="shared" si="260"/>
        <v>0</v>
      </c>
      <c r="F653">
        <f t="shared" si="250"/>
        <v>0</v>
      </c>
      <c r="G653">
        <f t="shared" si="251"/>
        <v>0</v>
      </c>
      <c r="H653">
        <f t="shared" si="252"/>
        <v>0</v>
      </c>
      <c r="I653">
        <f t="shared" si="261"/>
        <v>0</v>
      </c>
      <c r="J653">
        <f t="shared" si="262"/>
        <v>0</v>
      </c>
      <c r="K653">
        <f t="shared" si="263"/>
        <v>0</v>
      </c>
      <c r="L653">
        <f t="shared" si="264"/>
        <v>0</v>
      </c>
      <c r="M653">
        <f t="shared" si="265"/>
        <v>0</v>
      </c>
      <c r="N653">
        <f t="shared" si="266"/>
        <v>0</v>
      </c>
      <c r="O653">
        <f>IF($B$14,_xlfn.IFNA(INDEX(תמותה!$A$1:$E$121,MATCH(F653,תמותה!$A$1:A$121,0),IF($B$9="זכר",2,4)),1),0)</f>
        <v>0</v>
      </c>
      <c r="P653">
        <f>IF($B$14,_xlfn.IFNA(INDEX('שיפור תמותה'!$A$1:$E$8743,MATCH(F653&amp;G653,'שיפור תמותה'!$C$1:$C$8743,0),IF($B$9="זכר",4,5)),1),0)</f>
        <v>0</v>
      </c>
      <c r="Q653">
        <f>IF($B$14,_xlfn.IFNA(INDEX('שיפור תמותה'!$A$1:$E$8743,MATCH(F653&amp;G653-1,'שיפור תמותה'!$C$1:$C$8743,0),IF($B$9="זכר",4,5)),1),0)</f>
        <v>0</v>
      </c>
      <c r="R653">
        <f t="shared" si="253"/>
        <v>0</v>
      </c>
      <c r="S653">
        <f t="shared" si="254"/>
        <v>0</v>
      </c>
      <c r="T653">
        <f t="shared" si="267"/>
        <v>0</v>
      </c>
      <c r="U653">
        <f t="shared" si="255"/>
        <v>0</v>
      </c>
      <c r="V653">
        <f t="shared" si="256"/>
        <v>0</v>
      </c>
      <c r="W653">
        <f t="shared" si="268"/>
        <v>0</v>
      </c>
      <c r="X653">
        <f>IF($B$15,_xlfn.IFNA(INDEX(תמותה!$A$1:$E$121,MATCH(U653,תמותה!$A$1:A$121,0),IF($B$11="זכר",2,4)),1),0)</f>
        <v>0</v>
      </c>
      <c r="Y653">
        <f>IF($B$15,_xlfn.IFNA(INDEX('שיפור תמותה'!$A$1:$E$8743,MATCH(U653&amp;V653,'שיפור תמותה'!$C$1:$C$8743,0),IF($B$11="זכר",4,5)),1),0)</f>
        <v>0</v>
      </c>
      <c r="Z653">
        <f>IF($B$15,_xlfn.IFNA(INDEX('שיפור תמותה'!$A$1:$E$8743,MATCH(U653&amp;V653-1,'שיפור תמותה'!$C$1:$C$8743,0),IF($B$11="זכר",4,5)),1),0)</f>
        <v>0</v>
      </c>
      <c r="AA653">
        <f t="shared" si="257"/>
        <v>0</v>
      </c>
      <c r="AB653">
        <f t="shared" si="269"/>
        <v>0</v>
      </c>
      <c r="AC653">
        <f>IF($B$15,_xlfn.IFNA(INDEX(תמותה!$A$1:$E$121,MATCH(U653,תמותה!$A$1:A$121,0),IF($B$11="זכר",3,5)),1),0)</f>
        <v>0</v>
      </c>
      <c r="AD653">
        <f t="shared" si="258"/>
        <v>0</v>
      </c>
      <c r="AE653">
        <f t="shared" si="259"/>
        <v>0</v>
      </c>
      <c r="AF653">
        <f t="shared" si="270"/>
        <v>0</v>
      </c>
      <c r="AG653">
        <f t="shared" si="271"/>
        <v>0</v>
      </c>
      <c r="AH653">
        <f t="shared" si="272"/>
        <v>0</v>
      </c>
      <c r="AI653">
        <f t="shared" si="273"/>
        <v>0</v>
      </c>
      <c r="AJ653">
        <f t="shared" si="274"/>
        <v>0</v>
      </c>
    </row>
    <row r="654" spans="5:36" x14ac:dyDescent="0.2">
      <c r="E654">
        <f t="shared" si="260"/>
        <v>0</v>
      </c>
      <c r="F654">
        <f t="shared" si="250"/>
        <v>0</v>
      </c>
      <c r="G654">
        <f t="shared" si="251"/>
        <v>0</v>
      </c>
      <c r="H654">
        <f t="shared" si="252"/>
        <v>0</v>
      </c>
      <c r="I654">
        <f t="shared" si="261"/>
        <v>0</v>
      </c>
      <c r="J654">
        <f t="shared" si="262"/>
        <v>0</v>
      </c>
      <c r="K654">
        <f t="shared" si="263"/>
        <v>0</v>
      </c>
      <c r="L654">
        <f t="shared" si="264"/>
        <v>0</v>
      </c>
      <c r="M654">
        <f t="shared" si="265"/>
        <v>0</v>
      </c>
      <c r="N654">
        <f t="shared" si="266"/>
        <v>0</v>
      </c>
      <c r="O654">
        <f>IF($B$14,_xlfn.IFNA(INDEX(תמותה!$A$1:$E$121,MATCH(F654,תמותה!$A$1:A$121,0),IF($B$9="זכר",2,4)),1),0)</f>
        <v>0</v>
      </c>
      <c r="P654">
        <f>IF($B$14,_xlfn.IFNA(INDEX('שיפור תמותה'!$A$1:$E$8743,MATCH(F654&amp;G654,'שיפור תמותה'!$C$1:$C$8743,0),IF($B$9="זכר",4,5)),1),0)</f>
        <v>0</v>
      </c>
      <c r="Q654">
        <f>IF($B$14,_xlfn.IFNA(INDEX('שיפור תמותה'!$A$1:$E$8743,MATCH(F654&amp;G654-1,'שיפור תמותה'!$C$1:$C$8743,0),IF($B$9="זכר",4,5)),1),0)</f>
        <v>0</v>
      </c>
      <c r="R654">
        <f t="shared" si="253"/>
        <v>0</v>
      </c>
      <c r="S654">
        <f t="shared" si="254"/>
        <v>0</v>
      </c>
      <c r="T654">
        <f t="shared" si="267"/>
        <v>0</v>
      </c>
      <c r="U654">
        <f t="shared" si="255"/>
        <v>0</v>
      </c>
      <c r="V654">
        <f t="shared" si="256"/>
        <v>0</v>
      </c>
      <c r="W654">
        <f t="shared" si="268"/>
        <v>0</v>
      </c>
      <c r="X654">
        <f>IF($B$15,_xlfn.IFNA(INDEX(תמותה!$A$1:$E$121,MATCH(U654,תמותה!$A$1:A$121,0),IF($B$11="זכר",2,4)),1),0)</f>
        <v>0</v>
      </c>
      <c r="Y654">
        <f>IF($B$15,_xlfn.IFNA(INDEX('שיפור תמותה'!$A$1:$E$8743,MATCH(U654&amp;V654,'שיפור תמותה'!$C$1:$C$8743,0),IF($B$11="זכר",4,5)),1),0)</f>
        <v>0</v>
      </c>
      <c r="Z654">
        <f>IF($B$15,_xlfn.IFNA(INDEX('שיפור תמותה'!$A$1:$E$8743,MATCH(U654&amp;V654-1,'שיפור תמותה'!$C$1:$C$8743,0),IF($B$11="זכר",4,5)),1),0)</f>
        <v>0</v>
      </c>
      <c r="AA654">
        <f t="shared" si="257"/>
        <v>0</v>
      </c>
      <c r="AB654">
        <f t="shared" si="269"/>
        <v>0</v>
      </c>
      <c r="AC654">
        <f>IF($B$15,_xlfn.IFNA(INDEX(תמותה!$A$1:$E$121,MATCH(U654,תמותה!$A$1:A$121,0),IF($B$11="זכר",3,5)),1),0)</f>
        <v>0</v>
      </c>
      <c r="AD654">
        <f t="shared" si="258"/>
        <v>0</v>
      </c>
      <c r="AE654">
        <f t="shared" si="259"/>
        <v>0</v>
      </c>
      <c r="AF654">
        <f t="shared" si="270"/>
        <v>0</v>
      </c>
      <c r="AG654">
        <f t="shared" si="271"/>
        <v>0</v>
      </c>
      <c r="AH654">
        <f t="shared" si="272"/>
        <v>0</v>
      </c>
      <c r="AI654">
        <f t="shared" si="273"/>
        <v>0</v>
      </c>
      <c r="AJ654">
        <f t="shared" si="274"/>
        <v>0</v>
      </c>
    </row>
    <row r="655" spans="5:36" x14ac:dyDescent="0.2">
      <c r="E655">
        <f t="shared" si="260"/>
        <v>0</v>
      </c>
      <c r="F655">
        <f t="shared" si="250"/>
        <v>0</v>
      </c>
      <c r="G655">
        <f t="shared" si="251"/>
        <v>0</v>
      </c>
      <c r="H655">
        <f t="shared" si="252"/>
        <v>0</v>
      </c>
      <c r="I655">
        <f t="shared" si="261"/>
        <v>0</v>
      </c>
      <c r="J655">
        <f t="shared" si="262"/>
        <v>0</v>
      </c>
      <c r="K655">
        <f t="shared" si="263"/>
        <v>0</v>
      </c>
      <c r="L655">
        <f t="shared" si="264"/>
        <v>0</v>
      </c>
      <c r="M655">
        <f t="shared" si="265"/>
        <v>0</v>
      </c>
      <c r="N655">
        <f t="shared" si="266"/>
        <v>0</v>
      </c>
      <c r="O655">
        <f>IF($B$14,_xlfn.IFNA(INDEX(תמותה!$A$1:$E$121,MATCH(F655,תמותה!$A$1:A$121,0),IF($B$9="זכר",2,4)),1),0)</f>
        <v>0</v>
      </c>
      <c r="P655">
        <f>IF($B$14,_xlfn.IFNA(INDEX('שיפור תמותה'!$A$1:$E$8743,MATCH(F655&amp;G655,'שיפור תמותה'!$C$1:$C$8743,0),IF($B$9="זכר",4,5)),1),0)</f>
        <v>0</v>
      </c>
      <c r="Q655">
        <f>IF($B$14,_xlfn.IFNA(INDEX('שיפור תמותה'!$A$1:$E$8743,MATCH(F655&amp;G655-1,'שיפור תמותה'!$C$1:$C$8743,0),IF($B$9="זכר",4,5)),1),0)</f>
        <v>0</v>
      </c>
      <c r="R655">
        <f t="shared" si="253"/>
        <v>0</v>
      </c>
      <c r="S655">
        <f t="shared" si="254"/>
        <v>0</v>
      </c>
      <c r="T655">
        <f t="shared" si="267"/>
        <v>0</v>
      </c>
      <c r="U655">
        <f t="shared" si="255"/>
        <v>0</v>
      </c>
      <c r="V655">
        <f t="shared" si="256"/>
        <v>0</v>
      </c>
      <c r="W655">
        <f t="shared" si="268"/>
        <v>0</v>
      </c>
      <c r="X655">
        <f>IF($B$15,_xlfn.IFNA(INDEX(תמותה!$A$1:$E$121,MATCH(U655,תמותה!$A$1:A$121,0),IF($B$11="זכר",2,4)),1),0)</f>
        <v>0</v>
      </c>
      <c r="Y655">
        <f>IF($B$15,_xlfn.IFNA(INDEX('שיפור תמותה'!$A$1:$E$8743,MATCH(U655&amp;V655,'שיפור תמותה'!$C$1:$C$8743,0),IF($B$11="זכר",4,5)),1),0)</f>
        <v>0</v>
      </c>
      <c r="Z655">
        <f>IF($B$15,_xlfn.IFNA(INDEX('שיפור תמותה'!$A$1:$E$8743,MATCH(U655&amp;V655-1,'שיפור תמותה'!$C$1:$C$8743,0),IF($B$11="זכר",4,5)),1),0)</f>
        <v>0</v>
      </c>
      <c r="AA655">
        <f t="shared" si="257"/>
        <v>0</v>
      </c>
      <c r="AB655">
        <f t="shared" si="269"/>
        <v>0</v>
      </c>
      <c r="AC655">
        <f>IF($B$15,_xlfn.IFNA(INDEX(תמותה!$A$1:$E$121,MATCH(U655,תמותה!$A$1:A$121,0),IF($B$11="זכר",3,5)),1),0)</f>
        <v>0</v>
      </c>
      <c r="AD655">
        <f t="shared" si="258"/>
        <v>0</v>
      </c>
      <c r="AE655">
        <f t="shared" si="259"/>
        <v>0</v>
      </c>
      <c r="AF655">
        <f t="shared" si="270"/>
        <v>0</v>
      </c>
      <c r="AG655">
        <f t="shared" si="271"/>
        <v>0</v>
      </c>
      <c r="AH655">
        <f t="shared" si="272"/>
        <v>0</v>
      </c>
      <c r="AI655">
        <f t="shared" si="273"/>
        <v>0</v>
      </c>
      <c r="AJ655">
        <f t="shared" si="274"/>
        <v>0</v>
      </c>
    </row>
    <row r="656" spans="5:36" x14ac:dyDescent="0.2">
      <c r="E656">
        <f t="shared" si="260"/>
        <v>0</v>
      </c>
      <c r="F656">
        <f t="shared" si="250"/>
        <v>0</v>
      </c>
      <c r="G656">
        <f t="shared" si="251"/>
        <v>0</v>
      </c>
      <c r="H656">
        <f t="shared" si="252"/>
        <v>0</v>
      </c>
      <c r="I656">
        <f t="shared" si="261"/>
        <v>0</v>
      </c>
      <c r="J656">
        <f t="shared" si="262"/>
        <v>0</v>
      </c>
      <c r="K656">
        <f t="shared" si="263"/>
        <v>0</v>
      </c>
      <c r="L656">
        <f t="shared" si="264"/>
        <v>0</v>
      </c>
      <c r="M656">
        <f t="shared" si="265"/>
        <v>0</v>
      </c>
      <c r="N656">
        <f t="shared" si="266"/>
        <v>0</v>
      </c>
      <c r="O656">
        <f>IF($B$14,_xlfn.IFNA(INDEX(תמותה!$A$1:$E$121,MATCH(F656,תמותה!$A$1:A$121,0),IF($B$9="זכר",2,4)),1),0)</f>
        <v>0</v>
      </c>
      <c r="P656">
        <f>IF($B$14,_xlfn.IFNA(INDEX('שיפור תמותה'!$A$1:$E$8743,MATCH(F656&amp;G656,'שיפור תמותה'!$C$1:$C$8743,0),IF($B$9="זכר",4,5)),1),0)</f>
        <v>0</v>
      </c>
      <c r="Q656">
        <f>IF($B$14,_xlfn.IFNA(INDEX('שיפור תמותה'!$A$1:$E$8743,MATCH(F656&amp;G656-1,'שיפור תמותה'!$C$1:$C$8743,0),IF($B$9="זכר",4,5)),1),0)</f>
        <v>0</v>
      </c>
      <c r="R656">
        <f t="shared" si="253"/>
        <v>0</v>
      </c>
      <c r="S656">
        <f t="shared" si="254"/>
        <v>0</v>
      </c>
      <c r="T656">
        <f t="shared" si="267"/>
        <v>0</v>
      </c>
      <c r="U656">
        <f t="shared" si="255"/>
        <v>0</v>
      </c>
      <c r="V656">
        <f t="shared" si="256"/>
        <v>0</v>
      </c>
      <c r="W656">
        <f t="shared" si="268"/>
        <v>0</v>
      </c>
      <c r="X656">
        <f>IF($B$15,_xlfn.IFNA(INDEX(תמותה!$A$1:$E$121,MATCH(U656,תמותה!$A$1:A$121,0),IF($B$11="זכר",2,4)),1),0)</f>
        <v>0</v>
      </c>
      <c r="Y656">
        <f>IF($B$15,_xlfn.IFNA(INDEX('שיפור תמותה'!$A$1:$E$8743,MATCH(U656&amp;V656,'שיפור תמותה'!$C$1:$C$8743,0),IF($B$11="זכר",4,5)),1),0)</f>
        <v>0</v>
      </c>
      <c r="Z656">
        <f>IF($B$15,_xlfn.IFNA(INDEX('שיפור תמותה'!$A$1:$E$8743,MATCH(U656&amp;V656-1,'שיפור תמותה'!$C$1:$C$8743,0),IF($B$11="זכר",4,5)),1),0)</f>
        <v>0</v>
      </c>
      <c r="AA656">
        <f t="shared" si="257"/>
        <v>0</v>
      </c>
      <c r="AB656">
        <f t="shared" si="269"/>
        <v>0</v>
      </c>
      <c r="AC656">
        <f>IF($B$15,_xlfn.IFNA(INDEX(תמותה!$A$1:$E$121,MATCH(U656,תמותה!$A$1:A$121,0),IF($B$11="זכר",3,5)),1),0)</f>
        <v>0</v>
      </c>
      <c r="AD656">
        <f t="shared" si="258"/>
        <v>0</v>
      </c>
      <c r="AE656">
        <f t="shared" si="259"/>
        <v>0</v>
      </c>
      <c r="AF656">
        <f t="shared" si="270"/>
        <v>0</v>
      </c>
      <c r="AG656">
        <f t="shared" si="271"/>
        <v>0</v>
      </c>
      <c r="AH656">
        <f t="shared" si="272"/>
        <v>0</v>
      </c>
      <c r="AI656">
        <f t="shared" si="273"/>
        <v>0</v>
      </c>
      <c r="AJ656">
        <f t="shared" si="274"/>
        <v>0</v>
      </c>
    </row>
    <row r="657" spans="5:36" x14ac:dyDescent="0.2">
      <c r="E657">
        <f t="shared" si="260"/>
        <v>0</v>
      </c>
      <c r="F657">
        <f t="shared" si="250"/>
        <v>0</v>
      </c>
      <c r="G657">
        <f t="shared" si="251"/>
        <v>0</v>
      </c>
      <c r="H657">
        <f t="shared" si="252"/>
        <v>0</v>
      </c>
      <c r="I657">
        <f t="shared" si="261"/>
        <v>0</v>
      </c>
      <c r="J657">
        <f t="shared" si="262"/>
        <v>0</v>
      </c>
      <c r="K657">
        <f t="shared" si="263"/>
        <v>0</v>
      </c>
      <c r="L657">
        <f t="shared" si="264"/>
        <v>0</v>
      </c>
      <c r="M657">
        <f t="shared" si="265"/>
        <v>0</v>
      </c>
      <c r="N657">
        <f t="shared" si="266"/>
        <v>0</v>
      </c>
      <c r="O657">
        <f>IF($B$14,_xlfn.IFNA(INDEX(תמותה!$A$1:$E$121,MATCH(F657,תמותה!$A$1:A$121,0),IF($B$9="זכר",2,4)),1),0)</f>
        <v>0</v>
      </c>
      <c r="P657">
        <f>IF($B$14,_xlfn.IFNA(INDEX('שיפור תמותה'!$A$1:$E$8743,MATCH(F657&amp;G657,'שיפור תמותה'!$C$1:$C$8743,0),IF($B$9="זכר",4,5)),1),0)</f>
        <v>0</v>
      </c>
      <c r="Q657">
        <f>IF($B$14,_xlfn.IFNA(INDEX('שיפור תמותה'!$A$1:$E$8743,MATCH(F657&amp;G657-1,'שיפור תמותה'!$C$1:$C$8743,0),IF($B$9="זכר",4,5)),1),0)</f>
        <v>0</v>
      </c>
      <c r="R657">
        <f t="shared" si="253"/>
        <v>0</v>
      </c>
      <c r="S657">
        <f t="shared" si="254"/>
        <v>0</v>
      </c>
      <c r="T657">
        <f t="shared" si="267"/>
        <v>0</v>
      </c>
      <c r="U657">
        <f t="shared" si="255"/>
        <v>0</v>
      </c>
      <c r="V657">
        <f t="shared" si="256"/>
        <v>0</v>
      </c>
      <c r="W657">
        <f t="shared" si="268"/>
        <v>0</v>
      </c>
      <c r="X657">
        <f>IF($B$15,_xlfn.IFNA(INDEX(תמותה!$A$1:$E$121,MATCH(U657,תמותה!$A$1:A$121,0),IF($B$11="זכר",2,4)),1),0)</f>
        <v>0</v>
      </c>
      <c r="Y657">
        <f>IF($B$15,_xlfn.IFNA(INDEX('שיפור תמותה'!$A$1:$E$8743,MATCH(U657&amp;V657,'שיפור תמותה'!$C$1:$C$8743,0),IF($B$11="זכר",4,5)),1),0)</f>
        <v>0</v>
      </c>
      <c r="Z657">
        <f>IF($B$15,_xlfn.IFNA(INDEX('שיפור תמותה'!$A$1:$E$8743,MATCH(U657&amp;V657-1,'שיפור תמותה'!$C$1:$C$8743,0),IF($B$11="זכר",4,5)),1),0)</f>
        <v>0</v>
      </c>
      <c r="AA657">
        <f t="shared" si="257"/>
        <v>0</v>
      </c>
      <c r="AB657">
        <f t="shared" si="269"/>
        <v>0</v>
      </c>
      <c r="AC657">
        <f>IF($B$15,_xlfn.IFNA(INDEX(תמותה!$A$1:$E$121,MATCH(U657,תמותה!$A$1:A$121,0),IF($B$11="זכר",3,5)),1),0)</f>
        <v>0</v>
      </c>
      <c r="AD657">
        <f t="shared" si="258"/>
        <v>0</v>
      </c>
      <c r="AE657">
        <f t="shared" si="259"/>
        <v>0</v>
      </c>
      <c r="AF657">
        <f t="shared" si="270"/>
        <v>0</v>
      </c>
      <c r="AG657">
        <f t="shared" si="271"/>
        <v>0</v>
      </c>
      <c r="AH657">
        <f t="shared" si="272"/>
        <v>0</v>
      </c>
      <c r="AI657">
        <f t="shared" si="273"/>
        <v>0</v>
      </c>
      <c r="AJ657">
        <f t="shared" si="274"/>
        <v>0</v>
      </c>
    </row>
    <row r="658" spans="5:36" x14ac:dyDescent="0.2">
      <c r="E658">
        <f t="shared" si="260"/>
        <v>0</v>
      </c>
      <c r="F658">
        <f t="shared" si="250"/>
        <v>0</v>
      </c>
      <c r="G658">
        <f t="shared" si="251"/>
        <v>0</v>
      </c>
      <c r="H658">
        <f t="shared" si="252"/>
        <v>0</v>
      </c>
      <c r="I658">
        <f t="shared" si="261"/>
        <v>0</v>
      </c>
      <c r="J658">
        <f t="shared" si="262"/>
        <v>0</v>
      </c>
      <c r="K658">
        <f t="shared" si="263"/>
        <v>0</v>
      </c>
      <c r="L658">
        <f t="shared" si="264"/>
        <v>0</v>
      </c>
      <c r="M658">
        <f t="shared" si="265"/>
        <v>0</v>
      </c>
      <c r="N658">
        <f t="shared" si="266"/>
        <v>0</v>
      </c>
      <c r="O658">
        <f>IF($B$14,_xlfn.IFNA(INDEX(תמותה!$A$1:$E$121,MATCH(F658,תמותה!$A$1:A$121,0),IF($B$9="זכר",2,4)),1),0)</f>
        <v>0</v>
      </c>
      <c r="P658">
        <f>IF($B$14,_xlfn.IFNA(INDEX('שיפור תמותה'!$A$1:$E$8743,MATCH(F658&amp;G658,'שיפור תמותה'!$C$1:$C$8743,0),IF($B$9="זכר",4,5)),1),0)</f>
        <v>0</v>
      </c>
      <c r="Q658">
        <f>IF($B$14,_xlfn.IFNA(INDEX('שיפור תמותה'!$A$1:$E$8743,MATCH(F658&amp;G658-1,'שיפור תמותה'!$C$1:$C$8743,0),IF($B$9="זכר",4,5)),1),0)</f>
        <v>0</v>
      </c>
      <c r="R658">
        <f t="shared" si="253"/>
        <v>0</v>
      </c>
      <c r="S658">
        <f t="shared" si="254"/>
        <v>0</v>
      </c>
      <c r="T658">
        <f t="shared" si="267"/>
        <v>0</v>
      </c>
      <c r="U658">
        <f t="shared" si="255"/>
        <v>0</v>
      </c>
      <c r="V658">
        <f t="shared" si="256"/>
        <v>0</v>
      </c>
      <c r="W658">
        <f t="shared" si="268"/>
        <v>0</v>
      </c>
      <c r="X658">
        <f>IF($B$15,_xlfn.IFNA(INDEX(תמותה!$A$1:$E$121,MATCH(U658,תמותה!$A$1:A$121,0),IF($B$11="זכר",2,4)),1),0)</f>
        <v>0</v>
      </c>
      <c r="Y658">
        <f>IF($B$15,_xlfn.IFNA(INDEX('שיפור תמותה'!$A$1:$E$8743,MATCH(U658&amp;V658,'שיפור תמותה'!$C$1:$C$8743,0),IF($B$11="זכר",4,5)),1),0)</f>
        <v>0</v>
      </c>
      <c r="Z658">
        <f>IF($B$15,_xlfn.IFNA(INDEX('שיפור תמותה'!$A$1:$E$8743,MATCH(U658&amp;V658-1,'שיפור תמותה'!$C$1:$C$8743,0),IF($B$11="זכר",4,5)),1),0)</f>
        <v>0</v>
      </c>
      <c r="AA658">
        <f t="shared" si="257"/>
        <v>0</v>
      </c>
      <c r="AB658">
        <f t="shared" si="269"/>
        <v>0</v>
      </c>
      <c r="AC658">
        <f>IF($B$15,_xlfn.IFNA(INDEX(תמותה!$A$1:$E$121,MATCH(U658,תמותה!$A$1:A$121,0),IF($B$11="זכר",3,5)),1),0)</f>
        <v>0</v>
      </c>
      <c r="AD658">
        <f t="shared" si="258"/>
        <v>0</v>
      </c>
      <c r="AE658">
        <f t="shared" si="259"/>
        <v>0</v>
      </c>
      <c r="AF658">
        <f t="shared" si="270"/>
        <v>0</v>
      </c>
      <c r="AG658">
        <f t="shared" si="271"/>
        <v>0</v>
      </c>
      <c r="AH658">
        <f t="shared" si="272"/>
        <v>0</v>
      </c>
      <c r="AI658">
        <f t="shared" si="273"/>
        <v>0</v>
      </c>
      <c r="AJ658">
        <f t="shared" si="274"/>
        <v>0</v>
      </c>
    </row>
    <row r="659" spans="5:36" x14ac:dyDescent="0.2">
      <c r="E659">
        <f t="shared" si="260"/>
        <v>0</v>
      </c>
      <c r="F659">
        <f t="shared" si="250"/>
        <v>0</v>
      </c>
      <c r="G659">
        <f t="shared" si="251"/>
        <v>0</v>
      </c>
      <c r="H659">
        <f t="shared" si="252"/>
        <v>0</v>
      </c>
      <c r="I659">
        <f t="shared" si="261"/>
        <v>0</v>
      </c>
      <c r="J659">
        <f t="shared" si="262"/>
        <v>0</v>
      </c>
      <c r="K659">
        <f t="shared" si="263"/>
        <v>0</v>
      </c>
      <c r="L659">
        <f t="shared" si="264"/>
        <v>0</v>
      </c>
      <c r="M659">
        <f t="shared" si="265"/>
        <v>0</v>
      </c>
      <c r="N659">
        <f t="shared" si="266"/>
        <v>0</v>
      </c>
      <c r="O659">
        <f>IF($B$14,_xlfn.IFNA(INDEX(תמותה!$A$1:$E$121,MATCH(F659,תמותה!$A$1:A$121,0),IF($B$9="זכר",2,4)),1),0)</f>
        <v>0</v>
      </c>
      <c r="P659">
        <f>IF($B$14,_xlfn.IFNA(INDEX('שיפור תמותה'!$A$1:$E$8743,MATCH(F659&amp;G659,'שיפור תמותה'!$C$1:$C$8743,0),IF($B$9="זכר",4,5)),1),0)</f>
        <v>0</v>
      </c>
      <c r="Q659">
        <f>IF($B$14,_xlfn.IFNA(INDEX('שיפור תמותה'!$A$1:$E$8743,MATCH(F659&amp;G659-1,'שיפור תמותה'!$C$1:$C$8743,0),IF($B$9="זכר",4,5)),1),0)</f>
        <v>0</v>
      </c>
      <c r="R659">
        <f t="shared" si="253"/>
        <v>0</v>
      </c>
      <c r="S659">
        <f t="shared" si="254"/>
        <v>0</v>
      </c>
      <c r="T659">
        <f t="shared" si="267"/>
        <v>0</v>
      </c>
      <c r="U659">
        <f t="shared" si="255"/>
        <v>0</v>
      </c>
      <c r="V659">
        <f t="shared" si="256"/>
        <v>0</v>
      </c>
      <c r="W659">
        <f t="shared" si="268"/>
        <v>0</v>
      </c>
      <c r="X659">
        <f>IF($B$15,_xlfn.IFNA(INDEX(תמותה!$A$1:$E$121,MATCH(U659,תמותה!$A$1:A$121,0),IF($B$11="זכר",2,4)),1),0)</f>
        <v>0</v>
      </c>
      <c r="Y659">
        <f>IF($B$15,_xlfn.IFNA(INDEX('שיפור תמותה'!$A$1:$E$8743,MATCH(U659&amp;V659,'שיפור תמותה'!$C$1:$C$8743,0),IF($B$11="זכר",4,5)),1),0)</f>
        <v>0</v>
      </c>
      <c r="Z659">
        <f>IF($B$15,_xlfn.IFNA(INDEX('שיפור תמותה'!$A$1:$E$8743,MATCH(U659&amp;V659-1,'שיפור תמותה'!$C$1:$C$8743,0),IF($B$11="זכר",4,5)),1),0)</f>
        <v>0</v>
      </c>
      <c r="AA659">
        <f t="shared" si="257"/>
        <v>0</v>
      </c>
      <c r="AB659">
        <f t="shared" si="269"/>
        <v>0</v>
      </c>
      <c r="AC659">
        <f>IF($B$15,_xlfn.IFNA(INDEX(תמותה!$A$1:$E$121,MATCH(U659,תמותה!$A$1:A$121,0),IF($B$11="זכר",3,5)),1),0)</f>
        <v>0</v>
      </c>
      <c r="AD659">
        <f t="shared" si="258"/>
        <v>0</v>
      </c>
      <c r="AE659">
        <f t="shared" si="259"/>
        <v>0</v>
      </c>
      <c r="AF659">
        <f t="shared" si="270"/>
        <v>0</v>
      </c>
      <c r="AG659">
        <f t="shared" si="271"/>
        <v>0</v>
      </c>
      <c r="AH659">
        <f t="shared" si="272"/>
        <v>0</v>
      </c>
      <c r="AI659">
        <f t="shared" si="273"/>
        <v>0</v>
      </c>
      <c r="AJ659">
        <f t="shared" si="274"/>
        <v>0</v>
      </c>
    </row>
    <row r="660" spans="5:36" x14ac:dyDescent="0.2">
      <c r="E660">
        <f t="shared" si="260"/>
        <v>0</v>
      </c>
      <c r="F660">
        <f t="shared" si="250"/>
        <v>0</v>
      </c>
      <c r="G660">
        <f t="shared" si="251"/>
        <v>0</v>
      </c>
      <c r="H660">
        <f t="shared" si="252"/>
        <v>0</v>
      </c>
      <c r="I660">
        <f t="shared" si="261"/>
        <v>0</v>
      </c>
      <c r="J660">
        <f t="shared" si="262"/>
        <v>0</v>
      </c>
      <c r="K660">
        <f t="shared" si="263"/>
        <v>0</v>
      </c>
      <c r="L660">
        <f t="shared" si="264"/>
        <v>0</v>
      </c>
      <c r="M660">
        <f t="shared" si="265"/>
        <v>0</v>
      </c>
      <c r="N660">
        <f t="shared" si="266"/>
        <v>0</v>
      </c>
      <c r="O660">
        <f>IF($B$14,_xlfn.IFNA(INDEX(תמותה!$A$1:$E$121,MATCH(F660,תמותה!$A$1:A$121,0),IF($B$9="זכר",2,4)),1),0)</f>
        <v>0</v>
      </c>
      <c r="P660">
        <f>IF($B$14,_xlfn.IFNA(INDEX('שיפור תמותה'!$A$1:$E$8743,MATCH(F660&amp;G660,'שיפור תמותה'!$C$1:$C$8743,0),IF($B$9="זכר",4,5)),1),0)</f>
        <v>0</v>
      </c>
      <c r="Q660">
        <f>IF($B$14,_xlfn.IFNA(INDEX('שיפור תמותה'!$A$1:$E$8743,MATCH(F660&amp;G660-1,'שיפור תמותה'!$C$1:$C$8743,0),IF($B$9="זכר",4,5)),1),0)</f>
        <v>0</v>
      </c>
      <c r="R660">
        <f t="shared" si="253"/>
        <v>0</v>
      </c>
      <c r="S660">
        <f t="shared" si="254"/>
        <v>0</v>
      </c>
      <c r="T660">
        <f t="shared" si="267"/>
        <v>0</v>
      </c>
      <c r="U660">
        <f t="shared" si="255"/>
        <v>0</v>
      </c>
      <c r="V660">
        <f t="shared" si="256"/>
        <v>0</v>
      </c>
      <c r="W660">
        <f t="shared" si="268"/>
        <v>0</v>
      </c>
      <c r="X660">
        <f>IF($B$15,_xlfn.IFNA(INDEX(תמותה!$A$1:$E$121,MATCH(U660,תמותה!$A$1:A$121,0),IF($B$11="זכר",2,4)),1),0)</f>
        <v>0</v>
      </c>
      <c r="Y660">
        <f>IF($B$15,_xlfn.IFNA(INDEX('שיפור תמותה'!$A$1:$E$8743,MATCH(U660&amp;V660,'שיפור תמותה'!$C$1:$C$8743,0),IF($B$11="זכר",4,5)),1),0)</f>
        <v>0</v>
      </c>
      <c r="Z660">
        <f>IF($B$15,_xlfn.IFNA(INDEX('שיפור תמותה'!$A$1:$E$8743,MATCH(U660&amp;V660-1,'שיפור תמותה'!$C$1:$C$8743,0),IF($B$11="זכר",4,5)),1),0)</f>
        <v>0</v>
      </c>
      <c r="AA660">
        <f t="shared" si="257"/>
        <v>0</v>
      </c>
      <c r="AB660">
        <f t="shared" si="269"/>
        <v>0</v>
      </c>
      <c r="AC660">
        <f>IF($B$15,_xlfn.IFNA(INDEX(תמותה!$A$1:$E$121,MATCH(U660,תמותה!$A$1:A$121,0),IF($B$11="זכר",3,5)),1),0)</f>
        <v>0</v>
      </c>
      <c r="AD660">
        <f t="shared" si="258"/>
        <v>0</v>
      </c>
      <c r="AE660">
        <f t="shared" si="259"/>
        <v>0</v>
      </c>
      <c r="AF660">
        <f t="shared" si="270"/>
        <v>0</v>
      </c>
      <c r="AG660">
        <f t="shared" si="271"/>
        <v>0</v>
      </c>
      <c r="AH660">
        <f t="shared" si="272"/>
        <v>0</v>
      </c>
      <c r="AI660">
        <f t="shared" si="273"/>
        <v>0</v>
      </c>
      <c r="AJ660">
        <f t="shared" si="274"/>
        <v>0</v>
      </c>
    </row>
    <row r="661" spans="5:36" x14ac:dyDescent="0.2">
      <c r="E661">
        <f t="shared" si="260"/>
        <v>0</v>
      </c>
      <c r="F661">
        <f t="shared" si="250"/>
        <v>0</v>
      </c>
      <c r="G661">
        <f t="shared" si="251"/>
        <v>0</v>
      </c>
      <c r="H661">
        <f t="shared" si="252"/>
        <v>0</v>
      </c>
      <c r="I661">
        <f t="shared" si="261"/>
        <v>0</v>
      </c>
      <c r="J661">
        <f t="shared" si="262"/>
        <v>0</v>
      </c>
      <c r="K661">
        <f t="shared" si="263"/>
        <v>0</v>
      </c>
      <c r="L661">
        <f t="shared" si="264"/>
        <v>0</v>
      </c>
      <c r="M661">
        <f t="shared" si="265"/>
        <v>0</v>
      </c>
      <c r="N661">
        <f t="shared" si="266"/>
        <v>0</v>
      </c>
      <c r="O661">
        <f>IF($B$14,_xlfn.IFNA(INDEX(תמותה!$A$1:$E$121,MATCH(F661,תמותה!$A$1:A$121,0),IF($B$9="זכר",2,4)),1),0)</f>
        <v>0</v>
      </c>
      <c r="P661">
        <f>IF($B$14,_xlfn.IFNA(INDEX('שיפור תמותה'!$A$1:$E$8743,MATCH(F661&amp;G661,'שיפור תמותה'!$C$1:$C$8743,0),IF($B$9="זכר",4,5)),1),0)</f>
        <v>0</v>
      </c>
      <c r="Q661">
        <f>IF($B$14,_xlfn.IFNA(INDEX('שיפור תמותה'!$A$1:$E$8743,MATCH(F661&amp;G661-1,'שיפור תמותה'!$C$1:$C$8743,0),IF($B$9="זכר",4,5)),1),0)</f>
        <v>0</v>
      </c>
      <c r="R661">
        <f t="shared" si="253"/>
        <v>0</v>
      </c>
      <c r="S661">
        <f t="shared" si="254"/>
        <v>0</v>
      </c>
      <c r="T661">
        <f t="shared" si="267"/>
        <v>0</v>
      </c>
      <c r="U661">
        <f t="shared" si="255"/>
        <v>0</v>
      </c>
      <c r="V661">
        <f t="shared" si="256"/>
        <v>0</v>
      </c>
      <c r="W661">
        <f t="shared" si="268"/>
        <v>0</v>
      </c>
      <c r="X661">
        <f>IF($B$15,_xlfn.IFNA(INDEX(תמותה!$A$1:$E$121,MATCH(U661,תמותה!$A$1:A$121,0),IF($B$11="זכר",2,4)),1),0)</f>
        <v>0</v>
      </c>
      <c r="Y661">
        <f>IF($B$15,_xlfn.IFNA(INDEX('שיפור תמותה'!$A$1:$E$8743,MATCH(U661&amp;V661,'שיפור תמותה'!$C$1:$C$8743,0),IF($B$11="זכר",4,5)),1),0)</f>
        <v>0</v>
      </c>
      <c r="Z661">
        <f>IF($B$15,_xlfn.IFNA(INDEX('שיפור תמותה'!$A$1:$E$8743,MATCH(U661&amp;V661-1,'שיפור תמותה'!$C$1:$C$8743,0),IF($B$11="זכר",4,5)),1),0)</f>
        <v>0</v>
      </c>
      <c r="AA661">
        <f t="shared" si="257"/>
        <v>0</v>
      </c>
      <c r="AB661">
        <f t="shared" si="269"/>
        <v>0</v>
      </c>
      <c r="AC661">
        <f>IF($B$15,_xlfn.IFNA(INDEX(תמותה!$A$1:$E$121,MATCH(U661,תמותה!$A$1:A$121,0),IF($B$11="זכר",3,5)),1),0)</f>
        <v>0</v>
      </c>
      <c r="AD661">
        <f t="shared" si="258"/>
        <v>0</v>
      </c>
      <c r="AE661">
        <f t="shared" si="259"/>
        <v>0</v>
      </c>
      <c r="AF661">
        <f t="shared" si="270"/>
        <v>0</v>
      </c>
      <c r="AG661">
        <f t="shared" si="271"/>
        <v>0</v>
      </c>
      <c r="AH661">
        <f t="shared" si="272"/>
        <v>0</v>
      </c>
      <c r="AI661">
        <f t="shared" si="273"/>
        <v>0</v>
      </c>
      <c r="AJ661">
        <f t="shared" si="274"/>
        <v>0</v>
      </c>
    </row>
    <row r="662" spans="5:36" x14ac:dyDescent="0.2">
      <c r="E662">
        <f t="shared" si="260"/>
        <v>0</v>
      </c>
      <c r="F662">
        <f t="shared" si="250"/>
        <v>0</v>
      </c>
      <c r="G662">
        <f t="shared" si="251"/>
        <v>0</v>
      </c>
      <c r="H662">
        <f t="shared" si="252"/>
        <v>0</v>
      </c>
      <c r="I662">
        <f t="shared" si="261"/>
        <v>0</v>
      </c>
      <c r="J662">
        <f t="shared" si="262"/>
        <v>0</v>
      </c>
      <c r="K662">
        <f t="shared" si="263"/>
        <v>0</v>
      </c>
      <c r="L662">
        <f t="shared" si="264"/>
        <v>0</v>
      </c>
      <c r="M662">
        <f t="shared" si="265"/>
        <v>0</v>
      </c>
      <c r="N662">
        <f t="shared" si="266"/>
        <v>0</v>
      </c>
      <c r="O662">
        <f>IF($B$14,_xlfn.IFNA(INDEX(תמותה!$A$1:$E$121,MATCH(F662,תמותה!$A$1:A$121,0),IF($B$9="זכר",2,4)),1),0)</f>
        <v>0</v>
      </c>
      <c r="P662">
        <f>IF($B$14,_xlfn.IFNA(INDEX('שיפור תמותה'!$A$1:$E$8743,MATCH(F662&amp;G662,'שיפור תמותה'!$C$1:$C$8743,0),IF($B$9="זכר",4,5)),1),0)</f>
        <v>0</v>
      </c>
      <c r="Q662">
        <f>IF($B$14,_xlfn.IFNA(INDEX('שיפור תמותה'!$A$1:$E$8743,MATCH(F662&amp;G662-1,'שיפור תמותה'!$C$1:$C$8743,0),IF($B$9="זכר",4,5)),1),0)</f>
        <v>0</v>
      </c>
      <c r="R662">
        <f t="shared" si="253"/>
        <v>0</v>
      </c>
      <c r="S662">
        <f t="shared" si="254"/>
        <v>0</v>
      </c>
      <c r="T662">
        <f t="shared" si="267"/>
        <v>0</v>
      </c>
      <c r="U662">
        <f t="shared" si="255"/>
        <v>0</v>
      </c>
      <c r="V662">
        <f t="shared" si="256"/>
        <v>0</v>
      </c>
      <c r="W662">
        <f t="shared" si="268"/>
        <v>0</v>
      </c>
      <c r="X662">
        <f>IF($B$15,_xlfn.IFNA(INDEX(תמותה!$A$1:$E$121,MATCH(U662,תמותה!$A$1:A$121,0),IF($B$11="זכר",2,4)),1),0)</f>
        <v>0</v>
      </c>
      <c r="Y662">
        <f>IF($B$15,_xlfn.IFNA(INDEX('שיפור תמותה'!$A$1:$E$8743,MATCH(U662&amp;V662,'שיפור תמותה'!$C$1:$C$8743,0),IF($B$11="זכר",4,5)),1),0)</f>
        <v>0</v>
      </c>
      <c r="Z662">
        <f>IF($B$15,_xlfn.IFNA(INDEX('שיפור תמותה'!$A$1:$E$8743,MATCH(U662&amp;V662-1,'שיפור תמותה'!$C$1:$C$8743,0),IF($B$11="זכר",4,5)),1),0)</f>
        <v>0</v>
      </c>
      <c r="AA662">
        <f t="shared" si="257"/>
        <v>0</v>
      </c>
      <c r="AB662">
        <f t="shared" si="269"/>
        <v>0</v>
      </c>
      <c r="AC662">
        <f>IF($B$15,_xlfn.IFNA(INDEX(תמותה!$A$1:$E$121,MATCH(U662,תמותה!$A$1:A$121,0),IF($B$11="זכר",3,5)),1),0)</f>
        <v>0</v>
      </c>
      <c r="AD662">
        <f t="shared" si="258"/>
        <v>0</v>
      </c>
      <c r="AE662">
        <f t="shared" si="259"/>
        <v>0</v>
      </c>
      <c r="AF662">
        <f t="shared" si="270"/>
        <v>0</v>
      </c>
      <c r="AG662">
        <f t="shared" si="271"/>
        <v>0</v>
      </c>
      <c r="AH662">
        <f t="shared" si="272"/>
        <v>0</v>
      </c>
      <c r="AI662">
        <f t="shared" si="273"/>
        <v>0</v>
      </c>
      <c r="AJ662">
        <f t="shared" si="274"/>
        <v>0</v>
      </c>
    </row>
    <row r="663" spans="5:36" x14ac:dyDescent="0.2">
      <c r="E663">
        <f t="shared" si="260"/>
        <v>0</v>
      </c>
      <c r="F663">
        <f t="shared" si="250"/>
        <v>0</v>
      </c>
      <c r="G663">
        <f t="shared" si="251"/>
        <v>0</v>
      </c>
      <c r="H663">
        <f t="shared" si="252"/>
        <v>0</v>
      </c>
      <c r="I663">
        <f t="shared" si="261"/>
        <v>0</v>
      </c>
      <c r="J663">
        <f t="shared" si="262"/>
        <v>0</v>
      </c>
      <c r="K663">
        <f t="shared" si="263"/>
        <v>0</v>
      </c>
      <c r="L663">
        <f t="shared" si="264"/>
        <v>0</v>
      </c>
      <c r="M663">
        <f t="shared" si="265"/>
        <v>0</v>
      </c>
      <c r="N663">
        <f t="shared" si="266"/>
        <v>0</v>
      </c>
      <c r="O663">
        <f>IF($B$14,_xlfn.IFNA(INDEX(תמותה!$A$1:$E$121,MATCH(F663,תמותה!$A$1:A$121,0),IF($B$9="זכר",2,4)),1),0)</f>
        <v>0</v>
      </c>
      <c r="P663">
        <f>IF($B$14,_xlfn.IFNA(INDEX('שיפור תמותה'!$A$1:$E$8743,MATCH(F663&amp;G663,'שיפור תמותה'!$C$1:$C$8743,0),IF($B$9="זכר",4,5)),1),0)</f>
        <v>0</v>
      </c>
      <c r="Q663">
        <f>IF($B$14,_xlfn.IFNA(INDEX('שיפור תמותה'!$A$1:$E$8743,MATCH(F663&amp;G663-1,'שיפור תמותה'!$C$1:$C$8743,0),IF($B$9="זכר",4,5)),1),0)</f>
        <v>0</v>
      </c>
      <c r="R663">
        <f t="shared" si="253"/>
        <v>0</v>
      </c>
      <c r="S663">
        <f t="shared" si="254"/>
        <v>0</v>
      </c>
      <c r="T663">
        <f t="shared" si="267"/>
        <v>0</v>
      </c>
      <c r="U663">
        <f t="shared" si="255"/>
        <v>0</v>
      </c>
      <c r="V663">
        <f t="shared" si="256"/>
        <v>0</v>
      </c>
      <c r="W663">
        <f t="shared" si="268"/>
        <v>0</v>
      </c>
      <c r="X663">
        <f>IF($B$15,_xlfn.IFNA(INDEX(תמותה!$A$1:$E$121,MATCH(U663,תמותה!$A$1:A$121,0),IF($B$11="זכר",2,4)),1),0)</f>
        <v>0</v>
      </c>
      <c r="Y663">
        <f>IF($B$15,_xlfn.IFNA(INDEX('שיפור תמותה'!$A$1:$E$8743,MATCH(U663&amp;V663,'שיפור תמותה'!$C$1:$C$8743,0),IF($B$11="זכר",4,5)),1),0)</f>
        <v>0</v>
      </c>
      <c r="Z663">
        <f>IF($B$15,_xlfn.IFNA(INDEX('שיפור תמותה'!$A$1:$E$8743,MATCH(U663&amp;V663-1,'שיפור תמותה'!$C$1:$C$8743,0),IF($B$11="זכר",4,5)),1),0)</f>
        <v>0</v>
      </c>
      <c r="AA663">
        <f t="shared" si="257"/>
        <v>0</v>
      </c>
      <c r="AB663">
        <f t="shared" si="269"/>
        <v>0</v>
      </c>
      <c r="AC663">
        <f>IF($B$15,_xlfn.IFNA(INDEX(תמותה!$A$1:$E$121,MATCH(U663,תמותה!$A$1:A$121,0),IF($B$11="זכר",3,5)),1),0)</f>
        <v>0</v>
      </c>
      <c r="AD663">
        <f t="shared" si="258"/>
        <v>0</v>
      </c>
      <c r="AE663">
        <f t="shared" si="259"/>
        <v>0</v>
      </c>
      <c r="AF663">
        <f t="shared" si="270"/>
        <v>0</v>
      </c>
      <c r="AG663">
        <f t="shared" si="271"/>
        <v>0</v>
      </c>
      <c r="AH663">
        <f t="shared" si="272"/>
        <v>0</v>
      </c>
      <c r="AI663">
        <f t="shared" si="273"/>
        <v>0</v>
      </c>
      <c r="AJ663">
        <f t="shared" si="274"/>
        <v>0</v>
      </c>
    </row>
    <row r="664" spans="5:36" x14ac:dyDescent="0.2">
      <c r="E664">
        <f t="shared" si="260"/>
        <v>0</v>
      </c>
      <c r="F664">
        <f t="shared" si="250"/>
        <v>0</v>
      </c>
      <c r="G664">
        <f t="shared" si="251"/>
        <v>0</v>
      </c>
      <c r="H664">
        <f t="shared" si="252"/>
        <v>0</v>
      </c>
      <c r="I664">
        <f t="shared" si="261"/>
        <v>0</v>
      </c>
      <c r="J664">
        <f t="shared" si="262"/>
        <v>0</v>
      </c>
      <c r="K664">
        <f t="shared" si="263"/>
        <v>0</v>
      </c>
      <c r="L664">
        <f t="shared" si="264"/>
        <v>0</v>
      </c>
      <c r="M664">
        <f t="shared" si="265"/>
        <v>0</v>
      </c>
      <c r="N664">
        <f t="shared" si="266"/>
        <v>0</v>
      </c>
      <c r="O664">
        <f>IF($B$14,_xlfn.IFNA(INDEX(תמותה!$A$1:$E$121,MATCH(F664,תמותה!$A$1:A$121,0),IF($B$9="זכר",2,4)),1),0)</f>
        <v>0</v>
      </c>
      <c r="P664">
        <f>IF($B$14,_xlfn.IFNA(INDEX('שיפור תמותה'!$A$1:$E$8743,MATCH(F664&amp;G664,'שיפור תמותה'!$C$1:$C$8743,0),IF($B$9="זכר",4,5)),1),0)</f>
        <v>0</v>
      </c>
      <c r="Q664">
        <f>IF($B$14,_xlfn.IFNA(INDEX('שיפור תמותה'!$A$1:$E$8743,MATCH(F664&amp;G664-1,'שיפור תמותה'!$C$1:$C$8743,0),IF($B$9="זכר",4,5)),1),0)</f>
        <v>0</v>
      </c>
      <c r="R664">
        <f t="shared" si="253"/>
        <v>0</v>
      </c>
      <c r="S664">
        <f t="shared" si="254"/>
        <v>0</v>
      </c>
      <c r="T664">
        <f t="shared" si="267"/>
        <v>0</v>
      </c>
      <c r="U664">
        <f t="shared" si="255"/>
        <v>0</v>
      </c>
      <c r="V664">
        <f t="shared" si="256"/>
        <v>0</v>
      </c>
      <c r="W664">
        <f t="shared" si="268"/>
        <v>0</v>
      </c>
      <c r="X664">
        <f>IF($B$15,_xlfn.IFNA(INDEX(תמותה!$A$1:$E$121,MATCH(U664,תמותה!$A$1:A$121,0),IF($B$11="זכר",2,4)),1),0)</f>
        <v>0</v>
      </c>
      <c r="Y664">
        <f>IF($B$15,_xlfn.IFNA(INDEX('שיפור תמותה'!$A$1:$E$8743,MATCH(U664&amp;V664,'שיפור תמותה'!$C$1:$C$8743,0),IF($B$11="זכר",4,5)),1),0)</f>
        <v>0</v>
      </c>
      <c r="Z664">
        <f>IF($B$15,_xlfn.IFNA(INDEX('שיפור תמותה'!$A$1:$E$8743,MATCH(U664&amp;V664-1,'שיפור תמותה'!$C$1:$C$8743,0),IF($B$11="זכר",4,5)),1),0)</f>
        <v>0</v>
      </c>
      <c r="AA664">
        <f t="shared" si="257"/>
        <v>0</v>
      </c>
      <c r="AB664">
        <f t="shared" si="269"/>
        <v>0</v>
      </c>
      <c r="AC664">
        <f>IF($B$15,_xlfn.IFNA(INDEX(תמותה!$A$1:$E$121,MATCH(U664,תמותה!$A$1:A$121,0),IF($B$11="זכר",3,5)),1),0)</f>
        <v>0</v>
      </c>
      <c r="AD664">
        <f t="shared" si="258"/>
        <v>0</v>
      </c>
      <c r="AE664">
        <f t="shared" si="259"/>
        <v>0</v>
      </c>
      <c r="AF664">
        <f t="shared" si="270"/>
        <v>0</v>
      </c>
      <c r="AG664">
        <f t="shared" si="271"/>
        <v>0</v>
      </c>
      <c r="AH664">
        <f t="shared" si="272"/>
        <v>0</v>
      </c>
      <c r="AI664">
        <f t="shared" si="273"/>
        <v>0</v>
      </c>
      <c r="AJ664">
        <f t="shared" si="274"/>
        <v>0</v>
      </c>
    </row>
    <row r="665" spans="5:36" x14ac:dyDescent="0.2">
      <c r="E665">
        <f t="shared" si="260"/>
        <v>0</v>
      </c>
      <c r="F665">
        <f t="shared" si="250"/>
        <v>0</v>
      </c>
      <c r="G665">
        <f t="shared" si="251"/>
        <v>0</v>
      </c>
      <c r="H665">
        <f t="shared" si="252"/>
        <v>0</v>
      </c>
      <c r="I665">
        <f t="shared" si="261"/>
        <v>0</v>
      </c>
      <c r="J665">
        <f t="shared" si="262"/>
        <v>0</v>
      </c>
      <c r="K665">
        <f t="shared" si="263"/>
        <v>0</v>
      </c>
      <c r="L665">
        <f t="shared" si="264"/>
        <v>0</v>
      </c>
      <c r="M665">
        <f t="shared" si="265"/>
        <v>0</v>
      </c>
      <c r="N665">
        <f t="shared" si="266"/>
        <v>0</v>
      </c>
      <c r="O665">
        <f>IF($B$14,_xlfn.IFNA(INDEX(תמותה!$A$1:$E$121,MATCH(F665,תמותה!$A$1:A$121,0),IF($B$9="זכר",2,4)),1),0)</f>
        <v>0</v>
      </c>
      <c r="P665">
        <f>IF($B$14,_xlfn.IFNA(INDEX('שיפור תמותה'!$A$1:$E$8743,MATCH(F665&amp;G665,'שיפור תמותה'!$C$1:$C$8743,0),IF($B$9="זכר",4,5)),1),0)</f>
        <v>0</v>
      </c>
      <c r="Q665">
        <f>IF($B$14,_xlfn.IFNA(INDEX('שיפור תמותה'!$A$1:$E$8743,MATCH(F665&amp;G665-1,'שיפור תמותה'!$C$1:$C$8743,0),IF($B$9="זכר",4,5)),1),0)</f>
        <v>0</v>
      </c>
      <c r="R665">
        <f t="shared" si="253"/>
        <v>0</v>
      </c>
      <c r="S665">
        <f t="shared" si="254"/>
        <v>0</v>
      </c>
      <c r="T665">
        <f t="shared" si="267"/>
        <v>0</v>
      </c>
      <c r="U665">
        <f t="shared" si="255"/>
        <v>0</v>
      </c>
      <c r="V665">
        <f t="shared" si="256"/>
        <v>0</v>
      </c>
      <c r="W665">
        <f t="shared" si="268"/>
        <v>0</v>
      </c>
      <c r="X665">
        <f>IF($B$15,_xlfn.IFNA(INDEX(תמותה!$A$1:$E$121,MATCH(U665,תמותה!$A$1:A$121,0),IF($B$11="זכר",2,4)),1),0)</f>
        <v>0</v>
      </c>
      <c r="Y665">
        <f>IF($B$15,_xlfn.IFNA(INDEX('שיפור תמותה'!$A$1:$E$8743,MATCH(U665&amp;V665,'שיפור תמותה'!$C$1:$C$8743,0),IF($B$11="זכר",4,5)),1),0)</f>
        <v>0</v>
      </c>
      <c r="Z665">
        <f>IF($B$15,_xlfn.IFNA(INDEX('שיפור תמותה'!$A$1:$E$8743,MATCH(U665&amp;V665-1,'שיפור תמותה'!$C$1:$C$8743,0),IF($B$11="זכר",4,5)),1),0)</f>
        <v>0</v>
      </c>
      <c r="AA665">
        <f t="shared" si="257"/>
        <v>0</v>
      </c>
      <c r="AB665">
        <f t="shared" si="269"/>
        <v>0</v>
      </c>
      <c r="AC665">
        <f>IF($B$15,_xlfn.IFNA(INDEX(תמותה!$A$1:$E$121,MATCH(U665,תמותה!$A$1:A$121,0),IF($B$11="זכר",3,5)),1),0)</f>
        <v>0</v>
      </c>
      <c r="AD665">
        <f t="shared" si="258"/>
        <v>0</v>
      </c>
      <c r="AE665">
        <f t="shared" si="259"/>
        <v>0</v>
      </c>
      <c r="AF665">
        <f t="shared" si="270"/>
        <v>0</v>
      </c>
      <c r="AG665">
        <f t="shared" si="271"/>
        <v>0</v>
      </c>
      <c r="AH665">
        <f t="shared" si="272"/>
        <v>0</v>
      </c>
      <c r="AI665">
        <f t="shared" si="273"/>
        <v>0</v>
      </c>
      <c r="AJ665">
        <f t="shared" si="274"/>
        <v>0</v>
      </c>
    </row>
    <row r="666" spans="5:36" x14ac:dyDescent="0.2">
      <c r="E666">
        <f t="shared" si="260"/>
        <v>0</v>
      </c>
      <c r="F666">
        <f t="shared" si="250"/>
        <v>0</v>
      </c>
      <c r="G666">
        <f t="shared" si="251"/>
        <v>0</v>
      </c>
      <c r="H666">
        <f t="shared" si="252"/>
        <v>0</v>
      </c>
      <c r="I666">
        <f t="shared" si="261"/>
        <v>0</v>
      </c>
      <c r="J666">
        <f t="shared" si="262"/>
        <v>0</v>
      </c>
      <c r="K666">
        <f t="shared" si="263"/>
        <v>0</v>
      </c>
      <c r="L666">
        <f t="shared" si="264"/>
        <v>0</v>
      </c>
      <c r="M666">
        <f t="shared" si="265"/>
        <v>0</v>
      </c>
      <c r="N666">
        <f t="shared" si="266"/>
        <v>0</v>
      </c>
      <c r="O666">
        <f>IF($B$14,_xlfn.IFNA(INDEX(תמותה!$A$1:$E$121,MATCH(F666,תמותה!$A$1:A$121,0),IF($B$9="זכר",2,4)),1),0)</f>
        <v>0</v>
      </c>
      <c r="P666">
        <f>IF($B$14,_xlfn.IFNA(INDEX('שיפור תמותה'!$A$1:$E$8743,MATCH(F666&amp;G666,'שיפור תמותה'!$C$1:$C$8743,0),IF($B$9="זכר",4,5)),1),0)</f>
        <v>0</v>
      </c>
      <c r="Q666">
        <f>IF($B$14,_xlfn.IFNA(INDEX('שיפור תמותה'!$A$1:$E$8743,MATCH(F666&amp;G666-1,'שיפור תמותה'!$C$1:$C$8743,0),IF($B$9="זכר",4,5)),1),0)</f>
        <v>0</v>
      </c>
      <c r="R666">
        <f t="shared" si="253"/>
        <v>0</v>
      </c>
      <c r="S666">
        <f t="shared" si="254"/>
        <v>0</v>
      </c>
      <c r="T666">
        <f t="shared" si="267"/>
        <v>0</v>
      </c>
      <c r="U666">
        <f t="shared" si="255"/>
        <v>0</v>
      </c>
      <c r="V666">
        <f t="shared" si="256"/>
        <v>0</v>
      </c>
      <c r="W666">
        <f t="shared" si="268"/>
        <v>0</v>
      </c>
      <c r="X666">
        <f>IF($B$15,_xlfn.IFNA(INDEX(תמותה!$A$1:$E$121,MATCH(U666,תמותה!$A$1:A$121,0),IF($B$11="זכר",2,4)),1),0)</f>
        <v>0</v>
      </c>
      <c r="Y666">
        <f>IF($B$15,_xlfn.IFNA(INDEX('שיפור תמותה'!$A$1:$E$8743,MATCH(U666&amp;V666,'שיפור תמותה'!$C$1:$C$8743,0),IF($B$11="זכר",4,5)),1),0)</f>
        <v>0</v>
      </c>
      <c r="Z666">
        <f>IF($B$15,_xlfn.IFNA(INDEX('שיפור תמותה'!$A$1:$E$8743,MATCH(U666&amp;V666-1,'שיפור תמותה'!$C$1:$C$8743,0),IF($B$11="זכר",4,5)),1),0)</f>
        <v>0</v>
      </c>
      <c r="AA666">
        <f t="shared" si="257"/>
        <v>0</v>
      </c>
      <c r="AB666">
        <f t="shared" si="269"/>
        <v>0</v>
      </c>
      <c r="AC666">
        <f>IF($B$15,_xlfn.IFNA(INDEX(תמותה!$A$1:$E$121,MATCH(U666,תמותה!$A$1:A$121,0),IF($B$11="זכר",3,5)),1),0)</f>
        <v>0</v>
      </c>
      <c r="AD666">
        <f t="shared" si="258"/>
        <v>0</v>
      </c>
      <c r="AE666">
        <f t="shared" si="259"/>
        <v>0</v>
      </c>
      <c r="AF666">
        <f t="shared" si="270"/>
        <v>0</v>
      </c>
      <c r="AG666">
        <f t="shared" si="271"/>
        <v>0</v>
      </c>
      <c r="AH666">
        <f t="shared" si="272"/>
        <v>0</v>
      </c>
      <c r="AI666">
        <f t="shared" si="273"/>
        <v>0</v>
      </c>
      <c r="AJ666">
        <f t="shared" si="274"/>
        <v>0</v>
      </c>
    </row>
    <row r="667" spans="5:36" x14ac:dyDescent="0.2">
      <c r="E667">
        <f t="shared" si="260"/>
        <v>0</v>
      </c>
      <c r="F667">
        <f t="shared" si="250"/>
        <v>0</v>
      </c>
      <c r="G667">
        <f t="shared" si="251"/>
        <v>0</v>
      </c>
      <c r="H667">
        <f t="shared" si="252"/>
        <v>0</v>
      </c>
      <c r="I667">
        <f t="shared" si="261"/>
        <v>0</v>
      </c>
      <c r="J667">
        <f t="shared" si="262"/>
        <v>0</v>
      </c>
      <c r="K667">
        <f t="shared" si="263"/>
        <v>0</v>
      </c>
      <c r="L667">
        <f t="shared" si="264"/>
        <v>0</v>
      </c>
      <c r="M667">
        <f t="shared" si="265"/>
        <v>0</v>
      </c>
      <c r="N667">
        <f t="shared" si="266"/>
        <v>0</v>
      </c>
      <c r="O667">
        <f>IF($B$14,_xlfn.IFNA(INDEX(תמותה!$A$1:$E$121,MATCH(F667,תמותה!$A$1:A$121,0),IF($B$9="זכר",2,4)),1),0)</f>
        <v>0</v>
      </c>
      <c r="P667">
        <f>IF($B$14,_xlfn.IFNA(INDEX('שיפור תמותה'!$A$1:$E$8743,MATCH(F667&amp;G667,'שיפור תמותה'!$C$1:$C$8743,0),IF($B$9="זכר",4,5)),1),0)</f>
        <v>0</v>
      </c>
      <c r="Q667">
        <f>IF($B$14,_xlfn.IFNA(INDEX('שיפור תמותה'!$A$1:$E$8743,MATCH(F667&amp;G667-1,'שיפור תמותה'!$C$1:$C$8743,0),IF($B$9="זכר",4,5)),1),0)</f>
        <v>0</v>
      </c>
      <c r="R667">
        <f t="shared" si="253"/>
        <v>0</v>
      </c>
      <c r="S667">
        <f t="shared" si="254"/>
        <v>0</v>
      </c>
      <c r="T667">
        <f t="shared" si="267"/>
        <v>0</v>
      </c>
      <c r="U667">
        <f t="shared" si="255"/>
        <v>0</v>
      </c>
      <c r="V667">
        <f t="shared" si="256"/>
        <v>0</v>
      </c>
      <c r="W667">
        <f t="shared" si="268"/>
        <v>0</v>
      </c>
      <c r="X667">
        <f>IF($B$15,_xlfn.IFNA(INDEX(תמותה!$A$1:$E$121,MATCH(U667,תמותה!$A$1:A$121,0),IF($B$11="זכר",2,4)),1),0)</f>
        <v>0</v>
      </c>
      <c r="Y667">
        <f>IF($B$15,_xlfn.IFNA(INDEX('שיפור תמותה'!$A$1:$E$8743,MATCH(U667&amp;V667,'שיפור תמותה'!$C$1:$C$8743,0),IF($B$11="זכר",4,5)),1),0)</f>
        <v>0</v>
      </c>
      <c r="Z667">
        <f>IF($B$15,_xlfn.IFNA(INDEX('שיפור תמותה'!$A$1:$E$8743,MATCH(U667&amp;V667-1,'שיפור תמותה'!$C$1:$C$8743,0),IF($B$11="זכר",4,5)),1),0)</f>
        <v>0</v>
      </c>
      <c r="AA667">
        <f t="shared" si="257"/>
        <v>0</v>
      </c>
      <c r="AB667">
        <f t="shared" si="269"/>
        <v>0</v>
      </c>
      <c r="AC667">
        <f>IF($B$15,_xlfn.IFNA(INDEX(תמותה!$A$1:$E$121,MATCH(U667,תמותה!$A$1:A$121,0),IF($B$11="זכר",3,5)),1),0)</f>
        <v>0</v>
      </c>
      <c r="AD667">
        <f t="shared" si="258"/>
        <v>0</v>
      </c>
      <c r="AE667">
        <f t="shared" si="259"/>
        <v>0</v>
      </c>
      <c r="AF667">
        <f t="shared" si="270"/>
        <v>0</v>
      </c>
      <c r="AG667">
        <f t="shared" si="271"/>
        <v>0</v>
      </c>
      <c r="AH667">
        <f t="shared" si="272"/>
        <v>0</v>
      </c>
      <c r="AI667">
        <f t="shared" si="273"/>
        <v>0</v>
      </c>
      <c r="AJ667">
        <f t="shared" si="274"/>
        <v>0</v>
      </c>
    </row>
    <row r="668" spans="5:36" x14ac:dyDescent="0.2">
      <c r="E668">
        <f t="shared" si="260"/>
        <v>0</v>
      </c>
      <c r="F668">
        <f t="shared" si="250"/>
        <v>0</v>
      </c>
      <c r="G668">
        <f t="shared" si="251"/>
        <v>0</v>
      </c>
      <c r="H668">
        <f t="shared" si="252"/>
        <v>0</v>
      </c>
      <c r="I668">
        <f t="shared" si="261"/>
        <v>0</v>
      </c>
      <c r="J668">
        <f t="shared" si="262"/>
        <v>0</v>
      </c>
      <c r="K668">
        <f t="shared" si="263"/>
        <v>0</v>
      </c>
      <c r="L668">
        <f t="shared" si="264"/>
        <v>0</v>
      </c>
      <c r="M668">
        <f t="shared" si="265"/>
        <v>0</v>
      </c>
      <c r="N668">
        <f t="shared" si="266"/>
        <v>0</v>
      </c>
      <c r="O668">
        <f>IF($B$14,_xlfn.IFNA(INDEX(תמותה!$A$1:$E$121,MATCH(F668,תמותה!$A$1:A$121,0),IF($B$9="זכר",2,4)),1),0)</f>
        <v>0</v>
      </c>
      <c r="P668">
        <f>IF($B$14,_xlfn.IFNA(INDEX('שיפור תמותה'!$A$1:$E$8743,MATCH(F668&amp;G668,'שיפור תמותה'!$C$1:$C$8743,0),IF($B$9="זכר",4,5)),1),0)</f>
        <v>0</v>
      </c>
      <c r="Q668">
        <f>IF($B$14,_xlfn.IFNA(INDEX('שיפור תמותה'!$A$1:$E$8743,MATCH(F668&amp;G668-1,'שיפור תמותה'!$C$1:$C$8743,0),IF($B$9="זכר",4,5)),1),0)</f>
        <v>0</v>
      </c>
      <c r="R668">
        <f t="shared" si="253"/>
        <v>0</v>
      </c>
      <c r="S668">
        <f t="shared" si="254"/>
        <v>0</v>
      </c>
      <c r="T668">
        <f t="shared" si="267"/>
        <v>0</v>
      </c>
      <c r="U668">
        <f t="shared" si="255"/>
        <v>0</v>
      </c>
      <c r="V668">
        <f t="shared" si="256"/>
        <v>0</v>
      </c>
      <c r="W668">
        <f t="shared" si="268"/>
        <v>0</v>
      </c>
      <c r="X668">
        <f>IF($B$15,_xlfn.IFNA(INDEX(תמותה!$A$1:$E$121,MATCH(U668,תמותה!$A$1:A$121,0),IF($B$11="זכר",2,4)),1),0)</f>
        <v>0</v>
      </c>
      <c r="Y668">
        <f>IF($B$15,_xlfn.IFNA(INDEX('שיפור תמותה'!$A$1:$E$8743,MATCH(U668&amp;V668,'שיפור תמותה'!$C$1:$C$8743,0),IF($B$11="זכר",4,5)),1),0)</f>
        <v>0</v>
      </c>
      <c r="Z668">
        <f>IF($B$15,_xlfn.IFNA(INDEX('שיפור תמותה'!$A$1:$E$8743,MATCH(U668&amp;V668-1,'שיפור תמותה'!$C$1:$C$8743,0),IF($B$11="זכר",4,5)),1),0)</f>
        <v>0</v>
      </c>
      <c r="AA668">
        <f t="shared" si="257"/>
        <v>0</v>
      </c>
      <c r="AB668">
        <f t="shared" si="269"/>
        <v>0</v>
      </c>
      <c r="AC668">
        <f>IF($B$15,_xlfn.IFNA(INDEX(תמותה!$A$1:$E$121,MATCH(U668,תמותה!$A$1:A$121,0),IF($B$11="זכר",3,5)),1),0)</f>
        <v>0</v>
      </c>
      <c r="AD668">
        <f t="shared" si="258"/>
        <v>0</v>
      </c>
      <c r="AE668">
        <f t="shared" si="259"/>
        <v>0</v>
      </c>
      <c r="AF668">
        <f t="shared" si="270"/>
        <v>0</v>
      </c>
      <c r="AG668">
        <f t="shared" si="271"/>
        <v>0</v>
      </c>
      <c r="AH668">
        <f t="shared" si="272"/>
        <v>0</v>
      </c>
      <c r="AI668">
        <f t="shared" si="273"/>
        <v>0</v>
      </c>
      <c r="AJ668">
        <f t="shared" si="274"/>
        <v>0</v>
      </c>
    </row>
    <row r="669" spans="5:36" x14ac:dyDescent="0.2">
      <c r="E669">
        <f t="shared" si="260"/>
        <v>0</v>
      </c>
      <c r="F669">
        <f t="shared" si="250"/>
        <v>0</v>
      </c>
      <c r="G669">
        <f t="shared" si="251"/>
        <v>0</v>
      </c>
      <c r="H669">
        <f t="shared" si="252"/>
        <v>0</v>
      </c>
      <c r="I669">
        <f t="shared" si="261"/>
        <v>0</v>
      </c>
      <c r="J669">
        <f t="shared" si="262"/>
        <v>0</v>
      </c>
      <c r="K669">
        <f t="shared" si="263"/>
        <v>0</v>
      </c>
      <c r="L669">
        <f t="shared" si="264"/>
        <v>0</v>
      </c>
      <c r="M669">
        <f t="shared" si="265"/>
        <v>0</v>
      </c>
      <c r="N669">
        <f t="shared" si="266"/>
        <v>0</v>
      </c>
      <c r="O669">
        <f>IF($B$14,_xlfn.IFNA(INDEX(תמותה!$A$1:$E$121,MATCH(F669,תמותה!$A$1:A$121,0),IF($B$9="זכר",2,4)),1),0)</f>
        <v>0</v>
      </c>
      <c r="P669">
        <f>IF($B$14,_xlfn.IFNA(INDEX('שיפור תמותה'!$A$1:$E$8743,MATCH(F669&amp;G669,'שיפור תמותה'!$C$1:$C$8743,0),IF($B$9="זכר",4,5)),1),0)</f>
        <v>0</v>
      </c>
      <c r="Q669">
        <f>IF($B$14,_xlfn.IFNA(INDEX('שיפור תמותה'!$A$1:$E$8743,MATCH(F669&amp;G669-1,'שיפור תמותה'!$C$1:$C$8743,0),IF($B$9="זכר",4,5)),1),0)</f>
        <v>0</v>
      </c>
      <c r="R669">
        <f t="shared" si="253"/>
        <v>0</v>
      </c>
      <c r="S669">
        <f t="shared" si="254"/>
        <v>0</v>
      </c>
      <c r="T669">
        <f t="shared" si="267"/>
        <v>0</v>
      </c>
      <c r="U669">
        <f t="shared" si="255"/>
        <v>0</v>
      </c>
      <c r="V669">
        <f t="shared" si="256"/>
        <v>0</v>
      </c>
      <c r="W669">
        <f t="shared" si="268"/>
        <v>0</v>
      </c>
      <c r="X669">
        <f>IF($B$15,_xlfn.IFNA(INDEX(תמותה!$A$1:$E$121,MATCH(U669,תמותה!$A$1:A$121,0),IF($B$11="זכר",2,4)),1),0)</f>
        <v>0</v>
      </c>
      <c r="Y669">
        <f>IF($B$15,_xlfn.IFNA(INDEX('שיפור תמותה'!$A$1:$E$8743,MATCH(U669&amp;V669,'שיפור תמותה'!$C$1:$C$8743,0),IF($B$11="זכר",4,5)),1),0)</f>
        <v>0</v>
      </c>
      <c r="Z669">
        <f>IF($B$15,_xlfn.IFNA(INDEX('שיפור תמותה'!$A$1:$E$8743,MATCH(U669&amp;V669-1,'שיפור תמותה'!$C$1:$C$8743,0),IF($B$11="זכר",4,5)),1),0)</f>
        <v>0</v>
      </c>
      <c r="AA669">
        <f t="shared" si="257"/>
        <v>0</v>
      </c>
      <c r="AB669">
        <f t="shared" si="269"/>
        <v>0</v>
      </c>
      <c r="AC669">
        <f>IF($B$15,_xlfn.IFNA(INDEX(תמותה!$A$1:$E$121,MATCH(U669,תמותה!$A$1:A$121,0),IF($B$11="זכר",3,5)),1),0)</f>
        <v>0</v>
      </c>
      <c r="AD669">
        <f t="shared" si="258"/>
        <v>0</v>
      </c>
      <c r="AE669">
        <f t="shared" si="259"/>
        <v>0</v>
      </c>
      <c r="AF669">
        <f t="shared" si="270"/>
        <v>0</v>
      </c>
      <c r="AG669">
        <f t="shared" si="271"/>
        <v>0</v>
      </c>
      <c r="AH669">
        <f t="shared" si="272"/>
        <v>0</v>
      </c>
      <c r="AI669">
        <f t="shared" si="273"/>
        <v>0</v>
      </c>
      <c r="AJ669">
        <f t="shared" si="274"/>
        <v>0</v>
      </c>
    </row>
    <row r="670" spans="5:36" x14ac:dyDescent="0.2">
      <c r="E670">
        <f t="shared" si="260"/>
        <v>0</v>
      </c>
      <c r="F670">
        <f t="shared" si="250"/>
        <v>0</v>
      </c>
      <c r="G670">
        <f t="shared" si="251"/>
        <v>0</v>
      </c>
      <c r="H670">
        <f t="shared" si="252"/>
        <v>0</v>
      </c>
      <c r="I670">
        <f t="shared" si="261"/>
        <v>0</v>
      </c>
      <c r="J670">
        <f t="shared" si="262"/>
        <v>0</v>
      </c>
      <c r="K670">
        <f t="shared" si="263"/>
        <v>0</v>
      </c>
      <c r="L670">
        <f t="shared" si="264"/>
        <v>0</v>
      </c>
      <c r="M670">
        <f t="shared" si="265"/>
        <v>0</v>
      </c>
      <c r="N670">
        <f t="shared" si="266"/>
        <v>0</v>
      </c>
      <c r="O670">
        <f>IF($B$14,_xlfn.IFNA(INDEX(תמותה!$A$1:$E$121,MATCH(F670,תמותה!$A$1:A$121,0),IF($B$9="זכר",2,4)),1),0)</f>
        <v>0</v>
      </c>
      <c r="P670">
        <f>IF($B$14,_xlfn.IFNA(INDEX('שיפור תמותה'!$A$1:$E$8743,MATCH(F670&amp;G670,'שיפור תמותה'!$C$1:$C$8743,0),IF($B$9="זכר",4,5)),1),0)</f>
        <v>0</v>
      </c>
      <c r="Q670">
        <f>IF($B$14,_xlfn.IFNA(INDEX('שיפור תמותה'!$A$1:$E$8743,MATCH(F670&amp;G670-1,'שיפור תמותה'!$C$1:$C$8743,0),IF($B$9="זכר",4,5)),1),0)</f>
        <v>0</v>
      </c>
      <c r="R670">
        <f t="shared" si="253"/>
        <v>0</v>
      </c>
      <c r="S670">
        <f t="shared" si="254"/>
        <v>0</v>
      </c>
      <c r="T670">
        <f t="shared" si="267"/>
        <v>0</v>
      </c>
      <c r="U670">
        <f t="shared" si="255"/>
        <v>0</v>
      </c>
      <c r="V670">
        <f t="shared" si="256"/>
        <v>0</v>
      </c>
      <c r="W670">
        <f t="shared" si="268"/>
        <v>0</v>
      </c>
      <c r="X670">
        <f>IF($B$15,_xlfn.IFNA(INDEX(תמותה!$A$1:$E$121,MATCH(U670,תמותה!$A$1:A$121,0),IF($B$11="זכר",2,4)),1),0)</f>
        <v>0</v>
      </c>
      <c r="Y670">
        <f>IF($B$15,_xlfn.IFNA(INDEX('שיפור תמותה'!$A$1:$E$8743,MATCH(U670&amp;V670,'שיפור תמותה'!$C$1:$C$8743,0),IF($B$11="זכר",4,5)),1),0)</f>
        <v>0</v>
      </c>
      <c r="Z670">
        <f>IF($B$15,_xlfn.IFNA(INDEX('שיפור תמותה'!$A$1:$E$8743,MATCH(U670&amp;V670-1,'שיפור תמותה'!$C$1:$C$8743,0),IF($B$11="זכר",4,5)),1),0)</f>
        <v>0</v>
      </c>
      <c r="AA670">
        <f t="shared" si="257"/>
        <v>0</v>
      </c>
      <c r="AB670">
        <f t="shared" si="269"/>
        <v>0</v>
      </c>
      <c r="AC670">
        <f>IF($B$15,_xlfn.IFNA(INDEX(תמותה!$A$1:$E$121,MATCH(U670,תמותה!$A$1:A$121,0),IF($B$11="זכר",3,5)),1),0)</f>
        <v>0</v>
      </c>
      <c r="AD670">
        <f t="shared" si="258"/>
        <v>0</v>
      </c>
      <c r="AE670">
        <f t="shared" si="259"/>
        <v>0</v>
      </c>
      <c r="AF670">
        <f t="shared" si="270"/>
        <v>0</v>
      </c>
      <c r="AG670">
        <f t="shared" si="271"/>
        <v>0</v>
      </c>
      <c r="AH670">
        <f t="shared" si="272"/>
        <v>0</v>
      </c>
      <c r="AI670">
        <f t="shared" si="273"/>
        <v>0</v>
      </c>
      <c r="AJ670">
        <f t="shared" si="274"/>
        <v>0</v>
      </c>
    </row>
    <row r="671" spans="5:36" x14ac:dyDescent="0.2">
      <c r="E671">
        <f t="shared" si="260"/>
        <v>0</v>
      </c>
      <c r="F671">
        <f t="shared" si="250"/>
        <v>0</v>
      </c>
      <c r="G671">
        <f t="shared" si="251"/>
        <v>0</v>
      </c>
      <c r="H671">
        <f t="shared" si="252"/>
        <v>0</v>
      </c>
      <c r="I671">
        <f t="shared" si="261"/>
        <v>0</v>
      </c>
      <c r="J671">
        <f t="shared" si="262"/>
        <v>0</v>
      </c>
      <c r="K671">
        <f t="shared" si="263"/>
        <v>0</v>
      </c>
      <c r="L671">
        <f t="shared" si="264"/>
        <v>0</v>
      </c>
      <c r="M671">
        <f t="shared" si="265"/>
        <v>0</v>
      </c>
      <c r="N671">
        <f t="shared" si="266"/>
        <v>0</v>
      </c>
      <c r="O671">
        <f>IF($B$14,_xlfn.IFNA(INDEX(תמותה!$A$1:$E$121,MATCH(F671,תמותה!$A$1:A$121,0),IF($B$9="זכר",2,4)),1),0)</f>
        <v>0</v>
      </c>
      <c r="P671">
        <f>IF($B$14,_xlfn.IFNA(INDEX('שיפור תמותה'!$A$1:$E$8743,MATCH(F671&amp;G671,'שיפור תמותה'!$C$1:$C$8743,0),IF($B$9="זכר",4,5)),1),0)</f>
        <v>0</v>
      </c>
      <c r="Q671">
        <f>IF($B$14,_xlfn.IFNA(INDEX('שיפור תמותה'!$A$1:$E$8743,MATCH(F671&amp;G671-1,'שיפור תמותה'!$C$1:$C$8743,0),IF($B$9="זכר",4,5)),1),0)</f>
        <v>0</v>
      </c>
      <c r="R671">
        <f t="shared" si="253"/>
        <v>0</v>
      </c>
      <c r="S671">
        <f t="shared" si="254"/>
        <v>0</v>
      </c>
      <c r="T671">
        <f t="shared" si="267"/>
        <v>0</v>
      </c>
      <c r="U671">
        <f t="shared" si="255"/>
        <v>0</v>
      </c>
      <c r="V671">
        <f t="shared" si="256"/>
        <v>0</v>
      </c>
      <c r="W671">
        <f t="shared" si="268"/>
        <v>0</v>
      </c>
      <c r="X671">
        <f>IF($B$15,_xlfn.IFNA(INDEX(תמותה!$A$1:$E$121,MATCH(U671,תמותה!$A$1:A$121,0),IF($B$11="זכר",2,4)),1),0)</f>
        <v>0</v>
      </c>
      <c r="Y671">
        <f>IF($B$15,_xlfn.IFNA(INDEX('שיפור תמותה'!$A$1:$E$8743,MATCH(U671&amp;V671,'שיפור תמותה'!$C$1:$C$8743,0),IF($B$11="זכר",4,5)),1),0)</f>
        <v>0</v>
      </c>
      <c r="Z671">
        <f>IF($B$15,_xlfn.IFNA(INDEX('שיפור תמותה'!$A$1:$E$8743,MATCH(U671&amp;V671-1,'שיפור תמותה'!$C$1:$C$8743,0),IF($B$11="זכר",4,5)),1),0)</f>
        <v>0</v>
      </c>
      <c r="AA671">
        <f t="shared" si="257"/>
        <v>0</v>
      </c>
      <c r="AB671">
        <f t="shared" si="269"/>
        <v>0</v>
      </c>
      <c r="AC671">
        <f>IF($B$15,_xlfn.IFNA(INDEX(תמותה!$A$1:$E$121,MATCH(U671,תמותה!$A$1:A$121,0),IF($B$11="זכר",3,5)),1),0)</f>
        <v>0</v>
      </c>
      <c r="AD671">
        <f t="shared" si="258"/>
        <v>0</v>
      </c>
      <c r="AE671">
        <f t="shared" si="259"/>
        <v>0</v>
      </c>
      <c r="AF671">
        <f t="shared" si="270"/>
        <v>0</v>
      </c>
      <c r="AG671">
        <f t="shared" si="271"/>
        <v>0</v>
      </c>
      <c r="AH671">
        <f t="shared" si="272"/>
        <v>0</v>
      </c>
      <c r="AI671">
        <f t="shared" si="273"/>
        <v>0</v>
      </c>
      <c r="AJ671">
        <f t="shared" si="274"/>
        <v>0</v>
      </c>
    </row>
    <row r="672" spans="5:36" x14ac:dyDescent="0.2">
      <c r="E672">
        <f t="shared" si="260"/>
        <v>0</v>
      </c>
      <c r="F672">
        <f t="shared" si="250"/>
        <v>0</v>
      </c>
      <c r="G672">
        <f t="shared" si="251"/>
        <v>0</v>
      </c>
      <c r="H672">
        <f t="shared" si="252"/>
        <v>0</v>
      </c>
      <c r="I672">
        <f t="shared" si="261"/>
        <v>0</v>
      </c>
      <c r="J672">
        <f t="shared" si="262"/>
        <v>0</v>
      </c>
      <c r="K672">
        <f t="shared" si="263"/>
        <v>0</v>
      </c>
      <c r="L672">
        <f t="shared" si="264"/>
        <v>0</v>
      </c>
      <c r="M672">
        <f t="shared" si="265"/>
        <v>0</v>
      </c>
      <c r="N672">
        <f t="shared" si="266"/>
        <v>0</v>
      </c>
      <c r="O672">
        <f>IF($B$14,_xlfn.IFNA(INDEX(תמותה!$A$1:$E$121,MATCH(F672,תמותה!$A$1:A$121,0),IF($B$9="זכר",2,4)),1),0)</f>
        <v>0</v>
      </c>
      <c r="P672">
        <f>IF($B$14,_xlfn.IFNA(INDEX('שיפור תמותה'!$A$1:$E$8743,MATCH(F672&amp;G672,'שיפור תמותה'!$C$1:$C$8743,0),IF($B$9="זכר",4,5)),1),0)</f>
        <v>0</v>
      </c>
      <c r="Q672">
        <f>IF($B$14,_xlfn.IFNA(INDEX('שיפור תמותה'!$A$1:$E$8743,MATCH(F672&amp;G672-1,'שיפור תמותה'!$C$1:$C$8743,0),IF($B$9="זכר",4,5)),1),0)</f>
        <v>0</v>
      </c>
      <c r="R672">
        <f t="shared" si="253"/>
        <v>0</v>
      </c>
      <c r="S672">
        <f t="shared" si="254"/>
        <v>0</v>
      </c>
      <c r="T672">
        <f t="shared" si="267"/>
        <v>0</v>
      </c>
      <c r="U672">
        <f t="shared" si="255"/>
        <v>0</v>
      </c>
      <c r="V672">
        <f t="shared" si="256"/>
        <v>0</v>
      </c>
      <c r="W672">
        <f t="shared" si="268"/>
        <v>0</v>
      </c>
      <c r="X672">
        <f>IF($B$15,_xlfn.IFNA(INDEX(תמותה!$A$1:$E$121,MATCH(U672,תמותה!$A$1:A$121,0),IF($B$11="זכר",2,4)),1),0)</f>
        <v>0</v>
      </c>
      <c r="Y672">
        <f>IF($B$15,_xlfn.IFNA(INDEX('שיפור תמותה'!$A$1:$E$8743,MATCH(U672&amp;V672,'שיפור תמותה'!$C$1:$C$8743,0),IF($B$11="זכר",4,5)),1),0)</f>
        <v>0</v>
      </c>
      <c r="Z672">
        <f>IF($B$15,_xlfn.IFNA(INDEX('שיפור תמותה'!$A$1:$E$8743,MATCH(U672&amp;V672-1,'שיפור תמותה'!$C$1:$C$8743,0),IF($B$11="זכר",4,5)),1),0)</f>
        <v>0</v>
      </c>
      <c r="AA672">
        <f t="shared" si="257"/>
        <v>0</v>
      </c>
      <c r="AB672">
        <f t="shared" si="269"/>
        <v>0</v>
      </c>
      <c r="AC672">
        <f>IF($B$15,_xlfn.IFNA(INDEX(תמותה!$A$1:$E$121,MATCH(U672,תמותה!$A$1:A$121,0),IF($B$11="זכר",3,5)),1),0)</f>
        <v>0</v>
      </c>
      <c r="AD672">
        <f t="shared" si="258"/>
        <v>0</v>
      </c>
      <c r="AE672">
        <f t="shared" si="259"/>
        <v>0</v>
      </c>
      <c r="AF672">
        <f t="shared" si="270"/>
        <v>0</v>
      </c>
      <c r="AG672">
        <f t="shared" si="271"/>
        <v>0</v>
      </c>
      <c r="AH672">
        <f t="shared" si="272"/>
        <v>0</v>
      </c>
      <c r="AI672">
        <f t="shared" si="273"/>
        <v>0</v>
      </c>
      <c r="AJ672">
        <f t="shared" si="274"/>
        <v>0</v>
      </c>
    </row>
    <row r="673" spans="5:36" x14ac:dyDescent="0.2">
      <c r="E673">
        <f t="shared" si="260"/>
        <v>0</v>
      </c>
      <c r="F673">
        <f t="shared" si="250"/>
        <v>0</v>
      </c>
      <c r="G673">
        <f t="shared" si="251"/>
        <v>0</v>
      </c>
      <c r="H673">
        <f t="shared" si="252"/>
        <v>0</v>
      </c>
      <c r="I673">
        <f t="shared" si="261"/>
        <v>0</v>
      </c>
      <c r="J673">
        <f t="shared" si="262"/>
        <v>0</v>
      </c>
      <c r="K673">
        <f t="shared" si="263"/>
        <v>0</v>
      </c>
      <c r="L673">
        <f t="shared" si="264"/>
        <v>0</v>
      </c>
      <c r="M673">
        <f t="shared" si="265"/>
        <v>0</v>
      </c>
      <c r="N673">
        <f t="shared" si="266"/>
        <v>0</v>
      </c>
      <c r="O673">
        <f>IF($B$14,_xlfn.IFNA(INDEX(תמותה!$A$1:$E$121,MATCH(F673,תמותה!$A$1:A$121,0),IF($B$9="זכר",2,4)),1),0)</f>
        <v>0</v>
      </c>
      <c r="P673">
        <f>IF($B$14,_xlfn.IFNA(INDEX('שיפור תמותה'!$A$1:$E$8743,MATCH(F673&amp;G673,'שיפור תמותה'!$C$1:$C$8743,0),IF($B$9="זכר",4,5)),1),0)</f>
        <v>0</v>
      </c>
      <c r="Q673">
        <f>IF($B$14,_xlfn.IFNA(INDEX('שיפור תמותה'!$A$1:$E$8743,MATCH(F673&amp;G673-1,'שיפור תמותה'!$C$1:$C$8743,0),IF($B$9="זכר",4,5)),1),0)</f>
        <v>0</v>
      </c>
      <c r="R673">
        <f t="shared" si="253"/>
        <v>0</v>
      </c>
      <c r="S673">
        <f t="shared" si="254"/>
        <v>0</v>
      </c>
      <c r="T673">
        <f t="shared" si="267"/>
        <v>0</v>
      </c>
      <c r="U673">
        <f t="shared" si="255"/>
        <v>0</v>
      </c>
      <c r="V673">
        <f t="shared" si="256"/>
        <v>0</v>
      </c>
      <c r="W673">
        <f t="shared" si="268"/>
        <v>0</v>
      </c>
      <c r="X673">
        <f>IF($B$15,_xlfn.IFNA(INDEX(תמותה!$A$1:$E$121,MATCH(U673,תמותה!$A$1:A$121,0),IF($B$11="זכר",2,4)),1),0)</f>
        <v>0</v>
      </c>
      <c r="Y673">
        <f>IF($B$15,_xlfn.IFNA(INDEX('שיפור תמותה'!$A$1:$E$8743,MATCH(U673&amp;V673,'שיפור תמותה'!$C$1:$C$8743,0),IF($B$11="זכר",4,5)),1),0)</f>
        <v>0</v>
      </c>
      <c r="Z673">
        <f>IF($B$15,_xlfn.IFNA(INDEX('שיפור תמותה'!$A$1:$E$8743,MATCH(U673&amp;V673-1,'שיפור תמותה'!$C$1:$C$8743,0),IF($B$11="זכר",4,5)),1),0)</f>
        <v>0</v>
      </c>
      <c r="AA673">
        <f t="shared" si="257"/>
        <v>0</v>
      </c>
      <c r="AB673">
        <f t="shared" si="269"/>
        <v>0</v>
      </c>
      <c r="AC673">
        <f>IF($B$15,_xlfn.IFNA(INDEX(תמותה!$A$1:$E$121,MATCH(U673,תמותה!$A$1:A$121,0),IF($B$11="זכר",3,5)),1),0)</f>
        <v>0</v>
      </c>
      <c r="AD673">
        <f t="shared" si="258"/>
        <v>0</v>
      </c>
      <c r="AE673">
        <f t="shared" si="259"/>
        <v>0</v>
      </c>
      <c r="AF673">
        <f t="shared" si="270"/>
        <v>0</v>
      </c>
      <c r="AG673">
        <f t="shared" si="271"/>
        <v>0</v>
      </c>
      <c r="AH673">
        <f t="shared" si="272"/>
        <v>0</v>
      </c>
      <c r="AI673">
        <f t="shared" si="273"/>
        <v>0</v>
      </c>
      <c r="AJ673">
        <f t="shared" si="274"/>
        <v>0</v>
      </c>
    </row>
    <row r="674" spans="5:36" x14ac:dyDescent="0.2">
      <c r="E674">
        <f t="shared" si="260"/>
        <v>0</v>
      </c>
      <c r="F674">
        <f t="shared" si="250"/>
        <v>0</v>
      </c>
      <c r="G674">
        <f t="shared" si="251"/>
        <v>0</v>
      </c>
      <c r="H674">
        <f t="shared" si="252"/>
        <v>0</v>
      </c>
      <c r="I674">
        <f t="shared" si="261"/>
        <v>0</v>
      </c>
      <c r="J674">
        <f t="shared" si="262"/>
        <v>0</v>
      </c>
      <c r="K674">
        <f t="shared" si="263"/>
        <v>0</v>
      </c>
      <c r="L674">
        <f t="shared" si="264"/>
        <v>0</v>
      </c>
      <c r="M674">
        <f t="shared" si="265"/>
        <v>0</v>
      </c>
      <c r="N674">
        <f t="shared" si="266"/>
        <v>0</v>
      </c>
      <c r="O674">
        <f>IF($B$14,_xlfn.IFNA(INDEX(תמותה!$A$1:$E$121,MATCH(F674,תמותה!$A$1:A$121,0),IF($B$9="זכר",2,4)),1),0)</f>
        <v>0</v>
      </c>
      <c r="P674">
        <f>IF($B$14,_xlfn.IFNA(INDEX('שיפור תמותה'!$A$1:$E$8743,MATCH(F674&amp;G674,'שיפור תמותה'!$C$1:$C$8743,0),IF($B$9="זכר",4,5)),1),0)</f>
        <v>0</v>
      </c>
      <c r="Q674">
        <f>IF($B$14,_xlfn.IFNA(INDEX('שיפור תמותה'!$A$1:$E$8743,MATCH(F674&amp;G674-1,'שיפור תמותה'!$C$1:$C$8743,0),IF($B$9="זכר",4,5)),1),0)</f>
        <v>0</v>
      </c>
      <c r="R674">
        <f t="shared" si="253"/>
        <v>0</v>
      </c>
      <c r="S674">
        <f t="shared" si="254"/>
        <v>0</v>
      </c>
      <c r="T674">
        <f t="shared" si="267"/>
        <v>0</v>
      </c>
      <c r="U674">
        <f t="shared" si="255"/>
        <v>0</v>
      </c>
      <c r="V674">
        <f t="shared" si="256"/>
        <v>0</v>
      </c>
      <c r="W674">
        <f t="shared" si="268"/>
        <v>0</v>
      </c>
      <c r="X674">
        <f>IF($B$15,_xlfn.IFNA(INDEX(תמותה!$A$1:$E$121,MATCH(U674,תמותה!$A$1:A$121,0),IF($B$11="זכר",2,4)),1),0)</f>
        <v>0</v>
      </c>
      <c r="Y674">
        <f>IF($B$15,_xlfn.IFNA(INDEX('שיפור תמותה'!$A$1:$E$8743,MATCH(U674&amp;V674,'שיפור תמותה'!$C$1:$C$8743,0),IF($B$11="זכר",4,5)),1),0)</f>
        <v>0</v>
      </c>
      <c r="Z674">
        <f>IF($B$15,_xlfn.IFNA(INDEX('שיפור תמותה'!$A$1:$E$8743,MATCH(U674&amp;V674-1,'שיפור תמותה'!$C$1:$C$8743,0),IF($B$11="זכר",4,5)),1),0)</f>
        <v>0</v>
      </c>
      <c r="AA674">
        <f t="shared" si="257"/>
        <v>0</v>
      </c>
      <c r="AB674">
        <f t="shared" si="269"/>
        <v>0</v>
      </c>
      <c r="AC674">
        <f>IF($B$15,_xlfn.IFNA(INDEX(תמותה!$A$1:$E$121,MATCH(U674,תמותה!$A$1:A$121,0),IF($B$11="זכר",3,5)),1),0)</f>
        <v>0</v>
      </c>
      <c r="AD674">
        <f t="shared" si="258"/>
        <v>0</v>
      </c>
      <c r="AE674">
        <f t="shared" si="259"/>
        <v>0</v>
      </c>
      <c r="AF674">
        <f t="shared" si="270"/>
        <v>0</v>
      </c>
      <c r="AG674">
        <f t="shared" si="271"/>
        <v>0</v>
      </c>
      <c r="AH674">
        <f t="shared" si="272"/>
        <v>0</v>
      </c>
      <c r="AI674">
        <f t="shared" si="273"/>
        <v>0</v>
      </c>
      <c r="AJ674">
        <f t="shared" si="274"/>
        <v>0</v>
      </c>
    </row>
    <row r="675" spans="5:36" x14ac:dyDescent="0.2">
      <c r="E675">
        <f t="shared" si="260"/>
        <v>0</v>
      </c>
      <c r="F675">
        <f t="shared" si="250"/>
        <v>0</v>
      </c>
      <c r="G675">
        <f t="shared" si="251"/>
        <v>0</v>
      </c>
      <c r="H675">
        <f t="shared" si="252"/>
        <v>0</v>
      </c>
      <c r="I675">
        <f t="shared" si="261"/>
        <v>0</v>
      </c>
      <c r="J675">
        <f t="shared" si="262"/>
        <v>0</v>
      </c>
      <c r="K675">
        <f t="shared" si="263"/>
        <v>0</v>
      </c>
      <c r="L675">
        <f t="shared" si="264"/>
        <v>0</v>
      </c>
      <c r="M675">
        <f t="shared" si="265"/>
        <v>0</v>
      </c>
      <c r="N675">
        <f t="shared" si="266"/>
        <v>0</v>
      </c>
      <c r="O675">
        <f>IF($B$14,_xlfn.IFNA(INDEX(תמותה!$A$1:$E$121,MATCH(F675,תמותה!$A$1:A$121,0),IF($B$9="זכר",2,4)),1),0)</f>
        <v>0</v>
      </c>
      <c r="P675">
        <f>IF($B$14,_xlfn.IFNA(INDEX('שיפור תמותה'!$A$1:$E$8743,MATCH(F675&amp;G675,'שיפור תמותה'!$C$1:$C$8743,0),IF($B$9="זכר",4,5)),1),0)</f>
        <v>0</v>
      </c>
      <c r="Q675">
        <f>IF($B$14,_xlfn.IFNA(INDEX('שיפור תמותה'!$A$1:$E$8743,MATCH(F675&amp;G675-1,'שיפור תמותה'!$C$1:$C$8743,0),IF($B$9="זכר",4,5)),1),0)</f>
        <v>0</v>
      </c>
      <c r="R675">
        <f t="shared" si="253"/>
        <v>0</v>
      </c>
      <c r="S675">
        <f t="shared" si="254"/>
        <v>0</v>
      </c>
      <c r="T675">
        <f t="shared" si="267"/>
        <v>0</v>
      </c>
      <c r="U675">
        <f t="shared" si="255"/>
        <v>0</v>
      </c>
      <c r="V675">
        <f t="shared" si="256"/>
        <v>0</v>
      </c>
      <c r="W675">
        <f t="shared" si="268"/>
        <v>0</v>
      </c>
      <c r="X675">
        <f>IF($B$15,_xlfn.IFNA(INDEX(תמותה!$A$1:$E$121,MATCH(U675,תמותה!$A$1:A$121,0),IF($B$11="זכר",2,4)),1),0)</f>
        <v>0</v>
      </c>
      <c r="Y675">
        <f>IF($B$15,_xlfn.IFNA(INDEX('שיפור תמותה'!$A$1:$E$8743,MATCH(U675&amp;V675,'שיפור תמותה'!$C$1:$C$8743,0),IF($B$11="זכר",4,5)),1),0)</f>
        <v>0</v>
      </c>
      <c r="Z675">
        <f>IF($B$15,_xlfn.IFNA(INDEX('שיפור תמותה'!$A$1:$E$8743,MATCH(U675&amp;V675-1,'שיפור תמותה'!$C$1:$C$8743,0),IF($B$11="זכר",4,5)),1),0)</f>
        <v>0</v>
      </c>
      <c r="AA675">
        <f t="shared" si="257"/>
        <v>0</v>
      </c>
      <c r="AB675">
        <f t="shared" si="269"/>
        <v>0</v>
      </c>
      <c r="AC675">
        <f>IF($B$15,_xlfn.IFNA(INDEX(תמותה!$A$1:$E$121,MATCH(U675,תמותה!$A$1:A$121,0),IF($B$11="זכר",3,5)),1),0)</f>
        <v>0</v>
      </c>
      <c r="AD675">
        <f t="shared" si="258"/>
        <v>0</v>
      </c>
      <c r="AE675">
        <f t="shared" si="259"/>
        <v>0</v>
      </c>
      <c r="AF675">
        <f t="shared" si="270"/>
        <v>0</v>
      </c>
      <c r="AG675">
        <f t="shared" si="271"/>
        <v>0</v>
      </c>
      <c r="AH675">
        <f t="shared" si="272"/>
        <v>0</v>
      </c>
      <c r="AI675">
        <f t="shared" si="273"/>
        <v>0</v>
      </c>
      <c r="AJ675">
        <f t="shared" si="274"/>
        <v>0</v>
      </c>
    </row>
    <row r="676" spans="5:36" x14ac:dyDescent="0.2">
      <c r="E676">
        <f t="shared" si="260"/>
        <v>0</v>
      </c>
      <c r="F676">
        <f t="shared" si="250"/>
        <v>0</v>
      </c>
      <c r="G676">
        <f t="shared" si="251"/>
        <v>0</v>
      </c>
      <c r="H676">
        <f t="shared" si="252"/>
        <v>0</v>
      </c>
      <c r="I676">
        <f t="shared" si="261"/>
        <v>0</v>
      </c>
      <c r="J676">
        <f t="shared" si="262"/>
        <v>0</v>
      </c>
      <c r="K676">
        <f t="shared" si="263"/>
        <v>0</v>
      </c>
      <c r="L676">
        <f t="shared" si="264"/>
        <v>0</v>
      </c>
      <c r="M676">
        <f t="shared" si="265"/>
        <v>0</v>
      </c>
      <c r="N676">
        <f t="shared" si="266"/>
        <v>0</v>
      </c>
      <c r="O676">
        <f>IF($B$14,_xlfn.IFNA(INDEX(תמותה!$A$1:$E$121,MATCH(F676,תמותה!$A$1:A$121,0),IF($B$9="זכר",2,4)),1),0)</f>
        <v>0</v>
      </c>
      <c r="P676">
        <f>IF($B$14,_xlfn.IFNA(INDEX('שיפור תמותה'!$A$1:$E$8743,MATCH(F676&amp;G676,'שיפור תמותה'!$C$1:$C$8743,0),IF($B$9="זכר",4,5)),1),0)</f>
        <v>0</v>
      </c>
      <c r="Q676">
        <f>IF($B$14,_xlfn.IFNA(INDEX('שיפור תמותה'!$A$1:$E$8743,MATCH(F676&amp;G676-1,'שיפור תמותה'!$C$1:$C$8743,0),IF($B$9="זכר",4,5)),1),0)</f>
        <v>0</v>
      </c>
      <c r="R676">
        <f t="shared" si="253"/>
        <v>0</v>
      </c>
      <c r="S676">
        <f t="shared" si="254"/>
        <v>0</v>
      </c>
      <c r="T676">
        <f t="shared" si="267"/>
        <v>0</v>
      </c>
      <c r="U676">
        <f t="shared" si="255"/>
        <v>0</v>
      </c>
      <c r="V676">
        <f t="shared" si="256"/>
        <v>0</v>
      </c>
      <c r="W676">
        <f t="shared" si="268"/>
        <v>0</v>
      </c>
      <c r="X676">
        <f>IF($B$15,_xlfn.IFNA(INDEX(תמותה!$A$1:$E$121,MATCH(U676,תמותה!$A$1:A$121,0),IF($B$11="זכר",2,4)),1),0)</f>
        <v>0</v>
      </c>
      <c r="Y676">
        <f>IF($B$15,_xlfn.IFNA(INDEX('שיפור תמותה'!$A$1:$E$8743,MATCH(U676&amp;V676,'שיפור תמותה'!$C$1:$C$8743,0),IF($B$11="זכר",4,5)),1),0)</f>
        <v>0</v>
      </c>
      <c r="Z676">
        <f>IF($B$15,_xlfn.IFNA(INDEX('שיפור תמותה'!$A$1:$E$8743,MATCH(U676&amp;V676-1,'שיפור תמותה'!$C$1:$C$8743,0),IF($B$11="זכר",4,5)),1),0)</f>
        <v>0</v>
      </c>
      <c r="AA676">
        <f t="shared" si="257"/>
        <v>0</v>
      </c>
      <c r="AB676">
        <f t="shared" si="269"/>
        <v>0</v>
      </c>
      <c r="AC676">
        <f>IF($B$15,_xlfn.IFNA(INDEX(תמותה!$A$1:$E$121,MATCH(U676,תמותה!$A$1:A$121,0),IF($B$11="זכר",3,5)),1),0)</f>
        <v>0</v>
      </c>
      <c r="AD676">
        <f t="shared" si="258"/>
        <v>0</v>
      </c>
      <c r="AE676">
        <f t="shared" si="259"/>
        <v>0</v>
      </c>
      <c r="AF676">
        <f t="shared" si="270"/>
        <v>0</v>
      </c>
      <c r="AG676">
        <f t="shared" si="271"/>
        <v>0</v>
      </c>
      <c r="AH676">
        <f t="shared" si="272"/>
        <v>0</v>
      </c>
      <c r="AI676">
        <f t="shared" si="273"/>
        <v>0</v>
      </c>
      <c r="AJ676">
        <f t="shared" si="274"/>
        <v>0</v>
      </c>
    </row>
    <row r="677" spans="5:36" x14ac:dyDescent="0.2">
      <c r="E677">
        <f t="shared" si="260"/>
        <v>0</v>
      </c>
      <c r="F677">
        <f t="shared" si="250"/>
        <v>0</v>
      </c>
      <c r="G677">
        <f t="shared" si="251"/>
        <v>0</v>
      </c>
      <c r="H677">
        <f t="shared" si="252"/>
        <v>0</v>
      </c>
      <c r="I677">
        <f t="shared" si="261"/>
        <v>0</v>
      </c>
      <c r="J677">
        <f t="shared" si="262"/>
        <v>0</v>
      </c>
      <c r="K677">
        <f t="shared" si="263"/>
        <v>0</v>
      </c>
      <c r="L677">
        <f t="shared" si="264"/>
        <v>0</v>
      </c>
      <c r="M677">
        <f t="shared" si="265"/>
        <v>0</v>
      </c>
      <c r="N677">
        <f t="shared" si="266"/>
        <v>0</v>
      </c>
      <c r="O677">
        <f>IF($B$14,_xlfn.IFNA(INDEX(תמותה!$A$1:$E$121,MATCH(F677,תמותה!$A$1:A$121,0),IF($B$9="זכר",2,4)),1),0)</f>
        <v>0</v>
      </c>
      <c r="P677">
        <f>IF($B$14,_xlfn.IFNA(INDEX('שיפור תמותה'!$A$1:$E$8743,MATCH(F677&amp;G677,'שיפור תמותה'!$C$1:$C$8743,0),IF($B$9="זכר",4,5)),1),0)</f>
        <v>0</v>
      </c>
      <c r="Q677">
        <f>IF($B$14,_xlfn.IFNA(INDEX('שיפור תמותה'!$A$1:$E$8743,MATCH(F677&amp;G677-1,'שיפור תמותה'!$C$1:$C$8743,0),IF($B$9="זכר",4,5)),1),0)</f>
        <v>0</v>
      </c>
      <c r="R677">
        <f t="shared" si="253"/>
        <v>0</v>
      </c>
      <c r="S677">
        <f t="shared" si="254"/>
        <v>0</v>
      </c>
      <c r="T677">
        <f t="shared" si="267"/>
        <v>0</v>
      </c>
      <c r="U677">
        <f t="shared" si="255"/>
        <v>0</v>
      </c>
      <c r="V677">
        <f t="shared" si="256"/>
        <v>0</v>
      </c>
      <c r="W677">
        <f t="shared" si="268"/>
        <v>0</v>
      </c>
      <c r="X677">
        <f>IF($B$15,_xlfn.IFNA(INDEX(תמותה!$A$1:$E$121,MATCH(U677,תמותה!$A$1:A$121,0),IF($B$11="זכר",2,4)),1),0)</f>
        <v>0</v>
      </c>
      <c r="Y677">
        <f>IF($B$15,_xlfn.IFNA(INDEX('שיפור תמותה'!$A$1:$E$8743,MATCH(U677&amp;V677,'שיפור תמותה'!$C$1:$C$8743,0),IF($B$11="זכר",4,5)),1),0)</f>
        <v>0</v>
      </c>
      <c r="Z677">
        <f>IF($B$15,_xlfn.IFNA(INDEX('שיפור תמותה'!$A$1:$E$8743,MATCH(U677&amp;V677-1,'שיפור תמותה'!$C$1:$C$8743,0),IF($B$11="זכר",4,5)),1),0)</f>
        <v>0</v>
      </c>
      <c r="AA677">
        <f t="shared" si="257"/>
        <v>0</v>
      </c>
      <c r="AB677">
        <f t="shared" si="269"/>
        <v>0</v>
      </c>
      <c r="AC677">
        <f>IF($B$15,_xlfn.IFNA(INDEX(תמותה!$A$1:$E$121,MATCH(U677,תמותה!$A$1:A$121,0),IF($B$11="זכר",3,5)),1),0)</f>
        <v>0</v>
      </c>
      <c r="AD677">
        <f t="shared" si="258"/>
        <v>0</v>
      </c>
      <c r="AE677">
        <f t="shared" si="259"/>
        <v>0</v>
      </c>
      <c r="AF677">
        <f t="shared" si="270"/>
        <v>0</v>
      </c>
      <c r="AG677">
        <f t="shared" si="271"/>
        <v>0</v>
      </c>
      <c r="AH677">
        <f t="shared" si="272"/>
        <v>0</v>
      </c>
      <c r="AI677">
        <f t="shared" si="273"/>
        <v>0</v>
      </c>
      <c r="AJ677">
        <f t="shared" si="274"/>
        <v>0</v>
      </c>
    </row>
    <row r="678" spans="5:36" x14ac:dyDescent="0.2">
      <c r="E678">
        <f t="shared" si="260"/>
        <v>0</v>
      </c>
      <c r="F678">
        <f t="shared" si="250"/>
        <v>0</v>
      </c>
      <c r="G678">
        <f t="shared" si="251"/>
        <v>0</v>
      </c>
      <c r="H678">
        <f t="shared" si="252"/>
        <v>0</v>
      </c>
      <c r="I678">
        <f t="shared" si="261"/>
        <v>0</v>
      </c>
      <c r="J678">
        <f t="shared" si="262"/>
        <v>0</v>
      </c>
      <c r="K678">
        <f t="shared" si="263"/>
        <v>0</v>
      </c>
      <c r="L678">
        <f t="shared" si="264"/>
        <v>0</v>
      </c>
      <c r="M678">
        <f t="shared" si="265"/>
        <v>0</v>
      </c>
      <c r="N678">
        <f t="shared" si="266"/>
        <v>0</v>
      </c>
      <c r="O678">
        <f>IF($B$14,_xlfn.IFNA(INDEX(תמותה!$A$1:$E$121,MATCH(F678,תמותה!$A$1:A$121,0),IF($B$9="זכר",2,4)),1),0)</f>
        <v>0</v>
      </c>
      <c r="P678">
        <f>IF($B$14,_xlfn.IFNA(INDEX('שיפור תמותה'!$A$1:$E$8743,MATCH(F678&amp;G678,'שיפור תמותה'!$C$1:$C$8743,0),IF($B$9="זכר",4,5)),1),0)</f>
        <v>0</v>
      </c>
      <c r="Q678">
        <f>IF($B$14,_xlfn.IFNA(INDEX('שיפור תמותה'!$A$1:$E$8743,MATCH(F678&amp;G678-1,'שיפור תמותה'!$C$1:$C$8743,0),IF($B$9="זכר",4,5)),1),0)</f>
        <v>0</v>
      </c>
      <c r="R678">
        <f t="shared" si="253"/>
        <v>0</v>
      </c>
      <c r="S678">
        <f t="shared" si="254"/>
        <v>0</v>
      </c>
      <c r="T678">
        <f t="shared" si="267"/>
        <v>0</v>
      </c>
      <c r="U678">
        <f t="shared" si="255"/>
        <v>0</v>
      </c>
      <c r="V678">
        <f t="shared" si="256"/>
        <v>0</v>
      </c>
      <c r="W678">
        <f t="shared" si="268"/>
        <v>0</v>
      </c>
      <c r="X678">
        <f>IF($B$15,_xlfn.IFNA(INDEX(תמותה!$A$1:$E$121,MATCH(U678,תמותה!$A$1:A$121,0),IF($B$11="זכר",2,4)),1),0)</f>
        <v>0</v>
      </c>
      <c r="Y678">
        <f>IF($B$15,_xlfn.IFNA(INDEX('שיפור תמותה'!$A$1:$E$8743,MATCH(U678&amp;V678,'שיפור תמותה'!$C$1:$C$8743,0),IF($B$11="זכר",4,5)),1),0)</f>
        <v>0</v>
      </c>
      <c r="Z678">
        <f>IF($B$15,_xlfn.IFNA(INDEX('שיפור תמותה'!$A$1:$E$8743,MATCH(U678&amp;V678-1,'שיפור תמותה'!$C$1:$C$8743,0),IF($B$11="זכר",4,5)),1),0)</f>
        <v>0</v>
      </c>
      <c r="AA678">
        <f t="shared" si="257"/>
        <v>0</v>
      </c>
      <c r="AB678">
        <f t="shared" si="269"/>
        <v>0</v>
      </c>
      <c r="AC678">
        <f>IF($B$15,_xlfn.IFNA(INDEX(תמותה!$A$1:$E$121,MATCH(U678,תמותה!$A$1:A$121,0),IF($B$11="זכר",3,5)),1),0)</f>
        <v>0</v>
      </c>
      <c r="AD678">
        <f t="shared" si="258"/>
        <v>0</v>
      </c>
      <c r="AE678">
        <f t="shared" si="259"/>
        <v>0</v>
      </c>
      <c r="AF678">
        <f t="shared" si="270"/>
        <v>0</v>
      </c>
      <c r="AG678">
        <f t="shared" si="271"/>
        <v>0</v>
      </c>
      <c r="AH678">
        <f t="shared" si="272"/>
        <v>0</v>
      </c>
      <c r="AI678">
        <f t="shared" si="273"/>
        <v>0</v>
      </c>
      <c r="AJ678">
        <f t="shared" si="274"/>
        <v>0</v>
      </c>
    </row>
    <row r="679" spans="5:36" x14ac:dyDescent="0.2">
      <c r="E679">
        <f t="shared" si="260"/>
        <v>0</v>
      </c>
      <c r="F679">
        <f t="shared" si="250"/>
        <v>0</v>
      </c>
      <c r="G679">
        <f t="shared" si="251"/>
        <v>0</v>
      </c>
      <c r="H679">
        <f t="shared" si="252"/>
        <v>0</v>
      </c>
      <c r="I679">
        <f t="shared" si="261"/>
        <v>0</v>
      </c>
      <c r="J679">
        <f t="shared" si="262"/>
        <v>0</v>
      </c>
      <c r="K679">
        <f t="shared" si="263"/>
        <v>0</v>
      </c>
      <c r="L679">
        <f t="shared" si="264"/>
        <v>0</v>
      </c>
      <c r="M679">
        <f t="shared" si="265"/>
        <v>0</v>
      </c>
      <c r="N679">
        <f t="shared" si="266"/>
        <v>0</v>
      </c>
      <c r="O679">
        <f>IF($B$14,_xlfn.IFNA(INDEX(תמותה!$A$1:$E$121,MATCH(F679,תמותה!$A$1:A$121,0),IF($B$9="זכר",2,4)),1),0)</f>
        <v>0</v>
      </c>
      <c r="P679">
        <f>IF($B$14,_xlfn.IFNA(INDEX('שיפור תמותה'!$A$1:$E$8743,MATCH(F679&amp;G679,'שיפור תמותה'!$C$1:$C$8743,0),IF($B$9="זכר",4,5)),1),0)</f>
        <v>0</v>
      </c>
      <c r="Q679">
        <f>IF($B$14,_xlfn.IFNA(INDEX('שיפור תמותה'!$A$1:$E$8743,MATCH(F679&amp;G679-1,'שיפור תמותה'!$C$1:$C$8743,0),IF($B$9="זכר",4,5)),1),0)</f>
        <v>0</v>
      </c>
      <c r="R679">
        <f t="shared" si="253"/>
        <v>0</v>
      </c>
      <c r="S679">
        <f t="shared" si="254"/>
        <v>0</v>
      </c>
      <c r="T679">
        <f t="shared" si="267"/>
        <v>0</v>
      </c>
      <c r="U679">
        <f t="shared" si="255"/>
        <v>0</v>
      </c>
      <c r="V679">
        <f t="shared" si="256"/>
        <v>0</v>
      </c>
      <c r="W679">
        <f t="shared" si="268"/>
        <v>0</v>
      </c>
      <c r="X679">
        <f>IF($B$15,_xlfn.IFNA(INDEX(תמותה!$A$1:$E$121,MATCH(U679,תמותה!$A$1:A$121,0),IF($B$11="זכר",2,4)),1),0)</f>
        <v>0</v>
      </c>
      <c r="Y679">
        <f>IF($B$15,_xlfn.IFNA(INDEX('שיפור תמותה'!$A$1:$E$8743,MATCH(U679&amp;V679,'שיפור תמותה'!$C$1:$C$8743,0),IF($B$11="זכר",4,5)),1),0)</f>
        <v>0</v>
      </c>
      <c r="Z679">
        <f>IF($B$15,_xlfn.IFNA(INDEX('שיפור תמותה'!$A$1:$E$8743,MATCH(U679&amp;V679-1,'שיפור תמותה'!$C$1:$C$8743,0),IF($B$11="זכר",4,5)),1),0)</f>
        <v>0</v>
      </c>
      <c r="AA679">
        <f t="shared" si="257"/>
        <v>0</v>
      </c>
      <c r="AB679">
        <f t="shared" si="269"/>
        <v>0</v>
      </c>
      <c r="AC679">
        <f>IF($B$15,_xlfn.IFNA(INDEX(תמותה!$A$1:$E$121,MATCH(U679,תמותה!$A$1:A$121,0),IF($B$11="זכר",3,5)),1),0)</f>
        <v>0</v>
      </c>
      <c r="AD679">
        <f t="shared" si="258"/>
        <v>0</v>
      </c>
      <c r="AE679">
        <f t="shared" si="259"/>
        <v>0</v>
      </c>
      <c r="AF679">
        <f t="shared" si="270"/>
        <v>0</v>
      </c>
      <c r="AG679">
        <f t="shared" si="271"/>
        <v>0</v>
      </c>
      <c r="AH679">
        <f t="shared" si="272"/>
        <v>0</v>
      </c>
      <c r="AI679">
        <f t="shared" si="273"/>
        <v>0</v>
      </c>
      <c r="AJ679">
        <f t="shared" si="274"/>
        <v>0</v>
      </c>
    </row>
    <row r="680" spans="5:36" x14ac:dyDescent="0.2">
      <c r="E680">
        <f t="shared" si="260"/>
        <v>0</v>
      </c>
      <c r="F680">
        <f t="shared" si="250"/>
        <v>0</v>
      </c>
      <c r="G680">
        <f t="shared" si="251"/>
        <v>0</v>
      </c>
      <c r="H680">
        <f t="shared" si="252"/>
        <v>0</v>
      </c>
      <c r="I680">
        <f t="shared" si="261"/>
        <v>0</v>
      </c>
      <c r="J680">
        <f t="shared" si="262"/>
        <v>0</v>
      </c>
      <c r="K680">
        <f t="shared" si="263"/>
        <v>0</v>
      </c>
      <c r="L680">
        <f t="shared" si="264"/>
        <v>0</v>
      </c>
      <c r="M680">
        <f t="shared" si="265"/>
        <v>0</v>
      </c>
      <c r="N680">
        <f t="shared" si="266"/>
        <v>0</v>
      </c>
      <c r="O680">
        <f>IF($B$14,_xlfn.IFNA(INDEX(תמותה!$A$1:$E$121,MATCH(F680,תמותה!$A$1:A$121,0),IF($B$9="זכר",2,4)),1),0)</f>
        <v>0</v>
      </c>
      <c r="P680">
        <f>IF($B$14,_xlfn.IFNA(INDEX('שיפור תמותה'!$A$1:$E$8743,MATCH(F680&amp;G680,'שיפור תמותה'!$C$1:$C$8743,0),IF($B$9="זכר",4,5)),1),0)</f>
        <v>0</v>
      </c>
      <c r="Q680">
        <f>IF($B$14,_xlfn.IFNA(INDEX('שיפור תמותה'!$A$1:$E$8743,MATCH(F680&amp;G680-1,'שיפור תמותה'!$C$1:$C$8743,0),IF($B$9="זכר",4,5)),1),0)</f>
        <v>0</v>
      </c>
      <c r="R680">
        <f t="shared" si="253"/>
        <v>0</v>
      </c>
      <c r="S680">
        <f t="shared" si="254"/>
        <v>0</v>
      </c>
      <c r="T680">
        <f t="shared" si="267"/>
        <v>0</v>
      </c>
      <c r="U680">
        <f t="shared" si="255"/>
        <v>0</v>
      </c>
      <c r="V680">
        <f t="shared" si="256"/>
        <v>0</v>
      </c>
      <c r="W680">
        <f t="shared" si="268"/>
        <v>0</v>
      </c>
      <c r="X680">
        <f>IF($B$15,_xlfn.IFNA(INDEX(תמותה!$A$1:$E$121,MATCH(U680,תמותה!$A$1:A$121,0),IF($B$11="זכר",2,4)),1),0)</f>
        <v>0</v>
      </c>
      <c r="Y680">
        <f>IF($B$15,_xlfn.IFNA(INDEX('שיפור תמותה'!$A$1:$E$8743,MATCH(U680&amp;V680,'שיפור תמותה'!$C$1:$C$8743,0),IF($B$11="זכר",4,5)),1),0)</f>
        <v>0</v>
      </c>
      <c r="Z680">
        <f>IF($B$15,_xlfn.IFNA(INDEX('שיפור תמותה'!$A$1:$E$8743,MATCH(U680&amp;V680-1,'שיפור תמותה'!$C$1:$C$8743,0),IF($B$11="זכר",4,5)),1),0)</f>
        <v>0</v>
      </c>
      <c r="AA680">
        <f t="shared" si="257"/>
        <v>0</v>
      </c>
      <c r="AB680">
        <f t="shared" si="269"/>
        <v>0</v>
      </c>
      <c r="AC680">
        <f>IF($B$15,_xlfn.IFNA(INDEX(תמותה!$A$1:$E$121,MATCH(U680,תמותה!$A$1:A$121,0),IF($B$11="זכר",3,5)),1),0)</f>
        <v>0</v>
      </c>
      <c r="AD680">
        <f t="shared" si="258"/>
        <v>0</v>
      </c>
      <c r="AE680">
        <f t="shared" si="259"/>
        <v>0</v>
      </c>
      <c r="AF680">
        <f t="shared" si="270"/>
        <v>0</v>
      </c>
      <c r="AG680">
        <f t="shared" si="271"/>
        <v>0</v>
      </c>
      <c r="AH680">
        <f t="shared" si="272"/>
        <v>0</v>
      </c>
      <c r="AI680">
        <f t="shared" si="273"/>
        <v>0</v>
      </c>
      <c r="AJ680">
        <f t="shared" si="274"/>
        <v>0</v>
      </c>
    </row>
    <row r="681" spans="5:36" x14ac:dyDescent="0.2">
      <c r="E681">
        <f t="shared" si="260"/>
        <v>0</v>
      </c>
      <c r="F681">
        <f t="shared" si="250"/>
        <v>0</v>
      </c>
      <c r="G681">
        <f t="shared" si="251"/>
        <v>0</v>
      </c>
      <c r="H681">
        <f t="shared" si="252"/>
        <v>0</v>
      </c>
      <c r="I681">
        <f t="shared" si="261"/>
        <v>0</v>
      </c>
      <c r="J681">
        <f t="shared" si="262"/>
        <v>0</v>
      </c>
      <c r="K681">
        <f t="shared" si="263"/>
        <v>0</v>
      </c>
      <c r="L681">
        <f t="shared" si="264"/>
        <v>0</v>
      </c>
      <c r="M681">
        <f t="shared" si="265"/>
        <v>0</v>
      </c>
      <c r="N681">
        <f t="shared" si="266"/>
        <v>0</v>
      </c>
      <c r="O681">
        <f>IF($B$14,_xlfn.IFNA(INDEX(תמותה!$A$1:$E$121,MATCH(F681,תמותה!$A$1:A$121,0),IF($B$9="זכר",2,4)),1),0)</f>
        <v>0</v>
      </c>
      <c r="P681">
        <f>IF($B$14,_xlfn.IFNA(INDEX('שיפור תמותה'!$A$1:$E$8743,MATCH(F681&amp;G681,'שיפור תמותה'!$C$1:$C$8743,0),IF($B$9="זכר",4,5)),1),0)</f>
        <v>0</v>
      </c>
      <c r="Q681">
        <f>IF($B$14,_xlfn.IFNA(INDEX('שיפור תמותה'!$A$1:$E$8743,MATCH(F681&amp;G681-1,'שיפור תמותה'!$C$1:$C$8743,0),IF($B$9="זכר",4,5)),1),0)</f>
        <v>0</v>
      </c>
      <c r="R681">
        <f t="shared" si="253"/>
        <v>0</v>
      </c>
      <c r="S681">
        <f t="shared" si="254"/>
        <v>0</v>
      </c>
      <c r="T681">
        <f t="shared" si="267"/>
        <v>0</v>
      </c>
      <c r="U681">
        <f t="shared" si="255"/>
        <v>0</v>
      </c>
      <c r="V681">
        <f t="shared" si="256"/>
        <v>0</v>
      </c>
      <c r="W681">
        <f t="shared" si="268"/>
        <v>0</v>
      </c>
      <c r="X681">
        <f>IF($B$15,_xlfn.IFNA(INDEX(תמותה!$A$1:$E$121,MATCH(U681,תמותה!$A$1:A$121,0),IF($B$11="זכר",2,4)),1),0)</f>
        <v>0</v>
      </c>
      <c r="Y681">
        <f>IF($B$15,_xlfn.IFNA(INDEX('שיפור תמותה'!$A$1:$E$8743,MATCH(U681&amp;V681,'שיפור תמותה'!$C$1:$C$8743,0),IF($B$11="זכר",4,5)),1),0)</f>
        <v>0</v>
      </c>
      <c r="Z681">
        <f>IF($B$15,_xlfn.IFNA(INDEX('שיפור תמותה'!$A$1:$E$8743,MATCH(U681&amp;V681-1,'שיפור תמותה'!$C$1:$C$8743,0),IF($B$11="זכר",4,5)),1),0)</f>
        <v>0</v>
      </c>
      <c r="AA681">
        <f t="shared" si="257"/>
        <v>0</v>
      </c>
      <c r="AB681">
        <f t="shared" si="269"/>
        <v>0</v>
      </c>
      <c r="AC681">
        <f>IF($B$15,_xlfn.IFNA(INDEX(תמותה!$A$1:$E$121,MATCH(U681,תמותה!$A$1:A$121,0),IF($B$11="זכר",3,5)),1),0)</f>
        <v>0</v>
      </c>
      <c r="AD681">
        <f t="shared" si="258"/>
        <v>0</v>
      </c>
      <c r="AE681">
        <f t="shared" si="259"/>
        <v>0</v>
      </c>
      <c r="AF681">
        <f t="shared" si="270"/>
        <v>0</v>
      </c>
      <c r="AG681">
        <f t="shared" si="271"/>
        <v>0</v>
      </c>
      <c r="AH681">
        <f t="shared" si="272"/>
        <v>0</v>
      </c>
      <c r="AI681">
        <f t="shared" si="273"/>
        <v>0</v>
      </c>
      <c r="AJ681">
        <f t="shared" si="274"/>
        <v>0</v>
      </c>
    </row>
    <row r="682" spans="5:36" x14ac:dyDescent="0.2">
      <c r="E682">
        <f t="shared" si="260"/>
        <v>0</v>
      </c>
      <c r="F682">
        <f t="shared" si="250"/>
        <v>0</v>
      </c>
      <c r="G682">
        <f t="shared" si="251"/>
        <v>0</v>
      </c>
      <c r="H682">
        <f t="shared" si="252"/>
        <v>0</v>
      </c>
      <c r="I682">
        <f t="shared" si="261"/>
        <v>0</v>
      </c>
      <c r="J682">
        <f t="shared" si="262"/>
        <v>0</v>
      </c>
      <c r="K682">
        <f t="shared" si="263"/>
        <v>0</v>
      </c>
      <c r="L682">
        <f t="shared" si="264"/>
        <v>0</v>
      </c>
      <c r="M682">
        <f t="shared" si="265"/>
        <v>0</v>
      </c>
      <c r="N682">
        <f t="shared" si="266"/>
        <v>0</v>
      </c>
      <c r="O682">
        <f>IF($B$14,_xlfn.IFNA(INDEX(תמותה!$A$1:$E$121,MATCH(F682,תמותה!$A$1:A$121,0),IF($B$9="זכר",2,4)),1),0)</f>
        <v>0</v>
      </c>
      <c r="P682">
        <f>IF($B$14,_xlfn.IFNA(INDEX('שיפור תמותה'!$A$1:$E$8743,MATCH(F682&amp;G682,'שיפור תמותה'!$C$1:$C$8743,0),IF($B$9="זכר",4,5)),1),0)</f>
        <v>0</v>
      </c>
      <c r="Q682">
        <f>IF($B$14,_xlfn.IFNA(INDEX('שיפור תמותה'!$A$1:$E$8743,MATCH(F682&amp;G682-1,'שיפור תמותה'!$C$1:$C$8743,0),IF($B$9="זכר",4,5)),1),0)</f>
        <v>0</v>
      </c>
      <c r="R682">
        <f t="shared" si="253"/>
        <v>0</v>
      </c>
      <c r="S682">
        <f t="shared" si="254"/>
        <v>0</v>
      </c>
      <c r="T682">
        <f t="shared" si="267"/>
        <v>0</v>
      </c>
      <c r="U682">
        <f t="shared" si="255"/>
        <v>0</v>
      </c>
      <c r="V682">
        <f t="shared" si="256"/>
        <v>0</v>
      </c>
      <c r="W682">
        <f t="shared" si="268"/>
        <v>0</v>
      </c>
      <c r="X682">
        <f>IF($B$15,_xlfn.IFNA(INDEX(תמותה!$A$1:$E$121,MATCH(U682,תמותה!$A$1:A$121,0),IF($B$11="זכר",2,4)),1),0)</f>
        <v>0</v>
      </c>
      <c r="Y682">
        <f>IF($B$15,_xlfn.IFNA(INDEX('שיפור תמותה'!$A$1:$E$8743,MATCH(U682&amp;V682,'שיפור תמותה'!$C$1:$C$8743,0),IF($B$11="זכר",4,5)),1),0)</f>
        <v>0</v>
      </c>
      <c r="Z682">
        <f>IF($B$15,_xlfn.IFNA(INDEX('שיפור תמותה'!$A$1:$E$8743,MATCH(U682&amp;V682-1,'שיפור תמותה'!$C$1:$C$8743,0),IF($B$11="זכר",4,5)),1),0)</f>
        <v>0</v>
      </c>
      <c r="AA682">
        <f t="shared" si="257"/>
        <v>0</v>
      </c>
      <c r="AB682">
        <f t="shared" si="269"/>
        <v>0</v>
      </c>
      <c r="AC682">
        <f>IF($B$15,_xlfn.IFNA(INDEX(תמותה!$A$1:$E$121,MATCH(U682,תמותה!$A$1:A$121,0),IF($B$11="זכר",3,5)),1),0)</f>
        <v>0</v>
      </c>
      <c r="AD682">
        <f t="shared" si="258"/>
        <v>0</v>
      </c>
      <c r="AE682">
        <f t="shared" si="259"/>
        <v>0</v>
      </c>
      <c r="AF682">
        <f t="shared" si="270"/>
        <v>0</v>
      </c>
      <c r="AG682">
        <f t="shared" si="271"/>
        <v>0</v>
      </c>
      <c r="AH682">
        <f t="shared" si="272"/>
        <v>0</v>
      </c>
      <c r="AI682">
        <f t="shared" si="273"/>
        <v>0</v>
      </c>
      <c r="AJ682">
        <f t="shared" si="274"/>
        <v>0</v>
      </c>
    </row>
    <row r="683" spans="5:36" x14ac:dyDescent="0.2">
      <c r="E683">
        <f t="shared" si="260"/>
        <v>0</v>
      </c>
      <c r="F683">
        <f t="shared" si="250"/>
        <v>0</v>
      </c>
      <c r="G683">
        <f t="shared" si="251"/>
        <v>0</v>
      </c>
      <c r="H683">
        <f t="shared" si="252"/>
        <v>0</v>
      </c>
      <c r="I683">
        <f t="shared" si="261"/>
        <v>0</v>
      </c>
      <c r="J683">
        <f t="shared" si="262"/>
        <v>0</v>
      </c>
      <c r="K683">
        <f t="shared" si="263"/>
        <v>0</v>
      </c>
      <c r="L683">
        <f t="shared" si="264"/>
        <v>0</v>
      </c>
      <c r="M683">
        <f t="shared" si="265"/>
        <v>0</v>
      </c>
      <c r="N683">
        <f t="shared" si="266"/>
        <v>0</v>
      </c>
      <c r="O683">
        <f>IF($B$14,_xlfn.IFNA(INDEX(תמותה!$A$1:$E$121,MATCH(F683,תמותה!$A$1:A$121,0),IF($B$9="זכר",2,4)),1),0)</f>
        <v>0</v>
      </c>
      <c r="P683">
        <f>IF($B$14,_xlfn.IFNA(INDEX('שיפור תמותה'!$A$1:$E$8743,MATCH(F683&amp;G683,'שיפור תמותה'!$C$1:$C$8743,0),IF($B$9="זכר",4,5)),1),0)</f>
        <v>0</v>
      </c>
      <c r="Q683">
        <f>IF($B$14,_xlfn.IFNA(INDEX('שיפור תמותה'!$A$1:$E$8743,MATCH(F683&amp;G683-1,'שיפור תמותה'!$C$1:$C$8743,0),IF($B$9="זכר",4,5)),1),0)</f>
        <v>0</v>
      </c>
      <c r="R683">
        <f t="shared" si="253"/>
        <v>0</v>
      </c>
      <c r="S683">
        <f t="shared" si="254"/>
        <v>0</v>
      </c>
      <c r="T683">
        <f t="shared" si="267"/>
        <v>0</v>
      </c>
      <c r="U683">
        <f t="shared" si="255"/>
        <v>0</v>
      </c>
      <c r="V683">
        <f t="shared" si="256"/>
        <v>0</v>
      </c>
      <c r="W683">
        <f t="shared" si="268"/>
        <v>0</v>
      </c>
      <c r="X683">
        <f>IF($B$15,_xlfn.IFNA(INDEX(תמותה!$A$1:$E$121,MATCH(U683,תמותה!$A$1:A$121,0),IF($B$11="זכר",2,4)),1),0)</f>
        <v>0</v>
      </c>
      <c r="Y683">
        <f>IF($B$15,_xlfn.IFNA(INDEX('שיפור תמותה'!$A$1:$E$8743,MATCH(U683&amp;V683,'שיפור תמותה'!$C$1:$C$8743,0),IF($B$11="זכר",4,5)),1),0)</f>
        <v>0</v>
      </c>
      <c r="Z683">
        <f>IF($B$15,_xlfn.IFNA(INDEX('שיפור תמותה'!$A$1:$E$8743,MATCH(U683&amp;V683-1,'שיפור תמותה'!$C$1:$C$8743,0),IF($B$11="זכר",4,5)),1),0)</f>
        <v>0</v>
      </c>
      <c r="AA683">
        <f t="shared" si="257"/>
        <v>0</v>
      </c>
      <c r="AB683">
        <f t="shared" si="269"/>
        <v>0</v>
      </c>
      <c r="AC683">
        <f>IF($B$15,_xlfn.IFNA(INDEX(תמותה!$A$1:$E$121,MATCH(U683,תמותה!$A$1:A$121,0),IF($B$11="זכר",3,5)),1),0)</f>
        <v>0</v>
      </c>
      <c r="AD683">
        <f t="shared" si="258"/>
        <v>0</v>
      </c>
      <c r="AE683">
        <f t="shared" si="259"/>
        <v>0</v>
      </c>
      <c r="AF683">
        <f t="shared" si="270"/>
        <v>0</v>
      </c>
      <c r="AG683">
        <f t="shared" si="271"/>
        <v>0</v>
      </c>
      <c r="AH683">
        <f t="shared" si="272"/>
        <v>0</v>
      </c>
      <c r="AI683">
        <f t="shared" si="273"/>
        <v>0</v>
      </c>
      <c r="AJ683">
        <f t="shared" si="274"/>
        <v>0</v>
      </c>
    </row>
    <row r="684" spans="5:36" x14ac:dyDescent="0.2">
      <c r="E684">
        <f t="shared" si="260"/>
        <v>0</v>
      </c>
      <c r="F684">
        <f t="shared" si="250"/>
        <v>0</v>
      </c>
      <c r="G684">
        <f t="shared" si="251"/>
        <v>0</v>
      </c>
      <c r="H684">
        <f t="shared" si="252"/>
        <v>0</v>
      </c>
      <c r="I684">
        <f t="shared" si="261"/>
        <v>0</v>
      </c>
      <c r="J684">
        <f t="shared" si="262"/>
        <v>0</v>
      </c>
      <c r="K684">
        <f t="shared" si="263"/>
        <v>0</v>
      </c>
      <c r="L684">
        <f t="shared" si="264"/>
        <v>0</v>
      </c>
      <c r="M684">
        <f t="shared" si="265"/>
        <v>0</v>
      </c>
      <c r="N684">
        <f t="shared" si="266"/>
        <v>0</v>
      </c>
      <c r="O684">
        <f>IF($B$14,_xlfn.IFNA(INDEX(תמותה!$A$1:$E$121,MATCH(F684,תמותה!$A$1:A$121,0),IF($B$9="זכר",2,4)),1),0)</f>
        <v>0</v>
      </c>
      <c r="P684">
        <f>IF($B$14,_xlfn.IFNA(INDEX('שיפור תמותה'!$A$1:$E$8743,MATCH(F684&amp;G684,'שיפור תמותה'!$C$1:$C$8743,0),IF($B$9="זכר",4,5)),1),0)</f>
        <v>0</v>
      </c>
      <c r="Q684">
        <f>IF($B$14,_xlfn.IFNA(INDEX('שיפור תמותה'!$A$1:$E$8743,MATCH(F684&amp;G684-1,'שיפור תמותה'!$C$1:$C$8743,0),IF($B$9="זכר",4,5)),1),0)</f>
        <v>0</v>
      </c>
      <c r="R684">
        <f t="shared" si="253"/>
        <v>0</v>
      </c>
      <c r="S684">
        <f t="shared" si="254"/>
        <v>0</v>
      </c>
      <c r="T684">
        <f t="shared" si="267"/>
        <v>0</v>
      </c>
      <c r="U684">
        <f t="shared" si="255"/>
        <v>0</v>
      </c>
      <c r="V684">
        <f t="shared" si="256"/>
        <v>0</v>
      </c>
      <c r="W684">
        <f t="shared" si="268"/>
        <v>0</v>
      </c>
      <c r="X684">
        <f>IF($B$15,_xlfn.IFNA(INDEX(תמותה!$A$1:$E$121,MATCH(U684,תמותה!$A$1:A$121,0),IF($B$11="זכר",2,4)),1),0)</f>
        <v>0</v>
      </c>
      <c r="Y684">
        <f>IF($B$15,_xlfn.IFNA(INDEX('שיפור תמותה'!$A$1:$E$8743,MATCH(U684&amp;V684,'שיפור תמותה'!$C$1:$C$8743,0),IF($B$11="זכר",4,5)),1),0)</f>
        <v>0</v>
      </c>
      <c r="Z684">
        <f>IF($B$15,_xlfn.IFNA(INDEX('שיפור תמותה'!$A$1:$E$8743,MATCH(U684&amp;V684-1,'שיפור תמותה'!$C$1:$C$8743,0),IF($B$11="זכר",4,5)),1),0)</f>
        <v>0</v>
      </c>
      <c r="AA684">
        <f t="shared" si="257"/>
        <v>0</v>
      </c>
      <c r="AB684">
        <f t="shared" si="269"/>
        <v>0</v>
      </c>
      <c r="AC684">
        <f>IF($B$15,_xlfn.IFNA(INDEX(תמותה!$A$1:$E$121,MATCH(U684,תמותה!$A$1:A$121,0),IF($B$11="זכר",3,5)),1),0)</f>
        <v>0</v>
      </c>
      <c r="AD684">
        <f t="shared" si="258"/>
        <v>0</v>
      </c>
      <c r="AE684">
        <f t="shared" si="259"/>
        <v>0</v>
      </c>
      <c r="AF684">
        <f t="shared" si="270"/>
        <v>0</v>
      </c>
      <c r="AG684">
        <f t="shared" si="271"/>
        <v>0</v>
      </c>
      <c r="AH684">
        <f t="shared" si="272"/>
        <v>0</v>
      </c>
      <c r="AI684">
        <f t="shared" si="273"/>
        <v>0</v>
      </c>
      <c r="AJ684">
        <f t="shared" si="274"/>
        <v>0</v>
      </c>
    </row>
    <row r="685" spans="5:36" x14ac:dyDescent="0.2">
      <c r="E685">
        <f t="shared" si="260"/>
        <v>0</v>
      </c>
      <c r="F685">
        <f t="shared" si="250"/>
        <v>0</v>
      </c>
      <c r="G685">
        <f t="shared" si="251"/>
        <v>0</v>
      </c>
      <c r="H685">
        <f t="shared" si="252"/>
        <v>0</v>
      </c>
      <c r="I685">
        <f t="shared" si="261"/>
        <v>0</v>
      </c>
      <c r="J685">
        <f t="shared" si="262"/>
        <v>0</v>
      </c>
      <c r="K685">
        <f t="shared" si="263"/>
        <v>0</v>
      </c>
      <c r="L685">
        <f t="shared" si="264"/>
        <v>0</v>
      </c>
      <c r="M685">
        <f t="shared" si="265"/>
        <v>0</v>
      </c>
      <c r="N685">
        <f t="shared" si="266"/>
        <v>0</v>
      </c>
      <c r="O685">
        <f>IF($B$14,_xlfn.IFNA(INDEX(תמותה!$A$1:$E$121,MATCH(F685,תמותה!$A$1:A$121,0),IF($B$9="זכר",2,4)),1),0)</f>
        <v>0</v>
      </c>
      <c r="P685">
        <f>IF($B$14,_xlfn.IFNA(INDEX('שיפור תמותה'!$A$1:$E$8743,MATCH(F685&amp;G685,'שיפור תמותה'!$C$1:$C$8743,0),IF($B$9="זכר",4,5)),1),0)</f>
        <v>0</v>
      </c>
      <c r="Q685">
        <f>IF($B$14,_xlfn.IFNA(INDEX('שיפור תמותה'!$A$1:$E$8743,MATCH(F685&amp;G685-1,'שיפור תמותה'!$C$1:$C$8743,0),IF($B$9="זכר",4,5)),1),0)</f>
        <v>0</v>
      </c>
      <c r="R685">
        <f t="shared" si="253"/>
        <v>0</v>
      </c>
      <c r="S685">
        <f t="shared" si="254"/>
        <v>0</v>
      </c>
      <c r="T685">
        <f t="shared" si="267"/>
        <v>0</v>
      </c>
      <c r="U685">
        <f t="shared" si="255"/>
        <v>0</v>
      </c>
      <c r="V685">
        <f t="shared" si="256"/>
        <v>0</v>
      </c>
      <c r="W685">
        <f t="shared" si="268"/>
        <v>0</v>
      </c>
      <c r="X685">
        <f>IF($B$15,_xlfn.IFNA(INDEX(תמותה!$A$1:$E$121,MATCH(U685,תמותה!$A$1:A$121,0),IF($B$11="זכר",2,4)),1),0)</f>
        <v>0</v>
      </c>
      <c r="Y685">
        <f>IF($B$15,_xlfn.IFNA(INDEX('שיפור תמותה'!$A$1:$E$8743,MATCH(U685&amp;V685,'שיפור תמותה'!$C$1:$C$8743,0),IF($B$11="זכר",4,5)),1),0)</f>
        <v>0</v>
      </c>
      <c r="Z685">
        <f>IF($B$15,_xlfn.IFNA(INDEX('שיפור תמותה'!$A$1:$E$8743,MATCH(U685&amp;V685-1,'שיפור תמותה'!$C$1:$C$8743,0),IF($B$11="זכר",4,5)),1),0)</f>
        <v>0</v>
      </c>
      <c r="AA685">
        <f t="shared" si="257"/>
        <v>0</v>
      </c>
      <c r="AB685">
        <f t="shared" si="269"/>
        <v>0</v>
      </c>
      <c r="AC685">
        <f>IF($B$15,_xlfn.IFNA(INDEX(תמותה!$A$1:$E$121,MATCH(U685,תמותה!$A$1:A$121,0),IF($B$11="זכר",3,5)),1),0)</f>
        <v>0</v>
      </c>
      <c r="AD685">
        <f t="shared" si="258"/>
        <v>0</v>
      </c>
      <c r="AE685">
        <f t="shared" si="259"/>
        <v>0</v>
      </c>
      <c r="AF685">
        <f t="shared" si="270"/>
        <v>0</v>
      </c>
      <c r="AG685">
        <f t="shared" si="271"/>
        <v>0</v>
      </c>
      <c r="AH685">
        <f t="shared" si="272"/>
        <v>0</v>
      </c>
      <c r="AI685">
        <f t="shared" si="273"/>
        <v>0</v>
      </c>
      <c r="AJ685">
        <f t="shared" si="274"/>
        <v>0</v>
      </c>
    </row>
    <row r="686" spans="5:36" x14ac:dyDescent="0.2">
      <c r="E686">
        <f t="shared" si="260"/>
        <v>0</v>
      </c>
      <c r="F686">
        <f t="shared" si="250"/>
        <v>0</v>
      </c>
      <c r="G686">
        <f t="shared" si="251"/>
        <v>0</v>
      </c>
      <c r="H686">
        <f t="shared" si="252"/>
        <v>0</v>
      </c>
      <c r="I686">
        <f t="shared" si="261"/>
        <v>0</v>
      </c>
      <c r="J686">
        <f t="shared" si="262"/>
        <v>0</v>
      </c>
      <c r="K686">
        <f t="shared" si="263"/>
        <v>0</v>
      </c>
      <c r="L686">
        <f t="shared" si="264"/>
        <v>0</v>
      </c>
      <c r="M686">
        <f t="shared" si="265"/>
        <v>0</v>
      </c>
      <c r="N686">
        <f t="shared" si="266"/>
        <v>0</v>
      </c>
      <c r="O686">
        <f>IF($B$14,_xlfn.IFNA(INDEX(תמותה!$A$1:$E$121,MATCH(F686,תמותה!$A$1:A$121,0),IF($B$9="זכר",2,4)),1),0)</f>
        <v>0</v>
      </c>
      <c r="P686">
        <f>IF($B$14,_xlfn.IFNA(INDEX('שיפור תמותה'!$A$1:$E$8743,MATCH(F686&amp;G686,'שיפור תמותה'!$C$1:$C$8743,0),IF($B$9="זכר",4,5)),1),0)</f>
        <v>0</v>
      </c>
      <c r="Q686">
        <f>IF($B$14,_xlfn.IFNA(INDEX('שיפור תמותה'!$A$1:$E$8743,MATCH(F686&amp;G686-1,'שיפור תמותה'!$C$1:$C$8743,0),IF($B$9="זכר",4,5)),1),0)</f>
        <v>0</v>
      </c>
      <c r="R686">
        <f t="shared" si="253"/>
        <v>0</v>
      </c>
      <c r="S686">
        <f t="shared" si="254"/>
        <v>0</v>
      </c>
      <c r="T686">
        <f t="shared" si="267"/>
        <v>0</v>
      </c>
      <c r="U686">
        <f t="shared" si="255"/>
        <v>0</v>
      </c>
      <c r="V686">
        <f t="shared" si="256"/>
        <v>0</v>
      </c>
      <c r="W686">
        <f t="shared" si="268"/>
        <v>0</v>
      </c>
      <c r="X686">
        <f>IF($B$15,_xlfn.IFNA(INDEX(תמותה!$A$1:$E$121,MATCH(U686,תמותה!$A$1:A$121,0),IF($B$11="זכר",2,4)),1),0)</f>
        <v>0</v>
      </c>
      <c r="Y686">
        <f>IF($B$15,_xlfn.IFNA(INDEX('שיפור תמותה'!$A$1:$E$8743,MATCH(U686&amp;V686,'שיפור תמותה'!$C$1:$C$8743,0),IF($B$11="זכר",4,5)),1),0)</f>
        <v>0</v>
      </c>
      <c r="Z686">
        <f>IF($B$15,_xlfn.IFNA(INDEX('שיפור תמותה'!$A$1:$E$8743,MATCH(U686&amp;V686-1,'שיפור תמותה'!$C$1:$C$8743,0),IF($B$11="זכר",4,5)),1),0)</f>
        <v>0</v>
      </c>
      <c r="AA686">
        <f t="shared" si="257"/>
        <v>0</v>
      </c>
      <c r="AB686">
        <f t="shared" si="269"/>
        <v>0</v>
      </c>
      <c r="AC686">
        <f>IF($B$15,_xlfn.IFNA(INDEX(תמותה!$A$1:$E$121,MATCH(U686,תמותה!$A$1:A$121,0),IF($B$11="זכר",3,5)),1),0)</f>
        <v>0</v>
      </c>
      <c r="AD686">
        <f t="shared" si="258"/>
        <v>0</v>
      </c>
      <c r="AE686">
        <f t="shared" si="259"/>
        <v>0</v>
      </c>
      <c r="AF686">
        <f t="shared" si="270"/>
        <v>0</v>
      </c>
      <c r="AG686">
        <f t="shared" si="271"/>
        <v>0</v>
      </c>
      <c r="AH686">
        <f t="shared" si="272"/>
        <v>0</v>
      </c>
      <c r="AI686">
        <f t="shared" si="273"/>
        <v>0</v>
      </c>
      <c r="AJ686">
        <f t="shared" si="274"/>
        <v>0</v>
      </c>
    </row>
    <row r="687" spans="5:36" x14ac:dyDescent="0.2">
      <c r="E687">
        <f t="shared" si="260"/>
        <v>0</v>
      </c>
      <c r="F687">
        <f t="shared" si="250"/>
        <v>0</v>
      </c>
      <c r="G687">
        <f t="shared" si="251"/>
        <v>0</v>
      </c>
      <c r="H687">
        <f t="shared" si="252"/>
        <v>0</v>
      </c>
      <c r="I687">
        <f t="shared" si="261"/>
        <v>0</v>
      </c>
      <c r="J687">
        <f t="shared" si="262"/>
        <v>0</v>
      </c>
      <c r="K687">
        <f t="shared" si="263"/>
        <v>0</v>
      </c>
      <c r="L687">
        <f t="shared" si="264"/>
        <v>0</v>
      </c>
      <c r="M687">
        <f t="shared" si="265"/>
        <v>0</v>
      </c>
      <c r="N687">
        <f t="shared" si="266"/>
        <v>0</v>
      </c>
      <c r="O687">
        <f>IF($B$14,_xlfn.IFNA(INDEX(תמותה!$A$1:$E$121,MATCH(F687,תמותה!$A$1:A$121,0),IF($B$9="זכר",2,4)),1),0)</f>
        <v>0</v>
      </c>
      <c r="P687">
        <f>IF($B$14,_xlfn.IFNA(INDEX('שיפור תמותה'!$A$1:$E$8743,MATCH(F687&amp;G687,'שיפור תמותה'!$C$1:$C$8743,0),IF($B$9="זכר",4,5)),1),0)</f>
        <v>0</v>
      </c>
      <c r="Q687">
        <f>IF($B$14,_xlfn.IFNA(INDEX('שיפור תמותה'!$A$1:$E$8743,MATCH(F687&amp;G687-1,'שיפור תמותה'!$C$1:$C$8743,0),IF($B$9="זכר",4,5)),1),0)</f>
        <v>0</v>
      </c>
      <c r="R687">
        <f t="shared" si="253"/>
        <v>0</v>
      </c>
      <c r="S687">
        <f t="shared" si="254"/>
        <v>0</v>
      </c>
      <c r="T687">
        <f t="shared" si="267"/>
        <v>0</v>
      </c>
      <c r="U687">
        <f t="shared" si="255"/>
        <v>0</v>
      </c>
      <c r="V687">
        <f t="shared" si="256"/>
        <v>0</v>
      </c>
      <c r="W687">
        <f t="shared" si="268"/>
        <v>0</v>
      </c>
      <c r="X687">
        <f>IF($B$15,_xlfn.IFNA(INDEX(תמותה!$A$1:$E$121,MATCH(U687,תמותה!$A$1:A$121,0),IF($B$11="זכר",2,4)),1),0)</f>
        <v>0</v>
      </c>
      <c r="Y687">
        <f>IF($B$15,_xlfn.IFNA(INDEX('שיפור תמותה'!$A$1:$E$8743,MATCH(U687&amp;V687,'שיפור תמותה'!$C$1:$C$8743,0),IF($B$11="זכר",4,5)),1),0)</f>
        <v>0</v>
      </c>
      <c r="Z687">
        <f>IF($B$15,_xlfn.IFNA(INDEX('שיפור תמותה'!$A$1:$E$8743,MATCH(U687&amp;V687-1,'שיפור תמותה'!$C$1:$C$8743,0),IF($B$11="זכר",4,5)),1),0)</f>
        <v>0</v>
      </c>
      <c r="AA687">
        <f t="shared" si="257"/>
        <v>0</v>
      </c>
      <c r="AB687">
        <f t="shared" si="269"/>
        <v>0</v>
      </c>
      <c r="AC687">
        <f>IF($B$15,_xlfn.IFNA(INDEX(תמותה!$A$1:$E$121,MATCH(U687,תמותה!$A$1:A$121,0),IF($B$11="זכר",3,5)),1),0)</f>
        <v>0</v>
      </c>
      <c r="AD687">
        <f t="shared" si="258"/>
        <v>0</v>
      </c>
      <c r="AE687">
        <f t="shared" si="259"/>
        <v>0</v>
      </c>
      <c r="AF687">
        <f t="shared" si="270"/>
        <v>0</v>
      </c>
      <c r="AG687">
        <f t="shared" si="271"/>
        <v>0</v>
      </c>
      <c r="AH687">
        <f t="shared" si="272"/>
        <v>0</v>
      </c>
      <c r="AI687">
        <f t="shared" si="273"/>
        <v>0</v>
      </c>
      <c r="AJ687">
        <f t="shared" si="274"/>
        <v>0</v>
      </c>
    </row>
    <row r="688" spans="5:36" x14ac:dyDescent="0.2">
      <c r="E688">
        <f t="shared" si="260"/>
        <v>0</v>
      </c>
      <c r="F688">
        <f t="shared" si="250"/>
        <v>0</v>
      </c>
      <c r="G688">
        <f t="shared" si="251"/>
        <v>0</v>
      </c>
      <c r="H688">
        <f t="shared" si="252"/>
        <v>0</v>
      </c>
      <c r="I688">
        <f t="shared" si="261"/>
        <v>0</v>
      </c>
      <c r="J688">
        <f t="shared" si="262"/>
        <v>0</v>
      </c>
      <c r="K688">
        <f t="shared" si="263"/>
        <v>0</v>
      </c>
      <c r="L688">
        <f t="shared" si="264"/>
        <v>0</v>
      </c>
      <c r="M688">
        <f t="shared" si="265"/>
        <v>0</v>
      </c>
      <c r="N688">
        <f t="shared" si="266"/>
        <v>0</v>
      </c>
      <c r="O688">
        <f>IF($B$14,_xlfn.IFNA(INDEX(תמותה!$A$1:$E$121,MATCH(F688,תמותה!$A$1:A$121,0),IF($B$9="זכר",2,4)),1),0)</f>
        <v>0</v>
      </c>
      <c r="P688">
        <f>IF($B$14,_xlfn.IFNA(INDEX('שיפור תמותה'!$A$1:$E$8743,MATCH(F688&amp;G688,'שיפור תמותה'!$C$1:$C$8743,0),IF($B$9="זכר",4,5)),1),0)</f>
        <v>0</v>
      </c>
      <c r="Q688">
        <f>IF($B$14,_xlfn.IFNA(INDEX('שיפור תמותה'!$A$1:$E$8743,MATCH(F688&amp;G688-1,'שיפור תמותה'!$C$1:$C$8743,0),IF($B$9="זכר",4,5)),1),0)</f>
        <v>0</v>
      </c>
      <c r="R688">
        <f t="shared" si="253"/>
        <v>0</v>
      </c>
      <c r="S688">
        <f t="shared" si="254"/>
        <v>0</v>
      </c>
      <c r="T688">
        <f t="shared" si="267"/>
        <v>0</v>
      </c>
      <c r="U688">
        <f t="shared" si="255"/>
        <v>0</v>
      </c>
      <c r="V688">
        <f t="shared" si="256"/>
        <v>0</v>
      </c>
      <c r="W688">
        <f t="shared" si="268"/>
        <v>0</v>
      </c>
      <c r="X688">
        <f>IF($B$15,_xlfn.IFNA(INDEX(תמותה!$A$1:$E$121,MATCH(U688,תמותה!$A$1:A$121,0),IF($B$11="זכר",2,4)),1),0)</f>
        <v>0</v>
      </c>
      <c r="Y688">
        <f>IF($B$15,_xlfn.IFNA(INDEX('שיפור תמותה'!$A$1:$E$8743,MATCH(U688&amp;V688,'שיפור תמותה'!$C$1:$C$8743,0),IF($B$11="זכר",4,5)),1),0)</f>
        <v>0</v>
      </c>
      <c r="Z688">
        <f>IF($B$15,_xlfn.IFNA(INDEX('שיפור תמותה'!$A$1:$E$8743,MATCH(U688&amp;V688-1,'שיפור תמותה'!$C$1:$C$8743,0),IF($B$11="זכר",4,5)),1),0)</f>
        <v>0</v>
      </c>
      <c r="AA688">
        <f t="shared" si="257"/>
        <v>0</v>
      </c>
      <c r="AB688">
        <f t="shared" si="269"/>
        <v>0</v>
      </c>
      <c r="AC688">
        <f>IF($B$15,_xlfn.IFNA(INDEX(תמותה!$A$1:$E$121,MATCH(U688,תמותה!$A$1:A$121,0),IF($B$11="זכר",3,5)),1),0)</f>
        <v>0</v>
      </c>
      <c r="AD688">
        <f t="shared" si="258"/>
        <v>0</v>
      </c>
      <c r="AE688">
        <f t="shared" si="259"/>
        <v>0</v>
      </c>
      <c r="AF688">
        <f t="shared" si="270"/>
        <v>0</v>
      </c>
      <c r="AG688">
        <f t="shared" si="271"/>
        <v>0</v>
      </c>
      <c r="AH688">
        <f t="shared" si="272"/>
        <v>0</v>
      </c>
      <c r="AI688">
        <f t="shared" si="273"/>
        <v>0</v>
      </c>
      <c r="AJ688">
        <f t="shared" si="274"/>
        <v>0</v>
      </c>
    </row>
    <row r="689" spans="5:36" x14ac:dyDescent="0.2">
      <c r="E689">
        <f t="shared" si="260"/>
        <v>0</v>
      </c>
      <c r="F689">
        <f t="shared" si="250"/>
        <v>0</v>
      </c>
      <c r="G689">
        <f t="shared" si="251"/>
        <v>0</v>
      </c>
      <c r="H689">
        <f t="shared" si="252"/>
        <v>0</v>
      </c>
      <c r="I689">
        <f t="shared" si="261"/>
        <v>0</v>
      </c>
      <c r="J689">
        <f t="shared" si="262"/>
        <v>0</v>
      </c>
      <c r="K689">
        <f t="shared" si="263"/>
        <v>0</v>
      </c>
      <c r="L689">
        <f t="shared" si="264"/>
        <v>0</v>
      </c>
      <c r="M689">
        <f t="shared" si="265"/>
        <v>0</v>
      </c>
      <c r="N689">
        <f t="shared" si="266"/>
        <v>0</v>
      </c>
      <c r="O689">
        <f>IF($B$14,_xlfn.IFNA(INDEX(תמותה!$A$1:$E$121,MATCH(F689,תמותה!$A$1:A$121,0),IF($B$9="זכר",2,4)),1),0)</f>
        <v>0</v>
      </c>
      <c r="P689">
        <f>IF($B$14,_xlfn.IFNA(INDEX('שיפור תמותה'!$A$1:$E$8743,MATCH(F689&amp;G689,'שיפור תמותה'!$C$1:$C$8743,0),IF($B$9="זכר",4,5)),1),0)</f>
        <v>0</v>
      </c>
      <c r="Q689">
        <f>IF($B$14,_xlfn.IFNA(INDEX('שיפור תמותה'!$A$1:$E$8743,MATCH(F689&amp;G689-1,'שיפור תמותה'!$C$1:$C$8743,0),IF($B$9="זכר",4,5)),1),0)</f>
        <v>0</v>
      </c>
      <c r="R689">
        <f t="shared" si="253"/>
        <v>0</v>
      </c>
      <c r="S689">
        <f t="shared" si="254"/>
        <v>0</v>
      </c>
      <c r="T689">
        <f t="shared" si="267"/>
        <v>0</v>
      </c>
      <c r="U689">
        <f t="shared" si="255"/>
        <v>0</v>
      </c>
      <c r="V689">
        <f t="shared" si="256"/>
        <v>0</v>
      </c>
      <c r="W689">
        <f t="shared" si="268"/>
        <v>0</v>
      </c>
      <c r="X689">
        <f>IF($B$15,_xlfn.IFNA(INDEX(תמותה!$A$1:$E$121,MATCH(U689,תמותה!$A$1:A$121,0),IF($B$11="זכר",2,4)),1),0)</f>
        <v>0</v>
      </c>
      <c r="Y689">
        <f>IF($B$15,_xlfn.IFNA(INDEX('שיפור תמותה'!$A$1:$E$8743,MATCH(U689&amp;V689,'שיפור תמותה'!$C$1:$C$8743,0),IF($B$11="זכר",4,5)),1),0)</f>
        <v>0</v>
      </c>
      <c r="Z689">
        <f>IF($B$15,_xlfn.IFNA(INDEX('שיפור תמותה'!$A$1:$E$8743,MATCH(U689&amp;V689-1,'שיפור תמותה'!$C$1:$C$8743,0),IF($B$11="זכר",4,5)),1),0)</f>
        <v>0</v>
      </c>
      <c r="AA689">
        <f t="shared" si="257"/>
        <v>0</v>
      </c>
      <c r="AB689">
        <f t="shared" si="269"/>
        <v>0</v>
      </c>
      <c r="AC689">
        <f>IF($B$15,_xlfn.IFNA(INDEX(תמותה!$A$1:$E$121,MATCH(U689,תמותה!$A$1:A$121,0),IF($B$11="זכר",3,5)),1),0)</f>
        <v>0</v>
      </c>
      <c r="AD689">
        <f t="shared" si="258"/>
        <v>0</v>
      </c>
      <c r="AE689">
        <f t="shared" si="259"/>
        <v>0</v>
      </c>
      <c r="AF689">
        <f t="shared" si="270"/>
        <v>0</v>
      </c>
      <c r="AG689">
        <f t="shared" si="271"/>
        <v>0</v>
      </c>
      <c r="AH689">
        <f t="shared" si="272"/>
        <v>0</v>
      </c>
      <c r="AI689">
        <f t="shared" si="273"/>
        <v>0</v>
      </c>
      <c r="AJ689">
        <f t="shared" si="274"/>
        <v>0</v>
      </c>
    </row>
    <row r="690" spans="5:36" x14ac:dyDescent="0.2">
      <c r="E690">
        <f t="shared" si="260"/>
        <v>0</v>
      </c>
      <c r="F690">
        <f t="shared" si="250"/>
        <v>0</v>
      </c>
      <c r="G690">
        <f t="shared" si="251"/>
        <v>0</v>
      </c>
      <c r="H690">
        <f t="shared" si="252"/>
        <v>0</v>
      </c>
      <c r="I690">
        <f t="shared" si="261"/>
        <v>0</v>
      </c>
      <c r="J690">
        <f t="shared" si="262"/>
        <v>0</v>
      </c>
      <c r="K690">
        <f t="shared" si="263"/>
        <v>0</v>
      </c>
      <c r="L690">
        <f t="shared" si="264"/>
        <v>0</v>
      </c>
      <c r="M690">
        <f t="shared" si="265"/>
        <v>0</v>
      </c>
      <c r="N690">
        <f t="shared" si="266"/>
        <v>0</v>
      </c>
      <c r="O690">
        <f>IF($B$14,_xlfn.IFNA(INDEX(תמותה!$A$1:$E$121,MATCH(F690,תמותה!$A$1:A$121,0),IF($B$9="זכר",2,4)),1),0)</f>
        <v>0</v>
      </c>
      <c r="P690">
        <f>IF($B$14,_xlfn.IFNA(INDEX('שיפור תמותה'!$A$1:$E$8743,MATCH(F690&amp;G690,'שיפור תמותה'!$C$1:$C$8743,0),IF($B$9="זכר",4,5)),1),0)</f>
        <v>0</v>
      </c>
      <c r="Q690">
        <f>IF($B$14,_xlfn.IFNA(INDEX('שיפור תמותה'!$A$1:$E$8743,MATCH(F690&amp;G690-1,'שיפור תמותה'!$C$1:$C$8743,0),IF($B$9="זכר",4,5)),1),0)</f>
        <v>0</v>
      </c>
      <c r="R690">
        <f t="shared" si="253"/>
        <v>0</v>
      </c>
      <c r="S690">
        <f t="shared" si="254"/>
        <v>0</v>
      </c>
      <c r="T690">
        <f t="shared" si="267"/>
        <v>0</v>
      </c>
      <c r="U690">
        <f t="shared" si="255"/>
        <v>0</v>
      </c>
      <c r="V690">
        <f t="shared" si="256"/>
        <v>0</v>
      </c>
      <c r="W690">
        <f t="shared" si="268"/>
        <v>0</v>
      </c>
      <c r="X690">
        <f>IF($B$15,_xlfn.IFNA(INDEX(תמותה!$A$1:$E$121,MATCH(U690,תמותה!$A$1:A$121,0),IF($B$11="זכר",2,4)),1),0)</f>
        <v>0</v>
      </c>
      <c r="Y690">
        <f>IF($B$15,_xlfn.IFNA(INDEX('שיפור תמותה'!$A$1:$E$8743,MATCH(U690&amp;V690,'שיפור תמותה'!$C$1:$C$8743,0),IF($B$11="זכר",4,5)),1),0)</f>
        <v>0</v>
      </c>
      <c r="Z690">
        <f>IF($B$15,_xlfn.IFNA(INDEX('שיפור תמותה'!$A$1:$E$8743,MATCH(U690&amp;V690-1,'שיפור תמותה'!$C$1:$C$8743,0),IF($B$11="זכר",4,5)),1),0)</f>
        <v>0</v>
      </c>
      <c r="AA690">
        <f t="shared" si="257"/>
        <v>0</v>
      </c>
      <c r="AB690">
        <f t="shared" si="269"/>
        <v>0</v>
      </c>
      <c r="AC690">
        <f>IF($B$15,_xlfn.IFNA(INDEX(תמותה!$A$1:$E$121,MATCH(U690,תמותה!$A$1:A$121,0),IF($B$11="זכר",3,5)),1),0)</f>
        <v>0</v>
      </c>
      <c r="AD690">
        <f t="shared" si="258"/>
        <v>0</v>
      </c>
      <c r="AE690">
        <f t="shared" si="259"/>
        <v>0</v>
      </c>
      <c r="AF690">
        <f t="shared" si="270"/>
        <v>0</v>
      </c>
      <c r="AG690">
        <f t="shared" si="271"/>
        <v>0</v>
      </c>
      <c r="AH690">
        <f t="shared" si="272"/>
        <v>0</v>
      </c>
      <c r="AI690">
        <f t="shared" si="273"/>
        <v>0</v>
      </c>
      <c r="AJ690">
        <f t="shared" si="274"/>
        <v>0</v>
      </c>
    </row>
    <row r="691" spans="5:36" x14ac:dyDescent="0.2">
      <c r="E691">
        <f t="shared" si="260"/>
        <v>0</v>
      </c>
      <c r="F691">
        <f t="shared" si="250"/>
        <v>0</v>
      </c>
      <c r="G691">
        <f t="shared" si="251"/>
        <v>0</v>
      </c>
      <c r="H691">
        <f t="shared" si="252"/>
        <v>0</v>
      </c>
      <c r="I691">
        <f t="shared" si="261"/>
        <v>0</v>
      </c>
      <c r="J691">
        <f t="shared" si="262"/>
        <v>0</v>
      </c>
      <c r="K691">
        <f t="shared" si="263"/>
        <v>0</v>
      </c>
      <c r="L691">
        <f t="shared" si="264"/>
        <v>0</v>
      </c>
      <c r="M691">
        <f t="shared" si="265"/>
        <v>0</v>
      </c>
      <c r="N691">
        <f t="shared" si="266"/>
        <v>0</v>
      </c>
      <c r="O691">
        <f>IF($B$14,_xlfn.IFNA(INDEX(תמותה!$A$1:$E$121,MATCH(F691,תמותה!$A$1:A$121,0),IF($B$9="זכר",2,4)),1),0)</f>
        <v>0</v>
      </c>
      <c r="P691">
        <f>IF($B$14,_xlfn.IFNA(INDEX('שיפור תמותה'!$A$1:$E$8743,MATCH(F691&amp;G691,'שיפור תמותה'!$C$1:$C$8743,0),IF($B$9="זכר",4,5)),1),0)</f>
        <v>0</v>
      </c>
      <c r="Q691">
        <f>IF($B$14,_xlfn.IFNA(INDEX('שיפור תמותה'!$A$1:$E$8743,MATCH(F691&amp;G691-1,'שיפור תמותה'!$C$1:$C$8743,0),IF($B$9="זכר",4,5)),1),0)</f>
        <v>0</v>
      </c>
      <c r="R691">
        <f t="shared" si="253"/>
        <v>0</v>
      </c>
      <c r="S691">
        <f t="shared" si="254"/>
        <v>0</v>
      </c>
      <c r="T691">
        <f t="shared" si="267"/>
        <v>0</v>
      </c>
      <c r="U691">
        <f t="shared" si="255"/>
        <v>0</v>
      </c>
      <c r="V691">
        <f t="shared" si="256"/>
        <v>0</v>
      </c>
      <c r="W691">
        <f t="shared" si="268"/>
        <v>0</v>
      </c>
      <c r="X691">
        <f>IF($B$15,_xlfn.IFNA(INDEX(תמותה!$A$1:$E$121,MATCH(U691,תמותה!$A$1:A$121,0),IF($B$11="זכר",2,4)),1),0)</f>
        <v>0</v>
      </c>
      <c r="Y691">
        <f>IF($B$15,_xlfn.IFNA(INDEX('שיפור תמותה'!$A$1:$E$8743,MATCH(U691&amp;V691,'שיפור תמותה'!$C$1:$C$8743,0),IF($B$11="זכר",4,5)),1),0)</f>
        <v>0</v>
      </c>
      <c r="Z691">
        <f>IF($B$15,_xlfn.IFNA(INDEX('שיפור תמותה'!$A$1:$E$8743,MATCH(U691&amp;V691-1,'שיפור תמותה'!$C$1:$C$8743,0),IF($B$11="זכר",4,5)),1),0)</f>
        <v>0</v>
      </c>
      <c r="AA691">
        <f t="shared" si="257"/>
        <v>0</v>
      </c>
      <c r="AB691">
        <f t="shared" si="269"/>
        <v>0</v>
      </c>
      <c r="AC691">
        <f>IF($B$15,_xlfn.IFNA(INDEX(תמותה!$A$1:$E$121,MATCH(U691,תמותה!$A$1:A$121,0),IF($B$11="זכר",3,5)),1),0)</f>
        <v>0</v>
      </c>
      <c r="AD691">
        <f t="shared" si="258"/>
        <v>0</v>
      </c>
      <c r="AE691">
        <f t="shared" si="259"/>
        <v>0</v>
      </c>
      <c r="AF691">
        <f t="shared" si="270"/>
        <v>0</v>
      </c>
      <c r="AG691">
        <f t="shared" si="271"/>
        <v>0</v>
      </c>
      <c r="AH691">
        <f t="shared" si="272"/>
        <v>0</v>
      </c>
      <c r="AI691">
        <f t="shared" si="273"/>
        <v>0</v>
      </c>
      <c r="AJ691">
        <f t="shared" si="274"/>
        <v>0</v>
      </c>
    </row>
    <row r="692" spans="5:36" x14ac:dyDescent="0.2">
      <c r="E692">
        <f t="shared" si="260"/>
        <v>0</v>
      </c>
      <c r="F692">
        <f t="shared" si="250"/>
        <v>0</v>
      </c>
      <c r="G692">
        <f t="shared" si="251"/>
        <v>0</v>
      </c>
      <c r="H692">
        <f t="shared" si="252"/>
        <v>0</v>
      </c>
      <c r="I692">
        <f t="shared" si="261"/>
        <v>0</v>
      </c>
      <c r="J692">
        <f t="shared" si="262"/>
        <v>0</v>
      </c>
      <c r="K692">
        <f t="shared" si="263"/>
        <v>0</v>
      </c>
      <c r="L692">
        <f t="shared" si="264"/>
        <v>0</v>
      </c>
      <c r="M692">
        <f t="shared" si="265"/>
        <v>0</v>
      </c>
      <c r="N692">
        <f t="shared" si="266"/>
        <v>0</v>
      </c>
      <c r="O692">
        <f>IF($B$14,_xlfn.IFNA(INDEX(תמותה!$A$1:$E$121,MATCH(F692,תמותה!$A$1:A$121,0),IF($B$9="זכר",2,4)),1),0)</f>
        <v>0</v>
      </c>
      <c r="P692">
        <f>IF($B$14,_xlfn.IFNA(INDEX('שיפור תמותה'!$A$1:$E$8743,MATCH(F692&amp;G692,'שיפור תמותה'!$C$1:$C$8743,0),IF($B$9="זכר",4,5)),1),0)</f>
        <v>0</v>
      </c>
      <c r="Q692">
        <f>IF($B$14,_xlfn.IFNA(INDEX('שיפור תמותה'!$A$1:$E$8743,MATCH(F692&amp;G692-1,'שיפור תמותה'!$C$1:$C$8743,0),IF($B$9="זכר",4,5)),1),0)</f>
        <v>0</v>
      </c>
      <c r="R692">
        <f t="shared" si="253"/>
        <v>0</v>
      </c>
      <c r="S692">
        <f t="shared" si="254"/>
        <v>0</v>
      </c>
      <c r="T692">
        <f t="shared" si="267"/>
        <v>0</v>
      </c>
      <c r="U692">
        <f t="shared" si="255"/>
        <v>0</v>
      </c>
      <c r="V692">
        <f t="shared" si="256"/>
        <v>0</v>
      </c>
      <c r="W692">
        <f t="shared" si="268"/>
        <v>0</v>
      </c>
      <c r="X692">
        <f>IF($B$15,_xlfn.IFNA(INDEX(תמותה!$A$1:$E$121,MATCH(U692,תמותה!$A$1:A$121,0),IF($B$11="זכר",2,4)),1),0)</f>
        <v>0</v>
      </c>
      <c r="Y692">
        <f>IF($B$15,_xlfn.IFNA(INDEX('שיפור תמותה'!$A$1:$E$8743,MATCH(U692&amp;V692,'שיפור תמותה'!$C$1:$C$8743,0),IF($B$11="זכר",4,5)),1),0)</f>
        <v>0</v>
      </c>
      <c r="Z692">
        <f>IF($B$15,_xlfn.IFNA(INDEX('שיפור תמותה'!$A$1:$E$8743,MATCH(U692&amp;V692-1,'שיפור תמותה'!$C$1:$C$8743,0),IF($B$11="זכר",4,5)),1),0)</f>
        <v>0</v>
      </c>
      <c r="AA692">
        <f t="shared" si="257"/>
        <v>0</v>
      </c>
      <c r="AB692">
        <f t="shared" si="269"/>
        <v>0</v>
      </c>
      <c r="AC692">
        <f>IF($B$15,_xlfn.IFNA(INDEX(תמותה!$A$1:$E$121,MATCH(U692,תמותה!$A$1:A$121,0),IF($B$11="זכר",3,5)),1),0)</f>
        <v>0</v>
      </c>
      <c r="AD692">
        <f t="shared" si="258"/>
        <v>0</v>
      </c>
      <c r="AE692">
        <f t="shared" si="259"/>
        <v>0</v>
      </c>
      <c r="AF692">
        <f t="shared" si="270"/>
        <v>0</v>
      </c>
      <c r="AG692">
        <f t="shared" si="271"/>
        <v>0</v>
      </c>
      <c r="AH692">
        <f t="shared" si="272"/>
        <v>0</v>
      </c>
      <c r="AI692">
        <f t="shared" si="273"/>
        <v>0</v>
      </c>
      <c r="AJ692">
        <f t="shared" si="274"/>
        <v>0</v>
      </c>
    </row>
    <row r="693" spans="5:36" x14ac:dyDescent="0.2">
      <c r="E693">
        <f t="shared" si="260"/>
        <v>0</v>
      </c>
      <c r="F693">
        <f t="shared" si="250"/>
        <v>0</v>
      </c>
      <c r="G693">
        <f t="shared" si="251"/>
        <v>0</v>
      </c>
      <c r="H693">
        <f t="shared" si="252"/>
        <v>0</v>
      </c>
      <c r="I693">
        <f t="shared" si="261"/>
        <v>0</v>
      </c>
      <c r="J693">
        <f t="shared" si="262"/>
        <v>0</v>
      </c>
      <c r="K693">
        <f t="shared" si="263"/>
        <v>0</v>
      </c>
      <c r="L693">
        <f t="shared" si="264"/>
        <v>0</v>
      </c>
      <c r="M693">
        <f t="shared" si="265"/>
        <v>0</v>
      </c>
      <c r="N693">
        <f t="shared" si="266"/>
        <v>0</v>
      </c>
      <c r="O693">
        <f>IF($B$14,_xlfn.IFNA(INDEX(תמותה!$A$1:$E$121,MATCH(F693,תמותה!$A$1:A$121,0),IF($B$9="זכר",2,4)),1),0)</f>
        <v>0</v>
      </c>
      <c r="P693">
        <f>IF($B$14,_xlfn.IFNA(INDEX('שיפור תמותה'!$A$1:$E$8743,MATCH(F693&amp;G693,'שיפור תמותה'!$C$1:$C$8743,0),IF($B$9="זכר",4,5)),1),0)</f>
        <v>0</v>
      </c>
      <c r="Q693">
        <f>IF($B$14,_xlfn.IFNA(INDEX('שיפור תמותה'!$A$1:$E$8743,MATCH(F693&amp;G693-1,'שיפור תמותה'!$C$1:$C$8743,0),IF($B$9="זכר",4,5)),1),0)</f>
        <v>0</v>
      </c>
      <c r="R693">
        <f t="shared" si="253"/>
        <v>0</v>
      </c>
      <c r="S693">
        <f t="shared" si="254"/>
        <v>0</v>
      </c>
      <c r="T693">
        <f t="shared" si="267"/>
        <v>0</v>
      </c>
      <c r="U693">
        <f t="shared" si="255"/>
        <v>0</v>
      </c>
      <c r="V693">
        <f t="shared" si="256"/>
        <v>0</v>
      </c>
      <c r="W693">
        <f t="shared" si="268"/>
        <v>0</v>
      </c>
      <c r="X693">
        <f>IF($B$15,_xlfn.IFNA(INDEX(תמותה!$A$1:$E$121,MATCH(U693,תמותה!$A$1:A$121,0),IF($B$11="זכר",2,4)),1),0)</f>
        <v>0</v>
      </c>
      <c r="Y693">
        <f>IF($B$15,_xlfn.IFNA(INDEX('שיפור תמותה'!$A$1:$E$8743,MATCH(U693&amp;V693,'שיפור תמותה'!$C$1:$C$8743,0),IF($B$11="זכר",4,5)),1),0)</f>
        <v>0</v>
      </c>
      <c r="Z693">
        <f>IF($B$15,_xlfn.IFNA(INDEX('שיפור תמותה'!$A$1:$E$8743,MATCH(U693&amp;V693-1,'שיפור תמותה'!$C$1:$C$8743,0),IF($B$11="זכר",4,5)),1),0)</f>
        <v>0</v>
      </c>
      <c r="AA693">
        <f t="shared" si="257"/>
        <v>0</v>
      </c>
      <c r="AB693">
        <f t="shared" si="269"/>
        <v>0</v>
      </c>
      <c r="AC693">
        <f>IF($B$15,_xlfn.IFNA(INDEX(תמותה!$A$1:$E$121,MATCH(U693,תמותה!$A$1:A$121,0),IF($B$11="זכר",3,5)),1),0)</f>
        <v>0</v>
      </c>
      <c r="AD693">
        <f t="shared" si="258"/>
        <v>0</v>
      </c>
      <c r="AE693">
        <f t="shared" si="259"/>
        <v>0</v>
      </c>
      <c r="AF693">
        <f t="shared" si="270"/>
        <v>0</v>
      </c>
      <c r="AG693">
        <f t="shared" si="271"/>
        <v>0</v>
      </c>
      <c r="AH693">
        <f t="shared" si="272"/>
        <v>0</v>
      </c>
      <c r="AI693">
        <f t="shared" si="273"/>
        <v>0</v>
      </c>
      <c r="AJ693">
        <f t="shared" si="274"/>
        <v>0</v>
      </c>
    </row>
    <row r="694" spans="5:36" x14ac:dyDescent="0.2">
      <c r="E694">
        <f t="shared" si="260"/>
        <v>0</v>
      </c>
      <c r="F694">
        <f t="shared" si="250"/>
        <v>0</v>
      </c>
      <c r="G694">
        <f t="shared" si="251"/>
        <v>0</v>
      </c>
      <c r="H694">
        <f t="shared" si="252"/>
        <v>0</v>
      </c>
      <c r="I694">
        <f t="shared" si="261"/>
        <v>0</v>
      </c>
      <c r="J694">
        <f t="shared" si="262"/>
        <v>0</v>
      </c>
      <c r="K694">
        <f t="shared" si="263"/>
        <v>0</v>
      </c>
      <c r="L694">
        <f t="shared" si="264"/>
        <v>0</v>
      </c>
      <c r="M694">
        <f t="shared" si="265"/>
        <v>0</v>
      </c>
      <c r="N694">
        <f t="shared" si="266"/>
        <v>0</v>
      </c>
      <c r="O694">
        <f>IF($B$14,_xlfn.IFNA(INDEX(תמותה!$A$1:$E$121,MATCH(F694,תמותה!$A$1:A$121,0),IF($B$9="זכר",2,4)),1),0)</f>
        <v>0</v>
      </c>
      <c r="P694">
        <f>IF($B$14,_xlfn.IFNA(INDEX('שיפור תמותה'!$A$1:$E$8743,MATCH(F694&amp;G694,'שיפור תמותה'!$C$1:$C$8743,0),IF($B$9="זכר",4,5)),1),0)</f>
        <v>0</v>
      </c>
      <c r="Q694">
        <f>IF($B$14,_xlfn.IFNA(INDEX('שיפור תמותה'!$A$1:$E$8743,MATCH(F694&amp;G694-1,'שיפור תמותה'!$C$1:$C$8743,0),IF($B$9="זכר",4,5)),1),0)</f>
        <v>0</v>
      </c>
      <c r="R694">
        <f t="shared" si="253"/>
        <v>0</v>
      </c>
      <c r="S694">
        <f t="shared" si="254"/>
        <v>0</v>
      </c>
      <c r="T694">
        <f t="shared" si="267"/>
        <v>0</v>
      </c>
      <c r="U694">
        <f t="shared" si="255"/>
        <v>0</v>
      </c>
      <c r="V694">
        <f t="shared" si="256"/>
        <v>0</v>
      </c>
      <c r="W694">
        <f t="shared" si="268"/>
        <v>0</v>
      </c>
      <c r="X694">
        <f>IF($B$15,_xlfn.IFNA(INDEX(תמותה!$A$1:$E$121,MATCH(U694,תמותה!$A$1:A$121,0),IF($B$11="זכר",2,4)),1),0)</f>
        <v>0</v>
      </c>
      <c r="Y694">
        <f>IF($B$15,_xlfn.IFNA(INDEX('שיפור תמותה'!$A$1:$E$8743,MATCH(U694&amp;V694,'שיפור תמותה'!$C$1:$C$8743,0),IF($B$11="זכר",4,5)),1),0)</f>
        <v>0</v>
      </c>
      <c r="Z694">
        <f>IF($B$15,_xlfn.IFNA(INDEX('שיפור תמותה'!$A$1:$E$8743,MATCH(U694&amp;V694-1,'שיפור תמותה'!$C$1:$C$8743,0),IF($B$11="זכר",4,5)),1),0)</f>
        <v>0</v>
      </c>
      <c r="AA694">
        <f t="shared" si="257"/>
        <v>0</v>
      </c>
      <c r="AB694">
        <f t="shared" si="269"/>
        <v>0</v>
      </c>
      <c r="AC694">
        <f>IF($B$15,_xlfn.IFNA(INDEX(תמותה!$A$1:$E$121,MATCH(U694,תמותה!$A$1:A$121,0),IF($B$11="זכר",3,5)),1),0)</f>
        <v>0</v>
      </c>
      <c r="AD694">
        <f t="shared" si="258"/>
        <v>0</v>
      </c>
      <c r="AE694">
        <f t="shared" si="259"/>
        <v>0</v>
      </c>
      <c r="AF694">
        <f t="shared" si="270"/>
        <v>0</v>
      </c>
      <c r="AG694">
        <f t="shared" si="271"/>
        <v>0</v>
      </c>
      <c r="AH694">
        <f t="shared" si="272"/>
        <v>0</v>
      </c>
      <c r="AI694">
        <f t="shared" si="273"/>
        <v>0</v>
      </c>
      <c r="AJ694">
        <f t="shared" si="274"/>
        <v>0</v>
      </c>
    </row>
    <row r="695" spans="5:36" x14ac:dyDescent="0.2">
      <c r="E695">
        <f t="shared" si="260"/>
        <v>0</v>
      </c>
      <c r="F695">
        <f t="shared" si="250"/>
        <v>0</v>
      </c>
      <c r="G695">
        <f t="shared" si="251"/>
        <v>0</v>
      </c>
      <c r="H695">
        <f t="shared" si="252"/>
        <v>0</v>
      </c>
      <c r="I695">
        <f t="shared" si="261"/>
        <v>0</v>
      </c>
      <c r="J695">
        <f t="shared" si="262"/>
        <v>0</v>
      </c>
      <c r="K695">
        <f t="shared" si="263"/>
        <v>0</v>
      </c>
      <c r="L695">
        <f t="shared" si="264"/>
        <v>0</v>
      </c>
      <c r="M695">
        <f t="shared" si="265"/>
        <v>0</v>
      </c>
      <c r="N695">
        <f t="shared" si="266"/>
        <v>0</v>
      </c>
      <c r="O695">
        <f>IF($B$14,_xlfn.IFNA(INDEX(תמותה!$A$1:$E$121,MATCH(F695,תמותה!$A$1:A$121,0),IF($B$9="זכר",2,4)),1),0)</f>
        <v>0</v>
      </c>
      <c r="P695">
        <f>IF($B$14,_xlfn.IFNA(INDEX('שיפור תמותה'!$A$1:$E$8743,MATCH(F695&amp;G695,'שיפור תמותה'!$C$1:$C$8743,0),IF($B$9="זכר",4,5)),1),0)</f>
        <v>0</v>
      </c>
      <c r="Q695">
        <f>IF($B$14,_xlfn.IFNA(INDEX('שיפור תמותה'!$A$1:$E$8743,MATCH(F695&amp;G695-1,'שיפור תמותה'!$C$1:$C$8743,0),IF($B$9="זכר",4,5)),1),0)</f>
        <v>0</v>
      </c>
      <c r="R695">
        <f t="shared" si="253"/>
        <v>0</v>
      </c>
      <c r="S695">
        <f t="shared" si="254"/>
        <v>0</v>
      </c>
      <c r="T695">
        <f t="shared" si="267"/>
        <v>0</v>
      </c>
      <c r="U695">
        <f t="shared" si="255"/>
        <v>0</v>
      </c>
      <c r="V695">
        <f t="shared" si="256"/>
        <v>0</v>
      </c>
      <c r="W695">
        <f t="shared" si="268"/>
        <v>0</v>
      </c>
      <c r="X695">
        <f>IF($B$15,_xlfn.IFNA(INDEX(תמותה!$A$1:$E$121,MATCH(U695,תמותה!$A$1:A$121,0),IF($B$11="זכר",2,4)),1),0)</f>
        <v>0</v>
      </c>
      <c r="Y695">
        <f>IF($B$15,_xlfn.IFNA(INDEX('שיפור תמותה'!$A$1:$E$8743,MATCH(U695&amp;V695,'שיפור תמותה'!$C$1:$C$8743,0),IF($B$11="זכר",4,5)),1),0)</f>
        <v>0</v>
      </c>
      <c r="Z695">
        <f>IF($B$15,_xlfn.IFNA(INDEX('שיפור תמותה'!$A$1:$E$8743,MATCH(U695&amp;V695-1,'שיפור תמותה'!$C$1:$C$8743,0),IF($B$11="זכר",4,5)),1),0)</f>
        <v>0</v>
      </c>
      <c r="AA695">
        <f t="shared" si="257"/>
        <v>0</v>
      </c>
      <c r="AB695">
        <f t="shared" si="269"/>
        <v>0</v>
      </c>
      <c r="AC695">
        <f>IF($B$15,_xlfn.IFNA(INDEX(תמותה!$A$1:$E$121,MATCH(U695,תמותה!$A$1:A$121,0),IF($B$11="זכר",3,5)),1),0)</f>
        <v>0</v>
      </c>
      <c r="AD695">
        <f t="shared" si="258"/>
        <v>0</v>
      </c>
      <c r="AE695">
        <f t="shared" si="259"/>
        <v>0</v>
      </c>
      <c r="AF695">
        <f t="shared" si="270"/>
        <v>0</v>
      </c>
      <c r="AG695">
        <f t="shared" si="271"/>
        <v>0</v>
      </c>
      <c r="AH695">
        <f t="shared" si="272"/>
        <v>0</v>
      </c>
      <c r="AI695">
        <f t="shared" si="273"/>
        <v>0</v>
      </c>
      <c r="AJ695">
        <f t="shared" si="274"/>
        <v>0</v>
      </c>
    </row>
    <row r="696" spans="5:36" x14ac:dyDescent="0.2">
      <c r="E696">
        <f t="shared" si="260"/>
        <v>0</v>
      </c>
      <c r="F696">
        <f t="shared" si="250"/>
        <v>0</v>
      </c>
      <c r="G696">
        <f t="shared" si="251"/>
        <v>0</v>
      </c>
      <c r="H696">
        <f t="shared" si="252"/>
        <v>0</v>
      </c>
      <c r="I696">
        <f t="shared" si="261"/>
        <v>0</v>
      </c>
      <c r="J696">
        <f t="shared" si="262"/>
        <v>0</v>
      </c>
      <c r="K696">
        <f t="shared" si="263"/>
        <v>0</v>
      </c>
      <c r="L696">
        <f t="shared" si="264"/>
        <v>0</v>
      </c>
      <c r="M696">
        <f t="shared" si="265"/>
        <v>0</v>
      </c>
      <c r="N696">
        <f t="shared" si="266"/>
        <v>0</v>
      </c>
      <c r="O696">
        <f>IF($B$14,_xlfn.IFNA(INDEX(תמותה!$A$1:$E$121,MATCH(F696,תמותה!$A$1:A$121,0),IF($B$9="זכר",2,4)),1),0)</f>
        <v>0</v>
      </c>
      <c r="P696">
        <f>IF($B$14,_xlfn.IFNA(INDEX('שיפור תמותה'!$A$1:$E$8743,MATCH(F696&amp;G696,'שיפור תמותה'!$C$1:$C$8743,0),IF($B$9="זכר",4,5)),1),0)</f>
        <v>0</v>
      </c>
      <c r="Q696">
        <f>IF($B$14,_xlfn.IFNA(INDEX('שיפור תמותה'!$A$1:$E$8743,MATCH(F696&amp;G696-1,'שיפור תמותה'!$C$1:$C$8743,0),IF($B$9="זכר",4,5)),1),0)</f>
        <v>0</v>
      </c>
      <c r="R696">
        <f t="shared" si="253"/>
        <v>0</v>
      </c>
      <c r="S696">
        <f t="shared" si="254"/>
        <v>0</v>
      </c>
      <c r="T696">
        <f t="shared" si="267"/>
        <v>0</v>
      </c>
      <c r="U696">
        <f t="shared" si="255"/>
        <v>0</v>
      </c>
      <c r="V696">
        <f t="shared" si="256"/>
        <v>0</v>
      </c>
      <c r="W696">
        <f t="shared" si="268"/>
        <v>0</v>
      </c>
      <c r="X696">
        <f>IF($B$15,_xlfn.IFNA(INDEX(תמותה!$A$1:$E$121,MATCH(U696,תמותה!$A$1:A$121,0),IF($B$11="זכר",2,4)),1),0)</f>
        <v>0</v>
      </c>
      <c r="Y696">
        <f>IF($B$15,_xlfn.IFNA(INDEX('שיפור תמותה'!$A$1:$E$8743,MATCH(U696&amp;V696,'שיפור תמותה'!$C$1:$C$8743,0),IF($B$11="זכר",4,5)),1),0)</f>
        <v>0</v>
      </c>
      <c r="Z696">
        <f>IF($B$15,_xlfn.IFNA(INDEX('שיפור תמותה'!$A$1:$E$8743,MATCH(U696&amp;V696-1,'שיפור תמותה'!$C$1:$C$8743,0),IF($B$11="זכר",4,5)),1),0)</f>
        <v>0</v>
      </c>
      <c r="AA696">
        <f t="shared" si="257"/>
        <v>0</v>
      </c>
      <c r="AB696">
        <f t="shared" si="269"/>
        <v>0</v>
      </c>
      <c r="AC696">
        <f>IF($B$15,_xlfn.IFNA(INDEX(תמותה!$A$1:$E$121,MATCH(U696,תמותה!$A$1:A$121,0),IF($B$11="זכר",3,5)),1),0)</f>
        <v>0</v>
      </c>
      <c r="AD696">
        <f t="shared" si="258"/>
        <v>0</v>
      </c>
      <c r="AE696">
        <f t="shared" si="259"/>
        <v>0</v>
      </c>
      <c r="AF696">
        <f t="shared" si="270"/>
        <v>0</v>
      </c>
      <c r="AG696">
        <f t="shared" si="271"/>
        <v>0</v>
      </c>
      <c r="AH696">
        <f t="shared" si="272"/>
        <v>0</v>
      </c>
      <c r="AI696">
        <f t="shared" si="273"/>
        <v>0</v>
      </c>
      <c r="AJ696">
        <f t="shared" si="274"/>
        <v>0</v>
      </c>
    </row>
    <row r="697" spans="5:36" x14ac:dyDescent="0.2">
      <c r="E697">
        <f t="shared" si="260"/>
        <v>0</v>
      </c>
      <c r="F697">
        <f t="shared" si="250"/>
        <v>0</v>
      </c>
      <c r="G697">
        <f t="shared" si="251"/>
        <v>0</v>
      </c>
      <c r="H697">
        <f t="shared" si="252"/>
        <v>0</v>
      </c>
      <c r="I697">
        <f t="shared" si="261"/>
        <v>0</v>
      </c>
      <c r="J697">
        <f t="shared" si="262"/>
        <v>0</v>
      </c>
      <c r="K697">
        <f t="shared" si="263"/>
        <v>0</v>
      </c>
      <c r="L697">
        <f t="shared" si="264"/>
        <v>0</v>
      </c>
      <c r="M697">
        <f t="shared" si="265"/>
        <v>0</v>
      </c>
      <c r="N697">
        <f t="shared" si="266"/>
        <v>0</v>
      </c>
      <c r="O697">
        <f>IF($B$14,_xlfn.IFNA(INDEX(תמותה!$A$1:$E$121,MATCH(F697,תמותה!$A$1:A$121,0),IF($B$9="זכר",2,4)),1),0)</f>
        <v>0</v>
      </c>
      <c r="P697">
        <f>IF($B$14,_xlfn.IFNA(INDEX('שיפור תמותה'!$A$1:$E$8743,MATCH(F697&amp;G697,'שיפור תמותה'!$C$1:$C$8743,0),IF($B$9="זכר",4,5)),1),0)</f>
        <v>0</v>
      </c>
      <c r="Q697">
        <f>IF($B$14,_xlfn.IFNA(INDEX('שיפור תמותה'!$A$1:$E$8743,MATCH(F697&amp;G697-1,'שיפור תמותה'!$C$1:$C$8743,0),IF($B$9="זכר",4,5)),1),0)</f>
        <v>0</v>
      </c>
      <c r="R697">
        <f t="shared" si="253"/>
        <v>0</v>
      </c>
      <c r="S697">
        <f t="shared" si="254"/>
        <v>0</v>
      </c>
      <c r="T697">
        <f t="shared" si="267"/>
        <v>0</v>
      </c>
      <c r="U697">
        <f t="shared" si="255"/>
        <v>0</v>
      </c>
      <c r="V697">
        <f t="shared" si="256"/>
        <v>0</v>
      </c>
      <c r="W697">
        <f t="shared" si="268"/>
        <v>0</v>
      </c>
      <c r="X697">
        <f>IF($B$15,_xlfn.IFNA(INDEX(תמותה!$A$1:$E$121,MATCH(U697,תמותה!$A$1:A$121,0),IF($B$11="זכר",2,4)),1),0)</f>
        <v>0</v>
      </c>
      <c r="Y697">
        <f>IF($B$15,_xlfn.IFNA(INDEX('שיפור תמותה'!$A$1:$E$8743,MATCH(U697&amp;V697,'שיפור תמותה'!$C$1:$C$8743,0),IF($B$11="זכר",4,5)),1),0)</f>
        <v>0</v>
      </c>
      <c r="Z697">
        <f>IF($B$15,_xlfn.IFNA(INDEX('שיפור תמותה'!$A$1:$E$8743,MATCH(U697&amp;V697-1,'שיפור תמותה'!$C$1:$C$8743,0),IF($B$11="זכר",4,5)),1),0)</f>
        <v>0</v>
      </c>
      <c r="AA697">
        <f t="shared" si="257"/>
        <v>0</v>
      </c>
      <c r="AB697">
        <f t="shared" si="269"/>
        <v>0</v>
      </c>
      <c r="AC697">
        <f>IF($B$15,_xlfn.IFNA(INDEX(תמותה!$A$1:$E$121,MATCH(U697,תמותה!$A$1:A$121,0),IF($B$11="זכר",3,5)),1),0)</f>
        <v>0</v>
      </c>
      <c r="AD697">
        <f t="shared" si="258"/>
        <v>0</v>
      </c>
      <c r="AE697">
        <f t="shared" si="259"/>
        <v>0</v>
      </c>
      <c r="AF697">
        <f t="shared" si="270"/>
        <v>0</v>
      </c>
      <c r="AG697">
        <f t="shared" si="271"/>
        <v>0</v>
      </c>
      <c r="AH697">
        <f t="shared" si="272"/>
        <v>0</v>
      </c>
      <c r="AI697">
        <f t="shared" si="273"/>
        <v>0</v>
      </c>
      <c r="AJ697">
        <f t="shared" si="274"/>
        <v>0</v>
      </c>
    </row>
    <row r="698" spans="5:36" x14ac:dyDescent="0.2">
      <c r="E698">
        <f t="shared" si="260"/>
        <v>0</v>
      </c>
      <c r="F698">
        <f t="shared" si="250"/>
        <v>0</v>
      </c>
      <c r="G698">
        <f t="shared" si="251"/>
        <v>0</v>
      </c>
      <c r="H698">
        <f t="shared" si="252"/>
        <v>0</v>
      </c>
      <c r="I698">
        <f t="shared" si="261"/>
        <v>0</v>
      </c>
      <c r="J698">
        <f t="shared" si="262"/>
        <v>0</v>
      </c>
      <c r="K698">
        <f t="shared" si="263"/>
        <v>0</v>
      </c>
      <c r="L698">
        <f t="shared" si="264"/>
        <v>0</v>
      </c>
      <c r="M698">
        <f t="shared" si="265"/>
        <v>0</v>
      </c>
      <c r="N698">
        <f t="shared" si="266"/>
        <v>0</v>
      </c>
      <c r="O698">
        <f>IF($B$14,_xlfn.IFNA(INDEX(תמותה!$A$1:$E$121,MATCH(F698,תמותה!$A$1:A$121,0),IF($B$9="זכר",2,4)),1),0)</f>
        <v>0</v>
      </c>
      <c r="P698">
        <f>IF($B$14,_xlfn.IFNA(INDEX('שיפור תמותה'!$A$1:$E$8743,MATCH(F698&amp;G698,'שיפור תמותה'!$C$1:$C$8743,0),IF($B$9="זכר",4,5)),1),0)</f>
        <v>0</v>
      </c>
      <c r="Q698">
        <f>IF($B$14,_xlfn.IFNA(INDEX('שיפור תמותה'!$A$1:$E$8743,MATCH(F698&amp;G698-1,'שיפור תמותה'!$C$1:$C$8743,0),IF($B$9="זכר",4,5)),1),0)</f>
        <v>0</v>
      </c>
      <c r="R698">
        <f t="shared" si="253"/>
        <v>0</v>
      </c>
      <c r="S698">
        <f t="shared" si="254"/>
        <v>0</v>
      </c>
      <c r="T698">
        <f t="shared" si="267"/>
        <v>0</v>
      </c>
      <c r="U698">
        <f t="shared" si="255"/>
        <v>0</v>
      </c>
      <c r="V698">
        <f t="shared" si="256"/>
        <v>0</v>
      </c>
      <c r="W698">
        <f t="shared" si="268"/>
        <v>0</v>
      </c>
      <c r="X698">
        <f>IF($B$15,_xlfn.IFNA(INDEX(תמותה!$A$1:$E$121,MATCH(U698,תמותה!$A$1:A$121,0),IF($B$11="זכר",2,4)),1),0)</f>
        <v>0</v>
      </c>
      <c r="Y698">
        <f>IF($B$15,_xlfn.IFNA(INDEX('שיפור תמותה'!$A$1:$E$8743,MATCH(U698&amp;V698,'שיפור תמותה'!$C$1:$C$8743,0),IF($B$11="זכר",4,5)),1),0)</f>
        <v>0</v>
      </c>
      <c r="Z698">
        <f>IF($B$15,_xlfn.IFNA(INDEX('שיפור תמותה'!$A$1:$E$8743,MATCH(U698&amp;V698-1,'שיפור תמותה'!$C$1:$C$8743,0),IF($B$11="זכר",4,5)),1),0)</f>
        <v>0</v>
      </c>
      <c r="AA698">
        <f t="shared" si="257"/>
        <v>0</v>
      </c>
      <c r="AB698">
        <f t="shared" si="269"/>
        <v>0</v>
      </c>
      <c r="AC698">
        <f>IF($B$15,_xlfn.IFNA(INDEX(תמותה!$A$1:$E$121,MATCH(U698,תמותה!$A$1:A$121,0),IF($B$11="זכר",3,5)),1),0)</f>
        <v>0</v>
      </c>
      <c r="AD698">
        <f t="shared" si="258"/>
        <v>0</v>
      </c>
      <c r="AE698">
        <f t="shared" si="259"/>
        <v>0</v>
      </c>
      <c r="AF698">
        <f t="shared" si="270"/>
        <v>0</v>
      </c>
      <c r="AG698">
        <f t="shared" si="271"/>
        <v>0</v>
      </c>
      <c r="AH698">
        <f t="shared" si="272"/>
        <v>0</v>
      </c>
      <c r="AI698">
        <f t="shared" si="273"/>
        <v>0</v>
      </c>
      <c r="AJ698">
        <f t="shared" si="274"/>
        <v>0</v>
      </c>
    </row>
    <row r="699" spans="5:36" x14ac:dyDescent="0.2">
      <c r="E699">
        <f t="shared" si="260"/>
        <v>0</v>
      </c>
      <c r="F699">
        <f t="shared" si="250"/>
        <v>0</v>
      </c>
      <c r="G699">
        <f t="shared" si="251"/>
        <v>0</v>
      </c>
      <c r="H699">
        <f t="shared" si="252"/>
        <v>0</v>
      </c>
      <c r="I699">
        <f t="shared" si="261"/>
        <v>0</v>
      </c>
      <c r="J699">
        <f t="shared" si="262"/>
        <v>0</v>
      </c>
      <c r="K699">
        <f t="shared" si="263"/>
        <v>0</v>
      </c>
      <c r="L699">
        <f t="shared" si="264"/>
        <v>0</v>
      </c>
      <c r="M699">
        <f t="shared" si="265"/>
        <v>0</v>
      </c>
      <c r="N699">
        <f t="shared" si="266"/>
        <v>0</v>
      </c>
      <c r="O699">
        <f>IF($B$14,_xlfn.IFNA(INDEX(תמותה!$A$1:$E$121,MATCH(F699,תמותה!$A$1:A$121,0),IF($B$9="זכר",2,4)),1),0)</f>
        <v>0</v>
      </c>
      <c r="P699">
        <f>IF($B$14,_xlfn.IFNA(INDEX('שיפור תמותה'!$A$1:$E$8743,MATCH(F699&amp;G699,'שיפור תמותה'!$C$1:$C$8743,0),IF($B$9="זכר",4,5)),1),0)</f>
        <v>0</v>
      </c>
      <c r="Q699">
        <f>IF($B$14,_xlfn.IFNA(INDEX('שיפור תמותה'!$A$1:$E$8743,MATCH(F699&amp;G699-1,'שיפור תמותה'!$C$1:$C$8743,0),IF($B$9="זכר",4,5)),1),0)</f>
        <v>0</v>
      </c>
      <c r="R699">
        <f t="shared" si="253"/>
        <v>0</v>
      </c>
      <c r="S699">
        <f t="shared" si="254"/>
        <v>0</v>
      </c>
      <c r="T699">
        <f t="shared" si="267"/>
        <v>0</v>
      </c>
      <c r="U699">
        <f t="shared" si="255"/>
        <v>0</v>
      </c>
      <c r="V699">
        <f t="shared" si="256"/>
        <v>0</v>
      </c>
      <c r="W699">
        <f t="shared" si="268"/>
        <v>0</v>
      </c>
      <c r="X699">
        <f>IF($B$15,_xlfn.IFNA(INDEX(תמותה!$A$1:$E$121,MATCH(U699,תמותה!$A$1:A$121,0),IF($B$11="זכר",2,4)),1),0)</f>
        <v>0</v>
      </c>
      <c r="Y699">
        <f>IF($B$15,_xlfn.IFNA(INDEX('שיפור תמותה'!$A$1:$E$8743,MATCH(U699&amp;V699,'שיפור תמותה'!$C$1:$C$8743,0),IF($B$11="זכר",4,5)),1),0)</f>
        <v>0</v>
      </c>
      <c r="Z699">
        <f>IF($B$15,_xlfn.IFNA(INDEX('שיפור תמותה'!$A$1:$E$8743,MATCH(U699&amp;V699-1,'שיפור תמותה'!$C$1:$C$8743,0),IF($B$11="זכר",4,5)),1),0)</f>
        <v>0</v>
      </c>
      <c r="AA699">
        <f t="shared" si="257"/>
        <v>0</v>
      </c>
      <c r="AB699">
        <f t="shared" si="269"/>
        <v>0</v>
      </c>
      <c r="AC699">
        <f>IF($B$15,_xlfn.IFNA(INDEX(תמותה!$A$1:$E$121,MATCH(U699,תמותה!$A$1:A$121,0),IF($B$11="זכר",3,5)),1),0)</f>
        <v>0</v>
      </c>
      <c r="AD699">
        <f t="shared" si="258"/>
        <v>0</v>
      </c>
      <c r="AE699">
        <f t="shared" si="259"/>
        <v>0</v>
      </c>
      <c r="AF699">
        <f t="shared" si="270"/>
        <v>0</v>
      </c>
      <c r="AG699">
        <f t="shared" si="271"/>
        <v>0</v>
      </c>
      <c r="AH699">
        <f t="shared" si="272"/>
        <v>0</v>
      </c>
      <c r="AI699">
        <f t="shared" si="273"/>
        <v>0</v>
      </c>
      <c r="AJ699">
        <f t="shared" si="274"/>
        <v>0</v>
      </c>
    </row>
    <row r="700" spans="5:36" x14ac:dyDescent="0.2">
      <c r="E700">
        <f t="shared" si="260"/>
        <v>0</v>
      </c>
      <c r="F700">
        <f t="shared" si="250"/>
        <v>0</v>
      </c>
      <c r="G700">
        <f t="shared" si="251"/>
        <v>0</v>
      </c>
      <c r="H700">
        <f t="shared" si="252"/>
        <v>0</v>
      </c>
      <c r="I700">
        <f t="shared" si="261"/>
        <v>0</v>
      </c>
      <c r="J700">
        <f t="shared" si="262"/>
        <v>0</v>
      </c>
      <c r="K700">
        <f t="shared" si="263"/>
        <v>0</v>
      </c>
      <c r="L700">
        <f t="shared" si="264"/>
        <v>0</v>
      </c>
      <c r="M700">
        <f t="shared" si="265"/>
        <v>0</v>
      </c>
      <c r="N700">
        <f t="shared" si="266"/>
        <v>0</v>
      </c>
      <c r="O700">
        <f>IF($B$14,_xlfn.IFNA(INDEX(תמותה!$A$1:$E$121,MATCH(F700,תמותה!$A$1:A$121,0),IF($B$9="זכר",2,4)),1),0)</f>
        <v>0</v>
      </c>
      <c r="P700">
        <f>IF($B$14,_xlfn.IFNA(INDEX('שיפור תמותה'!$A$1:$E$8743,MATCH(F700&amp;G700,'שיפור תמותה'!$C$1:$C$8743,0),IF($B$9="זכר",4,5)),1),0)</f>
        <v>0</v>
      </c>
      <c r="Q700">
        <f>IF($B$14,_xlfn.IFNA(INDEX('שיפור תמותה'!$A$1:$E$8743,MATCH(F700&amp;G700-1,'שיפור תמותה'!$C$1:$C$8743,0),IF($B$9="זכר",4,5)),1),0)</f>
        <v>0</v>
      </c>
      <c r="R700">
        <f t="shared" si="253"/>
        <v>0</v>
      </c>
      <c r="S700">
        <f t="shared" si="254"/>
        <v>0</v>
      </c>
      <c r="T700">
        <f t="shared" si="267"/>
        <v>0</v>
      </c>
      <c r="U700">
        <f t="shared" si="255"/>
        <v>0</v>
      </c>
      <c r="V700">
        <f t="shared" si="256"/>
        <v>0</v>
      </c>
      <c r="W700">
        <f t="shared" si="268"/>
        <v>0</v>
      </c>
      <c r="X700">
        <f>IF($B$15,_xlfn.IFNA(INDEX(תמותה!$A$1:$E$121,MATCH(U700,תמותה!$A$1:A$121,0),IF($B$11="זכר",2,4)),1),0)</f>
        <v>0</v>
      </c>
      <c r="Y700">
        <f>IF($B$15,_xlfn.IFNA(INDEX('שיפור תמותה'!$A$1:$E$8743,MATCH(U700&amp;V700,'שיפור תמותה'!$C$1:$C$8743,0),IF($B$11="זכר",4,5)),1),0)</f>
        <v>0</v>
      </c>
      <c r="Z700">
        <f>IF($B$15,_xlfn.IFNA(INDEX('שיפור תמותה'!$A$1:$E$8743,MATCH(U700&amp;V700-1,'שיפור תמותה'!$C$1:$C$8743,0),IF($B$11="זכר",4,5)),1),0)</f>
        <v>0</v>
      </c>
      <c r="AA700">
        <f t="shared" si="257"/>
        <v>0</v>
      </c>
      <c r="AB700">
        <f t="shared" si="269"/>
        <v>0</v>
      </c>
      <c r="AC700">
        <f>IF($B$15,_xlfn.IFNA(INDEX(תמותה!$A$1:$E$121,MATCH(U700,תמותה!$A$1:A$121,0),IF($B$11="זכר",3,5)),1),0)</f>
        <v>0</v>
      </c>
      <c r="AD700">
        <f t="shared" si="258"/>
        <v>0</v>
      </c>
      <c r="AE700">
        <f t="shared" si="259"/>
        <v>0</v>
      </c>
      <c r="AF700">
        <f t="shared" si="270"/>
        <v>0</v>
      </c>
      <c r="AG700">
        <f t="shared" si="271"/>
        <v>0</v>
      </c>
      <c r="AH700">
        <f t="shared" si="272"/>
        <v>0</v>
      </c>
      <c r="AI700">
        <f t="shared" si="273"/>
        <v>0</v>
      </c>
      <c r="AJ700">
        <f t="shared" si="274"/>
        <v>0</v>
      </c>
    </row>
    <row r="701" spans="5:36" x14ac:dyDescent="0.2">
      <c r="E701">
        <f t="shared" si="260"/>
        <v>0</v>
      </c>
      <c r="F701">
        <f t="shared" si="250"/>
        <v>0</v>
      </c>
      <c r="G701">
        <f t="shared" si="251"/>
        <v>0</v>
      </c>
      <c r="H701">
        <f t="shared" si="252"/>
        <v>0</v>
      </c>
      <c r="I701">
        <f t="shared" si="261"/>
        <v>0</v>
      </c>
      <c r="J701">
        <f t="shared" si="262"/>
        <v>0</v>
      </c>
      <c r="K701">
        <f t="shared" si="263"/>
        <v>0</v>
      </c>
      <c r="L701">
        <f t="shared" si="264"/>
        <v>0</v>
      </c>
      <c r="M701">
        <f t="shared" si="265"/>
        <v>0</v>
      </c>
      <c r="N701">
        <f t="shared" si="266"/>
        <v>0</v>
      </c>
      <c r="O701">
        <f>IF($B$14,_xlfn.IFNA(INDEX(תמותה!$A$1:$E$121,MATCH(F701,תמותה!$A$1:A$121,0),IF($B$9="זכר",2,4)),1),0)</f>
        <v>0</v>
      </c>
      <c r="P701">
        <f>IF($B$14,_xlfn.IFNA(INDEX('שיפור תמותה'!$A$1:$E$8743,MATCH(F701&amp;G701,'שיפור תמותה'!$C$1:$C$8743,0),IF($B$9="זכר",4,5)),1),0)</f>
        <v>0</v>
      </c>
      <c r="Q701">
        <f>IF($B$14,_xlfn.IFNA(INDEX('שיפור תמותה'!$A$1:$E$8743,MATCH(F701&amp;G701-1,'שיפור תמותה'!$C$1:$C$8743,0),IF($B$9="זכר",4,5)),1),0)</f>
        <v>0</v>
      </c>
      <c r="R701">
        <f t="shared" si="253"/>
        <v>0</v>
      </c>
      <c r="S701">
        <f t="shared" si="254"/>
        <v>0</v>
      </c>
      <c r="T701">
        <f t="shared" si="267"/>
        <v>0</v>
      </c>
      <c r="U701">
        <f t="shared" si="255"/>
        <v>0</v>
      </c>
      <c r="V701">
        <f t="shared" si="256"/>
        <v>0</v>
      </c>
      <c r="W701">
        <f t="shared" si="268"/>
        <v>0</v>
      </c>
      <c r="X701">
        <f>IF($B$15,_xlfn.IFNA(INDEX(תמותה!$A$1:$E$121,MATCH(U701,תמותה!$A$1:A$121,0),IF($B$11="זכר",2,4)),1),0)</f>
        <v>0</v>
      </c>
      <c r="Y701">
        <f>IF($B$15,_xlfn.IFNA(INDEX('שיפור תמותה'!$A$1:$E$8743,MATCH(U701&amp;V701,'שיפור תמותה'!$C$1:$C$8743,0),IF($B$11="זכר",4,5)),1),0)</f>
        <v>0</v>
      </c>
      <c r="Z701">
        <f>IF($B$15,_xlfn.IFNA(INDEX('שיפור תמותה'!$A$1:$E$8743,MATCH(U701&amp;V701-1,'שיפור תמותה'!$C$1:$C$8743,0),IF($B$11="זכר",4,5)),1),0)</f>
        <v>0</v>
      </c>
      <c r="AA701">
        <f t="shared" si="257"/>
        <v>0</v>
      </c>
      <c r="AB701">
        <f t="shared" si="269"/>
        <v>0</v>
      </c>
      <c r="AC701">
        <f>IF($B$15,_xlfn.IFNA(INDEX(תמותה!$A$1:$E$121,MATCH(U701,תמותה!$A$1:A$121,0),IF($B$11="זכר",3,5)),1),0)</f>
        <v>0</v>
      </c>
      <c r="AD701">
        <f t="shared" si="258"/>
        <v>0</v>
      </c>
      <c r="AE701">
        <f t="shared" si="259"/>
        <v>0</v>
      </c>
      <c r="AF701">
        <f t="shared" si="270"/>
        <v>0</v>
      </c>
      <c r="AG701">
        <f t="shared" si="271"/>
        <v>0</v>
      </c>
      <c r="AH701">
        <f t="shared" si="272"/>
        <v>0</v>
      </c>
      <c r="AI701">
        <f t="shared" si="273"/>
        <v>0</v>
      </c>
      <c r="AJ701">
        <f t="shared" si="274"/>
        <v>0</v>
      </c>
    </row>
    <row r="702" spans="5:36" x14ac:dyDescent="0.2">
      <c r="E702">
        <f t="shared" si="260"/>
        <v>0</v>
      </c>
      <c r="F702">
        <f t="shared" si="250"/>
        <v>0</v>
      </c>
      <c r="G702">
        <f t="shared" si="251"/>
        <v>0</v>
      </c>
      <c r="H702">
        <f t="shared" si="252"/>
        <v>0</v>
      </c>
      <c r="I702">
        <f t="shared" si="261"/>
        <v>0</v>
      </c>
      <c r="J702">
        <f t="shared" si="262"/>
        <v>0</v>
      </c>
      <c r="K702">
        <f t="shared" si="263"/>
        <v>0</v>
      </c>
      <c r="L702">
        <f t="shared" si="264"/>
        <v>0</v>
      </c>
      <c r="M702">
        <f t="shared" si="265"/>
        <v>0</v>
      </c>
      <c r="N702">
        <f t="shared" si="266"/>
        <v>0</v>
      </c>
      <c r="O702">
        <f>IF($B$14,_xlfn.IFNA(INDEX(תמותה!$A$1:$E$121,MATCH(F702,תמותה!$A$1:A$121,0),IF($B$9="זכר",2,4)),1),0)</f>
        <v>0</v>
      </c>
      <c r="P702">
        <f>IF($B$14,_xlfn.IFNA(INDEX('שיפור תמותה'!$A$1:$E$8743,MATCH(F702&amp;G702,'שיפור תמותה'!$C$1:$C$8743,0),IF($B$9="זכר",4,5)),1),0)</f>
        <v>0</v>
      </c>
      <c r="Q702">
        <f>IF($B$14,_xlfn.IFNA(INDEX('שיפור תמותה'!$A$1:$E$8743,MATCH(F702&amp;G702-1,'שיפור תמותה'!$C$1:$C$8743,0),IF($B$9="זכר",4,5)),1),0)</f>
        <v>0</v>
      </c>
      <c r="R702">
        <f t="shared" si="253"/>
        <v>0</v>
      </c>
      <c r="S702">
        <f t="shared" si="254"/>
        <v>0</v>
      </c>
      <c r="T702">
        <f t="shared" si="267"/>
        <v>0</v>
      </c>
      <c r="U702">
        <f t="shared" si="255"/>
        <v>0</v>
      </c>
      <c r="V702">
        <f t="shared" si="256"/>
        <v>0</v>
      </c>
      <c r="W702">
        <f t="shared" si="268"/>
        <v>0</v>
      </c>
      <c r="X702">
        <f>IF($B$15,_xlfn.IFNA(INDEX(תמותה!$A$1:$E$121,MATCH(U702,תמותה!$A$1:A$121,0),IF($B$11="זכר",2,4)),1),0)</f>
        <v>0</v>
      </c>
      <c r="Y702">
        <f>IF($B$15,_xlfn.IFNA(INDEX('שיפור תמותה'!$A$1:$E$8743,MATCH(U702&amp;V702,'שיפור תמותה'!$C$1:$C$8743,0),IF($B$11="זכר",4,5)),1),0)</f>
        <v>0</v>
      </c>
      <c r="Z702">
        <f>IF($B$15,_xlfn.IFNA(INDEX('שיפור תמותה'!$A$1:$E$8743,MATCH(U702&amp;V702-1,'שיפור תמותה'!$C$1:$C$8743,0),IF($B$11="זכר",4,5)),1),0)</f>
        <v>0</v>
      </c>
      <c r="AA702">
        <f t="shared" si="257"/>
        <v>0</v>
      </c>
      <c r="AB702">
        <f t="shared" si="269"/>
        <v>0</v>
      </c>
      <c r="AC702">
        <f>IF($B$15,_xlfn.IFNA(INDEX(תמותה!$A$1:$E$121,MATCH(U702,תמותה!$A$1:A$121,0),IF($B$11="זכר",3,5)),1),0)</f>
        <v>0</v>
      </c>
      <c r="AD702">
        <f t="shared" si="258"/>
        <v>0</v>
      </c>
      <c r="AE702">
        <f t="shared" si="259"/>
        <v>0</v>
      </c>
      <c r="AF702">
        <f t="shared" si="270"/>
        <v>0</v>
      </c>
      <c r="AG702">
        <f t="shared" si="271"/>
        <v>0</v>
      </c>
      <c r="AH702">
        <f t="shared" si="272"/>
        <v>0</v>
      </c>
      <c r="AI702">
        <f t="shared" si="273"/>
        <v>0</v>
      </c>
      <c r="AJ702">
        <f t="shared" si="274"/>
        <v>0</v>
      </c>
    </row>
    <row r="703" spans="5:36" x14ac:dyDescent="0.2">
      <c r="E703">
        <f t="shared" si="260"/>
        <v>0</v>
      </c>
      <c r="F703">
        <f t="shared" si="250"/>
        <v>0</v>
      </c>
      <c r="G703">
        <f t="shared" si="251"/>
        <v>0</v>
      </c>
      <c r="H703">
        <f t="shared" si="252"/>
        <v>0</v>
      </c>
      <c r="I703">
        <f t="shared" si="261"/>
        <v>0</v>
      </c>
      <c r="J703">
        <f t="shared" si="262"/>
        <v>0</v>
      </c>
      <c r="K703">
        <f t="shared" si="263"/>
        <v>0</v>
      </c>
      <c r="L703">
        <f t="shared" si="264"/>
        <v>0</v>
      </c>
      <c r="M703">
        <f t="shared" si="265"/>
        <v>0</v>
      </c>
      <c r="N703">
        <f t="shared" si="266"/>
        <v>0</v>
      </c>
      <c r="O703">
        <f>IF($B$14,_xlfn.IFNA(INDEX(תמותה!$A$1:$E$121,MATCH(F703,תמותה!$A$1:A$121,0),IF($B$9="זכר",2,4)),1),0)</f>
        <v>0</v>
      </c>
      <c r="P703">
        <f>IF($B$14,_xlfn.IFNA(INDEX('שיפור תמותה'!$A$1:$E$8743,MATCH(F703&amp;G703,'שיפור תמותה'!$C$1:$C$8743,0),IF($B$9="זכר",4,5)),1),0)</f>
        <v>0</v>
      </c>
      <c r="Q703">
        <f>IF($B$14,_xlfn.IFNA(INDEX('שיפור תמותה'!$A$1:$E$8743,MATCH(F703&amp;G703-1,'שיפור תמותה'!$C$1:$C$8743,0),IF($B$9="זכר",4,5)),1),0)</f>
        <v>0</v>
      </c>
      <c r="R703">
        <f t="shared" si="253"/>
        <v>0</v>
      </c>
      <c r="S703">
        <f t="shared" si="254"/>
        <v>0</v>
      </c>
      <c r="T703">
        <f t="shared" si="267"/>
        <v>0</v>
      </c>
      <c r="U703">
        <f t="shared" si="255"/>
        <v>0</v>
      </c>
      <c r="V703">
        <f t="shared" si="256"/>
        <v>0</v>
      </c>
      <c r="W703">
        <f t="shared" si="268"/>
        <v>0</v>
      </c>
      <c r="X703">
        <f>IF($B$15,_xlfn.IFNA(INDEX(תמותה!$A$1:$E$121,MATCH(U703,תמותה!$A$1:A$121,0),IF($B$11="זכר",2,4)),1),0)</f>
        <v>0</v>
      </c>
      <c r="Y703">
        <f>IF($B$15,_xlfn.IFNA(INDEX('שיפור תמותה'!$A$1:$E$8743,MATCH(U703&amp;V703,'שיפור תמותה'!$C$1:$C$8743,0),IF($B$11="זכר",4,5)),1),0)</f>
        <v>0</v>
      </c>
      <c r="Z703">
        <f>IF($B$15,_xlfn.IFNA(INDEX('שיפור תמותה'!$A$1:$E$8743,MATCH(U703&amp;V703-1,'שיפור תמותה'!$C$1:$C$8743,0),IF($B$11="זכר",4,5)),1),0)</f>
        <v>0</v>
      </c>
      <c r="AA703">
        <f t="shared" si="257"/>
        <v>0</v>
      </c>
      <c r="AB703">
        <f t="shared" si="269"/>
        <v>0</v>
      </c>
      <c r="AC703">
        <f>IF($B$15,_xlfn.IFNA(INDEX(תמותה!$A$1:$E$121,MATCH(U703,תמותה!$A$1:A$121,0),IF($B$11="זכר",3,5)),1),0)</f>
        <v>0</v>
      </c>
      <c r="AD703">
        <f t="shared" si="258"/>
        <v>0</v>
      </c>
      <c r="AE703">
        <f t="shared" si="259"/>
        <v>0</v>
      </c>
      <c r="AF703">
        <f t="shared" si="270"/>
        <v>0</v>
      </c>
      <c r="AG703">
        <f t="shared" si="271"/>
        <v>0</v>
      </c>
      <c r="AH703">
        <f t="shared" si="272"/>
        <v>0</v>
      </c>
      <c r="AI703">
        <f t="shared" si="273"/>
        <v>0</v>
      </c>
      <c r="AJ703">
        <f t="shared" si="274"/>
        <v>0</v>
      </c>
    </row>
    <row r="704" spans="5:36" x14ac:dyDescent="0.2">
      <c r="E704">
        <f t="shared" si="260"/>
        <v>0</v>
      </c>
      <c r="F704">
        <f t="shared" si="250"/>
        <v>0</v>
      </c>
      <c r="G704">
        <f t="shared" si="251"/>
        <v>0</v>
      </c>
      <c r="H704">
        <f t="shared" si="252"/>
        <v>0</v>
      </c>
      <c r="I704">
        <f t="shared" si="261"/>
        <v>0</v>
      </c>
      <c r="J704">
        <f t="shared" si="262"/>
        <v>0</v>
      </c>
      <c r="K704">
        <f t="shared" si="263"/>
        <v>0</v>
      </c>
      <c r="L704">
        <f t="shared" si="264"/>
        <v>0</v>
      </c>
      <c r="M704">
        <f t="shared" si="265"/>
        <v>0</v>
      </c>
      <c r="N704">
        <f t="shared" si="266"/>
        <v>0</v>
      </c>
      <c r="O704">
        <f>IF($B$14,_xlfn.IFNA(INDEX(תמותה!$A$1:$E$121,MATCH(F704,תמותה!$A$1:A$121,0),IF($B$9="זכר",2,4)),1),0)</f>
        <v>0</v>
      </c>
      <c r="P704">
        <f>IF($B$14,_xlfn.IFNA(INDEX('שיפור תמותה'!$A$1:$E$8743,MATCH(F704&amp;G704,'שיפור תמותה'!$C$1:$C$8743,0),IF($B$9="זכר",4,5)),1),0)</f>
        <v>0</v>
      </c>
      <c r="Q704">
        <f>IF($B$14,_xlfn.IFNA(INDEX('שיפור תמותה'!$A$1:$E$8743,MATCH(F704&amp;G704-1,'שיפור תמותה'!$C$1:$C$8743,0),IF($B$9="זכר",4,5)),1),0)</f>
        <v>0</v>
      </c>
      <c r="R704">
        <f t="shared" si="253"/>
        <v>0</v>
      </c>
      <c r="S704">
        <f t="shared" si="254"/>
        <v>0</v>
      </c>
      <c r="T704">
        <f t="shared" si="267"/>
        <v>0</v>
      </c>
      <c r="U704">
        <f t="shared" si="255"/>
        <v>0</v>
      </c>
      <c r="V704">
        <f t="shared" si="256"/>
        <v>0</v>
      </c>
      <c r="W704">
        <f t="shared" si="268"/>
        <v>0</v>
      </c>
      <c r="X704">
        <f>IF($B$15,_xlfn.IFNA(INDEX(תמותה!$A$1:$E$121,MATCH(U704,תמותה!$A$1:A$121,0),IF($B$11="זכר",2,4)),1),0)</f>
        <v>0</v>
      </c>
      <c r="Y704">
        <f>IF($B$15,_xlfn.IFNA(INDEX('שיפור תמותה'!$A$1:$E$8743,MATCH(U704&amp;V704,'שיפור תמותה'!$C$1:$C$8743,0),IF($B$11="זכר",4,5)),1),0)</f>
        <v>0</v>
      </c>
      <c r="Z704">
        <f>IF($B$15,_xlfn.IFNA(INDEX('שיפור תמותה'!$A$1:$E$8743,MATCH(U704&amp;V704-1,'שיפור תמותה'!$C$1:$C$8743,0),IF($B$11="זכר",4,5)),1),0)</f>
        <v>0</v>
      </c>
      <c r="AA704">
        <f t="shared" si="257"/>
        <v>0</v>
      </c>
      <c r="AB704">
        <f t="shared" si="269"/>
        <v>0</v>
      </c>
      <c r="AC704">
        <f>IF($B$15,_xlfn.IFNA(INDEX(תמותה!$A$1:$E$121,MATCH(U704,תמותה!$A$1:A$121,0),IF($B$11="זכר",3,5)),1),0)</f>
        <v>0</v>
      </c>
      <c r="AD704">
        <f t="shared" si="258"/>
        <v>0</v>
      </c>
      <c r="AE704">
        <f t="shared" si="259"/>
        <v>0</v>
      </c>
      <c r="AF704">
        <f t="shared" si="270"/>
        <v>0</v>
      </c>
      <c r="AG704">
        <f t="shared" si="271"/>
        <v>0</v>
      </c>
      <c r="AH704">
        <f t="shared" si="272"/>
        <v>0</v>
      </c>
      <c r="AI704">
        <f t="shared" si="273"/>
        <v>0</v>
      </c>
      <c r="AJ704">
        <f t="shared" si="274"/>
        <v>0</v>
      </c>
    </row>
    <row r="705" spans="5:36" x14ac:dyDescent="0.2">
      <c r="E705">
        <f t="shared" si="260"/>
        <v>0</v>
      </c>
      <c r="F705">
        <f t="shared" si="250"/>
        <v>0</v>
      </c>
      <c r="G705">
        <f t="shared" si="251"/>
        <v>0</v>
      </c>
      <c r="H705">
        <f t="shared" si="252"/>
        <v>0</v>
      </c>
      <c r="I705">
        <f t="shared" si="261"/>
        <v>0</v>
      </c>
      <c r="J705">
        <f t="shared" si="262"/>
        <v>0</v>
      </c>
      <c r="K705">
        <f t="shared" si="263"/>
        <v>0</v>
      </c>
      <c r="L705">
        <f t="shared" si="264"/>
        <v>0</v>
      </c>
      <c r="M705">
        <f t="shared" si="265"/>
        <v>0</v>
      </c>
      <c r="N705">
        <f t="shared" si="266"/>
        <v>0</v>
      </c>
      <c r="O705">
        <f>IF($B$14,_xlfn.IFNA(INDEX(תמותה!$A$1:$E$121,MATCH(F705,תמותה!$A$1:A$121,0),IF($B$9="זכר",2,4)),1),0)</f>
        <v>0</v>
      </c>
      <c r="P705">
        <f>IF($B$14,_xlfn.IFNA(INDEX('שיפור תמותה'!$A$1:$E$8743,MATCH(F705&amp;G705,'שיפור תמותה'!$C$1:$C$8743,0),IF($B$9="זכר",4,5)),1),0)</f>
        <v>0</v>
      </c>
      <c r="Q705">
        <f>IF($B$14,_xlfn.IFNA(INDEX('שיפור תמותה'!$A$1:$E$8743,MATCH(F705&amp;G705-1,'שיפור תמותה'!$C$1:$C$8743,0),IF($B$9="זכר",4,5)),1),0)</f>
        <v>0</v>
      </c>
      <c r="R705">
        <f t="shared" si="253"/>
        <v>0</v>
      </c>
      <c r="S705">
        <f t="shared" si="254"/>
        <v>0</v>
      </c>
      <c r="T705">
        <f t="shared" si="267"/>
        <v>0</v>
      </c>
      <c r="U705">
        <f t="shared" si="255"/>
        <v>0</v>
      </c>
      <c r="V705">
        <f t="shared" si="256"/>
        <v>0</v>
      </c>
      <c r="W705">
        <f t="shared" si="268"/>
        <v>0</v>
      </c>
      <c r="X705">
        <f>IF($B$15,_xlfn.IFNA(INDEX(תמותה!$A$1:$E$121,MATCH(U705,תמותה!$A$1:A$121,0),IF($B$11="זכר",2,4)),1),0)</f>
        <v>0</v>
      </c>
      <c r="Y705">
        <f>IF($B$15,_xlfn.IFNA(INDEX('שיפור תמותה'!$A$1:$E$8743,MATCH(U705&amp;V705,'שיפור תמותה'!$C$1:$C$8743,0),IF($B$11="זכר",4,5)),1),0)</f>
        <v>0</v>
      </c>
      <c r="Z705">
        <f>IF($B$15,_xlfn.IFNA(INDEX('שיפור תמותה'!$A$1:$E$8743,MATCH(U705&amp;V705-1,'שיפור תמותה'!$C$1:$C$8743,0),IF($B$11="זכר",4,5)),1),0)</f>
        <v>0</v>
      </c>
      <c r="AA705">
        <f t="shared" si="257"/>
        <v>0</v>
      </c>
      <c r="AB705">
        <f t="shared" si="269"/>
        <v>0</v>
      </c>
      <c r="AC705">
        <f>IF($B$15,_xlfn.IFNA(INDEX(תמותה!$A$1:$E$121,MATCH(U705,תמותה!$A$1:A$121,0),IF($B$11="זכר",3,5)),1),0)</f>
        <v>0</v>
      </c>
      <c r="AD705">
        <f t="shared" si="258"/>
        <v>0</v>
      </c>
      <c r="AE705">
        <f t="shared" si="259"/>
        <v>0</v>
      </c>
      <c r="AF705">
        <f t="shared" si="270"/>
        <v>0</v>
      </c>
      <c r="AG705">
        <f t="shared" si="271"/>
        <v>0</v>
      </c>
      <c r="AH705">
        <f t="shared" si="272"/>
        <v>0</v>
      </c>
      <c r="AI705">
        <f t="shared" si="273"/>
        <v>0</v>
      </c>
      <c r="AJ705">
        <f t="shared" si="274"/>
        <v>0</v>
      </c>
    </row>
    <row r="706" spans="5:36" x14ac:dyDescent="0.2">
      <c r="E706">
        <f t="shared" si="260"/>
        <v>0</v>
      </c>
      <c r="F706">
        <f t="shared" si="250"/>
        <v>0</v>
      </c>
      <c r="G706">
        <f t="shared" si="251"/>
        <v>0</v>
      </c>
      <c r="H706">
        <f t="shared" si="252"/>
        <v>0</v>
      </c>
      <c r="I706">
        <f t="shared" si="261"/>
        <v>0</v>
      </c>
      <c r="J706">
        <f t="shared" si="262"/>
        <v>0</v>
      </c>
      <c r="K706">
        <f t="shared" si="263"/>
        <v>0</v>
      </c>
      <c r="L706">
        <f t="shared" si="264"/>
        <v>0</v>
      </c>
      <c r="M706">
        <f t="shared" si="265"/>
        <v>0</v>
      </c>
      <c r="N706">
        <f t="shared" si="266"/>
        <v>0</v>
      </c>
      <c r="O706">
        <f>IF($B$14,_xlfn.IFNA(INDEX(תמותה!$A$1:$E$121,MATCH(F706,תמותה!$A$1:A$121,0),IF($B$9="זכר",2,4)),1),0)</f>
        <v>0</v>
      </c>
      <c r="P706">
        <f>IF($B$14,_xlfn.IFNA(INDEX('שיפור תמותה'!$A$1:$E$8743,MATCH(F706&amp;G706,'שיפור תמותה'!$C$1:$C$8743,0),IF($B$9="זכר",4,5)),1),0)</f>
        <v>0</v>
      </c>
      <c r="Q706">
        <f>IF($B$14,_xlfn.IFNA(INDEX('שיפור תמותה'!$A$1:$E$8743,MATCH(F706&amp;G706-1,'שיפור תמותה'!$C$1:$C$8743,0),IF($B$9="זכר",4,5)),1),0)</f>
        <v>0</v>
      </c>
      <c r="R706">
        <f t="shared" si="253"/>
        <v>0</v>
      </c>
      <c r="S706">
        <f t="shared" si="254"/>
        <v>0</v>
      </c>
      <c r="T706">
        <f t="shared" si="267"/>
        <v>0</v>
      </c>
      <c r="U706">
        <f t="shared" si="255"/>
        <v>0</v>
      </c>
      <c r="V706">
        <f t="shared" si="256"/>
        <v>0</v>
      </c>
      <c r="W706">
        <f t="shared" si="268"/>
        <v>0</v>
      </c>
      <c r="X706">
        <f>IF($B$15,_xlfn.IFNA(INDEX(תמותה!$A$1:$E$121,MATCH(U706,תמותה!$A$1:A$121,0),IF($B$11="זכר",2,4)),1),0)</f>
        <v>0</v>
      </c>
      <c r="Y706">
        <f>IF($B$15,_xlfn.IFNA(INDEX('שיפור תמותה'!$A$1:$E$8743,MATCH(U706&amp;V706,'שיפור תמותה'!$C$1:$C$8743,0),IF($B$11="זכר",4,5)),1),0)</f>
        <v>0</v>
      </c>
      <c r="Z706">
        <f>IF($B$15,_xlfn.IFNA(INDEX('שיפור תמותה'!$A$1:$E$8743,MATCH(U706&amp;V706-1,'שיפור תמותה'!$C$1:$C$8743,0),IF($B$11="זכר",4,5)),1),0)</f>
        <v>0</v>
      </c>
      <c r="AA706">
        <f t="shared" si="257"/>
        <v>0</v>
      </c>
      <c r="AB706">
        <f t="shared" si="269"/>
        <v>0</v>
      </c>
      <c r="AC706">
        <f>IF($B$15,_xlfn.IFNA(INDEX(תמותה!$A$1:$E$121,MATCH(U706,תמותה!$A$1:A$121,0),IF($B$11="זכר",3,5)),1),0)</f>
        <v>0</v>
      </c>
      <c r="AD706">
        <f t="shared" si="258"/>
        <v>0</v>
      </c>
      <c r="AE706">
        <f t="shared" si="259"/>
        <v>0</v>
      </c>
      <c r="AF706">
        <f t="shared" si="270"/>
        <v>0</v>
      </c>
      <c r="AG706">
        <f t="shared" si="271"/>
        <v>0</v>
      </c>
      <c r="AH706">
        <f t="shared" si="272"/>
        <v>0</v>
      </c>
      <c r="AI706">
        <f t="shared" si="273"/>
        <v>0</v>
      </c>
      <c r="AJ706">
        <f t="shared" si="274"/>
        <v>0</v>
      </c>
    </row>
    <row r="707" spans="5:36" x14ac:dyDescent="0.2">
      <c r="E707">
        <f t="shared" si="260"/>
        <v>0</v>
      </c>
      <c r="F707">
        <f t="shared" ref="F707:F770" si="275">IF($B$14,ROUNDDOWN(E707/12,0),0)</f>
        <v>0</v>
      </c>
      <c r="G707">
        <f t="shared" ref="G707:G770" si="276">IF($B$14,ROUNDDOWN(($B$7+E707)/12,0),0)</f>
        <v>0</v>
      </c>
      <c r="H707">
        <f t="shared" ref="H707:H770" si="277">IF($B$14,(1+$B$2)^((E707-$E$2+1)/12),0)</f>
        <v>0</v>
      </c>
      <c r="I707">
        <f t="shared" si="261"/>
        <v>0</v>
      </c>
      <c r="J707">
        <f t="shared" si="262"/>
        <v>0</v>
      </c>
      <c r="K707">
        <f t="shared" si="263"/>
        <v>0</v>
      </c>
      <c r="L707">
        <f t="shared" si="264"/>
        <v>0</v>
      </c>
      <c r="M707">
        <f t="shared" si="265"/>
        <v>0</v>
      </c>
      <c r="N707">
        <f t="shared" si="266"/>
        <v>0</v>
      </c>
      <c r="O707">
        <f>IF($B$14,_xlfn.IFNA(INDEX(תמותה!$A$1:$E$121,MATCH(F707,תמותה!$A$1:A$121,0),IF($B$9="זכר",2,4)),1),0)</f>
        <v>0</v>
      </c>
      <c r="P707">
        <f>IF($B$14,_xlfn.IFNA(INDEX('שיפור תמותה'!$A$1:$E$8743,MATCH(F707&amp;G707,'שיפור תמותה'!$C$1:$C$8743,0),IF($B$9="זכר",4,5)),1),0)</f>
        <v>0</v>
      </c>
      <c r="Q707">
        <f>IF($B$14,_xlfn.IFNA(INDEX('שיפור תמותה'!$A$1:$E$8743,MATCH(F707&amp;G707-1,'שיפור תמותה'!$C$1:$C$8743,0),IF($B$9="זכר",4,5)),1),0)</f>
        <v>0</v>
      </c>
      <c r="R707">
        <f t="shared" ref="R707:R770" si="278">IF($B$14,AVERAGE(P707:Q707),0)</f>
        <v>0</v>
      </c>
      <c r="S707">
        <f t="shared" ref="S707:S770" si="279">IF($B$14,IF(E707&lt;$B$12,(1-(1-O707)^(1/12))*R707,1),0)</f>
        <v>0</v>
      </c>
      <c r="T707">
        <f t="shared" si="267"/>
        <v>0</v>
      </c>
      <c r="U707">
        <f t="shared" ref="U707:U770" si="280">IF($B$15,ROUNDDOWN(T707/12,0),0)</f>
        <v>0</v>
      </c>
      <c r="V707">
        <f t="shared" ref="V707:V770" si="281">IF($B$15,ROUNDDOWN(($B$8+T707)/12,0),0)</f>
        <v>0</v>
      </c>
      <c r="W707">
        <f t="shared" si="268"/>
        <v>0</v>
      </c>
      <c r="X707">
        <f>IF($B$15,_xlfn.IFNA(INDEX(תמותה!$A$1:$E$121,MATCH(U707,תמותה!$A$1:A$121,0),IF($B$11="זכר",2,4)),1),0)</f>
        <v>0</v>
      </c>
      <c r="Y707">
        <f>IF($B$15,_xlfn.IFNA(INDEX('שיפור תמותה'!$A$1:$E$8743,MATCH(U707&amp;V707,'שיפור תמותה'!$C$1:$C$8743,0),IF($B$11="זכר",4,5)),1),0)</f>
        <v>0</v>
      </c>
      <c r="Z707">
        <f>IF($B$15,_xlfn.IFNA(INDEX('שיפור תמותה'!$A$1:$E$8743,MATCH(U707&amp;V707-1,'שיפור תמותה'!$C$1:$C$8743,0),IF($B$11="זכר",4,5)),1),0)</f>
        <v>0</v>
      </c>
      <c r="AA707">
        <f t="shared" ref="AA707:AA770" si="282">IF($B$15,AVERAGE(Y707:Z707),0)</f>
        <v>0</v>
      </c>
      <c r="AB707">
        <f t="shared" si="269"/>
        <v>0</v>
      </c>
      <c r="AC707">
        <f>IF($B$15,_xlfn.IFNA(INDEX(תמותה!$A$1:$E$121,MATCH(U707,תמותה!$A$1:A$121,0),IF($B$11="זכר",3,5)),1),0)</f>
        <v>0</v>
      </c>
      <c r="AD707">
        <f t="shared" ref="AD707:AD770" si="283">IF($B$15,IF(T707&lt;$B$12,(1-(1-X707)^(1/12))*AA707,1),0)</f>
        <v>0</v>
      </c>
      <c r="AE707">
        <f t="shared" ref="AE707:AE770" si="284">IF($B$15,IF(T707&lt;$B$12,(1-(1-AC707)^(1/12))*AA707,1),0)</f>
        <v>0</v>
      </c>
      <c r="AF707">
        <f t="shared" si="270"/>
        <v>0</v>
      </c>
      <c r="AG707">
        <f t="shared" si="271"/>
        <v>0</v>
      </c>
      <c r="AH707">
        <f t="shared" si="272"/>
        <v>0</v>
      </c>
      <c r="AI707">
        <f t="shared" si="273"/>
        <v>0</v>
      </c>
      <c r="AJ707">
        <f t="shared" si="274"/>
        <v>0</v>
      </c>
    </row>
    <row r="708" spans="5:36" x14ac:dyDescent="0.2">
      <c r="E708">
        <f t="shared" ref="E708:E771" si="285">IF($B$14,E707+1,0)</f>
        <v>0</v>
      </c>
      <c r="F708">
        <f t="shared" si="275"/>
        <v>0</v>
      </c>
      <c r="G708">
        <f t="shared" si="276"/>
        <v>0</v>
      </c>
      <c r="H708">
        <f t="shared" si="277"/>
        <v>0</v>
      </c>
      <c r="I708">
        <f t="shared" ref="I708:I771" si="286">IF($B$14,IF(E708&lt;=$B$3,IF(AND((E708-$E$2)&lt;0,E708&lt;$B$4),I707+1/H708,I707+N707/H708)),0)</f>
        <v>0</v>
      </c>
      <c r="J708">
        <f t="shared" ref="J708:J771" si="287">IF($B$14,IF(E708&lt;=$B$3,IF(AND((E708-$E$2)&lt;60,E708&lt;$B$4),J707+1/H708,J707+N707/H708)),0)</f>
        <v>0</v>
      </c>
      <c r="K708">
        <f t="shared" ref="K708:K771" si="288">IF($B$14,IF(E708&lt;=$B$3,IF(AND((E708-$E$2)&lt;120,E708&lt;$B$4),K707+1/H708,K707+N707/H708)),0)</f>
        <v>0</v>
      </c>
      <c r="L708">
        <f t="shared" ref="L708:L771" si="289">IF($B$14,IF(E708&lt;=$B$3,IF(AND((E708-$E$2)&lt;180,E708&lt;$B$4),L707+1/H708,L707+N707/H708)),0)</f>
        <v>0</v>
      </c>
      <c r="M708">
        <f t="shared" ref="M708:M771" si="290">IF($B$14,IF(E708&lt;=$B$3,IF(AND((E708-$E$2)&lt;240,E708&lt;$B$4),M707+1/H708,M707+N707/H708)),0)</f>
        <v>0</v>
      </c>
      <c r="N708">
        <f t="shared" ref="N708:N771" si="291">IF($B$14,N707*(1-S708),0)</f>
        <v>0</v>
      </c>
      <c r="O708">
        <f>IF($B$14,_xlfn.IFNA(INDEX(תמותה!$A$1:$E$121,MATCH(F708,תמותה!$A$1:A$121,0),IF($B$9="זכר",2,4)),1),0)</f>
        <v>0</v>
      </c>
      <c r="P708">
        <f>IF($B$14,_xlfn.IFNA(INDEX('שיפור תמותה'!$A$1:$E$8743,MATCH(F708&amp;G708,'שיפור תמותה'!$C$1:$C$8743,0),IF($B$9="זכר",4,5)),1),0)</f>
        <v>0</v>
      </c>
      <c r="Q708">
        <f>IF($B$14,_xlfn.IFNA(INDEX('שיפור תמותה'!$A$1:$E$8743,MATCH(F708&amp;G708-1,'שיפור תמותה'!$C$1:$C$8743,0),IF($B$9="זכר",4,5)),1),0)</f>
        <v>0</v>
      </c>
      <c r="R708">
        <f t="shared" si="278"/>
        <v>0</v>
      </c>
      <c r="S708">
        <f t="shared" si="279"/>
        <v>0</v>
      </c>
      <c r="T708">
        <f t="shared" ref="T708:T771" si="292">IF($B$15,T707+1,0)</f>
        <v>0</v>
      </c>
      <c r="U708">
        <f t="shared" si="280"/>
        <v>0</v>
      </c>
      <c r="V708">
        <f t="shared" si="281"/>
        <v>0</v>
      </c>
      <c r="W708">
        <f t="shared" ref="W708:W771" si="293">IF($B$15,W707*(1-AD708),0)</f>
        <v>0</v>
      </c>
      <c r="X708">
        <f>IF($B$15,_xlfn.IFNA(INDEX(תמותה!$A$1:$E$121,MATCH(U708,תמותה!$A$1:A$121,0),IF($B$11="זכר",2,4)),1),0)</f>
        <v>0</v>
      </c>
      <c r="Y708">
        <f>IF($B$15,_xlfn.IFNA(INDEX('שיפור תמותה'!$A$1:$E$8743,MATCH(U708&amp;V708,'שיפור תמותה'!$C$1:$C$8743,0),IF($B$11="זכר",4,5)),1),0)</f>
        <v>0</v>
      </c>
      <c r="Z708">
        <f>IF($B$15,_xlfn.IFNA(INDEX('שיפור תמותה'!$A$1:$E$8743,MATCH(U708&amp;V708-1,'שיפור תמותה'!$C$1:$C$8743,0),IF($B$11="זכר",4,5)),1),0)</f>
        <v>0</v>
      </c>
      <c r="AA708">
        <f t="shared" si="282"/>
        <v>0</v>
      </c>
      <c r="AB708">
        <f t="shared" ref="AB708:AB771" si="294">IF($B$15,AB707*(1-AE708)+S708*W708*N707,0)</f>
        <v>0</v>
      </c>
      <c r="AC708">
        <f>IF($B$15,_xlfn.IFNA(INDEX(תמותה!$A$1:$E$121,MATCH(U708,תמותה!$A$1:A$121,0),IF($B$11="זכר",3,5)),1),0)</f>
        <v>0</v>
      </c>
      <c r="AD708">
        <f t="shared" si="283"/>
        <v>0</v>
      </c>
      <c r="AE708">
        <f t="shared" si="284"/>
        <v>0</v>
      </c>
      <c r="AF708">
        <f t="shared" ref="AF708:AF771" si="295">IF($B$15,IF(E708&lt;=$B$3,IF(AND((E708-$E$2)&lt;0,E708&lt;$B$4),AF707+0/H708,AF707+AB707/H708)),0)</f>
        <v>0</v>
      </c>
      <c r="AG708">
        <f t="shared" ref="AG708:AG771" si="296">IF($B$15,IF(E708&lt;=$B$3,IF(AND((E708-$E$2)&lt;60,E708&lt;$B$4),AG707+0/H708,AG707+AB707/H708)),0)</f>
        <v>0</v>
      </c>
      <c r="AH708">
        <f t="shared" ref="AH708:AH771" si="297">IF($B$15,IF(E708&lt;=$B$3,IF(AND((E708-$E$2)&lt;120,E708&lt;$B$4),AH707+0/H708,AH707+AB707/H708)),0)</f>
        <v>0</v>
      </c>
      <c r="AI708">
        <f t="shared" ref="AI708:AI771" si="298">IF($B$15,IF(E708&lt;=$B$3,IF(AND((E708-$E$2)&lt;180,E708&lt;$B$4),AI707+0/H708,AI707+AB707/H708)),0)</f>
        <v>0</v>
      </c>
      <c r="AJ708">
        <f t="shared" ref="AJ708:AJ771" si="299">IF($B$15,IF(E708&lt;=$B$3,IF(AND((E708-$E$2)&lt;240,E708&lt;$B$4),AJ707+0/H708,AJ707+AB707/H708)),0)</f>
        <v>0</v>
      </c>
    </row>
    <row r="709" spans="5:36" x14ac:dyDescent="0.2">
      <c r="E709">
        <f t="shared" si="285"/>
        <v>0</v>
      </c>
      <c r="F709">
        <f t="shared" si="275"/>
        <v>0</v>
      </c>
      <c r="G709">
        <f t="shared" si="276"/>
        <v>0</v>
      </c>
      <c r="H709">
        <f t="shared" si="277"/>
        <v>0</v>
      </c>
      <c r="I709">
        <f t="shared" si="286"/>
        <v>0</v>
      </c>
      <c r="J709">
        <f t="shared" si="287"/>
        <v>0</v>
      </c>
      <c r="K709">
        <f t="shared" si="288"/>
        <v>0</v>
      </c>
      <c r="L709">
        <f t="shared" si="289"/>
        <v>0</v>
      </c>
      <c r="M709">
        <f t="shared" si="290"/>
        <v>0</v>
      </c>
      <c r="N709">
        <f t="shared" si="291"/>
        <v>0</v>
      </c>
      <c r="O709">
        <f>IF($B$14,_xlfn.IFNA(INDEX(תמותה!$A$1:$E$121,MATCH(F709,תמותה!$A$1:A$121,0),IF($B$9="זכר",2,4)),1),0)</f>
        <v>0</v>
      </c>
      <c r="P709">
        <f>IF($B$14,_xlfn.IFNA(INDEX('שיפור תמותה'!$A$1:$E$8743,MATCH(F709&amp;G709,'שיפור תמותה'!$C$1:$C$8743,0),IF($B$9="זכר",4,5)),1),0)</f>
        <v>0</v>
      </c>
      <c r="Q709">
        <f>IF($B$14,_xlfn.IFNA(INDEX('שיפור תמותה'!$A$1:$E$8743,MATCH(F709&amp;G709-1,'שיפור תמותה'!$C$1:$C$8743,0),IF($B$9="זכר",4,5)),1),0)</f>
        <v>0</v>
      </c>
      <c r="R709">
        <f t="shared" si="278"/>
        <v>0</v>
      </c>
      <c r="S709">
        <f t="shared" si="279"/>
        <v>0</v>
      </c>
      <c r="T709">
        <f t="shared" si="292"/>
        <v>0</v>
      </c>
      <c r="U709">
        <f t="shared" si="280"/>
        <v>0</v>
      </c>
      <c r="V709">
        <f t="shared" si="281"/>
        <v>0</v>
      </c>
      <c r="W709">
        <f t="shared" si="293"/>
        <v>0</v>
      </c>
      <c r="X709">
        <f>IF($B$15,_xlfn.IFNA(INDEX(תמותה!$A$1:$E$121,MATCH(U709,תמותה!$A$1:A$121,0),IF($B$11="זכר",2,4)),1),0)</f>
        <v>0</v>
      </c>
      <c r="Y709">
        <f>IF($B$15,_xlfn.IFNA(INDEX('שיפור תמותה'!$A$1:$E$8743,MATCH(U709&amp;V709,'שיפור תמותה'!$C$1:$C$8743,0),IF($B$11="זכר",4,5)),1),0)</f>
        <v>0</v>
      </c>
      <c r="Z709">
        <f>IF($B$15,_xlfn.IFNA(INDEX('שיפור תמותה'!$A$1:$E$8743,MATCH(U709&amp;V709-1,'שיפור תמותה'!$C$1:$C$8743,0),IF($B$11="זכר",4,5)),1),0)</f>
        <v>0</v>
      </c>
      <c r="AA709">
        <f t="shared" si="282"/>
        <v>0</v>
      </c>
      <c r="AB709">
        <f t="shared" si="294"/>
        <v>0</v>
      </c>
      <c r="AC709">
        <f>IF($B$15,_xlfn.IFNA(INDEX(תמותה!$A$1:$E$121,MATCH(U709,תמותה!$A$1:A$121,0),IF($B$11="זכר",3,5)),1),0)</f>
        <v>0</v>
      </c>
      <c r="AD709">
        <f t="shared" si="283"/>
        <v>0</v>
      </c>
      <c r="AE709">
        <f t="shared" si="284"/>
        <v>0</v>
      </c>
      <c r="AF709">
        <f t="shared" si="295"/>
        <v>0</v>
      </c>
      <c r="AG709">
        <f t="shared" si="296"/>
        <v>0</v>
      </c>
      <c r="AH709">
        <f t="shared" si="297"/>
        <v>0</v>
      </c>
      <c r="AI709">
        <f t="shared" si="298"/>
        <v>0</v>
      </c>
      <c r="AJ709">
        <f t="shared" si="299"/>
        <v>0</v>
      </c>
    </row>
    <row r="710" spans="5:36" x14ac:dyDescent="0.2">
      <c r="E710">
        <f t="shared" si="285"/>
        <v>0</v>
      </c>
      <c r="F710">
        <f t="shared" si="275"/>
        <v>0</v>
      </c>
      <c r="G710">
        <f t="shared" si="276"/>
        <v>0</v>
      </c>
      <c r="H710">
        <f t="shared" si="277"/>
        <v>0</v>
      </c>
      <c r="I710">
        <f t="shared" si="286"/>
        <v>0</v>
      </c>
      <c r="J710">
        <f t="shared" si="287"/>
        <v>0</v>
      </c>
      <c r="K710">
        <f t="shared" si="288"/>
        <v>0</v>
      </c>
      <c r="L710">
        <f t="shared" si="289"/>
        <v>0</v>
      </c>
      <c r="M710">
        <f t="shared" si="290"/>
        <v>0</v>
      </c>
      <c r="N710">
        <f t="shared" si="291"/>
        <v>0</v>
      </c>
      <c r="O710">
        <f>IF($B$14,_xlfn.IFNA(INDEX(תמותה!$A$1:$E$121,MATCH(F710,תמותה!$A$1:A$121,0),IF($B$9="זכר",2,4)),1),0)</f>
        <v>0</v>
      </c>
      <c r="P710">
        <f>IF($B$14,_xlfn.IFNA(INDEX('שיפור תמותה'!$A$1:$E$8743,MATCH(F710&amp;G710,'שיפור תמותה'!$C$1:$C$8743,0),IF($B$9="זכר",4,5)),1),0)</f>
        <v>0</v>
      </c>
      <c r="Q710">
        <f>IF($B$14,_xlfn.IFNA(INDEX('שיפור תמותה'!$A$1:$E$8743,MATCH(F710&amp;G710-1,'שיפור תמותה'!$C$1:$C$8743,0),IF($B$9="זכר",4,5)),1),0)</f>
        <v>0</v>
      </c>
      <c r="R710">
        <f t="shared" si="278"/>
        <v>0</v>
      </c>
      <c r="S710">
        <f t="shared" si="279"/>
        <v>0</v>
      </c>
      <c r="T710">
        <f t="shared" si="292"/>
        <v>0</v>
      </c>
      <c r="U710">
        <f t="shared" si="280"/>
        <v>0</v>
      </c>
      <c r="V710">
        <f t="shared" si="281"/>
        <v>0</v>
      </c>
      <c r="W710">
        <f t="shared" si="293"/>
        <v>0</v>
      </c>
      <c r="X710">
        <f>IF($B$15,_xlfn.IFNA(INDEX(תמותה!$A$1:$E$121,MATCH(U710,תמותה!$A$1:A$121,0),IF($B$11="זכר",2,4)),1),0)</f>
        <v>0</v>
      </c>
      <c r="Y710">
        <f>IF($B$15,_xlfn.IFNA(INDEX('שיפור תמותה'!$A$1:$E$8743,MATCH(U710&amp;V710,'שיפור תמותה'!$C$1:$C$8743,0),IF($B$11="זכר",4,5)),1),0)</f>
        <v>0</v>
      </c>
      <c r="Z710">
        <f>IF($B$15,_xlfn.IFNA(INDEX('שיפור תמותה'!$A$1:$E$8743,MATCH(U710&amp;V710-1,'שיפור תמותה'!$C$1:$C$8743,0),IF($B$11="זכר",4,5)),1),0)</f>
        <v>0</v>
      </c>
      <c r="AA710">
        <f t="shared" si="282"/>
        <v>0</v>
      </c>
      <c r="AB710">
        <f t="shared" si="294"/>
        <v>0</v>
      </c>
      <c r="AC710">
        <f>IF($B$15,_xlfn.IFNA(INDEX(תמותה!$A$1:$E$121,MATCH(U710,תמותה!$A$1:A$121,0),IF($B$11="זכר",3,5)),1),0)</f>
        <v>0</v>
      </c>
      <c r="AD710">
        <f t="shared" si="283"/>
        <v>0</v>
      </c>
      <c r="AE710">
        <f t="shared" si="284"/>
        <v>0</v>
      </c>
      <c r="AF710">
        <f t="shared" si="295"/>
        <v>0</v>
      </c>
      <c r="AG710">
        <f t="shared" si="296"/>
        <v>0</v>
      </c>
      <c r="AH710">
        <f t="shared" si="297"/>
        <v>0</v>
      </c>
      <c r="AI710">
        <f t="shared" si="298"/>
        <v>0</v>
      </c>
      <c r="AJ710">
        <f t="shared" si="299"/>
        <v>0</v>
      </c>
    </row>
    <row r="711" spans="5:36" x14ac:dyDescent="0.2">
      <c r="E711">
        <f t="shared" si="285"/>
        <v>0</v>
      </c>
      <c r="F711">
        <f t="shared" si="275"/>
        <v>0</v>
      </c>
      <c r="G711">
        <f t="shared" si="276"/>
        <v>0</v>
      </c>
      <c r="H711">
        <f t="shared" si="277"/>
        <v>0</v>
      </c>
      <c r="I711">
        <f t="shared" si="286"/>
        <v>0</v>
      </c>
      <c r="J711">
        <f t="shared" si="287"/>
        <v>0</v>
      </c>
      <c r="K711">
        <f t="shared" si="288"/>
        <v>0</v>
      </c>
      <c r="L711">
        <f t="shared" si="289"/>
        <v>0</v>
      </c>
      <c r="M711">
        <f t="shared" si="290"/>
        <v>0</v>
      </c>
      <c r="N711">
        <f t="shared" si="291"/>
        <v>0</v>
      </c>
      <c r="O711">
        <f>IF($B$14,_xlfn.IFNA(INDEX(תמותה!$A$1:$E$121,MATCH(F711,תמותה!$A$1:A$121,0),IF($B$9="זכר",2,4)),1),0)</f>
        <v>0</v>
      </c>
      <c r="P711">
        <f>IF($B$14,_xlfn.IFNA(INDEX('שיפור תמותה'!$A$1:$E$8743,MATCH(F711&amp;G711,'שיפור תמותה'!$C$1:$C$8743,0),IF($B$9="זכר",4,5)),1),0)</f>
        <v>0</v>
      </c>
      <c r="Q711">
        <f>IF($B$14,_xlfn.IFNA(INDEX('שיפור תמותה'!$A$1:$E$8743,MATCH(F711&amp;G711-1,'שיפור תמותה'!$C$1:$C$8743,0),IF($B$9="זכר",4,5)),1),0)</f>
        <v>0</v>
      </c>
      <c r="R711">
        <f t="shared" si="278"/>
        <v>0</v>
      </c>
      <c r="S711">
        <f t="shared" si="279"/>
        <v>0</v>
      </c>
      <c r="T711">
        <f t="shared" si="292"/>
        <v>0</v>
      </c>
      <c r="U711">
        <f t="shared" si="280"/>
        <v>0</v>
      </c>
      <c r="V711">
        <f t="shared" si="281"/>
        <v>0</v>
      </c>
      <c r="W711">
        <f t="shared" si="293"/>
        <v>0</v>
      </c>
      <c r="X711">
        <f>IF($B$15,_xlfn.IFNA(INDEX(תמותה!$A$1:$E$121,MATCH(U711,תמותה!$A$1:A$121,0),IF($B$11="זכר",2,4)),1),0)</f>
        <v>0</v>
      </c>
      <c r="Y711">
        <f>IF($B$15,_xlfn.IFNA(INDEX('שיפור תמותה'!$A$1:$E$8743,MATCH(U711&amp;V711,'שיפור תמותה'!$C$1:$C$8743,0),IF($B$11="זכר",4,5)),1),0)</f>
        <v>0</v>
      </c>
      <c r="Z711">
        <f>IF($B$15,_xlfn.IFNA(INDEX('שיפור תמותה'!$A$1:$E$8743,MATCH(U711&amp;V711-1,'שיפור תמותה'!$C$1:$C$8743,0),IF($B$11="זכר",4,5)),1),0)</f>
        <v>0</v>
      </c>
      <c r="AA711">
        <f t="shared" si="282"/>
        <v>0</v>
      </c>
      <c r="AB711">
        <f t="shared" si="294"/>
        <v>0</v>
      </c>
      <c r="AC711">
        <f>IF($B$15,_xlfn.IFNA(INDEX(תמותה!$A$1:$E$121,MATCH(U711,תמותה!$A$1:A$121,0),IF($B$11="זכר",3,5)),1),0)</f>
        <v>0</v>
      </c>
      <c r="AD711">
        <f t="shared" si="283"/>
        <v>0</v>
      </c>
      <c r="AE711">
        <f t="shared" si="284"/>
        <v>0</v>
      </c>
      <c r="AF711">
        <f t="shared" si="295"/>
        <v>0</v>
      </c>
      <c r="AG711">
        <f t="shared" si="296"/>
        <v>0</v>
      </c>
      <c r="AH711">
        <f t="shared" si="297"/>
        <v>0</v>
      </c>
      <c r="AI711">
        <f t="shared" si="298"/>
        <v>0</v>
      </c>
      <c r="AJ711">
        <f t="shared" si="299"/>
        <v>0</v>
      </c>
    </row>
    <row r="712" spans="5:36" x14ac:dyDescent="0.2">
      <c r="E712">
        <f t="shared" si="285"/>
        <v>0</v>
      </c>
      <c r="F712">
        <f t="shared" si="275"/>
        <v>0</v>
      </c>
      <c r="G712">
        <f t="shared" si="276"/>
        <v>0</v>
      </c>
      <c r="H712">
        <f t="shared" si="277"/>
        <v>0</v>
      </c>
      <c r="I712">
        <f t="shared" si="286"/>
        <v>0</v>
      </c>
      <c r="J712">
        <f t="shared" si="287"/>
        <v>0</v>
      </c>
      <c r="K712">
        <f t="shared" si="288"/>
        <v>0</v>
      </c>
      <c r="L712">
        <f t="shared" si="289"/>
        <v>0</v>
      </c>
      <c r="M712">
        <f t="shared" si="290"/>
        <v>0</v>
      </c>
      <c r="N712">
        <f t="shared" si="291"/>
        <v>0</v>
      </c>
      <c r="O712">
        <f>IF($B$14,_xlfn.IFNA(INDEX(תמותה!$A$1:$E$121,MATCH(F712,תמותה!$A$1:A$121,0),IF($B$9="זכר",2,4)),1),0)</f>
        <v>0</v>
      </c>
      <c r="P712">
        <f>IF($B$14,_xlfn.IFNA(INDEX('שיפור תמותה'!$A$1:$E$8743,MATCH(F712&amp;G712,'שיפור תמותה'!$C$1:$C$8743,0),IF($B$9="זכר",4,5)),1),0)</f>
        <v>0</v>
      </c>
      <c r="Q712">
        <f>IF($B$14,_xlfn.IFNA(INDEX('שיפור תמותה'!$A$1:$E$8743,MATCH(F712&amp;G712-1,'שיפור תמותה'!$C$1:$C$8743,0),IF($B$9="זכר",4,5)),1),0)</f>
        <v>0</v>
      </c>
      <c r="R712">
        <f t="shared" si="278"/>
        <v>0</v>
      </c>
      <c r="S712">
        <f t="shared" si="279"/>
        <v>0</v>
      </c>
      <c r="T712">
        <f t="shared" si="292"/>
        <v>0</v>
      </c>
      <c r="U712">
        <f t="shared" si="280"/>
        <v>0</v>
      </c>
      <c r="V712">
        <f t="shared" si="281"/>
        <v>0</v>
      </c>
      <c r="W712">
        <f t="shared" si="293"/>
        <v>0</v>
      </c>
      <c r="X712">
        <f>IF($B$15,_xlfn.IFNA(INDEX(תמותה!$A$1:$E$121,MATCH(U712,תמותה!$A$1:A$121,0),IF($B$11="זכר",2,4)),1),0)</f>
        <v>0</v>
      </c>
      <c r="Y712">
        <f>IF($B$15,_xlfn.IFNA(INDEX('שיפור תמותה'!$A$1:$E$8743,MATCH(U712&amp;V712,'שיפור תמותה'!$C$1:$C$8743,0),IF($B$11="זכר",4,5)),1),0)</f>
        <v>0</v>
      </c>
      <c r="Z712">
        <f>IF($B$15,_xlfn.IFNA(INDEX('שיפור תמותה'!$A$1:$E$8743,MATCH(U712&amp;V712-1,'שיפור תמותה'!$C$1:$C$8743,0),IF($B$11="זכר",4,5)),1),0)</f>
        <v>0</v>
      </c>
      <c r="AA712">
        <f t="shared" si="282"/>
        <v>0</v>
      </c>
      <c r="AB712">
        <f t="shared" si="294"/>
        <v>0</v>
      </c>
      <c r="AC712">
        <f>IF($B$15,_xlfn.IFNA(INDEX(תמותה!$A$1:$E$121,MATCH(U712,תמותה!$A$1:A$121,0),IF($B$11="זכר",3,5)),1),0)</f>
        <v>0</v>
      </c>
      <c r="AD712">
        <f t="shared" si="283"/>
        <v>0</v>
      </c>
      <c r="AE712">
        <f t="shared" si="284"/>
        <v>0</v>
      </c>
      <c r="AF712">
        <f t="shared" si="295"/>
        <v>0</v>
      </c>
      <c r="AG712">
        <f t="shared" si="296"/>
        <v>0</v>
      </c>
      <c r="AH712">
        <f t="shared" si="297"/>
        <v>0</v>
      </c>
      <c r="AI712">
        <f t="shared" si="298"/>
        <v>0</v>
      </c>
      <c r="AJ712">
        <f t="shared" si="299"/>
        <v>0</v>
      </c>
    </row>
    <row r="713" spans="5:36" x14ac:dyDescent="0.2">
      <c r="E713">
        <f t="shared" si="285"/>
        <v>0</v>
      </c>
      <c r="F713">
        <f t="shared" si="275"/>
        <v>0</v>
      </c>
      <c r="G713">
        <f t="shared" si="276"/>
        <v>0</v>
      </c>
      <c r="H713">
        <f t="shared" si="277"/>
        <v>0</v>
      </c>
      <c r="I713">
        <f t="shared" si="286"/>
        <v>0</v>
      </c>
      <c r="J713">
        <f t="shared" si="287"/>
        <v>0</v>
      </c>
      <c r="K713">
        <f t="shared" si="288"/>
        <v>0</v>
      </c>
      <c r="L713">
        <f t="shared" si="289"/>
        <v>0</v>
      </c>
      <c r="M713">
        <f t="shared" si="290"/>
        <v>0</v>
      </c>
      <c r="N713">
        <f t="shared" si="291"/>
        <v>0</v>
      </c>
      <c r="O713">
        <f>IF($B$14,_xlfn.IFNA(INDEX(תמותה!$A$1:$E$121,MATCH(F713,תמותה!$A$1:A$121,0),IF($B$9="זכר",2,4)),1),0)</f>
        <v>0</v>
      </c>
      <c r="P713">
        <f>IF($B$14,_xlfn.IFNA(INDEX('שיפור תמותה'!$A$1:$E$8743,MATCH(F713&amp;G713,'שיפור תמותה'!$C$1:$C$8743,0),IF($B$9="זכר",4,5)),1),0)</f>
        <v>0</v>
      </c>
      <c r="Q713">
        <f>IF($B$14,_xlfn.IFNA(INDEX('שיפור תמותה'!$A$1:$E$8743,MATCH(F713&amp;G713-1,'שיפור תמותה'!$C$1:$C$8743,0),IF($B$9="זכר",4,5)),1),0)</f>
        <v>0</v>
      </c>
      <c r="R713">
        <f t="shared" si="278"/>
        <v>0</v>
      </c>
      <c r="S713">
        <f t="shared" si="279"/>
        <v>0</v>
      </c>
      <c r="T713">
        <f t="shared" si="292"/>
        <v>0</v>
      </c>
      <c r="U713">
        <f t="shared" si="280"/>
        <v>0</v>
      </c>
      <c r="V713">
        <f t="shared" si="281"/>
        <v>0</v>
      </c>
      <c r="W713">
        <f t="shared" si="293"/>
        <v>0</v>
      </c>
      <c r="X713">
        <f>IF($B$15,_xlfn.IFNA(INDEX(תמותה!$A$1:$E$121,MATCH(U713,תמותה!$A$1:A$121,0),IF($B$11="זכר",2,4)),1),0)</f>
        <v>0</v>
      </c>
      <c r="Y713">
        <f>IF($B$15,_xlfn.IFNA(INDEX('שיפור תמותה'!$A$1:$E$8743,MATCH(U713&amp;V713,'שיפור תמותה'!$C$1:$C$8743,0),IF($B$11="זכר",4,5)),1),0)</f>
        <v>0</v>
      </c>
      <c r="Z713">
        <f>IF($B$15,_xlfn.IFNA(INDEX('שיפור תמותה'!$A$1:$E$8743,MATCH(U713&amp;V713-1,'שיפור תמותה'!$C$1:$C$8743,0),IF($B$11="זכר",4,5)),1),0)</f>
        <v>0</v>
      </c>
      <c r="AA713">
        <f t="shared" si="282"/>
        <v>0</v>
      </c>
      <c r="AB713">
        <f t="shared" si="294"/>
        <v>0</v>
      </c>
      <c r="AC713">
        <f>IF($B$15,_xlfn.IFNA(INDEX(תמותה!$A$1:$E$121,MATCH(U713,תמותה!$A$1:A$121,0),IF($B$11="זכר",3,5)),1),0)</f>
        <v>0</v>
      </c>
      <c r="AD713">
        <f t="shared" si="283"/>
        <v>0</v>
      </c>
      <c r="AE713">
        <f t="shared" si="284"/>
        <v>0</v>
      </c>
      <c r="AF713">
        <f t="shared" si="295"/>
        <v>0</v>
      </c>
      <c r="AG713">
        <f t="shared" si="296"/>
        <v>0</v>
      </c>
      <c r="AH713">
        <f t="shared" si="297"/>
        <v>0</v>
      </c>
      <c r="AI713">
        <f t="shared" si="298"/>
        <v>0</v>
      </c>
      <c r="AJ713">
        <f t="shared" si="299"/>
        <v>0</v>
      </c>
    </row>
    <row r="714" spans="5:36" x14ac:dyDescent="0.2">
      <c r="E714">
        <f t="shared" si="285"/>
        <v>0</v>
      </c>
      <c r="F714">
        <f t="shared" si="275"/>
        <v>0</v>
      </c>
      <c r="G714">
        <f t="shared" si="276"/>
        <v>0</v>
      </c>
      <c r="H714">
        <f t="shared" si="277"/>
        <v>0</v>
      </c>
      <c r="I714">
        <f t="shared" si="286"/>
        <v>0</v>
      </c>
      <c r="J714">
        <f t="shared" si="287"/>
        <v>0</v>
      </c>
      <c r="K714">
        <f t="shared" si="288"/>
        <v>0</v>
      </c>
      <c r="L714">
        <f t="shared" si="289"/>
        <v>0</v>
      </c>
      <c r="M714">
        <f t="shared" si="290"/>
        <v>0</v>
      </c>
      <c r="N714">
        <f t="shared" si="291"/>
        <v>0</v>
      </c>
      <c r="O714">
        <f>IF($B$14,_xlfn.IFNA(INDEX(תמותה!$A$1:$E$121,MATCH(F714,תמותה!$A$1:A$121,0),IF($B$9="זכר",2,4)),1),0)</f>
        <v>0</v>
      </c>
      <c r="P714">
        <f>IF($B$14,_xlfn.IFNA(INDEX('שיפור תמותה'!$A$1:$E$8743,MATCH(F714&amp;G714,'שיפור תמותה'!$C$1:$C$8743,0),IF($B$9="זכר",4,5)),1),0)</f>
        <v>0</v>
      </c>
      <c r="Q714">
        <f>IF($B$14,_xlfn.IFNA(INDEX('שיפור תמותה'!$A$1:$E$8743,MATCH(F714&amp;G714-1,'שיפור תמותה'!$C$1:$C$8743,0),IF($B$9="זכר",4,5)),1),0)</f>
        <v>0</v>
      </c>
      <c r="R714">
        <f t="shared" si="278"/>
        <v>0</v>
      </c>
      <c r="S714">
        <f t="shared" si="279"/>
        <v>0</v>
      </c>
      <c r="T714">
        <f t="shared" si="292"/>
        <v>0</v>
      </c>
      <c r="U714">
        <f t="shared" si="280"/>
        <v>0</v>
      </c>
      <c r="V714">
        <f t="shared" si="281"/>
        <v>0</v>
      </c>
      <c r="W714">
        <f t="shared" si="293"/>
        <v>0</v>
      </c>
      <c r="X714">
        <f>IF($B$15,_xlfn.IFNA(INDEX(תמותה!$A$1:$E$121,MATCH(U714,תמותה!$A$1:A$121,0),IF($B$11="זכר",2,4)),1),0)</f>
        <v>0</v>
      </c>
      <c r="Y714">
        <f>IF($B$15,_xlfn.IFNA(INDEX('שיפור תמותה'!$A$1:$E$8743,MATCH(U714&amp;V714,'שיפור תמותה'!$C$1:$C$8743,0),IF($B$11="זכר",4,5)),1),0)</f>
        <v>0</v>
      </c>
      <c r="Z714">
        <f>IF($B$15,_xlfn.IFNA(INDEX('שיפור תמותה'!$A$1:$E$8743,MATCH(U714&amp;V714-1,'שיפור תמותה'!$C$1:$C$8743,0),IF($B$11="זכר",4,5)),1),0)</f>
        <v>0</v>
      </c>
      <c r="AA714">
        <f t="shared" si="282"/>
        <v>0</v>
      </c>
      <c r="AB714">
        <f t="shared" si="294"/>
        <v>0</v>
      </c>
      <c r="AC714">
        <f>IF($B$15,_xlfn.IFNA(INDEX(תמותה!$A$1:$E$121,MATCH(U714,תמותה!$A$1:A$121,0),IF($B$11="זכר",3,5)),1),0)</f>
        <v>0</v>
      </c>
      <c r="AD714">
        <f t="shared" si="283"/>
        <v>0</v>
      </c>
      <c r="AE714">
        <f t="shared" si="284"/>
        <v>0</v>
      </c>
      <c r="AF714">
        <f t="shared" si="295"/>
        <v>0</v>
      </c>
      <c r="AG714">
        <f t="shared" si="296"/>
        <v>0</v>
      </c>
      <c r="AH714">
        <f t="shared" si="297"/>
        <v>0</v>
      </c>
      <c r="AI714">
        <f t="shared" si="298"/>
        <v>0</v>
      </c>
      <c r="AJ714">
        <f t="shared" si="299"/>
        <v>0</v>
      </c>
    </row>
    <row r="715" spans="5:36" x14ac:dyDescent="0.2">
      <c r="E715">
        <f t="shared" si="285"/>
        <v>0</v>
      </c>
      <c r="F715">
        <f t="shared" si="275"/>
        <v>0</v>
      </c>
      <c r="G715">
        <f t="shared" si="276"/>
        <v>0</v>
      </c>
      <c r="H715">
        <f t="shared" si="277"/>
        <v>0</v>
      </c>
      <c r="I715">
        <f t="shared" si="286"/>
        <v>0</v>
      </c>
      <c r="J715">
        <f t="shared" si="287"/>
        <v>0</v>
      </c>
      <c r="K715">
        <f t="shared" si="288"/>
        <v>0</v>
      </c>
      <c r="L715">
        <f t="shared" si="289"/>
        <v>0</v>
      </c>
      <c r="M715">
        <f t="shared" si="290"/>
        <v>0</v>
      </c>
      <c r="N715">
        <f t="shared" si="291"/>
        <v>0</v>
      </c>
      <c r="O715">
        <f>IF($B$14,_xlfn.IFNA(INDEX(תמותה!$A$1:$E$121,MATCH(F715,תמותה!$A$1:A$121,0),IF($B$9="זכר",2,4)),1),0)</f>
        <v>0</v>
      </c>
      <c r="P715">
        <f>IF($B$14,_xlfn.IFNA(INDEX('שיפור תמותה'!$A$1:$E$8743,MATCH(F715&amp;G715,'שיפור תמותה'!$C$1:$C$8743,0),IF($B$9="זכר",4,5)),1),0)</f>
        <v>0</v>
      </c>
      <c r="Q715">
        <f>IF($B$14,_xlfn.IFNA(INDEX('שיפור תמותה'!$A$1:$E$8743,MATCH(F715&amp;G715-1,'שיפור תמותה'!$C$1:$C$8743,0),IF($B$9="זכר",4,5)),1),0)</f>
        <v>0</v>
      </c>
      <c r="R715">
        <f t="shared" si="278"/>
        <v>0</v>
      </c>
      <c r="S715">
        <f t="shared" si="279"/>
        <v>0</v>
      </c>
      <c r="T715">
        <f t="shared" si="292"/>
        <v>0</v>
      </c>
      <c r="U715">
        <f t="shared" si="280"/>
        <v>0</v>
      </c>
      <c r="V715">
        <f t="shared" si="281"/>
        <v>0</v>
      </c>
      <c r="W715">
        <f t="shared" si="293"/>
        <v>0</v>
      </c>
      <c r="X715">
        <f>IF($B$15,_xlfn.IFNA(INDEX(תמותה!$A$1:$E$121,MATCH(U715,תמותה!$A$1:A$121,0),IF($B$11="זכר",2,4)),1),0)</f>
        <v>0</v>
      </c>
      <c r="Y715">
        <f>IF($B$15,_xlfn.IFNA(INDEX('שיפור תמותה'!$A$1:$E$8743,MATCH(U715&amp;V715,'שיפור תמותה'!$C$1:$C$8743,0),IF($B$11="זכר",4,5)),1),0)</f>
        <v>0</v>
      </c>
      <c r="Z715">
        <f>IF($B$15,_xlfn.IFNA(INDEX('שיפור תמותה'!$A$1:$E$8743,MATCH(U715&amp;V715-1,'שיפור תמותה'!$C$1:$C$8743,0),IF($B$11="זכר",4,5)),1),0)</f>
        <v>0</v>
      </c>
      <c r="AA715">
        <f t="shared" si="282"/>
        <v>0</v>
      </c>
      <c r="AB715">
        <f t="shared" si="294"/>
        <v>0</v>
      </c>
      <c r="AC715">
        <f>IF($B$15,_xlfn.IFNA(INDEX(תמותה!$A$1:$E$121,MATCH(U715,תמותה!$A$1:A$121,0),IF($B$11="זכר",3,5)),1),0)</f>
        <v>0</v>
      </c>
      <c r="AD715">
        <f t="shared" si="283"/>
        <v>0</v>
      </c>
      <c r="AE715">
        <f t="shared" si="284"/>
        <v>0</v>
      </c>
      <c r="AF715">
        <f t="shared" si="295"/>
        <v>0</v>
      </c>
      <c r="AG715">
        <f t="shared" si="296"/>
        <v>0</v>
      </c>
      <c r="AH715">
        <f t="shared" si="297"/>
        <v>0</v>
      </c>
      <c r="AI715">
        <f t="shared" si="298"/>
        <v>0</v>
      </c>
      <c r="AJ715">
        <f t="shared" si="299"/>
        <v>0</v>
      </c>
    </row>
    <row r="716" spans="5:36" x14ac:dyDescent="0.2">
      <c r="E716">
        <f t="shared" si="285"/>
        <v>0</v>
      </c>
      <c r="F716">
        <f t="shared" si="275"/>
        <v>0</v>
      </c>
      <c r="G716">
        <f t="shared" si="276"/>
        <v>0</v>
      </c>
      <c r="H716">
        <f t="shared" si="277"/>
        <v>0</v>
      </c>
      <c r="I716">
        <f t="shared" si="286"/>
        <v>0</v>
      </c>
      <c r="J716">
        <f t="shared" si="287"/>
        <v>0</v>
      </c>
      <c r="K716">
        <f t="shared" si="288"/>
        <v>0</v>
      </c>
      <c r="L716">
        <f t="shared" si="289"/>
        <v>0</v>
      </c>
      <c r="M716">
        <f t="shared" si="290"/>
        <v>0</v>
      </c>
      <c r="N716">
        <f t="shared" si="291"/>
        <v>0</v>
      </c>
      <c r="O716">
        <f>IF($B$14,_xlfn.IFNA(INDEX(תמותה!$A$1:$E$121,MATCH(F716,תמותה!$A$1:A$121,0),IF($B$9="זכר",2,4)),1),0)</f>
        <v>0</v>
      </c>
      <c r="P716">
        <f>IF($B$14,_xlfn.IFNA(INDEX('שיפור תמותה'!$A$1:$E$8743,MATCH(F716&amp;G716,'שיפור תמותה'!$C$1:$C$8743,0),IF($B$9="זכר",4,5)),1),0)</f>
        <v>0</v>
      </c>
      <c r="Q716">
        <f>IF($B$14,_xlfn.IFNA(INDEX('שיפור תמותה'!$A$1:$E$8743,MATCH(F716&amp;G716-1,'שיפור תמותה'!$C$1:$C$8743,0),IF($B$9="זכר",4,5)),1),0)</f>
        <v>0</v>
      </c>
      <c r="R716">
        <f t="shared" si="278"/>
        <v>0</v>
      </c>
      <c r="S716">
        <f t="shared" si="279"/>
        <v>0</v>
      </c>
      <c r="T716">
        <f t="shared" si="292"/>
        <v>0</v>
      </c>
      <c r="U716">
        <f t="shared" si="280"/>
        <v>0</v>
      </c>
      <c r="V716">
        <f t="shared" si="281"/>
        <v>0</v>
      </c>
      <c r="W716">
        <f t="shared" si="293"/>
        <v>0</v>
      </c>
      <c r="X716">
        <f>IF($B$15,_xlfn.IFNA(INDEX(תמותה!$A$1:$E$121,MATCH(U716,תמותה!$A$1:A$121,0),IF($B$11="זכר",2,4)),1),0)</f>
        <v>0</v>
      </c>
      <c r="Y716">
        <f>IF($B$15,_xlfn.IFNA(INDEX('שיפור תמותה'!$A$1:$E$8743,MATCH(U716&amp;V716,'שיפור תמותה'!$C$1:$C$8743,0),IF($B$11="זכר",4,5)),1),0)</f>
        <v>0</v>
      </c>
      <c r="Z716">
        <f>IF($B$15,_xlfn.IFNA(INDEX('שיפור תמותה'!$A$1:$E$8743,MATCH(U716&amp;V716-1,'שיפור תמותה'!$C$1:$C$8743,0),IF($B$11="זכר",4,5)),1),0)</f>
        <v>0</v>
      </c>
      <c r="AA716">
        <f t="shared" si="282"/>
        <v>0</v>
      </c>
      <c r="AB716">
        <f t="shared" si="294"/>
        <v>0</v>
      </c>
      <c r="AC716">
        <f>IF($B$15,_xlfn.IFNA(INDEX(תמותה!$A$1:$E$121,MATCH(U716,תמותה!$A$1:A$121,0),IF($B$11="זכר",3,5)),1),0)</f>
        <v>0</v>
      </c>
      <c r="AD716">
        <f t="shared" si="283"/>
        <v>0</v>
      </c>
      <c r="AE716">
        <f t="shared" si="284"/>
        <v>0</v>
      </c>
      <c r="AF716">
        <f t="shared" si="295"/>
        <v>0</v>
      </c>
      <c r="AG716">
        <f t="shared" si="296"/>
        <v>0</v>
      </c>
      <c r="AH716">
        <f t="shared" si="297"/>
        <v>0</v>
      </c>
      <c r="AI716">
        <f t="shared" si="298"/>
        <v>0</v>
      </c>
      <c r="AJ716">
        <f t="shared" si="299"/>
        <v>0</v>
      </c>
    </row>
    <row r="717" spans="5:36" x14ac:dyDescent="0.2">
      <c r="E717">
        <f t="shared" si="285"/>
        <v>0</v>
      </c>
      <c r="F717">
        <f t="shared" si="275"/>
        <v>0</v>
      </c>
      <c r="G717">
        <f t="shared" si="276"/>
        <v>0</v>
      </c>
      <c r="H717">
        <f t="shared" si="277"/>
        <v>0</v>
      </c>
      <c r="I717">
        <f t="shared" si="286"/>
        <v>0</v>
      </c>
      <c r="J717">
        <f t="shared" si="287"/>
        <v>0</v>
      </c>
      <c r="K717">
        <f t="shared" si="288"/>
        <v>0</v>
      </c>
      <c r="L717">
        <f t="shared" si="289"/>
        <v>0</v>
      </c>
      <c r="M717">
        <f t="shared" si="290"/>
        <v>0</v>
      </c>
      <c r="N717">
        <f t="shared" si="291"/>
        <v>0</v>
      </c>
      <c r="O717">
        <f>IF($B$14,_xlfn.IFNA(INDEX(תמותה!$A$1:$E$121,MATCH(F717,תמותה!$A$1:A$121,0),IF($B$9="זכר",2,4)),1),0)</f>
        <v>0</v>
      </c>
      <c r="P717">
        <f>IF($B$14,_xlfn.IFNA(INDEX('שיפור תמותה'!$A$1:$E$8743,MATCH(F717&amp;G717,'שיפור תמותה'!$C$1:$C$8743,0),IF($B$9="זכר",4,5)),1),0)</f>
        <v>0</v>
      </c>
      <c r="Q717">
        <f>IF($B$14,_xlfn.IFNA(INDEX('שיפור תמותה'!$A$1:$E$8743,MATCH(F717&amp;G717-1,'שיפור תמותה'!$C$1:$C$8743,0),IF($B$9="זכר",4,5)),1),0)</f>
        <v>0</v>
      </c>
      <c r="R717">
        <f t="shared" si="278"/>
        <v>0</v>
      </c>
      <c r="S717">
        <f t="shared" si="279"/>
        <v>0</v>
      </c>
      <c r="T717">
        <f t="shared" si="292"/>
        <v>0</v>
      </c>
      <c r="U717">
        <f t="shared" si="280"/>
        <v>0</v>
      </c>
      <c r="V717">
        <f t="shared" si="281"/>
        <v>0</v>
      </c>
      <c r="W717">
        <f t="shared" si="293"/>
        <v>0</v>
      </c>
      <c r="X717">
        <f>IF($B$15,_xlfn.IFNA(INDEX(תמותה!$A$1:$E$121,MATCH(U717,תמותה!$A$1:A$121,0),IF($B$11="זכר",2,4)),1),0)</f>
        <v>0</v>
      </c>
      <c r="Y717">
        <f>IF($B$15,_xlfn.IFNA(INDEX('שיפור תמותה'!$A$1:$E$8743,MATCH(U717&amp;V717,'שיפור תמותה'!$C$1:$C$8743,0),IF($B$11="זכר",4,5)),1),0)</f>
        <v>0</v>
      </c>
      <c r="Z717">
        <f>IF($B$15,_xlfn.IFNA(INDEX('שיפור תמותה'!$A$1:$E$8743,MATCH(U717&amp;V717-1,'שיפור תמותה'!$C$1:$C$8743,0),IF($B$11="זכר",4,5)),1),0)</f>
        <v>0</v>
      </c>
      <c r="AA717">
        <f t="shared" si="282"/>
        <v>0</v>
      </c>
      <c r="AB717">
        <f t="shared" si="294"/>
        <v>0</v>
      </c>
      <c r="AC717">
        <f>IF($B$15,_xlfn.IFNA(INDEX(תמותה!$A$1:$E$121,MATCH(U717,תמותה!$A$1:A$121,0),IF($B$11="זכר",3,5)),1),0)</f>
        <v>0</v>
      </c>
      <c r="AD717">
        <f t="shared" si="283"/>
        <v>0</v>
      </c>
      <c r="AE717">
        <f t="shared" si="284"/>
        <v>0</v>
      </c>
      <c r="AF717">
        <f t="shared" si="295"/>
        <v>0</v>
      </c>
      <c r="AG717">
        <f t="shared" si="296"/>
        <v>0</v>
      </c>
      <c r="AH717">
        <f t="shared" si="297"/>
        <v>0</v>
      </c>
      <c r="AI717">
        <f t="shared" si="298"/>
        <v>0</v>
      </c>
      <c r="AJ717">
        <f t="shared" si="299"/>
        <v>0</v>
      </c>
    </row>
    <row r="718" spans="5:36" x14ac:dyDescent="0.2">
      <c r="E718">
        <f t="shared" si="285"/>
        <v>0</v>
      </c>
      <c r="F718">
        <f t="shared" si="275"/>
        <v>0</v>
      </c>
      <c r="G718">
        <f t="shared" si="276"/>
        <v>0</v>
      </c>
      <c r="H718">
        <f t="shared" si="277"/>
        <v>0</v>
      </c>
      <c r="I718">
        <f t="shared" si="286"/>
        <v>0</v>
      </c>
      <c r="J718">
        <f t="shared" si="287"/>
        <v>0</v>
      </c>
      <c r="K718">
        <f t="shared" si="288"/>
        <v>0</v>
      </c>
      <c r="L718">
        <f t="shared" si="289"/>
        <v>0</v>
      </c>
      <c r="M718">
        <f t="shared" si="290"/>
        <v>0</v>
      </c>
      <c r="N718">
        <f t="shared" si="291"/>
        <v>0</v>
      </c>
      <c r="O718">
        <f>IF($B$14,_xlfn.IFNA(INDEX(תמותה!$A$1:$E$121,MATCH(F718,תמותה!$A$1:A$121,0),IF($B$9="זכר",2,4)),1),0)</f>
        <v>0</v>
      </c>
      <c r="P718">
        <f>IF($B$14,_xlfn.IFNA(INDEX('שיפור תמותה'!$A$1:$E$8743,MATCH(F718&amp;G718,'שיפור תמותה'!$C$1:$C$8743,0),IF($B$9="זכר",4,5)),1),0)</f>
        <v>0</v>
      </c>
      <c r="Q718">
        <f>IF($B$14,_xlfn.IFNA(INDEX('שיפור תמותה'!$A$1:$E$8743,MATCH(F718&amp;G718-1,'שיפור תמותה'!$C$1:$C$8743,0),IF($B$9="זכר",4,5)),1),0)</f>
        <v>0</v>
      </c>
      <c r="R718">
        <f t="shared" si="278"/>
        <v>0</v>
      </c>
      <c r="S718">
        <f t="shared" si="279"/>
        <v>0</v>
      </c>
      <c r="T718">
        <f t="shared" si="292"/>
        <v>0</v>
      </c>
      <c r="U718">
        <f t="shared" si="280"/>
        <v>0</v>
      </c>
      <c r="V718">
        <f t="shared" si="281"/>
        <v>0</v>
      </c>
      <c r="W718">
        <f t="shared" si="293"/>
        <v>0</v>
      </c>
      <c r="X718">
        <f>IF($B$15,_xlfn.IFNA(INDEX(תמותה!$A$1:$E$121,MATCH(U718,תמותה!$A$1:A$121,0),IF($B$11="זכר",2,4)),1),0)</f>
        <v>0</v>
      </c>
      <c r="Y718">
        <f>IF($B$15,_xlfn.IFNA(INDEX('שיפור תמותה'!$A$1:$E$8743,MATCH(U718&amp;V718,'שיפור תמותה'!$C$1:$C$8743,0),IF($B$11="זכר",4,5)),1),0)</f>
        <v>0</v>
      </c>
      <c r="Z718">
        <f>IF($B$15,_xlfn.IFNA(INDEX('שיפור תמותה'!$A$1:$E$8743,MATCH(U718&amp;V718-1,'שיפור תמותה'!$C$1:$C$8743,0),IF($B$11="זכר",4,5)),1),0)</f>
        <v>0</v>
      </c>
      <c r="AA718">
        <f t="shared" si="282"/>
        <v>0</v>
      </c>
      <c r="AB718">
        <f t="shared" si="294"/>
        <v>0</v>
      </c>
      <c r="AC718">
        <f>IF($B$15,_xlfn.IFNA(INDEX(תמותה!$A$1:$E$121,MATCH(U718,תמותה!$A$1:A$121,0),IF($B$11="זכר",3,5)),1),0)</f>
        <v>0</v>
      </c>
      <c r="AD718">
        <f t="shared" si="283"/>
        <v>0</v>
      </c>
      <c r="AE718">
        <f t="shared" si="284"/>
        <v>0</v>
      </c>
      <c r="AF718">
        <f t="shared" si="295"/>
        <v>0</v>
      </c>
      <c r="AG718">
        <f t="shared" si="296"/>
        <v>0</v>
      </c>
      <c r="AH718">
        <f t="shared" si="297"/>
        <v>0</v>
      </c>
      <c r="AI718">
        <f t="shared" si="298"/>
        <v>0</v>
      </c>
      <c r="AJ718">
        <f t="shared" si="299"/>
        <v>0</v>
      </c>
    </row>
    <row r="719" spans="5:36" x14ac:dyDescent="0.2">
      <c r="E719">
        <f t="shared" si="285"/>
        <v>0</v>
      </c>
      <c r="F719">
        <f t="shared" si="275"/>
        <v>0</v>
      </c>
      <c r="G719">
        <f t="shared" si="276"/>
        <v>0</v>
      </c>
      <c r="H719">
        <f t="shared" si="277"/>
        <v>0</v>
      </c>
      <c r="I719">
        <f t="shared" si="286"/>
        <v>0</v>
      </c>
      <c r="J719">
        <f t="shared" si="287"/>
        <v>0</v>
      </c>
      <c r="K719">
        <f t="shared" si="288"/>
        <v>0</v>
      </c>
      <c r="L719">
        <f t="shared" si="289"/>
        <v>0</v>
      </c>
      <c r="M719">
        <f t="shared" si="290"/>
        <v>0</v>
      </c>
      <c r="N719">
        <f t="shared" si="291"/>
        <v>0</v>
      </c>
      <c r="O719">
        <f>IF($B$14,_xlfn.IFNA(INDEX(תמותה!$A$1:$E$121,MATCH(F719,תמותה!$A$1:A$121,0),IF($B$9="זכר",2,4)),1),0)</f>
        <v>0</v>
      </c>
      <c r="P719">
        <f>IF($B$14,_xlfn.IFNA(INDEX('שיפור תמותה'!$A$1:$E$8743,MATCH(F719&amp;G719,'שיפור תמותה'!$C$1:$C$8743,0),IF($B$9="זכר",4,5)),1),0)</f>
        <v>0</v>
      </c>
      <c r="Q719">
        <f>IF($B$14,_xlfn.IFNA(INDEX('שיפור תמותה'!$A$1:$E$8743,MATCH(F719&amp;G719-1,'שיפור תמותה'!$C$1:$C$8743,0),IF($B$9="זכר",4,5)),1),0)</f>
        <v>0</v>
      </c>
      <c r="R719">
        <f t="shared" si="278"/>
        <v>0</v>
      </c>
      <c r="S719">
        <f t="shared" si="279"/>
        <v>0</v>
      </c>
      <c r="T719">
        <f t="shared" si="292"/>
        <v>0</v>
      </c>
      <c r="U719">
        <f t="shared" si="280"/>
        <v>0</v>
      </c>
      <c r="V719">
        <f t="shared" si="281"/>
        <v>0</v>
      </c>
      <c r="W719">
        <f t="shared" si="293"/>
        <v>0</v>
      </c>
      <c r="X719">
        <f>IF($B$15,_xlfn.IFNA(INDEX(תמותה!$A$1:$E$121,MATCH(U719,תמותה!$A$1:A$121,0),IF($B$11="זכר",2,4)),1),0)</f>
        <v>0</v>
      </c>
      <c r="Y719">
        <f>IF($B$15,_xlfn.IFNA(INDEX('שיפור תמותה'!$A$1:$E$8743,MATCH(U719&amp;V719,'שיפור תמותה'!$C$1:$C$8743,0),IF($B$11="זכר",4,5)),1),0)</f>
        <v>0</v>
      </c>
      <c r="Z719">
        <f>IF($B$15,_xlfn.IFNA(INDEX('שיפור תמותה'!$A$1:$E$8743,MATCH(U719&amp;V719-1,'שיפור תמותה'!$C$1:$C$8743,0),IF($B$11="זכר",4,5)),1),0)</f>
        <v>0</v>
      </c>
      <c r="AA719">
        <f t="shared" si="282"/>
        <v>0</v>
      </c>
      <c r="AB719">
        <f t="shared" si="294"/>
        <v>0</v>
      </c>
      <c r="AC719">
        <f>IF($B$15,_xlfn.IFNA(INDEX(תמותה!$A$1:$E$121,MATCH(U719,תמותה!$A$1:A$121,0),IF($B$11="זכר",3,5)),1),0)</f>
        <v>0</v>
      </c>
      <c r="AD719">
        <f t="shared" si="283"/>
        <v>0</v>
      </c>
      <c r="AE719">
        <f t="shared" si="284"/>
        <v>0</v>
      </c>
      <c r="AF719">
        <f t="shared" si="295"/>
        <v>0</v>
      </c>
      <c r="AG719">
        <f t="shared" si="296"/>
        <v>0</v>
      </c>
      <c r="AH719">
        <f t="shared" si="297"/>
        <v>0</v>
      </c>
      <c r="AI719">
        <f t="shared" si="298"/>
        <v>0</v>
      </c>
      <c r="AJ719">
        <f t="shared" si="299"/>
        <v>0</v>
      </c>
    </row>
    <row r="720" spans="5:36" x14ac:dyDescent="0.2">
      <c r="E720">
        <f t="shared" si="285"/>
        <v>0</v>
      </c>
      <c r="F720">
        <f t="shared" si="275"/>
        <v>0</v>
      </c>
      <c r="G720">
        <f t="shared" si="276"/>
        <v>0</v>
      </c>
      <c r="H720">
        <f t="shared" si="277"/>
        <v>0</v>
      </c>
      <c r="I720">
        <f t="shared" si="286"/>
        <v>0</v>
      </c>
      <c r="J720">
        <f t="shared" si="287"/>
        <v>0</v>
      </c>
      <c r="K720">
        <f t="shared" si="288"/>
        <v>0</v>
      </c>
      <c r="L720">
        <f t="shared" si="289"/>
        <v>0</v>
      </c>
      <c r="M720">
        <f t="shared" si="290"/>
        <v>0</v>
      </c>
      <c r="N720">
        <f t="shared" si="291"/>
        <v>0</v>
      </c>
      <c r="O720">
        <f>IF($B$14,_xlfn.IFNA(INDEX(תמותה!$A$1:$E$121,MATCH(F720,תמותה!$A$1:A$121,0),IF($B$9="זכר",2,4)),1),0)</f>
        <v>0</v>
      </c>
      <c r="P720">
        <f>IF($B$14,_xlfn.IFNA(INDEX('שיפור תמותה'!$A$1:$E$8743,MATCH(F720&amp;G720,'שיפור תמותה'!$C$1:$C$8743,0),IF($B$9="זכר",4,5)),1),0)</f>
        <v>0</v>
      </c>
      <c r="Q720">
        <f>IF($B$14,_xlfn.IFNA(INDEX('שיפור תמותה'!$A$1:$E$8743,MATCH(F720&amp;G720-1,'שיפור תמותה'!$C$1:$C$8743,0),IF($B$9="זכר",4,5)),1),0)</f>
        <v>0</v>
      </c>
      <c r="R720">
        <f t="shared" si="278"/>
        <v>0</v>
      </c>
      <c r="S720">
        <f t="shared" si="279"/>
        <v>0</v>
      </c>
      <c r="T720">
        <f t="shared" si="292"/>
        <v>0</v>
      </c>
      <c r="U720">
        <f t="shared" si="280"/>
        <v>0</v>
      </c>
      <c r="V720">
        <f t="shared" si="281"/>
        <v>0</v>
      </c>
      <c r="W720">
        <f t="shared" si="293"/>
        <v>0</v>
      </c>
      <c r="X720">
        <f>IF($B$15,_xlfn.IFNA(INDEX(תמותה!$A$1:$E$121,MATCH(U720,תמותה!$A$1:A$121,0),IF($B$11="זכר",2,4)),1),0)</f>
        <v>0</v>
      </c>
      <c r="Y720">
        <f>IF($B$15,_xlfn.IFNA(INDEX('שיפור תמותה'!$A$1:$E$8743,MATCH(U720&amp;V720,'שיפור תמותה'!$C$1:$C$8743,0),IF($B$11="זכר",4,5)),1),0)</f>
        <v>0</v>
      </c>
      <c r="Z720">
        <f>IF($B$15,_xlfn.IFNA(INDEX('שיפור תמותה'!$A$1:$E$8743,MATCH(U720&amp;V720-1,'שיפור תמותה'!$C$1:$C$8743,0),IF($B$11="זכר",4,5)),1),0)</f>
        <v>0</v>
      </c>
      <c r="AA720">
        <f t="shared" si="282"/>
        <v>0</v>
      </c>
      <c r="AB720">
        <f t="shared" si="294"/>
        <v>0</v>
      </c>
      <c r="AC720">
        <f>IF($B$15,_xlfn.IFNA(INDEX(תמותה!$A$1:$E$121,MATCH(U720,תמותה!$A$1:A$121,0),IF($B$11="זכר",3,5)),1),0)</f>
        <v>0</v>
      </c>
      <c r="AD720">
        <f t="shared" si="283"/>
        <v>0</v>
      </c>
      <c r="AE720">
        <f t="shared" si="284"/>
        <v>0</v>
      </c>
      <c r="AF720">
        <f t="shared" si="295"/>
        <v>0</v>
      </c>
      <c r="AG720">
        <f t="shared" si="296"/>
        <v>0</v>
      </c>
      <c r="AH720">
        <f t="shared" si="297"/>
        <v>0</v>
      </c>
      <c r="AI720">
        <f t="shared" si="298"/>
        <v>0</v>
      </c>
      <c r="AJ720">
        <f t="shared" si="299"/>
        <v>0</v>
      </c>
    </row>
    <row r="721" spans="5:36" x14ac:dyDescent="0.2">
      <c r="E721">
        <f t="shared" si="285"/>
        <v>0</v>
      </c>
      <c r="F721">
        <f t="shared" si="275"/>
        <v>0</v>
      </c>
      <c r="G721">
        <f t="shared" si="276"/>
        <v>0</v>
      </c>
      <c r="H721">
        <f t="shared" si="277"/>
        <v>0</v>
      </c>
      <c r="I721">
        <f t="shared" si="286"/>
        <v>0</v>
      </c>
      <c r="J721">
        <f t="shared" si="287"/>
        <v>0</v>
      </c>
      <c r="K721">
        <f t="shared" si="288"/>
        <v>0</v>
      </c>
      <c r="L721">
        <f t="shared" si="289"/>
        <v>0</v>
      </c>
      <c r="M721">
        <f t="shared" si="290"/>
        <v>0</v>
      </c>
      <c r="N721">
        <f t="shared" si="291"/>
        <v>0</v>
      </c>
      <c r="O721">
        <f>IF($B$14,_xlfn.IFNA(INDEX(תמותה!$A$1:$E$121,MATCH(F721,תמותה!$A$1:A$121,0),IF($B$9="זכר",2,4)),1),0)</f>
        <v>0</v>
      </c>
      <c r="P721">
        <f>IF($B$14,_xlfn.IFNA(INDEX('שיפור תמותה'!$A$1:$E$8743,MATCH(F721&amp;G721,'שיפור תמותה'!$C$1:$C$8743,0),IF($B$9="זכר",4,5)),1),0)</f>
        <v>0</v>
      </c>
      <c r="Q721">
        <f>IF($B$14,_xlfn.IFNA(INDEX('שיפור תמותה'!$A$1:$E$8743,MATCH(F721&amp;G721-1,'שיפור תמותה'!$C$1:$C$8743,0),IF($B$9="זכר",4,5)),1),0)</f>
        <v>0</v>
      </c>
      <c r="R721">
        <f t="shared" si="278"/>
        <v>0</v>
      </c>
      <c r="S721">
        <f t="shared" si="279"/>
        <v>0</v>
      </c>
      <c r="T721">
        <f t="shared" si="292"/>
        <v>0</v>
      </c>
      <c r="U721">
        <f t="shared" si="280"/>
        <v>0</v>
      </c>
      <c r="V721">
        <f t="shared" si="281"/>
        <v>0</v>
      </c>
      <c r="W721">
        <f t="shared" si="293"/>
        <v>0</v>
      </c>
      <c r="X721">
        <f>IF($B$15,_xlfn.IFNA(INDEX(תמותה!$A$1:$E$121,MATCH(U721,תמותה!$A$1:A$121,0),IF($B$11="זכר",2,4)),1),0)</f>
        <v>0</v>
      </c>
      <c r="Y721">
        <f>IF($B$15,_xlfn.IFNA(INDEX('שיפור תמותה'!$A$1:$E$8743,MATCH(U721&amp;V721,'שיפור תמותה'!$C$1:$C$8743,0),IF($B$11="זכר",4,5)),1),0)</f>
        <v>0</v>
      </c>
      <c r="Z721">
        <f>IF($B$15,_xlfn.IFNA(INDEX('שיפור תמותה'!$A$1:$E$8743,MATCH(U721&amp;V721-1,'שיפור תמותה'!$C$1:$C$8743,0),IF($B$11="זכר",4,5)),1),0)</f>
        <v>0</v>
      </c>
      <c r="AA721">
        <f t="shared" si="282"/>
        <v>0</v>
      </c>
      <c r="AB721">
        <f t="shared" si="294"/>
        <v>0</v>
      </c>
      <c r="AC721">
        <f>IF($B$15,_xlfn.IFNA(INDEX(תמותה!$A$1:$E$121,MATCH(U721,תמותה!$A$1:A$121,0),IF($B$11="זכר",3,5)),1),0)</f>
        <v>0</v>
      </c>
      <c r="AD721">
        <f t="shared" si="283"/>
        <v>0</v>
      </c>
      <c r="AE721">
        <f t="shared" si="284"/>
        <v>0</v>
      </c>
      <c r="AF721">
        <f t="shared" si="295"/>
        <v>0</v>
      </c>
      <c r="AG721">
        <f t="shared" si="296"/>
        <v>0</v>
      </c>
      <c r="AH721">
        <f t="shared" si="297"/>
        <v>0</v>
      </c>
      <c r="AI721">
        <f t="shared" si="298"/>
        <v>0</v>
      </c>
      <c r="AJ721">
        <f t="shared" si="299"/>
        <v>0</v>
      </c>
    </row>
    <row r="722" spans="5:36" x14ac:dyDescent="0.2">
      <c r="E722">
        <f t="shared" si="285"/>
        <v>0</v>
      </c>
      <c r="F722">
        <f t="shared" si="275"/>
        <v>0</v>
      </c>
      <c r="G722">
        <f t="shared" si="276"/>
        <v>0</v>
      </c>
      <c r="H722">
        <f t="shared" si="277"/>
        <v>0</v>
      </c>
      <c r="I722">
        <f t="shared" si="286"/>
        <v>0</v>
      </c>
      <c r="J722">
        <f t="shared" si="287"/>
        <v>0</v>
      </c>
      <c r="K722">
        <f t="shared" si="288"/>
        <v>0</v>
      </c>
      <c r="L722">
        <f t="shared" si="289"/>
        <v>0</v>
      </c>
      <c r="M722">
        <f t="shared" si="290"/>
        <v>0</v>
      </c>
      <c r="N722">
        <f t="shared" si="291"/>
        <v>0</v>
      </c>
      <c r="O722">
        <f>IF($B$14,_xlfn.IFNA(INDEX(תמותה!$A$1:$E$121,MATCH(F722,תמותה!$A$1:A$121,0),IF($B$9="זכר",2,4)),1),0)</f>
        <v>0</v>
      </c>
      <c r="P722">
        <f>IF($B$14,_xlfn.IFNA(INDEX('שיפור תמותה'!$A$1:$E$8743,MATCH(F722&amp;G722,'שיפור תמותה'!$C$1:$C$8743,0),IF($B$9="זכר",4,5)),1),0)</f>
        <v>0</v>
      </c>
      <c r="Q722">
        <f>IF($B$14,_xlfn.IFNA(INDEX('שיפור תמותה'!$A$1:$E$8743,MATCH(F722&amp;G722-1,'שיפור תמותה'!$C$1:$C$8743,0),IF($B$9="זכר",4,5)),1),0)</f>
        <v>0</v>
      </c>
      <c r="R722">
        <f t="shared" si="278"/>
        <v>0</v>
      </c>
      <c r="S722">
        <f t="shared" si="279"/>
        <v>0</v>
      </c>
      <c r="T722">
        <f t="shared" si="292"/>
        <v>0</v>
      </c>
      <c r="U722">
        <f t="shared" si="280"/>
        <v>0</v>
      </c>
      <c r="V722">
        <f t="shared" si="281"/>
        <v>0</v>
      </c>
      <c r="W722">
        <f t="shared" si="293"/>
        <v>0</v>
      </c>
      <c r="X722">
        <f>IF($B$15,_xlfn.IFNA(INDEX(תמותה!$A$1:$E$121,MATCH(U722,תמותה!$A$1:A$121,0),IF($B$11="זכר",2,4)),1),0)</f>
        <v>0</v>
      </c>
      <c r="Y722">
        <f>IF($B$15,_xlfn.IFNA(INDEX('שיפור תמותה'!$A$1:$E$8743,MATCH(U722&amp;V722,'שיפור תמותה'!$C$1:$C$8743,0),IF($B$11="זכר",4,5)),1),0)</f>
        <v>0</v>
      </c>
      <c r="Z722">
        <f>IF($B$15,_xlfn.IFNA(INDEX('שיפור תמותה'!$A$1:$E$8743,MATCH(U722&amp;V722-1,'שיפור תמותה'!$C$1:$C$8743,0),IF($B$11="זכר",4,5)),1),0)</f>
        <v>0</v>
      </c>
      <c r="AA722">
        <f t="shared" si="282"/>
        <v>0</v>
      </c>
      <c r="AB722">
        <f t="shared" si="294"/>
        <v>0</v>
      </c>
      <c r="AC722">
        <f>IF($B$15,_xlfn.IFNA(INDEX(תמותה!$A$1:$E$121,MATCH(U722,תמותה!$A$1:A$121,0),IF($B$11="זכר",3,5)),1),0)</f>
        <v>0</v>
      </c>
      <c r="AD722">
        <f t="shared" si="283"/>
        <v>0</v>
      </c>
      <c r="AE722">
        <f t="shared" si="284"/>
        <v>0</v>
      </c>
      <c r="AF722">
        <f t="shared" si="295"/>
        <v>0</v>
      </c>
      <c r="AG722">
        <f t="shared" si="296"/>
        <v>0</v>
      </c>
      <c r="AH722">
        <f t="shared" si="297"/>
        <v>0</v>
      </c>
      <c r="AI722">
        <f t="shared" si="298"/>
        <v>0</v>
      </c>
      <c r="AJ722">
        <f t="shared" si="299"/>
        <v>0</v>
      </c>
    </row>
    <row r="723" spans="5:36" x14ac:dyDescent="0.2">
      <c r="E723">
        <f t="shared" si="285"/>
        <v>0</v>
      </c>
      <c r="F723">
        <f t="shared" si="275"/>
        <v>0</v>
      </c>
      <c r="G723">
        <f t="shared" si="276"/>
        <v>0</v>
      </c>
      <c r="H723">
        <f t="shared" si="277"/>
        <v>0</v>
      </c>
      <c r="I723">
        <f t="shared" si="286"/>
        <v>0</v>
      </c>
      <c r="J723">
        <f t="shared" si="287"/>
        <v>0</v>
      </c>
      <c r="K723">
        <f t="shared" si="288"/>
        <v>0</v>
      </c>
      <c r="L723">
        <f t="shared" si="289"/>
        <v>0</v>
      </c>
      <c r="M723">
        <f t="shared" si="290"/>
        <v>0</v>
      </c>
      <c r="N723">
        <f t="shared" si="291"/>
        <v>0</v>
      </c>
      <c r="O723">
        <f>IF($B$14,_xlfn.IFNA(INDEX(תמותה!$A$1:$E$121,MATCH(F723,תמותה!$A$1:A$121,0),IF($B$9="זכר",2,4)),1),0)</f>
        <v>0</v>
      </c>
      <c r="P723">
        <f>IF($B$14,_xlfn.IFNA(INDEX('שיפור תמותה'!$A$1:$E$8743,MATCH(F723&amp;G723,'שיפור תמותה'!$C$1:$C$8743,0),IF($B$9="זכר",4,5)),1),0)</f>
        <v>0</v>
      </c>
      <c r="Q723">
        <f>IF($B$14,_xlfn.IFNA(INDEX('שיפור תמותה'!$A$1:$E$8743,MATCH(F723&amp;G723-1,'שיפור תמותה'!$C$1:$C$8743,0),IF($B$9="זכר",4,5)),1),0)</f>
        <v>0</v>
      </c>
      <c r="R723">
        <f t="shared" si="278"/>
        <v>0</v>
      </c>
      <c r="S723">
        <f t="shared" si="279"/>
        <v>0</v>
      </c>
      <c r="T723">
        <f t="shared" si="292"/>
        <v>0</v>
      </c>
      <c r="U723">
        <f t="shared" si="280"/>
        <v>0</v>
      </c>
      <c r="V723">
        <f t="shared" si="281"/>
        <v>0</v>
      </c>
      <c r="W723">
        <f t="shared" si="293"/>
        <v>0</v>
      </c>
      <c r="X723">
        <f>IF($B$15,_xlfn.IFNA(INDEX(תמותה!$A$1:$E$121,MATCH(U723,תמותה!$A$1:A$121,0),IF($B$11="זכר",2,4)),1),0)</f>
        <v>0</v>
      </c>
      <c r="Y723">
        <f>IF($B$15,_xlfn.IFNA(INDEX('שיפור תמותה'!$A$1:$E$8743,MATCH(U723&amp;V723,'שיפור תמותה'!$C$1:$C$8743,0),IF($B$11="זכר",4,5)),1),0)</f>
        <v>0</v>
      </c>
      <c r="Z723">
        <f>IF($B$15,_xlfn.IFNA(INDEX('שיפור תמותה'!$A$1:$E$8743,MATCH(U723&amp;V723-1,'שיפור תמותה'!$C$1:$C$8743,0),IF($B$11="זכר",4,5)),1),0)</f>
        <v>0</v>
      </c>
      <c r="AA723">
        <f t="shared" si="282"/>
        <v>0</v>
      </c>
      <c r="AB723">
        <f t="shared" si="294"/>
        <v>0</v>
      </c>
      <c r="AC723">
        <f>IF($B$15,_xlfn.IFNA(INDEX(תמותה!$A$1:$E$121,MATCH(U723,תמותה!$A$1:A$121,0),IF($B$11="זכר",3,5)),1),0)</f>
        <v>0</v>
      </c>
      <c r="AD723">
        <f t="shared" si="283"/>
        <v>0</v>
      </c>
      <c r="AE723">
        <f t="shared" si="284"/>
        <v>0</v>
      </c>
      <c r="AF723">
        <f t="shared" si="295"/>
        <v>0</v>
      </c>
      <c r="AG723">
        <f t="shared" si="296"/>
        <v>0</v>
      </c>
      <c r="AH723">
        <f t="shared" si="297"/>
        <v>0</v>
      </c>
      <c r="AI723">
        <f t="shared" si="298"/>
        <v>0</v>
      </c>
      <c r="AJ723">
        <f t="shared" si="299"/>
        <v>0</v>
      </c>
    </row>
    <row r="724" spans="5:36" x14ac:dyDescent="0.2">
      <c r="E724">
        <f t="shared" si="285"/>
        <v>0</v>
      </c>
      <c r="F724">
        <f t="shared" si="275"/>
        <v>0</v>
      </c>
      <c r="G724">
        <f t="shared" si="276"/>
        <v>0</v>
      </c>
      <c r="H724">
        <f t="shared" si="277"/>
        <v>0</v>
      </c>
      <c r="I724">
        <f t="shared" si="286"/>
        <v>0</v>
      </c>
      <c r="J724">
        <f t="shared" si="287"/>
        <v>0</v>
      </c>
      <c r="K724">
        <f t="shared" si="288"/>
        <v>0</v>
      </c>
      <c r="L724">
        <f t="shared" si="289"/>
        <v>0</v>
      </c>
      <c r="M724">
        <f t="shared" si="290"/>
        <v>0</v>
      </c>
      <c r="N724">
        <f t="shared" si="291"/>
        <v>0</v>
      </c>
      <c r="O724">
        <f>IF($B$14,_xlfn.IFNA(INDEX(תמותה!$A$1:$E$121,MATCH(F724,תמותה!$A$1:A$121,0),IF($B$9="זכר",2,4)),1),0)</f>
        <v>0</v>
      </c>
      <c r="P724">
        <f>IF($B$14,_xlfn.IFNA(INDEX('שיפור תמותה'!$A$1:$E$8743,MATCH(F724&amp;G724,'שיפור תמותה'!$C$1:$C$8743,0),IF($B$9="זכר",4,5)),1),0)</f>
        <v>0</v>
      </c>
      <c r="Q724">
        <f>IF($B$14,_xlfn.IFNA(INDEX('שיפור תמותה'!$A$1:$E$8743,MATCH(F724&amp;G724-1,'שיפור תמותה'!$C$1:$C$8743,0),IF($B$9="זכר",4,5)),1),0)</f>
        <v>0</v>
      </c>
      <c r="R724">
        <f t="shared" si="278"/>
        <v>0</v>
      </c>
      <c r="S724">
        <f t="shared" si="279"/>
        <v>0</v>
      </c>
      <c r="T724">
        <f t="shared" si="292"/>
        <v>0</v>
      </c>
      <c r="U724">
        <f t="shared" si="280"/>
        <v>0</v>
      </c>
      <c r="V724">
        <f t="shared" si="281"/>
        <v>0</v>
      </c>
      <c r="W724">
        <f t="shared" si="293"/>
        <v>0</v>
      </c>
      <c r="X724">
        <f>IF($B$15,_xlfn.IFNA(INDEX(תמותה!$A$1:$E$121,MATCH(U724,תמותה!$A$1:A$121,0),IF($B$11="זכר",2,4)),1),0)</f>
        <v>0</v>
      </c>
      <c r="Y724">
        <f>IF($B$15,_xlfn.IFNA(INDEX('שיפור תמותה'!$A$1:$E$8743,MATCH(U724&amp;V724,'שיפור תמותה'!$C$1:$C$8743,0),IF($B$11="זכר",4,5)),1),0)</f>
        <v>0</v>
      </c>
      <c r="Z724">
        <f>IF($B$15,_xlfn.IFNA(INDEX('שיפור תמותה'!$A$1:$E$8743,MATCH(U724&amp;V724-1,'שיפור תמותה'!$C$1:$C$8743,0),IF($B$11="זכר",4,5)),1),0)</f>
        <v>0</v>
      </c>
      <c r="AA724">
        <f t="shared" si="282"/>
        <v>0</v>
      </c>
      <c r="AB724">
        <f t="shared" si="294"/>
        <v>0</v>
      </c>
      <c r="AC724">
        <f>IF($B$15,_xlfn.IFNA(INDEX(תמותה!$A$1:$E$121,MATCH(U724,תמותה!$A$1:A$121,0),IF($B$11="זכר",3,5)),1),0)</f>
        <v>0</v>
      </c>
      <c r="AD724">
        <f t="shared" si="283"/>
        <v>0</v>
      </c>
      <c r="AE724">
        <f t="shared" si="284"/>
        <v>0</v>
      </c>
      <c r="AF724">
        <f t="shared" si="295"/>
        <v>0</v>
      </c>
      <c r="AG724">
        <f t="shared" si="296"/>
        <v>0</v>
      </c>
      <c r="AH724">
        <f t="shared" si="297"/>
        <v>0</v>
      </c>
      <c r="AI724">
        <f t="shared" si="298"/>
        <v>0</v>
      </c>
      <c r="AJ724">
        <f t="shared" si="299"/>
        <v>0</v>
      </c>
    </row>
    <row r="725" spans="5:36" x14ac:dyDescent="0.2">
      <c r="E725">
        <f t="shared" si="285"/>
        <v>0</v>
      </c>
      <c r="F725">
        <f t="shared" si="275"/>
        <v>0</v>
      </c>
      <c r="G725">
        <f t="shared" si="276"/>
        <v>0</v>
      </c>
      <c r="H725">
        <f t="shared" si="277"/>
        <v>0</v>
      </c>
      <c r="I725">
        <f t="shared" si="286"/>
        <v>0</v>
      </c>
      <c r="J725">
        <f t="shared" si="287"/>
        <v>0</v>
      </c>
      <c r="K725">
        <f t="shared" si="288"/>
        <v>0</v>
      </c>
      <c r="L725">
        <f t="shared" si="289"/>
        <v>0</v>
      </c>
      <c r="M725">
        <f t="shared" si="290"/>
        <v>0</v>
      </c>
      <c r="N725">
        <f t="shared" si="291"/>
        <v>0</v>
      </c>
      <c r="O725">
        <f>IF($B$14,_xlfn.IFNA(INDEX(תמותה!$A$1:$E$121,MATCH(F725,תמותה!$A$1:A$121,0),IF($B$9="זכר",2,4)),1),0)</f>
        <v>0</v>
      </c>
      <c r="P725">
        <f>IF($B$14,_xlfn.IFNA(INDEX('שיפור תמותה'!$A$1:$E$8743,MATCH(F725&amp;G725,'שיפור תמותה'!$C$1:$C$8743,0),IF($B$9="זכר",4,5)),1),0)</f>
        <v>0</v>
      </c>
      <c r="Q725">
        <f>IF($B$14,_xlfn.IFNA(INDEX('שיפור תמותה'!$A$1:$E$8743,MATCH(F725&amp;G725-1,'שיפור תמותה'!$C$1:$C$8743,0),IF($B$9="זכר",4,5)),1),0)</f>
        <v>0</v>
      </c>
      <c r="R725">
        <f t="shared" si="278"/>
        <v>0</v>
      </c>
      <c r="S725">
        <f t="shared" si="279"/>
        <v>0</v>
      </c>
      <c r="T725">
        <f t="shared" si="292"/>
        <v>0</v>
      </c>
      <c r="U725">
        <f t="shared" si="280"/>
        <v>0</v>
      </c>
      <c r="V725">
        <f t="shared" si="281"/>
        <v>0</v>
      </c>
      <c r="W725">
        <f t="shared" si="293"/>
        <v>0</v>
      </c>
      <c r="X725">
        <f>IF($B$15,_xlfn.IFNA(INDEX(תמותה!$A$1:$E$121,MATCH(U725,תמותה!$A$1:A$121,0),IF($B$11="זכר",2,4)),1),0)</f>
        <v>0</v>
      </c>
      <c r="Y725">
        <f>IF($B$15,_xlfn.IFNA(INDEX('שיפור תמותה'!$A$1:$E$8743,MATCH(U725&amp;V725,'שיפור תמותה'!$C$1:$C$8743,0),IF($B$11="זכר",4,5)),1),0)</f>
        <v>0</v>
      </c>
      <c r="Z725">
        <f>IF($B$15,_xlfn.IFNA(INDEX('שיפור תמותה'!$A$1:$E$8743,MATCH(U725&amp;V725-1,'שיפור תמותה'!$C$1:$C$8743,0),IF($B$11="זכר",4,5)),1),0)</f>
        <v>0</v>
      </c>
      <c r="AA725">
        <f t="shared" si="282"/>
        <v>0</v>
      </c>
      <c r="AB725">
        <f t="shared" si="294"/>
        <v>0</v>
      </c>
      <c r="AC725">
        <f>IF($B$15,_xlfn.IFNA(INDEX(תמותה!$A$1:$E$121,MATCH(U725,תמותה!$A$1:A$121,0),IF($B$11="זכר",3,5)),1),0)</f>
        <v>0</v>
      </c>
      <c r="AD725">
        <f t="shared" si="283"/>
        <v>0</v>
      </c>
      <c r="AE725">
        <f t="shared" si="284"/>
        <v>0</v>
      </c>
      <c r="AF725">
        <f t="shared" si="295"/>
        <v>0</v>
      </c>
      <c r="AG725">
        <f t="shared" si="296"/>
        <v>0</v>
      </c>
      <c r="AH725">
        <f t="shared" si="297"/>
        <v>0</v>
      </c>
      <c r="AI725">
        <f t="shared" si="298"/>
        <v>0</v>
      </c>
      <c r="AJ725">
        <f t="shared" si="299"/>
        <v>0</v>
      </c>
    </row>
    <row r="726" spans="5:36" x14ac:dyDescent="0.2">
      <c r="E726">
        <f t="shared" si="285"/>
        <v>0</v>
      </c>
      <c r="F726">
        <f t="shared" si="275"/>
        <v>0</v>
      </c>
      <c r="G726">
        <f t="shared" si="276"/>
        <v>0</v>
      </c>
      <c r="H726">
        <f t="shared" si="277"/>
        <v>0</v>
      </c>
      <c r="I726">
        <f t="shared" si="286"/>
        <v>0</v>
      </c>
      <c r="J726">
        <f t="shared" si="287"/>
        <v>0</v>
      </c>
      <c r="K726">
        <f t="shared" si="288"/>
        <v>0</v>
      </c>
      <c r="L726">
        <f t="shared" si="289"/>
        <v>0</v>
      </c>
      <c r="M726">
        <f t="shared" si="290"/>
        <v>0</v>
      </c>
      <c r="N726">
        <f t="shared" si="291"/>
        <v>0</v>
      </c>
      <c r="O726">
        <f>IF($B$14,_xlfn.IFNA(INDEX(תמותה!$A$1:$E$121,MATCH(F726,תמותה!$A$1:A$121,0),IF($B$9="זכר",2,4)),1),0)</f>
        <v>0</v>
      </c>
      <c r="P726">
        <f>IF($B$14,_xlfn.IFNA(INDEX('שיפור תמותה'!$A$1:$E$8743,MATCH(F726&amp;G726,'שיפור תמותה'!$C$1:$C$8743,0),IF($B$9="זכר",4,5)),1),0)</f>
        <v>0</v>
      </c>
      <c r="Q726">
        <f>IF($B$14,_xlfn.IFNA(INDEX('שיפור תמותה'!$A$1:$E$8743,MATCH(F726&amp;G726-1,'שיפור תמותה'!$C$1:$C$8743,0),IF($B$9="זכר",4,5)),1),0)</f>
        <v>0</v>
      </c>
      <c r="R726">
        <f t="shared" si="278"/>
        <v>0</v>
      </c>
      <c r="S726">
        <f t="shared" si="279"/>
        <v>0</v>
      </c>
      <c r="T726">
        <f t="shared" si="292"/>
        <v>0</v>
      </c>
      <c r="U726">
        <f t="shared" si="280"/>
        <v>0</v>
      </c>
      <c r="V726">
        <f t="shared" si="281"/>
        <v>0</v>
      </c>
      <c r="W726">
        <f t="shared" si="293"/>
        <v>0</v>
      </c>
      <c r="X726">
        <f>IF($B$15,_xlfn.IFNA(INDEX(תמותה!$A$1:$E$121,MATCH(U726,תמותה!$A$1:A$121,0),IF($B$11="זכר",2,4)),1),0)</f>
        <v>0</v>
      </c>
      <c r="Y726">
        <f>IF($B$15,_xlfn.IFNA(INDEX('שיפור תמותה'!$A$1:$E$8743,MATCH(U726&amp;V726,'שיפור תמותה'!$C$1:$C$8743,0),IF($B$11="זכר",4,5)),1),0)</f>
        <v>0</v>
      </c>
      <c r="Z726">
        <f>IF($B$15,_xlfn.IFNA(INDEX('שיפור תמותה'!$A$1:$E$8743,MATCH(U726&amp;V726-1,'שיפור תמותה'!$C$1:$C$8743,0),IF($B$11="זכר",4,5)),1),0)</f>
        <v>0</v>
      </c>
      <c r="AA726">
        <f t="shared" si="282"/>
        <v>0</v>
      </c>
      <c r="AB726">
        <f t="shared" si="294"/>
        <v>0</v>
      </c>
      <c r="AC726">
        <f>IF($B$15,_xlfn.IFNA(INDEX(תמותה!$A$1:$E$121,MATCH(U726,תמותה!$A$1:A$121,0),IF($B$11="זכר",3,5)),1),0)</f>
        <v>0</v>
      </c>
      <c r="AD726">
        <f t="shared" si="283"/>
        <v>0</v>
      </c>
      <c r="AE726">
        <f t="shared" si="284"/>
        <v>0</v>
      </c>
      <c r="AF726">
        <f t="shared" si="295"/>
        <v>0</v>
      </c>
      <c r="AG726">
        <f t="shared" si="296"/>
        <v>0</v>
      </c>
      <c r="AH726">
        <f t="shared" si="297"/>
        <v>0</v>
      </c>
      <c r="AI726">
        <f t="shared" si="298"/>
        <v>0</v>
      </c>
      <c r="AJ726">
        <f t="shared" si="299"/>
        <v>0</v>
      </c>
    </row>
    <row r="727" spans="5:36" x14ac:dyDescent="0.2">
      <c r="E727">
        <f t="shared" si="285"/>
        <v>0</v>
      </c>
      <c r="F727">
        <f t="shared" si="275"/>
        <v>0</v>
      </c>
      <c r="G727">
        <f t="shared" si="276"/>
        <v>0</v>
      </c>
      <c r="H727">
        <f t="shared" si="277"/>
        <v>0</v>
      </c>
      <c r="I727">
        <f t="shared" si="286"/>
        <v>0</v>
      </c>
      <c r="J727">
        <f t="shared" si="287"/>
        <v>0</v>
      </c>
      <c r="K727">
        <f t="shared" si="288"/>
        <v>0</v>
      </c>
      <c r="L727">
        <f t="shared" si="289"/>
        <v>0</v>
      </c>
      <c r="M727">
        <f t="shared" si="290"/>
        <v>0</v>
      </c>
      <c r="N727">
        <f t="shared" si="291"/>
        <v>0</v>
      </c>
      <c r="O727">
        <f>IF($B$14,_xlfn.IFNA(INDEX(תמותה!$A$1:$E$121,MATCH(F727,תמותה!$A$1:A$121,0),IF($B$9="זכר",2,4)),1),0)</f>
        <v>0</v>
      </c>
      <c r="P727">
        <f>IF($B$14,_xlfn.IFNA(INDEX('שיפור תמותה'!$A$1:$E$8743,MATCH(F727&amp;G727,'שיפור תמותה'!$C$1:$C$8743,0),IF($B$9="זכר",4,5)),1),0)</f>
        <v>0</v>
      </c>
      <c r="Q727">
        <f>IF($B$14,_xlfn.IFNA(INDEX('שיפור תמותה'!$A$1:$E$8743,MATCH(F727&amp;G727-1,'שיפור תמותה'!$C$1:$C$8743,0),IF($B$9="זכר",4,5)),1),0)</f>
        <v>0</v>
      </c>
      <c r="R727">
        <f t="shared" si="278"/>
        <v>0</v>
      </c>
      <c r="S727">
        <f t="shared" si="279"/>
        <v>0</v>
      </c>
      <c r="T727">
        <f t="shared" si="292"/>
        <v>0</v>
      </c>
      <c r="U727">
        <f t="shared" si="280"/>
        <v>0</v>
      </c>
      <c r="V727">
        <f t="shared" si="281"/>
        <v>0</v>
      </c>
      <c r="W727">
        <f t="shared" si="293"/>
        <v>0</v>
      </c>
      <c r="X727">
        <f>IF($B$15,_xlfn.IFNA(INDEX(תמותה!$A$1:$E$121,MATCH(U727,תמותה!$A$1:A$121,0),IF($B$11="זכר",2,4)),1),0)</f>
        <v>0</v>
      </c>
      <c r="Y727">
        <f>IF($B$15,_xlfn.IFNA(INDEX('שיפור תמותה'!$A$1:$E$8743,MATCH(U727&amp;V727,'שיפור תמותה'!$C$1:$C$8743,0),IF($B$11="זכר",4,5)),1),0)</f>
        <v>0</v>
      </c>
      <c r="Z727">
        <f>IF($B$15,_xlfn.IFNA(INDEX('שיפור תמותה'!$A$1:$E$8743,MATCH(U727&amp;V727-1,'שיפור תמותה'!$C$1:$C$8743,0),IF($B$11="זכר",4,5)),1),0)</f>
        <v>0</v>
      </c>
      <c r="AA727">
        <f t="shared" si="282"/>
        <v>0</v>
      </c>
      <c r="AB727">
        <f t="shared" si="294"/>
        <v>0</v>
      </c>
      <c r="AC727">
        <f>IF($B$15,_xlfn.IFNA(INDEX(תמותה!$A$1:$E$121,MATCH(U727,תמותה!$A$1:A$121,0),IF($B$11="זכר",3,5)),1),0)</f>
        <v>0</v>
      </c>
      <c r="AD727">
        <f t="shared" si="283"/>
        <v>0</v>
      </c>
      <c r="AE727">
        <f t="shared" si="284"/>
        <v>0</v>
      </c>
      <c r="AF727">
        <f t="shared" si="295"/>
        <v>0</v>
      </c>
      <c r="AG727">
        <f t="shared" si="296"/>
        <v>0</v>
      </c>
      <c r="AH727">
        <f t="shared" si="297"/>
        <v>0</v>
      </c>
      <c r="AI727">
        <f t="shared" si="298"/>
        <v>0</v>
      </c>
      <c r="AJ727">
        <f t="shared" si="299"/>
        <v>0</v>
      </c>
    </row>
    <row r="728" spans="5:36" x14ac:dyDescent="0.2">
      <c r="E728">
        <f t="shared" si="285"/>
        <v>0</v>
      </c>
      <c r="F728">
        <f t="shared" si="275"/>
        <v>0</v>
      </c>
      <c r="G728">
        <f t="shared" si="276"/>
        <v>0</v>
      </c>
      <c r="H728">
        <f t="shared" si="277"/>
        <v>0</v>
      </c>
      <c r="I728">
        <f t="shared" si="286"/>
        <v>0</v>
      </c>
      <c r="J728">
        <f t="shared" si="287"/>
        <v>0</v>
      </c>
      <c r="K728">
        <f t="shared" si="288"/>
        <v>0</v>
      </c>
      <c r="L728">
        <f t="shared" si="289"/>
        <v>0</v>
      </c>
      <c r="M728">
        <f t="shared" si="290"/>
        <v>0</v>
      </c>
      <c r="N728">
        <f t="shared" si="291"/>
        <v>0</v>
      </c>
      <c r="O728">
        <f>IF($B$14,_xlfn.IFNA(INDEX(תמותה!$A$1:$E$121,MATCH(F728,תמותה!$A$1:A$121,0),IF($B$9="זכר",2,4)),1),0)</f>
        <v>0</v>
      </c>
      <c r="P728">
        <f>IF($B$14,_xlfn.IFNA(INDEX('שיפור תמותה'!$A$1:$E$8743,MATCH(F728&amp;G728,'שיפור תמותה'!$C$1:$C$8743,0),IF($B$9="זכר",4,5)),1),0)</f>
        <v>0</v>
      </c>
      <c r="Q728">
        <f>IF($B$14,_xlfn.IFNA(INDEX('שיפור תמותה'!$A$1:$E$8743,MATCH(F728&amp;G728-1,'שיפור תמותה'!$C$1:$C$8743,0),IF($B$9="זכר",4,5)),1),0)</f>
        <v>0</v>
      </c>
      <c r="R728">
        <f t="shared" si="278"/>
        <v>0</v>
      </c>
      <c r="S728">
        <f t="shared" si="279"/>
        <v>0</v>
      </c>
      <c r="T728">
        <f t="shared" si="292"/>
        <v>0</v>
      </c>
      <c r="U728">
        <f t="shared" si="280"/>
        <v>0</v>
      </c>
      <c r="V728">
        <f t="shared" si="281"/>
        <v>0</v>
      </c>
      <c r="W728">
        <f t="shared" si="293"/>
        <v>0</v>
      </c>
      <c r="X728">
        <f>IF($B$15,_xlfn.IFNA(INDEX(תמותה!$A$1:$E$121,MATCH(U728,תמותה!$A$1:A$121,0),IF($B$11="זכר",2,4)),1),0)</f>
        <v>0</v>
      </c>
      <c r="Y728">
        <f>IF($B$15,_xlfn.IFNA(INDEX('שיפור תמותה'!$A$1:$E$8743,MATCH(U728&amp;V728,'שיפור תמותה'!$C$1:$C$8743,0),IF($B$11="זכר",4,5)),1),0)</f>
        <v>0</v>
      </c>
      <c r="Z728">
        <f>IF($B$15,_xlfn.IFNA(INDEX('שיפור תמותה'!$A$1:$E$8743,MATCH(U728&amp;V728-1,'שיפור תמותה'!$C$1:$C$8743,0),IF($B$11="זכר",4,5)),1),0)</f>
        <v>0</v>
      </c>
      <c r="AA728">
        <f t="shared" si="282"/>
        <v>0</v>
      </c>
      <c r="AB728">
        <f t="shared" si="294"/>
        <v>0</v>
      </c>
      <c r="AC728">
        <f>IF($B$15,_xlfn.IFNA(INDEX(תמותה!$A$1:$E$121,MATCH(U728,תמותה!$A$1:A$121,0),IF($B$11="זכר",3,5)),1),0)</f>
        <v>0</v>
      </c>
      <c r="AD728">
        <f t="shared" si="283"/>
        <v>0</v>
      </c>
      <c r="AE728">
        <f t="shared" si="284"/>
        <v>0</v>
      </c>
      <c r="AF728">
        <f t="shared" si="295"/>
        <v>0</v>
      </c>
      <c r="AG728">
        <f t="shared" si="296"/>
        <v>0</v>
      </c>
      <c r="AH728">
        <f t="shared" si="297"/>
        <v>0</v>
      </c>
      <c r="AI728">
        <f t="shared" si="298"/>
        <v>0</v>
      </c>
      <c r="AJ728">
        <f t="shared" si="299"/>
        <v>0</v>
      </c>
    </row>
    <row r="729" spans="5:36" x14ac:dyDescent="0.2">
      <c r="E729">
        <f t="shared" si="285"/>
        <v>0</v>
      </c>
      <c r="F729">
        <f t="shared" si="275"/>
        <v>0</v>
      </c>
      <c r="G729">
        <f t="shared" si="276"/>
        <v>0</v>
      </c>
      <c r="H729">
        <f t="shared" si="277"/>
        <v>0</v>
      </c>
      <c r="I729">
        <f t="shared" si="286"/>
        <v>0</v>
      </c>
      <c r="J729">
        <f t="shared" si="287"/>
        <v>0</v>
      </c>
      <c r="K729">
        <f t="shared" si="288"/>
        <v>0</v>
      </c>
      <c r="L729">
        <f t="shared" si="289"/>
        <v>0</v>
      </c>
      <c r="M729">
        <f t="shared" si="290"/>
        <v>0</v>
      </c>
      <c r="N729">
        <f t="shared" si="291"/>
        <v>0</v>
      </c>
      <c r="O729">
        <f>IF($B$14,_xlfn.IFNA(INDEX(תמותה!$A$1:$E$121,MATCH(F729,תמותה!$A$1:A$121,0),IF($B$9="זכר",2,4)),1),0)</f>
        <v>0</v>
      </c>
      <c r="P729">
        <f>IF($B$14,_xlfn.IFNA(INDEX('שיפור תמותה'!$A$1:$E$8743,MATCH(F729&amp;G729,'שיפור תמותה'!$C$1:$C$8743,0),IF($B$9="זכר",4,5)),1),0)</f>
        <v>0</v>
      </c>
      <c r="Q729">
        <f>IF($B$14,_xlfn.IFNA(INDEX('שיפור תמותה'!$A$1:$E$8743,MATCH(F729&amp;G729-1,'שיפור תמותה'!$C$1:$C$8743,0),IF($B$9="זכר",4,5)),1),0)</f>
        <v>0</v>
      </c>
      <c r="R729">
        <f t="shared" si="278"/>
        <v>0</v>
      </c>
      <c r="S729">
        <f t="shared" si="279"/>
        <v>0</v>
      </c>
      <c r="T729">
        <f t="shared" si="292"/>
        <v>0</v>
      </c>
      <c r="U729">
        <f t="shared" si="280"/>
        <v>0</v>
      </c>
      <c r="V729">
        <f t="shared" si="281"/>
        <v>0</v>
      </c>
      <c r="W729">
        <f t="shared" si="293"/>
        <v>0</v>
      </c>
      <c r="X729">
        <f>IF($B$15,_xlfn.IFNA(INDEX(תמותה!$A$1:$E$121,MATCH(U729,תמותה!$A$1:A$121,0),IF($B$11="זכר",2,4)),1),0)</f>
        <v>0</v>
      </c>
      <c r="Y729">
        <f>IF($B$15,_xlfn.IFNA(INDEX('שיפור תמותה'!$A$1:$E$8743,MATCH(U729&amp;V729,'שיפור תמותה'!$C$1:$C$8743,0),IF($B$11="זכר",4,5)),1),0)</f>
        <v>0</v>
      </c>
      <c r="Z729">
        <f>IF($B$15,_xlfn.IFNA(INDEX('שיפור תמותה'!$A$1:$E$8743,MATCH(U729&amp;V729-1,'שיפור תמותה'!$C$1:$C$8743,0),IF($B$11="זכר",4,5)),1),0)</f>
        <v>0</v>
      </c>
      <c r="AA729">
        <f t="shared" si="282"/>
        <v>0</v>
      </c>
      <c r="AB729">
        <f t="shared" si="294"/>
        <v>0</v>
      </c>
      <c r="AC729">
        <f>IF($B$15,_xlfn.IFNA(INDEX(תמותה!$A$1:$E$121,MATCH(U729,תמותה!$A$1:A$121,0),IF($B$11="זכר",3,5)),1),0)</f>
        <v>0</v>
      </c>
      <c r="AD729">
        <f t="shared" si="283"/>
        <v>0</v>
      </c>
      <c r="AE729">
        <f t="shared" si="284"/>
        <v>0</v>
      </c>
      <c r="AF729">
        <f t="shared" si="295"/>
        <v>0</v>
      </c>
      <c r="AG729">
        <f t="shared" si="296"/>
        <v>0</v>
      </c>
      <c r="AH729">
        <f t="shared" si="297"/>
        <v>0</v>
      </c>
      <c r="AI729">
        <f t="shared" si="298"/>
        <v>0</v>
      </c>
      <c r="AJ729">
        <f t="shared" si="299"/>
        <v>0</v>
      </c>
    </row>
    <row r="730" spans="5:36" x14ac:dyDescent="0.2">
      <c r="E730">
        <f t="shared" si="285"/>
        <v>0</v>
      </c>
      <c r="F730">
        <f t="shared" si="275"/>
        <v>0</v>
      </c>
      <c r="G730">
        <f t="shared" si="276"/>
        <v>0</v>
      </c>
      <c r="H730">
        <f t="shared" si="277"/>
        <v>0</v>
      </c>
      <c r="I730">
        <f t="shared" si="286"/>
        <v>0</v>
      </c>
      <c r="J730">
        <f t="shared" si="287"/>
        <v>0</v>
      </c>
      <c r="K730">
        <f t="shared" si="288"/>
        <v>0</v>
      </c>
      <c r="L730">
        <f t="shared" si="289"/>
        <v>0</v>
      </c>
      <c r="M730">
        <f t="shared" si="290"/>
        <v>0</v>
      </c>
      <c r="N730">
        <f t="shared" si="291"/>
        <v>0</v>
      </c>
      <c r="O730">
        <f>IF($B$14,_xlfn.IFNA(INDEX(תמותה!$A$1:$E$121,MATCH(F730,תמותה!$A$1:A$121,0),IF($B$9="זכר",2,4)),1),0)</f>
        <v>0</v>
      </c>
      <c r="P730">
        <f>IF($B$14,_xlfn.IFNA(INDEX('שיפור תמותה'!$A$1:$E$8743,MATCH(F730&amp;G730,'שיפור תמותה'!$C$1:$C$8743,0),IF($B$9="זכר",4,5)),1),0)</f>
        <v>0</v>
      </c>
      <c r="Q730">
        <f>IF($B$14,_xlfn.IFNA(INDEX('שיפור תמותה'!$A$1:$E$8743,MATCH(F730&amp;G730-1,'שיפור תמותה'!$C$1:$C$8743,0),IF($B$9="זכר",4,5)),1),0)</f>
        <v>0</v>
      </c>
      <c r="R730">
        <f t="shared" si="278"/>
        <v>0</v>
      </c>
      <c r="S730">
        <f t="shared" si="279"/>
        <v>0</v>
      </c>
      <c r="T730">
        <f t="shared" si="292"/>
        <v>0</v>
      </c>
      <c r="U730">
        <f t="shared" si="280"/>
        <v>0</v>
      </c>
      <c r="V730">
        <f t="shared" si="281"/>
        <v>0</v>
      </c>
      <c r="W730">
        <f t="shared" si="293"/>
        <v>0</v>
      </c>
      <c r="X730">
        <f>IF($B$15,_xlfn.IFNA(INDEX(תמותה!$A$1:$E$121,MATCH(U730,תמותה!$A$1:A$121,0),IF($B$11="זכר",2,4)),1),0)</f>
        <v>0</v>
      </c>
      <c r="Y730">
        <f>IF($B$15,_xlfn.IFNA(INDEX('שיפור תמותה'!$A$1:$E$8743,MATCH(U730&amp;V730,'שיפור תמותה'!$C$1:$C$8743,0),IF($B$11="זכר",4,5)),1),0)</f>
        <v>0</v>
      </c>
      <c r="Z730">
        <f>IF($B$15,_xlfn.IFNA(INDEX('שיפור תמותה'!$A$1:$E$8743,MATCH(U730&amp;V730-1,'שיפור תמותה'!$C$1:$C$8743,0),IF($B$11="זכר",4,5)),1),0)</f>
        <v>0</v>
      </c>
      <c r="AA730">
        <f t="shared" si="282"/>
        <v>0</v>
      </c>
      <c r="AB730">
        <f t="shared" si="294"/>
        <v>0</v>
      </c>
      <c r="AC730">
        <f>IF($B$15,_xlfn.IFNA(INDEX(תמותה!$A$1:$E$121,MATCH(U730,תמותה!$A$1:A$121,0),IF($B$11="זכר",3,5)),1),0)</f>
        <v>0</v>
      </c>
      <c r="AD730">
        <f t="shared" si="283"/>
        <v>0</v>
      </c>
      <c r="AE730">
        <f t="shared" si="284"/>
        <v>0</v>
      </c>
      <c r="AF730">
        <f t="shared" si="295"/>
        <v>0</v>
      </c>
      <c r="AG730">
        <f t="shared" si="296"/>
        <v>0</v>
      </c>
      <c r="AH730">
        <f t="shared" si="297"/>
        <v>0</v>
      </c>
      <c r="AI730">
        <f t="shared" si="298"/>
        <v>0</v>
      </c>
      <c r="AJ730">
        <f t="shared" si="299"/>
        <v>0</v>
      </c>
    </row>
    <row r="731" spans="5:36" x14ac:dyDescent="0.2">
      <c r="E731">
        <f t="shared" si="285"/>
        <v>0</v>
      </c>
      <c r="F731">
        <f t="shared" si="275"/>
        <v>0</v>
      </c>
      <c r="G731">
        <f t="shared" si="276"/>
        <v>0</v>
      </c>
      <c r="H731">
        <f t="shared" si="277"/>
        <v>0</v>
      </c>
      <c r="I731">
        <f t="shared" si="286"/>
        <v>0</v>
      </c>
      <c r="J731">
        <f t="shared" si="287"/>
        <v>0</v>
      </c>
      <c r="K731">
        <f t="shared" si="288"/>
        <v>0</v>
      </c>
      <c r="L731">
        <f t="shared" si="289"/>
        <v>0</v>
      </c>
      <c r="M731">
        <f t="shared" si="290"/>
        <v>0</v>
      </c>
      <c r="N731">
        <f t="shared" si="291"/>
        <v>0</v>
      </c>
      <c r="O731">
        <f>IF($B$14,_xlfn.IFNA(INDEX(תמותה!$A$1:$E$121,MATCH(F731,תמותה!$A$1:A$121,0),IF($B$9="זכר",2,4)),1),0)</f>
        <v>0</v>
      </c>
      <c r="P731">
        <f>IF($B$14,_xlfn.IFNA(INDEX('שיפור תמותה'!$A$1:$E$8743,MATCH(F731&amp;G731,'שיפור תמותה'!$C$1:$C$8743,0),IF($B$9="זכר",4,5)),1),0)</f>
        <v>0</v>
      </c>
      <c r="Q731">
        <f>IF($B$14,_xlfn.IFNA(INDEX('שיפור תמותה'!$A$1:$E$8743,MATCH(F731&amp;G731-1,'שיפור תמותה'!$C$1:$C$8743,0),IF($B$9="זכר",4,5)),1),0)</f>
        <v>0</v>
      </c>
      <c r="R731">
        <f t="shared" si="278"/>
        <v>0</v>
      </c>
      <c r="S731">
        <f t="shared" si="279"/>
        <v>0</v>
      </c>
      <c r="T731">
        <f t="shared" si="292"/>
        <v>0</v>
      </c>
      <c r="U731">
        <f t="shared" si="280"/>
        <v>0</v>
      </c>
      <c r="V731">
        <f t="shared" si="281"/>
        <v>0</v>
      </c>
      <c r="W731">
        <f t="shared" si="293"/>
        <v>0</v>
      </c>
      <c r="X731">
        <f>IF($B$15,_xlfn.IFNA(INDEX(תמותה!$A$1:$E$121,MATCH(U731,תמותה!$A$1:A$121,0),IF($B$11="זכר",2,4)),1),0)</f>
        <v>0</v>
      </c>
      <c r="Y731">
        <f>IF($B$15,_xlfn.IFNA(INDEX('שיפור תמותה'!$A$1:$E$8743,MATCH(U731&amp;V731,'שיפור תמותה'!$C$1:$C$8743,0),IF($B$11="זכר",4,5)),1),0)</f>
        <v>0</v>
      </c>
      <c r="Z731">
        <f>IF($B$15,_xlfn.IFNA(INDEX('שיפור תמותה'!$A$1:$E$8743,MATCH(U731&amp;V731-1,'שיפור תמותה'!$C$1:$C$8743,0),IF($B$11="זכר",4,5)),1),0)</f>
        <v>0</v>
      </c>
      <c r="AA731">
        <f t="shared" si="282"/>
        <v>0</v>
      </c>
      <c r="AB731">
        <f t="shared" si="294"/>
        <v>0</v>
      </c>
      <c r="AC731">
        <f>IF($B$15,_xlfn.IFNA(INDEX(תמותה!$A$1:$E$121,MATCH(U731,תמותה!$A$1:A$121,0),IF($B$11="זכר",3,5)),1),0)</f>
        <v>0</v>
      </c>
      <c r="AD731">
        <f t="shared" si="283"/>
        <v>0</v>
      </c>
      <c r="AE731">
        <f t="shared" si="284"/>
        <v>0</v>
      </c>
      <c r="AF731">
        <f t="shared" si="295"/>
        <v>0</v>
      </c>
      <c r="AG731">
        <f t="shared" si="296"/>
        <v>0</v>
      </c>
      <c r="AH731">
        <f t="shared" si="297"/>
        <v>0</v>
      </c>
      <c r="AI731">
        <f t="shared" si="298"/>
        <v>0</v>
      </c>
      <c r="AJ731">
        <f t="shared" si="299"/>
        <v>0</v>
      </c>
    </row>
    <row r="732" spans="5:36" x14ac:dyDescent="0.2">
      <c r="E732">
        <f t="shared" si="285"/>
        <v>0</v>
      </c>
      <c r="F732">
        <f t="shared" si="275"/>
        <v>0</v>
      </c>
      <c r="G732">
        <f t="shared" si="276"/>
        <v>0</v>
      </c>
      <c r="H732">
        <f t="shared" si="277"/>
        <v>0</v>
      </c>
      <c r="I732">
        <f t="shared" si="286"/>
        <v>0</v>
      </c>
      <c r="J732">
        <f t="shared" si="287"/>
        <v>0</v>
      </c>
      <c r="K732">
        <f t="shared" si="288"/>
        <v>0</v>
      </c>
      <c r="L732">
        <f t="shared" si="289"/>
        <v>0</v>
      </c>
      <c r="M732">
        <f t="shared" si="290"/>
        <v>0</v>
      </c>
      <c r="N732">
        <f t="shared" si="291"/>
        <v>0</v>
      </c>
      <c r="O732">
        <f>IF($B$14,_xlfn.IFNA(INDEX(תמותה!$A$1:$E$121,MATCH(F732,תמותה!$A$1:A$121,0),IF($B$9="זכר",2,4)),1),0)</f>
        <v>0</v>
      </c>
      <c r="P732">
        <f>IF($B$14,_xlfn.IFNA(INDEX('שיפור תמותה'!$A$1:$E$8743,MATCH(F732&amp;G732,'שיפור תמותה'!$C$1:$C$8743,0),IF($B$9="זכר",4,5)),1),0)</f>
        <v>0</v>
      </c>
      <c r="Q732">
        <f>IF($B$14,_xlfn.IFNA(INDEX('שיפור תמותה'!$A$1:$E$8743,MATCH(F732&amp;G732-1,'שיפור תמותה'!$C$1:$C$8743,0),IF($B$9="זכר",4,5)),1),0)</f>
        <v>0</v>
      </c>
      <c r="R732">
        <f t="shared" si="278"/>
        <v>0</v>
      </c>
      <c r="S732">
        <f t="shared" si="279"/>
        <v>0</v>
      </c>
      <c r="T732">
        <f t="shared" si="292"/>
        <v>0</v>
      </c>
      <c r="U732">
        <f t="shared" si="280"/>
        <v>0</v>
      </c>
      <c r="V732">
        <f t="shared" si="281"/>
        <v>0</v>
      </c>
      <c r="W732">
        <f t="shared" si="293"/>
        <v>0</v>
      </c>
      <c r="X732">
        <f>IF($B$15,_xlfn.IFNA(INDEX(תמותה!$A$1:$E$121,MATCH(U732,תמותה!$A$1:A$121,0),IF($B$11="זכר",2,4)),1),0)</f>
        <v>0</v>
      </c>
      <c r="Y732">
        <f>IF($B$15,_xlfn.IFNA(INDEX('שיפור תמותה'!$A$1:$E$8743,MATCH(U732&amp;V732,'שיפור תמותה'!$C$1:$C$8743,0),IF($B$11="זכר",4,5)),1),0)</f>
        <v>0</v>
      </c>
      <c r="Z732">
        <f>IF($B$15,_xlfn.IFNA(INDEX('שיפור תמותה'!$A$1:$E$8743,MATCH(U732&amp;V732-1,'שיפור תמותה'!$C$1:$C$8743,0),IF($B$11="זכר",4,5)),1),0)</f>
        <v>0</v>
      </c>
      <c r="AA732">
        <f t="shared" si="282"/>
        <v>0</v>
      </c>
      <c r="AB732">
        <f t="shared" si="294"/>
        <v>0</v>
      </c>
      <c r="AC732">
        <f>IF($B$15,_xlfn.IFNA(INDEX(תמותה!$A$1:$E$121,MATCH(U732,תמותה!$A$1:A$121,0),IF($B$11="זכר",3,5)),1),0)</f>
        <v>0</v>
      </c>
      <c r="AD732">
        <f t="shared" si="283"/>
        <v>0</v>
      </c>
      <c r="AE732">
        <f t="shared" si="284"/>
        <v>0</v>
      </c>
      <c r="AF732">
        <f t="shared" si="295"/>
        <v>0</v>
      </c>
      <c r="AG732">
        <f t="shared" si="296"/>
        <v>0</v>
      </c>
      <c r="AH732">
        <f t="shared" si="297"/>
        <v>0</v>
      </c>
      <c r="AI732">
        <f t="shared" si="298"/>
        <v>0</v>
      </c>
      <c r="AJ732">
        <f t="shared" si="299"/>
        <v>0</v>
      </c>
    </row>
    <row r="733" spans="5:36" x14ac:dyDescent="0.2">
      <c r="E733">
        <f t="shared" si="285"/>
        <v>0</v>
      </c>
      <c r="F733">
        <f t="shared" si="275"/>
        <v>0</v>
      </c>
      <c r="G733">
        <f t="shared" si="276"/>
        <v>0</v>
      </c>
      <c r="H733">
        <f t="shared" si="277"/>
        <v>0</v>
      </c>
      <c r="I733">
        <f t="shared" si="286"/>
        <v>0</v>
      </c>
      <c r="J733">
        <f t="shared" si="287"/>
        <v>0</v>
      </c>
      <c r="K733">
        <f t="shared" si="288"/>
        <v>0</v>
      </c>
      <c r="L733">
        <f t="shared" si="289"/>
        <v>0</v>
      </c>
      <c r="M733">
        <f t="shared" si="290"/>
        <v>0</v>
      </c>
      <c r="N733">
        <f t="shared" si="291"/>
        <v>0</v>
      </c>
      <c r="O733">
        <f>IF($B$14,_xlfn.IFNA(INDEX(תמותה!$A$1:$E$121,MATCH(F733,תמותה!$A$1:A$121,0),IF($B$9="זכר",2,4)),1),0)</f>
        <v>0</v>
      </c>
      <c r="P733">
        <f>IF($B$14,_xlfn.IFNA(INDEX('שיפור תמותה'!$A$1:$E$8743,MATCH(F733&amp;G733,'שיפור תמותה'!$C$1:$C$8743,0),IF($B$9="זכר",4,5)),1),0)</f>
        <v>0</v>
      </c>
      <c r="Q733">
        <f>IF($B$14,_xlfn.IFNA(INDEX('שיפור תמותה'!$A$1:$E$8743,MATCH(F733&amp;G733-1,'שיפור תמותה'!$C$1:$C$8743,0),IF($B$9="זכר",4,5)),1),0)</f>
        <v>0</v>
      </c>
      <c r="R733">
        <f t="shared" si="278"/>
        <v>0</v>
      </c>
      <c r="S733">
        <f t="shared" si="279"/>
        <v>0</v>
      </c>
      <c r="T733">
        <f t="shared" si="292"/>
        <v>0</v>
      </c>
      <c r="U733">
        <f t="shared" si="280"/>
        <v>0</v>
      </c>
      <c r="V733">
        <f t="shared" si="281"/>
        <v>0</v>
      </c>
      <c r="W733">
        <f t="shared" si="293"/>
        <v>0</v>
      </c>
      <c r="X733">
        <f>IF($B$15,_xlfn.IFNA(INDEX(תמותה!$A$1:$E$121,MATCH(U733,תמותה!$A$1:A$121,0),IF($B$11="זכר",2,4)),1),0)</f>
        <v>0</v>
      </c>
      <c r="Y733">
        <f>IF($B$15,_xlfn.IFNA(INDEX('שיפור תמותה'!$A$1:$E$8743,MATCH(U733&amp;V733,'שיפור תמותה'!$C$1:$C$8743,0),IF($B$11="זכר",4,5)),1),0)</f>
        <v>0</v>
      </c>
      <c r="Z733">
        <f>IF($B$15,_xlfn.IFNA(INDEX('שיפור תמותה'!$A$1:$E$8743,MATCH(U733&amp;V733-1,'שיפור תמותה'!$C$1:$C$8743,0),IF($B$11="זכר",4,5)),1),0)</f>
        <v>0</v>
      </c>
      <c r="AA733">
        <f t="shared" si="282"/>
        <v>0</v>
      </c>
      <c r="AB733">
        <f t="shared" si="294"/>
        <v>0</v>
      </c>
      <c r="AC733">
        <f>IF($B$15,_xlfn.IFNA(INDEX(תמותה!$A$1:$E$121,MATCH(U733,תמותה!$A$1:A$121,0),IF($B$11="זכר",3,5)),1),0)</f>
        <v>0</v>
      </c>
      <c r="AD733">
        <f t="shared" si="283"/>
        <v>0</v>
      </c>
      <c r="AE733">
        <f t="shared" si="284"/>
        <v>0</v>
      </c>
      <c r="AF733">
        <f t="shared" si="295"/>
        <v>0</v>
      </c>
      <c r="AG733">
        <f t="shared" si="296"/>
        <v>0</v>
      </c>
      <c r="AH733">
        <f t="shared" si="297"/>
        <v>0</v>
      </c>
      <c r="AI733">
        <f t="shared" si="298"/>
        <v>0</v>
      </c>
      <c r="AJ733">
        <f t="shared" si="299"/>
        <v>0</v>
      </c>
    </row>
    <row r="734" spans="5:36" x14ac:dyDescent="0.2">
      <c r="E734">
        <f t="shared" si="285"/>
        <v>0</v>
      </c>
      <c r="F734">
        <f t="shared" si="275"/>
        <v>0</v>
      </c>
      <c r="G734">
        <f t="shared" si="276"/>
        <v>0</v>
      </c>
      <c r="H734">
        <f t="shared" si="277"/>
        <v>0</v>
      </c>
      <c r="I734">
        <f t="shared" si="286"/>
        <v>0</v>
      </c>
      <c r="J734">
        <f t="shared" si="287"/>
        <v>0</v>
      </c>
      <c r="K734">
        <f t="shared" si="288"/>
        <v>0</v>
      </c>
      <c r="L734">
        <f t="shared" si="289"/>
        <v>0</v>
      </c>
      <c r="M734">
        <f t="shared" si="290"/>
        <v>0</v>
      </c>
      <c r="N734">
        <f t="shared" si="291"/>
        <v>0</v>
      </c>
      <c r="O734">
        <f>IF($B$14,_xlfn.IFNA(INDEX(תמותה!$A$1:$E$121,MATCH(F734,תמותה!$A$1:A$121,0),IF($B$9="זכר",2,4)),1),0)</f>
        <v>0</v>
      </c>
      <c r="P734">
        <f>IF($B$14,_xlfn.IFNA(INDEX('שיפור תמותה'!$A$1:$E$8743,MATCH(F734&amp;G734,'שיפור תמותה'!$C$1:$C$8743,0),IF($B$9="זכר",4,5)),1),0)</f>
        <v>0</v>
      </c>
      <c r="Q734">
        <f>IF($B$14,_xlfn.IFNA(INDEX('שיפור תמותה'!$A$1:$E$8743,MATCH(F734&amp;G734-1,'שיפור תמותה'!$C$1:$C$8743,0),IF($B$9="זכר",4,5)),1),0)</f>
        <v>0</v>
      </c>
      <c r="R734">
        <f t="shared" si="278"/>
        <v>0</v>
      </c>
      <c r="S734">
        <f t="shared" si="279"/>
        <v>0</v>
      </c>
      <c r="T734">
        <f t="shared" si="292"/>
        <v>0</v>
      </c>
      <c r="U734">
        <f t="shared" si="280"/>
        <v>0</v>
      </c>
      <c r="V734">
        <f t="shared" si="281"/>
        <v>0</v>
      </c>
      <c r="W734">
        <f t="shared" si="293"/>
        <v>0</v>
      </c>
      <c r="X734">
        <f>IF($B$15,_xlfn.IFNA(INDEX(תמותה!$A$1:$E$121,MATCH(U734,תמותה!$A$1:A$121,0),IF($B$11="זכר",2,4)),1),0)</f>
        <v>0</v>
      </c>
      <c r="Y734">
        <f>IF($B$15,_xlfn.IFNA(INDEX('שיפור תמותה'!$A$1:$E$8743,MATCH(U734&amp;V734,'שיפור תמותה'!$C$1:$C$8743,0),IF($B$11="זכר",4,5)),1),0)</f>
        <v>0</v>
      </c>
      <c r="Z734">
        <f>IF($B$15,_xlfn.IFNA(INDEX('שיפור תמותה'!$A$1:$E$8743,MATCH(U734&amp;V734-1,'שיפור תמותה'!$C$1:$C$8743,0),IF($B$11="זכר",4,5)),1),0)</f>
        <v>0</v>
      </c>
      <c r="AA734">
        <f t="shared" si="282"/>
        <v>0</v>
      </c>
      <c r="AB734">
        <f t="shared" si="294"/>
        <v>0</v>
      </c>
      <c r="AC734">
        <f>IF($B$15,_xlfn.IFNA(INDEX(תמותה!$A$1:$E$121,MATCH(U734,תמותה!$A$1:A$121,0),IF($B$11="זכר",3,5)),1),0)</f>
        <v>0</v>
      </c>
      <c r="AD734">
        <f t="shared" si="283"/>
        <v>0</v>
      </c>
      <c r="AE734">
        <f t="shared" si="284"/>
        <v>0</v>
      </c>
      <c r="AF734">
        <f t="shared" si="295"/>
        <v>0</v>
      </c>
      <c r="AG734">
        <f t="shared" si="296"/>
        <v>0</v>
      </c>
      <c r="AH734">
        <f t="shared" si="297"/>
        <v>0</v>
      </c>
      <c r="AI734">
        <f t="shared" si="298"/>
        <v>0</v>
      </c>
      <c r="AJ734">
        <f t="shared" si="299"/>
        <v>0</v>
      </c>
    </row>
    <row r="735" spans="5:36" x14ac:dyDescent="0.2">
      <c r="E735">
        <f t="shared" si="285"/>
        <v>0</v>
      </c>
      <c r="F735">
        <f t="shared" si="275"/>
        <v>0</v>
      </c>
      <c r="G735">
        <f t="shared" si="276"/>
        <v>0</v>
      </c>
      <c r="H735">
        <f t="shared" si="277"/>
        <v>0</v>
      </c>
      <c r="I735">
        <f t="shared" si="286"/>
        <v>0</v>
      </c>
      <c r="J735">
        <f t="shared" si="287"/>
        <v>0</v>
      </c>
      <c r="K735">
        <f t="shared" si="288"/>
        <v>0</v>
      </c>
      <c r="L735">
        <f t="shared" si="289"/>
        <v>0</v>
      </c>
      <c r="M735">
        <f t="shared" si="290"/>
        <v>0</v>
      </c>
      <c r="N735">
        <f t="shared" si="291"/>
        <v>0</v>
      </c>
      <c r="O735">
        <f>IF($B$14,_xlfn.IFNA(INDEX(תמותה!$A$1:$E$121,MATCH(F735,תמותה!$A$1:A$121,0),IF($B$9="זכר",2,4)),1),0)</f>
        <v>0</v>
      </c>
      <c r="P735">
        <f>IF($B$14,_xlfn.IFNA(INDEX('שיפור תמותה'!$A$1:$E$8743,MATCH(F735&amp;G735,'שיפור תמותה'!$C$1:$C$8743,0),IF($B$9="זכר",4,5)),1),0)</f>
        <v>0</v>
      </c>
      <c r="Q735">
        <f>IF($B$14,_xlfn.IFNA(INDEX('שיפור תמותה'!$A$1:$E$8743,MATCH(F735&amp;G735-1,'שיפור תמותה'!$C$1:$C$8743,0),IF($B$9="זכר",4,5)),1),0)</f>
        <v>0</v>
      </c>
      <c r="R735">
        <f t="shared" si="278"/>
        <v>0</v>
      </c>
      <c r="S735">
        <f t="shared" si="279"/>
        <v>0</v>
      </c>
      <c r="T735">
        <f t="shared" si="292"/>
        <v>0</v>
      </c>
      <c r="U735">
        <f t="shared" si="280"/>
        <v>0</v>
      </c>
      <c r="V735">
        <f t="shared" si="281"/>
        <v>0</v>
      </c>
      <c r="W735">
        <f t="shared" si="293"/>
        <v>0</v>
      </c>
      <c r="X735">
        <f>IF($B$15,_xlfn.IFNA(INDEX(תמותה!$A$1:$E$121,MATCH(U735,תמותה!$A$1:A$121,0),IF($B$11="זכר",2,4)),1),0)</f>
        <v>0</v>
      </c>
      <c r="Y735">
        <f>IF($B$15,_xlfn.IFNA(INDEX('שיפור תמותה'!$A$1:$E$8743,MATCH(U735&amp;V735,'שיפור תמותה'!$C$1:$C$8743,0),IF($B$11="זכר",4,5)),1),0)</f>
        <v>0</v>
      </c>
      <c r="Z735">
        <f>IF($B$15,_xlfn.IFNA(INDEX('שיפור תמותה'!$A$1:$E$8743,MATCH(U735&amp;V735-1,'שיפור תמותה'!$C$1:$C$8743,0),IF($B$11="זכר",4,5)),1),0)</f>
        <v>0</v>
      </c>
      <c r="AA735">
        <f t="shared" si="282"/>
        <v>0</v>
      </c>
      <c r="AB735">
        <f t="shared" si="294"/>
        <v>0</v>
      </c>
      <c r="AC735">
        <f>IF($B$15,_xlfn.IFNA(INDEX(תמותה!$A$1:$E$121,MATCH(U735,תמותה!$A$1:A$121,0),IF($B$11="זכר",3,5)),1),0)</f>
        <v>0</v>
      </c>
      <c r="AD735">
        <f t="shared" si="283"/>
        <v>0</v>
      </c>
      <c r="AE735">
        <f t="shared" si="284"/>
        <v>0</v>
      </c>
      <c r="AF735">
        <f t="shared" si="295"/>
        <v>0</v>
      </c>
      <c r="AG735">
        <f t="shared" si="296"/>
        <v>0</v>
      </c>
      <c r="AH735">
        <f t="shared" si="297"/>
        <v>0</v>
      </c>
      <c r="AI735">
        <f t="shared" si="298"/>
        <v>0</v>
      </c>
      <c r="AJ735">
        <f t="shared" si="299"/>
        <v>0</v>
      </c>
    </row>
    <row r="736" spans="5:36" x14ac:dyDescent="0.2">
      <c r="E736">
        <f t="shared" si="285"/>
        <v>0</v>
      </c>
      <c r="F736">
        <f t="shared" si="275"/>
        <v>0</v>
      </c>
      <c r="G736">
        <f t="shared" si="276"/>
        <v>0</v>
      </c>
      <c r="H736">
        <f t="shared" si="277"/>
        <v>0</v>
      </c>
      <c r="I736">
        <f t="shared" si="286"/>
        <v>0</v>
      </c>
      <c r="J736">
        <f t="shared" si="287"/>
        <v>0</v>
      </c>
      <c r="K736">
        <f t="shared" si="288"/>
        <v>0</v>
      </c>
      <c r="L736">
        <f t="shared" si="289"/>
        <v>0</v>
      </c>
      <c r="M736">
        <f t="shared" si="290"/>
        <v>0</v>
      </c>
      <c r="N736">
        <f t="shared" si="291"/>
        <v>0</v>
      </c>
      <c r="O736">
        <f>IF($B$14,_xlfn.IFNA(INDEX(תמותה!$A$1:$E$121,MATCH(F736,תמותה!$A$1:A$121,0),IF($B$9="זכר",2,4)),1),0)</f>
        <v>0</v>
      </c>
      <c r="P736">
        <f>IF($B$14,_xlfn.IFNA(INDEX('שיפור תמותה'!$A$1:$E$8743,MATCH(F736&amp;G736,'שיפור תמותה'!$C$1:$C$8743,0),IF($B$9="זכר",4,5)),1),0)</f>
        <v>0</v>
      </c>
      <c r="Q736">
        <f>IF($B$14,_xlfn.IFNA(INDEX('שיפור תמותה'!$A$1:$E$8743,MATCH(F736&amp;G736-1,'שיפור תמותה'!$C$1:$C$8743,0),IF($B$9="זכר",4,5)),1),0)</f>
        <v>0</v>
      </c>
      <c r="R736">
        <f t="shared" si="278"/>
        <v>0</v>
      </c>
      <c r="S736">
        <f t="shared" si="279"/>
        <v>0</v>
      </c>
      <c r="T736">
        <f t="shared" si="292"/>
        <v>0</v>
      </c>
      <c r="U736">
        <f t="shared" si="280"/>
        <v>0</v>
      </c>
      <c r="V736">
        <f t="shared" si="281"/>
        <v>0</v>
      </c>
      <c r="W736">
        <f t="shared" si="293"/>
        <v>0</v>
      </c>
      <c r="X736">
        <f>IF($B$15,_xlfn.IFNA(INDEX(תמותה!$A$1:$E$121,MATCH(U736,תמותה!$A$1:A$121,0),IF($B$11="זכר",2,4)),1),0)</f>
        <v>0</v>
      </c>
      <c r="Y736">
        <f>IF($B$15,_xlfn.IFNA(INDEX('שיפור תמותה'!$A$1:$E$8743,MATCH(U736&amp;V736,'שיפור תמותה'!$C$1:$C$8743,0),IF($B$11="זכר",4,5)),1),0)</f>
        <v>0</v>
      </c>
      <c r="Z736">
        <f>IF($B$15,_xlfn.IFNA(INDEX('שיפור תמותה'!$A$1:$E$8743,MATCH(U736&amp;V736-1,'שיפור תמותה'!$C$1:$C$8743,0),IF($B$11="זכר",4,5)),1),0)</f>
        <v>0</v>
      </c>
      <c r="AA736">
        <f t="shared" si="282"/>
        <v>0</v>
      </c>
      <c r="AB736">
        <f t="shared" si="294"/>
        <v>0</v>
      </c>
      <c r="AC736">
        <f>IF($B$15,_xlfn.IFNA(INDEX(תמותה!$A$1:$E$121,MATCH(U736,תמותה!$A$1:A$121,0),IF($B$11="זכר",3,5)),1),0)</f>
        <v>0</v>
      </c>
      <c r="AD736">
        <f t="shared" si="283"/>
        <v>0</v>
      </c>
      <c r="AE736">
        <f t="shared" si="284"/>
        <v>0</v>
      </c>
      <c r="AF736">
        <f t="shared" si="295"/>
        <v>0</v>
      </c>
      <c r="AG736">
        <f t="shared" si="296"/>
        <v>0</v>
      </c>
      <c r="AH736">
        <f t="shared" si="297"/>
        <v>0</v>
      </c>
      <c r="AI736">
        <f t="shared" si="298"/>
        <v>0</v>
      </c>
      <c r="AJ736">
        <f t="shared" si="299"/>
        <v>0</v>
      </c>
    </row>
    <row r="737" spans="5:36" x14ac:dyDescent="0.2">
      <c r="E737">
        <f t="shared" si="285"/>
        <v>0</v>
      </c>
      <c r="F737">
        <f t="shared" si="275"/>
        <v>0</v>
      </c>
      <c r="G737">
        <f t="shared" si="276"/>
        <v>0</v>
      </c>
      <c r="H737">
        <f t="shared" si="277"/>
        <v>0</v>
      </c>
      <c r="I737">
        <f t="shared" si="286"/>
        <v>0</v>
      </c>
      <c r="J737">
        <f t="shared" si="287"/>
        <v>0</v>
      </c>
      <c r="K737">
        <f t="shared" si="288"/>
        <v>0</v>
      </c>
      <c r="L737">
        <f t="shared" si="289"/>
        <v>0</v>
      </c>
      <c r="M737">
        <f t="shared" si="290"/>
        <v>0</v>
      </c>
      <c r="N737">
        <f t="shared" si="291"/>
        <v>0</v>
      </c>
      <c r="O737">
        <f>IF($B$14,_xlfn.IFNA(INDEX(תמותה!$A$1:$E$121,MATCH(F737,תמותה!$A$1:A$121,0),IF($B$9="זכר",2,4)),1),0)</f>
        <v>0</v>
      </c>
      <c r="P737">
        <f>IF($B$14,_xlfn.IFNA(INDEX('שיפור תמותה'!$A$1:$E$8743,MATCH(F737&amp;G737,'שיפור תמותה'!$C$1:$C$8743,0),IF($B$9="זכר",4,5)),1),0)</f>
        <v>0</v>
      </c>
      <c r="Q737">
        <f>IF($B$14,_xlfn.IFNA(INDEX('שיפור תמותה'!$A$1:$E$8743,MATCH(F737&amp;G737-1,'שיפור תמותה'!$C$1:$C$8743,0),IF($B$9="זכר",4,5)),1),0)</f>
        <v>0</v>
      </c>
      <c r="R737">
        <f t="shared" si="278"/>
        <v>0</v>
      </c>
      <c r="S737">
        <f t="shared" si="279"/>
        <v>0</v>
      </c>
      <c r="T737">
        <f t="shared" si="292"/>
        <v>0</v>
      </c>
      <c r="U737">
        <f t="shared" si="280"/>
        <v>0</v>
      </c>
      <c r="V737">
        <f t="shared" si="281"/>
        <v>0</v>
      </c>
      <c r="W737">
        <f t="shared" si="293"/>
        <v>0</v>
      </c>
      <c r="X737">
        <f>IF($B$15,_xlfn.IFNA(INDEX(תמותה!$A$1:$E$121,MATCH(U737,תמותה!$A$1:A$121,0),IF($B$11="זכר",2,4)),1),0)</f>
        <v>0</v>
      </c>
      <c r="Y737">
        <f>IF($B$15,_xlfn.IFNA(INDEX('שיפור תמותה'!$A$1:$E$8743,MATCH(U737&amp;V737,'שיפור תמותה'!$C$1:$C$8743,0),IF($B$11="זכר",4,5)),1),0)</f>
        <v>0</v>
      </c>
      <c r="Z737">
        <f>IF($B$15,_xlfn.IFNA(INDEX('שיפור תמותה'!$A$1:$E$8743,MATCH(U737&amp;V737-1,'שיפור תמותה'!$C$1:$C$8743,0),IF($B$11="זכר",4,5)),1),0)</f>
        <v>0</v>
      </c>
      <c r="AA737">
        <f t="shared" si="282"/>
        <v>0</v>
      </c>
      <c r="AB737">
        <f t="shared" si="294"/>
        <v>0</v>
      </c>
      <c r="AC737">
        <f>IF($B$15,_xlfn.IFNA(INDEX(תמותה!$A$1:$E$121,MATCH(U737,תמותה!$A$1:A$121,0),IF($B$11="זכר",3,5)),1),0)</f>
        <v>0</v>
      </c>
      <c r="AD737">
        <f t="shared" si="283"/>
        <v>0</v>
      </c>
      <c r="AE737">
        <f t="shared" si="284"/>
        <v>0</v>
      </c>
      <c r="AF737">
        <f t="shared" si="295"/>
        <v>0</v>
      </c>
      <c r="AG737">
        <f t="shared" si="296"/>
        <v>0</v>
      </c>
      <c r="AH737">
        <f t="shared" si="297"/>
        <v>0</v>
      </c>
      <c r="AI737">
        <f t="shared" si="298"/>
        <v>0</v>
      </c>
      <c r="AJ737">
        <f t="shared" si="299"/>
        <v>0</v>
      </c>
    </row>
    <row r="738" spans="5:36" x14ac:dyDescent="0.2">
      <c r="E738">
        <f t="shared" si="285"/>
        <v>0</v>
      </c>
      <c r="F738">
        <f t="shared" si="275"/>
        <v>0</v>
      </c>
      <c r="G738">
        <f t="shared" si="276"/>
        <v>0</v>
      </c>
      <c r="H738">
        <f t="shared" si="277"/>
        <v>0</v>
      </c>
      <c r="I738">
        <f t="shared" si="286"/>
        <v>0</v>
      </c>
      <c r="J738">
        <f t="shared" si="287"/>
        <v>0</v>
      </c>
      <c r="K738">
        <f t="shared" si="288"/>
        <v>0</v>
      </c>
      <c r="L738">
        <f t="shared" si="289"/>
        <v>0</v>
      </c>
      <c r="M738">
        <f t="shared" si="290"/>
        <v>0</v>
      </c>
      <c r="N738">
        <f t="shared" si="291"/>
        <v>0</v>
      </c>
      <c r="O738">
        <f>IF($B$14,_xlfn.IFNA(INDEX(תמותה!$A$1:$E$121,MATCH(F738,תמותה!$A$1:A$121,0),IF($B$9="זכר",2,4)),1),0)</f>
        <v>0</v>
      </c>
      <c r="P738">
        <f>IF($B$14,_xlfn.IFNA(INDEX('שיפור תמותה'!$A$1:$E$8743,MATCH(F738&amp;G738,'שיפור תמותה'!$C$1:$C$8743,0),IF($B$9="זכר",4,5)),1),0)</f>
        <v>0</v>
      </c>
      <c r="Q738">
        <f>IF($B$14,_xlfn.IFNA(INDEX('שיפור תמותה'!$A$1:$E$8743,MATCH(F738&amp;G738-1,'שיפור תמותה'!$C$1:$C$8743,0),IF($B$9="זכר",4,5)),1),0)</f>
        <v>0</v>
      </c>
      <c r="R738">
        <f t="shared" si="278"/>
        <v>0</v>
      </c>
      <c r="S738">
        <f t="shared" si="279"/>
        <v>0</v>
      </c>
      <c r="T738">
        <f t="shared" si="292"/>
        <v>0</v>
      </c>
      <c r="U738">
        <f t="shared" si="280"/>
        <v>0</v>
      </c>
      <c r="V738">
        <f t="shared" si="281"/>
        <v>0</v>
      </c>
      <c r="W738">
        <f t="shared" si="293"/>
        <v>0</v>
      </c>
      <c r="X738">
        <f>IF($B$15,_xlfn.IFNA(INDEX(תמותה!$A$1:$E$121,MATCH(U738,תמותה!$A$1:A$121,0),IF($B$11="זכר",2,4)),1),0)</f>
        <v>0</v>
      </c>
      <c r="Y738">
        <f>IF($B$15,_xlfn.IFNA(INDEX('שיפור תמותה'!$A$1:$E$8743,MATCH(U738&amp;V738,'שיפור תמותה'!$C$1:$C$8743,0),IF($B$11="זכר",4,5)),1),0)</f>
        <v>0</v>
      </c>
      <c r="Z738">
        <f>IF($B$15,_xlfn.IFNA(INDEX('שיפור תמותה'!$A$1:$E$8743,MATCH(U738&amp;V738-1,'שיפור תמותה'!$C$1:$C$8743,0),IF($B$11="זכר",4,5)),1),0)</f>
        <v>0</v>
      </c>
      <c r="AA738">
        <f t="shared" si="282"/>
        <v>0</v>
      </c>
      <c r="AB738">
        <f t="shared" si="294"/>
        <v>0</v>
      </c>
      <c r="AC738">
        <f>IF($B$15,_xlfn.IFNA(INDEX(תמותה!$A$1:$E$121,MATCH(U738,תמותה!$A$1:A$121,0),IF($B$11="זכר",3,5)),1),0)</f>
        <v>0</v>
      </c>
      <c r="AD738">
        <f t="shared" si="283"/>
        <v>0</v>
      </c>
      <c r="AE738">
        <f t="shared" si="284"/>
        <v>0</v>
      </c>
      <c r="AF738">
        <f t="shared" si="295"/>
        <v>0</v>
      </c>
      <c r="AG738">
        <f t="shared" si="296"/>
        <v>0</v>
      </c>
      <c r="AH738">
        <f t="shared" si="297"/>
        <v>0</v>
      </c>
      <c r="AI738">
        <f t="shared" si="298"/>
        <v>0</v>
      </c>
      <c r="AJ738">
        <f t="shared" si="299"/>
        <v>0</v>
      </c>
    </row>
    <row r="739" spans="5:36" x14ac:dyDescent="0.2">
      <c r="E739">
        <f t="shared" si="285"/>
        <v>0</v>
      </c>
      <c r="F739">
        <f t="shared" si="275"/>
        <v>0</v>
      </c>
      <c r="G739">
        <f t="shared" si="276"/>
        <v>0</v>
      </c>
      <c r="H739">
        <f t="shared" si="277"/>
        <v>0</v>
      </c>
      <c r="I739">
        <f t="shared" si="286"/>
        <v>0</v>
      </c>
      <c r="J739">
        <f t="shared" si="287"/>
        <v>0</v>
      </c>
      <c r="K739">
        <f t="shared" si="288"/>
        <v>0</v>
      </c>
      <c r="L739">
        <f t="shared" si="289"/>
        <v>0</v>
      </c>
      <c r="M739">
        <f t="shared" si="290"/>
        <v>0</v>
      </c>
      <c r="N739">
        <f t="shared" si="291"/>
        <v>0</v>
      </c>
      <c r="O739">
        <f>IF($B$14,_xlfn.IFNA(INDEX(תמותה!$A$1:$E$121,MATCH(F739,תמותה!$A$1:A$121,0),IF($B$9="זכר",2,4)),1),0)</f>
        <v>0</v>
      </c>
      <c r="P739">
        <f>IF($B$14,_xlfn.IFNA(INDEX('שיפור תמותה'!$A$1:$E$8743,MATCH(F739&amp;G739,'שיפור תמותה'!$C$1:$C$8743,0),IF($B$9="זכר",4,5)),1),0)</f>
        <v>0</v>
      </c>
      <c r="Q739">
        <f>IF($B$14,_xlfn.IFNA(INDEX('שיפור תמותה'!$A$1:$E$8743,MATCH(F739&amp;G739-1,'שיפור תמותה'!$C$1:$C$8743,0),IF($B$9="זכר",4,5)),1),0)</f>
        <v>0</v>
      </c>
      <c r="R739">
        <f t="shared" si="278"/>
        <v>0</v>
      </c>
      <c r="S739">
        <f t="shared" si="279"/>
        <v>0</v>
      </c>
      <c r="T739">
        <f t="shared" si="292"/>
        <v>0</v>
      </c>
      <c r="U739">
        <f t="shared" si="280"/>
        <v>0</v>
      </c>
      <c r="V739">
        <f t="shared" si="281"/>
        <v>0</v>
      </c>
      <c r="W739">
        <f t="shared" si="293"/>
        <v>0</v>
      </c>
      <c r="X739">
        <f>IF($B$15,_xlfn.IFNA(INDEX(תמותה!$A$1:$E$121,MATCH(U739,תמותה!$A$1:A$121,0),IF($B$11="זכר",2,4)),1),0)</f>
        <v>0</v>
      </c>
      <c r="Y739">
        <f>IF($B$15,_xlfn.IFNA(INDEX('שיפור תמותה'!$A$1:$E$8743,MATCH(U739&amp;V739,'שיפור תמותה'!$C$1:$C$8743,0),IF($B$11="זכר",4,5)),1),0)</f>
        <v>0</v>
      </c>
      <c r="Z739">
        <f>IF($B$15,_xlfn.IFNA(INDEX('שיפור תמותה'!$A$1:$E$8743,MATCH(U739&amp;V739-1,'שיפור תמותה'!$C$1:$C$8743,0),IF($B$11="זכר",4,5)),1),0)</f>
        <v>0</v>
      </c>
      <c r="AA739">
        <f t="shared" si="282"/>
        <v>0</v>
      </c>
      <c r="AB739">
        <f t="shared" si="294"/>
        <v>0</v>
      </c>
      <c r="AC739">
        <f>IF($B$15,_xlfn.IFNA(INDEX(תמותה!$A$1:$E$121,MATCH(U739,תמותה!$A$1:A$121,0),IF($B$11="זכר",3,5)),1),0)</f>
        <v>0</v>
      </c>
      <c r="AD739">
        <f t="shared" si="283"/>
        <v>0</v>
      </c>
      <c r="AE739">
        <f t="shared" si="284"/>
        <v>0</v>
      </c>
      <c r="AF739">
        <f t="shared" si="295"/>
        <v>0</v>
      </c>
      <c r="AG739">
        <f t="shared" si="296"/>
        <v>0</v>
      </c>
      <c r="AH739">
        <f t="shared" si="297"/>
        <v>0</v>
      </c>
      <c r="AI739">
        <f t="shared" si="298"/>
        <v>0</v>
      </c>
      <c r="AJ739">
        <f t="shared" si="299"/>
        <v>0</v>
      </c>
    </row>
    <row r="740" spans="5:36" x14ac:dyDescent="0.2">
      <c r="E740">
        <f t="shared" si="285"/>
        <v>0</v>
      </c>
      <c r="F740">
        <f t="shared" si="275"/>
        <v>0</v>
      </c>
      <c r="G740">
        <f t="shared" si="276"/>
        <v>0</v>
      </c>
      <c r="H740">
        <f t="shared" si="277"/>
        <v>0</v>
      </c>
      <c r="I740">
        <f t="shared" si="286"/>
        <v>0</v>
      </c>
      <c r="J740">
        <f t="shared" si="287"/>
        <v>0</v>
      </c>
      <c r="K740">
        <f t="shared" si="288"/>
        <v>0</v>
      </c>
      <c r="L740">
        <f t="shared" si="289"/>
        <v>0</v>
      </c>
      <c r="M740">
        <f t="shared" si="290"/>
        <v>0</v>
      </c>
      <c r="N740">
        <f t="shared" si="291"/>
        <v>0</v>
      </c>
      <c r="O740">
        <f>IF($B$14,_xlfn.IFNA(INDEX(תמותה!$A$1:$E$121,MATCH(F740,תמותה!$A$1:A$121,0),IF($B$9="זכר",2,4)),1),0)</f>
        <v>0</v>
      </c>
      <c r="P740">
        <f>IF($B$14,_xlfn.IFNA(INDEX('שיפור תמותה'!$A$1:$E$8743,MATCH(F740&amp;G740,'שיפור תמותה'!$C$1:$C$8743,0),IF($B$9="זכר",4,5)),1),0)</f>
        <v>0</v>
      </c>
      <c r="Q740">
        <f>IF($B$14,_xlfn.IFNA(INDEX('שיפור תמותה'!$A$1:$E$8743,MATCH(F740&amp;G740-1,'שיפור תמותה'!$C$1:$C$8743,0),IF($B$9="זכר",4,5)),1),0)</f>
        <v>0</v>
      </c>
      <c r="R740">
        <f t="shared" si="278"/>
        <v>0</v>
      </c>
      <c r="S740">
        <f t="shared" si="279"/>
        <v>0</v>
      </c>
      <c r="T740">
        <f t="shared" si="292"/>
        <v>0</v>
      </c>
      <c r="U740">
        <f t="shared" si="280"/>
        <v>0</v>
      </c>
      <c r="V740">
        <f t="shared" si="281"/>
        <v>0</v>
      </c>
      <c r="W740">
        <f t="shared" si="293"/>
        <v>0</v>
      </c>
      <c r="X740">
        <f>IF($B$15,_xlfn.IFNA(INDEX(תמותה!$A$1:$E$121,MATCH(U740,תמותה!$A$1:A$121,0),IF($B$11="זכר",2,4)),1),0)</f>
        <v>0</v>
      </c>
      <c r="Y740">
        <f>IF($B$15,_xlfn.IFNA(INDEX('שיפור תמותה'!$A$1:$E$8743,MATCH(U740&amp;V740,'שיפור תמותה'!$C$1:$C$8743,0),IF($B$11="זכר",4,5)),1),0)</f>
        <v>0</v>
      </c>
      <c r="Z740">
        <f>IF($B$15,_xlfn.IFNA(INDEX('שיפור תמותה'!$A$1:$E$8743,MATCH(U740&amp;V740-1,'שיפור תמותה'!$C$1:$C$8743,0),IF($B$11="זכר",4,5)),1),0)</f>
        <v>0</v>
      </c>
      <c r="AA740">
        <f t="shared" si="282"/>
        <v>0</v>
      </c>
      <c r="AB740">
        <f t="shared" si="294"/>
        <v>0</v>
      </c>
      <c r="AC740">
        <f>IF($B$15,_xlfn.IFNA(INDEX(תמותה!$A$1:$E$121,MATCH(U740,תמותה!$A$1:A$121,0),IF($B$11="זכר",3,5)),1),0)</f>
        <v>0</v>
      </c>
      <c r="AD740">
        <f t="shared" si="283"/>
        <v>0</v>
      </c>
      <c r="AE740">
        <f t="shared" si="284"/>
        <v>0</v>
      </c>
      <c r="AF740">
        <f t="shared" si="295"/>
        <v>0</v>
      </c>
      <c r="AG740">
        <f t="shared" si="296"/>
        <v>0</v>
      </c>
      <c r="AH740">
        <f t="shared" si="297"/>
        <v>0</v>
      </c>
      <c r="AI740">
        <f t="shared" si="298"/>
        <v>0</v>
      </c>
      <c r="AJ740">
        <f t="shared" si="299"/>
        <v>0</v>
      </c>
    </row>
    <row r="741" spans="5:36" x14ac:dyDescent="0.2">
      <c r="E741">
        <f t="shared" si="285"/>
        <v>0</v>
      </c>
      <c r="F741">
        <f t="shared" si="275"/>
        <v>0</v>
      </c>
      <c r="G741">
        <f t="shared" si="276"/>
        <v>0</v>
      </c>
      <c r="H741">
        <f t="shared" si="277"/>
        <v>0</v>
      </c>
      <c r="I741">
        <f t="shared" si="286"/>
        <v>0</v>
      </c>
      <c r="J741">
        <f t="shared" si="287"/>
        <v>0</v>
      </c>
      <c r="K741">
        <f t="shared" si="288"/>
        <v>0</v>
      </c>
      <c r="L741">
        <f t="shared" si="289"/>
        <v>0</v>
      </c>
      <c r="M741">
        <f t="shared" si="290"/>
        <v>0</v>
      </c>
      <c r="N741">
        <f t="shared" si="291"/>
        <v>0</v>
      </c>
      <c r="O741">
        <f>IF($B$14,_xlfn.IFNA(INDEX(תמותה!$A$1:$E$121,MATCH(F741,תמותה!$A$1:A$121,0),IF($B$9="זכר",2,4)),1),0)</f>
        <v>0</v>
      </c>
      <c r="P741">
        <f>IF($B$14,_xlfn.IFNA(INDEX('שיפור תמותה'!$A$1:$E$8743,MATCH(F741&amp;G741,'שיפור תמותה'!$C$1:$C$8743,0),IF($B$9="זכר",4,5)),1),0)</f>
        <v>0</v>
      </c>
      <c r="Q741">
        <f>IF($B$14,_xlfn.IFNA(INDEX('שיפור תמותה'!$A$1:$E$8743,MATCH(F741&amp;G741-1,'שיפור תמותה'!$C$1:$C$8743,0),IF($B$9="זכר",4,5)),1),0)</f>
        <v>0</v>
      </c>
      <c r="R741">
        <f t="shared" si="278"/>
        <v>0</v>
      </c>
      <c r="S741">
        <f t="shared" si="279"/>
        <v>0</v>
      </c>
      <c r="T741">
        <f t="shared" si="292"/>
        <v>0</v>
      </c>
      <c r="U741">
        <f t="shared" si="280"/>
        <v>0</v>
      </c>
      <c r="V741">
        <f t="shared" si="281"/>
        <v>0</v>
      </c>
      <c r="W741">
        <f t="shared" si="293"/>
        <v>0</v>
      </c>
      <c r="X741">
        <f>IF($B$15,_xlfn.IFNA(INDEX(תמותה!$A$1:$E$121,MATCH(U741,תמותה!$A$1:A$121,0),IF($B$11="זכר",2,4)),1),0)</f>
        <v>0</v>
      </c>
      <c r="Y741">
        <f>IF($B$15,_xlfn.IFNA(INDEX('שיפור תמותה'!$A$1:$E$8743,MATCH(U741&amp;V741,'שיפור תמותה'!$C$1:$C$8743,0),IF($B$11="זכר",4,5)),1),0)</f>
        <v>0</v>
      </c>
      <c r="Z741">
        <f>IF($B$15,_xlfn.IFNA(INDEX('שיפור תמותה'!$A$1:$E$8743,MATCH(U741&amp;V741-1,'שיפור תמותה'!$C$1:$C$8743,0),IF($B$11="זכר",4,5)),1),0)</f>
        <v>0</v>
      </c>
      <c r="AA741">
        <f t="shared" si="282"/>
        <v>0</v>
      </c>
      <c r="AB741">
        <f t="shared" si="294"/>
        <v>0</v>
      </c>
      <c r="AC741">
        <f>IF($B$15,_xlfn.IFNA(INDEX(תמותה!$A$1:$E$121,MATCH(U741,תמותה!$A$1:A$121,0),IF($B$11="זכר",3,5)),1),0)</f>
        <v>0</v>
      </c>
      <c r="AD741">
        <f t="shared" si="283"/>
        <v>0</v>
      </c>
      <c r="AE741">
        <f t="shared" si="284"/>
        <v>0</v>
      </c>
      <c r="AF741">
        <f t="shared" si="295"/>
        <v>0</v>
      </c>
      <c r="AG741">
        <f t="shared" si="296"/>
        <v>0</v>
      </c>
      <c r="AH741">
        <f t="shared" si="297"/>
        <v>0</v>
      </c>
      <c r="AI741">
        <f t="shared" si="298"/>
        <v>0</v>
      </c>
      <c r="AJ741">
        <f t="shared" si="299"/>
        <v>0</v>
      </c>
    </row>
    <row r="742" spans="5:36" x14ac:dyDescent="0.2">
      <c r="E742">
        <f t="shared" si="285"/>
        <v>0</v>
      </c>
      <c r="F742">
        <f t="shared" si="275"/>
        <v>0</v>
      </c>
      <c r="G742">
        <f t="shared" si="276"/>
        <v>0</v>
      </c>
      <c r="H742">
        <f t="shared" si="277"/>
        <v>0</v>
      </c>
      <c r="I742">
        <f t="shared" si="286"/>
        <v>0</v>
      </c>
      <c r="J742">
        <f t="shared" si="287"/>
        <v>0</v>
      </c>
      <c r="K742">
        <f t="shared" si="288"/>
        <v>0</v>
      </c>
      <c r="L742">
        <f t="shared" si="289"/>
        <v>0</v>
      </c>
      <c r="M742">
        <f t="shared" si="290"/>
        <v>0</v>
      </c>
      <c r="N742">
        <f t="shared" si="291"/>
        <v>0</v>
      </c>
      <c r="O742">
        <f>IF($B$14,_xlfn.IFNA(INDEX(תמותה!$A$1:$E$121,MATCH(F742,תמותה!$A$1:A$121,0),IF($B$9="זכר",2,4)),1),0)</f>
        <v>0</v>
      </c>
      <c r="P742">
        <f>IF($B$14,_xlfn.IFNA(INDEX('שיפור תמותה'!$A$1:$E$8743,MATCH(F742&amp;G742,'שיפור תמותה'!$C$1:$C$8743,0),IF($B$9="זכר",4,5)),1),0)</f>
        <v>0</v>
      </c>
      <c r="Q742">
        <f>IF($B$14,_xlfn.IFNA(INDEX('שיפור תמותה'!$A$1:$E$8743,MATCH(F742&amp;G742-1,'שיפור תמותה'!$C$1:$C$8743,0),IF($B$9="זכר",4,5)),1),0)</f>
        <v>0</v>
      </c>
      <c r="R742">
        <f t="shared" si="278"/>
        <v>0</v>
      </c>
      <c r="S742">
        <f t="shared" si="279"/>
        <v>0</v>
      </c>
      <c r="T742">
        <f t="shared" si="292"/>
        <v>0</v>
      </c>
      <c r="U742">
        <f t="shared" si="280"/>
        <v>0</v>
      </c>
      <c r="V742">
        <f t="shared" si="281"/>
        <v>0</v>
      </c>
      <c r="W742">
        <f t="shared" si="293"/>
        <v>0</v>
      </c>
      <c r="X742">
        <f>IF($B$15,_xlfn.IFNA(INDEX(תמותה!$A$1:$E$121,MATCH(U742,תמותה!$A$1:A$121,0),IF($B$11="זכר",2,4)),1),0)</f>
        <v>0</v>
      </c>
      <c r="Y742">
        <f>IF($B$15,_xlfn.IFNA(INDEX('שיפור תמותה'!$A$1:$E$8743,MATCH(U742&amp;V742,'שיפור תמותה'!$C$1:$C$8743,0),IF($B$11="זכר",4,5)),1),0)</f>
        <v>0</v>
      </c>
      <c r="Z742">
        <f>IF($B$15,_xlfn.IFNA(INDEX('שיפור תמותה'!$A$1:$E$8743,MATCH(U742&amp;V742-1,'שיפור תמותה'!$C$1:$C$8743,0),IF($B$11="זכר",4,5)),1),0)</f>
        <v>0</v>
      </c>
      <c r="AA742">
        <f t="shared" si="282"/>
        <v>0</v>
      </c>
      <c r="AB742">
        <f t="shared" si="294"/>
        <v>0</v>
      </c>
      <c r="AC742">
        <f>IF($B$15,_xlfn.IFNA(INDEX(תמותה!$A$1:$E$121,MATCH(U742,תמותה!$A$1:A$121,0),IF($B$11="זכר",3,5)),1),0)</f>
        <v>0</v>
      </c>
      <c r="AD742">
        <f t="shared" si="283"/>
        <v>0</v>
      </c>
      <c r="AE742">
        <f t="shared" si="284"/>
        <v>0</v>
      </c>
      <c r="AF742">
        <f t="shared" si="295"/>
        <v>0</v>
      </c>
      <c r="AG742">
        <f t="shared" si="296"/>
        <v>0</v>
      </c>
      <c r="AH742">
        <f t="shared" si="297"/>
        <v>0</v>
      </c>
      <c r="AI742">
        <f t="shared" si="298"/>
        <v>0</v>
      </c>
      <c r="AJ742">
        <f t="shared" si="299"/>
        <v>0</v>
      </c>
    </row>
    <row r="743" spans="5:36" x14ac:dyDescent="0.2">
      <c r="E743">
        <f t="shared" si="285"/>
        <v>0</v>
      </c>
      <c r="F743">
        <f t="shared" si="275"/>
        <v>0</v>
      </c>
      <c r="G743">
        <f t="shared" si="276"/>
        <v>0</v>
      </c>
      <c r="H743">
        <f t="shared" si="277"/>
        <v>0</v>
      </c>
      <c r="I743">
        <f t="shared" si="286"/>
        <v>0</v>
      </c>
      <c r="J743">
        <f t="shared" si="287"/>
        <v>0</v>
      </c>
      <c r="K743">
        <f t="shared" si="288"/>
        <v>0</v>
      </c>
      <c r="L743">
        <f t="shared" si="289"/>
        <v>0</v>
      </c>
      <c r="M743">
        <f t="shared" si="290"/>
        <v>0</v>
      </c>
      <c r="N743">
        <f t="shared" si="291"/>
        <v>0</v>
      </c>
      <c r="O743">
        <f>IF($B$14,_xlfn.IFNA(INDEX(תמותה!$A$1:$E$121,MATCH(F743,תמותה!$A$1:A$121,0),IF($B$9="זכר",2,4)),1),0)</f>
        <v>0</v>
      </c>
      <c r="P743">
        <f>IF($B$14,_xlfn.IFNA(INDEX('שיפור תמותה'!$A$1:$E$8743,MATCH(F743&amp;G743,'שיפור תמותה'!$C$1:$C$8743,0),IF($B$9="זכר",4,5)),1),0)</f>
        <v>0</v>
      </c>
      <c r="Q743">
        <f>IF($B$14,_xlfn.IFNA(INDEX('שיפור תמותה'!$A$1:$E$8743,MATCH(F743&amp;G743-1,'שיפור תמותה'!$C$1:$C$8743,0),IF($B$9="זכר",4,5)),1),0)</f>
        <v>0</v>
      </c>
      <c r="R743">
        <f t="shared" si="278"/>
        <v>0</v>
      </c>
      <c r="S743">
        <f t="shared" si="279"/>
        <v>0</v>
      </c>
      <c r="T743">
        <f t="shared" si="292"/>
        <v>0</v>
      </c>
      <c r="U743">
        <f t="shared" si="280"/>
        <v>0</v>
      </c>
      <c r="V743">
        <f t="shared" si="281"/>
        <v>0</v>
      </c>
      <c r="W743">
        <f t="shared" si="293"/>
        <v>0</v>
      </c>
      <c r="X743">
        <f>IF($B$15,_xlfn.IFNA(INDEX(תמותה!$A$1:$E$121,MATCH(U743,תמותה!$A$1:A$121,0),IF($B$11="זכר",2,4)),1),0)</f>
        <v>0</v>
      </c>
      <c r="Y743">
        <f>IF($B$15,_xlfn.IFNA(INDEX('שיפור תמותה'!$A$1:$E$8743,MATCH(U743&amp;V743,'שיפור תמותה'!$C$1:$C$8743,0),IF($B$11="זכר",4,5)),1),0)</f>
        <v>0</v>
      </c>
      <c r="Z743">
        <f>IF($B$15,_xlfn.IFNA(INDEX('שיפור תמותה'!$A$1:$E$8743,MATCH(U743&amp;V743-1,'שיפור תמותה'!$C$1:$C$8743,0),IF($B$11="זכר",4,5)),1),0)</f>
        <v>0</v>
      </c>
      <c r="AA743">
        <f t="shared" si="282"/>
        <v>0</v>
      </c>
      <c r="AB743">
        <f t="shared" si="294"/>
        <v>0</v>
      </c>
      <c r="AC743">
        <f>IF($B$15,_xlfn.IFNA(INDEX(תמותה!$A$1:$E$121,MATCH(U743,תמותה!$A$1:A$121,0),IF($B$11="זכר",3,5)),1),0)</f>
        <v>0</v>
      </c>
      <c r="AD743">
        <f t="shared" si="283"/>
        <v>0</v>
      </c>
      <c r="AE743">
        <f t="shared" si="284"/>
        <v>0</v>
      </c>
      <c r="AF743">
        <f t="shared" si="295"/>
        <v>0</v>
      </c>
      <c r="AG743">
        <f t="shared" si="296"/>
        <v>0</v>
      </c>
      <c r="AH743">
        <f t="shared" si="297"/>
        <v>0</v>
      </c>
      <c r="AI743">
        <f t="shared" si="298"/>
        <v>0</v>
      </c>
      <c r="AJ743">
        <f t="shared" si="299"/>
        <v>0</v>
      </c>
    </row>
    <row r="744" spans="5:36" x14ac:dyDescent="0.2">
      <c r="E744">
        <f t="shared" si="285"/>
        <v>0</v>
      </c>
      <c r="F744">
        <f t="shared" si="275"/>
        <v>0</v>
      </c>
      <c r="G744">
        <f t="shared" si="276"/>
        <v>0</v>
      </c>
      <c r="H744">
        <f t="shared" si="277"/>
        <v>0</v>
      </c>
      <c r="I744">
        <f t="shared" si="286"/>
        <v>0</v>
      </c>
      <c r="J744">
        <f t="shared" si="287"/>
        <v>0</v>
      </c>
      <c r="K744">
        <f t="shared" si="288"/>
        <v>0</v>
      </c>
      <c r="L744">
        <f t="shared" si="289"/>
        <v>0</v>
      </c>
      <c r="M744">
        <f t="shared" si="290"/>
        <v>0</v>
      </c>
      <c r="N744">
        <f t="shared" si="291"/>
        <v>0</v>
      </c>
      <c r="O744">
        <f>IF($B$14,_xlfn.IFNA(INDEX(תמותה!$A$1:$E$121,MATCH(F744,תמותה!$A$1:A$121,0),IF($B$9="זכר",2,4)),1),0)</f>
        <v>0</v>
      </c>
      <c r="P744">
        <f>IF($B$14,_xlfn.IFNA(INDEX('שיפור תמותה'!$A$1:$E$8743,MATCH(F744&amp;G744,'שיפור תמותה'!$C$1:$C$8743,0),IF($B$9="זכר",4,5)),1),0)</f>
        <v>0</v>
      </c>
      <c r="Q744">
        <f>IF($B$14,_xlfn.IFNA(INDEX('שיפור תמותה'!$A$1:$E$8743,MATCH(F744&amp;G744-1,'שיפור תמותה'!$C$1:$C$8743,0),IF($B$9="זכר",4,5)),1),0)</f>
        <v>0</v>
      </c>
      <c r="R744">
        <f t="shared" si="278"/>
        <v>0</v>
      </c>
      <c r="S744">
        <f t="shared" si="279"/>
        <v>0</v>
      </c>
      <c r="T744">
        <f t="shared" si="292"/>
        <v>0</v>
      </c>
      <c r="U744">
        <f t="shared" si="280"/>
        <v>0</v>
      </c>
      <c r="V744">
        <f t="shared" si="281"/>
        <v>0</v>
      </c>
      <c r="W744">
        <f t="shared" si="293"/>
        <v>0</v>
      </c>
      <c r="X744">
        <f>IF($B$15,_xlfn.IFNA(INDEX(תמותה!$A$1:$E$121,MATCH(U744,תמותה!$A$1:A$121,0),IF($B$11="זכר",2,4)),1),0)</f>
        <v>0</v>
      </c>
      <c r="Y744">
        <f>IF($B$15,_xlfn.IFNA(INDEX('שיפור תמותה'!$A$1:$E$8743,MATCH(U744&amp;V744,'שיפור תמותה'!$C$1:$C$8743,0),IF($B$11="זכר",4,5)),1),0)</f>
        <v>0</v>
      </c>
      <c r="Z744">
        <f>IF($B$15,_xlfn.IFNA(INDEX('שיפור תמותה'!$A$1:$E$8743,MATCH(U744&amp;V744-1,'שיפור תמותה'!$C$1:$C$8743,0),IF($B$11="זכר",4,5)),1),0)</f>
        <v>0</v>
      </c>
      <c r="AA744">
        <f t="shared" si="282"/>
        <v>0</v>
      </c>
      <c r="AB744">
        <f t="shared" si="294"/>
        <v>0</v>
      </c>
      <c r="AC744">
        <f>IF($B$15,_xlfn.IFNA(INDEX(תמותה!$A$1:$E$121,MATCH(U744,תמותה!$A$1:A$121,0),IF($B$11="זכר",3,5)),1),0)</f>
        <v>0</v>
      </c>
      <c r="AD744">
        <f t="shared" si="283"/>
        <v>0</v>
      </c>
      <c r="AE744">
        <f t="shared" si="284"/>
        <v>0</v>
      </c>
      <c r="AF744">
        <f t="shared" si="295"/>
        <v>0</v>
      </c>
      <c r="AG744">
        <f t="shared" si="296"/>
        <v>0</v>
      </c>
      <c r="AH744">
        <f t="shared" si="297"/>
        <v>0</v>
      </c>
      <c r="AI744">
        <f t="shared" si="298"/>
        <v>0</v>
      </c>
      <c r="AJ744">
        <f t="shared" si="299"/>
        <v>0</v>
      </c>
    </row>
    <row r="745" spans="5:36" x14ac:dyDescent="0.2">
      <c r="E745">
        <f t="shared" si="285"/>
        <v>0</v>
      </c>
      <c r="F745">
        <f t="shared" si="275"/>
        <v>0</v>
      </c>
      <c r="G745">
        <f t="shared" si="276"/>
        <v>0</v>
      </c>
      <c r="H745">
        <f t="shared" si="277"/>
        <v>0</v>
      </c>
      <c r="I745">
        <f t="shared" si="286"/>
        <v>0</v>
      </c>
      <c r="J745">
        <f t="shared" si="287"/>
        <v>0</v>
      </c>
      <c r="K745">
        <f t="shared" si="288"/>
        <v>0</v>
      </c>
      <c r="L745">
        <f t="shared" si="289"/>
        <v>0</v>
      </c>
      <c r="M745">
        <f t="shared" si="290"/>
        <v>0</v>
      </c>
      <c r="N745">
        <f t="shared" si="291"/>
        <v>0</v>
      </c>
      <c r="O745">
        <f>IF($B$14,_xlfn.IFNA(INDEX(תמותה!$A$1:$E$121,MATCH(F745,תמותה!$A$1:A$121,0),IF($B$9="זכר",2,4)),1),0)</f>
        <v>0</v>
      </c>
      <c r="P745">
        <f>IF($B$14,_xlfn.IFNA(INDEX('שיפור תמותה'!$A$1:$E$8743,MATCH(F745&amp;G745,'שיפור תמותה'!$C$1:$C$8743,0),IF($B$9="זכר",4,5)),1),0)</f>
        <v>0</v>
      </c>
      <c r="Q745">
        <f>IF($B$14,_xlfn.IFNA(INDEX('שיפור תמותה'!$A$1:$E$8743,MATCH(F745&amp;G745-1,'שיפור תמותה'!$C$1:$C$8743,0),IF($B$9="זכר",4,5)),1),0)</f>
        <v>0</v>
      </c>
      <c r="R745">
        <f t="shared" si="278"/>
        <v>0</v>
      </c>
      <c r="S745">
        <f t="shared" si="279"/>
        <v>0</v>
      </c>
      <c r="T745">
        <f t="shared" si="292"/>
        <v>0</v>
      </c>
      <c r="U745">
        <f t="shared" si="280"/>
        <v>0</v>
      </c>
      <c r="V745">
        <f t="shared" si="281"/>
        <v>0</v>
      </c>
      <c r="W745">
        <f t="shared" si="293"/>
        <v>0</v>
      </c>
      <c r="X745">
        <f>IF($B$15,_xlfn.IFNA(INDEX(תמותה!$A$1:$E$121,MATCH(U745,תמותה!$A$1:A$121,0),IF($B$11="זכר",2,4)),1),0)</f>
        <v>0</v>
      </c>
      <c r="Y745">
        <f>IF($B$15,_xlfn.IFNA(INDEX('שיפור תמותה'!$A$1:$E$8743,MATCH(U745&amp;V745,'שיפור תמותה'!$C$1:$C$8743,0),IF($B$11="זכר",4,5)),1),0)</f>
        <v>0</v>
      </c>
      <c r="Z745">
        <f>IF($B$15,_xlfn.IFNA(INDEX('שיפור תמותה'!$A$1:$E$8743,MATCH(U745&amp;V745-1,'שיפור תמותה'!$C$1:$C$8743,0),IF($B$11="זכר",4,5)),1),0)</f>
        <v>0</v>
      </c>
      <c r="AA745">
        <f t="shared" si="282"/>
        <v>0</v>
      </c>
      <c r="AB745">
        <f t="shared" si="294"/>
        <v>0</v>
      </c>
      <c r="AC745">
        <f>IF($B$15,_xlfn.IFNA(INDEX(תמותה!$A$1:$E$121,MATCH(U745,תמותה!$A$1:A$121,0),IF($B$11="זכר",3,5)),1),0)</f>
        <v>0</v>
      </c>
      <c r="AD745">
        <f t="shared" si="283"/>
        <v>0</v>
      </c>
      <c r="AE745">
        <f t="shared" si="284"/>
        <v>0</v>
      </c>
      <c r="AF745">
        <f t="shared" si="295"/>
        <v>0</v>
      </c>
      <c r="AG745">
        <f t="shared" si="296"/>
        <v>0</v>
      </c>
      <c r="AH745">
        <f t="shared" si="297"/>
        <v>0</v>
      </c>
      <c r="AI745">
        <f t="shared" si="298"/>
        <v>0</v>
      </c>
      <c r="AJ745">
        <f t="shared" si="299"/>
        <v>0</v>
      </c>
    </row>
    <row r="746" spans="5:36" x14ac:dyDescent="0.2">
      <c r="E746">
        <f t="shared" si="285"/>
        <v>0</v>
      </c>
      <c r="F746">
        <f t="shared" si="275"/>
        <v>0</v>
      </c>
      <c r="G746">
        <f t="shared" si="276"/>
        <v>0</v>
      </c>
      <c r="H746">
        <f t="shared" si="277"/>
        <v>0</v>
      </c>
      <c r="I746">
        <f t="shared" si="286"/>
        <v>0</v>
      </c>
      <c r="J746">
        <f t="shared" si="287"/>
        <v>0</v>
      </c>
      <c r="K746">
        <f t="shared" si="288"/>
        <v>0</v>
      </c>
      <c r="L746">
        <f t="shared" si="289"/>
        <v>0</v>
      </c>
      <c r="M746">
        <f t="shared" si="290"/>
        <v>0</v>
      </c>
      <c r="N746">
        <f t="shared" si="291"/>
        <v>0</v>
      </c>
      <c r="O746">
        <f>IF($B$14,_xlfn.IFNA(INDEX(תמותה!$A$1:$E$121,MATCH(F746,תמותה!$A$1:A$121,0),IF($B$9="זכר",2,4)),1),0)</f>
        <v>0</v>
      </c>
      <c r="P746">
        <f>IF($B$14,_xlfn.IFNA(INDEX('שיפור תמותה'!$A$1:$E$8743,MATCH(F746&amp;G746,'שיפור תמותה'!$C$1:$C$8743,0),IF($B$9="זכר",4,5)),1),0)</f>
        <v>0</v>
      </c>
      <c r="Q746">
        <f>IF($B$14,_xlfn.IFNA(INDEX('שיפור תמותה'!$A$1:$E$8743,MATCH(F746&amp;G746-1,'שיפור תמותה'!$C$1:$C$8743,0),IF($B$9="זכר",4,5)),1),0)</f>
        <v>0</v>
      </c>
      <c r="R746">
        <f t="shared" si="278"/>
        <v>0</v>
      </c>
      <c r="S746">
        <f t="shared" si="279"/>
        <v>0</v>
      </c>
      <c r="T746">
        <f t="shared" si="292"/>
        <v>0</v>
      </c>
      <c r="U746">
        <f t="shared" si="280"/>
        <v>0</v>
      </c>
      <c r="V746">
        <f t="shared" si="281"/>
        <v>0</v>
      </c>
      <c r="W746">
        <f t="shared" si="293"/>
        <v>0</v>
      </c>
      <c r="X746">
        <f>IF($B$15,_xlfn.IFNA(INDEX(תמותה!$A$1:$E$121,MATCH(U746,תמותה!$A$1:A$121,0),IF($B$11="זכר",2,4)),1),0)</f>
        <v>0</v>
      </c>
      <c r="Y746">
        <f>IF($B$15,_xlfn.IFNA(INDEX('שיפור תמותה'!$A$1:$E$8743,MATCH(U746&amp;V746,'שיפור תמותה'!$C$1:$C$8743,0),IF($B$11="זכר",4,5)),1),0)</f>
        <v>0</v>
      </c>
      <c r="Z746">
        <f>IF($B$15,_xlfn.IFNA(INDEX('שיפור תמותה'!$A$1:$E$8743,MATCH(U746&amp;V746-1,'שיפור תמותה'!$C$1:$C$8743,0),IF($B$11="זכר",4,5)),1),0)</f>
        <v>0</v>
      </c>
      <c r="AA746">
        <f t="shared" si="282"/>
        <v>0</v>
      </c>
      <c r="AB746">
        <f t="shared" si="294"/>
        <v>0</v>
      </c>
      <c r="AC746">
        <f>IF($B$15,_xlfn.IFNA(INDEX(תמותה!$A$1:$E$121,MATCH(U746,תמותה!$A$1:A$121,0),IF($B$11="זכר",3,5)),1),0)</f>
        <v>0</v>
      </c>
      <c r="AD746">
        <f t="shared" si="283"/>
        <v>0</v>
      </c>
      <c r="AE746">
        <f t="shared" si="284"/>
        <v>0</v>
      </c>
      <c r="AF746">
        <f t="shared" si="295"/>
        <v>0</v>
      </c>
      <c r="AG746">
        <f t="shared" si="296"/>
        <v>0</v>
      </c>
      <c r="AH746">
        <f t="shared" si="297"/>
        <v>0</v>
      </c>
      <c r="AI746">
        <f t="shared" si="298"/>
        <v>0</v>
      </c>
      <c r="AJ746">
        <f t="shared" si="299"/>
        <v>0</v>
      </c>
    </row>
    <row r="747" spans="5:36" x14ac:dyDescent="0.2">
      <c r="E747">
        <f t="shared" si="285"/>
        <v>0</v>
      </c>
      <c r="F747">
        <f t="shared" si="275"/>
        <v>0</v>
      </c>
      <c r="G747">
        <f t="shared" si="276"/>
        <v>0</v>
      </c>
      <c r="H747">
        <f t="shared" si="277"/>
        <v>0</v>
      </c>
      <c r="I747">
        <f t="shared" si="286"/>
        <v>0</v>
      </c>
      <c r="J747">
        <f t="shared" si="287"/>
        <v>0</v>
      </c>
      <c r="K747">
        <f t="shared" si="288"/>
        <v>0</v>
      </c>
      <c r="L747">
        <f t="shared" si="289"/>
        <v>0</v>
      </c>
      <c r="M747">
        <f t="shared" si="290"/>
        <v>0</v>
      </c>
      <c r="N747">
        <f t="shared" si="291"/>
        <v>0</v>
      </c>
      <c r="O747">
        <f>IF($B$14,_xlfn.IFNA(INDEX(תמותה!$A$1:$E$121,MATCH(F747,תמותה!$A$1:A$121,0),IF($B$9="זכר",2,4)),1),0)</f>
        <v>0</v>
      </c>
      <c r="P747">
        <f>IF($B$14,_xlfn.IFNA(INDEX('שיפור תמותה'!$A$1:$E$8743,MATCH(F747&amp;G747,'שיפור תמותה'!$C$1:$C$8743,0),IF($B$9="זכר",4,5)),1),0)</f>
        <v>0</v>
      </c>
      <c r="Q747">
        <f>IF($B$14,_xlfn.IFNA(INDEX('שיפור תמותה'!$A$1:$E$8743,MATCH(F747&amp;G747-1,'שיפור תמותה'!$C$1:$C$8743,0),IF($B$9="זכר",4,5)),1),0)</f>
        <v>0</v>
      </c>
      <c r="R747">
        <f t="shared" si="278"/>
        <v>0</v>
      </c>
      <c r="S747">
        <f t="shared" si="279"/>
        <v>0</v>
      </c>
      <c r="T747">
        <f t="shared" si="292"/>
        <v>0</v>
      </c>
      <c r="U747">
        <f t="shared" si="280"/>
        <v>0</v>
      </c>
      <c r="V747">
        <f t="shared" si="281"/>
        <v>0</v>
      </c>
      <c r="W747">
        <f t="shared" si="293"/>
        <v>0</v>
      </c>
      <c r="X747">
        <f>IF($B$15,_xlfn.IFNA(INDEX(תמותה!$A$1:$E$121,MATCH(U747,תמותה!$A$1:A$121,0),IF($B$11="זכר",2,4)),1),0)</f>
        <v>0</v>
      </c>
      <c r="Y747">
        <f>IF($B$15,_xlfn.IFNA(INDEX('שיפור תמותה'!$A$1:$E$8743,MATCH(U747&amp;V747,'שיפור תמותה'!$C$1:$C$8743,0),IF($B$11="זכר",4,5)),1),0)</f>
        <v>0</v>
      </c>
      <c r="Z747">
        <f>IF($B$15,_xlfn.IFNA(INDEX('שיפור תמותה'!$A$1:$E$8743,MATCH(U747&amp;V747-1,'שיפור תמותה'!$C$1:$C$8743,0),IF($B$11="זכר",4,5)),1),0)</f>
        <v>0</v>
      </c>
      <c r="AA747">
        <f t="shared" si="282"/>
        <v>0</v>
      </c>
      <c r="AB747">
        <f t="shared" si="294"/>
        <v>0</v>
      </c>
      <c r="AC747">
        <f>IF($B$15,_xlfn.IFNA(INDEX(תמותה!$A$1:$E$121,MATCH(U747,תמותה!$A$1:A$121,0),IF($B$11="זכר",3,5)),1),0)</f>
        <v>0</v>
      </c>
      <c r="AD747">
        <f t="shared" si="283"/>
        <v>0</v>
      </c>
      <c r="AE747">
        <f t="shared" si="284"/>
        <v>0</v>
      </c>
      <c r="AF747">
        <f t="shared" si="295"/>
        <v>0</v>
      </c>
      <c r="AG747">
        <f t="shared" si="296"/>
        <v>0</v>
      </c>
      <c r="AH747">
        <f t="shared" si="297"/>
        <v>0</v>
      </c>
      <c r="AI747">
        <f t="shared" si="298"/>
        <v>0</v>
      </c>
      <c r="AJ747">
        <f t="shared" si="299"/>
        <v>0</v>
      </c>
    </row>
    <row r="748" spans="5:36" x14ac:dyDescent="0.2">
      <c r="E748">
        <f t="shared" si="285"/>
        <v>0</v>
      </c>
      <c r="F748">
        <f t="shared" si="275"/>
        <v>0</v>
      </c>
      <c r="G748">
        <f t="shared" si="276"/>
        <v>0</v>
      </c>
      <c r="H748">
        <f t="shared" si="277"/>
        <v>0</v>
      </c>
      <c r="I748">
        <f t="shared" si="286"/>
        <v>0</v>
      </c>
      <c r="J748">
        <f t="shared" si="287"/>
        <v>0</v>
      </c>
      <c r="K748">
        <f t="shared" si="288"/>
        <v>0</v>
      </c>
      <c r="L748">
        <f t="shared" si="289"/>
        <v>0</v>
      </c>
      <c r="M748">
        <f t="shared" si="290"/>
        <v>0</v>
      </c>
      <c r="N748">
        <f t="shared" si="291"/>
        <v>0</v>
      </c>
      <c r="O748">
        <f>IF($B$14,_xlfn.IFNA(INDEX(תמותה!$A$1:$E$121,MATCH(F748,תמותה!$A$1:A$121,0),IF($B$9="זכר",2,4)),1),0)</f>
        <v>0</v>
      </c>
      <c r="P748">
        <f>IF($B$14,_xlfn.IFNA(INDEX('שיפור תמותה'!$A$1:$E$8743,MATCH(F748&amp;G748,'שיפור תמותה'!$C$1:$C$8743,0),IF($B$9="זכר",4,5)),1),0)</f>
        <v>0</v>
      </c>
      <c r="Q748">
        <f>IF($B$14,_xlfn.IFNA(INDEX('שיפור תמותה'!$A$1:$E$8743,MATCH(F748&amp;G748-1,'שיפור תמותה'!$C$1:$C$8743,0),IF($B$9="זכר",4,5)),1),0)</f>
        <v>0</v>
      </c>
      <c r="R748">
        <f t="shared" si="278"/>
        <v>0</v>
      </c>
      <c r="S748">
        <f t="shared" si="279"/>
        <v>0</v>
      </c>
      <c r="T748">
        <f t="shared" si="292"/>
        <v>0</v>
      </c>
      <c r="U748">
        <f t="shared" si="280"/>
        <v>0</v>
      </c>
      <c r="V748">
        <f t="shared" si="281"/>
        <v>0</v>
      </c>
      <c r="W748">
        <f t="shared" si="293"/>
        <v>0</v>
      </c>
      <c r="X748">
        <f>IF($B$15,_xlfn.IFNA(INDEX(תמותה!$A$1:$E$121,MATCH(U748,תמותה!$A$1:A$121,0),IF($B$11="זכר",2,4)),1),0)</f>
        <v>0</v>
      </c>
      <c r="Y748">
        <f>IF($B$15,_xlfn.IFNA(INDEX('שיפור תמותה'!$A$1:$E$8743,MATCH(U748&amp;V748,'שיפור תמותה'!$C$1:$C$8743,0),IF($B$11="זכר",4,5)),1),0)</f>
        <v>0</v>
      </c>
      <c r="Z748">
        <f>IF($B$15,_xlfn.IFNA(INDEX('שיפור תמותה'!$A$1:$E$8743,MATCH(U748&amp;V748-1,'שיפור תמותה'!$C$1:$C$8743,0),IF($B$11="זכר",4,5)),1),0)</f>
        <v>0</v>
      </c>
      <c r="AA748">
        <f t="shared" si="282"/>
        <v>0</v>
      </c>
      <c r="AB748">
        <f t="shared" si="294"/>
        <v>0</v>
      </c>
      <c r="AC748">
        <f>IF($B$15,_xlfn.IFNA(INDEX(תמותה!$A$1:$E$121,MATCH(U748,תמותה!$A$1:A$121,0),IF($B$11="זכר",3,5)),1),0)</f>
        <v>0</v>
      </c>
      <c r="AD748">
        <f t="shared" si="283"/>
        <v>0</v>
      </c>
      <c r="AE748">
        <f t="shared" si="284"/>
        <v>0</v>
      </c>
      <c r="AF748">
        <f t="shared" si="295"/>
        <v>0</v>
      </c>
      <c r="AG748">
        <f t="shared" si="296"/>
        <v>0</v>
      </c>
      <c r="AH748">
        <f t="shared" si="297"/>
        <v>0</v>
      </c>
      <c r="AI748">
        <f t="shared" si="298"/>
        <v>0</v>
      </c>
      <c r="AJ748">
        <f t="shared" si="299"/>
        <v>0</v>
      </c>
    </row>
    <row r="749" spans="5:36" x14ac:dyDescent="0.2">
      <c r="E749">
        <f t="shared" si="285"/>
        <v>0</v>
      </c>
      <c r="F749">
        <f t="shared" si="275"/>
        <v>0</v>
      </c>
      <c r="G749">
        <f t="shared" si="276"/>
        <v>0</v>
      </c>
      <c r="H749">
        <f t="shared" si="277"/>
        <v>0</v>
      </c>
      <c r="I749">
        <f t="shared" si="286"/>
        <v>0</v>
      </c>
      <c r="J749">
        <f t="shared" si="287"/>
        <v>0</v>
      </c>
      <c r="K749">
        <f t="shared" si="288"/>
        <v>0</v>
      </c>
      <c r="L749">
        <f t="shared" si="289"/>
        <v>0</v>
      </c>
      <c r="M749">
        <f t="shared" si="290"/>
        <v>0</v>
      </c>
      <c r="N749">
        <f t="shared" si="291"/>
        <v>0</v>
      </c>
      <c r="O749">
        <f>IF($B$14,_xlfn.IFNA(INDEX(תמותה!$A$1:$E$121,MATCH(F749,תמותה!$A$1:A$121,0),IF($B$9="זכר",2,4)),1),0)</f>
        <v>0</v>
      </c>
      <c r="P749">
        <f>IF($B$14,_xlfn.IFNA(INDEX('שיפור תמותה'!$A$1:$E$8743,MATCH(F749&amp;G749,'שיפור תמותה'!$C$1:$C$8743,0),IF($B$9="זכר",4,5)),1),0)</f>
        <v>0</v>
      </c>
      <c r="Q749">
        <f>IF($B$14,_xlfn.IFNA(INDEX('שיפור תמותה'!$A$1:$E$8743,MATCH(F749&amp;G749-1,'שיפור תמותה'!$C$1:$C$8743,0),IF($B$9="זכר",4,5)),1),0)</f>
        <v>0</v>
      </c>
      <c r="R749">
        <f t="shared" si="278"/>
        <v>0</v>
      </c>
      <c r="S749">
        <f t="shared" si="279"/>
        <v>0</v>
      </c>
      <c r="T749">
        <f t="shared" si="292"/>
        <v>0</v>
      </c>
      <c r="U749">
        <f t="shared" si="280"/>
        <v>0</v>
      </c>
      <c r="V749">
        <f t="shared" si="281"/>
        <v>0</v>
      </c>
      <c r="W749">
        <f t="shared" si="293"/>
        <v>0</v>
      </c>
      <c r="X749">
        <f>IF($B$15,_xlfn.IFNA(INDEX(תמותה!$A$1:$E$121,MATCH(U749,תמותה!$A$1:A$121,0),IF($B$11="זכר",2,4)),1),0)</f>
        <v>0</v>
      </c>
      <c r="Y749">
        <f>IF($B$15,_xlfn.IFNA(INDEX('שיפור תמותה'!$A$1:$E$8743,MATCH(U749&amp;V749,'שיפור תמותה'!$C$1:$C$8743,0),IF($B$11="זכר",4,5)),1),0)</f>
        <v>0</v>
      </c>
      <c r="Z749">
        <f>IF($B$15,_xlfn.IFNA(INDEX('שיפור תמותה'!$A$1:$E$8743,MATCH(U749&amp;V749-1,'שיפור תמותה'!$C$1:$C$8743,0),IF($B$11="זכר",4,5)),1),0)</f>
        <v>0</v>
      </c>
      <c r="AA749">
        <f t="shared" si="282"/>
        <v>0</v>
      </c>
      <c r="AB749">
        <f t="shared" si="294"/>
        <v>0</v>
      </c>
      <c r="AC749">
        <f>IF($B$15,_xlfn.IFNA(INDEX(תמותה!$A$1:$E$121,MATCH(U749,תמותה!$A$1:A$121,0),IF($B$11="זכר",3,5)),1),0)</f>
        <v>0</v>
      </c>
      <c r="AD749">
        <f t="shared" si="283"/>
        <v>0</v>
      </c>
      <c r="AE749">
        <f t="shared" si="284"/>
        <v>0</v>
      </c>
      <c r="AF749">
        <f t="shared" si="295"/>
        <v>0</v>
      </c>
      <c r="AG749">
        <f t="shared" si="296"/>
        <v>0</v>
      </c>
      <c r="AH749">
        <f t="shared" si="297"/>
        <v>0</v>
      </c>
      <c r="AI749">
        <f t="shared" si="298"/>
        <v>0</v>
      </c>
      <c r="AJ749">
        <f t="shared" si="299"/>
        <v>0</v>
      </c>
    </row>
    <row r="750" spans="5:36" x14ac:dyDescent="0.2">
      <c r="E750">
        <f t="shared" si="285"/>
        <v>0</v>
      </c>
      <c r="F750">
        <f t="shared" si="275"/>
        <v>0</v>
      </c>
      <c r="G750">
        <f t="shared" si="276"/>
        <v>0</v>
      </c>
      <c r="H750">
        <f t="shared" si="277"/>
        <v>0</v>
      </c>
      <c r="I750">
        <f t="shared" si="286"/>
        <v>0</v>
      </c>
      <c r="J750">
        <f t="shared" si="287"/>
        <v>0</v>
      </c>
      <c r="K750">
        <f t="shared" si="288"/>
        <v>0</v>
      </c>
      <c r="L750">
        <f t="shared" si="289"/>
        <v>0</v>
      </c>
      <c r="M750">
        <f t="shared" si="290"/>
        <v>0</v>
      </c>
      <c r="N750">
        <f t="shared" si="291"/>
        <v>0</v>
      </c>
      <c r="O750">
        <f>IF($B$14,_xlfn.IFNA(INDEX(תמותה!$A$1:$E$121,MATCH(F750,תמותה!$A$1:A$121,0),IF($B$9="זכר",2,4)),1),0)</f>
        <v>0</v>
      </c>
      <c r="P750">
        <f>IF($B$14,_xlfn.IFNA(INDEX('שיפור תמותה'!$A$1:$E$8743,MATCH(F750&amp;G750,'שיפור תמותה'!$C$1:$C$8743,0),IF($B$9="זכר",4,5)),1),0)</f>
        <v>0</v>
      </c>
      <c r="Q750">
        <f>IF($B$14,_xlfn.IFNA(INDEX('שיפור תמותה'!$A$1:$E$8743,MATCH(F750&amp;G750-1,'שיפור תמותה'!$C$1:$C$8743,0),IF($B$9="זכר",4,5)),1),0)</f>
        <v>0</v>
      </c>
      <c r="R750">
        <f t="shared" si="278"/>
        <v>0</v>
      </c>
      <c r="S750">
        <f t="shared" si="279"/>
        <v>0</v>
      </c>
      <c r="T750">
        <f t="shared" si="292"/>
        <v>0</v>
      </c>
      <c r="U750">
        <f t="shared" si="280"/>
        <v>0</v>
      </c>
      <c r="V750">
        <f t="shared" si="281"/>
        <v>0</v>
      </c>
      <c r="W750">
        <f t="shared" si="293"/>
        <v>0</v>
      </c>
      <c r="X750">
        <f>IF($B$15,_xlfn.IFNA(INDEX(תמותה!$A$1:$E$121,MATCH(U750,תמותה!$A$1:A$121,0),IF($B$11="זכר",2,4)),1),0)</f>
        <v>0</v>
      </c>
      <c r="Y750">
        <f>IF($B$15,_xlfn.IFNA(INDEX('שיפור תמותה'!$A$1:$E$8743,MATCH(U750&amp;V750,'שיפור תמותה'!$C$1:$C$8743,0),IF($B$11="זכר",4,5)),1),0)</f>
        <v>0</v>
      </c>
      <c r="Z750">
        <f>IF($B$15,_xlfn.IFNA(INDEX('שיפור תמותה'!$A$1:$E$8743,MATCH(U750&amp;V750-1,'שיפור תמותה'!$C$1:$C$8743,0),IF($B$11="זכר",4,5)),1),0)</f>
        <v>0</v>
      </c>
      <c r="AA750">
        <f t="shared" si="282"/>
        <v>0</v>
      </c>
      <c r="AB750">
        <f t="shared" si="294"/>
        <v>0</v>
      </c>
      <c r="AC750">
        <f>IF($B$15,_xlfn.IFNA(INDEX(תמותה!$A$1:$E$121,MATCH(U750,תמותה!$A$1:A$121,0),IF($B$11="זכר",3,5)),1),0)</f>
        <v>0</v>
      </c>
      <c r="AD750">
        <f t="shared" si="283"/>
        <v>0</v>
      </c>
      <c r="AE750">
        <f t="shared" si="284"/>
        <v>0</v>
      </c>
      <c r="AF750">
        <f t="shared" si="295"/>
        <v>0</v>
      </c>
      <c r="AG750">
        <f t="shared" si="296"/>
        <v>0</v>
      </c>
      <c r="AH750">
        <f t="shared" si="297"/>
        <v>0</v>
      </c>
      <c r="AI750">
        <f t="shared" si="298"/>
        <v>0</v>
      </c>
      <c r="AJ750">
        <f t="shared" si="299"/>
        <v>0</v>
      </c>
    </row>
    <row r="751" spans="5:36" x14ac:dyDescent="0.2">
      <c r="E751">
        <f t="shared" si="285"/>
        <v>0</v>
      </c>
      <c r="F751">
        <f t="shared" si="275"/>
        <v>0</v>
      </c>
      <c r="G751">
        <f t="shared" si="276"/>
        <v>0</v>
      </c>
      <c r="H751">
        <f t="shared" si="277"/>
        <v>0</v>
      </c>
      <c r="I751">
        <f t="shared" si="286"/>
        <v>0</v>
      </c>
      <c r="J751">
        <f t="shared" si="287"/>
        <v>0</v>
      </c>
      <c r="K751">
        <f t="shared" si="288"/>
        <v>0</v>
      </c>
      <c r="L751">
        <f t="shared" si="289"/>
        <v>0</v>
      </c>
      <c r="M751">
        <f t="shared" si="290"/>
        <v>0</v>
      </c>
      <c r="N751">
        <f t="shared" si="291"/>
        <v>0</v>
      </c>
      <c r="O751">
        <f>IF($B$14,_xlfn.IFNA(INDEX(תמותה!$A$1:$E$121,MATCH(F751,תמותה!$A$1:A$121,0),IF($B$9="זכר",2,4)),1),0)</f>
        <v>0</v>
      </c>
      <c r="P751">
        <f>IF($B$14,_xlfn.IFNA(INDEX('שיפור תמותה'!$A$1:$E$8743,MATCH(F751&amp;G751,'שיפור תמותה'!$C$1:$C$8743,0),IF($B$9="זכר",4,5)),1),0)</f>
        <v>0</v>
      </c>
      <c r="Q751">
        <f>IF($B$14,_xlfn.IFNA(INDEX('שיפור תמותה'!$A$1:$E$8743,MATCH(F751&amp;G751-1,'שיפור תמותה'!$C$1:$C$8743,0),IF($B$9="זכר",4,5)),1),0)</f>
        <v>0</v>
      </c>
      <c r="R751">
        <f t="shared" si="278"/>
        <v>0</v>
      </c>
      <c r="S751">
        <f t="shared" si="279"/>
        <v>0</v>
      </c>
      <c r="T751">
        <f t="shared" si="292"/>
        <v>0</v>
      </c>
      <c r="U751">
        <f t="shared" si="280"/>
        <v>0</v>
      </c>
      <c r="V751">
        <f t="shared" si="281"/>
        <v>0</v>
      </c>
      <c r="W751">
        <f t="shared" si="293"/>
        <v>0</v>
      </c>
      <c r="X751">
        <f>IF($B$15,_xlfn.IFNA(INDEX(תמותה!$A$1:$E$121,MATCH(U751,תמותה!$A$1:A$121,0),IF($B$11="זכר",2,4)),1),0)</f>
        <v>0</v>
      </c>
      <c r="Y751">
        <f>IF($B$15,_xlfn.IFNA(INDEX('שיפור תמותה'!$A$1:$E$8743,MATCH(U751&amp;V751,'שיפור תמותה'!$C$1:$C$8743,0),IF($B$11="זכר",4,5)),1),0)</f>
        <v>0</v>
      </c>
      <c r="Z751">
        <f>IF($B$15,_xlfn.IFNA(INDEX('שיפור תמותה'!$A$1:$E$8743,MATCH(U751&amp;V751-1,'שיפור תמותה'!$C$1:$C$8743,0),IF($B$11="זכר",4,5)),1),0)</f>
        <v>0</v>
      </c>
      <c r="AA751">
        <f t="shared" si="282"/>
        <v>0</v>
      </c>
      <c r="AB751">
        <f t="shared" si="294"/>
        <v>0</v>
      </c>
      <c r="AC751">
        <f>IF($B$15,_xlfn.IFNA(INDEX(תמותה!$A$1:$E$121,MATCH(U751,תמותה!$A$1:A$121,0),IF($B$11="זכר",3,5)),1),0)</f>
        <v>0</v>
      </c>
      <c r="AD751">
        <f t="shared" si="283"/>
        <v>0</v>
      </c>
      <c r="AE751">
        <f t="shared" si="284"/>
        <v>0</v>
      </c>
      <c r="AF751">
        <f t="shared" si="295"/>
        <v>0</v>
      </c>
      <c r="AG751">
        <f t="shared" si="296"/>
        <v>0</v>
      </c>
      <c r="AH751">
        <f t="shared" si="297"/>
        <v>0</v>
      </c>
      <c r="AI751">
        <f t="shared" si="298"/>
        <v>0</v>
      </c>
      <c r="AJ751">
        <f t="shared" si="299"/>
        <v>0</v>
      </c>
    </row>
    <row r="752" spans="5:36" x14ac:dyDescent="0.2">
      <c r="E752">
        <f t="shared" si="285"/>
        <v>0</v>
      </c>
      <c r="F752">
        <f t="shared" si="275"/>
        <v>0</v>
      </c>
      <c r="G752">
        <f t="shared" si="276"/>
        <v>0</v>
      </c>
      <c r="H752">
        <f t="shared" si="277"/>
        <v>0</v>
      </c>
      <c r="I752">
        <f t="shared" si="286"/>
        <v>0</v>
      </c>
      <c r="J752">
        <f t="shared" si="287"/>
        <v>0</v>
      </c>
      <c r="K752">
        <f t="shared" si="288"/>
        <v>0</v>
      </c>
      <c r="L752">
        <f t="shared" si="289"/>
        <v>0</v>
      </c>
      <c r="M752">
        <f t="shared" si="290"/>
        <v>0</v>
      </c>
      <c r="N752">
        <f t="shared" si="291"/>
        <v>0</v>
      </c>
      <c r="O752">
        <f>IF($B$14,_xlfn.IFNA(INDEX(תמותה!$A$1:$E$121,MATCH(F752,תמותה!$A$1:A$121,0),IF($B$9="זכר",2,4)),1),0)</f>
        <v>0</v>
      </c>
      <c r="P752">
        <f>IF($B$14,_xlfn.IFNA(INDEX('שיפור תמותה'!$A$1:$E$8743,MATCH(F752&amp;G752,'שיפור תמותה'!$C$1:$C$8743,0),IF($B$9="זכר",4,5)),1),0)</f>
        <v>0</v>
      </c>
      <c r="Q752">
        <f>IF($B$14,_xlfn.IFNA(INDEX('שיפור תמותה'!$A$1:$E$8743,MATCH(F752&amp;G752-1,'שיפור תמותה'!$C$1:$C$8743,0),IF($B$9="זכר",4,5)),1),0)</f>
        <v>0</v>
      </c>
      <c r="R752">
        <f t="shared" si="278"/>
        <v>0</v>
      </c>
      <c r="S752">
        <f t="shared" si="279"/>
        <v>0</v>
      </c>
      <c r="T752">
        <f t="shared" si="292"/>
        <v>0</v>
      </c>
      <c r="U752">
        <f t="shared" si="280"/>
        <v>0</v>
      </c>
      <c r="V752">
        <f t="shared" si="281"/>
        <v>0</v>
      </c>
      <c r="W752">
        <f t="shared" si="293"/>
        <v>0</v>
      </c>
      <c r="X752">
        <f>IF($B$15,_xlfn.IFNA(INDEX(תמותה!$A$1:$E$121,MATCH(U752,תמותה!$A$1:A$121,0),IF($B$11="זכר",2,4)),1),0)</f>
        <v>0</v>
      </c>
      <c r="Y752">
        <f>IF($B$15,_xlfn.IFNA(INDEX('שיפור תמותה'!$A$1:$E$8743,MATCH(U752&amp;V752,'שיפור תמותה'!$C$1:$C$8743,0),IF($B$11="זכר",4,5)),1),0)</f>
        <v>0</v>
      </c>
      <c r="Z752">
        <f>IF($B$15,_xlfn.IFNA(INDEX('שיפור תמותה'!$A$1:$E$8743,MATCH(U752&amp;V752-1,'שיפור תמותה'!$C$1:$C$8743,0),IF($B$11="זכר",4,5)),1),0)</f>
        <v>0</v>
      </c>
      <c r="AA752">
        <f t="shared" si="282"/>
        <v>0</v>
      </c>
      <c r="AB752">
        <f t="shared" si="294"/>
        <v>0</v>
      </c>
      <c r="AC752">
        <f>IF($B$15,_xlfn.IFNA(INDEX(תמותה!$A$1:$E$121,MATCH(U752,תמותה!$A$1:A$121,0),IF($B$11="זכר",3,5)),1),0)</f>
        <v>0</v>
      </c>
      <c r="AD752">
        <f t="shared" si="283"/>
        <v>0</v>
      </c>
      <c r="AE752">
        <f t="shared" si="284"/>
        <v>0</v>
      </c>
      <c r="AF752">
        <f t="shared" si="295"/>
        <v>0</v>
      </c>
      <c r="AG752">
        <f t="shared" si="296"/>
        <v>0</v>
      </c>
      <c r="AH752">
        <f t="shared" si="297"/>
        <v>0</v>
      </c>
      <c r="AI752">
        <f t="shared" si="298"/>
        <v>0</v>
      </c>
      <c r="AJ752">
        <f t="shared" si="299"/>
        <v>0</v>
      </c>
    </row>
    <row r="753" spans="5:36" x14ac:dyDescent="0.2">
      <c r="E753">
        <f t="shared" si="285"/>
        <v>0</v>
      </c>
      <c r="F753">
        <f t="shared" si="275"/>
        <v>0</v>
      </c>
      <c r="G753">
        <f t="shared" si="276"/>
        <v>0</v>
      </c>
      <c r="H753">
        <f t="shared" si="277"/>
        <v>0</v>
      </c>
      <c r="I753">
        <f t="shared" si="286"/>
        <v>0</v>
      </c>
      <c r="J753">
        <f t="shared" si="287"/>
        <v>0</v>
      </c>
      <c r="K753">
        <f t="shared" si="288"/>
        <v>0</v>
      </c>
      <c r="L753">
        <f t="shared" si="289"/>
        <v>0</v>
      </c>
      <c r="M753">
        <f t="shared" si="290"/>
        <v>0</v>
      </c>
      <c r="N753">
        <f t="shared" si="291"/>
        <v>0</v>
      </c>
      <c r="O753">
        <f>IF($B$14,_xlfn.IFNA(INDEX(תמותה!$A$1:$E$121,MATCH(F753,תמותה!$A$1:A$121,0),IF($B$9="זכר",2,4)),1),0)</f>
        <v>0</v>
      </c>
      <c r="P753">
        <f>IF($B$14,_xlfn.IFNA(INDEX('שיפור תמותה'!$A$1:$E$8743,MATCH(F753&amp;G753,'שיפור תמותה'!$C$1:$C$8743,0),IF($B$9="זכר",4,5)),1),0)</f>
        <v>0</v>
      </c>
      <c r="Q753">
        <f>IF($B$14,_xlfn.IFNA(INDEX('שיפור תמותה'!$A$1:$E$8743,MATCH(F753&amp;G753-1,'שיפור תמותה'!$C$1:$C$8743,0),IF($B$9="זכר",4,5)),1),0)</f>
        <v>0</v>
      </c>
      <c r="R753">
        <f t="shared" si="278"/>
        <v>0</v>
      </c>
      <c r="S753">
        <f t="shared" si="279"/>
        <v>0</v>
      </c>
      <c r="T753">
        <f t="shared" si="292"/>
        <v>0</v>
      </c>
      <c r="U753">
        <f t="shared" si="280"/>
        <v>0</v>
      </c>
      <c r="V753">
        <f t="shared" si="281"/>
        <v>0</v>
      </c>
      <c r="W753">
        <f t="shared" si="293"/>
        <v>0</v>
      </c>
      <c r="X753">
        <f>IF($B$15,_xlfn.IFNA(INDEX(תמותה!$A$1:$E$121,MATCH(U753,תמותה!$A$1:A$121,0),IF($B$11="זכר",2,4)),1),0)</f>
        <v>0</v>
      </c>
      <c r="Y753">
        <f>IF($B$15,_xlfn.IFNA(INDEX('שיפור תמותה'!$A$1:$E$8743,MATCH(U753&amp;V753,'שיפור תמותה'!$C$1:$C$8743,0),IF($B$11="זכר",4,5)),1),0)</f>
        <v>0</v>
      </c>
      <c r="Z753">
        <f>IF($B$15,_xlfn.IFNA(INDEX('שיפור תמותה'!$A$1:$E$8743,MATCH(U753&amp;V753-1,'שיפור תמותה'!$C$1:$C$8743,0),IF($B$11="זכר",4,5)),1),0)</f>
        <v>0</v>
      </c>
      <c r="AA753">
        <f t="shared" si="282"/>
        <v>0</v>
      </c>
      <c r="AB753">
        <f t="shared" si="294"/>
        <v>0</v>
      </c>
      <c r="AC753">
        <f>IF($B$15,_xlfn.IFNA(INDEX(תמותה!$A$1:$E$121,MATCH(U753,תמותה!$A$1:A$121,0),IF($B$11="זכר",3,5)),1),0)</f>
        <v>0</v>
      </c>
      <c r="AD753">
        <f t="shared" si="283"/>
        <v>0</v>
      </c>
      <c r="AE753">
        <f t="shared" si="284"/>
        <v>0</v>
      </c>
      <c r="AF753">
        <f t="shared" si="295"/>
        <v>0</v>
      </c>
      <c r="AG753">
        <f t="shared" si="296"/>
        <v>0</v>
      </c>
      <c r="AH753">
        <f t="shared" si="297"/>
        <v>0</v>
      </c>
      <c r="AI753">
        <f t="shared" si="298"/>
        <v>0</v>
      </c>
      <c r="AJ753">
        <f t="shared" si="299"/>
        <v>0</v>
      </c>
    </row>
    <row r="754" spans="5:36" x14ac:dyDescent="0.2">
      <c r="E754">
        <f t="shared" si="285"/>
        <v>0</v>
      </c>
      <c r="F754">
        <f t="shared" si="275"/>
        <v>0</v>
      </c>
      <c r="G754">
        <f t="shared" si="276"/>
        <v>0</v>
      </c>
      <c r="H754">
        <f t="shared" si="277"/>
        <v>0</v>
      </c>
      <c r="I754">
        <f t="shared" si="286"/>
        <v>0</v>
      </c>
      <c r="J754">
        <f t="shared" si="287"/>
        <v>0</v>
      </c>
      <c r="K754">
        <f t="shared" si="288"/>
        <v>0</v>
      </c>
      <c r="L754">
        <f t="shared" si="289"/>
        <v>0</v>
      </c>
      <c r="M754">
        <f t="shared" si="290"/>
        <v>0</v>
      </c>
      <c r="N754">
        <f t="shared" si="291"/>
        <v>0</v>
      </c>
      <c r="O754">
        <f>IF($B$14,_xlfn.IFNA(INDEX(תמותה!$A$1:$E$121,MATCH(F754,תמותה!$A$1:A$121,0),IF($B$9="זכר",2,4)),1),0)</f>
        <v>0</v>
      </c>
      <c r="P754">
        <f>IF($B$14,_xlfn.IFNA(INDEX('שיפור תמותה'!$A$1:$E$8743,MATCH(F754&amp;G754,'שיפור תמותה'!$C$1:$C$8743,0),IF($B$9="זכר",4,5)),1),0)</f>
        <v>0</v>
      </c>
      <c r="Q754">
        <f>IF($B$14,_xlfn.IFNA(INDEX('שיפור תמותה'!$A$1:$E$8743,MATCH(F754&amp;G754-1,'שיפור תמותה'!$C$1:$C$8743,0),IF($B$9="זכר",4,5)),1),0)</f>
        <v>0</v>
      </c>
      <c r="R754">
        <f t="shared" si="278"/>
        <v>0</v>
      </c>
      <c r="S754">
        <f t="shared" si="279"/>
        <v>0</v>
      </c>
      <c r="T754">
        <f t="shared" si="292"/>
        <v>0</v>
      </c>
      <c r="U754">
        <f t="shared" si="280"/>
        <v>0</v>
      </c>
      <c r="V754">
        <f t="shared" si="281"/>
        <v>0</v>
      </c>
      <c r="W754">
        <f t="shared" si="293"/>
        <v>0</v>
      </c>
      <c r="X754">
        <f>IF($B$15,_xlfn.IFNA(INDEX(תמותה!$A$1:$E$121,MATCH(U754,תמותה!$A$1:A$121,0),IF($B$11="זכר",2,4)),1),0)</f>
        <v>0</v>
      </c>
      <c r="Y754">
        <f>IF($B$15,_xlfn.IFNA(INDEX('שיפור תמותה'!$A$1:$E$8743,MATCH(U754&amp;V754,'שיפור תמותה'!$C$1:$C$8743,0),IF($B$11="זכר",4,5)),1),0)</f>
        <v>0</v>
      </c>
      <c r="Z754">
        <f>IF($B$15,_xlfn.IFNA(INDEX('שיפור תמותה'!$A$1:$E$8743,MATCH(U754&amp;V754-1,'שיפור תמותה'!$C$1:$C$8743,0),IF($B$11="זכר",4,5)),1),0)</f>
        <v>0</v>
      </c>
      <c r="AA754">
        <f t="shared" si="282"/>
        <v>0</v>
      </c>
      <c r="AB754">
        <f t="shared" si="294"/>
        <v>0</v>
      </c>
      <c r="AC754">
        <f>IF($B$15,_xlfn.IFNA(INDEX(תמותה!$A$1:$E$121,MATCH(U754,תמותה!$A$1:A$121,0),IF($B$11="זכר",3,5)),1),0)</f>
        <v>0</v>
      </c>
      <c r="AD754">
        <f t="shared" si="283"/>
        <v>0</v>
      </c>
      <c r="AE754">
        <f t="shared" si="284"/>
        <v>0</v>
      </c>
      <c r="AF754">
        <f t="shared" si="295"/>
        <v>0</v>
      </c>
      <c r="AG754">
        <f t="shared" si="296"/>
        <v>0</v>
      </c>
      <c r="AH754">
        <f t="shared" si="297"/>
        <v>0</v>
      </c>
      <c r="AI754">
        <f t="shared" si="298"/>
        <v>0</v>
      </c>
      <c r="AJ754">
        <f t="shared" si="299"/>
        <v>0</v>
      </c>
    </row>
    <row r="755" spans="5:36" x14ac:dyDescent="0.2">
      <c r="E755">
        <f t="shared" si="285"/>
        <v>0</v>
      </c>
      <c r="F755">
        <f t="shared" si="275"/>
        <v>0</v>
      </c>
      <c r="G755">
        <f t="shared" si="276"/>
        <v>0</v>
      </c>
      <c r="H755">
        <f t="shared" si="277"/>
        <v>0</v>
      </c>
      <c r="I755">
        <f t="shared" si="286"/>
        <v>0</v>
      </c>
      <c r="J755">
        <f t="shared" si="287"/>
        <v>0</v>
      </c>
      <c r="K755">
        <f t="shared" si="288"/>
        <v>0</v>
      </c>
      <c r="L755">
        <f t="shared" si="289"/>
        <v>0</v>
      </c>
      <c r="M755">
        <f t="shared" si="290"/>
        <v>0</v>
      </c>
      <c r="N755">
        <f t="shared" si="291"/>
        <v>0</v>
      </c>
      <c r="O755">
        <f>IF($B$14,_xlfn.IFNA(INDEX(תמותה!$A$1:$E$121,MATCH(F755,תמותה!$A$1:A$121,0),IF($B$9="זכר",2,4)),1),0)</f>
        <v>0</v>
      </c>
      <c r="P755">
        <f>IF($B$14,_xlfn.IFNA(INDEX('שיפור תמותה'!$A$1:$E$8743,MATCH(F755&amp;G755,'שיפור תמותה'!$C$1:$C$8743,0),IF($B$9="זכר",4,5)),1),0)</f>
        <v>0</v>
      </c>
      <c r="Q755">
        <f>IF($B$14,_xlfn.IFNA(INDEX('שיפור תמותה'!$A$1:$E$8743,MATCH(F755&amp;G755-1,'שיפור תמותה'!$C$1:$C$8743,0),IF($B$9="זכר",4,5)),1),0)</f>
        <v>0</v>
      </c>
      <c r="R755">
        <f t="shared" si="278"/>
        <v>0</v>
      </c>
      <c r="S755">
        <f t="shared" si="279"/>
        <v>0</v>
      </c>
      <c r="T755">
        <f t="shared" si="292"/>
        <v>0</v>
      </c>
      <c r="U755">
        <f t="shared" si="280"/>
        <v>0</v>
      </c>
      <c r="V755">
        <f t="shared" si="281"/>
        <v>0</v>
      </c>
      <c r="W755">
        <f t="shared" si="293"/>
        <v>0</v>
      </c>
      <c r="X755">
        <f>IF($B$15,_xlfn.IFNA(INDEX(תמותה!$A$1:$E$121,MATCH(U755,תמותה!$A$1:A$121,0),IF($B$11="זכר",2,4)),1),0)</f>
        <v>0</v>
      </c>
      <c r="Y755">
        <f>IF($B$15,_xlfn.IFNA(INDEX('שיפור תמותה'!$A$1:$E$8743,MATCH(U755&amp;V755,'שיפור תמותה'!$C$1:$C$8743,0),IF($B$11="זכר",4,5)),1),0)</f>
        <v>0</v>
      </c>
      <c r="Z755">
        <f>IF($B$15,_xlfn.IFNA(INDEX('שיפור תמותה'!$A$1:$E$8743,MATCH(U755&amp;V755-1,'שיפור תמותה'!$C$1:$C$8743,0),IF($B$11="זכר",4,5)),1),0)</f>
        <v>0</v>
      </c>
      <c r="AA755">
        <f t="shared" si="282"/>
        <v>0</v>
      </c>
      <c r="AB755">
        <f t="shared" si="294"/>
        <v>0</v>
      </c>
      <c r="AC755">
        <f>IF($B$15,_xlfn.IFNA(INDEX(תמותה!$A$1:$E$121,MATCH(U755,תמותה!$A$1:A$121,0),IF($B$11="זכר",3,5)),1),0)</f>
        <v>0</v>
      </c>
      <c r="AD755">
        <f t="shared" si="283"/>
        <v>0</v>
      </c>
      <c r="AE755">
        <f t="shared" si="284"/>
        <v>0</v>
      </c>
      <c r="AF755">
        <f t="shared" si="295"/>
        <v>0</v>
      </c>
      <c r="AG755">
        <f t="shared" si="296"/>
        <v>0</v>
      </c>
      <c r="AH755">
        <f t="shared" si="297"/>
        <v>0</v>
      </c>
      <c r="AI755">
        <f t="shared" si="298"/>
        <v>0</v>
      </c>
      <c r="AJ755">
        <f t="shared" si="299"/>
        <v>0</v>
      </c>
    </row>
    <row r="756" spans="5:36" x14ac:dyDescent="0.2">
      <c r="E756">
        <f t="shared" si="285"/>
        <v>0</v>
      </c>
      <c r="F756">
        <f t="shared" si="275"/>
        <v>0</v>
      </c>
      <c r="G756">
        <f t="shared" si="276"/>
        <v>0</v>
      </c>
      <c r="H756">
        <f t="shared" si="277"/>
        <v>0</v>
      </c>
      <c r="I756">
        <f t="shared" si="286"/>
        <v>0</v>
      </c>
      <c r="J756">
        <f t="shared" si="287"/>
        <v>0</v>
      </c>
      <c r="K756">
        <f t="shared" si="288"/>
        <v>0</v>
      </c>
      <c r="L756">
        <f t="shared" si="289"/>
        <v>0</v>
      </c>
      <c r="M756">
        <f t="shared" si="290"/>
        <v>0</v>
      </c>
      <c r="N756">
        <f t="shared" si="291"/>
        <v>0</v>
      </c>
      <c r="O756">
        <f>IF($B$14,_xlfn.IFNA(INDEX(תמותה!$A$1:$E$121,MATCH(F756,תמותה!$A$1:A$121,0),IF($B$9="זכר",2,4)),1),0)</f>
        <v>0</v>
      </c>
      <c r="P756">
        <f>IF($B$14,_xlfn.IFNA(INDEX('שיפור תמותה'!$A$1:$E$8743,MATCH(F756&amp;G756,'שיפור תמותה'!$C$1:$C$8743,0),IF($B$9="זכר",4,5)),1),0)</f>
        <v>0</v>
      </c>
      <c r="Q756">
        <f>IF($B$14,_xlfn.IFNA(INDEX('שיפור תמותה'!$A$1:$E$8743,MATCH(F756&amp;G756-1,'שיפור תמותה'!$C$1:$C$8743,0),IF($B$9="זכר",4,5)),1),0)</f>
        <v>0</v>
      </c>
      <c r="R756">
        <f t="shared" si="278"/>
        <v>0</v>
      </c>
      <c r="S756">
        <f t="shared" si="279"/>
        <v>0</v>
      </c>
      <c r="T756">
        <f t="shared" si="292"/>
        <v>0</v>
      </c>
      <c r="U756">
        <f t="shared" si="280"/>
        <v>0</v>
      </c>
      <c r="V756">
        <f t="shared" si="281"/>
        <v>0</v>
      </c>
      <c r="W756">
        <f t="shared" si="293"/>
        <v>0</v>
      </c>
      <c r="X756">
        <f>IF($B$15,_xlfn.IFNA(INDEX(תמותה!$A$1:$E$121,MATCH(U756,תמותה!$A$1:A$121,0),IF($B$11="זכר",2,4)),1),0)</f>
        <v>0</v>
      </c>
      <c r="Y756">
        <f>IF($B$15,_xlfn.IFNA(INDEX('שיפור תמותה'!$A$1:$E$8743,MATCH(U756&amp;V756,'שיפור תמותה'!$C$1:$C$8743,0),IF($B$11="זכר",4,5)),1),0)</f>
        <v>0</v>
      </c>
      <c r="Z756">
        <f>IF($B$15,_xlfn.IFNA(INDEX('שיפור תמותה'!$A$1:$E$8743,MATCH(U756&amp;V756-1,'שיפור תמותה'!$C$1:$C$8743,0),IF($B$11="זכר",4,5)),1),0)</f>
        <v>0</v>
      </c>
      <c r="AA756">
        <f t="shared" si="282"/>
        <v>0</v>
      </c>
      <c r="AB756">
        <f t="shared" si="294"/>
        <v>0</v>
      </c>
      <c r="AC756">
        <f>IF($B$15,_xlfn.IFNA(INDEX(תמותה!$A$1:$E$121,MATCH(U756,תמותה!$A$1:A$121,0),IF($B$11="זכר",3,5)),1),0)</f>
        <v>0</v>
      </c>
      <c r="AD756">
        <f t="shared" si="283"/>
        <v>0</v>
      </c>
      <c r="AE756">
        <f t="shared" si="284"/>
        <v>0</v>
      </c>
      <c r="AF756">
        <f t="shared" si="295"/>
        <v>0</v>
      </c>
      <c r="AG756">
        <f t="shared" si="296"/>
        <v>0</v>
      </c>
      <c r="AH756">
        <f t="shared" si="297"/>
        <v>0</v>
      </c>
      <c r="AI756">
        <f t="shared" si="298"/>
        <v>0</v>
      </c>
      <c r="AJ756">
        <f t="shared" si="299"/>
        <v>0</v>
      </c>
    </row>
    <row r="757" spans="5:36" x14ac:dyDescent="0.2">
      <c r="E757">
        <f t="shared" si="285"/>
        <v>0</v>
      </c>
      <c r="F757">
        <f t="shared" si="275"/>
        <v>0</v>
      </c>
      <c r="G757">
        <f t="shared" si="276"/>
        <v>0</v>
      </c>
      <c r="H757">
        <f t="shared" si="277"/>
        <v>0</v>
      </c>
      <c r="I757">
        <f t="shared" si="286"/>
        <v>0</v>
      </c>
      <c r="J757">
        <f t="shared" si="287"/>
        <v>0</v>
      </c>
      <c r="K757">
        <f t="shared" si="288"/>
        <v>0</v>
      </c>
      <c r="L757">
        <f t="shared" si="289"/>
        <v>0</v>
      </c>
      <c r="M757">
        <f t="shared" si="290"/>
        <v>0</v>
      </c>
      <c r="N757">
        <f t="shared" si="291"/>
        <v>0</v>
      </c>
      <c r="O757">
        <f>IF($B$14,_xlfn.IFNA(INDEX(תמותה!$A$1:$E$121,MATCH(F757,תמותה!$A$1:A$121,0),IF($B$9="זכר",2,4)),1),0)</f>
        <v>0</v>
      </c>
      <c r="P757">
        <f>IF($B$14,_xlfn.IFNA(INDEX('שיפור תמותה'!$A$1:$E$8743,MATCH(F757&amp;G757,'שיפור תמותה'!$C$1:$C$8743,0),IF($B$9="זכר",4,5)),1),0)</f>
        <v>0</v>
      </c>
      <c r="Q757">
        <f>IF($B$14,_xlfn.IFNA(INDEX('שיפור תמותה'!$A$1:$E$8743,MATCH(F757&amp;G757-1,'שיפור תמותה'!$C$1:$C$8743,0),IF($B$9="זכר",4,5)),1),0)</f>
        <v>0</v>
      </c>
      <c r="R757">
        <f t="shared" si="278"/>
        <v>0</v>
      </c>
      <c r="S757">
        <f t="shared" si="279"/>
        <v>0</v>
      </c>
      <c r="T757">
        <f t="shared" si="292"/>
        <v>0</v>
      </c>
      <c r="U757">
        <f t="shared" si="280"/>
        <v>0</v>
      </c>
      <c r="V757">
        <f t="shared" si="281"/>
        <v>0</v>
      </c>
      <c r="W757">
        <f t="shared" si="293"/>
        <v>0</v>
      </c>
      <c r="X757">
        <f>IF($B$15,_xlfn.IFNA(INDEX(תמותה!$A$1:$E$121,MATCH(U757,תמותה!$A$1:A$121,0),IF($B$11="זכר",2,4)),1),0)</f>
        <v>0</v>
      </c>
      <c r="Y757">
        <f>IF($B$15,_xlfn.IFNA(INDEX('שיפור תמותה'!$A$1:$E$8743,MATCH(U757&amp;V757,'שיפור תמותה'!$C$1:$C$8743,0),IF($B$11="זכר",4,5)),1),0)</f>
        <v>0</v>
      </c>
      <c r="Z757">
        <f>IF($B$15,_xlfn.IFNA(INDEX('שיפור תמותה'!$A$1:$E$8743,MATCH(U757&amp;V757-1,'שיפור תמותה'!$C$1:$C$8743,0),IF($B$11="זכר",4,5)),1),0)</f>
        <v>0</v>
      </c>
      <c r="AA757">
        <f t="shared" si="282"/>
        <v>0</v>
      </c>
      <c r="AB757">
        <f t="shared" si="294"/>
        <v>0</v>
      </c>
      <c r="AC757">
        <f>IF($B$15,_xlfn.IFNA(INDEX(תמותה!$A$1:$E$121,MATCH(U757,תמותה!$A$1:A$121,0),IF($B$11="זכר",3,5)),1),0)</f>
        <v>0</v>
      </c>
      <c r="AD757">
        <f t="shared" si="283"/>
        <v>0</v>
      </c>
      <c r="AE757">
        <f t="shared" si="284"/>
        <v>0</v>
      </c>
      <c r="AF757">
        <f t="shared" si="295"/>
        <v>0</v>
      </c>
      <c r="AG757">
        <f t="shared" si="296"/>
        <v>0</v>
      </c>
      <c r="AH757">
        <f t="shared" si="297"/>
        <v>0</v>
      </c>
      <c r="AI757">
        <f t="shared" si="298"/>
        <v>0</v>
      </c>
      <c r="AJ757">
        <f t="shared" si="299"/>
        <v>0</v>
      </c>
    </row>
    <row r="758" spans="5:36" x14ac:dyDescent="0.2">
      <c r="E758">
        <f t="shared" si="285"/>
        <v>0</v>
      </c>
      <c r="F758">
        <f t="shared" si="275"/>
        <v>0</v>
      </c>
      <c r="G758">
        <f t="shared" si="276"/>
        <v>0</v>
      </c>
      <c r="H758">
        <f t="shared" si="277"/>
        <v>0</v>
      </c>
      <c r="I758">
        <f t="shared" si="286"/>
        <v>0</v>
      </c>
      <c r="J758">
        <f t="shared" si="287"/>
        <v>0</v>
      </c>
      <c r="K758">
        <f t="shared" si="288"/>
        <v>0</v>
      </c>
      <c r="L758">
        <f t="shared" si="289"/>
        <v>0</v>
      </c>
      <c r="M758">
        <f t="shared" si="290"/>
        <v>0</v>
      </c>
      <c r="N758">
        <f t="shared" si="291"/>
        <v>0</v>
      </c>
      <c r="O758">
        <f>IF($B$14,_xlfn.IFNA(INDEX(תמותה!$A$1:$E$121,MATCH(F758,תמותה!$A$1:A$121,0),IF($B$9="זכר",2,4)),1),0)</f>
        <v>0</v>
      </c>
      <c r="P758">
        <f>IF($B$14,_xlfn.IFNA(INDEX('שיפור תמותה'!$A$1:$E$8743,MATCH(F758&amp;G758,'שיפור תמותה'!$C$1:$C$8743,0),IF($B$9="זכר",4,5)),1),0)</f>
        <v>0</v>
      </c>
      <c r="Q758">
        <f>IF($B$14,_xlfn.IFNA(INDEX('שיפור תמותה'!$A$1:$E$8743,MATCH(F758&amp;G758-1,'שיפור תמותה'!$C$1:$C$8743,0),IF($B$9="זכר",4,5)),1),0)</f>
        <v>0</v>
      </c>
      <c r="R758">
        <f t="shared" si="278"/>
        <v>0</v>
      </c>
      <c r="S758">
        <f t="shared" si="279"/>
        <v>0</v>
      </c>
      <c r="T758">
        <f t="shared" si="292"/>
        <v>0</v>
      </c>
      <c r="U758">
        <f t="shared" si="280"/>
        <v>0</v>
      </c>
      <c r="V758">
        <f t="shared" si="281"/>
        <v>0</v>
      </c>
      <c r="W758">
        <f t="shared" si="293"/>
        <v>0</v>
      </c>
      <c r="X758">
        <f>IF($B$15,_xlfn.IFNA(INDEX(תמותה!$A$1:$E$121,MATCH(U758,תמותה!$A$1:A$121,0),IF($B$11="זכר",2,4)),1),0)</f>
        <v>0</v>
      </c>
      <c r="Y758">
        <f>IF($B$15,_xlfn.IFNA(INDEX('שיפור תמותה'!$A$1:$E$8743,MATCH(U758&amp;V758,'שיפור תמותה'!$C$1:$C$8743,0),IF($B$11="זכר",4,5)),1),0)</f>
        <v>0</v>
      </c>
      <c r="Z758">
        <f>IF($B$15,_xlfn.IFNA(INDEX('שיפור תמותה'!$A$1:$E$8743,MATCH(U758&amp;V758-1,'שיפור תמותה'!$C$1:$C$8743,0),IF($B$11="זכר",4,5)),1),0)</f>
        <v>0</v>
      </c>
      <c r="AA758">
        <f t="shared" si="282"/>
        <v>0</v>
      </c>
      <c r="AB758">
        <f t="shared" si="294"/>
        <v>0</v>
      </c>
      <c r="AC758">
        <f>IF($B$15,_xlfn.IFNA(INDEX(תמותה!$A$1:$E$121,MATCH(U758,תמותה!$A$1:A$121,0),IF($B$11="זכר",3,5)),1),0)</f>
        <v>0</v>
      </c>
      <c r="AD758">
        <f t="shared" si="283"/>
        <v>0</v>
      </c>
      <c r="AE758">
        <f t="shared" si="284"/>
        <v>0</v>
      </c>
      <c r="AF758">
        <f t="shared" si="295"/>
        <v>0</v>
      </c>
      <c r="AG758">
        <f t="shared" si="296"/>
        <v>0</v>
      </c>
      <c r="AH758">
        <f t="shared" si="297"/>
        <v>0</v>
      </c>
      <c r="AI758">
        <f t="shared" si="298"/>
        <v>0</v>
      </c>
      <c r="AJ758">
        <f t="shared" si="299"/>
        <v>0</v>
      </c>
    </row>
    <row r="759" spans="5:36" x14ac:dyDescent="0.2">
      <c r="E759">
        <f t="shared" si="285"/>
        <v>0</v>
      </c>
      <c r="F759">
        <f t="shared" si="275"/>
        <v>0</v>
      </c>
      <c r="G759">
        <f t="shared" si="276"/>
        <v>0</v>
      </c>
      <c r="H759">
        <f t="shared" si="277"/>
        <v>0</v>
      </c>
      <c r="I759">
        <f t="shared" si="286"/>
        <v>0</v>
      </c>
      <c r="J759">
        <f t="shared" si="287"/>
        <v>0</v>
      </c>
      <c r="K759">
        <f t="shared" si="288"/>
        <v>0</v>
      </c>
      <c r="L759">
        <f t="shared" si="289"/>
        <v>0</v>
      </c>
      <c r="M759">
        <f t="shared" si="290"/>
        <v>0</v>
      </c>
      <c r="N759">
        <f t="shared" si="291"/>
        <v>0</v>
      </c>
      <c r="O759">
        <f>IF($B$14,_xlfn.IFNA(INDEX(תמותה!$A$1:$E$121,MATCH(F759,תמותה!$A$1:A$121,0),IF($B$9="זכר",2,4)),1),0)</f>
        <v>0</v>
      </c>
      <c r="P759">
        <f>IF($B$14,_xlfn.IFNA(INDEX('שיפור תמותה'!$A$1:$E$8743,MATCH(F759&amp;G759,'שיפור תמותה'!$C$1:$C$8743,0),IF($B$9="זכר",4,5)),1),0)</f>
        <v>0</v>
      </c>
      <c r="Q759">
        <f>IF($B$14,_xlfn.IFNA(INDEX('שיפור תמותה'!$A$1:$E$8743,MATCH(F759&amp;G759-1,'שיפור תמותה'!$C$1:$C$8743,0),IF($B$9="זכר",4,5)),1),0)</f>
        <v>0</v>
      </c>
      <c r="R759">
        <f t="shared" si="278"/>
        <v>0</v>
      </c>
      <c r="S759">
        <f t="shared" si="279"/>
        <v>0</v>
      </c>
      <c r="T759">
        <f t="shared" si="292"/>
        <v>0</v>
      </c>
      <c r="U759">
        <f t="shared" si="280"/>
        <v>0</v>
      </c>
      <c r="V759">
        <f t="shared" si="281"/>
        <v>0</v>
      </c>
      <c r="W759">
        <f t="shared" si="293"/>
        <v>0</v>
      </c>
      <c r="X759">
        <f>IF($B$15,_xlfn.IFNA(INDEX(תמותה!$A$1:$E$121,MATCH(U759,תמותה!$A$1:A$121,0),IF($B$11="זכר",2,4)),1),0)</f>
        <v>0</v>
      </c>
      <c r="Y759">
        <f>IF($B$15,_xlfn.IFNA(INDEX('שיפור תמותה'!$A$1:$E$8743,MATCH(U759&amp;V759,'שיפור תמותה'!$C$1:$C$8743,0),IF($B$11="זכר",4,5)),1),0)</f>
        <v>0</v>
      </c>
      <c r="Z759">
        <f>IF($B$15,_xlfn.IFNA(INDEX('שיפור תמותה'!$A$1:$E$8743,MATCH(U759&amp;V759-1,'שיפור תמותה'!$C$1:$C$8743,0),IF($B$11="זכר",4,5)),1),0)</f>
        <v>0</v>
      </c>
      <c r="AA759">
        <f t="shared" si="282"/>
        <v>0</v>
      </c>
      <c r="AB759">
        <f t="shared" si="294"/>
        <v>0</v>
      </c>
      <c r="AC759">
        <f>IF($B$15,_xlfn.IFNA(INDEX(תמותה!$A$1:$E$121,MATCH(U759,תמותה!$A$1:A$121,0),IF($B$11="זכר",3,5)),1),0)</f>
        <v>0</v>
      </c>
      <c r="AD759">
        <f t="shared" si="283"/>
        <v>0</v>
      </c>
      <c r="AE759">
        <f t="shared" si="284"/>
        <v>0</v>
      </c>
      <c r="AF759">
        <f t="shared" si="295"/>
        <v>0</v>
      </c>
      <c r="AG759">
        <f t="shared" si="296"/>
        <v>0</v>
      </c>
      <c r="AH759">
        <f t="shared" si="297"/>
        <v>0</v>
      </c>
      <c r="AI759">
        <f t="shared" si="298"/>
        <v>0</v>
      </c>
      <c r="AJ759">
        <f t="shared" si="299"/>
        <v>0</v>
      </c>
    </row>
    <row r="760" spans="5:36" x14ac:dyDescent="0.2">
      <c r="E760">
        <f t="shared" si="285"/>
        <v>0</v>
      </c>
      <c r="F760">
        <f t="shared" si="275"/>
        <v>0</v>
      </c>
      <c r="G760">
        <f t="shared" si="276"/>
        <v>0</v>
      </c>
      <c r="H760">
        <f t="shared" si="277"/>
        <v>0</v>
      </c>
      <c r="I760">
        <f t="shared" si="286"/>
        <v>0</v>
      </c>
      <c r="J760">
        <f t="shared" si="287"/>
        <v>0</v>
      </c>
      <c r="K760">
        <f t="shared" si="288"/>
        <v>0</v>
      </c>
      <c r="L760">
        <f t="shared" si="289"/>
        <v>0</v>
      </c>
      <c r="M760">
        <f t="shared" si="290"/>
        <v>0</v>
      </c>
      <c r="N760">
        <f t="shared" si="291"/>
        <v>0</v>
      </c>
      <c r="O760">
        <f>IF($B$14,_xlfn.IFNA(INDEX(תמותה!$A$1:$E$121,MATCH(F760,תמותה!$A$1:A$121,0),IF($B$9="זכר",2,4)),1),0)</f>
        <v>0</v>
      </c>
      <c r="P760">
        <f>IF($B$14,_xlfn.IFNA(INDEX('שיפור תמותה'!$A$1:$E$8743,MATCH(F760&amp;G760,'שיפור תמותה'!$C$1:$C$8743,0),IF($B$9="זכר",4,5)),1),0)</f>
        <v>0</v>
      </c>
      <c r="Q760">
        <f>IF($B$14,_xlfn.IFNA(INDEX('שיפור תמותה'!$A$1:$E$8743,MATCH(F760&amp;G760-1,'שיפור תמותה'!$C$1:$C$8743,0),IF($B$9="זכר",4,5)),1),0)</f>
        <v>0</v>
      </c>
      <c r="R760">
        <f t="shared" si="278"/>
        <v>0</v>
      </c>
      <c r="S760">
        <f t="shared" si="279"/>
        <v>0</v>
      </c>
      <c r="T760">
        <f t="shared" si="292"/>
        <v>0</v>
      </c>
      <c r="U760">
        <f t="shared" si="280"/>
        <v>0</v>
      </c>
      <c r="V760">
        <f t="shared" si="281"/>
        <v>0</v>
      </c>
      <c r="W760">
        <f t="shared" si="293"/>
        <v>0</v>
      </c>
      <c r="X760">
        <f>IF($B$15,_xlfn.IFNA(INDEX(תמותה!$A$1:$E$121,MATCH(U760,תמותה!$A$1:A$121,0),IF($B$11="זכר",2,4)),1),0)</f>
        <v>0</v>
      </c>
      <c r="Y760">
        <f>IF($B$15,_xlfn.IFNA(INDEX('שיפור תמותה'!$A$1:$E$8743,MATCH(U760&amp;V760,'שיפור תמותה'!$C$1:$C$8743,0),IF($B$11="זכר",4,5)),1),0)</f>
        <v>0</v>
      </c>
      <c r="Z760">
        <f>IF($B$15,_xlfn.IFNA(INDEX('שיפור תמותה'!$A$1:$E$8743,MATCH(U760&amp;V760-1,'שיפור תמותה'!$C$1:$C$8743,0),IF($B$11="זכר",4,5)),1),0)</f>
        <v>0</v>
      </c>
      <c r="AA760">
        <f t="shared" si="282"/>
        <v>0</v>
      </c>
      <c r="AB760">
        <f t="shared" si="294"/>
        <v>0</v>
      </c>
      <c r="AC760">
        <f>IF($B$15,_xlfn.IFNA(INDEX(תמותה!$A$1:$E$121,MATCH(U760,תמותה!$A$1:A$121,0),IF($B$11="זכר",3,5)),1),0)</f>
        <v>0</v>
      </c>
      <c r="AD760">
        <f t="shared" si="283"/>
        <v>0</v>
      </c>
      <c r="AE760">
        <f t="shared" si="284"/>
        <v>0</v>
      </c>
      <c r="AF760">
        <f t="shared" si="295"/>
        <v>0</v>
      </c>
      <c r="AG760">
        <f t="shared" si="296"/>
        <v>0</v>
      </c>
      <c r="AH760">
        <f t="shared" si="297"/>
        <v>0</v>
      </c>
      <c r="AI760">
        <f t="shared" si="298"/>
        <v>0</v>
      </c>
      <c r="AJ760">
        <f t="shared" si="299"/>
        <v>0</v>
      </c>
    </row>
    <row r="761" spans="5:36" x14ac:dyDescent="0.2">
      <c r="E761">
        <f t="shared" si="285"/>
        <v>0</v>
      </c>
      <c r="F761">
        <f t="shared" si="275"/>
        <v>0</v>
      </c>
      <c r="G761">
        <f t="shared" si="276"/>
        <v>0</v>
      </c>
      <c r="H761">
        <f t="shared" si="277"/>
        <v>0</v>
      </c>
      <c r="I761">
        <f t="shared" si="286"/>
        <v>0</v>
      </c>
      <c r="J761">
        <f t="shared" si="287"/>
        <v>0</v>
      </c>
      <c r="K761">
        <f t="shared" si="288"/>
        <v>0</v>
      </c>
      <c r="L761">
        <f t="shared" si="289"/>
        <v>0</v>
      </c>
      <c r="M761">
        <f t="shared" si="290"/>
        <v>0</v>
      </c>
      <c r="N761">
        <f t="shared" si="291"/>
        <v>0</v>
      </c>
      <c r="O761">
        <f>IF($B$14,_xlfn.IFNA(INDEX(תמותה!$A$1:$E$121,MATCH(F761,תמותה!$A$1:A$121,0),IF($B$9="זכר",2,4)),1),0)</f>
        <v>0</v>
      </c>
      <c r="P761">
        <f>IF($B$14,_xlfn.IFNA(INDEX('שיפור תמותה'!$A$1:$E$8743,MATCH(F761&amp;G761,'שיפור תמותה'!$C$1:$C$8743,0),IF($B$9="זכר",4,5)),1),0)</f>
        <v>0</v>
      </c>
      <c r="Q761">
        <f>IF($B$14,_xlfn.IFNA(INDEX('שיפור תמותה'!$A$1:$E$8743,MATCH(F761&amp;G761-1,'שיפור תמותה'!$C$1:$C$8743,0),IF($B$9="זכר",4,5)),1),0)</f>
        <v>0</v>
      </c>
      <c r="R761">
        <f t="shared" si="278"/>
        <v>0</v>
      </c>
      <c r="S761">
        <f t="shared" si="279"/>
        <v>0</v>
      </c>
      <c r="T761">
        <f t="shared" si="292"/>
        <v>0</v>
      </c>
      <c r="U761">
        <f t="shared" si="280"/>
        <v>0</v>
      </c>
      <c r="V761">
        <f t="shared" si="281"/>
        <v>0</v>
      </c>
      <c r="W761">
        <f t="shared" si="293"/>
        <v>0</v>
      </c>
      <c r="X761">
        <f>IF($B$15,_xlfn.IFNA(INDEX(תמותה!$A$1:$E$121,MATCH(U761,תמותה!$A$1:A$121,0),IF($B$11="זכר",2,4)),1),0)</f>
        <v>0</v>
      </c>
      <c r="Y761">
        <f>IF($B$15,_xlfn.IFNA(INDEX('שיפור תמותה'!$A$1:$E$8743,MATCH(U761&amp;V761,'שיפור תמותה'!$C$1:$C$8743,0),IF($B$11="זכר",4,5)),1),0)</f>
        <v>0</v>
      </c>
      <c r="Z761">
        <f>IF($B$15,_xlfn.IFNA(INDEX('שיפור תמותה'!$A$1:$E$8743,MATCH(U761&amp;V761-1,'שיפור תמותה'!$C$1:$C$8743,0),IF($B$11="זכר",4,5)),1),0)</f>
        <v>0</v>
      </c>
      <c r="AA761">
        <f t="shared" si="282"/>
        <v>0</v>
      </c>
      <c r="AB761">
        <f t="shared" si="294"/>
        <v>0</v>
      </c>
      <c r="AC761">
        <f>IF($B$15,_xlfn.IFNA(INDEX(תמותה!$A$1:$E$121,MATCH(U761,תמותה!$A$1:A$121,0),IF($B$11="זכר",3,5)),1),0)</f>
        <v>0</v>
      </c>
      <c r="AD761">
        <f t="shared" si="283"/>
        <v>0</v>
      </c>
      <c r="AE761">
        <f t="shared" si="284"/>
        <v>0</v>
      </c>
      <c r="AF761">
        <f t="shared" si="295"/>
        <v>0</v>
      </c>
      <c r="AG761">
        <f t="shared" si="296"/>
        <v>0</v>
      </c>
      <c r="AH761">
        <f t="shared" si="297"/>
        <v>0</v>
      </c>
      <c r="AI761">
        <f t="shared" si="298"/>
        <v>0</v>
      </c>
      <c r="AJ761">
        <f t="shared" si="299"/>
        <v>0</v>
      </c>
    </row>
    <row r="762" spans="5:36" x14ac:dyDescent="0.2">
      <c r="E762">
        <f t="shared" si="285"/>
        <v>0</v>
      </c>
      <c r="F762">
        <f t="shared" si="275"/>
        <v>0</v>
      </c>
      <c r="G762">
        <f t="shared" si="276"/>
        <v>0</v>
      </c>
      <c r="H762">
        <f t="shared" si="277"/>
        <v>0</v>
      </c>
      <c r="I762">
        <f t="shared" si="286"/>
        <v>0</v>
      </c>
      <c r="J762">
        <f t="shared" si="287"/>
        <v>0</v>
      </c>
      <c r="K762">
        <f t="shared" si="288"/>
        <v>0</v>
      </c>
      <c r="L762">
        <f t="shared" si="289"/>
        <v>0</v>
      </c>
      <c r="M762">
        <f t="shared" si="290"/>
        <v>0</v>
      </c>
      <c r="N762">
        <f t="shared" si="291"/>
        <v>0</v>
      </c>
      <c r="O762">
        <f>IF($B$14,_xlfn.IFNA(INDEX(תמותה!$A$1:$E$121,MATCH(F762,תמותה!$A$1:A$121,0),IF($B$9="זכר",2,4)),1),0)</f>
        <v>0</v>
      </c>
      <c r="P762">
        <f>IF($B$14,_xlfn.IFNA(INDEX('שיפור תמותה'!$A$1:$E$8743,MATCH(F762&amp;G762,'שיפור תמותה'!$C$1:$C$8743,0),IF($B$9="זכר",4,5)),1),0)</f>
        <v>0</v>
      </c>
      <c r="Q762">
        <f>IF($B$14,_xlfn.IFNA(INDEX('שיפור תמותה'!$A$1:$E$8743,MATCH(F762&amp;G762-1,'שיפור תמותה'!$C$1:$C$8743,0),IF($B$9="זכר",4,5)),1),0)</f>
        <v>0</v>
      </c>
      <c r="R762">
        <f t="shared" si="278"/>
        <v>0</v>
      </c>
      <c r="S762">
        <f t="shared" si="279"/>
        <v>0</v>
      </c>
      <c r="T762">
        <f t="shared" si="292"/>
        <v>0</v>
      </c>
      <c r="U762">
        <f t="shared" si="280"/>
        <v>0</v>
      </c>
      <c r="V762">
        <f t="shared" si="281"/>
        <v>0</v>
      </c>
      <c r="W762">
        <f t="shared" si="293"/>
        <v>0</v>
      </c>
      <c r="X762">
        <f>IF($B$15,_xlfn.IFNA(INDEX(תמותה!$A$1:$E$121,MATCH(U762,תמותה!$A$1:A$121,0),IF($B$11="זכר",2,4)),1),0)</f>
        <v>0</v>
      </c>
      <c r="Y762">
        <f>IF($B$15,_xlfn.IFNA(INDEX('שיפור תמותה'!$A$1:$E$8743,MATCH(U762&amp;V762,'שיפור תמותה'!$C$1:$C$8743,0),IF($B$11="זכר",4,5)),1),0)</f>
        <v>0</v>
      </c>
      <c r="Z762">
        <f>IF($B$15,_xlfn.IFNA(INDEX('שיפור תמותה'!$A$1:$E$8743,MATCH(U762&amp;V762-1,'שיפור תמותה'!$C$1:$C$8743,0),IF($B$11="זכר",4,5)),1),0)</f>
        <v>0</v>
      </c>
      <c r="AA762">
        <f t="shared" si="282"/>
        <v>0</v>
      </c>
      <c r="AB762">
        <f t="shared" si="294"/>
        <v>0</v>
      </c>
      <c r="AC762">
        <f>IF($B$15,_xlfn.IFNA(INDEX(תמותה!$A$1:$E$121,MATCH(U762,תמותה!$A$1:A$121,0),IF($B$11="זכר",3,5)),1),0)</f>
        <v>0</v>
      </c>
      <c r="AD762">
        <f t="shared" si="283"/>
        <v>0</v>
      </c>
      <c r="AE762">
        <f t="shared" si="284"/>
        <v>0</v>
      </c>
      <c r="AF762">
        <f t="shared" si="295"/>
        <v>0</v>
      </c>
      <c r="AG762">
        <f t="shared" si="296"/>
        <v>0</v>
      </c>
      <c r="AH762">
        <f t="shared" si="297"/>
        <v>0</v>
      </c>
      <c r="AI762">
        <f t="shared" si="298"/>
        <v>0</v>
      </c>
      <c r="AJ762">
        <f t="shared" si="299"/>
        <v>0</v>
      </c>
    </row>
    <row r="763" spans="5:36" x14ac:dyDescent="0.2">
      <c r="E763">
        <f t="shared" si="285"/>
        <v>0</v>
      </c>
      <c r="F763">
        <f t="shared" si="275"/>
        <v>0</v>
      </c>
      <c r="G763">
        <f t="shared" si="276"/>
        <v>0</v>
      </c>
      <c r="H763">
        <f t="shared" si="277"/>
        <v>0</v>
      </c>
      <c r="I763">
        <f t="shared" si="286"/>
        <v>0</v>
      </c>
      <c r="J763">
        <f t="shared" si="287"/>
        <v>0</v>
      </c>
      <c r="K763">
        <f t="shared" si="288"/>
        <v>0</v>
      </c>
      <c r="L763">
        <f t="shared" si="289"/>
        <v>0</v>
      </c>
      <c r="M763">
        <f t="shared" si="290"/>
        <v>0</v>
      </c>
      <c r="N763">
        <f t="shared" si="291"/>
        <v>0</v>
      </c>
      <c r="O763">
        <f>IF($B$14,_xlfn.IFNA(INDEX(תמותה!$A$1:$E$121,MATCH(F763,תמותה!$A$1:A$121,0),IF($B$9="זכר",2,4)),1),0)</f>
        <v>0</v>
      </c>
      <c r="P763">
        <f>IF($B$14,_xlfn.IFNA(INDEX('שיפור תמותה'!$A$1:$E$8743,MATCH(F763&amp;G763,'שיפור תמותה'!$C$1:$C$8743,0),IF($B$9="זכר",4,5)),1),0)</f>
        <v>0</v>
      </c>
      <c r="Q763">
        <f>IF($B$14,_xlfn.IFNA(INDEX('שיפור תמותה'!$A$1:$E$8743,MATCH(F763&amp;G763-1,'שיפור תמותה'!$C$1:$C$8743,0),IF($B$9="זכר",4,5)),1),0)</f>
        <v>0</v>
      </c>
      <c r="R763">
        <f t="shared" si="278"/>
        <v>0</v>
      </c>
      <c r="S763">
        <f t="shared" si="279"/>
        <v>0</v>
      </c>
      <c r="T763">
        <f t="shared" si="292"/>
        <v>0</v>
      </c>
      <c r="U763">
        <f t="shared" si="280"/>
        <v>0</v>
      </c>
      <c r="V763">
        <f t="shared" si="281"/>
        <v>0</v>
      </c>
      <c r="W763">
        <f t="shared" si="293"/>
        <v>0</v>
      </c>
      <c r="X763">
        <f>IF($B$15,_xlfn.IFNA(INDEX(תמותה!$A$1:$E$121,MATCH(U763,תמותה!$A$1:A$121,0),IF($B$11="זכר",2,4)),1),0)</f>
        <v>0</v>
      </c>
      <c r="Y763">
        <f>IF($B$15,_xlfn.IFNA(INDEX('שיפור תמותה'!$A$1:$E$8743,MATCH(U763&amp;V763,'שיפור תמותה'!$C$1:$C$8743,0),IF($B$11="זכר",4,5)),1),0)</f>
        <v>0</v>
      </c>
      <c r="Z763">
        <f>IF($B$15,_xlfn.IFNA(INDEX('שיפור תמותה'!$A$1:$E$8743,MATCH(U763&amp;V763-1,'שיפור תמותה'!$C$1:$C$8743,0),IF($B$11="זכר",4,5)),1),0)</f>
        <v>0</v>
      </c>
      <c r="AA763">
        <f t="shared" si="282"/>
        <v>0</v>
      </c>
      <c r="AB763">
        <f t="shared" si="294"/>
        <v>0</v>
      </c>
      <c r="AC763">
        <f>IF($B$15,_xlfn.IFNA(INDEX(תמותה!$A$1:$E$121,MATCH(U763,תמותה!$A$1:A$121,0),IF($B$11="זכר",3,5)),1),0)</f>
        <v>0</v>
      </c>
      <c r="AD763">
        <f t="shared" si="283"/>
        <v>0</v>
      </c>
      <c r="AE763">
        <f t="shared" si="284"/>
        <v>0</v>
      </c>
      <c r="AF763">
        <f t="shared" si="295"/>
        <v>0</v>
      </c>
      <c r="AG763">
        <f t="shared" si="296"/>
        <v>0</v>
      </c>
      <c r="AH763">
        <f t="shared" si="297"/>
        <v>0</v>
      </c>
      <c r="AI763">
        <f t="shared" si="298"/>
        <v>0</v>
      </c>
      <c r="AJ763">
        <f t="shared" si="299"/>
        <v>0</v>
      </c>
    </row>
    <row r="764" spans="5:36" x14ac:dyDescent="0.2">
      <c r="E764">
        <f t="shared" si="285"/>
        <v>0</v>
      </c>
      <c r="F764">
        <f t="shared" si="275"/>
        <v>0</v>
      </c>
      <c r="G764">
        <f t="shared" si="276"/>
        <v>0</v>
      </c>
      <c r="H764">
        <f t="shared" si="277"/>
        <v>0</v>
      </c>
      <c r="I764">
        <f t="shared" si="286"/>
        <v>0</v>
      </c>
      <c r="J764">
        <f t="shared" si="287"/>
        <v>0</v>
      </c>
      <c r="K764">
        <f t="shared" si="288"/>
        <v>0</v>
      </c>
      <c r="L764">
        <f t="shared" si="289"/>
        <v>0</v>
      </c>
      <c r="M764">
        <f t="shared" si="290"/>
        <v>0</v>
      </c>
      <c r="N764">
        <f t="shared" si="291"/>
        <v>0</v>
      </c>
      <c r="O764">
        <f>IF($B$14,_xlfn.IFNA(INDEX(תמותה!$A$1:$E$121,MATCH(F764,תמותה!$A$1:A$121,0),IF($B$9="זכר",2,4)),1),0)</f>
        <v>0</v>
      </c>
      <c r="P764">
        <f>IF($B$14,_xlfn.IFNA(INDEX('שיפור תמותה'!$A$1:$E$8743,MATCH(F764&amp;G764,'שיפור תמותה'!$C$1:$C$8743,0),IF($B$9="זכר",4,5)),1),0)</f>
        <v>0</v>
      </c>
      <c r="Q764">
        <f>IF($B$14,_xlfn.IFNA(INDEX('שיפור תמותה'!$A$1:$E$8743,MATCH(F764&amp;G764-1,'שיפור תמותה'!$C$1:$C$8743,0),IF($B$9="זכר",4,5)),1),0)</f>
        <v>0</v>
      </c>
      <c r="R764">
        <f t="shared" si="278"/>
        <v>0</v>
      </c>
      <c r="S764">
        <f t="shared" si="279"/>
        <v>0</v>
      </c>
      <c r="T764">
        <f t="shared" si="292"/>
        <v>0</v>
      </c>
      <c r="U764">
        <f t="shared" si="280"/>
        <v>0</v>
      </c>
      <c r="V764">
        <f t="shared" si="281"/>
        <v>0</v>
      </c>
      <c r="W764">
        <f t="shared" si="293"/>
        <v>0</v>
      </c>
      <c r="X764">
        <f>IF($B$15,_xlfn.IFNA(INDEX(תמותה!$A$1:$E$121,MATCH(U764,תמותה!$A$1:A$121,0),IF($B$11="זכר",2,4)),1),0)</f>
        <v>0</v>
      </c>
      <c r="Y764">
        <f>IF($B$15,_xlfn.IFNA(INDEX('שיפור תמותה'!$A$1:$E$8743,MATCH(U764&amp;V764,'שיפור תמותה'!$C$1:$C$8743,0),IF($B$11="זכר",4,5)),1),0)</f>
        <v>0</v>
      </c>
      <c r="Z764">
        <f>IF($B$15,_xlfn.IFNA(INDEX('שיפור תמותה'!$A$1:$E$8743,MATCH(U764&amp;V764-1,'שיפור תמותה'!$C$1:$C$8743,0),IF($B$11="זכר",4,5)),1),0)</f>
        <v>0</v>
      </c>
      <c r="AA764">
        <f t="shared" si="282"/>
        <v>0</v>
      </c>
      <c r="AB764">
        <f t="shared" si="294"/>
        <v>0</v>
      </c>
      <c r="AC764">
        <f>IF($B$15,_xlfn.IFNA(INDEX(תמותה!$A$1:$E$121,MATCH(U764,תמותה!$A$1:A$121,0),IF($B$11="זכר",3,5)),1),0)</f>
        <v>0</v>
      </c>
      <c r="AD764">
        <f t="shared" si="283"/>
        <v>0</v>
      </c>
      <c r="AE764">
        <f t="shared" si="284"/>
        <v>0</v>
      </c>
      <c r="AF764">
        <f t="shared" si="295"/>
        <v>0</v>
      </c>
      <c r="AG764">
        <f t="shared" si="296"/>
        <v>0</v>
      </c>
      <c r="AH764">
        <f t="shared" si="297"/>
        <v>0</v>
      </c>
      <c r="AI764">
        <f t="shared" si="298"/>
        <v>0</v>
      </c>
      <c r="AJ764">
        <f t="shared" si="299"/>
        <v>0</v>
      </c>
    </row>
    <row r="765" spans="5:36" x14ac:dyDescent="0.2">
      <c r="E765">
        <f t="shared" si="285"/>
        <v>0</v>
      </c>
      <c r="F765">
        <f t="shared" si="275"/>
        <v>0</v>
      </c>
      <c r="G765">
        <f t="shared" si="276"/>
        <v>0</v>
      </c>
      <c r="H765">
        <f t="shared" si="277"/>
        <v>0</v>
      </c>
      <c r="I765">
        <f t="shared" si="286"/>
        <v>0</v>
      </c>
      <c r="J765">
        <f t="shared" si="287"/>
        <v>0</v>
      </c>
      <c r="K765">
        <f t="shared" si="288"/>
        <v>0</v>
      </c>
      <c r="L765">
        <f t="shared" si="289"/>
        <v>0</v>
      </c>
      <c r="M765">
        <f t="shared" si="290"/>
        <v>0</v>
      </c>
      <c r="N765">
        <f t="shared" si="291"/>
        <v>0</v>
      </c>
      <c r="O765">
        <f>IF($B$14,_xlfn.IFNA(INDEX(תמותה!$A$1:$E$121,MATCH(F765,תמותה!$A$1:A$121,0),IF($B$9="זכר",2,4)),1),0)</f>
        <v>0</v>
      </c>
      <c r="P765">
        <f>IF($B$14,_xlfn.IFNA(INDEX('שיפור תמותה'!$A$1:$E$8743,MATCH(F765&amp;G765,'שיפור תמותה'!$C$1:$C$8743,0),IF($B$9="זכר",4,5)),1),0)</f>
        <v>0</v>
      </c>
      <c r="Q765">
        <f>IF($B$14,_xlfn.IFNA(INDEX('שיפור תמותה'!$A$1:$E$8743,MATCH(F765&amp;G765-1,'שיפור תמותה'!$C$1:$C$8743,0),IF($B$9="זכר",4,5)),1),0)</f>
        <v>0</v>
      </c>
      <c r="R765">
        <f t="shared" si="278"/>
        <v>0</v>
      </c>
      <c r="S765">
        <f t="shared" si="279"/>
        <v>0</v>
      </c>
      <c r="T765">
        <f t="shared" si="292"/>
        <v>0</v>
      </c>
      <c r="U765">
        <f t="shared" si="280"/>
        <v>0</v>
      </c>
      <c r="V765">
        <f t="shared" si="281"/>
        <v>0</v>
      </c>
      <c r="W765">
        <f t="shared" si="293"/>
        <v>0</v>
      </c>
      <c r="X765">
        <f>IF($B$15,_xlfn.IFNA(INDEX(תמותה!$A$1:$E$121,MATCH(U765,תמותה!$A$1:A$121,0),IF($B$11="זכר",2,4)),1),0)</f>
        <v>0</v>
      </c>
      <c r="Y765">
        <f>IF($B$15,_xlfn.IFNA(INDEX('שיפור תמותה'!$A$1:$E$8743,MATCH(U765&amp;V765,'שיפור תמותה'!$C$1:$C$8743,0),IF($B$11="זכר",4,5)),1),0)</f>
        <v>0</v>
      </c>
      <c r="Z765">
        <f>IF($B$15,_xlfn.IFNA(INDEX('שיפור תמותה'!$A$1:$E$8743,MATCH(U765&amp;V765-1,'שיפור תמותה'!$C$1:$C$8743,0),IF($B$11="זכר",4,5)),1),0)</f>
        <v>0</v>
      </c>
      <c r="AA765">
        <f t="shared" si="282"/>
        <v>0</v>
      </c>
      <c r="AB765">
        <f t="shared" si="294"/>
        <v>0</v>
      </c>
      <c r="AC765">
        <f>IF($B$15,_xlfn.IFNA(INDEX(תמותה!$A$1:$E$121,MATCH(U765,תמותה!$A$1:A$121,0),IF($B$11="זכר",3,5)),1),0)</f>
        <v>0</v>
      </c>
      <c r="AD765">
        <f t="shared" si="283"/>
        <v>0</v>
      </c>
      <c r="AE765">
        <f t="shared" si="284"/>
        <v>0</v>
      </c>
      <c r="AF765">
        <f t="shared" si="295"/>
        <v>0</v>
      </c>
      <c r="AG765">
        <f t="shared" si="296"/>
        <v>0</v>
      </c>
      <c r="AH765">
        <f t="shared" si="297"/>
        <v>0</v>
      </c>
      <c r="AI765">
        <f t="shared" si="298"/>
        <v>0</v>
      </c>
      <c r="AJ765">
        <f t="shared" si="299"/>
        <v>0</v>
      </c>
    </row>
    <row r="766" spans="5:36" x14ac:dyDescent="0.2">
      <c r="E766">
        <f t="shared" si="285"/>
        <v>0</v>
      </c>
      <c r="F766">
        <f t="shared" si="275"/>
        <v>0</v>
      </c>
      <c r="G766">
        <f t="shared" si="276"/>
        <v>0</v>
      </c>
      <c r="H766">
        <f t="shared" si="277"/>
        <v>0</v>
      </c>
      <c r="I766">
        <f t="shared" si="286"/>
        <v>0</v>
      </c>
      <c r="J766">
        <f t="shared" si="287"/>
        <v>0</v>
      </c>
      <c r="K766">
        <f t="shared" si="288"/>
        <v>0</v>
      </c>
      <c r="L766">
        <f t="shared" si="289"/>
        <v>0</v>
      </c>
      <c r="M766">
        <f t="shared" si="290"/>
        <v>0</v>
      </c>
      <c r="N766">
        <f t="shared" si="291"/>
        <v>0</v>
      </c>
      <c r="O766">
        <f>IF($B$14,_xlfn.IFNA(INDEX(תמותה!$A$1:$E$121,MATCH(F766,תמותה!$A$1:A$121,0),IF($B$9="זכר",2,4)),1),0)</f>
        <v>0</v>
      </c>
      <c r="P766">
        <f>IF($B$14,_xlfn.IFNA(INDEX('שיפור תמותה'!$A$1:$E$8743,MATCH(F766&amp;G766,'שיפור תמותה'!$C$1:$C$8743,0),IF($B$9="זכר",4,5)),1),0)</f>
        <v>0</v>
      </c>
      <c r="Q766">
        <f>IF($B$14,_xlfn.IFNA(INDEX('שיפור תמותה'!$A$1:$E$8743,MATCH(F766&amp;G766-1,'שיפור תמותה'!$C$1:$C$8743,0),IF($B$9="זכר",4,5)),1),0)</f>
        <v>0</v>
      </c>
      <c r="R766">
        <f t="shared" si="278"/>
        <v>0</v>
      </c>
      <c r="S766">
        <f t="shared" si="279"/>
        <v>0</v>
      </c>
      <c r="T766">
        <f t="shared" si="292"/>
        <v>0</v>
      </c>
      <c r="U766">
        <f t="shared" si="280"/>
        <v>0</v>
      </c>
      <c r="V766">
        <f t="shared" si="281"/>
        <v>0</v>
      </c>
      <c r="W766">
        <f t="shared" si="293"/>
        <v>0</v>
      </c>
      <c r="X766">
        <f>IF($B$15,_xlfn.IFNA(INDEX(תמותה!$A$1:$E$121,MATCH(U766,תמותה!$A$1:A$121,0),IF($B$11="זכר",2,4)),1),0)</f>
        <v>0</v>
      </c>
      <c r="Y766">
        <f>IF($B$15,_xlfn.IFNA(INDEX('שיפור תמותה'!$A$1:$E$8743,MATCH(U766&amp;V766,'שיפור תמותה'!$C$1:$C$8743,0),IF($B$11="זכר",4,5)),1),0)</f>
        <v>0</v>
      </c>
      <c r="Z766">
        <f>IF($B$15,_xlfn.IFNA(INDEX('שיפור תמותה'!$A$1:$E$8743,MATCH(U766&amp;V766-1,'שיפור תמותה'!$C$1:$C$8743,0),IF($B$11="זכר",4,5)),1),0)</f>
        <v>0</v>
      </c>
      <c r="AA766">
        <f t="shared" si="282"/>
        <v>0</v>
      </c>
      <c r="AB766">
        <f t="shared" si="294"/>
        <v>0</v>
      </c>
      <c r="AC766">
        <f>IF($B$15,_xlfn.IFNA(INDEX(תמותה!$A$1:$E$121,MATCH(U766,תמותה!$A$1:A$121,0),IF($B$11="זכר",3,5)),1),0)</f>
        <v>0</v>
      </c>
      <c r="AD766">
        <f t="shared" si="283"/>
        <v>0</v>
      </c>
      <c r="AE766">
        <f t="shared" si="284"/>
        <v>0</v>
      </c>
      <c r="AF766">
        <f t="shared" si="295"/>
        <v>0</v>
      </c>
      <c r="AG766">
        <f t="shared" si="296"/>
        <v>0</v>
      </c>
      <c r="AH766">
        <f t="shared" si="297"/>
        <v>0</v>
      </c>
      <c r="AI766">
        <f t="shared" si="298"/>
        <v>0</v>
      </c>
      <c r="AJ766">
        <f t="shared" si="299"/>
        <v>0</v>
      </c>
    </row>
    <row r="767" spans="5:36" x14ac:dyDescent="0.2">
      <c r="E767">
        <f t="shared" si="285"/>
        <v>0</v>
      </c>
      <c r="F767">
        <f t="shared" si="275"/>
        <v>0</v>
      </c>
      <c r="G767">
        <f t="shared" si="276"/>
        <v>0</v>
      </c>
      <c r="H767">
        <f t="shared" si="277"/>
        <v>0</v>
      </c>
      <c r="I767">
        <f t="shared" si="286"/>
        <v>0</v>
      </c>
      <c r="J767">
        <f t="shared" si="287"/>
        <v>0</v>
      </c>
      <c r="K767">
        <f t="shared" si="288"/>
        <v>0</v>
      </c>
      <c r="L767">
        <f t="shared" si="289"/>
        <v>0</v>
      </c>
      <c r="M767">
        <f t="shared" si="290"/>
        <v>0</v>
      </c>
      <c r="N767">
        <f t="shared" si="291"/>
        <v>0</v>
      </c>
      <c r="O767">
        <f>IF($B$14,_xlfn.IFNA(INDEX(תמותה!$A$1:$E$121,MATCH(F767,תמותה!$A$1:A$121,0),IF($B$9="זכר",2,4)),1),0)</f>
        <v>0</v>
      </c>
      <c r="P767">
        <f>IF($B$14,_xlfn.IFNA(INDEX('שיפור תמותה'!$A$1:$E$8743,MATCH(F767&amp;G767,'שיפור תמותה'!$C$1:$C$8743,0),IF($B$9="זכר",4,5)),1),0)</f>
        <v>0</v>
      </c>
      <c r="Q767">
        <f>IF($B$14,_xlfn.IFNA(INDEX('שיפור תמותה'!$A$1:$E$8743,MATCH(F767&amp;G767-1,'שיפור תמותה'!$C$1:$C$8743,0),IF($B$9="זכר",4,5)),1),0)</f>
        <v>0</v>
      </c>
      <c r="R767">
        <f t="shared" si="278"/>
        <v>0</v>
      </c>
      <c r="S767">
        <f t="shared" si="279"/>
        <v>0</v>
      </c>
      <c r="T767">
        <f t="shared" si="292"/>
        <v>0</v>
      </c>
      <c r="U767">
        <f t="shared" si="280"/>
        <v>0</v>
      </c>
      <c r="V767">
        <f t="shared" si="281"/>
        <v>0</v>
      </c>
      <c r="W767">
        <f t="shared" si="293"/>
        <v>0</v>
      </c>
      <c r="X767">
        <f>IF($B$15,_xlfn.IFNA(INDEX(תמותה!$A$1:$E$121,MATCH(U767,תמותה!$A$1:A$121,0),IF($B$11="זכר",2,4)),1),0)</f>
        <v>0</v>
      </c>
      <c r="Y767">
        <f>IF($B$15,_xlfn.IFNA(INDEX('שיפור תמותה'!$A$1:$E$8743,MATCH(U767&amp;V767,'שיפור תמותה'!$C$1:$C$8743,0),IF($B$11="זכר",4,5)),1),0)</f>
        <v>0</v>
      </c>
      <c r="Z767">
        <f>IF($B$15,_xlfn.IFNA(INDEX('שיפור תמותה'!$A$1:$E$8743,MATCH(U767&amp;V767-1,'שיפור תמותה'!$C$1:$C$8743,0),IF($B$11="זכר",4,5)),1),0)</f>
        <v>0</v>
      </c>
      <c r="AA767">
        <f t="shared" si="282"/>
        <v>0</v>
      </c>
      <c r="AB767">
        <f t="shared" si="294"/>
        <v>0</v>
      </c>
      <c r="AC767">
        <f>IF($B$15,_xlfn.IFNA(INDEX(תמותה!$A$1:$E$121,MATCH(U767,תמותה!$A$1:A$121,0),IF($B$11="זכר",3,5)),1),0)</f>
        <v>0</v>
      </c>
      <c r="AD767">
        <f t="shared" si="283"/>
        <v>0</v>
      </c>
      <c r="AE767">
        <f t="shared" si="284"/>
        <v>0</v>
      </c>
      <c r="AF767">
        <f t="shared" si="295"/>
        <v>0</v>
      </c>
      <c r="AG767">
        <f t="shared" si="296"/>
        <v>0</v>
      </c>
      <c r="AH767">
        <f t="shared" si="297"/>
        <v>0</v>
      </c>
      <c r="AI767">
        <f t="shared" si="298"/>
        <v>0</v>
      </c>
      <c r="AJ767">
        <f t="shared" si="299"/>
        <v>0</v>
      </c>
    </row>
    <row r="768" spans="5:36" x14ac:dyDescent="0.2">
      <c r="E768">
        <f t="shared" si="285"/>
        <v>0</v>
      </c>
      <c r="F768">
        <f t="shared" si="275"/>
        <v>0</v>
      </c>
      <c r="G768">
        <f t="shared" si="276"/>
        <v>0</v>
      </c>
      <c r="H768">
        <f t="shared" si="277"/>
        <v>0</v>
      </c>
      <c r="I768">
        <f t="shared" si="286"/>
        <v>0</v>
      </c>
      <c r="J768">
        <f t="shared" si="287"/>
        <v>0</v>
      </c>
      <c r="K768">
        <f t="shared" si="288"/>
        <v>0</v>
      </c>
      <c r="L768">
        <f t="shared" si="289"/>
        <v>0</v>
      </c>
      <c r="M768">
        <f t="shared" si="290"/>
        <v>0</v>
      </c>
      <c r="N768">
        <f t="shared" si="291"/>
        <v>0</v>
      </c>
      <c r="O768">
        <f>IF($B$14,_xlfn.IFNA(INDEX(תמותה!$A$1:$E$121,MATCH(F768,תמותה!$A$1:A$121,0),IF($B$9="זכר",2,4)),1),0)</f>
        <v>0</v>
      </c>
      <c r="P768">
        <f>IF($B$14,_xlfn.IFNA(INDEX('שיפור תמותה'!$A$1:$E$8743,MATCH(F768&amp;G768,'שיפור תמותה'!$C$1:$C$8743,0),IF($B$9="זכר",4,5)),1),0)</f>
        <v>0</v>
      </c>
      <c r="Q768">
        <f>IF($B$14,_xlfn.IFNA(INDEX('שיפור תמותה'!$A$1:$E$8743,MATCH(F768&amp;G768-1,'שיפור תמותה'!$C$1:$C$8743,0),IF($B$9="זכר",4,5)),1),0)</f>
        <v>0</v>
      </c>
      <c r="R768">
        <f t="shared" si="278"/>
        <v>0</v>
      </c>
      <c r="S768">
        <f t="shared" si="279"/>
        <v>0</v>
      </c>
      <c r="T768">
        <f t="shared" si="292"/>
        <v>0</v>
      </c>
      <c r="U768">
        <f t="shared" si="280"/>
        <v>0</v>
      </c>
      <c r="V768">
        <f t="shared" si="281"/>
        <v>0</v>
      </c>
      <c r="W768">
        <f t="shared" si="293"/>
        <v>0</v>
      </c>
      <c r="X768">
        <f>IF($B$15,_xlfn.IFNA(INDEX(תמותה!$A$1:$E$121,MATCH(U768,תמותה!$A$1:A$121,0),IF($B$11="זכר",2,4)),1),0)</f>
        <v>0</v>
      </c>
      <c r="Y768">
        <f>IF($B$15,_xlfn.IFNA(INDEX('שיפור תמותה'!$A$1:$E$8743,MATCH(U768&amp;V768,'שיפור תמותה'!$C$1:$C$8743,0),IF($B$11="זכר",4,5)),1),0)</f>
        <v>0</v>
      </c>
      <c r="Z768">
        <f>IF($B$15,_xlfn.IFNA(INDEX('שיפור תמותה'!$A$1:$E$8743,MATCH(U768&amp;V768-1,'שיפור תמותה'!$C$1:$C$8743,0),IF($B$11="זכר",4,5)),1),0)</f>
        <v>0</v>
      </c>
      <c r="AA768">
        <f t="shared" si="282"/>
        <v>0</v>
      </c>
      <c r="AB768">
        <f t="shared" si="294"/>
        <v>0</v>
      </c>
      <c r="AC768">
        <f>IF($B$15,_xlfn.IFNA(INDEX(תמותה!$A$1:$E$121,MATCH(U768,תמותה!$A$1:A$121,0),IF($B$11="זכר",3,5)),1),0)</f>
        <v>0</v>
      </c>
      <c r="AD768">
        <f t="shared" si="283"/>
        <v>0</v>
      </c>
      <c r="AE768">
        <f t="shared" si="284"/>
        <v>0</v>
      </c>
      <c r="AF768">
        <f t="shared" si="295"/>
        <v>0</v>
      </c>
      <c r="AG768">
        <f t="shared" si="296"/>
        <v>0</v>
      </c>
      <c r="AH768">
        <f t="shared" si="297"/>
        <v>0</v>
      </c>
      <c r="AI768">
        <f t="shared" si="298"/>
        <v>0</v>
      </c>
      <c r="AJ768">
        <f t="shared" si="299"/>
        <v>0</v>
      </c>
    </row>
    <row r="769" spans="5:36" x14ac:dyDescent="0.2">
      <c r="E769">
        <f t="shared" si="285"/>
        <v>0</v>
      </c>
      <c r="F769">
        <f t="shared" si="275"/>
        <v>0</v>
      </c>
      <c r="G769">
        <f t="shared" si="276"/>
        <v>0</v>
      </c>
      <c r="H769">
        <f t="shared" si="277"/>
        <v>0</v>
      </c>
      <c r="I769">
        <f t="shared" si="286"/>
        <v>0</v>
      </c>
      <c r="J769">
        <f t="shared" si="287"/>
        <v>0</v>
      </c>
      <c r="K769">
        <f t="shared" si="288"/>
        <v>0</v>
      </c>
      <c r="L769">
        <f t="shared" si="289"/>
        <v>0</v>
      </c>
      <c r="M769">
        <f t="shared" si="290"/>
        <v>0</v>
      </c>
      <c r="N769">
        <f t="shared" si="291"/>
        <v>0</v>
      </c>
      <c r="O769">
        <f>IF($B$14,_xlfn.IFNA(INDEX(תמותה!$A$1:$E$121,MATCH(F769,תמותה!$A$1:A$121,0),IF($B$9="זכר",2,4)),1),0)</f>
        <v>0</v>
      </c>
      <c r="P769">
        <f>IF($B$14,_xlfn.IFNA(INDEX('שיפור תמותה'!$A$1:$E$8743,MATCH(F769&amp;G769,'שיפור תמותה'!$C$1:$C$8743,0),IF($B$9="זכר",4,5)),1),0)</f>
        <v>0</v>
      </c>
      <c r="Q769">
        <f>IF($B$14,_xlfn.IFNA(INDEX('שיפור תמותה'!$A$1:$E$8743,MATCH(F769&amp;G769-1,'שיפור תמותה'!$C$1:$C$8743,0),IF($B$9="זכר",4,5)),1),0)</f>
        <v>0</v>
      </c>
      <c r="R769">
        <f t="shared" si="278"/>
        <v>0</v>
      </c>
      <c r="S769">
        <f t="shared" si="279"/>
        <v>0</v>
      </c>
      <c r="T769">
        <f t="shared" si="292"/>
        <v>0</v>
      </c>
      <c r="U769">
        <f t="shared" si="280"/>
        <v>0</v>
      </c>
      <c r="V769">
        <f t="shared" si="281"/>
        <v>0</v>
      </c>
      <c r="W769">
        <f t="shared" si="293"/>
        <v>0</v>
      </c>
      <c r="X769">
        <f>IF($B$15,_xlfn.IFNA(INDEX(תמותה!$A$1:$E$121,MATCH(U769,תמותה!$A$1:A$121,0),IF($B$11="זכר",2,4)),1),0)</f>
        <v>0</v>
      </c>
      <c r="Y769">
        <f>IF($B$15,_xlfn.IFNA(INDEX('שיפור תמותה'!$A$1:$E$8743,MATCH(U769&amp;V769,'שיפור תמותה'!$C$1:$C$8743,0),IF($B$11="זכר",4,5)),1),0)</f>
        <v>0</v>
      </c>
      <c r="Z769">
        <f>IF($B$15,_xlfn.IFNA(INDEX('שיפור תמותה'!$A$1:$E$8743,MATCH(U769&amp;V769-1,'שיפור תמותה'!$C$1:$C$8743,0),IF($B$11="זכר",4,5)),1),0)</f>
        <v>0</v>
      </c>
      <c r="AA769">
        <f t="shared" si="282"/>
        <v>0</v>
      </c>
      <c r="AB769">
        <f t="shared" si="294"/>
        <v>0</v>
      </c>
      <c r="AC769">
        <f>IF($B$15,_xlfn.IFNA(INDEX(תמותה!$A$1:$E$121,MATCH(U769,תמותה!$A$1:A$121,0),IF($B$11="זכר",3,5)),1),0)</f>
        <v>0</v>
      </c>
      <c r="AD769">
        <f t="shared" si="283"/>
        <v>0</v>
      </c>
      <c r="AE769">
        <f t="shared" si="284"/>
        <v>0</v>
      </c>
      <c r="AF769">
        <f t="shared" si="295"/>
        <v>0</v>
      </c>
      <c r="AG769">
        <f t="shared" si="296"/>
        <v>0</v>
      </c>
      <c r="AH769">
        <f t="shared" si="297"/>
        <v>0</v>
      </c>
      <c r="AI769">
        <f t="shared" si="298"/>
        <v>0</v>
      </c>
      <c r="AJ769">
        <f t="shared" si="299"/>
        <v>0</v>
      </c>
    </row>
    <row r="770" spans="5:36" x14ac:dyDescent="0.2">
      <c r="E770">
        <f t="shared" si="285"/>
        <v>0</v>
      </c>
      <c r="F770">
        <f t="shared" si="275"/>
        <v>0</v>
      </c>
      <c r="G770">
        <f t="shared" si="276"/>
        <v>0</v>
      </c>
      <c r="H770">
        <f t="shared" si="277"/>
        <v>0</v>
      </c>
      <c r="I770">
        <f t="shared" si="286"/>
        <v>0</v>
      </c>
      <c r="J770">
        <f t="shared" si="287"/>
        <v>0</v>
      </c>
      <c r="K770">
        <f t="shared" si="288"/>
        <v>0</v>
      </c>
      <c r="L770">
        <f t="shared" si="289"/>
        <v>0</v>
      </c>
      <c r="M770">
        <f t="shared" si="290"/>
        <v>0</v>
      </c>
      <c r="N770">
        <f t="shared" si="291"/>
        <v>0</v>
      </c>
      <c r="O770">
        <f>IF($B$14,_xlfn.IFNA(INDEX(תמותה!$A$1:$E$121,MATCH(F770,תמותה!$A$1:A$121,0),IF($B$9="זכר",2,4)),1),0)</f>
        <v>0</v>
      </c>
      <c r="P770">
        <f>IF($B$14,_xlfn.IFNA(INDEX('שיפור תמותה'!$A$1:$E$8743,MATCH(F770&amp;G770,'שיפור תמותה'!$C$1:$C$8743,0),IF($B$9="זכר",4,5)),1),0)</f>
        <v>0</v>
      </c>
      <c r="Q770">
        <f>IF($B$14,_xlfn.IFNA(INDEX('שיפור תמותה'!$A$1:$E$8743,MATCH(F770&amp;G770-1,'שיפור תמותה'!$C$1:$C$8743,0),IF($B$9="זכר",4,5)),1),0)</f>
        <v>0</v>
      </c>
      <c r="R770">
        <f t="shared" si="278"/>
        <v>0</v>
      </c>
      <c r="S770">
        <f t="shared" si="279"/>
        <v>0</v>
      </c>
      <c r="T770">
        <f t="shared" si="292"/>
        <v>0</v>
      </c>
      <c r="U770">
        <f t="shared" si="280"/>
        <v>0</v>
      </c>
      <c r="V770">
        <f t="shared" si="281"/>
        <v>0</v>
      </c>
      <c r="W770">
        <f t="shared" si="293"/>
        <v>0</v>
      </c>
      <c r="X770">
        <f>IF($B$15,_xlfn.IFNA(INDEX(תמותה!$A$1:$E$121,MATCH(U770,תמותה!$A$1:A$121,0),IF($B$11="זכר",2,4)),1),0)</f>
        <v>0</v>
      </c>
      <c r="Y770">
        <f>IF($B$15,_xlfn.IFNA(INDEX('שיפור תמותה'!$A$1:$E$8743,MATCH(U770&amp;V770,'שיפור תמותה'!$C$1:$C$8743,0),IF($B$11="זכר",4,5)),1),0)</f>
        <v>0</v>
      </c>
      <c r="Z770">
        <f>IF($B$15,_xlfn.IFNA(INDEX('שיפור תמותה'!$A$1:$E$8743,MATCH(U770&amp;V770-1,'שיפור תמותה'!$C$1:$C$8743,0),IF($B$11="זכר",4,5)),1),0)</f>
        <v>0</v>
      </c>
      <c r="AA770">
        <f t="shared" si="282"/>
        <v>0</v>
      </c>
      <c r="AB770">
        <f t="shared" si="294"/>
        <v>0</v>
      </c>
      <c r="AC770">
        <f>IF($B$15,_xlfn.IFNA(INDEX(תמותה!$A$1:$E$121,MATCH(U770,תמותה!$A$1:A$121,0),IF($B$11="זכר",3,5)),1),0)</f>
        <v>0</v>
      </c>
      <c r="AD770">
        <f t="shared" si="283"/>
        <v>0</v>
      </c>
      <c r="AE770">
        <f t="shared" si="284"/>
        <v>0</v>
      </c>
      <c r="AF770">
        <f t="shared" si="295"/>
        <v>0</v>
      </c>
      <c r="AG770">
        <f t="shared" si="296"/>
        <v>0</v>
      </c>
      <c r="AH770">
        <f t="shared" si="297"/>
        <v>0</v>
      </c>
      <c r="AI770">
        <f t="shared" si="298"/>
        <v>0</v>
      </c>
      <c r="AJ770">
        <f t="shared" si="299"/>
        <v>0</v>
      </c>
    </row>
    <row r="771" spans="5:36" x14ac:dyDescent="0.2">
      <c r="E771">
        <f t="shared" si="285"/>
        <v>0</v>
      </c>
      <c r="F771">
        <f t="shared" ref="F771:F834" si="300">IF($B$14,ROUNDDOWN(E771/12,0),0)</f>
        <v>0</v>
      </c>
      <c r="G771">
        <f t="shared" ref="G771:G834" si="301">IF($B$14,ROUNDDOWN(($B$7+E771)/12,0),0)</f>
        <v>0</v>
      </c>
      <c r="H771">
        <f t="shared" ref="H771:H834" si="302">IF($B$14,(1+$B$2)^((E771-$E$2+1)/12),0)</f>
        <v>0</v>
      </c>
      <c r="I771">
        <f t="shared" si="286"/>
        <v>0</v>
      </c>
      <c r="J771">
        <f t="shared" si="287"/>
        <v>0</v>
      </c>
      <c r="K771">
        <f t="shared" si="288"/>
        <v>0</v>
      </c>
      <c r="L771">
        <f t="shared" si="289"/>
        <v>0</v>
      </c>
      <c r="M771">
        <f t="shared" si="290"/>
        <v>0</v>
      </c>
      <c r="N771">
        <f t="shared" si="291"/>
        <v>0</v>
      </c>
      <c r="O771">
        <f>IF($B$14,_xlfn.IFNA(INDEX(תמותה!$A$1:$E$121,MATCH(F771,תמותה!$A$1:A$121,0),IF($B$9="זכר",2,4)),1),0)</f>
        <v>0</v>
      </c>
      <c r="P771">
        <f>IF($B$14,_xlfn.IFNA(INDEX('שיפור תמותה'!$A$1:$E$8743,MATCH(F771&amp;G771,'שיפור תמותה'!$C$1:$C$8743,0),IF($B$9="זכר",4,5)),1),0)</f>
        <v>0</v>
      </c>
      <c r="Q771">
        <f>IF($B$14,_xlfn.IFNA(INDEX('שיפור תמותה'!$A$1:$E$8743,MATCH(F771&amp;G771-1,'שיפור תמותה'!$C$1:$C$8743,0),IF($B$9="זכר",4,5)),1),0)</f>
        <v>0</v>
      </c>
      <c r="R771">
        <f t="shared" ref="R771:R834" si="303">IF($B$14,AVERAGE(P771:Q771),0)</f>
        <v>0</v>
      </c>
      <c r="S771">
        <f t="shared" ref="S771:S834" si="304">IF($B$14,IF(E771&lt;$B$12,(1-(1-O771)^(1/12))*R771,1),0)</f>
        <v>0</v>
      </c>
      <c r="T771">
        <f t="shared" si="292"/>
        <v>0</v>
      </c>
      <c r="U771">
        <f t="shared" ref="U771:U834" si="305">IF($B$15,ROUNDDOWN(T771/12,0),0)</f>
        <v>0</v>
      </c>
      <c r="V771">
        <f t="shared" ref="V771:V834" si="306">IF($B$15,ROUNDDOWN(($B$8+T771)/12,0),0)</f>
        <v>0</v>
      </c>
      <c r="W771">
        <f t="shared" si="293"/>
        <v>0</v>
      </c>
      <c r="X771">
        <f>IF($B$15,_xlfn.IFNA(INDEX(תמותה!$A$1:$E$121,MATCH(U771,תמותה!$A$1:A$121,0),IF($B$11="זכר",2,4)),1),0)</f>
        <v>0</v>
      </c>
      <c r="Y771">
        <f>IF($B$15,_xlfn.IFNA(INDEX('שיפור תמותה'!$A$1:$E$8743,MATCH(U771&amp;V771,'שיפור תמותה'!$C$1:$C$8743,0),IF($B$11="זכר",4,5)),1),0)</f>
        <v>0</v>
      </c>
      <c r="Z771">
        <f>IF($B$15,_xlfn.IFNA(INDEX('שיפור תמותה'!$A$1:$E$8743,MATCH(U771&amp;V771-1,'שיפור תמותה'!$C$1:$C$8743,0),IF($B$11="זכר",4,5)),1),0)</f>
        <v>0</v>
      </c>
      <c r="AA771">
        <f t="shared" ref="AA771:AA834" si="307">IF($B$15,AVERAGE(Y771:Z771),0)</f>
        <v>0</v>
      </c>
      <c r="AB771">
        <f t="shared" si="294"/>
        <v>0</v>
      </c>
      <c r="AC771">
        <f>IF($B$15,_xlfn.IFNA(INDEX(תמותה!$A$1:$E$121,MATCH(U771,תמותה!$A$1:A$121,0),IF($B$11="זכר",3,5)),1),0)</f>
        <v>0</v>
      </c>
      <c r="AD771">
        <f t="shared" ref="AD771:AD834" si="308">IF($B$15,IF(T771&lt;$B$12,(1-(1-X771)^(1/12))*AA771,1),0)</f>
        <v>0</v>
      </c>
      <c r="AE771">
        <f t="shared" ref="AE771:AE834" si="309">IF($B$15,IF(T771&lt;$B$12,(1-(1-AC771)^(1/12))*AA771,1),0)</f>
        <v>0</v>
      </c>
      <c r="AF771">
        <f t="shared" si="295"/>
        <v>0</v>
      </c>
      <c r="AG771">
        <f t="shared" si="296"/>
        <v>0</v>
      </c>
      <c r="AH771">
        <f t="shared" si="297"/>
        <v>0</v>
      </c>
      <c r="AI771">
        <f t="shared" si="298"/>
        <v>0</v>
      </c>
      <c r="AJ771">
        <f t="shared" si="299"/>
        <v>0</v>
      </c>
    </row>
    <row r="772" spans="5:36" x14ac:dyDescent="0.2">
      <c r="E772">
        <f t="shared" ref="E772:E835" si="310">IF($B$14,E771+1,0)</f>
        <v>0</v>
      </c>
      <c r="F772">
        <f t="shared" si="300"/>
        <v>0</v>
      </c>
      <c r="G772">
        <f t="shared" si="301"/>
        <v>0</v>
      </c>
      <c r="H772">
        <f t="shared" si="302"/>
        <v>0</v>
      </c>
      <c r="I772">
        <f t="shared" ref="I772:I835" si="311">IF($B$14,IF(E772&lt;=$B$3,IF(AND((E772-$E$2)&lt;0,E772&lt;$B$4),I771+1/H772,I771+N771/H772)),0)</f>
        <v>0</v>
      </c>
      <c r="J772">
        <f t="shared" ref="J772:J835" si="312">IF($B$14,IF(E772&lt;=$B$3,IF(AND((E772-$E$2)&lt;60,E772&lt;$B$4),J771+1/H772,J771+N771/H772)),0)</f>
        <v>0</v>
      </c>
      <c r="K772">
        <f t="shared" ref="K772:K835" si="313">IF($B$14,IF(E772&lt;=$B$3,IF(AND((E772-$E$2)&lt;120,E772&lt;$B$4),K771+1/H772,K771+N771/H772)),0)</f>
        <v>0</v>
      </c>
      <c r="L772">
        <f t="shared" ref="L772:L835" si="314">IF($B$14,IF(E772&lt;=$B$3,IF(AND((E772-$E$2)&lt;180,E772&lt;$B$4),L771+1/H772,L771+N771/H772)),0)</f>
        <v>0</v>
      </c>
      <c r="M772">
        <f t="shared" ref="M772:M835" si="315">IF($B$14,IF(E772&lt;=$B$3,IF(AND((E772-$E$2)&lt;240,E772&lt;$B$4),M771+1/H772,M771+N771/H772)),0)</f>
        <v>0</v>
      </c>
      <c r="N772">
        <f t="shared" ref="N772:N835" si="316">IF($B$14,N771*(1-S772),0)</f>
        <v>0</v>
      </c>
      <c r="O772">
        <f>IF($B$14,_xlfn.IFNA(INDEX(תמותה!$A$1:$E$121,MATCH(F772,תמותה!$A$1:A$121,0),IF($B$9="זכר",2,4)),1),0)</f>
        <v>0</v>
      </c>
      <c r="P772">
        <f>IF($B$14,_xlfn.IFNA(INDEX('שיפור תמותה'!$A$1:$E$8743,MATCH(F772&amp;G772,'שיפור תמותה'!$C$1:$C$8743,0),IF($B$9="זכר",4,5)),1),0)</f>
        <v>0</v>
      </c>
      <c r="Q772">
        <f>IF($B$14,_xlfn.IFNA(INDEX('שיפור תמותה'!$A$1:$E$8743,MATCH(F772&amp;G772-1,'שיפור תמותה'!$C$1:$C$8743,0),IF($B$9="זכר",4,5)),1),0)</f>
        <v>0</v>
      </c>
      <c r="R772">
        <f t="shared" si="303"/>
        <v>0</v>
      </c>
      <c r="S772">
        <f t="shared" si="304"/>
        <v>0</v>
      </c>
      <c r="T772">
        <f t="shared" ref="T772:T835" si="317">IF($B$15,T771+1,0)</f>
        <v>0</v>
      </c>
      <c r="U772">
        <f t="shared" si="305"/>
        <v>0</v>
      </c>
      <c r="V772">
        <f t="shared" si="306"/>
        <v>0</v>
      </c>
      <c r="W772">
        <f t="shared" ref="W772:W835" si="318">IF($B$15,W771*(1-AD772),0)</f>
        <v>0</v>
      </c>
      <c r="X772">
        <f>IF($B$15,_xlfn.IFNA(INDEX(תמותה!$A$1:$E$121,MATCH(U772,תמותה!$A$1:A$121,0),IF($B$11="זכר",2,4)),1),0)</f>
        <v>0</v>
      </c>
      <c r="Y772">
        <f>IF($B$15,_xlfn.IFNA(INDEX('שיפור תמותה'!$A$1:$E$8743,MATCH(U772&amp;V772,'שיפור תמותה'!$C$1:$C$8743,0),IF($B$11="זכר",4,5)),1),0)</f>
        <v>0</v>
      </c>
      <c r="Z772">
        <f>IF($B$15,_xlfn.IFNA(INDEX('שיפור תמותה'!$A$1:$E$8743,MATCH(U772&amp;V772-1,'שיפור תמותה'!$C$1:$C$8743,0),IF($B$11="זכר",4,5)),1),0)</f>
        <v>0</v>
      </c>
      <c r="AA772">
        <f t="shared" si="307"/>
        <v>0</v>
      </c>
      <c r="AB772">
        <f t="shared" ref="AB772:AB835" si="319">IF($B$15,AB771*(1-AE772)+S772*W772*N771,0)</f>
        <v>0</v>
      </c>
      <c r="AC772">
        <f>IF($B$15,_xlfn.IFNA(INDEX(תמותה!$A$1:$E$121,MATCH(U772,תמותה!$A$1:A$121,0),IF($B$11="זכר",3,5)),1),0)</f>
        <v>0</v>
      </c>
      <c r="AD772">
        <f t="shared" si="308"/>
        <v>0</v>
      </c>
      <c r="AE772">
        <f t="shared" si="309"/>
        <v>0</v>
      </c>
      <c r="AF772">
        <f t="shared" ref="AF772:AF835" si="320">IF($B$15,IF(E772&lt;=$B$3,IF(AND((E772-$E$2)&lt;0,E772&lt;$B$4),AF771+0/H772,AF771+AB771/H772)),0)</f>
        <v>0</v>
      </c>
      <c r="AG772">
        <f t="shared" ref="AG772:AG835" si="321">IF($B$15,IF(E772&lt;=$B$3,IF(AND((E772-$E$2)&lt;60,E772&lt;$B$4),AG771+0/H772,AG771+AB771/H772)),0)</f>
        <v>0</v>
      </c>
      <c r="AH772">
        <f t="shared" ref="AH772:AH835" si="322">IF($B$15,IF(E772&lt;=$B$3,IF(AND((E772-$E$2)&lt;120,E772&lt;$B$4),AH771+0/H772,AH771+AB771/H772)),0)</f>
        <v>0</v>
      </c>
      <c r="AI772">
        <f t="shared" ref="AI772:AI835" si="323">IF($B$15,IF(E772&lt;=$B$3,IF(AND((E772-$E$2)&lt;180,E772&lt;$B$4),AI771+0/H772,AI771+AB771/H772)),0)</f>
        <v>0</v>
      </c>
      <c r="AJ772">
        <f t="shared" ref="AJ772:AJ835" si="324">IF($B$15,IF(E772&lt;=$B$3,IF(AND((E772-$E$2)&lt;240,E772&lt;$B$4),AJ771+0/H772,AJ771+AB771/H772)),0)</f>
        <v>0</v>
      </c>
    </row>
    <row r="773" spans="5:36" x14ac:dyDescent="0.2">
      <c r="E773">
        <f t="shared" si="310"/>
        <v>0</v>
      </c>
      <c r="F773">
        <f t="shared" si="300"/>
        <v>0</v>
      </c>
      <c r="G773">
        <f t="shared" si="301"/>
        <v>0</v>
      </c>
      <c r="H773">
        <f t="shared" si="302"/>
        <v>0</v>
      </c>
      <c r="I773">
        <f t="shared" si="311"/>
        <v>0</v>
      </c>
      <c r="J773">
        <f t="shared" si="312"/>
        <v>0</v>
      </c>
      <c r="K773">
        <f t="shared" si="313"/>
        <v>0</v>
      </c>
      <c r="L773">
        <f t="shared" si="314"/>
        <v>0</v>
      </c>
      <c r="M773">
        <f t="shared" si="315"/>
        <v>0</v>
      </c>
      <c r="N773">
        <f t="shared" si="316"/>
        <v>0</v>
      </c>
      <c r="O773">
        <f>IF($B$14,_xlfn.IFNA(INDEX(תמותה!$A$1:$E$121,MATCH(F773,תמותה!$A$1:A$121,0),IF($B$9="זכר",2,4)),1),0)</f>
        <v>0</v>
      </c>
      <c r="P773">
        <f>IF($B$14,_xlfn.IFNA(INDEX('שיפור תמותה'!$A$1:$E$8743,MATCH(F773&amp;G773,'שיפור תמותה'!$C$1:$C$8743,0),IF($B$9="זכר",4,5)),1),0)</f>
        <v>0</v>
      </c>
      <c r="Q773">
        <f>IF($B$14,_xlfn.IFNA(INDEX('שיפור תמותה'!$A$1:$E$8743,MATCH(F773&amp;G773-1,'שיפור תמותה'!$C$1:$C$8743,0),IF($B$9="זכר",4,5)),1),0)</f>
        <v>0</v>
      </c>
      <c r="R773">
        <f t="shared" si="303"/>
        <v>0</v>
      </c>
      <c r="S773">
        <f t="shared" si="304"/>
        <v>0</v>
      </c>
      <c r="T773">
        <f t="shared" si="317"/>
        <v>0</v>
      </c>
      <c r="U773">
        <f t="shared" si="305"/>
        <v>0</v>
      </c>
      <c r="V773">
        <f t="shared" si="306"/>
        <v>0</v>
      </c>
      <c r="W773">
        <f t="shared" si="318"/>
        <v>0</v>
      </c>
      <c r="X773">
        <f>IF($B$15,_xlfn.IFNA(INDEX(תמותה!$A$1:$E$121,MATCH(U773,תמותה!$A$1:A$121,0),IF($B$11="זכר",2,4)),1),0)</f>
        <v>0</v>
      </c>
      <c r="Y773">
        <f>IF($B$15,_xlfn.IFNA(INDEX('שיפור תמותה'!$A$1:$E$8743,MATCH(U773&amp;V773,'שיפור תמותה'!$C$1:$C$8743,0),IF($B$11="זכר",4,5)),1),0)</f>
        <v>0</v>
      </c>
      <c r="Z773">
        <f>IF($B$15,_xlfn.IFNA(INDEX('שיפור תמותה'!$A$1:$E$8743,MATCH(U773&amp;V773-1,'שיפור תמותה'!$C$1:$C$8743,0),IF($B$11="זכר",4,5)),1),0)</f>
        <v>0</v>
      </c>
      <c r="AA773">
        <f t="shared" si="307"/>
        <v>0</v>
      </c>
      <c r="AB773">
        <f t="shared" si="319"/>
        <v>0</v>
      </c>
      <c r="AC773">
        <f>IF($B$15,_xlfn.IFNA(INDEX(תמותה!$A$1:$E$121,MATCH(U773,תמותה!$A$1:A$121,0),IF($B$11="זכר",3,5)),1),0)</f>
        <v>0</v>
      </c>
      <c r="AD773">
        <f t="shared" si="308"/>
        <v>0</v>
      </c>
      <c r="AE773">
        <f t="shared" si="309"/>
        <v>0</v>
      </c>
      <c r="AF773">
        <f t="shared" si="320"/>
        <v>0</v>
      </c>
      <c r="AG773">
        <f t="shared" si="321"/>
        <v>0</v>
      </c>
      <c r="AH773">
        <f t="shared" si="322"/>
        <v>0</v>
      </c>
      <c r="AI773">
        <f t="shared" si="323"/>
        <v>0</v>
      </c>
      <c r="AJ773">
        <f t="shared" si="324"/>
        <v>0</v>
      </c>
    </row>
    <row r="774" spans="5:36" x14ac:dyDescent="0.2">
      <c r="E774">
        <f t="shared" si="310"/>
        <v>0</v>
      </c>
      <c r="F774">
        <f t="shared" si="300"/>
        <v>0</v>
      </c>
      <c r="G774">
        <f t="shared" si="301"/>
        <v>0</v>
      </c>
      <c r="H774">
        <f t="shared" si="302"/>
        <v>0</v>
      </c>
      <c r="I774">
        <f t="shared" si="311"/>
        <v>0</v>
      </c>
      <c r="J774">
        <f t="shared" si="312"/>
        <v>0</v>
      </c>
      <c r="K774">
        <f t="shared" si="313"/>
        <v>0</v>
      </c>
      <c r="L774">
        <f t="shared" si="314"/>
        <v>0</v>
      </c>
      <c r="M774">
        <f t="shared" si="315"/>
        <v>0</v>
      </c>
      <c r="N774">
        <f t="shared" si="316"/>
        <v>0</v>
      </c>
      <c r="O774">
        <f>IF($B$14,_xlfn.IFNA(INDEX(תמותה!$A$1:$E$121,MATCH(F774,תמותה!$A$1:A$121,0),IF($B$9="זכר",2,4)),1),0)</f>
        <v>0</v>
      </c>
      <c r="P774">
        <f>IF($B$14,_xlfn.IFNA(INDEX('שיפור תמותה'!$A$1:$E$8743,MATCH(F774&amp;G774,'שיפור תמותה'!$C$1:$C$8743,0),IF($B$9="זכר",4,5)),1),0)</f>
        <v>0</v>
      </c>
      <c r="Q774">
        <f>IF($B$14,_xlfn.IFNA(INDEX('שיפור תמותה'!$A$1:$E$8743,MATCH(F774&amp;G774-1,'שיפור תמותה'!$C$1:$C$8743,0),IF($B$9="זכר",4,5)),1),0)</f>
        <v>0</v>
      </c>
      <c r="R774">
        <f t="shared" si="303"/>
        <v>0</v>
      </c>
      <c r="S774">
        <f t="shared" si="304"/>
        <v>0</v>
      </c>
      <c r="T774">
        <f t="shared" si="317"/>
        <v>0</v>
      </c>
      <c r="U774">
        <f t="shared" si="305"/>
        <v>0</v>
      </c>
      <c r="V774">
        <f t="shared" si="306"/>
        <v>0</v>
      </c>
      <c r="W774">
        <f t="shared" si="318"/>
        <v>0</v>
      </c>
      <c r="X774">
        <f>IF($B$15,_xlfn.IFNA(INDEX(תמותה!$A$1:$E$121,MATCH(U774,תמותה!$A$1:A$121,0),IF($B$11="זכר",2,4)),1),0)</f>
        <v>0</v>
      </c>
      <c r="Y774">
        <f>IF($B$15,_xlfn.IFNA(INDEX('שיפור תמותה'!$A$1:$E$8743,MATCH(U774&amp;V774,'שיפור תמותה'!$C$1:$C$8743,0),IF($B$11="זכר",4,5)),1),0)</f>
        <v>0</v>
      </c>
      <c r="Z774">
        <f>IF($B$15,_xlfn.IFNA(INDEX('שיפור תמותה'!$A$1:$E$8743,MATCH(U774&amp;V774-1,'שיפור תמותה'!$C$1:$C$8743,0),IF($B$11="זכר",4,5)),1),0)</f>
        <v>0</v>
      </c>
      <c r="AA774">
        <f t="shared" si="307"/>
        <v>0</v>
      </c>
      <c r="AB774">
        <f t="shared" si="319"/>
        <v>0</v>
      </c>
      <c r="AC774">
        <f>IF($B$15,_xlfn.IFNA(INDEX(תמותה!$A$1:$E$121,MATCH(U774,תמותה!$A$1:A$121,0),IF($B$11="זכר",3,5)),1),0)</f>
        <v>0</v>
      </c>
      <c r="AD774">
        <f t="shared" si="308"/>
        <v>0</v>
      </c>
      <c r="AE774">
        <f t="shared" si="309"/>
        <v>0</v>
      </c>
      <c r="AF774">
        <f t="shared" si="320"/>
        <v>0</v>
      </c>
      <c r="AG774">
        <f t="shared" si="321"/>
        <v>0</v>
      </c>
      <c r="AH774">
        <f t="shared" si="322"/>
        <v>0</v>
      </c>
      <c r="AI774">
        <f t="shared" si="323"/>
        <v>0</v>
      </c>
      <c r="AJ774">
        <f t="shared" si="324"/>
        <v>0</v>
      </c>
    </row>
    <row r="775" spans="5:36" x14ac:dyDescent="0.2">
      <c r="E775">
        <f t="shared" si="310"/>
        <v>0</v>
      </c>
      <c r="F775">
        <f t="shared" si="300"/>
        <v>0</v>
      </c>
      <c r="G775">
        <f t="shared" si="301"/>
        <v>0</v>
      </c>
      <c r="H775">
        <f t="shared" si="302"/>
        <v>0</v>
      </c>
      <c r="I775">
        <f t="shared" si="311"/>
        <v>0</v>
      </c>
      <c r="J775">
        <f t="shared" si="312"/>
        <v>0</v>
      </c>
      <c r="K775">
        <f t="shared" si="313"/>
        <v>0</v>
      </c>
      <c r="L775">
        <f t="shared" si="314"/>
        <v>0</v>
      </c>
      <c r="M775">
        <f t="shared" si="315"/>
        <v>0</v>
      </c>
      <c r="N775">
        <f t="shared" si="316"/>
        <v>0</v>
      </c>
      <c r="O775">
        <f>IF($B$14,_xlfn.IFNA(INDEX(תמותה!$A$1:$E$121,MATCH(F775,תמותה!$A$1:A$121,0),IF($B$9="זכר",2,4)),1),0)</f>
        <v>0</v>
      </c>
      <c r="P775">
        <f>IF($B$14,_xlfn.IFNA(INDEX('שיפור תמותה'!$A$1:$E$8743,MATCH(F775&amp;G775,'שיפור תמותה'!$C$1:$C$8743,0),IF($B$9="זכר",4,5)),1),0)</f>
        <v>0</v>
      </c>
      <c r="Q775">
        <f>IF($B$14,_xlfn.IFNA(INDEX('שיפור תמותה'!$A$1:$E$8743,MATCH(F775&amp;G775-1,'שיפור תמותה'!$C$1:$C$8743,0),IF($B$9="זכר",4,5)),1),0)</f>
        <v>0</v>
      </c>
      <c r="R775">
        <f t="shared" si="303"/>
        <v>0</v>
      </c>
      <c r="S775">
        <f t="shared" si="304"/>
        <v>0</v>
      </c>
      <c r="T775">
        <f t="shared" si="317"/>
        <v>0</v>
      </c>
      <c r="U775">
        <f t="shared" si="305"/>
        <v>0</v>
      </c>
      <c r="V775">
        <f t="shared" si="306"/>
        <v>0</v>
      </c>
      <c r="W775">
        <f t="shared" si="318"/>
        <v>0</v>
      </c>
      <c r="X775">
        <f>IF($B$15,_xlfn.IFNA(INDEX(תמותה!$A$1:$E$121,MATCH(U775,תמותה!$A$1:A$121,0),IF($B$11="זכר",2,4)),1),0)</f>
        <v>0</v>
      </c>
      <c r="Y775">
        <f>IF($B$15,_xlfn.IFNA(INDEX('שיפור תמותה'!$A$1:$E$8743,MATCH(U775&amp;V775,'שיפור תמותה'!$C$1:$C$8743,0),IF($B$11="זכר",4,5)),1),0)</f>
        <v>0</v>
      </c>
      <c r="Z775">
        <f>IF($B$15,_xlfn.IFNA(INDEX('שיפור תמותה'!$A$1:$E$8743,MATCH(U775&amp;V775-1,'שיפור תמותה'!$C$1:$C$8743,0),IF($B$11="זכר",4,5)),1),0)</f>
        <v>0</v>
      </c>
      <c r="AA775">
        <f t="shared" si="307"/>
        <v>0</v>
      </c>
      <c r="AB775">
        <f t="shared" si="319"/>
        <v>0</v>
      </c>
      <c r="AC775">
        <f>IF($B$15,_xlfn.IFNA(INDEX(תמותה!$A$1:$E$121,MATCH(U775,תמותה!$A$1:A$121,0),IF($B$11="זכר",3,5)),1),0)</f>
        <v>0</v>
      </c>
      <c r="AD775">
        <f t="shared" si="308"/>
        <v>0</v>
      </c>
      <c r="AE775">
        <f t="shared" si="309"/>
        <v>0</v>
      </c>
      <c r="AF775">
        <f t="shared" si="320"/>
        <v>0</v>
      </c>
      <c r="AG775">
        <f t="shared" si="321"/>
        <v>0</v>
      </c>
      <c r="AH775">
        <f t="shared" si="322"/>
        <v>0</v>
      </c>
      <c r="AI775">
        <f t="shared" si="323"/>
        <v>0</v>
      </c>
      <c r="AJ775">
        <f t="shared" si="324"/>
        <v>0</v>
      </c>
    </row>
    <row r="776" spans="5:36" x14ac:dyDescent="0.2">
      <c r="E776">
        <f t="shared" si="310"/>
        <v>0</v>
      </c>
      <c r="F776">
        <f t="shared" si="300"/>
        <v>0</v>
      </c>
      <c r="G776">
        <f t="shared" si="301"/>
        <v>0</v>
      </c>
      <c r="H776">
        <f t="shared" si="302"/>
        <v>0</v>
      </c>
      <c r="I776">
        <f t="shared" si="311"/>
        <v>0</v>
      </c>
      <c r="J776">
        <f t="shared" si="312"/>
        <v>0</v>
      </c>
      <c r="K776">
        <f t="shared" si="313"/>
        <v>0</v>
      </c>
      <c r="L776">
        <f t="shared" si="314"/>
        <v>0</v>
      </c>
      <c r="M776">
        <f t="shared" si="315"/>
        <v>0</v>
      </c>
      <c r="N776">
        <f t="shared" si="316"/>
        <v>0</v>
      </c>
      <c r="O776">
        <f>IF($B$14,_xlfn.IFNA(INDEX(תמותה!$A$1:$E$121,MATCH(F776,תמותה!$A$1:A$121,0),IF($B$9="זכר",2,4)),1),0)</f>
        <v>0</v>
      </c>
      <c r="P776">
        <f>IF($B$14,_xlfn.IFNA(INDEX('שיפור תמותה'!$A$1:$E$8743,MATCH(F776&amp;G776,'שיפור תמותה'!$C$1:$C$8743,0),IF($B$9="זכר",4,5)),1),0)</f>
        <v>0</v>
      </c>
      <c r="Q776">
        <f>IF($B$14,_xlfn.IFNA(INDEX('שיפור תמותה'!$A$1:$E$8743,MATCH(F776&amp;G776-1,'שיפור תמותה'!$C$1:$C$8743,0),IF($B$9="זכר",4,5)),1),0)</f>
        <v>0</v>
      </c>
      <c r="R776">
        <f t="shared" si="303"/>
        <v>0</v>
      </c>
      <c r="S776">
        <f t="shared" si="304"/>
        <v>0</v>
      </c>
      <c r="T776">
        <f t="shared" si="317"/>
        <v>0</v>
      </c>
      <c r="U776">
        <f t="shared" si="305"/>
        <v>0</v>
      </c>
      <c r="V776">
        <f t="shared" si="306"/>
        <v>0</v>
      </c>
      <c r="W776">
        <f t="shared" si="318"/>
        <v>0</v>
      </c>
      <c r="X776">
        <f>IF($B$15,_xlfn.IFNA(INDEX(תמותה!$A$1:$E$121,MATCH(U776,תמותה!$A$1:A$121,0),IF($B$11="זכר",2,4)),1),0)</f>
        <v>0</v>
      </c>
      <c r="Y776">
        <f>IF($B$15,_xlfn.IFNA(INDEX('שיפור תמותה'!$A$1:$E$8743,MATCH(U776&amp;V776,'שיפור תמותה'!$C$1:$C$8743,0),IF($B$11="זכר",4,5)),1),0)</f>
        <v>0</v>
      </c>
      <c r="Z776">
        <f>IF($B$15,_xlfn.IFNA(INDEX('שיפור תמותה'!$A$1:$E$8743,MATCH(U776&amp;V776-1,'שיפור תמותה'!$C$1:$C$8743,0),IF($B$11="זכר",4,5)),1),0)</f>
        <v>0</v>
      </c>
      <c r="AA776">
        <f t="shared" si="307"/>
        <v>0</v>
      </c>
      <c r="AB776">
        <f t="shared" si="319"/>
        <v>0</v>
      </c>
      <c r="AC776">
        <f>IF($B$15,_xlfn.IFNA(INDEX(תמותה!$A$1:$E$121,MATCH(U776,תמותה!$A$1:A$121,0),IF($B$11="זכר",3,5)),1),0)</f>
        <v>0</v>
      </c>
      <c r="AD776">
        <f t="shared" si="308"/>
        <v>0</v>
      </c>
      <c r="AE776">
        <f t="shared" si="309"/>
        <v>0</v>
      </c>
      <c r="AF776">
        <f t="shared" si="320"/>
        <v>0</v>
      </c>
      <c r="AG776">
        <f t="shared" si="321"/>
        <v>0</v>
      </c>
      <c r="AH776">
        <f t="shared" si="322"/>
        <v>0</v>
      </c>
      <c r="AI776">
        <f t="shared" si="323"/>
        <v>0</v>
      </c>
      <c r="AJ776">
        <f t="shared" si="324"/>
        <v>0</v>
      </c>
    </row>
    <row r="777" spans="5:36" x14ac:dyDescent="0.2">
      <c r="E777">
        <f t="shared" si="310"/>
        <v>0</v>
      </c>
      <c r="F777">
        <f t="shared" si="300"/>
        <v>0</v>
      </c>
      <c r="G777">
        <f t="shared" si="301"/>
        <v>0</v>
      </c>
      <c r="H777">
        <f t="shared" si="302"/>
        <v>0</v>
      </c>
      <c r="I777">
        <f t="shared" si="311"/>
        <v>0</v>
      </c>
      <c r="J777">
        <f t="shared" si="312"/>
        <v>0</v>
      </c>
      <c r="K777">
        <f t="shared" si="313"/>
        <v>0</v>
      </c>
      <c r="L777">
        <f t="shared" si="314"/>
        <v>0</v>
      </c>
      <c r="M777">
        <f t="shared" si="315"/>
        <v>0</v>
      </c>
      <c r="N777">
        <f t="shared" si="316"/>
        <v>0</v>
      </c>
      <c r="O777">
        <f>IF($B$14,_xlfn.IFNA(INDEX(תמותה!$A$1:$E$121,MATCH(F777,תמותה!$A$1:A$121,0),IF($B$9="זכר",2,4)),1),0)</f>
        <v>0</v>
      </c>
      <c r="P777">
        <f>IF($B$14,_xlfn.IFNA(INDEX('שיפור תמותה'!$A$1:$E$8743,MATCH(F777&amp;G777,'שיפור תמותה'!$C$1:$C$8743,0),IF($B$9="זכר",4,5)),1),0)</f>
        <v>0</v>
      </c>
      <c r="Q777">
        <f>IF($B$14,_xlfn.IFNA(INDEX('שיפור תמותה'!$A$1:$E$8743,MATCH(F777&amp;G777-1,'שיפור תמותה'!$C$1:$C$8743,0),IF($B$9="זכר",4,5)),1),0)</f>
        <v>0</v>
      </c>
      <c r="R777">
        <f t="shared" si="303"/>
        <v>0</v>
      </c>
      <c r="S777">
        <f t="shared" si="304"/>
        <v>0</v>
      </c>
      <c r="T777">
        <f t="shared" si="317"/>
        <v>0</v>
      </c>
      <c r="U777">
        <f t="shared" si="305"/>
        <v>0</v>
      </c>
      <c r="V777">
        <f t="shared" si="306"/>
        <v>0</v>
      </c>
      <c r="W777">
        <f t="shared" si="318"/>
        <v>0</v>
      </c>
      <c r="X777">
        <f>IF($B$15,_xlfn.IFNA(INDEX(תמותה!$A$1:$E$121,MATCH(U777,תמותה!$A$1:A$121,0),IF($B$11="זכר",2,4)),1),0)</f>
        <v>0</v>
      </c>
      <c r="Y777">
        <f>IF($B$15,_xlfn.IFNA(INDEX('שיפור תמותה'!$A$1:$E$8743,MATCH(U777&amp;V777,'שיפור תמותה'!$C$1:$C$8743,0),IF($B$11="זכר",4,5)),1),0)</f>
        <v>0</v>
      </c>
      <c r="Z777">
        <f>IF($B$15,_xlfn.IFNA(INDEX('שיפור תמותה'!$A$1:$E$8743,MATCH(U777&amp;V777-1,'שיפור תמותה'!$C$1:$C$8743,0),IF($B$11="זכר",4,5)),1),0)</f>
        <v>0</v>
      </c>
      <c r="AA777">
        <f t="shared" si="307"/>
        <v>0</v>
      </c>
      <c r="AB777">
        <f t="shared" si="319"/>
        <v>0</v>
      </c>
      <c r="AC777">
        <f>IF($B$15,_xlfn.IFNA(INDEX(תמותה!$A$1:$E$121,MATCH(U777,תמותה!$A$1:A$121,0),IF($B$11="זכר",3,5)),1),0)</f>
        <v>0</v>
      </c>
      <c r="AD777">
        <f t="shared" si="308"/>
        <v>0</v>
      </c>
      <c r="AE777">
        <f t="shared" si="309"/>
        <v>0</v>
      </c>
      <c r="AF777">
        <f t="shared" si="320"/>
        <v>0</v>
      </c>
      <c r="AG777">
        <f t="shared" si="321"/>
        <v>0</v>
      </c>
      <c r="AH777">
        <f t="shared" si="322"/>
        <v>0</v>
      </c>
      <c r="AI777">
        <f t="shared" si="323"/>
        <v>0</v>
      </c>
      <c r="AJ777">
        <f t="shared" si="324"/>
        <v>0</v>
      </c>
    </row>
    <row r="778" spans="5:36" x14ac:dyDescent="0.2">
      <c r="E778">
        <f t="shared" si="310"/>
        <v>0</v>
      </c>
      <c r="F778">
        <f t="shared" si="300"/>
        <v>0</v>
      </c>
      <c r="G778">
        <f t="shared" si="301"/>
        <v>0</v>
      </c>
      <c r="H778">
        <f t="shared" si="302"/>
        <v>0</v>
      </c>
      <c r="I778">
        <f t="shared" si="311"/>
        <v>0</v>
      </c>
      <c r="J778">
        <f t="shared" si="312"/>
        <v>0</v>
      </c>
      <c r="K778">
        <f t="shared" si="313"/>
        <v>0</v>
      </c>
      <c r="L778">
        <f t="shared" si="314"/>
        <v>0</v>
      </c>
      <c r="M778">
        <f t="shared" si="315"/>
        <v>0</v>
      </c>
      <c r="N778">
        <f t="shared" si="316"/>
        <v>0</v>
      </c>
      <c r="O778">
        <f>IF($B$14,_xlfn.IFNA(INDEX(תמותה!$A$1:$E$121,MATCH(F778,תמותה!$A$1:A$121,0),IF($B$9="זכר",2,4)),1),0)</f>
        <v>0</v>
      </c>
      <c r="P778">
        <f>IF($B$14,_xlfn.IFNA(INDEX('שיפור תמותה'!$A$1:$E$8743,MATCH(F778&amp;G778,'שיפור תמותה'!$C$1:$C$8743,0),IF($B$9="זכר",4,5)),1),0)</f>
        <v>0</v>
      </c>
      <c r="Q778">
        <f>IF($B$14,_xlfn.IFNA(INDEX('שיפור תמותה'!$A$1:$E$8743,MATCH(F778&amp;G778-1,'שיפור תמותה'!$C$1:$C$8743,0),IF($B$9="זכר",4,5)),1),0)</f>
        <v>0</v>
      </c>
      <c r="R778">
        <f t="shared" si="303"/>
        <v>0</v>
      </c>
      <c r="S778">
        <f t="shared" si="304"/>
        <v>0</v>
      </c>
      <c r="T778">
        <f t="shared" si="317"/>
        <v>0</v>
      </c>
      <c r="U778">
        <f t="shared" si="305"/>
        <v>0</v>
      </c>
      <c r="V778">
        <f t="shared" si="306"/>
        <v>0</v>
      </c>
      <c r="W778">
        <f t="shared" si="318"/>
        <v>0</v>
      </c>
      <c r="X778">
        <f>IF($B$15,_xlfn.IFNA(INDEX(תמותה!$A$1:$E$121,MATCH(U778,תמותה!$A$1:A$121,0),IF($B$11="זכר",2,4)),1),0)</f>
        <v>0</v>
      </c>
      <c r="Y778">
        <f>IF($B$15,_xlfn.IFNA(INDEX('שיפור תמותה'!$A$1:$E$8743,MATCH(U778&amp;V778,'שיפור תמותה'!$C$1:$C$8743,0),IF($B$11="זכר",4,5)),1),0)</f>
        <v>0</v>
      </c>
      <c r="Z778">
        <f>IF($B$15,_xlfn.IFNA(INDEX('שיפור תמותה'!$A$1:$E$8743,MATCH(U778&amp;V778-1,'שיפור תמותה'!$C$1:$C$8743,0),IF($B$11="זכר",4,5)),1),0)</f>
        <v>0</v>
      </c>
      <c r="AA778">
        <f t="shared" si="307"/>
        <v>0</v>
      </c>
      <c r="AB778">
        <f t="shared" si="319"/>
        <v>0</v>
      </c>
      <c r="AC778">
        <f>IF($B$15,_xlfn.IFNA(INDEX(תמותה!$A$1:$E$121,MATCH(U778,תמותה!$A$1:A$121,0),IF($B$11="זכר",3,5)),1),0)</f>
        <v>0</v>
      </c>
      <c r="AD778">
        <f t="shared" si="308"/>
        <v>0</v>
      </c>
      <c r="AE778">
        <f t="shared" si="309"/>
        <v>0</v>
      </c>
      <c r="AF778">
        <f t="shared" si="320"/>
        <v>0</v>
      </c>
      <c r="AG778">
        <f t="shared" si="321"/>
        <v>0</v>
      </c>
      <c r="AH778">
        <f t="shared" si="322"/>
        <v>0</v>
      </c>
      <c r="AI778">
        <f t="shared" si="323"/>
        <v>0</v>
      </c>
      <c r="AJ778">
        <f t="shared" si="324"/>
        <v>0</v>
      </c>
    </row>
    <row r="779" spans="5:36" x14ac:dyDescent="0.2">
      <c r="E779">
        <f t="shared" si="310"/>
        <v>0</v>
      </c>
      <c r="F779">
        <f t="shared" si="300"/>
        <v>0</v>
      </c>
      <c r="G779">
        <f t="shared" si="301"/>
        <v>0</v>
      </c>
      <c r="H779">
        <f t="shared" si="302"/>
        <v>0</v>
      </c>
      <c r="I779">
        <f t="shared" si="311"/>
        <v>0</v>
      </c>
      <c r="J779">
        <f t="shared" si="312"/>
        <v>0</v>
      </c>
      <c r="K779">
        <f t="shared" si="313"/>
        <v>0</v>
      </c>
      <c r="L779">
        <f t="shared" si="314"/>
        <v>0</v>
      </c>
      <c r="M779">
        <f t="shared" si="315"/>
        <v>0</v>
      </c>
      <c r="N779">
        <f t="shared" si="316"/>
        <v>0</v>
      </c>
      <c r="O779">
        <f>IF($B$14,_xlfn.IFNA(INDEX(תמותה!$A$1:$E$121,MATCH(F779,תמותה!$A$1:A$121,0),IF($B$9="זכר",2,4)),1),0)</f>
        <v>0</v>
      </c>
      <c r="P779">
        <f>IF($B$14,_xlfn.IFNA(INDEX('שיפור תמותה'!$A$1:$E$8743,MATCH(F779&amp;G779,'שיפור תמותה'!$C$1:$C$8743,0),IF($B$9="זכר",4,5)),1),0)</f>
        <v>0</v>
      </c>
      <c r="Q779">
        <f>IF($B$14,_xlfn.IFNA(INDEX('שיפור תמותה'!$A$1:$E$8743,MATCH(F779&amp;G779-1,'שיפור תמותה'!$C$1:$C$8743,0),IF($B$9="זכר",4,5)),1),0)</f>
        <v>0</v>
      </c>
      <c r="R779">
        <f t="shared" si="303"/>
        <v>0</v>
      </c>
      <c r="S779">
        <f t="shared" si="304"/>
        <v>0</v>
      </c>
      <c r="T779">
        <f t="shared" si="317"/>
        <v>0</v>
      </c>
      <c r="U779">
        <f t="shared" si="305"/>
        <v>0</v>
      </c>
      <c r="V779">
        <f t="shared" si="306"/>
        <v>0</v>
      </c>
      <c r="W779">
        <f t="shared" si="318"/>
        <v>0</v>
      </c>
      <c r="X779">
        <f>IF($B$15,_xlfn.IFNA(INDEX(תמותה!$A$1:$E$121,MATCH(U779,תמותה!$A$1:A$121,0),IF($B$11="זכר",2,4)),1),0)</f>
        <v>0</v>
      </c>
      <c r="Y779">
        <f>IF($B$15,_xlfn.IFNA(INDEX('שיפור תמותה'!$A$1:$E$8743,MATCH(U779&amp;V779,'שיפור תמותה'!$C$1:$C$8743,0),IF($B$11="זכר",4,5)),1),0)</f>
        <v>0</v>
      </c>
      <c r="Z779">
        <f>IF($B$15,_xlfn.IFNA(INDEX('שיפור תמותה'!$A$1:$E$8743,MATCH(U779&amp;V779-1,'שיפור תמותה'!$C$1:$C$8743,0),IF($B$11="זכר",4,5)),1),0)</f>
        <v>0</v>
      </c>
      <c r="AA779">
        <f t="shared" si="307"/>
        <v>0</v>
      </c>
      <c r="AB779">
        <f t="shared" si="319"/>
        <v>0</v>
      </c>
      <c r="AC779">
        <f>IF($B$15,_xlfn.IFNA(INDEX(תמותה!$A$1:$E$121,MATCH(U779,תמותה!$A$1:A$121,0),IF($B$11="זכר",3,5)),1),0)</f>
        <v>0</v>
      </c>
      <c r="AD779">
        <f t="shared" si="308"/>
        <v>0</v>
      </c>
      <c r="AE779">
        <f t="shared" si="309"/>
        <v>0</v>
      </c>
      <c r="AF779">
        <f t="shared" si="320"/>
        <v>0</v>
      </c>
      <c r="AG779">
        <f t="shared" si="321"/>
        <v>0</v>
      </c>
      <c r="AH779">
        <f t="shared" si="322"/>
        <v>0</v>
      </c>
      <c r="AI779">
        <f t="shared" si="323"/>
        <v>0</v>
      </c>
      <c r="AJ779">
        <f t="shared" si="324"/>
        <v>0</v>
      </c>
    </row>
    <row r="780" spans="5:36" x14ac:dyDescent="0.2">
      <c r="E780">
        <f t="shared" si="310"/>
        <v>0</v>
      </c>
      <c r="F780">
        <f t="shared" si="300"/>
        <v>0</v>
      </c>
      <c r="G780">
        <f t="shared" si="301"/>
        <v>0</v>
      </c>
      <c r="H780">
        <f t="shared" si="302"/>
        <v>0</v>
      </c>
      <c r="I780">
        <f t="shared" si="311"/>
        <v>0</v>
      </c>
      <c r="J780">
        <f t="shared" si="312"/>
        <v>0</v>
      </c>
      <c r="K780">
        <f t="shared" si="313"/>
        <v>0</v>
      </c>
      <c r="L780">
        <f t="shared" si="314"/>
        <v>0</v>
      </c>
      <c r="M780">
        <f t="shared" si="315"/>
        <v>0</v>
      </c>
      <c r="N780">
        <f t="shared" si="316"/>
        <v>0</v>
      </c>
      <c r="O780">
        <f>IF($B$14,_xlfn.IFNA(INDEX(תמותה!$A$1:$E$121,MATCH(F780,תמותה!$A$1:A$121,0),IF($B$9="זכר",2,4)),1),0)</f>
        <v>0</v>
      </c>
      <c r="P780">
        <f>IF($B$14,_xlfn.IFNA(INDEX('שיפור תמותה'!$A$1:$E$8743,MATCH(F780&amp;G780,'שיפור תמותה'!$C$1:$C$8743,0),IF($B$9="זכר",4,5)),1),0)</f>
        <v>0</v>
      </c>
      <c r="Q780">
        <f>IF($B$14,_xlfn.IFNA(INDEX('שיפור תמותה'!$A$1:$E$8743,MATCH(F780&amp;G780-1,'שיפור תמותה'!$C$1:$C$8743,0),IF($B$9="זכר",4,5)),1),0)</f>
        <v>0</v>
      </c>
      <c r="R780">
        <f t="shared" si="303"/>
        <v>0</v>
      </c>
      <c r="S780">
        <f t="shared" si="304"/>
        <v>0</v>
      </c>
      <c r="T780">
        <f t="shared" si="317"/>
        <v>0</v>
      </c>
      <c r="U780">
        <f t="shared" si="305"/>
        <v>0</v>
      </c>
      <c r="V780">
        <f t="shared" si="306"/>
        <v>0</v>
      </c>
      <c r="W780">
        <f t="shared" si="318"/>
        <v>0</v>
      </c>
      <c r="X780">
        <f>IF($B$15,_xlfn.IFNA(INDEX(תמותה!$A$1:$E$121,MATCH(U780,תמותה!$A$1:A$121,0),IF($B$11="זכר",2,4)),1),0)</f>
        <v>0</v>
      </c>
      <c r="Y780">
        <f>IF($B$15,_xlfn.IFNA(INDEX('שיפור תמותה'!$A$1:$E$8743,MATCH(U780&amp;V780,'שיפור תמותה'!$C$1:$C$8743,0),IF($B$11="זכר",4,5)),1),0)</f>
        <v>0</v>
      </c>
      <c r="Z780">
        <f>IF($B$15,_xlfn.IFNA(INDEX('שיפור תמותה'!$A$1:$E$8743,MATCH(U780&amp;V780-1,'שיפור תמותה'!$C$1:$C$8743,0),IF($B$11="זכר",4,5)),1),0)</f>
        <v>0</v>
      </c>
      <c r="AA780">
        <f t="shared" si="307"/>
        <v>0</v>
      </c>
      <c r="AB780">
        <f t="shared" si="319"/>
        <v>0</v>
      </c>
      <c r="AC780">
        <f>IF($B$15,_xlfn.IFNA(INDEX(תמותה!$A$1:$E$121,MATCH(U780,תמותה!$A$1:A$121,0),IF($B$11="זכר",3,5)),1),0)</f>
        <v>0</v>
      </c>
      <c r="AD780">
        <f t="shared" si="308"/>
        <v>0</v>
      </c>
      <c r="AE780">
        <f t="shared" si="309"/>
        <v>0</v>
      </c>
      <c r="AF780">
        <f t="shared" si="320"/>
        <v>0</v>
      </c>
      <c r="AG780">
        <f t="shared" si="321"/>
        <v>0</v>
      </c>
      <c r="AH780">
        <f t="shared" si="322"/>
        <v>0</v>
      </c>
      <c r="AI780">
        <f t="shared" si="323"/>
        <v>0</v>
      </c>
      <c r="AJ780">
        <f t="shared" si="324"/>
        <v>0</v>
      </c>
    </row>
    <row r="781" spans="5:36" x14ac:dyDescent="0.2">
      <c r="E781">
        <f t="shared" si="310"/>
        <v>0</v>
      </c>
      <c r="F781">
        <f t="shared" si="300"/>
        <v>0</v>
      </c>
      <c r="G781">
        <f t="shared" si="301"/>
        <v>0</v>
      </c>
      <c r="H781">
        <f t="shared" si="302"/>
        <v>0</v>
      </c>
      <c r="I781">
        <f t="shared" si="311"/>
        <v>0</v>
      </c>
      <c r="J781">
        <f t="shared" si="312"/>
        <v>0</v>
      </c>
      <c r="K781">
        <f t="shared" si="313"/>
        <v>0</v>
      </c>
      <c r="L781">
        <f t="shared" si="314"/>
        <v>0</v>
      </c>
      <c r="M781">
        <f t="shared" si="315"/>
        <v>0</v>
      </c>
      <c r="N781">
        <f t="shared" si="316"/>
        <v>0</v>
      </c>
      <c r="O781">
        <f>IF($B$14,_xlfn.IFNA(INDEX(תמותה!$A$1:$E$121,MATCH(F781,תמותה!$A$1:A$121,0),IF($B$9="זכר",2,4)),1),0)</f>
        <v>0</v>
      </c>
      <c r="P781">
        <f>IF($B$14,_xlfn.IFNA(INDEX('שיפור תמותה'!$A$1:$E$8743,MATCH(F781&amp;G781,'שיפור תמותה'!$C$1:$C$8743,0),IF($B$9="זכר",4,5)),1),0)</f>
        <v>0</v>
      </c>
      <c r="Q781">
        <f>IF($B$14,_xlfn.IFNA(INDEX('שיפור תמותה'!$A$1:$E$8743,MATCH(F781&amp;G781-1,'שיפור תמותה'!$C$1:$C$8743,0),IF($B$9="זכר",4,5)),1),0)</f>
        <v>0</v>
      </c>
      <c r="R781">
        <f t="shared" si="303"/>
        <v>0</v>
      </c>
      <c r="S781">
        <f t="shared" si="304"/>
        <v>0</v>
      </c>
      <c r="T781">
        <f t="shared" si="317"/>
        <v>0</v>
      </c>
      <c r="U781">
        <f t="shared" si="305"/>
        <v>0</v>
      </c>
      <c r="V781">
        <f t="shared" si="306"/>
        <v>0</v>
      </c>
      <c r="W781">
        <f t="shared" si="318"/>
        <v>0</v>
      </c>
      <c r="X781">
        <f>IF($B$15,_xlfn.IFNA(INDEX(תמותה!$A$1:$E$121,MATCH(U781,תמותה!$A$1:A$121,0),IF($B$11="זכר",2,4)),1),0)</f>
        <v>0</v>
      </c>
      <c r="Y781">
        <f>IF($B$15,_xlfn.IFNA(INDEX('שיפור תמותה'!$A$1:$E$8743,MATCH(U781&amp;V781,'שיפור תמותה'!$C$1:$C$8743,0),IF($B$11="זכר",4,5)),1),0)</f>
        <v>0</v>
      </c>
      <c r="Z781">
        <f>IF($B$15,_xlfn.IFNA(INDEX('שיפור תמותה'!$A$1:$E$8743,MATCH(U781&amp;V781-1,'שיפור תמותה'!$C$1:$C$8743,0),IF($B$11="זכר",4,5)),1),0)</f>
        <v>0</v>
      </c>
      <c r="AA781">
        <f t="shared" si="307"/>
        <v>0</v>
      </c>
      <c r="AB781">
        <f t="shared" si="319"/>
        <v>0</v>
      </c>
      <c r="AC781">
        <f>IF($B$15,_xlfn.IFNA(INDEX(תמותה!$A$1:$E$121,MATCH(U781,תמותה!$A$1:A$121,0),IF($B$11="זכר",3,5)),1),0)</f>
        <v>0</v>
      </c>
      <c r="AD781">
        <f t="shared" si="308"/>
        <v>0</v>
      </c>
      <c r="AE781">
        <f t="shared" si="309"/>
        <v>0</v>
      </c>
      <c r="AF781">
        <f t="shared" si="320"/>
        <v>0</v>
      </c>
      <c r="AG781">
        <f t="shared" si="321"/>
        <v>0</v>
      </c>
      <c r="AH781">
        <f t="shared" si="322"/>
        <v>0</v>
      </c>
      <c r="AI781">
        <f t="shared" si="323"/>
        <v>0</v>
      </c>
      <c r="AJ781">
        <f t="shared" si="324"/>
        <v>0</v>
      </c>
    </row>
    <row r="782" spans="5:36" x14ac:dyDescent="0.2">
      <c r="E782">
        <f t="shared" si="310"/>
        <v>0</v>
      </c>
      <c r="F782">
        <f t="shared" si="300"/>
        <v>0</v>
      </c>
      <c r="G782">
        <f t="shared" si="301"/>
        <v>0</v>
      </c>
      <c r="H782">
        <f t="shared" si="302"/>
        <v>0</v>
      </c>
      <c r="I782">
        <f t="shared" si="311"/>
        <v>0</v>
      </c>
      <c r="J782">
        <f t="shared" si="312"/>
        <v>0</v>
      </c>
      <c r="K782">
        <f t="shared" si="313"/>
        <v>0</v>
      </c>
      <c r="L782">
        <f t="shared" si="314"/>
        <v>0</v>
      </c>
      <c r="M782">
        <f t="shared" si="315"/>
        <v>0</v>
      </c>
      <c r="N782">
        <f t="shared" si="316"/>
        <v>0</v>
      </c>
      <c r="O782">
        <f>IF($B$14,_xlfn.IFNA(INDEX(תמותה!$A$1:$E$121,MATCH(F782,תמותה!$A$1:A$121,0),IF($B$9="זכר",2,4)),1),0)</f>
        <v>0</v>
      </c>
      <c r="P782">
        <f>IF($B$14,_xlfn.IFNA(INDEX('שיפור תמותה'!$A$1:$E$8743,MATCH(F782&amp;G782,'שיפור תמותה'!$C$1:$C$8743,0),IF($B$9="זכר",4,5)),1),0)</f>
        <v>0</v>
      </c>
      <c r="Q782">
        <f>IF($B$14,_xlfn.IFNA(INDEX('שיפור תמותה'!$A$1:$E$8743,MATCH(F782&amp;G782-1,'שיפור תמותה'!$C$1:$C$8743,0),IF($B$9="זכר",4,5)),1),0)</f>
        <v>0</v>
      </c>
      <c r="R782">
        <f t="shared" si="303"/>
        <v>0</v>
      </c>
      <c r="S782">
        <f t="shared" si="304"/>
        <v>0</v>
      </c>
      <c r="T782">
        <f t="shared" si="317"/>
        <v>0</v>
      </c>
      <c r="U782">
        <f t="shared" si="305"/>
        <v>0</v>
      </c>
      <c r="V782">
        <f t="shared" si="306"/>
        <v>0</v>
      </c>
      <c r="W782">
        <f t="shared" si="318"/>
        <v>0</v>
      </c>
      <c r="X782">
        <f>IF($B$15,_xlfn.IFNA(INDEX(תמותה!$A$1:$E$121,MATCH(U782,תמותה!$A$1:A$121,0),IF($B$11="זכר",2,4)),1),0)</f>
        <v>0</v>
      </c>
      <c r="Y782">
        <f>IF($B$15,_xlfn.IFNA(INDEX('שיפור תמותה'!$A$1:$E$8743,MATCH(U782&amp;V782,'שיפור תמותה'!$C$1:$C$8743,0),IF($B$11="זכר",4,5)),1),0)</f>
        <v>0</v>
      </c>
      <c r="Z782">
        <f>IF($B$15,_xlfn.IFNA(INDEX('שיפור תמותה'!$A$1:$E$8743,MATCH(U782&amp;V782-1,'שיפור תמותה'!$C$1:$C$8743,0),IF($B$11="זכר",4,5)),1),0)</f>
        <v>0</v>
      </c>
      <c r="AA782">
        <f t="shared" si="307"/>
        <v>0</v>
      </c>
      <c r="AB782">
        <f t="shared" si="319"/>
        <v>0</v>
      </c>
      <c r="AC782">
        <f>IF($B$15,_xlfn.IFNA(INDEX(תמותה!$A$1:$E$121,MATCH(U782,תמותה!$A$1:A$121,0),IF($B$11="זכר",3,5)),1),0)</f>
        <v>0</v>
      </c>
      <c r="AD782">
        <f t="shared" si="308"/>
        <v>0</v>
      </c>
      <c r="AE782">
        <f t="shared" si="309"/>
        <v>0</v>
      </c>
      <c r="AF782">
        <f t="shared" si="320"/>
        <v>0</v>
      </c>
      <c r="AG782">
        <f t="shared" si="321"/>
        <v>0</v>
      </c>
      <c r="AH782">
        <f t="shared" si="322"/>
        <v>0</v>
      </c>
      <c r="AI782">
        <f t="shared" si="323"/>
        <v>0</v>
      </c>
      <c r="AJ782">
        <f t="shared" si="324"/>
        <v>0</v>
      </c>
    </row>
    <row r="783" spans="5:36" x14ac:dyDescent="0.2">
      <c r="E783">
        <f t="shared" si="310"/>
        <v>0</v>
      </c>
      <c r="F783">
        <f t="shared" si="300"/>
        <v>0</v>
      </c>
      <c r="G783">
        <f t="shared" si="301"/>
        <v>0</v>
      </c>
      <c r="H783">
        <f t="shared" si="302"/>
        <v>0</v>
      </c>
      <c r="I783">
        <f t="shared" si="311"/>
        <v>0</v>
      </c>
      <c r="J783">
        <f t="shared" si="312"/>
        <v>0</v>
      </c>
      <c r="K783">
        <f t="shared" si="313"/>
        <v>0</v>
      </c>
      <c r="L783">
        <f t="shared" si="314"/>
        <v>0</v>
      </c>
      <c r="M783">
        <f t="shared" si="315"/>
        <v>0</v>
      </c>
      <c r="N783">
        <f t="shared" si="316"/>
        <v>0</v>
      </c>
      <c r="O783">
        <f>IF($B$14,_xlfn.IFNA(INDEX(תמותה!$A$1:$E$121,MATCH(F783,תמותה!$A$1:A$121,0),IF($B$9="זכר",2,4)),1),0)</f>
        <v>0</v>
      </c>
      <c r="P783">
        <f>IF($B$14,_xlfn.IFNA(INDEX('שיפור תמותה'!$A$1:$E$8743,MATCH(F783&amp;G783,'שיפור תמותה'!$C$1:$C$8743,0),IF($B$9="זכר",4,5)),1),0)</f>
        <v>0</v>
      </c>
      <c r="Q783">
        <f>IF($B$14,_xlfn.IFNA(INDEX('שיפור תמותה'!$A$1:$E$8743,MATCH(F783&amp;G783-1,'שיפור תמותה'!$C$1:$C$8743,0),IF($B$9="זכר",4,5)),1),0)</f>
        <v>0</v>
      </c>
      <c r="R783">
        <f t="shared" si="303"/>
        <v>0</v>
      </c>
      <c r="S783">
        <f t="shared" si="304"/>
        <v>0</v>
      </c>
      <c r="T783">
        <f t="shared" si="317"/>
        <v>0</v>
      </c>
      <c r="U783">
        <f t="shared" si="305"/>
        <v>0</v>
      </c>
      <c r="V783">
        <f t="shared" si="306"/>
        <v>0</v>
      </c>
      <c r="W783">
        <f t="shared" si="318"/>
        <v>0</v>
      </c>
      <c r="X783">
        <f>IF($B$15,_xlfn.IFNA(INDEX(תמותה!$A$1:$E$121,MATCH(U783,תמותה!$A$1:A$121,0),IF($B$11="זכר",2,4)),1),0)</f>
        <v>0</v>
      </c>
      <c r="Y783">
        <f>IF($B$15,_xlfn.IFNA(INDEX('שיפור תמותה'!$A$1:$E$8743,MATCH(U783&amp;V783,'שיפור תמותה'!$C$1:$C$8743,0),IF($B$11="זכר",4,5)),1),0)</f>
        <v>0</v>
      </c>
      <c r="Z783">
        <f>IF($B$15,_xlfn.IFNA(INDEX('שיפור תמותה'!$A$1:$E$8743,MATCH(U783&amp;V783-1,'שיפור תמותה'!$C$1:$C$8743,0),IF($B$11="זכר",4,5)),1),0)</f>
        <v>0</v>
      </c>
      <c r="AA783">
        <f t="shared" si="307"/>
        <v>0</v>
      </c>
      <c r="AB783">
        <f t="shared" si="319"/>
        <v>0</v>
      </c>
      <c r="AC783">
        <f>IF($B$15,_xlfn.IFNA(INDEX(תמותה!$A$1:$E$121,MATCH(U783,תמותה!$A$1:A$121,0),IF($B$11="זכר",3,5)),1),0)</f>
        <v>0</v>
      </c>
      <c r="AD783">
        <f t="shared" si="308"/>
        <v>0</v>
      </c>
      <c r="AE783">
        <f t="shared" si="309"/>
        <v>0</v>
      </c>
      <c r="AF783">
        <f t="shared" si="320"/>
        <v>0</v>
      </c>
      <c r="AG783">
        <f t="shared" si="321"/>
        <v>0</v>
      </c>
      <c r="AH783">
        <f t="shared" si="322"/>
        <v>0</v>
      </c>
      <c r="AI783">
        <f t="shared" si="323"/>
        <v>0</v>
      </c>
      <c r="AJ783">
        <f t="shared" si="324"/>
        <v>0</v>
      </c>
    </row>
    <row r="784" spans="5:36" x14ac:dyDescent="0.2">
      <c r="E784">
        <f t="shared" si="310"/>
        <v>0</v>
      </c>
      <c r="F784">
        <f t="shared" si="300"/>
        <v>0</v>
      </c>
      <c r="G784">
        <f t="shared" si="301"/>
        <v>0</v>
      </c>
      <c r="H784">
        <f t="shared" si="302"/>
        <v>0</v>
      </c>
      <c r="I784">
        <f t="shared" si="311"/>
        <v>0</v>
      </c>
      <c r="J784">
        <f t="shared" si="312"/>
        <v>0</v>
      </c>
      <c r="K784">
        <f t="shared" si="313"/>
        <v>0</v>
      </c>
      <c r="L784">
        <f t="shared" si="314"/>
        <v>0</v>
      </c>
      <c r="M784">
        <f t="shared" si="315"/>
        <v>0</v>
      </c>
      <c r="N784">
        <f t="shared" si="316"/>
        <v>0</v>
      </c>
      <c r="O784">
        <f>IF($B$14,_xlfn.IFNA(INDEX(תמותה!$A$1:$E$121,MATCH(F784,תמותה!$A$1:A$121,0),IF($B$9="זכר",2,4)),1),0)</f>
        <v>0</v>
      </c>
      <c r="P784">
        <f>IF($B$14,_xlfn.IFNA(INDEX('שיפור תמותה'!$A$1:$E$8743,MATCH(F784&amp;G784,'שיפור תמותה'!$C$1:$C$8743,0),IF($B$9="זכר",4,5)),1),0)</f>
        <v>0</v>
      </c>
      <c r="Q784">
        <f>IF($B$14,_xlfn.IFNA(INDEX('שיפור תמותה'!$A$1:$E$8743,MATCH(F784&amp;G784-1,'שיפור תמותה'!$C$1:$C$8743,0),IF($B$9="זכר",4,5)),1),0)</f>
        <v>0</v>
      </c>
      <c r="R784">
        <f t="shared" si="303"/>
        <v>0</v>
      </c>
      <c r="S784">
        <f t="shared" si="304"/>
        <v>0</v>
      </c>
      <c r="T784">
        <f t="shared" si="317"/>
        <v>0</v>
      </c>
      <c r="U784">
        <f t="shared" si="305"/>
        <v>0</v>
      </c>
      <c r="V784">
        <f t="shared" si="306"/>
        <v>0</v>
      </c>
      <c r="W784">
        <f t="shared" si="318"/>
        <v>0</v>
      </c>
      <c r="X784">
        <f>IF($B$15,_xlfn.IFNA(INDEX(תמותה!$A$1:$E$121,MATCH(U784,תמותה!$A$1:A$121,0),IF($B$11="זכר",2,4)),1),0)</f>
        <v>0</v>
      </c>
      <c r="Y784">
        <f>IF($B$15,_xlfn.IFNA(INDEX('שיפור תמותה'!$A$1:$E$8743,MATCH(U784&amp;V784,'שיפור תמותה'!$C$1:$C$8743,0),IF($B$11="זכר",4,5)),1),0)</f>
        <v>0</v>
      </c>
      <c r="Z784">
        <f>IF($B$15,_xlfn.IFNA(INDEX('שיפור תמותה'!$A$1:$E$8743,MATCH(U784&amp;V784-1,'שיפור תמותה'!$C$1:$C$8743,0),IF($B$11="זכר",4,5)),1),0)</f>
        <v>0</v>
      </c>
      <c r="AA784">
        <f t="shared" si="307"/>
        <v>0</v>
      </c>
      <c r="AB784">
        <f t="shared" si="319"/>
        <v>0</v>
      </c>
      <c r="AC784">
        <f>IF($B$15,_xlfn.IFNA(INDEX(תמותה!$A$1:$E$121,MATCH(U784,תמותה!$A$1:A$121,0),IF($B$11="זכר",3,5)),1),0)</f>
        <v>0</v>
      </c>
      <c r="AD784">
        <f t="shared" si="308"/>
        <v>0</v>
      </c>
      <c r="AE784">
        <f t="shared" si="309"/>
        <v>0</v>
      </c>
      <c r="AF784">
        <f t="shared" si="320"/>
        <v>0</v>
      </c>
      <c r="AG784">
        <f t="shared" si="321"/>
        <v>0</v>
      </c>
      <c r="AH784">
        <f t="shared" si="322"/>
        <v>0</v>
      </c>
      <c r="AI784">
        <f t="shared" si="323"/>
        <v>0</v>
      </c>
      <c r="AJ784">
        <f t="shared" si="324"/>
        <v>0</v>
      </c>
    </row>
    <row r="785" spans="5:36" x14ac:dyDescent="0.2">
      <c r="E785">
        <f t="shared" si="310"/>
        <v>0</v>
      </c>
      <c r="F785">
        <f t="shared" si="300"/>
        <v>0</v>
      </c>
      <c r="G785">
        <f t="shared" si="301"/>
        <v>0</v>
      </c>
      <c r="H785">
        <f t="shared" si="302"/>
        <v>0</v>
      </c>
      <c r="I785">
        <f t="shared" si="311"/>
        <v>0</v>
      </c>
      <c r="J785">
        <f t="shared" si="312"/>
        <v>0</v>
      </c>
      <c r="K785">
        <f t="shared" si="313"/>
        <v>0</v>
      </c>
      <c r="L785">
        <f t="shared" si="314"/>
        <v>0</v>
      </c>
      <c r="M785">
        <f t="shared" si="315"/>
        <v>0</v>
      </c>
      <c r="N785">
        <f t="shared" si="316"/>
        <v>0</v>
      </c>
      <c r="O785">
        <f>IF($B$14,_xlfn.IFNA(INDEX(תמותה!$A$1:$E$121,MATCH(F785,תמותה!$A$1:A$121,0),IF($B$9="זכר",2,4)),1),0)</f>
        <v>0</v>
      </c>
      <c r="P785">
        <f>IF($B$14,_xlfn.IFNA(INDEX('שיפור תמותה'!$A$1:$E$8743,MATCH(F785&amp;G785,'שיפור תמותה'!$C$1:$C$8743,0),IF($B$9="זכר",4,5)),1),0)</f>
        <v>0</v>
      </c>
      <c r="Q785">
        <f>IF($B$14,_xlfn.IFNA(INDEX('שיפור תמותה'!$A$1:$E$8743,MATCH(F785&amp;G785-1,'שיפור תמותה'!$C$1:$C$8743,0),IF($B$9="זכר",4,5)),1),0)</f>
        <v>0</v>
      </c>
      <c r="R785">
        <f t="shared" si="303"/>
        <v>0</v>
      </c>
      <c r="S785">
        <f t="shared" si="304"/>
        <v>0</v>
      </c>
      <c r="T785">
        <f t="shared" si="317"/>
        <v>0</v>
      </c>
      <c r="U785">
        <f t="shared" si="305"/>
        <v>0</v>
      </c>
      <c r="V785">
        <f t="shared" si="306"/>
        <v>0</v>
      </c>
      <c r="W785">
        <f t="shared" si="318"/>
        <v>0</v>
      </c>
      <c r="X785">
        <f>IF($B$15,_xlfn.IFNA(INDEX(תמותה!$A$1:$E$121,MATCH(U785,תמותה!$A$1:A$121,0),IF($B$11="זכר",2,4)),1),0)</f>
        <v>0</v>
      </c>
      <c r="Y785">
        <f>IF($B$15,_xlfn.IFNA(INDEX('שיפור תמותה'!$A$1:$E$8743,MATCH(U785&amp;V785,'שיפור תמותה'!$C$1:$C$8743,0),IF($B$11="זכר",4,5)),1),0)</f>
        <v>0</v>
      </c>
      <c r="Z785">
        <f>IF($B$15,_xlfn.IFNA(INDEX('שיפור תמותה'!$A$1:$E$8743,MATCH(U785&amp;V785-1,'שיפור תמותה'!$C$1:$C$8743,0),IF($B$11="זכר",4,5)),1),0)</f>
        <v>0</v>
      </c>
      <c r="AA785">
        <f t="shared" si="307"/>
        <v>0</v>
      </c>
      <c r="AB785">
        <f t="shared" si="319"/>
        <v>0</v>
      </c>
      <c r="AC785">
        <f>IF($B$15,_xlfn.IFNA(INDEX(תמותה!$A$1:$E$121,MATCH(U785,תמותה!$A$1:A$121,0),IF($B$11="זכר",3,5)),1),0)</f>
        <v>0</v>
      </c>
      <c r="AD785">
        <f t="shared" si="308"/>
        <v>0</v>
      </c>
      <c r="AE785">
        <f t="shared" si="309"/>
        <v>0</v>
      </c>
      <c r="AF785">
        <f t="shared" si="320"/>
        <v>0</v>
      </c>
      <c r="AG785">
        <f t="shared" si="321"/>
        <v>0</v>
      </c>
      <c r="AH785">
        <f t="shared" si="322"/>
        <v>0</v>
      </c>
      <c r="AI785">
        <f t="shared" si="323"/>
        <v>0</v>
      </c>
      <c r="AJ785">
        <f t="shared" si="324"/>
        <v>0</v>
      </c>
    </row>
    <row r="786" spans="5:36" x14ac:dyDescent="0.2">
      <c r="E786">
        <f t="shared" si="310"/>
        <v>0</v>
      </c>
      <c r="F786">
        <f t="shared" si="300"/>
        <v>0</v>
      </c>
      <c r="G786">
        <f t="shared" si="301"/>
        <v>0</v>
      </c>
      <c r="H786">
        <f t="shared" si="302"/>
        <v>0</v>
      </c>
      <c r="I786">
        <f t="shared" si="311"/>
        <v>0</v>
      </c>
      <c r="J786">
        <f t="shared" si="312"/>
        <v>0</v>
      </c>
      <c r="K786">
        <f t="shared" si="313"/>
        <v>0</v>
      </c>
      <c r="L786">
        <f t="shared" si="314"/>
        <v>0</v>
      </c>
      <c r="M786">
        <f t="shared" si="315"/>
        <v>0</v>
      </c>
      <c r="N786">
        <f t="shared" si="316"/>
        <v>0</v>
      </c>
      <c r="O786">
        <f>IF($B$14,_xlfn.IFNA(INDEX(תמותה!$A$1:$E$121,MATCH(F786,תמותה!$A$1:A$121,0),IF($B$9="זכר",2,4)),1),0)</f>
        <v>0</v>
      </c>
      <c r="P786">
        <f>IF($B$14,_xlfn.IFNA(INDEX('שיפור תמותה'!$A$1:$E$8743,MATCH(F786&amp;G786,'שיפור תמותה'!$C$1:$C$8743,0),IF($B$9="זכר",4,5)),1),0)</f>
        <v>0</v>
      </c>
      <c r="Q786">
        <f>IF($B$14,_xlfn.IFNA(INDEX('שיפור תמותה'!$A$1:$E$8743,MATCH(F786&amp;G786-1,'שיפור תמותה'!$C$1:$C$8743,0),IF($B$9="זכר",4,5)),1),0)</f>
        <v>0</v>
      </c>
      <c r="R786">
        <f t="shared" si="303"/>
        <v>0</v>
      </c>
      <c r="S786">
        <f t="shared" si="304"/>
        <v>0</v>
      </c>
      <c r="T786">
        <f t="shared" si="317"/>
        <v>0</v>
      </c>
      <c r="U786">
        <f t="shared" si="305"/>
        <v>0</v>
      </c>
      <c r="V786">
        <f t="shared" si="306"/>
        <v>0</v>
      </c>
      <c r="W786">
        <f t="shared" si="318"/>
        <v>0</v>
      </c>
      <c r="X786">
        <f>IF($B$15,_xlfn.IFNA(INDEX(תמותה!$A$1:$E$121,MATCH(U786,תמותה!$A$1:A$121,0),IF($B$11="זכר",2,4)),1),0)</f>
        <v>0</v>
      </c>
      <c r="Y786">
        <f>IF($B$15,_xlfn.IFNA(INDEX('שיפור תמותה'!$A$1:$E$8743,MATCH(U786&amp;V786,'שיפור תמותה'!$C$1:$C$8743,0),IF($B$11="זכר",4,5)),1),0)</f>
        <v>0</v>
      </c>
      <c r="Z786">
        <f>IF($B$15,_xlfn.IFNA(INDEX('שיפור תמותה'!$A$1:$E$8743,MATCH(U786&amp;V786-1,'שיפור תמותה'!$C$1:$C$8743,0),IF($B$11="זכר",4,5)),1),0)</f>
        <v>0</v>
      </c>
      <c r="AA786">
        <f t="shared" si="307"/>
        <v>0</v>
      </c>
      <c r="AB786">
        <f t="shared" si="319"/>
        <v>0</v>
      </c>
      <c r="AC786">
        <f>IF($B$15,_xlfn.IFNA(INDEX(תמותה!$A$1:$E$121,MATCH(U786,תמותה!$A$1:A$121,0),IF($B$11="זכר",3,5)),1),0)</f>
        <v>0</v>
      </c>
      <c r="AD786">
        <f t="shared" si="308"/>
        <v>0</v>
      </c>
      <c r="AE786">
        <f t="shared" si="309"/>
        <v>0</v>
      </c>
      <c r="AF786">
        <f t="shared" si="320"/>
        <v>0</v>
      </c>
      <c r="AG786">
        <f t="shared" si="321"/>
        <v>0</v>
      </c>
      <c r="AH786">
        <f t="shared" si="322"/>
        <v>0</v>
      </c>
      <c r="AI786">
        <f t="shared" si="323"/>
        <v>0</v>
      </c>
      <c r="AJ786">
        <f t="shared" si="324"/>
        <v>0</v>
      </c>
    </row>
    <row r="787" spans="5:36" x14ac:dyDescent="0.2">
      <c r="E787">
        <f t="shared" si="310"/>
        <v>0</v>
      </c>
      <c r="F787">
        <f t="shared" si="300"/>
        <v>0</v>
      </c>
      <c r="G787">
        <f t="shared" si="301"/>
        <v>0</v>
      </c>
      <c r="H787">
        <f t="shared" si="302"/>
        <v>0</v>
      </c>
      <c r="I787">
        <f t="shared" si="311"/>
        <v>0</v>
      </c>
      <c r="J787">
        <f t="shared" si="312"/>
        <v>0</v>
      </c>
      <c r="K787">
        <f t="shared" si="313"/>
        <v>0</v>
      </c>
      <c r="L787">
        <f t="shared" si="314"/>
        <v>0</v>
      </c>
      <c r="M787">
        <f t="shared" si="315"/>
        <v>0</v>
      </c>
      <c r="N787">
        <f t="shared" si="316"/>
        <v>0</v>
      </c>
      <c r="O787">
        <f>IF($B$14,_xlfn.IFNA(INDEX(תמותה!$A$1:$E$121,MATCH(F787,תמותה!$A$1:A$121,0),IF($B$9="זכר",2,4)),1),0)</f>
        <v>0</v>
      </c>
      <c r="P787">
        <f>IF($B$14,_xlfn.IFNA(INDEX('שיפור תמותה'!$A$1:$E$8743,MATCH(F787&amp;G787,'שיפור תמותה'!$C$1:$C$8743,0),IF($B$9="זכר",4,5)),1),0)</f>
        <v>0</v>
      </c>
      <c r="Q787">
        <f>IF($B$14,_xlfn.IFNA(INDEX('שיפור תמותה'!$A$1:$E$8743,MATCH(F787&amp;G787-1,'שיפור תמותה'!$C$1:$C$8743,0),IF($B$9="זכר",4,5)),1),0)</f>
        <v>0</v>
      </c>
      <c r="R787">
        <f t="shared" si="303"/>
        <v>0</v>
      </c>
      <c r="S787">
        <f t="shared" si="304"/>
        <v>0</v>
      </c>
      <c r="T787">
        <f t="shared" si="317"/>
        <v>0</v>
      </c>
      <c r="U787">
        <f t="shared" si="305"/>
        <v>0</v>
      </c>
      <c r="V787">
        <f t="shared" si="306"/>
        <v>0</v>
      </c>
      <c r="W787">
        <f t="shared" si="318"/>
        <v>0</v>
      </c>
      <c r="X787">
        <f>IF($B$15,_xlfn.IFNA(INDEX(תמותה!$A$1:$E$121,MATCH(U787,תמותה!$A$1:A$121,0),IF($B$11="זכר",2,4)),1),0)</f>
        <v>0</v>
      </c>
      <c r="Y787">
        <f>IF($B$15,_xlfn.IFNA(INDEX('שיפור תמותה'!$A$1:$E$8743,MATCH(U787&amp;V787,'שיפור תמותה'!$C$1:$C$8743,0),IF($B$11="זכר",4,5)),1),0)</f>
        <v>0</v>
      </c>
      <c r="Z787">
        <f>IF($B$15,_xlfn.IFNA(INDEX('שיפור תמותה'!$A$1:$E$8743,MATCH(U787&amp;V787-1,'שיפור תמותה'!$C$1:$C$8743,0),IF($B$11="זכר",4,5)),1),0)</f>
        <v>0</v>
      </c>
      <c r="AA787">
        <f t="shared" si="307"/>
        <v>0</v>
      </c>
      <c r="AB787">
        <f t="shared" si="319"/>
        <v>0</v>
      </c>
      <c r="AC787">
        <f>IF($B$15,_xlfn.IFNA(INDEX(תמותה!$A$1:$E$121,MATCH(U787,תמותה!$A$1:A$121,0),IF($B$11="זכר",3,5)),1),0)</f>
        <v>0</v>
      </c>
      <c r="AD787">
        <f t="shared" si="308"/>
        <v>0</v>
      </c>
      <c r="AE787">
        <f t="shared" si="309"/>
        <v>0</v>
      </c>
      <c r="AF787">
        <f t="shared" si="320"/>
        <v>0</v>
      </c>
      <c r="AG787">
        <f t="shared" si="321"/>
        <v>0</v>
      </c>
      <c r="AH787">
        <f t="shared" si="322"/>
        <v>0</v>
      </c>
      <c r="AI787">
        <f t="shared" si="323"/>
        <v>0</v>
      </c>
      <c r="AJ787">
        <f t="shared" si="324"/>
        <v>0</v>
      </c>
    </row>
    <row r="788" spans="5:36" x14ac:dyDescent="0.2">
      <c r="E788">
        <f t="shared" si="310"/>
        <v>0</v>
      </c>
      <c r="F788">
        <f t="shared" si="300"/>
        <v>0</v>
      </c>
      <c r="G788">
        <f t="shared" si="301"/>
        <v>0</v>
      </c>
      <c r="H788">
        <f t="shared" si="302"/>
        <v>0</v>
      </c>
      <c r="I788">
        <f t="shared" si="311"/>
        <v>0</v>
      </c>
      <c r="J788">
        <f t="shared" si="312"/>
        <v>0</v>
      </c>
      <c r="K788">
        <f t="shared" si="313"/>
        <v>0</v>
      </c>
      <c r="L788">
        <f t="shared" si="314"/>
        <v>0</v>
      </c>
      <c r="M788">
        <f t="shared" si="315"/>
        <v>0</v>
      </c>
      <c r="N788">
        <f t="shared" si="316"/>
        <v>0</v>
      </c>
      <c r="O788">
        <f>IF($B$14,_xlfn.IFNA(INDEX(תמותה!$A$1:$E$121,MATCH(F788,תמותה!$A$1:A$121,0),IF($B$9="זכר",2,4)),1),0)</f>
        <v>0</v>
      </c>
      <c r="P788">
        <f>IF($B$14,_xlfn.IFNA(INDEX('שיפור תמותה'!$A$1:$E$8743,MATCH(F788&amp;G788,'שיפור תמותה'!$C$1:$C$8743,0),IF($B$9="זכר",4,5)),1),0)</f>
        <v>0</v>
      </c>
      <c r="Q788">
        <f>IF($B$14,_xlfn.IFNA(INDEX('שיפור תמותה'!$A$1:$E$8743,MATCH(F788&amp;G788-1,'שיפור תמותה'!$C$1:$C$8743,0),IF($B$9="זכר",4,5)),1),0)</f>
        <v>0</v>
      </c>
      <c r="R788">
        <f t="shared" si="303"/>
        <v>0</v>
      </c>
      <c r="S788">
        <f t="shared" si="304"/>
        <v>0</v>
      </c>
      <c r="T788">
        <f t="shared" si="317"/>
        <v>0</v>
      </c>
      <c r="U788">
        <f t="shared" si="305"/>
        <v>0</v>
      </c>
      <c r="V788">
        <f t="shared" si="306"/>
        <v>0</v>
      </c>
      <c r="W788">
        <f t="shared" si="318"/>
        <v>0</v>
      </c>
      <c r="X788">
        <f>IF($B$15,_xlfn.IFNA(INDEX(תמותה!$A$1:$E$121,MATCH(U788,תמותה!$A$1:A$121,0),IF($B$11="זכר",2,4)),1),0)</f>
        <v>0</v>
      </c>
      <c r="Y788">
        <f>IF($B$15,_xlfn.IFNA(INDEX('שיפור תמותה'!$A$1:$E$8743,MATCH(U788&amp;V788,'שיפור תמותה'!$C$1:$C$8743,0),IF($B$11="זכר",4,5)),1),0)</f>
        <v>0</v>
      </c>
      <c r="Z788">
        <f>IF($B$15,_xlfn.IFNA(INDEX('שיפור תמותה'!$A$1:$E$8743,MATCH(U788&amp;V788-1,'שיפור תמותה'!$C$1:$C$8743,0),IF($B$11="זכר",4,5)),1),0)</f>
        <v>0</v>
      </c>
      <c r="AA788">
        <f t="shared" si="307"/>
        <v>0</v>
      </c>
      <c r="AB788">
        <f t="shared" si="319"/>
        <v>0</v>
      </c>
      <c r="AC788">
        <f>IF($B$15,_xlfn.IFNA(INDEX(תמותה!$A$1:$E$121,MATCH(U788,תמותה!$A$1:A$121,0),IF($B$11="זכר",3,5)),1),0)</f>
        <v>0</v>
      </c>
      <c r="AD788">
        <f t="shared" si="308"/>
        <v>0</v>
      </c>
      <c r="AE788">
        <f t="shared" si="309"/>
        <v>0</v>
      </c>
      <c r="AF788">
        <f t="shared" si="320"/>
        <v>0</v>
      </c>
      <c r="AG788">
        <f t="shared" si="321"/>
        <v>0</v>
      </c>
      <c r="AH788">
        <f t="shared" si="322"/>
        <v>0</v>
      </c>
      <c r="AI788">
        <f t="shared" si="323"/>
        <v>0</v>
      </c>
      <c r="AJ788">
        <f t="shared" si="324"/>
        <v>0</v>
      </c>
    </row>
    <row r="789" spans="5:36" x14ac:dyDescent="0.2">
      <c r="E789">
        <f t="shared" si="310"/>
        <v>0</v>
      </c>
      <c r="F789">
        <f t="shared" si="300"/>
        <v>0</v>
      </c>
      <c r="G789">
        <f t="shared" si="301"/>
        <v>0</v>
      </c>
      <c r="H789">
        <f t="shared" si="302"/>
        <v>0</v>
      </c>
      <c r="I789">
        <f t="shared" si="311"/>
        <v>0</v>
      </c>
      <c r="J789">
        <f t="shared" si="312"/>
        <v>0</v>
      </c>
      <c r="K789">
        <f t="shared" si="313"/>
        <v>0</v>
      </c>
      <c r="L789">
        <f t="shared" si="314"/>
        <v>0</v>
      </c>
      <c r="M789">
        <f t="shared" si="315"/>
        <v>0</v>
      </c>
      <c r="N789">
        <f t="shared" si="316"/>
        <v>0</v>
      </c>
      <c r="O789">
        <f>IF($B$14,_xlfn.IFNA(INDEX(תמותה!$A$1:$E$121,MATCH(F789,תמותה!$A$1:A$121,0),IF($B$9="זכר",2,4)),1),0)</f>
        <v>0</v>
      </c>
      <c r="P789">
        <f>IF($B$14,_xlfn.IFNA(INDEX('שיפור תמותה'!$A$1:$E$8743,MATCH(F789&amp;G789,'שיפור תמותה'!$C$1:$C$8743,0),IF($B$9="זכר",4,5)),1),0)</f>
        <v>0</v>
      </c>
      <c r="Q789">
        <f>IF($B$14,_xlfn.IFNA(INDEX('שיפור תמותה'!$A$1:$E$8743,MATCH(F789&amp;G789-1,'שיפור תמותה'!$C$1:$C$8743,0),IF($B$9="זכר",4,5)),1),0)</f>
        <v>0</v>
      </c>
      <c r="R789">
        <f t="shared" si="303"/>
        <v>0</v>
      </c>
      <c r="S789">
        <f t="shared" si="304"/>
        <v>0</v>
      </c>
      <c r="T789">
        <f t="shared" si="317"/>
        <v>0</v>
      </c>
      <c r="U789">
        <f t="shared" si="305"/>
        <v>0</v>
      </c>
      <c r="V789">
        <f t="shared" si="306"/>
        <v>0</v>
      </c>
      <c r="W789">
        <f t="shared" si="318"/>
        <v>0</v>
      </c>
      <c r="X789">
        <f>IF($B$15,_xlfn.IFNA(INDEX(תמותה!$A$1:$E$121,MATCH(U789,תמותה!$A$1:A$121,0),IF($B$11="זכר",2,4)),1),0)</f>
        <v>0</v>
      </c>
      <c r="Y789">
        <f>IF($B$15,_xlfn.IFNA(INDEX('שיפור תמותה'!$A$1:$E$8743,MATCH(U789&amp;V789,'שיפור תמותה'!$C$1:$C$8743,0),IF($B$11="זכר",4,5)),1),0)</f>
        <v>0</v>
      </c>
      <c r="Z789">
        <f>IF($B$15,_xlfn.IFNA(INDEX('שיפור תמותה'!$A$1:$E$8743,MATCH(U789&amp;V789-1,'שיפור תמותה'!$C$1:$C$8743,0),IF($B$11="זכר",4,5)),1),0)</f>
        <v>0</v>
      </c>
      <c r="AA789">
        <f t="shared" si="307"/>
        <v>0</v>
      </c>
      <c r="AB789">
        <f t="shared" si="319"/>
        <v>0</v>
      </c>
      <c r="AC789">
        <f>IF($B$15,_xlfn.IFNA(INDEX(תמותה!$A$1:$E$121,MATCH(U789,תמותה!$A$1:A$121,0),IF($B$11="זכר",3,5)),1),0)</f>
        <v>0</v>
      </c>
      <c r="AD789">
        <f t="shared" si="308"/>
        <v>0</v>
      </c>
      <c r="AE789">
        <f t="shared" si="309"/>
        <v>0</v>
      </c>
      <c r="AF789">
        <f t="shared" si="320"/>
        <v>0</v>
      </c>
      <c r="AG789">
        <f t="shared" si="321"/>
        <v>0</v>
      </c>
      <c r="AH789">
        <f t="shared" si="322"/>
        <v>0</v>
      </c>
      <c r="AI789">
        <f t="shared" si="323"/>
        <v>0</v>
      </c>
      <c r="AJ789">
        <f t="shared" si="324"/>
        <v>0</v>
      </c>
    </row>
    <row r="790" spans="5:36" x14ac:dyDescent="0.2">
      <c r="E790">
        <f t="shared" si="310"/>
        <v>0</v>
      </c>
      <c r="F790">
        <f t="shared" si="300"/>
        <v>0</v>
      </c>
      <c r="G790">
        <f t="shared" si="301"/>
        <v>0</v>
      </c>
      <c r="H790">
        <f t="shared" si="302"/>
        <v>0</v>
      </c>
      <c r="I790">
        <f t="shared" si="311"/>
        <v>0</v>
      </c>
      <c r="J790">
        <f t="shared" si="312"/>
        <v>0</v>
      </c>
      <c r="K790">
        <f t="shared" si="313"/>
        <v>0</v>
      </c>
      <c r="L790">
        <f t="shared" si="314"/>
        <v>0</v>
      </c>
      <c r="M790">
        <f t="shared" si="315"/>
        <v>0</v>
      </c>
      <c r="N790">
        <f t="shared" si="316"/>
        <v>0</v>
      </c>
      <c r="O790">
        <f>IF($B$14,_xlfn.IFNA(INDEX(תמותה!$A$1:$E$121,MATCH(F790,תמותה!$A$1:A$121,0),IF($B$9="זכר",2,4)),1),0)</f>
        <v>0</v>
      </c>
      <c r="P790">
        <f>IF($B$14,_xlfn.IFNA(INDEX('שיפור תמותה'!$A$1:$E$8743,MATCH(F790&amp;G790,'שיפור תמותה'!$C$1:$C$8743,0),IF($B$9="זכר",4,5)),1),0)</f>
        <v>0</v>
      </c>
      <c r="Q790">
        <f>IF($B$14,_xlfn.IFNA(INDEX('שיפור תמותה'!$A$1:$E$8743,MATCH(F790&amp;G790-1,'שיפור תמותה'!$C$1:$C$8743,0),IF($B$9="זכר",4,5)),1),0)</f>
        <v>0</v>
      </c>
      <c r="R790">
        <f t="shared" si="303"/>
        <v>0</v>
      </c>
      <c r="S790">
        <f t="shared" si="304"/>
        <v>0</v>
      </c>
      <c r="T790">
        <f t="shared" si="317"/>
        <v>0</v>
      </c>
      <c r="U790">
        <f t="shared" si="305"/>
        <v>0</v>
      </c>
      <c r="V790">
        <f t="shared" si="306"/>
        <v>0</v>
      </c>
      <c r="W790">
        <f t="shared" si="318"/>
        <v>0</v>
      </c>
      <c r="X790">
        <f>IF($B$15,_xlfn.IFNA(INDEX(תמותה!$A$1:$E$121,MATCH(U790,תמותה!$A$1:A$121,0),IF($B$11="זכר",2,4)),1),0)</f>
        <v>0</v>
      </c>
      <c r="Y790">
        <f>IF($B$15,_xlfn.IFNA(INDEX('שיפור תמותה'!$A$1:$E$8743,MATCH(U790&amp;V790,'שיפור תמותה'!$C$1:$C$8743,0),IF($B$11="זכר",4,5)),1),0)</f>
        <v>0</v>
      </c>
      <c r="Z790">
        <f>IF($B$15,_xlfn.IFNA(INDEX('שיפור תמותה'!$A$1:$E$8743,MATCH(U790&amp;V790-1,'שיפור תמותה'!$C$1:$C$8743,0),IF($B$11="זכר",4,5)),1),0)</f>
        <v>0</v>
      </c>
      <c r="AA790">
        <f t="shared" si="307"/>
        <v>0</v>
      </c>
      <c r="AB790">
        <f t="shared" si="319"/>
        <v>0</v>
      </c>
      <c r="AC790">
        <f>IF($B$15,_xlfn.IFNA(INDEX(תמותה!$A$1:$E$121,MATCH(U790,תמותה!$A$1:A$121,0),IF($B$11="זכר",3,5)),1),0)</f>
        <v>0</v>
      </c>
      <c r="AD790">
        <f t="shared" si="308"/>
        <v>0</v>
      </c>
      <c r="AE790">
        <f t="shared" si="309"/>
        <v>0</v>
      </c>
      <c r="AF790">
        <f t="shared" si="320"/>
        <v>0</v>
      </c>
      <c r="AG790">
        <f t="shared" si="321"/>
        <v>0</v>
      </c>
      <c r="AH790">
        <f t="shared" si="322"/>
        <v>0</v>
      </c>
      <c r="AI790">
        <f t="shared" si="323"/>
        <v>0</v>
      </c>
      <c r="AJ790">
        <f t="shared" si="324"/>
        <v>0</v>
      </c>
    </row>
    <row r="791" spans="5:36" x14ac:dyDescent="0.2">
      <c r="E791">
        <f t="shared" si="310"/>
        <v>0</v>
      </c>
      <c r="F791">
        <f t="shared" si="300"/>
        <v>0</v>
      </c>
      <c r="G791">
        <f t="shared" si="301"/>
        <v>0</v>
      </c>
      <c r="H791">
        <f t="shared" si="302"/>
        <v>0</v>
      </c>
      <c r="I791">
        <f t="shared" si="311"/>
        <v>0</v>
      </c>
      <c r="J791">
        <f t="shared" si="312"/>
        <v>0</v>
      </c>
      <c r="K791">
        <f t="shared" si="313"/>
        <v>0</v>
      </c>
      <c r="L791">
        <f t="shared" si="314"/>
        <v>0</v>
      </c>
      <c r="M791">
        <f t="shared" si="315"/>
        <v>0</v>
      </c>
      <c r="N791">
        <f t="shared" si="316"/>
        <v>0</v>
      </c>
      <c r="O791">
        <f>IF($B$14,_xlfn.IFNA(INDEX(תמותה!$A$1:$E$121,MATCH(F791,תמותה!$A$1:A$121,0),IF($B$9="זכר",2,4)),1),0)</f>
        <v>0</v>
      </c>
      <c r="P791">
        <f>IF($B$14,_xlfn.IFNA(INDEX('שיפור תמותה'!$A$1:$E$8743,MATCH(F791&amp;G791,'שיפור תמותה'!$C$1:$C$8743,0),IF($B$9="זכר",4,5)),1),0)</f>
        <v>0</v>
      </c>
      <c r="Q791">
        <f>IF($B$14,_xlfn.IFNA(INDEX('שיפור תמותה'!$A$1:$E$8743,MATCH(F791&amp;G791-1,'שיפור תמותה'!$C$1:$C$8743,0),IF($B$9="זכר",4,5)),1),0)</f>
        <v>0</v>
      </c>
      <c r="R791">
        <f t="shared" si="303"/>
        <v>0</v>
      </c>
      <c r="S791">
        <f t="shared" si="304"/>
        <v>0</v>
      </c>
      <c r="T791">
        <f t="shared" si="317"/>
        <v>0</v>
      </c>
      <c r="U791">
        <f t="shared" si="305"/>
        <v>0</v>
      </c>
      <c r="V791">
        <f t="shared" si="306"/>
        <v>0</v>
      </c>
      <c r="W791">
        <f t="shared" si="318"/>
        <v>0</v>
      </c>
      <c r="X791">
        <f>IF($B$15,_xlfn.IFNA(INDEX(תמותה!$A$1:$E$121,MATCH(U791,תמותה!$A$1:A$121,0),IF($B$11="זכר",2,4)),1),0)</f>
        <v>0</v>
      </c>
      <c r="Y791">
        <f>IF($B$15,_xlfn.IFNA(INDEX('שיפור תמותה'!$A$1:$E$8743,MATCH(U791&amp;V791,'שיפור תמותה'!$C$1:$C$8743,0),IF($B$11="זכר",4,5)),1),0)</f>
        <v>0</v>
      </c>
      <c r="Z791">
        <f>IF($B$15,_xlfn.IFNA(INDEX('שיפור תמותה'!$A$1:$E$8743,MATCH(U791&amp;V791-1,'שיפור תמותה'!$C$1:$C$8743,0),IF($B$11="זכר",4,5)),1),0)</f>
        <v>0</v>
      </c>
      <c r="AA791">
        <f t="shared" si="307"/>
        <v>0</v>
      </c>
      <c r="AB791">
        <f t="shared" si="319"/>
        <v>0</v>
      </c>
      <c r="AC791">
        <f>IF($B$15,_xlfn.IFNA(INDEX(תמותה!$A$1:$E$121,MATCH(U791,תמותה!$A$1:A$121,0),IF($B$11="זכר",3,5)),1),0)</f>
        <v>0</v>
      </c>
      <c r="AD791">
        <f t="shared" si="308"/>
        <v>0</v>
      </c>
      <c r="AE791">
        <f t="shared" si="309"/>
        <v>0</v>
      </c>
      <c r="AF791">
        <f t="shared" si="320"/>
        <v>0</v>
      </c>
      <c r="AG791">
        <f t="shared" si="321"/>
        <v>0</v>
      </c>
      <c r="AH791">
        <f t="shared" si="322"/>
        <v>0</v>
      </c>
      <c r="AI791">
        <f t="shared" si="323"/>
        <v>0</v>
      </c>
      <c r="AJ791">
        <f t="shared" si="324"/>
        <v>0</v>
      </c>
    </row>
    <row r="792" spans="5:36" x14ac:dyDescent="0.2">
      <c r="E792">
        <f t="shared" si="310"/>
        <v>0</v>
      </c>
      <c r="F792">
        <f t="shared" si="300"/>
        <v>0</v>
      </c>
      <c r="G792">
        <f t="shared" si="301"/>
        <v>0</v>
      </c>
      <c r="H792">
        <f t="shared" si="302"/>
        <v>0</v>
      </c>
      <c r="I792">
        <f t="shared" si="311"/>
        <v>0</v>
      </c>
      <c r="J792">
        <f t="shared" si="312"/>
        <v>0</v>
      </c>
      <c r="K792">
        <f t="shared" si="313"/>
        <v>0</v>
      </c>
      <c r="L792">
        <f t="shared" si="314"/>
        <v>0</v>
      </c>
      <c r="M792">
        <f t="shared" si="315"/>
        <v>0</v>
      </c>
      <c r="N792">
        <f t="shared" si="316"/>
        <v>0</v>
      </c>
      <c r="O792">
        <f>IF($B$14,_xlfn.IFNA(INDEX(תמותה!$A$1:$E$121,MATCH(F792,תמותה!$A$1:A$121,0),IF($B$9="זכר",2,4)),1),0)</f>
        <v>0</v>
      </c>
      <c r="P792">
        <f>IF($B$14,_xlfn.IFNA(INDEX('שיפור תמותה'!$A$1:$E$8743,MATCH(F792&amp;G792,'שיפור תמותה'!$C$1:$C$8743,0),IF($B$9="זכר",4,5)),1),0)</f>
        <v>0</v>
      </c>
      <c r="Q792">
        <f>IF($B$14,_xlfn.IFNA(INDEX('שיפור תמותה'!$A$1:$E$8743,MATCH(F792&amp;G792-1,'שיפור תמותה'!$C$1:$C$8743,0),IF($B$9="זכר",4,5)),1),0)</f>
        <v>0</v>
      </c>
      <c r="R792">
        <f t="shared" si="303"/>
        <v>0</v>
      </c>
      <c r="S792">
        <f t="shared" si="304"/>
        <v>0</v>
      </c>
      <c r="T792">
        <f t="shared" si="317"/>
        <v>0</v>
      </c>
      <c r="U792">
        <f t="shared" si="305"/>
        <v>0</v>
      </c>
      <c r="V792">
        <f t="shared" si="306"/>
        <v>0</v>
      </c>
      <c r="W792">
        <f t="shared" si="318"/>
        <v>0</v>
      </c>
      <c r="X792">
        <f>IF($B$15,_xlfn.IFNA(INDEX(תמותה!$A$1:$E$121,MATCH(U792,תמותה!$A$1:A$121,0),IF($B$11="זכר",2,4)),1),0)</f>
        <v>0</v>
      </c>
      <c r="Y792">
        <f>IF($B$15,_xlfn.IFNA(INDEX('שיפור תמותה'!$A$1:$E$8743,MATCH(U792&amp;V792,'שיפור תמותה'!$C$1:$C$8743,0),IF($B$11="זכר",4,5)),1),0)</f>
        <v>0</v>
      </c>
      <c r="Z792">
        <f>IF($B$15,_xlfn.IFNA(INDEX('שיפור תמותה'!$A$1:$E$8743,MATCH(U792&amp;V792-1,'שיפור תמותה'!$C$1:$C$8743,0),IF($B$11="זכר",4,5)),1),0)</f>
        <v>0</v>
      </c>
      <c r="AA792">
        <f t="shared" si="307"/>
        <v>0</v>
      </c>
      <c r="AB792">
        <f t="shared" si="319"/>
        <v>0</v>
      </c>
      <c r="AC792">
        <f>IF($B$15,_xlfn.IFNA(INDEX(תמותה!$A$1:$E$121,MATCH(U792,תמותה!$A$1:A$121,0),IF($B$11="זכר",3,5)),1),0)</f>
        <v>0</v>
      </c>
      <c r="AD792">
        <f t="shared" si="308"/>
        <v>0</v>
      </c>
      <c r="AE792">
        <f t="shared" si="309"/>
        <v>0</v>
      </c>
      <c r="AF792">
        <f t="shared" si="320"/>
        <v>0</v>
      </c>
      <c r="AG792">
        <f t="shared" si="321"/>
        <v>0</v>
      </c>
      <c r="AH792">
        <f t="shared" si="322"/>
        <v>0</v>
      </c>
      <c r="AI792">
        <f t="shared" si="323"/>
        <v>0</v>
      </c>
      <c r="AJ792">
        <f t="shared" si="324"/>
        <v>0</v>
      </c>
    </row>
    <row r="793" spans="5:36" x14ac:dyDescent="0.2">
      <c r="E793">
        <f t="shared" si="310"/>
        <v>0</v>
      </c>
      <c r="F793">
        <f t="shared" si="300"/>
        <v>0</v>
      </c>
      <c r="G793">
        <f t="shared" si="301"/>
        <v>0</v>
      </c>
      <c r="H793">
        <f t="shared" si="302"/>
        <v>0</v>
      </c>
      <c r="I793">
        <f t="shared" si="311"/>
        <v>0</v>
      </c>
      <c r="J793">
        <f t="shared" si="312"/>
        <v>0</v>
      </c>
      <c r="K793">
        <f t="shared" si="313"/>
        <v>0</v>
      </c>
      <c r="L793">
        <f t="shared" si="314"/>
        <v>0</v>
      </c>
      <c r="M793">
        <f t="shared" si="315"/>
        <v>0</v>
      </c>
      <c r="N793">
        <f t="shared" si="316"/>
        <v>0</v>
      </c>
      <c r="O793">
        <f>IF($B$14,_xlfn.IFNA(INDEX(תמותה!$A$1:$E$121,MATCH(F793,תמותה!$A$1:A$121,0),IF($B$9="זכר",2,4)),1),0)</f>
        <v>0</v>
      </c>
      <c r="P793">
        <f>IF($B$14,_xlfn.IFNA(INDEX('שיפור תמותה'!$A$1:$E$8743,MATCH(F793&amp;G793,'שיפור תמותה'!$C$1:$C$8743,0),IF($B$9="זכר",4,5)),1),0)</f>
        <v>0</v>
      </c>
      <c r="Q793">
        <f>IF($B$14,_xlfn.IFNA(INDEX('שיפור תמותה'!$A$1:$E$8743,MATCH(F793&amp;G793-1,'שיפור תמותה'!$C$1:$C$8743,0),IF($B$9="זכר",4,5)),1),0)</f>
        <v>0</v>
      </c>
      <c r="R793">
        <f t="shared" si="303"/>
        <v>0</v>
      </c>
      <c r="S793">
        <f t="shared" si="304"/>
        <v>0</v>
      </c>
      <c r="T793">
        <f t="shared" si="317"/>
        <v>0</v>
      </c>
      <c r="U793">
        <f t="shared" si="305"/>
        <v>0</v>
      </c>
      <c r="V793">
        <f t="shared" si="306"/>
        <v>0</v>
      </c>
      <c r="W793">
        <f t="shared" si="318"/>
        <v>0</v>
      </c>
      <c r="X793">
        <f>IF($B$15,_xlfn.IFNA(INDEX(תמותה!$A$1:$E$121,MATCH(U793,תמותה!$A$1:A$121,0),IF($B$11="זכר",2,4)),1),0)</f>
        <v>0</v>
      </c>
      <c r="Y793">
        <f>IF($B$15,_xlfn.IFNA(INDEX('שיפור תמותה'!$A$1:$E$8743,MATCH(U793&amp;V793,'שיפור תמותה'!$C$1:$C$8743,0),IF($B$11="זכר",4,5)),1),0)</f>
        <v>0</v>
      </c>
      <c r="Z793">
        <f>IF($B$15,_xlfn.IFNA(INDEX('שיפור תמותה'!$A$1:$E$8743,MATCH(U793&amp;V793-1,'שיפור תמותה'!$C$1:$C$8743,0),IF($B$11="זכר",4,5)),1),0)</f>
        <v>0</v>
      </c>
      <c r="AA793">
        <f t="shared" si="307"/>
        <v>0</v>
      </c>
      <c r="AB793">
        <f t="shared" si="319"/>
        <v>0</v>
      </c>
      <c r="AC793">
        <f>IF($B$15,_xlfn.IFNA(INDEX(תמותה!$A$1:$E$121,MATCH(U793,תמותה!$A$1:A$121,0),IF($B$11="זכר",3,5)),1),0)</f>
        <v>0</v>
      </c>
      <c r="AD793">
        <f t="shared" si="308"/>
        <v>0</v>
      </c>
      <c r="AE793">
        <f t="shared" si="309"/>
        <v>0</v>
      </c>
      <c r="AF793">
        <f t="shared" si="320"/>
        <v>0</v>
      </c>
      <c r="AG793">
        <f t="shared" si="321"/>
        <v>0</v>
      </c>
      <c r="AH793">
        <f t="shared" si="322"/>
        <v>0</v>
      </c>
      <c r="AI793">
        <f t="shared" si="323"/>
        <v>0</v>
      </c>
      <c r="AJ793">
        <f t="shared" si="324"/>
        <v>0</v>
      </c>
    </row>
    <row r="794" spans="5:36" x14ac:dyDescent="0.2">
      <c r="E794">
        <f t="shared" si="310"/>
        <v>0</v>
      </c>
      <c r="F794">
        <f t="shared" si="300"/>
        <v>0</v>
      </c>
      <c r="G794">
        <f t="shared" si="301"/>
        <v>0</v>
      </c>
      <c r="H794">
        <f t="shared" si="302"/>
        <v>0</v>
      </c>
      <c r="I794">
        <f t="shared" si="311"/>
        <v>0</v>
      </c>
      <c r="J794">
        <f t="shared" si="312"/>
        <v>0</v>
      </c>
      <c r="K794">
        <f t="shared" si="313"/>
        <v>0</v>
      </c>
      <c r="L794">
        <f t="shared" si="314"/>
        <v>0</v>
      </c>
      <c r="M794">
        <f t="shared" si="315"/>
        <v>0</v>
      </c>
      <c r="N794">
        <f t="shared" si="316"/>
        <v>0</v>
      </c>
      <c r="O794">
        <f>IF($B$14,_xlfn.IFNA(INDEX(תמותה!$A$1:$E$121,MATCH(F794,תמותה!$A$1:A$121,0),IF($B$9="זכר",2,4)),1),0)</f>
        <v>0</v>
      </c>
      <c r="P794">
        <f>IF($B$14,_xlfn.IFNA(INDEX('שיפור תמותה'!$A$1:$E$8743,MATCH(F794&amp;G794,'שיפור תמותה'!$C$1:$C$8743,0),IF($B$9="זכר",4,5)),1),0)</f>
        <v>0</v>
      </c>
      <c r="Q794">
        <f>IF($B$14,_xlfn.IFNA(INDEX('שיפור תמותה'!$A$1:$E$8743,MATCH(F794&amp;G794-1,'שיפור תמותה'!$C$1:$C$8743,0),IF($B$9="זכר",4,5)),1),0)</f>
        <v>0</v>
      </c>
      <c r="R794">
        <f t="shared" si="303"/>
        <v>0</v>
      </c>
      <c r="S794">
        <f t="shared" si="304"/>
        <v>0</v>
      </c>
      <c r="T794">
        <f t="shared" si="317"/>
        <v>0</v>
      </c>
      <c r="U794">
        <f t="shared" si="305"/>
        <v>0</v>
      </c>
      <c r="V794">
        <f t="shared" si="306"/>
        <v>0</v>
      </c>
      <c r="W794">
        <f t="shared" si="318"/>
        <v>0</v>
      </c>
      <c r="X794">
        <f>IF($B$15,_xlfn.IFNA(INDEX(תמותה!$A$1:$E$121,MATCH(U794,תמותה!$A$1:A$121,0),IF($B$11="זכר",2,4)),1),0)</f>
        <v>0</v>
      </c>
      <c r="Y794">
        <f>IF($B$15,_xlfn.IFNA(INDEX('שיפור תמותה'!$A$1:$E$8743,MATCH(U794&amp;V794,'שיפור תמותה'!$C$1:$C$8743,0),IF($B$11="זכר",4,5)),1),0)</f>
        <v>0</v>
      </c>
      <c r="Z794">
        <f>IF($B$15,_xlfn.IFNA(INDEX('שיפור תמותה'!$A$1:$E$8743,MATCH(U794&amp;V794-1,'שיפור תמותה'!$C$1:$C$8743,0),IF($B$11="זכר",4,5)),1),0)</f>
        <v>0</v>
      </c>
      <c r="AA794">
        <f t="shared" si="307"/>
        <v>0</v>
      </c>
      <c r="AB794">
        <f t="shared" si="319"/>
        <v>0</v>
      </c>
      <c r="AC794">
        <f>IF($B$15,_xlfn.IFNA(INDEX(תמותה!$A$1:$E$121,MATCH(U794,תמותה!$A$1:A$121,0),IF($B$11="זכר",3,5)),1),0)</f>
        <v>0</v>
      </c>
      <c r="AD794">
        <f t="shared" si="308"/>
        <v>0</v>
      </c>
      <c r="AE794">
        <f t="shared" si="309"/>
        <v>0</v>
      </c>
      <c r="AF794">
        <f t="shared" si="320"/>
        <v>0</v>
      </c>
      <c r="AG794">
        <f t="shared" si="321"/>
        <v>0</v>
      </c>
      <c r="AH794">
        <f t="shared" si="322"/>
        <v>0</v>
      </c>
      <c r="AI794">
        <f t="shared" si="323"/>
        <v>0</v>
      </c>
      <c r="AJ794">
        <f t="shared" si="324"/>
        <v>0</v>
      </c>
    </row>
    <row r="795" spans="5:36" x14ac:dyDescent="0.2">
      <c r="E795">
        <f t="shared" si="310"/>
        <v>0</v>
      </c>
      <c r="F795">
        <f t="shared" si="300"/>
        <v>0</v>
      </c>
      <c r="G795">
        <f t="shared" si="301"/>
        <v>0</v>
      </c>
      <c r="H795">
        <f t="shared" si="302"/>
        <v>0</v>
      </c>
      <c r="I795">
        <f t="shared" si="311"/>
        <v>0</v>
      </c>
      <c r="J795">
        <f t="shared" si="312"/>
        <v>0</v>
      </c>
      <c r="K795">
        <f t="shared" si="313"/>
        <v>0</v>
      </c>
      <c r="L795">
        <f t="shared" si="314"/>
        <v>0</v>
      </c>
      <c r="M795">
        <f t="shared" si="315"/>
        <v>0</v>
      </c>
      <c r="N795">
        <f t="shared" si="316"/>
        <v>0</v>
      </c>
      <c r="O795">
        <f>IF($B$14,_xlfn.IFNA(INDEX(תמותה!$A$1:$E$121,MATCH(F795,תמותה!$A$1:A$121,0),IF($B$9="זכר",2,4)),1),0)</f>
        <v>0</v>
      </c>
      <c r="P795">
        <f>IF($B$14,_xlfn.IFNA(INDEX('שיפור תמותה'!$A$1:$E$8743,MATCH(F795&amp;G795,'שיפור תמותה'!$C$1:$C$8743,0),IF($B$9="זכר",4,5)),1),0)</f>
        <v>0</v>
      </c>
      <c r="Q795">
        <f>IF($B$14,_xlfn.IFNA(INDEX('שיפור תמותה'!$A$1:$E$8743,MATCH(F795&amp;G795-1,'שיפור תמותה'!$C$1:$C$8743,0),IF($B$9="זכר",4,5)),1),0)</f>
        <v>0</v>
      </c>
      <c r="R795">
        <f t="shared" si="303"/>
        <v>0</v>
      </c>
      <c r="S795">
        <f t="shared" si="304"/>
        <v>0</v>
      </c>
      <c r="T795">
        <f t="shared" si="317"/>
        <v>0</v>
      </c>
      <c r="U795">
        <f t="shared" si="305"/>
        <v>0</v>
      </c>
      <c r="V795">
        <f t="shared" si="306"/>
        <v>0</v>
      </c>
      <c r="W795">
        <f t="shared" si="318"/>
        <v>0</v>
      </c>
      <c r="X795">
        <f>IF($B$15,_xlfn.IFNA(INDEX(תמותה!$A$1:$E$121,MATCH(U795,תמותה!$A$1:A$121,0),IF($B$11="זכר",2,4)),1),0)</f>
        <v>0</v>
      </c>
      <c r="Y795">
        <f>IF($B$15,_xlfn.IFNA(INDEX('שיפור תמותה'!$A$1:$E$8743,MATCH(U795&amp;V795,'שיפור תמותה'!$C$1:$C$8743,0),IF($B$11="זכר",4,5)),1),0)</f>
        <v>0</v>
      </c>
      <c r="Z795">
        <f>IF($B$15,_xlfn.IFNA(INDEX('שיפור תמותה'!$A$1:$E$8743,MATCH(U795&amp;V795-1,'שיפור תמותה'!$C$1:$C$8743,0),IF($B$11="זכר",4,5)),1),0)</f>
        <v>0</v>
      </c>
      <c r="AA795">
        <f t="shared" si="307"/>
        <v>0</v>
      </c>
      <c r="AB795">
        <f t="shared" si="319"/>
        <v>0</v>
      </c>
      <c r="AC795">
        <f>IF($B$15,_xlfn.IFNA(INDEX(תמותה!$A$1:$E$121,MATCH(U795,תמותה!$A$1:A$121,0),IF($B$11="זכר",3,5)),1),0)</f>
        <v>0</v>
      </c>
      <c r="AD795">
        <f t="shared" si="308"/>
        <v>0</v>
      </c>
      <c r="AE795">
        <f t="shared" si="309"/>
        <v>0</v>
      </c>
      <c r="AF795">
        <f t="shared" si="320"/>
        <v>0</v>
      </c>
      <c r="AG795">
        <f t="shared" si="321"/>
        <v>0</v>
      </c>
      <c r="AH795">
        <f t="shared" si="322"/>
        <v>0</v>
      </c>
      <c r="AI795">
        <f t="shared" si="323"/>
        <v>0</v>
      </c>
      <c r="AJ795">
        <f t="shared" si="324"/>
        <v>0</v>
      </c>
    </row>
    <row r="796" spans="5:36" x14ac:dyDescent="0.2">
      <c r="E796">
        <f t="shared" si="310"/>
        <v>0</v>
      </c>
      <c r="F796">
        <f t="shared" si="300"/>
        <v>0</v>
      </c>
      <c r="G796">
        <f t="shared" si="301"/>
        <v>0</v>
      </c>
      <c r="H796">
        <f t="shared" si="302"/>
        <v>0</v>
      </c>
      <c r="I796">
        <f t="shared" si="311"/>
        <v>0</v>
      </c>
      <c r="J796">
        <f t="shared" si="312"/>
        <v>0</v>
      </c>
      <c r="K796">
        <f t="shared" si="313"/>
        <v>0</v>
      </c>
      <c r="L796">
        <f t="shared" si="314"/>
        <v>0</v>
      </c>
      <c r="M796">
        <f t="shared" si="315"/>
        <v>0</v>
      </c>
      <c r="N796">
        <f t="shared" si="316"/>
        <v>0</v>
      </c>
      <c r="O796">
        <f>IF($B$14,_xlfn.IFNA(INDEX(תמותה!$A$1:$E$121,MATCH(F796,תמותה!$A$1:A$121,0),IF($B$9="זכר",2,4)),1),0)</f>
        <v>0</v>
      </c>
      <c r="P796">
        <f>IF($B$14,_xlfn.IFNA(INDEX('שיפור תמותה'!$A$1:$E$8743,MATCH(F796&amp;G796,'שיפור תמותה'!$C$1:$C$8743,0),IF($B$9="זכר",4,5)),1),0)</f>
        <v>0</v>
      </c>
      <c r="Q796">
        <f>IF($B$14,_xlfn.IFNA(INDEX('שיפור תמותה'!$A$1:$E$8743,MATCH(F796&amp;G796-1,'שיפור תמותה'!$C$1:$C$8743,0),IF($B$9="זכר",4,5)),1),0)</f>
        <v>0</v>
      </c>
      <c r="R796">
        <f t="shared" si="303"/>
        <v>0</v>
      </c>
      <c r="S796">
        <f t="shared" si="304"/>
        <v>0</v>
      </c>
      <c r="T796">
        <f t="shared" si="317"/>
        <v>0</v>
      </c>
      <c r="U796">
        <f t="shared" si="305"/>
        <v>0</v>
      </c>
      <c r="V796">
        <f t="shared" si="306"/>
        <v>0</v>
      </c>
      <c r="W796">
        <f t="shared" si="318"/>
        <v>0</v>
      </c>
      <c r="X796">
        <f>IF($B$15,_xlfn.IFNA(INDEX(תמותה!$A$1:$E$121,MATCH(U796,תמותה!$A$1:A$121,0),IF($B$11="זכר",2,4)),1),0)</f>
        <v>0</v>
      </c>
      <c r="Y796">
        <f>IF($B$15,_xlfn.IFNA(INDEX('שיפור תמותה'!$A$1:$E$8743,MATCH(U796&amp;V796,'שיפור תמותה'!$C$1:$C$8743,0),IF($B$11="זכר",4,5)),1),0)</f>
        <v>0</v>
      </c>
      <c r="Z796">
        <f>IF($B$15,_xlfn.IFNA(INDEX('שיפור תמותה'!$A$1:$E$8743,MATCH(U796&amp;V796-1,'שיפור תמותה'!$C$1:$C$8743,0),IF($B$11="זכר",4,5)),1),0)</f>
        <v>0</v>
      </c>
      <c r="AA796">
        <f t="shared" si="307"/>
        <v>0</v>
      </c>
      <c r="AB796">
        <f t="shared" si="319"/>
        <v>0</v>
      </c>
      <c r="AC796">
        <f>IF($B$15,_xlfn.IFNA(INDEX(תמותה!$A$1:$E$121,MATCH(U796,תמותה!$A$1:A$121,0),IF($B$11="זכר",3,5)),1),0)</f>
        <v>0</v>
      </c>
      <c r="AD796">
        <f t="shared" si="308"/>
        <v>0</v>
      </c>
      <c r="AE796">
        <f t="shared" si="309"/>
        <v>0</v>
      </c>
      <c r="AF796">
        <f t="shared" si="320"/>
        <v>0</v>
      </c>
      <c r="AG796">
        <f t="shared" si="321"/>
        <v>0</v>
      </c>
      <c r="AH796">
        <f t="shared" si="322"/>
        <v>0</v>
      </c>
      <c r="AI796">
        <f t="shared" si="323"/>
        <v>0</v>
      </c>
      <c r="AJ796">
        <f t="shared" si="324"/>
        <v>0</v>
      </c>
    </row>
    <row r="797" spans="5:36" x14ac:dyDescent="0.2">
      <c r="E797">
        <f t="shared" si="310"/>
        <v>0</v>
      </c>
      <c r="F797">
        <f t="shared" si="300"/>
        <v>0</v>
      </c>
      <c r="G797">
        <f t="shared" si="301"/>
        <v>0</v>
      </c>
      <c r="H797">
        <f t="shared" si="302"/>
        <v>0</v>
      </c>
      <c r="I797">
        <f t="shared" si="311"/>
        <v>0</v>
      </c>
      <c r="J797">
        <f t="shared" si="312"/>
        <v>0</v>
      </c>
      <c r="K797">
        <f t="shared" si="313"/>
        <v>0</v>
      </c>
      <c r="L797">
        <f t="shared" si="314"/>
        <v>0</v>
      </c>
      <c r="M797">
        <f t="shared" si="315"/>
        <v>0</v>
      </c>
      <c r="N797">
        <f t="shared" si="316"/>
        <v>0</v>
      </c>
      <c r="O797">
        <f>IF($B$14,_xlfn.IFNA(INDEX(תמותה!$A$1:$E$121,MATCH(F797,תמותה!$A$1:A$121,0),IF($B$9="זכר",2,4)),1),0)</f>
        <v>0</v>
      </c>
      <c r="P797">
        <f>IF($B$14,_xlfn.IFNA(INDEX('שיפור תמותה'!$A$1:$E$8743,MATCH(F797&amp;G797,'שיפור תמותה'!$C$1:$C$8743,0),IF($B$9="זכר",4,5)),1),0)</f>
        <v>0</v>
      </c>
      <c r="Q797">
        <f>IF($B$14,_xlfn.IFNA(INDEX('שיפור תמותה'!$A$1:$E$8743,MATCH(F797&amp;G797-1,'שיפור תמותה'!$C$1:$C$8743,0),IF($B$9="זכר",4,5)),1),0)</f>
        <v>0</v>
      </c>
      <c r="R797">
        <f t="shared" si="303"/>
        <v>0</v>
      </c>
      <c r="S797">
        <f t="shared" si="304"/>
        <v>0</v>
      </c>
      <c r="T797">
        <f t="shared" si="317"/>
        <v>0</v>
      </c>
      <c r="U797">
        <f t="shared" si="305"/>
        <v>0</v>
      </c>
      <c r="V797">
        <f t="shared" si="306"/>
        <v>0</v>
      </c>
      <c r="W797">
        <f t="shared" si="318"/>
        <v>0</v>
      </c>
      <c r="X797">
        <f>IF($B$15,_xlfn.IFNA(INDEX(תמותה!$A$1:$E$121,MATCH(U797,תמותה!$A$1:A$121,0),IF($B$11="זכר",2,4)),1),0)</f>
        <v>0</v>
      </c>
      <c r="Y797">
        <f>IF($B$15,_xlfn.IFNA(INDEX('שיפור תמותה'!$A$1:$E$8743,MATCH(U797&amp;V797,'שיפור תמותה'!$C$1:$C$8743,0),IF($B$11="זכר",4,5)),1),0)</f>
        <v>0</v>
      </c>
      <c r="Z797">
        <f>IF($B$15,_xlfn.IFNA(INDEX('שיפור תמותה'!$A$1:$E$8743,MATCH(U797&amp;V797-1,'שיפור תמותה'!$C$1:$C$8743,0),IF($B$11="זכר",4,5)),1),0)</f>
        <v>0</v>
      </c>
      <c r="AA797">
        <f t="shared" si="307"/>
        <v>0</v>
      </c>
      <c r="AB797">
        <f t="shared" si="319"/>
        <v>0</v>
      </c>
      <c r="AC797">
        <f>IF($B$15,_xlfn.IFNA(INDEX(תמותה!$A$1:$E$121,MATCH(U797,תמותה!$A$1:A$121,0),IF($B$11="זכר",3,5)),1),0)</f>
        <v>0</v>
      </c>
      <c r="AD797">
        <f t="shared" si="308"/>
        <v>0</v>
      </c>
      <c r="AE797">
        <f t="shared" si="309"/>
        <v>0</v>
      </c>
      <c r="AF797">
        <f t="shared" si="320"/>
        <v>0</v>
      </c>
      <c r="AG797">
        <f t="shared" si="321"/>
        <v>0</v>
      </c>
      <c r="AH797">
        <f t="shared" si="322"/>
        <v>0</v>
      </c>
      <c r="AI797">
        <f t="shared" si="323"/>
        <v>0</v>
      </c>
      <c r="AJ797">
        <f t="shared" si="324"/>
        <v>0</v>
      </c>
    </row>
    <row r="798" spans="5:36" x14ac:dyDescent="0.2">
      <c r="E798">
        <f t="shared" si="310"/>
        <v>0</v>
      </c>
      <c r="F798">
        <f t="shared" si="300"/>
        <v>0</v>
      </c>
      <c r="G798">
        <f t="shared" si="301"/>
        <v>0</v>
      </c>
      <c r="H798">
        <f t="shared" si="302"/>
        <v>0</v>
      </c>
      <c r="I798">
        <f t="shared" si="311"/>
        <v>0</v>
      </c>
      <c r="J798">
        <f t="shared" si="312"/>
        <v>0</v>
      </c>
      <c r="K798">
        <f t="shared" si="313"/>
        <v>0</v>
      </c>
      <c r="L798">
        <f t="shared" si="314"/>
        <v>0</v>
      </c>
      <c r="M798">
        <f t="shared" si="315"/>
        <v>0</v>
      </c>
      <c r="N798">
        <f t="shared" si="316"/>
        <v>0</v>
      </c>
      <c r="O798">
        <f>IF($B$14,_xlfn.IFNA(INDEX(תמותה!$A$1:$E$121,MATCH(F798,תמותה!$A$1:A$121,0),IF($B$9="זכר",2,4)),1),0)</f>
        <v>0</v>
      </c>
      <c r="P798">
        <f>IF($B$14,_xlfn.IFNA(INDEX('שיפור תמותה'!$A$1:$E$8743,MATCH(F798&amp;G798,'שיפור תמותה'!$C$1:$C$8743,0),IF($B$9="זכר",4,5)),1),0)</f>
        <v>0</v>
      </c>
      <c r="Q798">
        <f>IF($B$14,_xlfn.IFNA(INDEX('שיפור תמותה'!$A$1:$E$8743,MATCH(F798&amp;G798-1,'שיפור תמותה'!$C$1:$C$8743,0),IF($B$9="זכר",4,5)),1),0)</f>
        <v>0</v>
      </c>
      <c r="R798">
        <f t="shared" si="303"/>
        <v>0</v>
      </c>
      <c r="S798">
        <f t="shared" si="304"/>
        <v>0</v>
      </c>
      <c r="T798">
        <f t="shared" si="317"/>
        <v>0</v>
      </c>
      <c r="U798">
        <f t="shared" si="305"/>
        <v>0</v>
      </c>
      <c r="V798">
        <f t="shared" si="306"/>
        <v>0</v>
      </c>
      <c r="W798">
        <f t="shared" si="318"/>
        <v>0</v>
      </c>
      <c r="X798">
        <f>IF($B$15,_xlfn.IFNA(INDEX(תמותה!$A$1:$E$121,MATCH(U798,תמותה!$A$1:A$121,0),IF($B$11="זכר",2,4)),1),0)</f>
        <v>0</v>
      </c>
      <c r="Y798">
        <f>IF($B$15,_xlfn.IFNA(INDEX('שיפור תמותה'!$A$1:$E$8743,MATCH(U798&amp;V798,'שיפור תמותה'!$C$1:$C$8743,0),IF($B$11="זכר",4,5)),1),0)</f>
        <v>0</v>
      </c>
      <c r="Z798">
        <f>IF($B$15,_xlfn.IFNA(INDEX('שיפור תמותה'!$A$1:$E$8743,MATCH(U798&amp;V798-1,'שיפור תמותה'!$C$1:$C$8743,0),IF($B$11="זכר",4,5)),1),0)</f>
        <v>0</v>
      </c>
      <c r="AA798">
        <f t="shared" si="307"/>
        <v>0</v>
      </c>
      <c r="AB798">
        <f t="shared" si="319"/>
        <v>0</v>
      </c>
      <c r="AC798">
        <f>IF($B$15,_xlfn.IFNA(INDEX(תמותה!$A$1:$E$121,MATCH(U798,תמותה!$A$1:A$121,0),IF($B$11="זכר",3,5)),1),0)</f>
        <v>0</v>
      </c>
      <c r="AD798">
        <f t="shared" si="308"/>
        <v>0</v>
      </c>
      <c r="AE798">
        <f t="shared" si="309"/>
        <v>0</v>
      </c>
      <c r="AF798">
        <f t="shared" si="320"/>
        <v>0</v>
      </c>
      <c r="AG798">
        <f t="shared" si="321"/>
        <v>0</v>
      </c>
      <c r="AH798">
        <f t="shared" si="322"/>
        <v>0</v>
      </c>
      <c r="AI798">
        <f t="shared" si="323"/>
        <v>0</v>
      </c>
      <c r="AJ798">
        <f t="shared" si="324"/>
        <v>0</v>
      </c>
    </row>
    <row r="799" spans="5:36" x14ac:dyDescent="0.2">
      <c r="E799">
        <f t="shared" si="310"/>
        <v>0</v>
      </c>
      <c r="F799">
        <f t="shared" si="300"/>
        <v>0</v>
      </c>
      <c r="G799">
        <f t="shared" si="301"/>
        <v>0</v>
      </c>
      <c r="H799">
        <f t="shared" si="302"/>
        <v>0</v>
      </c>
      <c r="I799">
        <f t="shared" si="311"/>
        <v>0</v>
      </c>
      <c r="J799">
        <f t="shared" si="312"/>
        <v>0</v>
      </c>
      <c r="K799">
        <f t="shared" si="313"/>
        <v>0</v>
      </c>
      <c r="L799">
        <f t="shared" si="314"/>
        <v>0</v>
      </c>
      <c r="M799">
        <f t="shared" si="315"/>
        <v>0</v>
      </c>
      <c r="N799">
        <f t="shared" si="316"/>
        <v>0</v>
      </c>
      <c r="O799">
        <f>IF($B$14,_xlfn.IFNA(INDEX(תמותה!$A$1:$E$121,MATCH(F799,תמותה!$A$1:A$121,0),IF($B$9="זכר",2,4)),1),0)</f>
        <v>0</v>
      </c>
      <c r="P799">
        <f>IF($B$14,_xlfn.IFNA(INDEX('שיפור תמותה'!$A$1:$E$8743,MATCH(F799&amp;G799,'שיפור תמותה'!$C$1:$C$8743,0),IF($B$9="זכר",4,5)),1),0)</f>
        <v>0</v>
      </c>
      <c r="Q799">
        <f>IF($B$14,_xlfn.IFNA(INDEX('שיפור תמותה'!$A$1:$E$8743,MATCH(F799&amp;G799-1,'שיפור תמותה'!$C$1:$C$8743,0),IF($B$9="זכר",4,5)),1),0)</f>
        <v>0</v>
      </c>
      <c r="R799">
        <f t="shared" si="303"/>
        <v>0</v>
      </c>
      <c r="S799">
        <f t="shared" si="304"/>
        <v>0</v>
      </c>
      <c r="T799">
        <f t="shared" si="317"/>
        <v>0</v>
      </c>
      <c r="U799">
        <f t="shared" si="305"/>
        <v>0</v>
      </c>
      <c r="V799">
        <f t="shared" si="306"/>
        <v>0</v>
      </c>
      <c r="W799">
        <f t="shared" si="318"/>
        <v>0</v>
      </c>
      <c r="X799">
        <f>IF($B$15,_xlfn.IFNA(INDEX(תמותה!$A$1:$E$121,MATCH(U799,תמותה!$A$1:A$121,0),IF($B$11="זכר",2,4)),1),0)</f>
        <v>0</v>
      </c>
      <c r="Y799">
        <f>IF($B$15,_xlfn.IFNA(INDEX('שיפור תמותה'!$A$1:$E$8743,MATCH(U799&amp;V799,'שיפור תמותה'!$C$1:$C$8743,0),IF($B$11="זכר",4,5)),1),0)</f>
        <v>0</v>
      </c>
      <c r="Z799">
        <f>IF($B$15,_xlfn.IFNA(INDEX('שיפור תמותה'!$A$1:$E$8743,MATCH(U799&amp;V799-1,'שיפור תמותה'!$C$1:$C$8743,0),IF($B$11="זכר",4,5)),1),0)</f>
        <v>0</v>
      </c>
      <c r="AA799">
        <f t="shared" si="307"/>
        <v>0</v>
      </c>
      <c r="AB799">
        <f t="shared" si="319"/>
        <v>0</v>
      </c>
      <c r="AC799">
        <f>IF($B$15,_xlfn.IFNA(INDEX(תמותה!$A$1:$E$121,MATCH(U799,תמותה!$A$1:A$121,0),IF($B$11="זכר",3,5)),1),0)</f>
        <v>0</v>
      </c>
      <c r="AD799">
        <f t="shared" si="308"/>
        <v>0</v>
      </c>
      <c r="AE799">
        <f t="shared" si="309"/>
        <v>0</v>
      </c>
      <c r="AF799">
        <f t="shared" si="320"/>
        <v>0</v>
      </c>
      <c r="AG799">
        <f t="shared" si="321"/>
        <v>0</v>
      </c>
      <c r="AH799">
        <f t="shared" si="322"/>
        <v>0</v>
      </c>
      <c r="AI799">
        <f t="shared" si="323"/>
        <v>0</v>
      </c>
      <c r="AJ799">
        <f t="shared" si="324"/>
        <v>0</v>
      </c>
    </row>
    <row r="800" spans="5:36" x14ac:dyDescent="0.2">
      <c r="E800">
        <f t="shared" si="310"/>
        <v>0</v>
      </c>
      <c r="F800">
        <f t="shared" si="300"/>
        <v>0</v>
      </c>
      <c r="G800">
        <f t="shared" si="301"/>
        <v>0</v>
      </c>
      <c r="H800">
        <f t="shared" si="302"/>
        <v>0</v>
      </c>
      <c r="I800">
        <f t="shared" si="311"/>
        <v>0</v>
      </c>
      <c r="J800">
        <f t="shared" si="312"/>
        <v>0</v>
      </c>
      <c r="K800">
        <f t="shared" si="313"/>
        <v>0</v>
      </c>
      <c r="L800">
        <f t="shared" si="314"/>
        <v>0</v>
      </c>
      <c r="M800">
        <f t="shared" si="315"/>
        <v>0</v>
      </c>
      <c r="N800">
        <f t="shared" si="316"/>
        <v>0</v>
      </c>
      <c r="O800">
        <f>IF($B$14,_xlfn.IFNA(INDEX(תמותה!$A$1:$E$121,MATCH(F800,תמותה!$A$1:A$121,0),IF($B$9="זכר",2,4)),1),0)</f>
        <v>0</v>
      </c>
      <c r="P800">
        <f>IF($B$14,_xlfn.IFNA(INDEX('שיפור תמותה'!$A$1:$E$8743,MATCH(F800&amp;G800,'שיפור תמותה'!$C$1:$C$8743,0),IF($B$9="זכר",4,5)),1),0)</f>
        <v>0</v>
      </c>
      <c r="Q800">
        <f>IF($B$14,_xlfn.IFNA(INDEX('שיפור תמותה'!$A$1:$E$8743,MATCH(F800&amp;G800-1,'שיפור תמותה'!$C$1:$C$8743,0),IF($B$9="זכר",4,5)),1),0)</f>
        <v>0</v>
      </c>
      <c r="R800">
        <f t="shared" si="303"/>
        <v>0</v>
      </c>
      <c r="S800">
        <f t="shared" si="304"/>
        <v>0</v>
      </c>
      <c r="T800">
        <f t="shared" si="317"/>
        <v>0</v>
      </c>
      <c r="U800">
        <f t="shared" si="305"/>
        <v>0</v>
      </c>
      <c r="V800">
        <f t="shared" si="306"/>
        <v>0</v>
      </c>
      <c r="W800">
        <f t="shared" si="318"/>
        <v>0</v>
      </c>
      <c r="X800">
        <f>IF($B$15,_xlfn.IFNA(INDEX(תמותה!$A$1:$E$121,MATCH(U800,תמותה!$A$1:A$121,0),IF($B$11="זכר",2,4)),1),0)</f>
        <v>0</v>
      </c>
      <c r="Y800">
        <f>IF($B$15,_xlfn.IFNA(INDEX('שיפור תמותה'!$A$1:$E$8743,MATCH(U800&amp;V800,'שיפור תמותה'!$C$1:$C$8743,0),IF($B$11="זכר",4,5)),1),0)</f>
        <v>0</v>
      </c>
      <c r="Z800">
        <f>IF($B$15,_xlfn.IFNA(INDEX('שיפור תמותה'!$A$1:$E$8743,MATCH(U800&amp;V800-1,'שיפור תמותה'!$C$1:$C$8743,0),IF($B$11="זכר",4,5)),1),0)</f>
        <v>0</v>
      </c>
      <c r="AA800">
        <f t="shared" si="307"/>
        <v>0</v>
      </c>
      <c r="AB800">
        <f t="shared" si="319"/>
        <v>0</v>
      </c>
      <c r="AC800">
        <f>IF($B$15,_xlfn.IFNA(INDEX(תמותה!$A$1:$E$121,MATCH(U800,תמותה!$A$1:A$121,0),IF($B$11="זכר",3,5)),1),0)</f>
        <v>0</v>
      </c>
      <c r="AD800">
        <f t="shared" si="308"/>
        <v>0</v>
      </c>
      <c r="AE800">
        <f t="shared" si="309"/>
        <v>0</v>
      </c>
      <c r="AF800">
        <f t="shared" si="320"/>
        <v>0</v>
      </c>
      <c r="AG800">
        <f t="shared" si="321"/>
        <v>0</v>
      </c>
      <c r="AH800">
        <f t="shared" si="322"/>
        <v>0</v>
      </c>
      <c r="AI800">
        <f t="shared" si="323"/>
        <v>0</v>
      </c>
      <c r="AJ800">
        <f t="shared" si="324"/>
        <v>0</v>
      </c>
    </row>
    <row r="801" spans="5:36" x14ac:dyDescent="0.2">
      <c r="E801">
        <f t="shared" si="310"/>
        <v>0</v>
      </c>
      <c r="F801">
        <f t="shared" si="300"/>
        <v>0</v>
      </c>
      <c r="G801">
        <f t="shared" si="301"/>
        <v>0</v>
      </c>
      <c r="H801">
        <f t="shared" si="302"/>
        <v>0</v>
      </c>
      <c r="I801">
        <f t="shared" si="311"/>
        <v>0</v>
      </c>
      <c r="J801">
        <f t="shared" si="312"/>
        <v>0</v>
      </c>
      <c r="K801">
        <f t="shared" si="313"/>
        <v>0</v>
      </c>
      <c r="L801">
        <f t="shared" si="314"/>
        <v>0</v>
      </c>
      <c r="M801">
        <f t="shared" si="315"/>
        <v>0</v>
      </c>
      <c r="N801">
        <f t="shared" si="316"/>
        <v>0</v>
      </c>
      <c r="O801">
        <f>IF($B$14,_xlfn.IFNA(INDEX(תמותה!$A$1:$E$121,MATCH(F801,תמותה!$A$1:A$121,0),IF($B$9="זכר",2,4)),1),0)</f>
        <v>0</v>
      </c>
      <c r="P801">
        <f>IF($B$14,_xlfn.IFNA(INDEX('שיפור תמותה'!$A$1:$E$8743,MATCH(F801&amp;G801,'שיפור תמותה'!$C$1:$C$8743,0),IF($B$9="זכר",4,5)),1),0)</f>
        <v>0</v>
      </c>
      <c r="Q801">
        <f>IF($B$14,_xlfn.IFNA(INDEX('שיפור תמותה'!$A$1:$E$8743,MATCH(F801&amp;G801-1,'שיפור תמותה'!$C$1:$C$8743,0),IF($B$9="זכר",4,5)),1),0)</f>
        <v>0</v>
      </c>
      <c r="R801">
        <f t="shared" si="303"/>
        <v>0</v>
      </c>
      <c r="S801">
        <f t="shared" si="304"/>
        <v>0</v>
      </c>
      <c r="T801">
        <f t="shared" si="317"/>
        <v>0</v>
      </c>
      <c r="U801">
        <f t="shared" si="305"/>
        <v>0</v>
      </c>
      <c r="V801">
        <f t="shared" si="306"/>
        <v>0</v>
      </c>
      <c r="W801">
        <f t="shared" si="318"/>
        <v>0</v>
      </c>
      <c r="X801">
        <f>IF($B$15,_xlfn.IFNA(INDEX(תמותה!$A$1:$E$121,MATCH(U801,תמותה!$A$1:A$121,0),IF($B$11="זכר",2,4)),1),0)</f>
        <v>0</v>
      </c>
      <c r="Y801">
        <f>IF($B$15,_xlfn.IFNA(INDEX('שיפור תמותה'!$A$1:$E$8743,MATCH(U801&amp;V801,'שיפור תמותה'!$C$1:$C$8743,0),IF($B$11="זכר",4,5)),1),0)</f>
        <v>0</v>
      </c>
      <c r="Z801">
        <f>IF($B$15,_xlfn.IFNA(INDEX('שיפור תמותה'!$A$1:$E$8743,MATCH(U801&amp;V801-1,'שיפור תמותה'!$C$1:$C$8743,0),IF($B$11="זכר",4,5)),1),0)</f>
        <v>0</v>
      </c>
      <c r="AA801">
        <f t="shared" si="307"/>
        <v>0</v>
      </c>
      <c r="AB801">
        <f t="shared" si="319"/>
        <v>0</v>
      </c>
      <c r="AC801">
        <f>IF($B$15,_xlfn.IFNA(INDEX(תמותה!$A$1:$E$121,MATCH(U801,תמותה!$A$1:A$121,0),IF($B$11="זכר",3,5)),1),0)</f>
        <v>0</v>
      </c>
      <c r="AD801">
        <f t="shared" si="308"/>
        <v>0</v>
      </c>
      <c r="AE801">
        <f t="shared" si="309"/>
        <v>0</v>
      </c>
      <c r="AF801">
        <f t="shared" si="320"/>
        <v>0</v>
      </c>
      <c r="AG801">
        <f t="shared" si="321"/>
        <v>0</v>
      </c>
      <c r="AH801">
        <f t="shared" si="322"/>
        <v>0</v>
      </c>
      <c r="AI801">
        <f t="shared" si="323"/>
        <v>0</v>
      </c>
      <c r="AJ801">
        <f t="shared" si="324"/>
        <v>0</v>
      </c>
    </row>
    <row r="802" spans="5:36" x14ac:dyDescent="0.2">
      <c r="E802">
        <f t="shared" si="310"/>
        <v>0</v>
      </c>
      <c r="F802">
        <f t="shared" si="300"/>
        <v>0</v>
      </c>
      <c r="G802">
        <f t="shared" si="301"/>
        <v>0</v>
      </c>
      <c r="H802">
        <f t="shared" si="302"/>
        <v>0</v>
      </c>
      <c r="I802">
        <f t="shared" si="311"/>
        <v>0</v>
      </c>
      <c r="J802">
        <f t="shared" si="312"/>
        <v>0</v>
      </c>
      <c r="K802">
        <f t="shared" si="313"/>
        <v>0</v>
      </c>
      <c r="L802">
        <f t="shared" si="314"/>
        <v>0</v>
      </c>
      <c r="M802">
        <f t="shared" si="315"/>
        <v>0</v>
      </c>
      <c r="N802">
        <f t="shared" si="316"/>
        <v>0</v>
      </c>
      <c r="O802">
        <f>IF($B$14,_xlfn.IFNA(INDEX(תמותה!$A$1:$E$121,MATCH(F802,תמותה!$A$1:A$121,0),IF($B$9="זכר",2,4)),1),0)</f>
        <v>0</v>
      </c>
      <c r="P802">
        <f>IF($B$14,_xlfn.IFNA(INDEX('שיפור תמותה'!$A$1:$E$8743,MATCH(F802&amp;G802,'שיפור תמותה'!$C$1:$C$8743,0),IF($B$9="זכר",4,5)),1),0)</f>
        <v>0</v>
      </c>
      <c r="Q802">
        <f>IF($B$14,_xlfn.IFNA(INDEX('שיפור תמותה'!$A$1:$E$8743,MATCH(F802&amp;G802-1,'שיפור תמותה'!$C$1:$C$8743,0),IF($B$9="זכר",4,5)),1),0)</f>
        <v>0</v>
      </c>
      <c r="R802">
        <f t="shared" si="303"/>
        <v>0</v>
      </c>
      <c r="S802">
        <f t="shared" si="304"/>
        <v>0</v>
      </c>
      <c r="T802">
        <f t="shared" si="317"/>
        <v>0</v>
      </c>
      <c r="U802">
        <f t="shared" si="305"/>
        <v>0</v>
      </c>
      <c r="V802">
        <f t="shared" si="306"/>
        <v>0</v>
      </c>
      <c r="W802">
        <f t="shared" si="318"/>
        <v>0</v>
      </c>
      <c r="X802">
        <f>IF($B$15,_xlfn.IFNA(INDEX(תמותה!$A$1:$E$121,MATCH(U802,תמותה!$A$1:A$121,0),IF($B$11="זכר",2,4)),1),0)</f>
        <v>0</v>
      </c>
      <c r="Y802">
        <f>IF($B$15,_xlfn.IFNA(INDEX('שיפור תמותה'!$A$1:$E$8743,MATCH(U802&amp;V802,'שיפור תמותה'!$C$1:$C$8743,0),IF($B$11="זכר",4,5)),1),0)</f>
        <v>0</v>
      </c>
      <c r="Z802">
        <f>IF($B$15,_xlfn.IFNA(INDEX('שיפור תמותה'!$A$1:$E$8743,MATCH(U802&amp;V802-1,'שיפור תמותה'!$C$1:$C$8743,0),IF($B$11="זכר",4,5)),1),0)</f>
        <v>0</v>
      </c>
      <c r="AA802">
        <f t="shared" si="307"/>
        <v>0</v>
      </c>
      <c r="AB802">
        <f t="shared" si="319"/>
        <v>0</v>
      </c>
      <c r="AC802">
        <f>IF($B$15,_xlfn.IFNA(INDEX(תמותה!$A$1:$E$121,MATCH(U802,תמותה!$A$1:A$121,0),IF($B$11="זכר",3,5)),1),0)</f>
        <v>0</v>
      </c>
      <c r="AD802">
        <f t="shared" si="308"/>
        <v>0</v>
      </c>
      <c r="AE802">
        <f t="shared" si="309"/>
        <v>0</v>
      </c>
      <c r="AF802">
        <f t="shared" si="320"/>
        <v>0</v>
      </c>
      <c r="AG802">
        <f t="shared" si="321"/>
        <v>0</v>
      </c>
      <c r="AH802">
        <f t="shared" si="322"/>
        <v>0</v>
      </c>
      <c r="AI802">
        <f t="shared" si="323"/>
        <v>0</v>
      </c>
      <c r="AJ802">
        <f t="shared" si="324"/>
        <v>0</v>
      </c>
    </row>
    <row r="803" spans="5:36" x14ac:dyDescent="0.2">
      <c r="E803">
        <f t="shared" si="310"/>
        <v>0</v>
      </c>
      <c r="F803">
        <f t="shared" si="300"/>
        <v>0</v>
      </c>
      <c r="G803">
        <f t="shared" si="301"/>
        <v>0</v>
      </c>
      <c r="H803">
        <f t="shared" si="302"/>
        <v>0</v>
      </c>
      <c r="I803">
        <f t="shared" si="311"/>
        <v>0</v>
      </c>
      <c r="J803">
        <f t="shared" si="312"/>
        <v>0</v>
      </c>
      <c r="K803">
        <f t="shared" si="313"/>
        <v>0</v>
      </c>
      <c r="L803">
        <f t="shared" si="314"/>
        <v>0</v>
      </c>
      <c r="M803">
        <f t="shared" si="315"/>
        <v>0</v>
      </c>
      <c r="N803">
        <f t="shared" si="316"/>
        <v>0</v>
      </c>
      <c r="O803">
        <f>IF($B$14,_xlfn.IFNA(INDEX(תמותה!$A$1:$E$121,MATCH(F803,תמותה!$A$1:A$121,0),IF($B$9="זכר",2,4)),1),0)</f>
        <v>0</v>
      </c>
      <c r="P803">
        <f>IF($B$14,_xlfn.IFNA(INDEX('שיפור תמותה'!$A$1:$E$8743,MATCH(F803&amp;G803,'שיפור תמותה'!$C$1:$C$8743,0),IF($B$9="זכר",4,5)),1),0)</f>
        <v>0</v>
      </c>
      <c r="Q803">
        <f>IF($B$14,_xlfn.IFNA(INDEX('שיפור תמותה'!$A$1:$E$8743,MATCH(F803&amp;G803-1,'שיפור תמותה'!$C$1:$C$8743,0),IF($B$9="זכר",4,5)),1),0)</f>
        <v>0</v>
      </c>
      <c r="R803">
        <f t="shared" si="303"/>
        <v>0</v>
      </c>
      <c r="S803">
        <f t="shared" si="304"/>
        <v>0</v>
      </c>
      <c r="T803">
        <f t="shared" si="317"/>
        <v>0</v>
      </c>
      <c r="U803">
        <f t="shared" si="305"/>
        <v>0</v>
      </c>
      <c r="V803">
        <f t="shared" si="306"/>
        <v>0</v>
      </c>
      <c r="W803">
        <f t="shared" si="318"/>
        <v>0</v>
      </c>
      <c r="X803">
        <f>IF($B$15,_xlfn.IFNA(INDEX(תמותה!$A$1:$E$121,MATCH(U803,תמותה!$A$1:A$121,0),IF($B$11="זכר",2,4)),1),0)</f>
        <v>0</v>
      </c>
      <c r="Y803">
        <f>IF($B$15,_xlfn.IFNA(INDEX('שיפור תמותה'!$A$1:$E$8743,MATCH(U803&amp;V803,'שיפור תמותה'!$C$1:$C$8743,0),IF($B$11="זכר",4,5)),1),0)</f>
        <v>0</v>
      </c>
      <c r="Z803">
        <f>IF($B$15,_xlfn.IFNA(INDEX('שיפור תמותה'!$A$1:$E$8743,MATCH(U803&amp;V803-1,'שיפור תמותה'!$C$1:$C$8743,0),IF($B$11="זכר",4,5)),1),0)</f>
        <v>0</v>
      </c>
      <c r="AA803">
        <f t="shared" si="307"/>
        <v>0</v>
      </c>
      <c r="AB803">
        <f t="shared" si="319"/>
        <v>0</v>
      </c>
      <c r="AC803">
        <f>IF($B$15,_xlfn.IFNA(INDEX(תמותה!$A$1:$E$121,MATCH(U803,תמותה!$A$1:A$121,0),IF($B$11="זכר",3,5)),1),0)</f>
        <v>0</v>
      </c>
      <c r="AD803">
        <f t="shared" si="308"/>
        <v>0</v>
      </c>
      <c r="AE803">
        <f t="shared" si="309"/>
        <v>0</v>
      </c>
      <c r="AF803">
        <f t="shared" si="320"/>
        <v>0</v>
      </c>
      <c r="AG803">
        <f t="shared" si="321"/>
        <v>0</v>
      </c>
      <c r="AH803">
        <f t="shared" si="322"/>
        <v>0</v>
      </c>
      <c r="AI803">
        <f t="shared" si="323"/>
        <v>0</v>
      </c>
      <c r="AJ803">
        <f t="shared" si="324"/>
        <v>0</v>
      </c>
    </row>
    <row r="804" spans="5:36" x14ac:dyDescent="0.2">
      <c r="E804">
        <f t="shared" si="310"/>
        <v>0</v>
      </c>
      <c r="F804">
        <f t="shared" si="300"/>
        <v>0</v>
      </c>
      <c r="G804">
        <f t="shared" si="301"/>
        <v>0</v>
      </c>
      <c r="H804">
        <f t="shared" si="302"/>
        <v>0</v>
      </c>
      <c r="I804">
        <f t="shared" si="311"/>
        <v>0</v>
      </c>
      <c r="J804">
        <f t="shared" si="312"/>
        <v>0</v>
      </c>
      <c r="K804">
        <f t="shared" si="313"/>
        <v>0</v>
      </c>
      <c r="L804">
        <f t="shared" si="314"/>
        <v>0</v>
      </c>
      <c r="M804">
        <f t="shared" si="315"/>
        <v>0</v>
      </c>
      <c r="N804">
        <f t="shared" si="316"/>
        <v>0</v>
      </c>
      <c r="O804">
        <f>IF($B$14,_xlfn.IFNA(INDEX(תמותה!$A$1:$E$121,MATCH(F804,תמותה!$A$1:A$121,0),IF($B$9="זכר",2,4)),1),0)</f>
        <v>0</v>
      </c>
      <c r="P804">
        <f>IF($B$14,_xlfn.IFNA(INDEX('שיפור תמותה'!$A$1:$E$8743,MATCH(F804&amp;G804,'שיפור תמותה'!$C$1:$C$8743,0),IF($B$9="זכר",4,5)),1),0)</f>
        <v>0</v>
      </c>
      <c r="Q804">
        <f>IF($B$14,_xlfn.IFNA(INDEX('שיפור תמותה'!$A$1:$E$8743,MATCH(F804&amp;G804-1,'שיפור תמותה'!$C$1:$C$8743,0),IF($B$9="זכר",4,5)),1),0)</f>
        <v>0</v>
      </c>
      <c r="R804">
        <f t="shared" si="303"/>
        <v>0</v>
      </c>
      <c r="S804">
        <f t="shared" si="304"/>
        <v>0</v>
      </c>
      <c r="T804">
        <f t="shared" si="317"/>
        <v>0</v>
      </c>
      <c r="U804">
        <f t="shared" si="305"/>
        <v>0</v>
      </c>
      <c r="V804">
        <f t="shared" si="306"/>
        <v>0</v>
      </c>
      <c r="W804">
        <f t="shared" si="318"/>
        <v>0</v>
      </c>
      <c r="X804">
        <f>IF($B$15,_xlfn.IFNA(INDEX(תמותה!$A$1:$E$121,MATCH(U804,תמותה!$A$1:A$121,0),IF($B$11="זכר",2,4)),1),0)</f>
        <v>0</v>
      </c>
      <c r="Y804">
        <f>IF($B$15,_xlfn.IFNA(INDEX('שיפור תמותה'!$A$1:$E$8743,MATCH(U804&amp;V804,'שיפור תמותה'!$C$1:$C$8743,0),IF($B$11="זכר",4,5)),1),0)</f>
        <v>0</v>
      </c>
      <c r="Z804">
        <f>IF($B$15,_xlfn.IFNA(INDEX('שיפור תמותה'!$A$1:$E$8743,MATCH(U804&amp;V804-1,'שיפור תמותה'!$C$1:$C$8743,0),IF($B$11="זכר",4,5)),1),0)</f>
        <v>0</v>
      </c>
      <c r="AA804">
        <f t="shared" si="307"/>
        <v>0</v>
      </c>
      <c r="AB804">
        <f t="shared" si="319"/>
        <v>0</v>
      </c>
      <c r="AC804">
        <f>IF($B$15,_xlfn.IFNA(INDEX(תמותה!$A$1:$E$121,MATCH(U804,תמותה!$A$1:A$121,0),IF($B$11="זכר",3,5)),1),0)</f>
        <v>0</v>
      </c>
      <c r="AD804">
        <f t="shared" si="308"/>
        <v>0</v>
      </c>
      <c r="AE804">
        <f t="shared" si="309"/>
        <v>0</v>
      </c>
      <c r="AF804">
        <f t="shared" si="320"/>
        <v>0</v>
      </c>
      <c r="AG804">
        <f t="shared" si="321"/>
        <v>0</v>
      </c>
      <c r="AH804">
        <f t="shared" si="322"/>
        <v>0</v>
      </c>
      <c r="AI804">
        <f t="shared" si="323"/>
        <v>0</v>
      </c>
      <c r="AJ804">
        <f t="shared" si="324"/>
        <v>0</v>
      </c>
    </row>
    <row r="805" spans="5:36" x14ac:dyDescent="0.2">
      <c r="E805">
        <f t="shared" si="310"/>
        <v>0</v>
      </c>
      <c r="F805">
        <f t="shared" si="300"/>
        <v>0</v>
      </c>
      <c r="G805">
        <f t="shared" si="301"/>
        <v>0</v>
      </c>
      <c r="H805">
        <f t="shared" si="302"/>
        <v>0</v>
      </c>
      <c r="I805">
        <f t="shared" si="311"/>
        <v>0</v>
      </c>
      <c r="J805">
        <f t="shared" si="312"/>
        <v>0</v>
      </c>
      <c r="K805">
        <f t="shared" si="313"/>
        <v>0</v>
      </c>
      <c r="L805">
        <f t="shared" si="314"/>
        <v>0</v>
      </c>
      <c r="M805">
        <f t="shared" si="315"/>
        <v>0</v>
      </c>
      <c r="N805">
        <f t="shared" si="316"/>
        <v>0</v>
      </c>
      <c r="O805">
        <f>IF($B$14,_xlfn.IFNA(INDEX(תמותה!$A$1:$E$121,MATCH(F805,תמותה!$A$1:A$121,0),IF($B$9="זכר",2,4)),1),0)</f>
        <v>0</v>
      </c>
      <c r="P805">
        <f>IF($B$14,_xlfn.IFNA(INDEX('שיפור תמותה'!$A$1:$E$8743,MATCH(F805&amp;G805,'שיפור תמותה'!$C$1:$C$8743,0),IF($B$9="זכר",4,5)),1),0)</f>
        <v>0</v>
      </c>
      <c r="Q805">
        <f>IF($B$14,_xlfn.IFNA(INDEX('שיפור תמותה'!$A$1:$E$8743,MATCH(F805&amp;G805-1,'שיפור תמותה'!$C$1:$C$8743,0),IF($B$9="זכר",4,5)),1),0)</f>
        <v>0</v>
      </c>
      <c r="R805">
        <f t="shared" si="303"/>
        <v>0</v>
      </c>
      <c r="S805">
        <f t="shared" si="304"/>
        <v>0</v>
      </c>
      <c r="T805">
        <f t="shared" si="317"/>
        <v>0</v>
      </c>
      <c r="U805">
        <f t="shared" si="305"/>
        <v>0</v>
      </c>
      <c r="V805">
        <f t="shared" si="306"/>
        <v>0</v>
      </c>
      <c r="W805">
        <f t="shared" si="318"/>
        <v>0</v>
      </c>
      <c r="X805">
        <f>IF($B$15,_xlfn.IFNA(INDEX(תמותה!$A$1:$E$121,MATCH(U805,תמותה!$A$1:A$121,0),IF($B$11="זכר",2,4)),1),0)</f>
        <v>0</v>
      </c>
      <c r="Y805">
        <f>IF($B$15,_xlfn.IFNA(INDEX('שיפור תמותה'!$A$1:$E$8743,MATCH(U805&amp;V805,'שיפור תמותה'!$C$1:$C$8743,0),IF($B$11="זכר",4,5)),1),0)</f>
        <v>0</v>
      </c>
      <c r="Z805">
        <f>IF($B$15,_xlfn.IFNA(INDEX('שיפור תמותה'!$A$1:$E$8743,MATCH(U805&amp;V805-1,'שיפור תמותה'!$C$1:$C$8743,0),IF($B$11="זכר",4,5)),1),0)</f>
        <v>0</v>
      </c>
      <c r="AA805">
        <f t="shared" si="307"/>
        <v>0</v>
      </c>
      <c r="AB805">
        <f t="shared" si="319"/>
        <v>0</v>
      </c>
      <c r="AC805">
        <f>IF($B$15,_xlfn.IFNA(INDEX(תמותה!$A$1:$E$121,MATCH(U805,תמותה!$A$1:A$121,0),IF($B$11="זכר",3,5)),1),0)</f>
        <v>0</v>
      </c>
      <c r="AD805">
        <f t="shared" si="308"/>
        <v>0</v>
      </c>
      <c r="AE805">
        <f t="shared" si="309"/>
        <v>0</v>
      </c>
      <c r="AF805">
        <f t="shared" si="320"/>
        <v>0</v>
      </c>
      <c r="AG805">
        <f t="shared" si="321"/>
        <v>0</v>
      </c>
      <c r="AH805">
        <f t="shared" si="322"/>
        <v>0</v>
      </c>
      <c r="AI805">
        <f t="shared" si="323"/>
        <v>0</v>
      </c>
      <c r="AJ805">
        <f t="shared" si="324"/>
        <v>0</v>
      </c>
    </row>
    <row r="806" spans="5:36" x14ac:dyDescent="0.2">
      <c r="E806">
        <f t="shared" si="310"/>
        <v>0</v>
      </c>
      <c r="F806">
        <f t="shared" si="300"/>
        <v>0</v>
      </c>
      <c r="G806">
        <f t="shared" si="301"/>
        <v>0</v>
      </c>
      <c r="H806">
        <f t="shared" si="302"/>
        <v>0</v>
      </c>
      <c r="I806">
        <f t="shared" si="311"/>
        <v>0</v>
      </c>
      <c r="J806">
        <f t="shared" si="312"/>
        <v>0</v>
      </c>
      <c r="K806">
        <f t="shared" si="313"/>
        <v>0</v>
      </c>
      <c r="L806">
        <f t="shared" si="314"/>
        <v>0</v>
      </c>
      <c r="M806">
        <f t="shared" si="315"/>
        <v>0</v>
      </c>
      <c r="N806">
        <f t="shared" si="316"/>
        <v>0</v>
      </c>
      <c r="O806">
        <f>IF($B$14,_xlfn.IFNA(INDEX(תמותה!$A$1:$E$121,MATCH(F806,תמותה!$A$1:A$121,0),IF($B$9="זכר",2,4)),1),0)</f>
        <v>0</v>
      </c>
      <c r="P806">
        <f>IF($B$14,_xlfn.IFNA(INDEX('שיפור תמותה'!$A$1:$E$8743,MATCH(F806&amp;G806,'שיפור תמותה'!$C$1:$C$8743,0),IF($B$9="זכר",4,5)),1),0)</f>
        <v>0</v>
      </c>
      <c r="Q806">
        <f>IF($B$14,_xlfn.IFNA(INDEX('שיפור תמותה'!$A$1:$E$8743,MATCH(F806&amp;G806-1,'שיפור תמותה'!$C$1:$C$8743,0),IF($B$9="זכר",4,5)),1),0)</f>
        <v>0</v>
      </c>
      <c r="R806">
        <f t="shared" si="303"/>
        <v>0</v>
      </c>
      <c r="S806">
        <f t="shared" si="304"/>
        <v>0</v>
      </c>
      <c r="T806">
        <f t="shared" si="317"/>
        <v>0</v>
      </c>
      <c r="U806">
        <f t="shared" si="305"/>
        <v>0</v>
      </c>
      <c r="V806">
        <f t="shared" si="306"/>
        <v>0</v>
      </c>
      <c r="W806">
        <f t="shared" si="318"/>
        <v>0</v>
      </c>
      <c r="X806">
        <f>IF($B$15,_xlfn.IFNA(INDEX(תמותה!$A$1:$E$121,MATCH(U806,תמותה!$A$1:A$121,0),IF($B$11="זכר",2,4)),1),0)</f>
        <v>0</v>
      </c>
      <c r="Y806">
        <f>IF($B$15,_xlfn.IFNA(INDEX('שיפור תמותה'!$A$1:$E$8743,MATCH(U806&amp;V806,'שיפור תמותה'!$C$1:$C$8743,0),IF($B$11="זכר",4,5)),1),0)</f>
        <v>0</v>
      </c>
      <c r="Z806">
        <f>IF($B$15,_xlfn.IFNA(INDEX('שיפור תמותה'!$A$1:$E$8743,MATCH(U806&amp;V806-1,'שיפור תמותה'!$C$1:$C$8743,0),IF($B$11="זכר",4,5)),1),0)</f>
        <v>0</v>
      </c>
      <c r="AA806">
        <f t="shared" si="307"/>
        <v>0</v>
      </c>
      <c r="AB806">
        <f t="shared" si="319"/>
        <v>0</v>
      </c>
      <c r="AC806">
        <f>IF($B$15,_xlfn.IFNA(INDEX(תמותה!$A$1:$E$121,MATCH(U806,תמותה!$A$1:A$121,0),IF($B$11="זכר",3,5)),1),0)</f>
        <v>0</v>
      </c>
      <c r="AD806">
        <f t="shared" si="308"/>
        <v>0</v>
      </c>
      <c r="AE806">
        <f t="shared" si="309"/>
        <v>0</v>
      </c>
      <c r="AF806">
        <f t="shared" si="320"/>
        <v>0</v>
      </c>
      <c r="AG806">
        <f t="shared" si="321"/>
        <v>0</v>
      </c>
      <c r="AH806">
        <f t="shared" si="322"/>
        <v>0</v>
      </c>
      <c r="AI806">
        <f t="shared" si="323"/>
        <v>0</v>
      </c>
      <c r="AJ806">
        <f t="shared" si="324"/>
        <v>0</v>
      </c>
    </row>
    <row r="807" spans="5:36" x14ac:dyDescent="0.2">
      <c r="E807">
        <f t="shared" si="310"/>
        <v>0</v>
      </c>
      <c r="F807">
        <f t="shared" si="300"/>
        <v>0</v>
      </c>
      <c r="G807">
        <f t="shared" si="301"/>
        <v>0</v>
      </c>
      <c r="H807">
        <f t="shared" si="302"/>
        <v>0</v>
      </c>
      <c r="I807">
        <f t="shared" si="311"/>
        <v>0</v>
      </c>
      <c r="J807">
        <f t="shared" si="312"/>
        <v>0</v>
      </c>
      <c r="K807">
        <f t="shared" si="313"/>
        <v>0</v>
      </c>
      <c r="L807">
        <f t="shared" si="314"/>
        <v>0</v>
      </c>
      <c r="M807">
        <f t="shared" si="315"/>
        <v>0</v>
      </c>
      <c r="N807">
        <f t="shared" si="316"/>
        <v>0</v>
      </c>
      <c r="O807">
        <f>IF($B$14,_xlfn.IFNA(INDEX(תמותה!$A$1:$E$121,MATCH(F807,תמותה!$A$1:A$121,0),IF($B$9="זכר",2,4)),1),0)</f>
        <v>0</v>
      </c>
      <c r="P807">
        <f>IF($B$14,_xlfn.IFNA(INDEX('שיפור תמותה'!$A$1:$E$8743,MATCH(F807&amp;G807,'שיפור תמותה'!$C$1:$C$8743,0),IF($B$9="זכר",4,5)),1),0)</f>
        <v>0</v>
      </c>
      <c r="Q807">
        <f>IF($B$14,_xlfn.IFNA(INDEX('שיפור תמותה'!$A$1:$E$8743,MATCH(F807&amp;G807-1,'שיפור תמותה'!$C$1:$C$8743,0),IF($B$9="זכר",4,5)),1),0)</f>
        <v>0</v>
      </c>
      <c r="R807">
        <f t="shared" si="303"/>
        <v>0</v>
      </c>
      <c r="S807">
        <f t="shared" si="304"/>
        <v>0</v>
      </c>
      <c r="T807">
        <f t="shared" si="317"/>
        <v>0</v>
      </c>
      <c r="U807">
        <f t="shared" si="305"/>
        <v>0</v>
      </c>
      <c r="V807">
        <f t="shared" si="306"/>
        <v>0</v>
      </c>
      <c r="W807">
        <f t="shared" si="318"/>
        <v>0</v>
      </c>
      <c r="X807">
        <f>IF($B$15,_xlfn.IFNA(INDEX(תמותה!$A$1:$E$121,MATCH(U807,תמותה!$A$1:A$121,0),IF($B$11="זכר",2,4)),1),0)</f>
        <v>0</v>
      </c>
      <c r="Y807">
        <f>IF($B$15,_xlfn.IFNA(INDEX('שיפור תמותה'!$A$1:$E$8743,MATCH(U807&amp;V807,'שיפור תמותה'!$C$1:$C$8743,0),IF($B$11="זכר",4,5)),1),0)</f>
        <v>0</v>
      </c>
      <c r="Z807">
        <f>IF($B$15,_xlfn.IFNA(INDEX('שיפור תמותה'!$A$1:$E$8743,MATCH(U807&amp;V807-1,'שיפור תמותה'!$C$1:$C$8743,0),IF($B$11="זכר",4,5)),1),0)</f>
        <v>0</v>
      </c>
      <c r="AA807">
        <f t="shared" si="307"/>
        <v>0</v>
      </c>
      <c r="AB807">
        <f t="shared" si="319"/>
        <v>0</v>
      </c>
      <c r="AC807">
        <f>IF($B$15,_xlfn.IFNA(INDEX(תמותה!$A$1:$E$121,MATCH(U807,תמותה!$A$1:A$121,0),IF($B$11="זכר",3,5)),1),0)</f>
        <v>0</v>
      </c>
      <c r="AD807">
        <f t="shared" si="308"/>
        <v>0</v>
      </c>
      <c r="AE807">
        <f t="shared" si="309"/>
        <v>0</v>
      </c>
      <c r="AF807">
        <f t="shared" si="320"/>
        <v>0</v>
      </c>
      <c r="AG807">
        <f t="shared" si="321"/>
        <v>0</v>
      </c>
      <c r="AH807">
        <f t="shared" si="322"/>
        <v>0</v>
      </c>
      <c r="AI807">
        <f t="shared" si="323"/>
        <v>0</v>
      </c>
      <c r="AJ807">
        <f t="shared" si="324"/>
        <v>0</v>
      </c>
    </row>
    <row r="808" spans="5:36" x14ac:dyDescent="0.2">
      <c r="E808">
        <f t="shared" si="310"/>
        <v>0</v>
      </c>
      <c r="F808">
        <f t="shared" si="300"/>
        <v>0</v>
      </c>
      <c r="G808">
        <f t="shared" si="301"/>
        <v>0</v>
      </c>
      <c r="H808">
        <f t="shared" si="302"/>
        <v>0</v>
      </c>
      <c r="I808">
        <f t="shared" si="311"/>
        <v>0</v>
      </c>
      <c r="J808">
        <f t="shared" si="312"/>
        <v>0</v>
      </c>
      <c r="K808">
        <f t="shared" si="313"/>
        <v>0</v>
      </c>
      <c r="L808">
        <f t="shared" si="314"/>
        <v>0</v>
      </c>
      <c r="M808">
        <f t="shared" si="315"/>
        <v>0</v>
      </c>
      <c r="N808">
        <f t="shared" si="316"/>
        <v>0</v>
      </c>
      <c r="O808">
        <f>IF($B$14,_xlfn.IFNA(INDEX(תמותה!$A$1:$E$121,MATCH(F808,תמותה!$A$1:A$121,0),IF($B$9="זכר",2,4)),1),0)</f>
        <v>0</v>
      </c>
      <c r="P808">
        <f>IF($B$14,_xlfn.IFNA(INDEX('שיפור תמותה'!$A$1:$E$8743,MATCH(F808&amp;G808,'שיפור תמותה'!$C$1:$C$8743,0),IF($B$9="זכר",4,5)),1),0)</f>
        <v>0</v>
      </c>
      <c r="Q808">
        <f>IF($B$14,_xlfn.IFNA(INDEX('שיפור תמותה'!$A$1:$E$8743,MATCH(F808&amp;G808-1,'שיפור תמותה'!$C$1:$C$8743,0),IF($B$9="זכר",4,5)),1),0)</f>
        <v>0</v>
      </c>
      <c r="R808">
        <f t="shared" si="303"/>
        <v>0</v>
      </c>
      <c r="S808">
        <f t="shared" si="304"/>
        <v>0</v>
      </c>
      <c r="T808">
        <f t="shared" si="317"/>
        <v>0</v>
      </c>
      <c r="U808">
        <f t="shared" si="305"/>
        <v>0</v>
      </c>
      <c r="V808">
        <f t="shared" si="306"/>
        <v>0</v>
      </c>
      <c r="W808">
        <f t="shared" si="318"/>
        <v>0</v>
      </c>
      <c r="X808">
        <f>IF($B$15,_xlfn.IFNA(INDEX(תמותה!$A$1:$E$121,MATCH(U808,תמותה!$A$1:A$121,0),IF($B$11="זכר",2,4)),1),0)</f>
        <v>0</v>
      </c>
      <c r="Y808">
        <f>IF($B$15,_xlfn.IFNA(INDEX('שיפור תמותה'!$A$1:$E$8743,MATCH(U808&amp;V808,'שיפור תמותה'!$C$1:$C$8743,0),IF($B$11="זכר",4,5)),1),0)</f>
        <v>0</v>
      </c>
      <c r="Z808">
        <f>IF($B$15,_xlfn.IFNA(INDEX('שיפור תמותה'!$A$1:$E$8743,MATCH(U808&amp;V808-1,'שיפור תמותה'!$C$1:$C$8743,0),IF($B$11="זכר",4,5)),1),0)</f>
        <v>0</v>
      </c>
      <c r="AA808">
        <f t="shared" si="307"/>
        <v>0</v>
      </c>
      <c r="AB808">
        <f t="shared" si="319"/>
        <v>0</v>
      </c>
      <c r="AC808">
        <f>IF($B$15,_xlfn.IFNA(INDEX(תמותה!$A$1:$E$121,MATCH(U808,תמותה!$A$1:A$121,0),IF($B$11="זכר",3,5)),1),0)</f>
        <v>0</v>
      </c>
      <c r="AD808">
        <f t="shared" si="308"/>
        <v>0</v>
      </c>
      <c r="AE808">
        <f t="shared" si="309"/>
        <v>0</v>
      </c>
      <c r="AF808">
        <f t="shared" si="320"/>
        <v>0</v>
      </c>
      <c r="AG808">
        <f t="shared" si="321"/>
        <v>0</v>
      </c>
      <c r="AH808">
        <f t="shared" si="322"/>
        <v>0</v>
      </c>
      <c r="AI808">
        <f t="shared" si="323"/>
        <v>0</v>
      </c>
      <c r="AJ808">
        <f t="shared" si="324"/>
        <v>0</v>
      </c>
    </row>
    <row r="809" spans="5:36" x14ac:dyDescent="0.2">
      <c r="E809">
        <f t="shared" si="310"/>
        <v>0</v>
      </c>
      <c r="F809">
        <f t="shared" si="300"/>
        <v>0</v>
      </c>
      <c r="G809">
        <f t="shared" si="301"/>
        <v>0</v>
      </c>
      <c r="H809">
        <f t="shared" si="302"/>
        <v>0</v>
      </c>
      <c r="I809">
        <f t="shared" si="311"/>
        <v>0</v>
      </c>
      <c r="J809">
        <f t="shared" si="312"/>
        <v>0</v>
      </c>
      <c r="K809">
        <f t="shared" si="313"/>
        <v>0</v>
      </c>
      <c r="L809">
        <f t="shared" si="314"/>
        <v>0</v>
      </c>
      <c r="M809">
        <f t="shared" si="315"/>
        <v>0</v>
      </c>
      <c r="N809">
        <f t="shared" si="316"/>
        <v>0</v>
      </c>
      <c r="O809">
        <f>IF($B$14,_xlfn.IFNA(INDEX(תמותה!$A$1:$E$121,MATCH(F809,תמותה!$A$1:A$121,0),IF($B$9="זכר",2,4)),1),0)</f>
        <v>0</v>
      </c>
      <c r="P809">
        <f>IF($B$14,_xlfn.IFNA(INDEX('שיפור תמותה'!$A$1:$E$8743,MATCH(F809&amp;G809,'שיפור תמותה'!$C$1:$C$8743,0),IF($B$9="זכר",4,5)),1),0)</f>
        <v>0</v>
      </c>
      <c r="Q809">
        <f>IF($B$14,_xlfn.IFNA(INDEX('שיפור תמותה'!$A$1:$E$8743,MATCH(F809&amp;G809-1,'שיפור תמותה'!$C$1:$C$8743,0),IF($B$9="זכר",4,5)),1),0)</f>
        <v>0</v>
      </c>
      <c r="R809">
        <f t="shared" si="303"/>
        <v>0</v>
      </c>
      <c r="S809">
        <f t="shared" si="304"/>
        <v>0</v>
      </c>
      <c r="T809">
        <f t="shared" si="317"/>
        <v>0</v>
      </c>
      <c r="U809">
        <f t="shared" si="305"/>
        <v>0</v>
      </c>
      <c r="V809">
        <f t="shared" si="306"/>
        <v>0</v>
      </c>
      <c r="W809">
        <f t="shared" si="318"/>
        <v>0</v>
      </c>
      <c r="X809">
        <f>IF($B$15,_xlfn.IFNA(INDEX(תמותה!$A$1:$E$121,MATCH(U809,תמותה!$A$1:A$121,0),IF($B$11="זכר",2,4)),1),0)</f>
        <v>0</v>
      </c>
      <c r="Y809">
        <f>IF($B$15,_xlfn.IFNA(INDEX('שיפור תמותה'!$A$1:$E$8743,MATCH(U809&amp;V809,'שיפור תמותה'!$C$1:$C$8743,0),IF($B$11="זכר",4,5)),1),0)</f>
        <v>0</v>
      </c>
      <c r="Z809">
        <f>IF($B$15,_xlfn.IFNA(INDEX('שיפור תמותה'!$A$1:$E$8743,MATCH(U809&amp;V809-1,'שיפור תמותה'!$C$1:$C$8743,0),IF($B$11="זכר",4,5)),1),0)</f>
        <v>0</v>
      </c>
      <c r="AA809">
        <f t="shared" si="307"/>
        <v>0</v>
      </c>
      <c r="AB809">
        <f t="shared" si="319"/>
        <v>0</v>
      </c>
      <c r="AC809">
        <f>IF($B$15,_xlfn.IFNA(INDEX(תמותה!$A$1:$E$121,MATCH(U809,תמותה!$A$1:A$121,0),IF($B$11="זכר",3,5)),1),0)</f>
        <v>0</v>
      </c>
      <c r="AD809">
        <f t="shared" si="308"/>
        <v>0</v>
      </c>
      <c r="AE809">
        <f t="shared" si="309"/>
        <v>0</v>
      </c>
      <c r="AF809">
        <f t="shared" si="320"/>
        <v>0</v>
      </c>
      <c r="AG809">
        <f t="shared" si="321"/>
        <v>0</v>
      </c>
      <c r="AH809">
        <f t="shared" si="322"/>
        <v>0</v>
      </c>
      <c r="AI809">
        <f t="shared" si="323"/>
        <v>0</v>
      </c>
      <c r="AJ809">
        <f t="shared" si="324"/>
        <v>0</v>
      </c>
    </row>
    <row r="810" spans="5:36" x14ac:dyDescent="0.2">
      <c r="E810">
        <f t="shared" si="310"/>
        <v>0</v>
      </c>
      <c r="F810">
        <f t="shared" si="300"/>
        <v>0</v>
      </c>
      <c r="G810">
        <f t="shared" si="301"/>
        <v>0</v>
      </c>
      <c r="H810">
        <f t="shared" si="302"/>
        <v>0</v>
      </c>
      <c r="I810">
        <f t="shared" si="311"/>
        <v>0</v>
      </c>
      <c r="J810">
        <f t="shared" si="312"/>
        <v>0</v>
      </c>
      <c r="K810">
        <f t="shared" si="313"/>
        <v>0</v>
      </c>
      <c r="L810">
        <f t="shared" si="314"/>
        <v>0</v>
      </c>
      <c r="M810">
        <f t="shared" si="315"/>
        <v>0</v>
      </c>
      <c r="N810">
        <f t="shared" si="316"/>
        <v>0</v>
      </c>
      <c r="O810">
        <f>IF($B$14,_xlfn.IFNA(INDEX(תמותה!$A$1:$E$121,MATCH(F810,תמותה!$A$1:A$121,0),IF($B$9="זכר",2,4)),1),0)</f>
        <v>0</v>
      </c>
      <c r="P810">
        <f>IF($B$14,_xlfn.IFNA(INDEX('שיפור תמותה'!$A$1:$E$8743,MATCH(F810&amp;G810,'שיפור תמותה'!$C$1:$C$8743,0),IF($B$9="זכר",4,5)),1),0)</f>
        <v>0</v>
      </c>
      <c r="Q810">
        <f>IF($B$14,_xlfn.IFNA(INDEX('שיפור תמותה'!$A$1:$E$8743,MATCH(F810&amp;G810-1,'שיפור תמותה'!$C$1:$C$8743,0),IF($B$9="זכר",4,5)),1),0)</f>
        <v>0</v>
      </c>
      <c r="R810">
        <f t="shared" si="303"/>
        <v>0</v>
      </c>
      <c r="S810">
        <f t="shared" si="304"/>
        <v>0</v>
      </c>
      <c r="T810">
        <f t="shared" si="317"/>
        <v>0</v>
      </c>
      <c r="U810">
        <f t="shared" si="305"/>
        <v>0</v>
      </c>
      <c r="V810">
        <f t="shared" si="306"/>
        <v>0</v>
      </c>
      <c r="W810">
        <f t="shared" si="318"/>
        <v>0</v>
      </c>
      <c r="X810">
        <f>IF($B$15,_xlfn.IFNA(INDEX(תמותה!$A$1:$E$121,MATCH(U810,תמותה!$A$1:A$121,0),IF($B$11="זכר",2,4)),1),0)</f>
        <v>0</v>
      </c>
      <c r="Y810">
        <f>IF($B$15,_xlfn.IFNA(INDEX('שיפור תמותה'!$A$1:$E$8743,MATCH(U810&amp;V810,'שיפור תמותה'!$C$1:$C$8743,0),IF($B$11="זכר",4,5)),1),0)</f>
        <v>0</v>
      </c>
      <c r="Z810">
        <f>IF($B$15,_xlfn.IFNA(INDEX('שיפור תמותה'!$A$1:$E$8743,MATCH(U810&amp;V810-1,'שיפור תמותה'!$C$1:$C$8743,0),IF($B$11="זכר",4,5)),1),0)</f>
        <v>0</v>
      </c>
      <c r="AA810">
        <f t="shared" si="307"/>
        <v>0</v>
      </c>
      <c r="AB810">
        <f t="shared" si="319"/>
        <v>0</v>
      </c>
      <c r="AC810">
        <f>IF($B$15,_xlfn.IFNA(INDEX(תמותה!$A$1:$E$121,MATCH(U810,תמותה!$A$1:A$121,0),IF($B$11="זכר",3,5)),1),0)</f>
        <v>0</v>
      </c>
      <c r="AD810">
        <f t="shared" si="308"/>
        <v>0</v>
      </c>
      <c r="AE810">
        <f t="shared" si="309"/>
        <v>0</v>
      </c>
      <c r="AF810">
        <f t="shared" si="320"/>
        <v>0</v>
      </c>
      <c r="AG810">
        <f t="shared" si="321"/>
        <v>0</v>
      </c>
      <c r="AH810">
        <f t="shared" si="322"/>
        <v>0</v>
      </c>
      <c r="AI810">
        <f t="shared" si="323"/>
        <v>0</v>
      </c>
      <c r="AJ810">
        <f t="shared" si="324"/>
        <v>0</v>
      </c>
    </row>
    <row r="811" spans="5:36" x14ac:dyDescent="0.2">
      <c r="E811">
        <f t="shared" si="310"/>
        <v>0</v>
      </c>
      <c r="F811">
        <f t="shared" si="300"/>
        <v>0</v>
      </c>
      <c r="G811">
        <f t="shared" si="301"/>
        <v>0</v>
      </c>
      <c r="H811">
        <f t="shared" si="302"/>
        <v>0</v>
      </c>
      <c r="I811">
        <f t="shared" si="311"/>
        <v>0</v>
      </c>
      <c r="J811">
        <f t="shared" si="312"/>
        <v>0</v>
      </c>
      <c r="K811">
        <f t="shared" si="313"/>
        <v>0</v>
      </c>
      <c r="L811">
        <f t="shared" si="314"/>
        <v>0</v>
      </c>
      <c r="M811">
        <f t="shared" si="315"/>
        <v>0</v>
      </c>
      <c r="N811">
        <f t="shared" si="316"/>
        <v>0</v>
      </c>
      <c r="O811">
        <f>IF($B$14,_xlfn.IFNA(INDEX(תמותה!$A$1:$E$121,MATCH(F811,תמותה!$A$1:A$121,0),IF($B$9="זכר",2,4)),1),0)</f>
        <v>0</v>
      </c>
      <c r="P811">
        <f>IF($B$14,_xlfn.IFNA(INDEX('שיפור תמותה'!$A$1:$E$8743,MATCH(F811&amp;G811,'שיפור תמותה'!$C$1:$C$8743,0),IF($B$9="זכר",4,5)),1),0)</f>
        <v>0</v>
      </c>
      <c r="Q811">
        <f>IF($B$14,_xlfn.IFNA(INDEX('שיפור תמותה'!$A$1:$E$8743,MATCH(F811&amp;G811-1,'שיפור תמותה'!$C$1:$C$8743,0),IF($B$9="זכר",4,5)),1),0)</f>
        <v>0</v>
      </c>
      <c r="R811">
        <f t="shared" si="303"/>
        <v>0</v>
      </c>
      <c r="S811">
        <f t="shared" si="304"/>
        <v>0</v>
      </c>
      <c r="T811">
        <f t="shared" si="317"/>
        <v>0</v>
      </c>
      <c r="U811">
        <f t="shared" si="305"/>
        <v>0</v>
      </c>
      <c r="V811">
        <f t="shared" si="306"/>
        <v>0</v>
      </c>
      <c r="W811">
        <f t="shared" si="318"/>
        <v>0</v>
      </c>
      <c r="X811">
        <f>IF($B$15,_xlfn.IFNA(INDEX(תמותה!$A$1:$E$121,MATCH(U811,תמותה!$A$1:A$121,0),IF($B$11="זכר",2,4)),1),0)</f>
        <v>0</v>
      </c>
      <c r="Y811">
        <f>IF($B$15,_xlfn.IFNA(INDEX('שיפור תמותה'!$A$1:$E$8743,MATCH(U811&amp;V811,'שיפור תמותה'!$C$1:$C$8743,0),IF($B$11="זכר",4,5)),1),0)</f>
        <v>0</v>
      </c>
      <c r="Z811">
        <f>IF($B$15,_xlfn.IFNA(INDEX('שיפור תמותה'!$A$1:$E$8743,MATCH(U811&amp;V811-1,'שיפור תמותה'!$C$1:$C$8743,0),IF($B$11="זכר",4,5)),1),0)</f>
        <v>0</v>
      </c>
      <c r="AA811">
        <f t="shared" si="307"/>
        <v>0</v>
      </c>
      <c r="AB811">
        <f t="shared" si="319"/>
        <v>0</v>
      </c>
      <c r="AC811">
        <f>IF($B$15,_xlfn.IFNA(INDEX(תמותה!$A$1:$E$121,MATCH(U811,תמותה!$A$1:A$121,0),IF($B$11="זכר",3,5)),1),0)</f>
        <v>0</v>
      </c>
      <c r="AD811">
        <f t="shared" si="308"/>
        <v>0</v>
      </c>
      <c r="AE811">
        <f t="shared" si="309"/>
        <v>0</v>
      </c>
      <c r="AF811">
        <f t="shared" si="320"/>
        <v>0</v>
      </c>
      <c r="AG811">
        <f t="shared" si="321"/>
        <v>0</v>
      </c>
      <c r="AH811">
        <f t="shared" si="322"/>
        <v>0</v>
      </c>
      <c r="AI811">
        <f t="shared" si="323"/>
        <v>0</v>
      </c>
      <c r="AJ811">
        <f t="shared" si="324"/>
        <v>0</v>
      </c>
    </row>
    <row r="812" spans="5:36" x14ac:dyDescent="0.2">
      <c r="E812">
        <f t="shared" si="310"/>
        <v>0</v>
      </c>
      <c r="F812">
        <f t="shared" si="300"/>
        <v>0</v>
      </c>
      <c r="G812">
        <f t="shared" si="301"/>
        <v>0</v>
      </c>
      <c r="H812">
        <f t="shared" si="302"/>
        <v>0</v>
      </c>
      <c r="I812">
        <f t="shared" si="311"/>
        <v>0</v>
      </c>
      <c r="J812">
        <f t="shared" si="312"/>
        <v>0</v>
      </c>
      <c r="K812">
        <f t="shared" si="313"/>
        <v>0</v>
      </c>
      <c r="L812">
        <f t="shared" si="314"/>
        <v>0</v>
      </c>
      <c r="M812">
        <f t="shared" si="315"/>
        <v>0</v>
      </c>
      <c r="N812">
        <f t="shared" si="316"/>
        <v>0</v>
      </c>
      <c r="O812">
        <f>IF($B$14,_xlfn.IFNA(INDEX(תמותה!$A$1:$E$121,MATCH(F812,תמותה!$A$1:A$121,0),IF($B$9="זכר",2,4)),1),0)</f>
        <v>0</v>
      </c>
      <c r="P812">
        <f>IF($B$14,_xlfn.IFNA(INDEX('שיפור תמותה'!$A$1:$E$8743,MATCH(F812&amp;G812,'שיפור תמותה'!$C$1:$C$8743,0),IF($B$9="זכר",4,5)),1),0)</f>
        <v>0</v>
      </c>
      <c r="Q812">
        <f>IF($B$14,_xlfn.IFNA(INDEX('שיפור תמותה'!$A$1:$E$8743,MATCH(F812&amp;G812-1,'שיפור תמותה'!$C$1:$C$8743,0),IF($B$9="זכר",4,5)),1),0)</f>
        <v>0</v>
      </c>
      <c r="R812">
        <f t="shared" si="303"/>
        <v>0</v>
      </c>
      <c r="S812">
        <f t="shared" si="304"/>
        <v>0</v>
      </c>
      <c r="T812">
        <f t="shared" si="317"/>
        <v>0</v>
      </c>
      <c r="U812">
        <f t="shared" si="305"/>
        <v>0</v>
      </c>
      <c r="V812">
        <f t="shared" si="306"/>
        <v>0</v>
      </c>
      <c r="W812">
        <f t="shared" si="318"/>
        <v>0</v>
      </c>
      <c r="X812">
        <f>IF($B$15,_xlfn.IFNA(INDEX(תמותה!$A$1:$E$121,MATCH(U812,תמותה!$A$1:A$121,0),IF($B$11="זכר",2,4)),1),0)</f>
        <v>0</v>
      </c>
      <c r="Y812">
        <f>IF($B$15,_xlfn.IFNA(INDEX('שיפור תמותה'!$A$1:$E$8743,MATCH(U812&amp;V812,'שיפור תמותה'!$C$1:$C$8743,0),IF($B$11="זכר",4,5)),1),0)</f>
        <v>0</v>
      </c>
      <c r="Z812">
        <f>IF($B$15,_xlfn.IFNA(INDEX('שיפור תמותה'!$A$1:$E$8743,MATCH(U812&amp;V812-1,'שיפור תמותה'!$C$1:$C$8743,0),IF($B$11="זכר",4,5)),1),0)</f>
        <v>0</v>
      </c>
      <c r="AA812">
        <f t="shared" si="307"/>
        <v>0</v>
      </c>
      <c r="AB812">
        <f t="shared" si="319"/>
        <v>0</v>
      </c>
      <c r="AC812">
        <f>IF($B$15,_xlfn.IFNA(INDEX(תמותה!$A$1:$E$121,MATCH(U812,תמותה!$A$1:A$121,0),IF($B$11="זכר",3,5)),1),0)</f>
        <v>0</v>
      </c>
      <c r="AD812">
        <f t="shared" si="308"/>
        <v>0</v>
      </c>
      <c r="AE812">
        <f t="shared" si="309"/>
        <v>0</v>
      </c>
      <c r="AF812">
        <f t="shared" si="320"/>
        <v>0</v>
      </c>
      <c r="AG812">
        <f t="shared" si="321"/>
        <v>0</v>
      </c>
      <c r="AH812">
        <f t="shared" si="322"/>
        <v>0</v>
      </c>
      <c r="AI812">
        <f t="shared" si="323"/>
        <v>0</v>
      </c>
      <c r="AJ812">
        <f t="shared" si="324"/>
        <v>0</v>
      </c>
    </row>
    <row r="813" spans="5:36" x14ac:dyDescent="0.2">
      <c r="E813">
        <f t="shared" si="310"/>
        <v>0</v>
      </c>
      <c r="F813">
        <f t="shared" si="300"/>
        <v>0</v>
      </c>
      <c r="G813">
        <f t="shared" si="301"/>
        <v>0</v>
      </c>
      <c r="H813">
        <f t="shared" si="302"/>
        <v>0</v>
      </c>
      <c r="I813">
        <f t="shared" si="311"/>
        <v>0</v>
      </c>
      <c r="J813">
        <f t="shared" si="312"/>
        <v>0</v>
      </c>
      <c r="K813">
        <f t="shared" si="313"/>
        <v>0</v>
      </c>
      <c r="L813">
        <f t="shared" si="314"/>
        <v>0</v>
      </c>
      <c r="M813">
        <f t="shared" si="315"/>
        <v>0</v>
      </c>
      <c r="N813">
        <f t="shared" si="316"/>
        <v>0</v>
      </c>
      <c r="O813">
        <f>IF($B$14,_xlfn.IFNA(INDEX(תמותה!$A$1:$E$121,MATCH(F813,תמותה!$A$1:A$121,0),IF($B$9="זכר",2,4)),1),0)</f>
        <v>0</v>
      </c>
      <c r="P813">
        <f>IF($B$14,_xlfn.IFNA(INDEX('שיפור תמותה'!$A$1:$E$8743,MATCH(F813&amp;G813,'שיפור תמותה'!$C$1:$C$8743,0),IF($B$9="זכר",4,5)),1),0)</f>
        <v>0</v>
      </c>
      <c r="Q813">
        <f>IF($B$14,_xlfn.IFNA(INDEX('שיפור תמותה'!$A$1:$E$8743,MATCH(F813&amp;G813-1,'שיפור תמותה'!$C$1:$C$8743,0),IF($B$9="זכר",4,5)),1),0)</f>
        <v>0</v>
      </c>
      <c r="R813">
        <f t="shared" si="303"/>
        <v>0</v>
      </c>
      <c r="S813">
        <f t="shared" si="304"/>
        <v>0</v>
      </c>
      <c r="T813">
        <f t="shared" si="317"/>
        <v>0</v>
      </c>
      <c r="U813">
        <f t="shared" si="305"/>
        <v>0</v>
      </c>
      <c r="V813">
        <f t="shared" si="306"/>
        <v>0</v>
      </c>
      <c r="W813">
        <f t="shared" si="318"/>
        <v>0</v>
      </c>
      <c r="X813">
        <f>IF($B$15,_xlfn.IFNA(INDEX(תמותה!$A$1:$E$121,MATCH(U813,תמותה!$A$1:A$121,0),IF($B$11="זכר",2,4)),1),0)</f>
        <v>0</v>
      </c>
      <c r="Y813">
        <f>IF($B$15,_xlfn.IFNA(INDEX('שיפור תמותה'!$A$1:$E$8743,MATCH(U813&amp;V813,'שיפור תמותה'!$C$1:$C$8743,0),IF($B$11="זכר",4,5)),1),0)</f>
        <v>0</v>
      </c>
      <c r="Z813">
        <f>IF($B$15,_xlfn.IFNA(INDEX('שיפור תמותה'!$A$1:$E$8743,MATCH(U813&amp;V813-1,'שיפור תמותה'!$C$1:$C$8743,0),IF($B$11="זכר",4,5)),1),0)</f>
        <v>0</v>
      </c>
      <c r="AA813">
        <f t="shared" si="307"/>
        <v>0</v>
      </c>
      <c r="AB813">
        <f t="shared" si="319"/>
        <v>0</v>
      </c>
      <c r="AC813">
        <f>IF($B$15,_xlfn.IFNA(INDEX(תמותה!$A$1:$E$121,MATCH(U813,תמותה!$A$1:A$121,0),IF($B$11="זכר",3,5)),1),0)</f>
        <v>0</v>
      </c>
      <c r="AD813">
        <f t="shared" si="308"/>
        <v>0</v>
      </c>
      <c r="AE813">
        <f t="shared" si="309"/>
        <v>0</v>
      </c>
      <c r="AF813">
        <f t="shared" si="320"/>
        <v>0</v>
      </c>
      <c r="AG813">
        <f t="shared" si="321"/>
        <v>0</v>
      </c>
      <c r="AH813">
        <f t="shared" si="322"/>
        <v>0</v>
      </c>
      <c r="AI813">
        <f t="shared" si="323"/>
        <v>0</v>
      </c>
      <c r="AJ813">
        <f t="shared" si="324"/>
        <v>0</v>
      </c>
    </row>
    <row r="814" spans="5:36" x14ac:dyDescent="0.2">
      <c r="E814">
        <f t="shared" si="310"/>
        <v>0</v>
      </c>
      <c r="F814">
        <f t="shared" si="300"/>
        <v>0</v>
      </c>
      <c r="G814">
        <f t="shared" si="301"/>
        <v>0</v>
      </c>
      <c r="H814">
        <f t="shared" si="302"/>
        <v>0</v>
      </c>
      <c r="I814">
        <f t="shared" si="311"/>
        <v>0</v>
      </c>
      <c r="J814">
        <f t="shared" si="312"/>
        <v>0</v>
      </c>
      <c r="K814">
        <f t="shared" si="313"/>
        <v>0</v>
      </c>
      <c r="L814">
        <f t="shared" si="314"/>
        <v>0</v>
      </c>
      <c r="M814">
        <f t="shared" si="315"/>
        <v>0</v>
      </c>
      <c r="N814">
        <f t="shared" si="316"/>
        <v>0</v>
      </c>
      <c r="O814">
        <f>IF($B$14,_xlfn.IFNA(INDEX(תמותה!$A$1:$E$121,MATCH(F814,תמותה!$A$1:A$121,0),IF($B$9="זכר",2,4)),1),0)</f>
        <v>0</v>
      </c>
      <c r="P814">
        <f>IF($B$14,_xlfn.IFNA(INDEX('שיפור תמותה'!$A$1:$E$8743,MATCH(F814&amp;G814,'שיפור תמותה'!$C$1:$C$8743,0),IF($B$9="זכר",4,5)),1),0)</f>
        <v>0</v>
      </c>
      <c r="Q814">
        <f>IF($B$14,_xlfn.IFNA(INDEX('שיפור תמותה'!$A$1:$E$8743,MATCH(F814&amp;G814-1,'שיפור תמותה'!$C$1:$C$8743,0),IF($B$9="זכר",4,5)),1),0)</f>
        <v>0</v>
      </c>
      <c r="R814">
        <f t="shared" si="303"/>
        <v>0</v>
      </c>
      <c r="S814">
        <f t="shared" si="304"/>
        <v>0</v>
      </c>
      <c r="T814">
        <f t="shared" si="317"/>
        <v>0</v>
      </c>
      <c r="U814">
        <f t="shared" si="305"/>
        <v>0</v>
      </c>
      <c r="V814">
        <f t="shared" si="306"/>
        <v>0</v>
      </c>
      <c r="W814">
        <f t="shared" si="318"/>
        <v>0</v>
      </c>
      <c r="X814">
        <f>IF($B$15,_xlfn.IFNA(INDEX(תמותה!$A$1:$E$121,MATCH(U814,תמותה!$A$1:A$121,0),IF($B$11="זכר",2,4)),1),0)</f>
        <v>0</v>
      </c>
      <c r="Y814">
        <f>IF($B$15,_xlfn.IFNA(INDEX('שיפור תמותה'!$A$1:$E$8743,MATCH(U814&amp;V814,'שיפור תמותה'!$C$1:$C$8743,0),IF($B$11="זכר",4,5)),1),0)</f>
        <v>0</v>
      </c>
      <c r="Z814">
        <f>IF($B$15,_xlfn.IFNA(INDEX('שיפור תמותה'!$A$1:$E$8743,MATCH(U814&amp;V814-1,'שיפור תמותה'!$C$1:$C$8743,0),IF($B$11="זכר",4,5)),1),0)</f>
        <v>0</v>
      </c>
      <c r="AA814">
        <f t="shared" si="307"/>
        <v>0</v>
      </c>
      <c r="AB814">
        <f t="shared" si="319"/>
        <v>0</v>
      </c>
      <c r="AC814">
        <f>IF($B$15,_xlfn.IFNA(INDEX(תמותה!$A$1:$E$121,MATCH(U814,תמותה!$A$1:A$121,0),IF($B$11="זכר",3,5)),1),0)</f>
        <v>0</v>
      </c>
      <c r="AD814">
        <f t="shared" si="308"/>
        <v>0</v>
      </c>
      <c r="AE814">
        <f t="shared" si="309"/>
        <v>0</v>
      </c>
      <c r="AF814">
        <f t="shared" si="320"/>
        <v>0</v>
      </c>
      <c r="AG814">
        <f t="shared" si="321"/>
        <v>0</v>
      </c>
      <c r="AH814">
        <f t="shared" si="322"/>
        <v>0</v>
      </c>
      <c r="AI814">
        <f t="shared" si="323"/>
        <v>0</v>
      </c>
      <c r="AJ814">
        <f t="shared" si="324"/>
        <v>0</v>
      </c>
    </row>
    <row r="815" spans="5:36" x14ac:dyDescent="0.2">
      <c r="E815">
        <f t="shared" si="310"/>
        <v>0</v>
      </c>
      <c r="F815">
        <f t="shared" si="300"/>
        <v>0</v>
      </c>
      <c r="G815">
        <f t="shared" si="301"/>
        <v>0</v>
      </c>
      <c r="H815">
        <f t="shared" si="302"/>
        <v>0</v>
      </c>
      <c r="I815">
        <f t="shared" si="311"/>
        <v>0</v>
      </c>
      <c r="J815">
        <f t="shared" si="312"/>
        <v>0</v>
      </c>
      <c r="K815">
        <f t="shared" si="313"/>
        <v>0</v>
      </c>
      <c r="L815">
        <f t="shared" si="314"/>
        <v>0</v>
      </c>
      <c r="M815">
        <f t="shared" si="315"/>
        <v>0</v>
      </c>
      <c r="N815">
        <f t="shared" si="316"/>
        <v>0</v>
      </c>
      <c r="O815">
        <f>IF($B$14,_xlfn.IFNA(INDEX(תמותה!$A$1:$E$121,MATCH(F815,תמותה!$A$1:A$121,0),IF($B$9="זכר",2,4)),1),0)</f>
        <v>0</v>
      </c>
      <c r="P815">
        <f>IF($B$14,_xlfn.IFNA(INDEX('שיפור תמותה'!$A$1:$E$8743,MATCH(F815&amp;G815,'שיפור תמותה'!$C$1:$C$8743,0),IF($B$9="זכר",4,5)),1),0)</f>
        <v>0</v>
      </c>
      <c r="Q815">
        <f>IF($B$14,_xlfn.IFNA(INDEX('שיפור תמותה'!$A$1:$E$8743,MATCH(F815&amp;G815-1,'שיפור תמותה'!$C$1:$C$8743,0),IF($B$9="זכר",4,5)),1),0)</f>
        <v>0</v>
      </c>
      <c r="R815">
        <f t="shared" si="303"/>
        <v>0</v>
      </c>
      <c r="S815">
        <f t="shared" si="304"/>
        <v>0</v>
      </c>
      <c r="T815">
        <f t="shared" si="317"/>
        <v>0</v>
      </c>
      <c r="U815">
        <f t="shared" si="305"/>
        <v>0</v>
      </c>
      <c r="V815">
        <f t="shared" si="306"/>
        <v>0</v>
      </c>
      <c r="W815">
        <f t="shared" si="318"/>
        <v>0</v>
      </c>
      <c r="X815">
        <f>IF($B$15,_xlfn.IFNA(INDEX(תמותה!$A$1:$E$121,MATCH(U815,תמותה!$A$1:A$121,0),IF($B$11="זכר",2,4)),1),0)</f>
        <v>0</v>
      </c>
      <c r="Y815">
        <f>IF($B$15,_xlfn.IFNA(INDEX('שיפור תמותה'!$A$1:$E$8743,MATCH(U815&amp;V815,'שיפור תמותה'!$C$1:$C$8743,0),IF($B$11="זכר",4,5)),1),0)</f>
        <v>0</v>
      </c>
      <c r="Z815">
        <f>IF($B$15,_xlfn.IFNA(INDEX('שיפור תמותה'!$A$1:$E$8743,MATCH(U815&amp;V815-1,'שיפור תמותה'!$C$1:$C$8743,0),IF($B$11="זכר",4,5)),1),0)</f>
        <v>0</v>
      </c>
      <c r="AA815">
        <f t="shared" si="307"/>
        <v>0</v>
      </c>
      <c r="AB815">
        <f t="shared" si="319"/>
        <v>0</v>
      </c>
      <c r="AC815">
        <f>IF($B$15,_xlfn.IFNA(INDEX(תמותה!$A$1:$E$121,MATCH(U815,תמותה!$A$1:A$121,0),IF($B$11="זכר",3,5)),1),0)</f>
        <v>0</v>
      </c>
      <c r="AD815">
        <f t="shared" si="308"/>
        <v>0</v>
      </c>
      <c r="AE815">
        <f t="shared" si="309"/>
        <v>0</v>
      </c>
      <c r="AF815">
        <f t="shared" si="320"/>
        <v>0</v>
      </c>
      <c r="AG815">
        <f t="shared" si="321"/>
        <v>0</v>
      </c>
      <c r="AH815">
        <f t="shared" si="322"/>
        <v>0</v>
      </c>
      <c r="AI815">
        <f t="shared" si="323"/>
        <v>0</v>
      </c>
      <c r="AJ815">
        <f t="shared" si="324"/>
        <v>0</v>
      </c>
    </row>
    <row r="816" spans="5:36" x14ac:dyDescent="0.2">
      <c r="E816">
        <f t="shared" si="310"/>
        <v>0</v>
      </c>
      <c r="F816">
        <f t="shared" si="300"/>
        <v>0</v>
      </c>
      <c r="G816">
        <f t="shared" si="301"/>
        <v>0</v>
      </c>
      <c r="H816">
        <f t="shared" si="302"/>
        <v>0</v>
      </c>
      <c r="I816">
        <f t="shared" si="311"/>
        <v>0</v>
      </c>
      <c r="J816">
        <f t="shared" si="312"/>
        <v>0</v>
      </c>
      <c r="K816">
        <f t="shared" si="313"/>
        <v>0</v>
      </c>
      <c r="L816">
        <f t="shared" si="314"/>
        <v>0</v>
      </c>
      <c r="M816">
        <f t="shared" si="315"/>
        <v>0</v>
      </c>
      <c r="N816">
        <f t="shared" si="316"/>
        <v>0</v>
      </c>
      <c r="O816">
        <f>IF($B$14,_xlfn.IFNA(INDEX(תמותה!$A$1:$E$121,MATCH(F816,תמותה!$A$1:A$121,0),IF($B$9="זכר",2,4)),1),0)</f>
        <v>0</v>
      </c>
      <c r="P816">
        <f>IF($B$14,_xlfn.IFNA(INDEX('שיפור תמותה'!$A$1:$E$8743,MATCH(F816&amp;G816,'שיפור תמותה'!$C$1:$C$8743,0),IF($B$9="זכר",4,5)),1),0)</f>
        <v>0</v>
      </c>
      <c r="Q816">
        <f>IF($B$14,_xlfn.IFNA(INDEX('שיפור תמותה'!$A$1:$E$8743,MATCH(F816&amp;G816-1,'שיפור תמותה'!$C$1:$C$8743,0),IF($B$9="זכר",4,5)),1),0)</f>
        <v>0</v>
      </c>
      <c r="R816">
        <f t="shared" si="303"/>
        <v>0</v>
      </c>
      <c r="S816">
        <f t="shared" si="304"/>
        <v>0</v>
      </c>
      <c r="T816">
        <f t="shared" si="317"/>
        <v>0</v>
      </c>
      <c r="U816">
        <f t="shared" si="305"/>
        <v>0</v>
      </c>
      <c r="V816">
        <f t="shared" si="306"/>
        <v>0</v>
      </c>
      <c r="W816">
        <f t="shared" si="318"/>
        <v>0</v>
      </c>
      <c r="X816">
        <f>IF($B$15,_xlfn.IFNA(INDEX(תמותה!$A$1:$E$121,MATCH(U816,תמותה!$A$1:A$121,0),IF($B$11="זכר",2,4)),1),0)</f>
        <v>0</v>
      </c>
      <c r="Y816">
        <f>IF($B$15,_xlfn.IFNA(INDEX('שיפור תמותה'!$A$1:$E$8743,MATCH(U816&amp;V816,'שיפור תמותה'!$C$1:$C$8743,0),IF($B$11="זכר",4,5)),1),0)</f>
        <v>0</v>
      </c>
      <c r="Z816">
        <f>IF($B$15,_xlfn.IFNA(INDEX('שיפור תמותה'!$A$1:$E$8743,MATCH(U816&amp;V816-1,'שיפור תמותה'!$C$1:$C$8743,0),IF($B$11="זכר",4,5)),1),0)</f>
        <v>0</v>
      </c>
      <c r="AA816">
        <f t="shared" si="307"/>
        <v>0</v>
      </c>
      <c r="AB816">
        <f t="shared" si="319"/>
        <v>0</v>
      </c>
      <c r="AC816">
        <f>IF($B$15,_xlfn.IFNA(INDEX(תמותה!$A$1:$E$121,MATCH(U816,תמותה!$A$1:A$121,0),IF($B$11="זכר",3,5)),1),0)</f>
        <v>0</v>
      </c>
      <c r="AD816">
        <f t="shared" si="308"/>
        <v>0</v>
      </c>
      <c r="AE816">
        <f t="shared" si="309"/>
        <v>0</v>
      </c>
      <c r="AF816">
        <f t="shared" si="320"/>
        <v>0</v>
      </c>
      <c r="AG816">
        <f t="shared" si="321"/>
        <v>0</v>
      </c>
      <c r="AH816">
        <f t="shared" si="322"/>
        <v>0</v>
      </c>
      <c r="AI816">
        <f t="shared" si="323"/>
        <v>0</v>
      </c>
      <c r="AJ816">
        <f t="shared" si="324"/>
        <v>0</v>
      </c>
    </row>
    <row r="817" spans="5:36" x14ac:dyDescent="0.2">
      <c r="E817">
        <f t="shared" si="310"/>
        <v>0</v>
      </c>
      <c r="F817">
        <f t="shared" si="300"/>
        <v>0</v>
      </c>
      <c r="G817">
        <f t="shared" si="301"/>
        <v>0</v>
      </c>
      <c r="H817">
        <f t="shared" si="302"/>
        <v>0</v>
      </c>
      <c r="I817">
        <f t="shared" si="311"/>
        <v>0</v>
      </c>
      <c r="J817">
        <f t="shared" si="312"/>
        <v>0</v>
      </c>
      <c r="K817">
        <f t="shared" si="313"/>
        <v>0</v>
      </c>
      <c r="L817">
        <f t="shared" si="314"/>
        <v>0</v>
      </c>
      <c r="M817">
        <f t="shared" si="315"/>
        <v>0</v>
      </c>
      <c r="N817">
        <f t="shared" si="316"/>
        <v>0</v>
      </c>
      <c r="O817">
        <f>IF($B$14,_xlfn.IFNA(INDEX(תמותה!$A$1:$E$121,MATCH(F817,תמותה!$A$1:A$121,0),IF($B$9="זכר",2,4)),1),0)</f>
        <v>0</v>
      </c>
      <c r="P817">
        <f>IF($B$14,_xlfn.IFNA(INDEX('שיפור תמותה'!$A$1:$E$8743,MATCH(F817&amp;G817,'שיפור תמותה'!$C$1:$C$8743,0),IF($B$9="זכר",4,5)),1),0)</f>
        <v>0</v>
      </c>
      <c r="Q817">
        <f>IF($B$14,_xlfn.IFNA(INDEX('שיפור תמותה'!$A$1:$E$8743,MATCH(F817&amp;G817-1,'שיפור תמותה'!$C$1:$C$8743,0),IF($B$9="זכר",4,5)),1),0)</f>
        <v>0</v>
      </c>
      <c r="R817">
        <f t="shared" si="303"/>
        <v>0</v>
      </c>
      <c r="S817">
        <f t="shared" si="304"/>
        <v>0</v>
      </c>
      <c r="T817">
        <f t="shared" si="317"/>
        <v>0</v>
      </c>
      <c r="U817">
        <f t="shared" si="305"/>
        <v>0</v>
      </c>
      <c r="V817">
        <f t="shared" si="306"/>
        <v>0</v>
      </c>
      <c r="W817">
        <f t="shared" si="318"/>
        <v>0</v>
      </c>
      <c r="X817">
        <f>IF($B$15,_xlfn.IFNA(INDEX(תמותה!$A$1:$E$121,MATCH(U817,תמותה!$A$1:A$121,0),IF($B$11="זכר",2,4)),1),0)</f>
        <v>0</v>
      </c>
      <c r="Y817">
        <f>IF($B$15,_xlfn.IFNA(INDEX('שיפור תמותה'!$A$1:$E$8743,MATCH(U817&amp;V817,'שיפור תמותה'!$C$1:$C$8743,0),IF($B$11="זכר",4,5)),1),0)</f>
        <v>0</v>
      </c>
      <c r="Z817">
        <f>IF($B$15,_xlfn.IFNA(INDEX('שיפור תמותה'!$A$1:$E$8743,MATCH(U817&amp;V817-1,'שיפור תמותה'!$C$1:$C$8743,0),IF($B$11="זכר",4,5)),1),0)</f>
        <v>0</v>
      </c>
      <c r="AA817">
        <f t="shared" si="307"/>
        <v>0</v>
      </c>
      <c r="AB817">
        <f t="shared" si="319"/>
        <v>0</v>
      </c>
      <c r="AC817">
        <f>IF($B$15,_xlfn.IFNA(INDEX(תמותה!$A$1:$E$121,MATCH(U817,תמותה!$A$1:A$121,0),IF($B$11="זכר",3,5)),1),0)</f>
        <v>0</v>
      </c>
      <c r="AD817">
        <f t="shared" si="308"/>
        <v>0</v>
      </c>
      <c r="AE817">
        <f t="shared" si="309"/>
        <v>0</v>
      </c>
      <c r="AF817">
        <f t="shared" si="320"/>
        <v>0</v>
      </c>
      <c r="AG817">
        <f t="shared" si="321"/>
        <v>0</v>
      </c>
      <c r="AH817">
        <f t="shared" si="322"/>
        <v>0</v>
      </c>
      <c r="AI817">
        <f t="shared" si="323"/>
        <v>0</v>
      </c>
      <c r="AJ817">
        <f t="shared" si="324"/>
        <v>0</v>
      </c>
    </row>
    <row r="818" spans="5:36" x14ac:dyDescent="0.2">
      <c r="E818">
        <f t="shared" si="310"/>
        <v>0</v>
      </c>
      <c r="F818">
        <f t="shared" si="300"/>
        <v>0</v>
      </c>
      <c r="G818">
        <f t="shared" si="301"/>
        <v>0</v>
      </c>
      <c r="H818">
        <f t="shared" si="302"/>
        <v>0</v>
      </c>
      <c r="I818">
        <f t="shared" si="311"/>
        <v>0</v>
      </c>
      <c r="J818">
        <f t="shared" si="312"/>
        <v>0</v>
      </c>
      <c r="K818">
        <f t="shared" si="313"/>
        <v>0</v>
      </c>
      <c r="L818">
        <f t="shared" si="314"/>
        <v>0</v>
      </c>
      <c r="M818">
        <f t="shared" si="315"/>
        <v>0</v>
      </c>
      <c r="N818">
        <f t="shared" si="316"/>
        <v>0</v>
      </c>
      <c r="O818">
        <f>IF($B$14,_xlfn.IFNA(INDEX(תמותה!$A$1:$E$121,MATCH(F818,תמותה!$A$1:A$121,0),IF($B$9="זכר",2,4)),1),0)</f>
        <v>0</v>
      </c>
      <c r="P818">
        <f>IF($B$14,_xlfn.IFNA(INDEX('שיפור תמותה'!$A$1:$E$8743,MATCH(F818&amp;G818,'שיפור תמותה'!$C$1:$C$8743,0),IF($B$9="זכר",4,5)),1),0)</f>
        <v>0</v>
      </c>
      <c r="Q818">
        <f>IF($B$14,_xlfn.IFNA(INDEX('שיפור תמותה'!$A$1:$E$8743,MATCH(F818&amp;G818-1,'שיפור תמותה'!$C$1:$C$8743,0),IF($B$9="זכר",4,5)),1),0)</f>
        <v>0</v>
      </c>
      <c r="R818">
        <f t="shared" si="303"/>
        <v>0</v>
      </c>
      <c r="S818">
        <f t="shared" si="304"/>
        <v>0</v>
      </c>
      <c r="T818">
        <f t="shared" si="317"/>
        <v>0</v>
      </c>
      <c r="U818">
        <f t="shared" si="305"/>
        <v>0</v>
      </c>
      <c r="V818">
        <f t="shared" si="306"/>
        <v>0</v>
      </c>
      <c r="W818">
        <f t="shared" si="318"/>
        <v>0</v>
      </c>
      <c r="X818">
        <f>IF($B$15,_xlfn.IFNA(INDEX(תמותה!$A$1:$E$121,MATCH(U818,תמותה!$A$1:A$121,0),IF($B$11="זכר",2,4)),1),0)</f>
        <v>0</v>
      </c>
      <c r="Y818">
        <f>IF($B$15,_xlfn.IFNA(INDEX('שיפור תמותה'!$A$1:$E$8743,MATCH(U818&amp;V818,'שיפור תמותה'!$C$1:$C$8743,0),IF($B$11="זכר",4,5)),1),0)</f>
        <v>0</v>
      </c>
      <c r="Z818">
        <f>IF($B$15,_xlfn.IFNA(INDEX('שיפור תמותה'!$A$1:$E$8743,MATCH(U818&amp;V818-1,'שיפור תמותה'!$C$1:$C$8743,0),IF($B$11="זכר",4,5)),1),0)</f>
        <v>0</v>
      </c>
      <c r="AA818">
        <f t="shared" si="307"/>
        <v>0</v>
      </c>
      <c r="AB818">
        <f t="shared" si="319"/>
        <v>0</v>
      </c>
      <c r="AC818">
        <f>IF($B$15,_xlfn.IFNA(INDEX(תמותה!$A$1:$E$121,MATCH(U818,תמותה!$A$1:A$121,0),IF($B$11="זכר",3,5)),1),0)</f>
        <v>0</v>
      </c>
      <c r="AD818">
        <f t="shared" si="308"/>
        <v>0</v>
      </c>
      <c r="AE818">
        <f t="shared" si="309"/>
        <v>0</v>
      </c>
      <c r="AF818">
        <f t="shared" si="320"/>
        <v>0</v>
      </c>
      <c r="AG818">
        <f t="shared" si="321"/>
        <v>0</v>
      </c>
      <c r="AH818">
        <f t="shared" si="322"/>
        <v>0</v>
      </c>
      <c r="AI818">
        <f t="shared" si="323"/>
        <v>0</v>
      </c>
      <c r="AJ818">
        <f t="shared" si="324"/>
        <v>0</v>
      </c>
    </row>
    <row r="819" spans="5:36" x14ac:dyDescent="0.2">
      <c r="E819">
        <f t="shared" si="310"/>
        <v>0</v>
      </c>
      <c r="F819">
        <f t="shared" si="300"/>
        <v>0</v>
      </c>
      <c r="G819">
        <f t="shared" si="301"/>
        <v>0</v>
      </c>
      <c r="H819">
        <f t="shared" si="302"/>
        <v>0</v>
      </c>
      <c r="I819">
        <f t="shared" si="311"/>
        <v>0</v>
      </c>
      <c r="J819">
        <f t="shared" si="312"/>
        <v>0</v>
      </c>
      <c r="K819">
        <f t="shared" si="313"/>
        <v>0</v>
      </c>
      <c r="L819">
        <f t="shared" si="314"/>
        <v>0</v>
      </c>
      <c r="M819">
        <f t="shared" si="315"/>
        <v>0</v>
      </c>
      <c r="N819">
        <f t="shared" si="316"/>
        <v>0</v>
      </c>
      <c r="O819">
        <f>IF($B$14,_xlfn.IFNA(INDEX(תמותה!$A$1:$E$121,MATCH(F819,תמותה!$A$1:A$121,0),IF($B$9="זכר",2,4)),1),0)</f>
        <v>0</v>
      </c>
      <c r="P819">
        <f>IF($B$14,_xlfn.IFNA(INDEX('שיפור תמותה'!$A$1:$E$8743,MATCH(F819&amp;G819,'שיפור תמותה'!$C$1:$C$8743,0),IF($B$9="זכר",4,5)),1),0)</f>
        <v>0</v>
      </c>
      <c r="Q819">
        <f>IF($B$14,_xlfn.IFNA(INDEX('שיפור תמותה'!$A$1:$E$8743,MATCH(F819&amp;G819-1,'שיפור תמותה'!$C$1:$C$8743,0),IF($B$9="זכר",4,5)),1),0)</f>
        <v>0</v>
      </c>
      <c r="R819">
        <f t="shared" si="303"/>
        <v>0</v>
      </c>
      <c r="S819">
        <f t="shared" si="304"/>
        <v>0</v>
      </c>
      <c r="T819">
        <f t="shared" si="317"/>
        <v>0</v>
      </c>
      <c r="U819">
        <f t="shared" si="305"/>
        <v>0</v>
      </c>
      <c r="V819">
        <f t="shared" si="306"/>
        <v>0</v>
      </c>
      <c r="W819">
        <f t="shared" si="318"/>
        <v>0</v>
      </c>
      <c r="X819">
        <f>IF($B$15,_xlfn.IFNA(INDEX(תמותה!$A$1:$E$121,MATCH(U819,תמותה!$A$1:A$121,0),IF($B$11="זכר",2,4)),1),0)</f>
        <v>0</v>
      </c>
      <c r="Y819">
        <f>IF($B$15,_xlfn.IFNA(INDEX('שיפור תמותה'!$A$1:$E$8743,MATCH(U819&amp;V819,'שיפור תמותה'!$C$1:$C$8743,0),IF($B$11="זכר",4,5)),1),0)</f>
        <v>0</v>
      </c>
      <c r="Z819">
        <f>IF($B$15,_xlfn.IFNA(INDEX('שיפור תמותה'!$A$1:$E$8743,MATCH(U819&amp;V819-1,'שיפור תמותה'!$C$1:$C$8743,0),IF($B$11="זכר",4,5)),1),0)</f>
        <v>0</v>
      </c>
      <c r="AA819">
        <f t="shared" si="307"/>
        <v>0</v>
      </c>
      <c r="AB819">
        <f t="shared" si="319"/>
        <v>0</v>
      </c>
      <c r="AC819">
        <f>IF($B$15,_xlfn.IFNA(INDEX(תמותה!$A$1:$E$121,MATCH(U819,תמותה!$A$1:A$121,0),IF($B$11="זכר",3,5)),1),0)</f>
        <v>0</v>
      </c>
      <c r="AD819">
        <f t="shared" si="308"/>
        <v>0</v>
      </c>
      <c r="AE819">
        <f t="shared" si="309"/>
        <v>0</v>
      </c>
      <c r="AF819">
        <f t="shared" si="320"/>
        <v>0</v>
      </c>
      <c r="AG819">
        <f t="shared" si="321"/>
        <v>0</v>
      </c>
      <c r="AH819">
        <f t="shared" si="322"/>
        <v>0</v>
      </c>
      <c r="AI819">
        <f t="shared" si="323"/>
        <v>0</v>
      </c>
      <c r="AJ819">
        <f t="shared" si="324"/>
        <v>0</v>
      </c>
    </row>
    <row r="820" spans="5:36" x14ac:dyDescent="0.2">
      <c r="E820">
        <f t="shared" si="310"/>
        <v>0</v>
      </c>
      <c r="F820">
        <f t="shared" si="300"/>
        <v>0</v>
      </c>
      <c r="G820">
        <f t="shared" si="301"/>
        <v>0</v>
      </c>
      <c r="H820">
        <f t="shared" si="302"/>
        <v>0</v>
      </c>
      <c r="I820">
        <f t="shared" si="311"/>
        <v>0</v>
      </c>
      <c r="J820">
        <f t="shared" si="312"/>
        <v>0</v>
      </c>
      <c r="K820">
        <f t="shared" si="313"/>
        <v>0</v>
      </c>
      <c r="L820">
        <f t="shared" si="314"/>
        <v>0</v>
      </c>
      <c r="M820">
        <f t="shared" si="315"/>
        <v>0</v>
      </c>
      <c r="N820">
        <f t="shared" si="316"/>
        <v>0</v>
      </c>
      <c r="O820">
        <f>IF($B$14,_xlfn.IFNA(INDEX(תמותה!$A$1:$E$121,MATCH(F820,תמותה!$A$1:A$121,0),IF($B$9="זכר",2,4)),1),0)</f>
        <v>0</v>
      </c>
      <c r="P820">
        <f>IF($B$14,_xlfn.IFNA(INDEX('שיפור תמותה'!$A$1:$E$8743,MATCH(F820&amp;G820,'שיפור תמותה'!$C$1:$C$8743,0),IF($B$9="זכר",4,5)),1),0)</f>
        <v>0</v>
      </c>
      <c r="Q820">
        <f>IF($B$14,_xlfn.IFNA(INDEX('שיפור תמותה'!$A$1:$E$8743,MATCH(F820&amp;G820-1,'שיפור תמותה'!$C$1:$C$8743,0),IF($B$9="זכר",4,5)),1),0)</f>
        <v>0</v>
      </c>
      <c r="R820">
        <f t="shared" si="303"/>
        <v>0</v>
      </c>
      <c r="S820">
        <f t="shared" si="304"/>
        <v>0</v>
      </c>
      <c r="T820">
        <f t="shared" si="317"/>
        <v>0</v>
      </c>
      <c r="U820">
        <f t="shared" si="305"/>
        <v>0</v>
      </c>
      <c r="V820">
        <f t="shared" si="306"/>
        <v>0</v>
      </c>
      <c r="W820">
        <f t="shared" si="318"/>
        <v>0</v>
      </c>
      <c r="X820">
        <f>IF($B$15,_xlfn.IFNA(INDEX(תמותה!$A$1:$E$121,MATCH(U820,תמותה!$A$1:A$121,0),IF($B$11="זכר",2,4)),1),0)</f>
        <v>0</v>
      </c>
      <c r="Y820">
        <f>IF($B$15,_xlfn.IFNA(INDEX('שיפור תמותה'!$A$1:$E$8743,MATCH(U820&amp;V820,'שיפור תמותה'!$C$1:$C$8743,0),IF($B$11="זכר",4,5)),1),0)</f>
        <v>0</v>
      </c>
      <c r="Z820">
        <f>IF($B$15,_xlfn.IFNA(INDEX('שיפור תמותה'!$A$1:$E$8743,MATCH(U820&amp;V820-1,'שיפור תמותה'!$C$1:$C$8743,0),IF($B$11="זכר",4,5)),1),0)</f>
        <v>0</v>
      </c>
      <c r="AA820">
        <f t="shared" si="307"/>
        <v>0</v>
      </c>
      <c r="AB820">
        <f t="shared" si="319"/>
        <v>0</v>
      </c>
      <c r="AC820">
        <f>IF($B$15,_xlfn.IFNA(INDEX(תמותה!$A$1:$E$121,MATCH(U820,תמותה!$A$1:A$121,0),IF($B$11="זכר",3,5)),1),0)</f>
        <v>0</v>
      </c>
      <c r="AD820">
        <f t="shared" si="308"/>
        <v>0</v>
      </c>
      <c r="AE820">
        <f t="shared" si="309"/>
        <v>0</v>
      </c>
      <c r="AF820">
        <f t="shared" si="320"/>
        <v>0</v>
      </c>
      <c r="AG820">
        <f t="shared" si="321"/>
        <v>0</v>
      </c>
      <c r="AH820">
        <f t="shared" si="322"/>
        <v>0</v>
      </c>
      <c r="AI820">
        <f t="shared" si="323"/>
        <v>0</v>
      </c>
      <c r="AJ820">
        <f t="shared" si="324"/>
        <v>0</v>
      </c>
    </row>
    <row r="821" spans="5:36" x14ac:dyDescent="0.2">
      <c r="E821">
        <f t="shared" si="310"/>
        <v>0</v>
      </c>
      <c r="F821">
        <f t="shared" si="300"/>
        <v>0</v>
      </c>
      <c r="G821">
        <f t="shared" si="301"/>
        <v>0</v>
      </c>
      <c r="H821">
        <f t="shared" si="302"/>
        <v>0</v>
      </c>
      <c r="I821">
        <f t="shared" si="311"/>
        <v>0</v>
      </c>
      <c r="J821">
        <f t="shared" si="312"/>
        <v>0</v>
      </c>
      <c r="K821">
        <f t="shared" si="313"/>
        <v>0</v>
      </c>
      <c r="L821">
        <f t="shared" si="314"/>
        <v>0</v>
      </c>
      <c r="M821">
        <f t="shared" si="315"/>
        <v>0</v>
      </c>
      <c r="N821">
        <f t="shared" si="316"/>
        <v>0</v>
      </c>
      <c r="O821">
        <f>IF($B$14,_xlfn.IFNA(INDEX(תמותה!$A$1:$E$121,MATCH(F821,תמותה!$A$1:A$121,0),IF($B$9="זכר",2,4)),1),0)</f>
        <v>0</v>
      </c>
      <c r="P821">
        <f>IF($B$14,_xlfn.IFNA(INDEX('שיפור תמותה'!$A$1:$E$8743,MATCH(F821&amp;G821,'שיפור תמותה'!$C$1:$C$8743,0),IF($B$9="זכר",4,5)),1),0)</f>
        <v>0</v>
      </c>
      <c r="Q821">
        <f>IF($B$14,_xlfn.IFNA(INDEX('שיפור תמותה'!$A$1:$E$8743,MATCH(F821&amp;G821-1,'שיפור תמותה'!$C$1:$C$8743,0),IF($B$9="זכר",4,5)),1),0)</f>
        <v>0</v>
      </c>
      <c r="R821">
        <f t="shared" si="303"/>
        <v>0</v>
      </c>
      <c r="S821">
        <f t="shared" si="304"/>
        <v>0</v>
      </c>
      <c r="T821">
        <f t="shared" si="317"/>
        <v>0</v>
      </c>
      <c r="U821">
        <f t="shared" si="305"/>
        <v>0</v>
      </c>
      <c r="V821">
        <f t="shared" si="306"/>
        <v>0</v>
      </c>
      <c r="W821">
        <f t="shared" si="318"/>
        <v>0</v>
      </c>
      <c r="X821">
        <f>IF($B$15,_xlfn.IFNA(INDEX(תמותה!$A$1:$E$121,MATCH(U821,תמותה!$A$1:A$121,0),IF($B$11="זכר",2,4)),1),0)</f>
        <v>0</v>
      </c>
      <c r="Y821">
        <f>IF($B$15,_xlfn.IFNA(INDEX('שיפור תמותה'!$A$1:$E$8743,MATCH(U821&amp;V821,'שיפור תמותה'!$C$1:$C$8743,0),IF($B$11="זכר",4,5)),1),0)</f>
        <v>0</v>
      </c>
      <c r="Z821">
        <f>IF($B$15,_xlfn.IFNA(INDEX('שיפור תמותה'!$A$1:$E$8743,MATCH(U821&amp;V821-1,'שיפור תמותה'!$C$1:$C$8743,0),IF($B$11="זכר",4,5)),1),0)</f>
        <v>0</v>
      </c>
      <c r="AA821">
        <f t="shared" si="307"/>
        <v>0</v>
      </c>
      <c r="AB821">
        <f t="shared" si="319"/>
        <v>0</v>
      </c>
      <c r="AC821">
        <f>IF($B$15,_xlfn.IFNA(INDEX(תמותה!$A$1:$E$121,MATCH(U821,תמותה!$A$1:A$121,0),IF($B$11="זכר",3,5)),1),0)</f>
        <v>0</v>
      </c>
      <c r="AD821">
        <f t="shared" si="308"/>
        <v>0</v>
      </c>
      <c r="AE821">
        <f t="shared" si="309"/>
        <v>0</v>
      </c>
      <c r="AF821">
        <f t="shared" si="320"/>
        <v>0</v>
      </c>
      <c r="AG821">
        <f t="shared" si="321"/>
        <v>0</v>
      </c>
      <c r="AH821">
        <f t="shared" si="322"/>
        <v>0</v>
      </c>
      <c r="AI821">
        <f t="shared" si="323"/>
        <v>0</v>
      </c>
      <c r="AJ821">
        <f t="shared" si="324"/>
        <v>0</v>
      </c>
    </row>
    <row r="822" spans="5:36" x14ac:dyDescent="0.2">
      <c r="E822">
        <f t="shared" si="310"/>
        <v>0</v>
      </c>
      <c r="F822">
        <f t="shared" si="300"/>
        <v>0</v>
      </c>
      <c r="G822">
        <f t="shared" si="301"/>
        <v>0</v>
      </c>
      <c r="H822">
        <f t="shared" si="302"/>
        <v>0</v>
      </c>
      <c r="I822">
        <f t="shared" si="311"/>
        <v>0</v>
      </c>
      <c r="J822">
        <f t="shared" si="312"/>
        <v>0</v>
      </c>
      <c r="K822">
        <f t="shared" si="313"/>
        <v>0</v>
      </c>
      <c r="L822">
        <f t="shared" si="314"/>
        <v>0</v>
      </c>
      <c r="M822">
        <f t="shared" si="315"/>
        <v>0</v>
      </c>
      <c r="N822">
        <f t="shared" si="316"/>
        <v>0</v>
      </c>
      <c r="O822">
        <f>IF($B$14,_xlfn.IFNA(INDEX(תמותה!$A$1:$E$121,MATCH(F822,תמותה!$A$1:A$121,0),IF($B$9="זכר",2,4)),1),0)</f>
        <v>0</v>
      </c>
      <c r="P822">
        <f>IF($B$14,_xlfn.IFNA(INDEX('שיפור תמותה'!$A$1:$E$8743,MATCH(F822&amp;G822,'שיפור תמותה'!$C$1:$C$8743,0),IF($B$9="זכר",4,5)),1),0)</f>
        <v>0</v>
      </c>
      <c r="Q822">
        <f>IF($B$14,_xlfn.IFNA(INDEX('שיפור תמותה'!$A$1:$E$8743,MATCH(F822&amp;G822-1,'שיפור תמותה'!$C$1:$C$8743,0),IF($B$9="זכר",4,5)),1),0)</f>
        <v>0</v>
      </c>
      <c r="R822">
        <f t="shared" si="303"/>
        <v>0</v>
      </c>
      <c r="S822">
        <f t="shared" si="304"/>
        <v>0</v>
      </c>
      <c r="T822">
        <f t="shared" si="317"/>
        <v>0</v>
      </c>
      <c r="U822">
        <f t="shared" si="305"/>
        <v>0</v>
      </c>
      <c r="V822">
        <f t="shared" si="306"/>
        <v>0</v>
      </c>
      <c r="W822">
        <f t="shared" si="318"/>
        <v>0</v>
      </c>
      <c r="X822">
        <f>IF($B$15,_xlfn.IFNA(INDEX(תמותה!$A$1:$E$121,MATCH(U822,תמותה!$A$1:A$121,0),IF($B$11="זכר",2,4)),1),0)</f>
        <v>0</v>
      </c>
      <c r="Y822">
        <f>IF($B$15,_xlfn.IFNA(INDEX('שיפור תמותה'!$A$1:$E$8743,MATCH(U822&amp;V822,'שיפור תמותה'!$C$1:$C$8743,0),IF($B$11="זכר",4,5)),1),0)</f>
        <v>0</v>
      </c>
      <c r="Z822">
        <f>IF($B$15,_xlfn.IFNA(INDEX('שיפור תמותה'!$A$1:$E$8743,MATCH(U822&amp;V822-1,'שיפור תמותה'!$C$1:$C$8743,0),IF($B$11="זכר",4,5)),1),0)</f>
        <v>0</v>
      </c>
      <c r="AA822">
        <f t="shared" si="307"/>
        <v>0</v>
      </c>
      <c r="AB822">
        <f t="shared" si="319"/>
        <v>0</v>
      </c>
      <c r="AC822">
        <f>IF($B$15,_xlfn.IFNA(INDEX(תמותה!$A$1:$E$121,MATCH(U822,תמותה!$A$1:A$121,0),IF($B$11="זכר",3,5)),1),0)</f>
        <v>0</v>
      </c>
      <c r="AD822">
        <f t="shared" si="308"/>
        <v>0</v>
      </c>
      <c r="AE822">
        <f t="shared" si="309"/>
        <v>0</v>
      </c>
      <c r="AF822">
        <f t="shared" si="320"/>
        <v>0</v>
      </c>
      <c r="AG822">
        <f t="shared" si="321"/>
        <v>0</v>
      </c>
      <c r="AH822">
        <f t="shared" si="322"/>
        <v>0</v>
      </c>
      <c r="AI822">
        <f t="shared" si="323"/>
        <v>0</v>
      </c>
      <c r="AJ822">
        <f t="shared" si="324"/>
        <v>0</v>
      </c>
    </row>
    <row r="823" spans="5:36" x14ac:dyDescent="0.2">
      <c r="E823">
        <f t="shared" si="310"/>
        <v>0</v>
      </c>
      <c r="F823">
        <f t="shared" si="300"/>
        <v>0</v>
      </c>
      <c r="G823">
        <f t="shared" si="301"/>
        <v>0</v>
      </c>
      <c r="H823">
        <f t="shared" si="302"/>
        <v>0</v>
      </c>
      <c r="I823">
        <f t="shared" si="311"/>
        <v>0</v>
      </c>
      <c r="J823">
        <f t="shared" si="312"/>
        <v>0</v>
      </c>
      <c r="K823">
        <f t="shared" si="313"/>
        <v>0</v>
      </c>
      <c r="L823">
        <f t="shared" si="314"/>
        <v>0</v>
      </c>
      <c r="M823">
        <f t="shared" si="315"/>
        <v>0</v>
      </c>
      <c r="N823">
        <f t="shared" si="316"/>
        <v>0</v>
      </c>
      <c r="O823">
        <f>IF($B$14,_xlfn.IFNA(INDEX(תמותה!$A$1:$E$121,MATCH(F823,תמותה!$A$1:A$121,0),IF($B$9="זכר",2,4)),1),0)</f>
        <v>0</v>
      </c>
      <c r="P823">
        <f>IF($B$14,_xlfn.IFNA(INDEX('שיפור תמותה'!$A$1:$E$8743,MATCH(F823&amp;G823,'שיפור תמותה'!$C$1:$C$8743,0),IF($B$9="זכר",4,5)),1),0)</f>
        <v>0</v>
      </c>
      <c r="Q823">
        <f>IF($B$14,_xlfn.IFNA(INDEX('שיפור תמותה'!$A$1:$E$8743,MATCH(F823&amp;G823-1,'שיפור תמותה'!$C$1:$C$8743,0),IF($B$9="זכר",4,5)),1),0)</f>
        <v>0</v>
      </c>
      <c r="R823">
        <f t="shared" si="303"/>
        <v>0</v>
      </c>
      <c r="S823">
        <f t="shared" si="304"/>
        <v>0</v>
      </c>
      <c r="T823">
        <f t="shared" si="317"/>
        <v>0</v>
      </c>
      <c r="U823">
        <f t="shared" si="305"/>
        <v>0</v>
      </c>
      <c r="V823">
        <f t="shared" si="306"/>
        <v>0</v>
      </c>
      <c r="W823">
        <f t="shared" si="318"/>
        <v>0</v>
      </c>
      <c r="X823">
        <f>IF($B$15,_xlfn.IFNA(INDEX(תמותה!$A$1:$E$121,MATCH(U823,תמותה!$A$1:A$121,0),IF($B$11="זכר",2,4)),1),0)</f>
        <v>0</v>
      </c>
      <c r="Y823">
        <f>IF($B$15,_xlfn.IFNA(INDEX('שיפור תמותה'!$A$1:$E$8743,MATCH(U823&amp;V823,'שיפור תמותה'!$C$1:$C$8743,0),IF($B$11="זכר",4,5)),1),0)</f>
        <v>0</v>
      </c>
      <c r="Z823">
        <f>IF($B$15,_xlfn.IFNA(INDEX('שיפור תמותה'!$A$1:$E$8743,MATCH(U823&amp;V823-1,'שיפור תמותה'!$C$1:$C$8743,0),IF($B$11="זכר",4,5)),1),0)</f>
        <v>0</v>
      </c>
      <c r="AA823">
        <f t="shared" si="307"/>
        <v>0</v>
      </c>
      <c r="AB823">
        <f t="shared" si="319"/>
        <v>0</v>
      </c>
      <c r="AC823">
        <f>IF($B$15,_xlfn.IFNA(INDEX(תמותה!$A$1:$E$121,MATCH(U823,תמותה!$A$1:A$121,0),IF($B$11="זכר",3,5)),1),0)</f>
        <v>0</v>
      </c>
      <c r="AD823">
        <f t="shared" si="308"/>
        <v>0</v>
      </c>
      <c r="AE823">
        <f t="shared" si="309"/>
        <v>0</v>
      </c>
      <c r="AF823">
        <f t="shared" si="320"/>
        <v>0</v>
      </c>
      <c r="AG823">
        <f t="shared" si="321"/>
        <v>0</v>
      </c>
      <c r="AH823">
        <f t="shared" si="322"/>
        <v>0</v>
      </c>
      <c r="AI823">
        <f t="shared" si="323"/>
        <v>0</v>
      </c>
      <c r="AJ823">
        <f t="shared" si="324"/>
        <v>0</v>
      </c>
    </row>
    <row r="824" spans="5:36" x14ac:dyDescent="0.2">
      <c r="E824">
        <f t="shared" si="310"/>
        <v>0</v>
      </c>
      <c r="F824">
        <f t="shared" si="300"/>
        <v>0</v>
      </c>
      <c r="G824">
        <f t="shared" si="301"/>
        <v>0</v>
      </c>
      <c r="H824">
        <f t="shared" si="302"/>
        <v>0</v>
      </c>
      <c r="I824">
        <f t="shared" si="311"/>
        <v>0</v>
      </c>
      <c r="J824">
        <f t="shared" si="312"/>
        <v>0</v>
      </c>
      <c r="K824">
        <f t="shared" si="313"/>
        <v>0</v>
      </c>
      <c r="L824">
        <f t="shared" si="314"/>
        <v>0</v>
      </c>
      <c r="M824">
        <f t="shared" si="315"/>
        <v>0</v>
      </c>
      <c r="N824">
        <f t="shared" si="316"/>
        <v>0</v>
      </c>
      <c r="O824">
        <f>IF($B$14,_xlfn.IFNA(INDEX(תמותה!$A$1:$E$121,MATCH(F824,תמותה!$A$1:A$121,0),IF($B$9="זכר",2,4)),1),0)</f>
        <v>0</v>
      </c>
      <c r="P824">
        <f>IF($B$14,_xlfn.IFNA(INDEX('שיפור תמותה'!$A$1:$E$8743,MATCH(F824&amp;G824,'שיפור תמותה'!$C$1:$C$8743,0),IF($B$9="זכר",4,5)),1),0)</f>
        <v>0</v>
      </c>
      <c r="Q824">
        <f>IF($B$14,_xlfn.IFNA(INDEX('שיפור תמותה'!$A$1:$E$8743,MATCH(F824&amp;G824-1,'שיפור תמותה'!$C$1:$C$8743,0),IF($B$9="זכר",4,5)),1),0)</f>
        <v>0</v>
      </c>
      <c r="R824">
        <f t="shared" si="303"/>
        <v>0</v>
      </c>
      <c r="S824">
        <f t="shared" si="304"/>
        <v>0</v>
      </c>
      <c r="T824">
        <f t="shared" si="317"/>
        <v>0</v>
      </c>
      <c r="U824">
        <f t="shared" si="305"/>
        <v>0</v>
      </c>
      <c r="V824">
        <f t="shared" si="306"/>
        <v>0</v>
      </c>
      <c r="W824">
        <f t="shared" si="318"/>
        <v>0</v>
      </c>
      <c r="X824">
        <f>IF($B$15,_xlfn.IFNA(INDEX(תמותה!$A$1:$E$121,MATCH(U824,תמותה!$A$1:A$121,0),IF($B$11="זכר",2,4)),1),0)</f>
        <v>0</v>
      </c>
      <c r="Y824">
        <f>IF($B$15,_xlfn.IFNA(INDEX('שיפור תמותה'!$A$1:$E$8743,MATCH(U824&amp;V824,'שיפור תמותה'!$C$1:$C$8743,0),IF($B$11="זכר",4,5)),1),0)</f>
        <v>0</v>
      </c>
      <c r="Z824">
        <f>IF($B$15,_xlfn.IFNA(INDEX('שיפור תמותה'!$A$1:$E$8743,MATCH(U824&amp;V824-1,'שיפור תמותה'!$C$1:$C$8743,0),IF($B$11="זכר",4,5)),1),0)</f>
        <v>0</v>
      </c>
      <c r="AA824">
        <f t="shared" si="307"/>
        <v>0</v>
      </c>
      <c r="AB824">
        <f t="shared" si="319"/>
        <v>0</v>
      </c>
      <c r="AC824">
        <f>IF($B$15,_xlfn.IFNA(INDEX(תמותה!$A$1:$E$121,MATCH(U824,תמותה!$A$1:A$121,0),IF($B$11="זכר",3,5)),1),0)</f>
        <v>0</v>
      </c>
      <c r="AD824">
        <f t="shared" si="308"/>
        <v>0</v>
      </c>
      <c r="AE824">
        <f t="shared" si="309"/>
        <v>0</v>
      </c>
      <c r="AF824">
        <f t="shared" si="320"/>
        <v>0</v>
      </c>
      <c r="AG824">
        <f t="shared" si="321"/>
        <v>0</v>
      </c>
      <c r="AH824">
        <f t="shared" si="322"/>
        <v>0</v>
      </c>
      <c r="AI824">
        <f t="shared" si="323"/>
        <v>0</v>
      </c>
      <c r="AJ824">
        <f t="shared" si="324"/>
        <v>0</v>
      </c>
    </row>
    <row r="825" spans="5:36" x14ac:dyDescent="0.2">
      <c r="E825">
        <f t="shared" si="310"/>
        <v>0</v>
      </c>
      <c r="F825">
        <f t="shared" si="300"/>
        <v>0</v>
      </c>
      <c r="G825">
        <f t="shared" si="301"/>
        <v>0</v>
      </c>
      <c r="H825">
        <f t="shared" si="302"/>
        <v>0</v>
      </c>
      <c r="I825">
        <f t="shared" si="311"/>
        <v>0</v>
      </c>
      <c r="J825">
        <f t="shared" si="312"/>
        <v>0</v>
      </c>
      <c r="K825">
        <f t="shared" si="313"/>
        <v>0</v>
      </c>
      <c r="L825">
        <f t="shared" si="314"/>
        <v>0</v>
      </c>
      <c r="M825">
        <f t="shared" si="315"/>
        <v>0</v>
      </c>
      <c r="N825">
        <f t="shared" si="316"/>
        <v>0</v>
      </c>
      <c r="O825">
        <f>IF($B$14,_xlfn.IFNA(INDEX(תמותה!$A$1:$E$121,MATCH(F825,תמותה!$A$1:A$121,0),IF($B$9="זכר",2,4)),1),0)</f>
        <v>0</v>
      </c>
      <c r="P825">
        <f>IF($B$14,_xlfn.IFNA(INDEX('שיפור תמותה'!$A$1:$E$8743,MATCH(F825&amp;G825,'שיפור תמותה'!$C$1:$C$8743,0),IF($B$9="זכר",4,5)),1),0)</f>
        <v>0</v>
      </c>
      <c r="Q825">
        <f>IF($B$14,_xlfn.IFNA(INDEX('שיפור תמותה'!$A$1:$E$8743,MATCH(F825&amp;G825-1,'שיפור תמותה'!$C$1:$C$8743,0),IF($B$9="זכר",4,5)),1),0)</f>
        <v>0</v>
      </c>
      <c r="R825">
        <f t="shared" si="303"/>
        <v>0</v>
      </c>
      <c r="S825">
        <f t="shared" si="304"/>
        <v>0</v>
      </c>
      <c r="T825">
        <f t="shared" si="317"/>
        <v>0</v>
      </c>
      <c r="U825">
        <f t="shared" si="305"/>
        <v>0</v>
      </c>
      <c r="V825">
        <f t="shared" si="306"/>
        <v>0</v>
      </c>
      <c r="W825">
        <f t="shared" si="318"/>
        <v>0</v>
      </c>
      <c r="X825">
        <f>IF($B$15,_xlfn.IFNA(INDEX(תמותה!$A$1:$E$121,MATCH(U825,תמותה!$A$1:A$121,0),IF($B$11="זכר",2,4)),1),0)</f>
        <v>0</v>
      </c>
      <c r="Y825">
        <f>IF($B$15,_xlfn.IFNA(INDEX('שיפור תמותה'!$A$1:$E$8743,MATCH(U825&amp;V825,'שיפור תמותה'!$C$1:$C$8743,0),IF($B$11="זכר",4,5)),1),0)</f>
        <v>0</v>
      </c>
      <c r="Z825">
        <f>IF($B$15,_xlfn.IFNA(INDEX('שיפור תמותה'!$A$1:$E$8743,MATCH(U825&amp;V825-1,'שיפור תמותה'!$C$1:$C$8743,0),IF($B$11="זכר",4,5)),1),0)</f>
        <v>0</v>
      </c>
      <c r="AA825">
        <f t="shared" si="307"/>
        <v>0</v>
      </c>
      <c r="AB825">
        <f t="shared" si="319"/>
        <v>0</v>
      </c>
      <c r="AC825">
        <f>IF($B$15,_xlfn.IFNA(INDEX(תמותה!$A$1:$E$121,MATCH(U825,תמותה!$A$1:A$121,0),IF($B$11="זכר",3,5)),1),0)</f>
        <v>0</v>
      </c>
      <c r="AD825">
        <f t="shared" si="308"/>
        <v>0</v>
      </c>
      <c r="AE825">
        <f t="shared" si="309"/>
        <v>0</v>
      </c>
      <c r="AF825">
        <f t="shared" si="320"/>
        <v>0</v>
      </c>
      <c r="AG825">
        <f t="shared" si="321"/>
        <v>0</v>
      </c>
      <c r="AH825">
        <f t="shared" si="322"/>
        <v>0</v>
      </c>
      <c r="AI825">
        <f t="shared" si="323"/>
        <v>0</v>
      </c>
      <c r="AJ825">
        <f t="shared" si="324"/>
        <v>0</v>
      </c>
    </row>
    <row r="826" spans="5:36" x14ac:dyDescent="0.2">
      <c r="E826">
        <f t="shared" si="310"/>
        <v>0</v>
      </c>
      <c r="F826">
        <f t="shared" si="300"/>
        <v>0</v>
      </c>
      <c r="G826">
        <f t="shared" si="301"/>
        <v>0</v>
      </c>
      <c r="H826">
        <f t="shared" si="302"/>
        <v>0</v>
      </c>
      <c r="I826">
        <f t="shared" si="311"/>
        <v>0</v>
      </c>
      <c r="J826">
        <f t="shared" si="312"/>
        <v>0</v>
      </c>
      <c r="K826">
        <f t="shared" si="313"/>
        <v>0</v>
      </c>
      <c r="L826">
        <f t="shared" si="314"/>
        <v>0</v>
      </c>
      <c r="M826">
        <f t="shared" si="315"/>
        <v>0</v>
      </c>
      <c r="N826">
        <f t="shared" si="316"/>
        <v>0</v>
      </c>
      <c r="O826">
        <f>IF($B$14,_xlfn.IFNA(INDEX(תמותה!$A$1:$E$121,MATCH(F826,תמותה!$A$1:A$121,0),IF($B$9="זכר",2,4)),1),0)</f>
        <v>0</v>
      </c>
      <c r="P826">
        <f>IF($B$14,_xlfn.IFNA(INDEX('שיפור תמותה'!$A$1:$E$8743,MATCH(F826&amp;G826,'שיפור תמותה'!$C$1:$C$8743,0),IF($B$9="זכר",4,5)),1),0)</f>
        <v>0</v>
      </c>
      <c r="Q826">
        <f>IF($B$14,_xlfn.IFNA(INDEX('שיפור תמותה'!$A$1:$E$8743,MATCH(F826&amp;G826-1,'שיפור תמותה'!$C$1:$C$8743,0),IF($B$9="זכר",4,5)),1),0)</f>
        <v>0</v>
      </c>
      <c r="R826">
        <f t="shared" si="303"/>
        <v>0</v>
      </c>
      <c r="S826">
        <f t="shared" si="304"/>
        <v>0</v>
      </c>
      <c r="T826">
        <f t="shared" si="317"/>
        <v>0</v>
      </c>
      <c r="U826">
        <f t="shared" si="305"/>
        <v>0</v>
      </c>
      <c r="V826">
        <f t="shared" si="306"/>
        <v>0</v>
      </c>
      <c r="W826">
        <f t="shared" si="318"/>
        <v>0</v>
      </c>
      <c r="X826">
        <f>IF($B$15,_xlfn.IFNA(INDEX(תמותה!$A$1:$E$121,MATCH(U826,תמותה!$A$1:A$121,0),IF($B$11="זכר",2,4)),1),0)</f>
        <v>0</v>
      </c>
      <c r="Y826">
        <f>IF($B$15,_xlfn.IFNA(INDEX('שיפור תמותה'!$A$1:$E$8743,MATCH(U826&amp;V826,'שיפור תמותה'!$C$1:$C$8743,0),IF($B$11="זכר",4,5)),1),0)</f>
        <v>0</v>
      </c>
      <c r="Z826">
        <f>IF($B$15,_xlfn.IFNA(INDEX('שיפור תמותה'!$A$1:$E$8743,MATCH(U826&amp;V826-1,'שיפור תמותה'!$C$1:$C$8743,0),IF($B$11="זכר",4,5)),1),0)</f>
        <v>0</v>
      </c>
      <c r="AA826">
        <f t="shared" si="307"/>
        <v>0</v>
      </c>
      <c r="AB826">
        <f t="shared" si="319"/>
        <v>0</v>
      </c>
      <c r="AC826">
        <f>IF($B$15,_xlfn.IFNA(INDEX(תמותה!$A$1:$E$121,MATCH(U826,תמותה!$A$1:A$121,0),IF($B$11="זכר",3,5)),1),0)</f>
        <v>0</v>
      </c>
      <c r="AD826">
        <f t="shared" si="308"/>
        <v>0</v>
      </c>
      <c r="AE826">
        <f t="shared" si="309"/>
        <v>0</v>
      </c>
      <c r="AF826">
        <f t="shared" si="320"/>
        <v>0</v>
      </c>
      <c r="AG826">
        <f t="shared" si="321"/>
        <v>0</v>
      </c>
      <c r="AH826">
        <f t="shared" si="322"/>
        <v>0</v>
      </c>
      <c r="AI826">
        <f t="shared" si="323"/>
        <v>0</v>
      </c>
      <c r="AJ826">
        <f t="shared" si="324"/>
        <v>0</v>
      </c>
    </row>
    <row r="827" spans="5:36" x14ac:dyDescent="0.2">
      <c r="E827">
        <f t="shared" si="310"/>
        <v>0</v>
      </c>
      <c r="F827">
        <f t="shared" si="300"/>
        <v>0</v>
      </c>
      <c r="G827">
        <f t="shared" si="301"/>
        <v>0</v>
      </c>
      <c r="H827">
        <f t="shared" si="302"/>
        <v>0</v>
      </c>
      <c r="I827">
        <f t="shared" si="311"/>
        <v>0</v>
      </c>
      <c r="J827">
        <f t="shared" si="312"/>
        <v>0</v>
      </c>
      <c r="K827">
        <f t="shared" si="313"/>
        <v>0</v>
      </c>
      <c r="L827">
        <f t="shared" si="314"/>
        <v>0</v>
      </c>
      <c r="M827">
        <f t="shared" si="315"/>
        <v>0</v>
      </c>
      <c r="N827">
        <f t="shared" si="316"/>
        <v>0</v>
      </c>
      <c r="O827">
        <f>IF($B$14,_xlfn.IFNA(INDEX(תמותה!$A$1:$E$121,MATCH(F827,תמותה!$A$1:A$121,0),IF($B$9="זכר",2,4)),1),0)</f>
        <v>0</v>
      </c>
      <c r="P827">
        <f>IF($B$14,_xlfn.IFNA(INDEX('שיפור תמותה'!$A$1:$E$8743,MATCH(F827&amp;G827,'שיפור תמותה'!$C$1:$C$8743,0),IF($B$9="זכר",4,5)),1),0)</f>
        <v>0</v>
      </c>
      <c r="Q827">
        <f>IF($B$14,_xlfn.IFNA(INDEX('שיפור תמותה'!$A$1:$E$8743,MATCH(F827&amp;G827-1,'שיפור תמותה'!$C$1:$C$8743,0),IF($B$9="זכר",4,5)),1),0)</f>
        <v>0</v>
      </c>
      <c r="R827">
        <f t="shared" si="303"/>
        <v>0</v>
      </c>
      <c r="S827">
        <f t="shared" si="304"/>
        <v>0</v>
      </c>
      <c r="T827">
        <f t="shared" si="317"/>
        <v>0</v>
      </c>
      <c r="U827">
        <f t="shared" si="305"/>
        <v>0</v>
      </c>
      <c r="V827">
        <f t="shared" si="306"/>
        <v>0</v>
      </c>
      <c r="W827">
        <f t="shared" si="318"/>
        <v>0</v>
      </c>
      <c r="X827">
        <f>IF($B$15,_xlfn.IFNA(INDEX(תמותה!$A$1:$E$121,MATCH(U827,תמותה!$A$1:A$121,0),IF($B$11="זכר",2,4)),1),0)</f>
        <v>0</v>
      </c>
      <c r="Y827">
        <f>IF($B$15,_xlfn.IFNA(INDEX('שיפור תמותה'!$A$1:$E$8743,MATCH(U827&amp;V827,'שיפור תמותה'!$C$1:$C$8743,0),IF($B$11="זכר",4,5)),1),0)</f>
        <v>0</v>
      </c>
      <c r="Z827">
        <f>IF($B$15,_xlfn.IFNA(INDEX('שיפור תמותה'!$A$1:$E$8743,MATCH(U827&amp;V827-1,'שיפור תמותה'!$C$1:$C$8743,0),IF($B$11="זכר",4,5)),1),0)</f>
        <v>0</v>
      </c>
      <c r="AA827">
        <f t="shared" si="307"/>
        <v>0</v>
      </c>
      <c r="AB827">
        <f t="shared" si="319"/>
        <v>0</v>
      </c>
      <c r="AC827">
        <f>IF($B$15,_xlfn.IFNA(INDEX(תמותה!$A$1:$E$121,MATCH(U827,תמותה!$A$1:A$121,0),IF($B$11="זכר",3,5)),1),0)</f>
        <v>0</v>
      </c>
      <c r="AD827">
        <f t="shared" si="308"/>
        <v>0</v>
      </c>
      <c r="AE827">
        <f t="shared" si="309"/>
        <v>0</v>
      </c>
      <c r="AF827">
        <f t="shared" si="320"/>
        <v>0</v>
      </c>
      <c r="AG827">
        <f t="shared" si="321"/>
        <v>0</v>
      </c>
      <c r="AH827">
        <f t="shared" si="322"/>
        <v>0</v>
      </c>
      <c r="AI827">
        <f t="shared" si="323"/>
        <v>0</v>
      </c>
      <c r="AJ827">
        <f t="shared" si="324"/>
        <v>0</v>
      </c>
    </row>
    <row r="828" spans="5:36" x14ac:dyDescent="0.2">
      <c r="E828">
        <f t="shared" si="310"/>
        <v>0</v>
      </c>
      <c r="F828">
        <f t="shared" si="300"/>
        <v>0</v>
      </c>
      <c r="G828">
        <f t="shared" si="301"/>
        <v>0</v>
      </c>
      <c r="H828">
        <f t="shared" si="302"/>
        <v>0</v>
      </c>
      <c r="I828">
        <f t="shared" si="311"/>
        <v>0</v>
      </c>
      <c r="J828">
        <f t="shared" si="312"/>
        <v>0</v>
      </c>
      <c r="K828">
        <f t="shared" si="313"/>
        <v>0</v>
      </c>
      <c r="L828">
        <f t="shared" si="314"/>
        <v>0</v>
      </c>
      <c r="M828">
        <f t="shared" si="315"/>
        <v>0</v>
      </c>
      <c r="N828">
        <f t="shared" si="316"/>
        <v>0</v>
      </c>
      <c r="O828">
        <f>IF($B$14,_xlfn.IFNA(INDEX(תמותה!$A$1:$E$121,MATCH(F828,תמותה!$A$1:A$121,0),IF($B$9="זכר",2,4)),1),0)</f>
        <v>0</v>
      </c>
      <c r="P828">
        <f>IF($B$14,_xlfn.IFNA(INDEX('שיפור תמותה'!$A$1:$E$8743,MATCH(F828&amp;G828,'שיפור תמותה'!$C$1:$C$8743,0),IF($B$9="זכר",4,5)),1),0)</f>
        <v>0</v>
      </c>
      <c r="Q828">
        <f>IF($B$14,_xlfn.IFNA(INDEX('שיפור תמותה'!$A$1:$E$8743,MATCH(F828&amp;G828-1,'שיפור תמותה'!$C$1:$C$8743,0),IF($B$9="זכר",4,5)),1),0)</f>
        <v>0</v>
      </c>
      <c r="R828">
        <f t="shared" si="303"/>
        <v>0</v>
      </c>
      <c r="S828">
        <f t="shared" si="304"/>
        <v>0</v>
      </c>
      <c r="T828">
        <f t="shared" si="317"/>
        <v>0</v>
      </c>
      <c r="U828">
        <f t="shared" si="305"/>
        <v>0</v>
      </c>
      <c r="V828">
        <f t="shared" si="306"/>
        <v>0</v>
      </c>
      <c r="W828">
        <f t="shared" si="318"/>
        <v>0</v>
      </c>
      <c r="X828">
        <f>IF($B$15,_xlfn.IFNA(INDEX(תמותה!$A$1:$E$121,MATCH(U828,תמותה!$A$1:A$121,0),IF($B$11="זכר",2,4)),1),0)</f>
        <v>0</v>
      </c>
      <c r="Y828">
        <f>IF($B$15,_xlfn.IFNA(INDEX('שיפור תמותה'!$A$1:$E$8743,MATCH(U828&amp;V828,'שיפור תמותה'!$C$1:$C$8743,0),IF($B$11="זכר",4,5)),1),0)</f>
        <v>0</v>
      </c>
      <c r="Z828">
        <f>IF($B$15,_xlfn.IFNA(INDEX('שיפור תמותה'!$A$1:$E$8743,MATCH(U828&amp;V828-1,'שיפור תמותה'!$C$1:$C$8743,0),IF($B$11="זכר",4,5)),1),0)</f>
        <v>0</v>
      </c>
      <c r="AA828">
        <f t="shared" si="307"/>
        <v>0</v>
      </c>
      <c r="AB828">
        <f t="shared" si="319"/>
        <v>0</v>
      </c>
      <c r="AC828">
        <f>IF($B$15,_xlfn.IFNA(INDEX(תמותה!$A$1:$E$121,MATCH(U828,תמותה!$A$1:A$121,0),IF($B$11="זכר",3,5)),1),0)</f>
        <v>0</v>
      </c>
      <c r="AD828">
        <f t="shared" si="308"/>
        <v>0</v>
      </c>
      <c r="AE828">
        <f t="shared" si="309"/>
        <v>0</v>
      </c>
      <c r="AF828">
        <f t="shared" si="320"/>
        <v>0</v>
      </c>
      <c r="AG828">
        <f t="shared" si="321"/>
        <v>0</v>
      </c>
      <c r="AH828">
        <f t="shared" si="322"/>
        <v>0</v>
      </c>
      <c r="AI828">
        <f t="shared" si="323"/>
        <v>0</v>
      </c>
      <c r="AJ828">
        <f t="shared" si="324"/>
        <v>0</v>
      </c>
    </row>
    <row r="829" spans="5:36" x14ac:dyDescent="0.2">
      <c r="E829">
        <f t="shared" si="310"/>
        <v>0</v>
      </c>
      <c r="F829">
        <f t="shared" si="300"/>
        <v>0</v>
      </c>
      <c r="G829">
        <f t="shared" si="301"/>
        <v>0</v>
      </c>
      <c r="H829">
        <f t="shared" si="302"/>
        <v>0</v>
      </c>
      <c r="I829">
        <f t="shared" si="311"/>
        <v>0</v>
      </c>
      <c r="J829">
        <f t="shared" si="312"/>
        <v>0</v>
      </c>
      <c r="K829">
        <f t="shared" si="313"/>
        <v>0</v>
      </c>
      <c r="L829">
        <f t="shared" si="314"/>
        <v>0</v>
      </c>
      <c r="M829">
        <f t="shared" si="315"/>
        <v>0</v>
      </c>
      <c r="N829">
        <f t="shared" si="316"/>
        <v>0</v>
      </c>
      <c r="O829">
        <f>IF($B$14,_xlfn.IFNA(INDEX(תמותה!$A$1:$E$121,MATCH(F829,תמותה!$A$1:A$121,0),IF($B$9="זכר",2,4)),1),0)</f>
        <v>0</v>
      </c>
      <c r="P829">
        <f>IF($B$14,_xlfn.IFNA(INDEX('שיפור תמותה'!$A$1:$E$8743,MATCH(F829&amp;G829,'שיפור תמותה'!$C$1:$C$8743,0),IF($B$9="זכר",4,5)),1),0)</f>
        <v>0</v>
      </c>
      <c r="Q829">
        <f>IF($B$14,_xlfn.IFNA(INDEX('שיפור תמותה'!$A$1:$E$8743,MATCH(F829&amp;G829-1,'שיפור תמותה'!$C$1:$C$8743,0),IF($B$9="זכר",4,5)),1),0)</f>
        <v>0</v>
      </c>
      <c r="R829">
        <f t="shared" si="303"/>
        <v>0</v>
      </c>
      <c r="S829">
        <f t="shared" si="304"/>
        <v>0</v>
      </c>
      <c r="T829">
        <f t="shared" si="317"/>
        <v>0</v>
      </c>
      <c r="U829">
        <f t="shared" si="305"/>
        <v>0</v>
      </c>
      <c r="V829">
        <f t="shared" si="306"/>
        <v>0</v>
      </c>
      <c r="W829">
        <f t="shared" si="318"/>
        <v>0</v>
      </c>
      <c r="X829">
        <f>IF($B$15,_xlfn.IFNA(INDEX(תמותה!$A$1:$E$121,MATCH(U829,תמותה!$A$1:A$121,0),IF($B$11="זכר",2,4)),1),0)</f>
        <v>0</v>
      </c>
      <c r="Y829">
        <f>IF($B$15,_xlfn.IFNA(INDEX('שיפור תמותה'!$A$1:$E$8743,MATCH(U829&amp;V829,'שיפור תמותה'!$C$1:$C$8743,0),IF($B$11="זכר",4,5)),1),0)</f>
        <v>0</v>
      </c>
      <c r="Z829">
        <f>IF($B$15,_xlfn.IFNA(INDEX('שיפור תמותה'!$A$1:$E$8743,MATCH(U829&amp;V829-1,'שיפור תמותה'!$C$1:$C$8743,0),IF($B$11="זכר",4,5)),1),0)</f>
        <v>0</v>
      </c>
      <c r="AA829">
        <f t="shared" si="307"/>
        <v>0</v>
      </c>
      <c r="AB829">
        <f t="shared" si="319"/>
        <v>0</v>
      </c>
      <c r="AC829">
        <f>IF($B$15,_xlfn.IFNA(INDEX(תמותה!$A$1:$E$121,MATCH(U829,תמותה!$A$1:A$121,0),IF($B$11="זכר",3,5)),1),0)</f>
        <v>0</v>
      </c>
      <c r="AD829">
        <f t="shared" si="308"/>
        <v>0</v>
      </c>
      <c r="AE829">
        <f t="shared" si="309"/>
        <v>0</v>
      </c>
      <c r="AF829">
        <f t="shared" si="320"/>
        <v>0</v>
      </c>
      <c r="AG829">
        <f t="shared" si="321"/>
        <v>0</v>
      </c>
      <c r="AH829">
        <f t="shared" si="322"/>
        <v>0</v>
      </c>
      <c r="AI829">
        <f t="shared" si="323"/>
        <v>0</v>
      </c>
      <c r="AJ829">
        <f t="shared" si="324"/>
        <v>0</v>
      </c>
    </row>
    <row r="830" spans="5:36" x14ac:dyDescent="0.2">
      <c r="E830">
        <f t="shared" si="310"/>
        <v>0</v>
      </c>
      <c r="F830">
        <f t="shared" si="300"/>
        <v>0</v>
      </c>
      <c r="G830">
        <f t="shared" si="301"/>
        <v>0</v>
      </c>
      <c r="H830">
        <f t="shared" si="302"/>
        <v>0</v>
      </c>
      <c r="I830">
        <f t="shared" si="311"/>
        <v>0</v>
      </c>
      <c r="J830">
        <f t="shared" si="312"/>
        <v>0</v>
      </c>
      <c r="K830">
        <f t="shared" si="313"/>
        <v>0</v>
      </c>
      <c r="L830">
        <f t="shared" si="314"/>
        <v>0</v>
      </c>
      <c r="M830">
        <f t="shared" si="315"/>
        <v>0</v>
      </c>
      <c r="N830">
        <f t="shared" si="316"/>
        <v>0</v>
      </c>
      <c r="O830">
        <f>IF($B$14,_xlfn.IFNA(INDEX(תמותה!$A$1:$E$121,MATCH(F830,תמותה!$A$1:A$121,0),IF($B$9="זכר",2,4)),1),0)</f>
        <v>0</v>
      </c>
      <c r="P830">
        <f>IF($B$14,_xlfn.IFNA(INDEX('שיפור תמותה'!$A$1:$E$8743,MATCH(F830&amp;G830,'שיפור תמותה'!$C$1:$C$8743,0),IF($B$9="זכר",4,5)),1),0)</f>
        <v>0</v>
      </c>
      <c r="Q830">
        <f>IF($B$14,_xlfn.IFNA(INDEX('שיפור תמותה'!$A$1:$E$8743,MATCH(F830&amp;G830-1,'שיפור תמותה'!$C$1:$C$8743,0),IF($B$9="זכר",4,5)),1),0)</f>
        <v>0</v>
      </c>
      <c r="R830">
        <f t="shared" si="303"/>
        <v>0</v>
      </c>
      <c r="S830">
        <f t="shared" si="304"/>
        <v>0</v>
      </c>
      <c r="T830">
        <f t="shared" si="317"/>
        <v>0</v>
      </c>
      <c r="U830">
        <f t="shared" si="305"/>
        <v>0</v>
      </c>
      <c r="V830">
        <f t="shared" si="306"/>
        <v>0</v>
      </c>
      <c r="W830">
        <f t="shared" si="318"/>
        <v>0</v>
      </c>
      <c r="X830">
        <f>IF($B$15,_xlfn.IFNA(INDEX(תמותה!$A$1:$E$121,MATCH(U830,תמותה!$A$1:A$121,0),IF($B$11="זכר",2,4)),1),0)</f>
        <v>0</v>
      </c>
      <c r="Y830">
        <f>IF($B$15,_xlfn.IFNA(INDEX('שיפור תמותה'!$A$1:$E$8743,MATCH(U830&amp;V830,'שיפור תמותה'!$C$1:$C$8743,0),IF($B$11="זכר",4,5)),1),0)</f>
        <v>0</v>
      </c>
      <c r="Z830">
        <f>IF($B$15,_xlfn.IFNA(INDEX('שיפור תמותה'!$A$1:$E$8743,MATCH(U830&amp;V830-1,'שיפור תמותה'!$C$1:$C$8743,0),IF($B$11="זכר",4,5)),1),0)</f>
        <v>0</v>
      </c>
      <c r="AA830">
        <f t="shared" si="307"/>
        <v>0</v>
      </c>
      <c r="AB830">
        <f t="shared" si="319"/>
        <v>0</v>
      </c>
      <c r="AC830">
        <f>IF($B$15,_xlfn.IFNA(INDEX(תמותה!$A$1:$E$121,MATCH(U830,תמותה!$A$1:A$121,0),IF($B$11="זכר",3,5)),1),0)</f>
        <v>0</v>
      </c>
      <c r="AD830">
        <f t="shared" si="308"/>
        <v>0</v>
      </c>
      <c r="AE830">
        <f t="shared" si="309"/>
        <v>0</v>
      </c>
      <c r="AF830">
        <f t="shared" si="320"/>
        <v>0</v>
      </c>
      <c r="AG830">
        <f t="shared" si="321"/>
        <v>0</v>
      </c>
      <c r="AH830">
        <f t="shared" si="322"/>
        <v>0</v>
      </c>
      <c r="AI830">
        <f t="shared" si="323"/>
        <v>0</v>
      </c>
      <c r="AJ830">
        <f t="shared" si="324"/>
        <v>0</v>
      </c>
    </row>
    <row r="831" spans="5:36" x14ac:dyDescent="0.2">
      <c r="E831">
        <f t="shared" si="310"/>
        <v>0</v>
      </c>
      <c r="F831">
        <f t="shared" si="300"/>
        <v>0</v>
      </c>
      <c r="G831">
        <f t="shared" si="301"/>
        <v>0</v>
      </c>
      <c r="H831">
        <f t="shared" si="302"/>
        <v>0</v>
      </c>
      <c r="I831">
        <f t="shared" si="311"/>
        <v>0</v>
      </c>
      <c r="J831">
        <f t="shared" si="312"/>
        <v>0</v>
      </c>
      <c r="K831">
        <f t="shared" si="313"/>
        <v>0</v>
      </c>
      <c r="L831">
        <f t="shared" si="314"/>
        <v>0</v>
      </c>
      <c r="M831">
        <f t="shared" si="315"/>
        <v>0</v>
      </c>
      <c r="N831">
        <f t="shared" si="316"/>
        <v>0</v>
      </c>
      <c r="O831">
        <f>IF($B$14,_xlfn.IFNA(INDEX(תמותה!$A$1:$E$121,MATCH(F831,תמותה!$A$1:A$121,0),IF($B$9="זכר",2,4)),1),0)</f>
        <v>0</v>
      </c>
      <c r="P831">
        <f>IF($B$14,_xlfn.IFNA(INDEX('שיפור תמותה'!$A$1:$E$8743,MATCH(F831&amp;G831,'שיפור תמותה'!$C$1:$C$8743,0),IF($B$9="זכר",4,5)),1),0)</f>
        <v>0</v>
      </c>
      <c r="Q831">
        <f>IF($B$14,_xlfn.IFNA(INDEX('שיפור תמותה'!$A$1:$E$8743,MATCH(F831&amp;G831-1,'שיפור תמותה'!$C$1:$C$8743,0),IF($B$9="זכר",4,5)),1),0)</f>
        <v>0</v>
      </c>
      <c r="R831">
        <f t="shared" si="303"/>
        <v>0</v>
      </c>
      <c r="S831">
        <f t="shared" si="304"/>
        <v>0</v>
      </c>
      <c r="T831">
        <f t="shared" si="317"/>
        <v>0</v>
      </c>
      <c r="U831">
        <f t="shared" si="305"/>
        <v>0</v>
      </c>
      <c r="V831">
        <f t="shared" si="306"/>
        <v>0</v>
      </c>
      <c r="W831">
        <f t="shared" si="318"/>
        <v>0</v>
      </c>
      <c r="X831">
        <f>IF($B$15,_xlfn.IFNA(INDEX(תמותה!$A$1:$E$121,MATCH(U831,תמותה!$A$1:A$121,0),IF($B$11="זכר",2,4)),1),0)</f>
        <v>0</v>
      </c>
      <c r="Y831">
        <f>IF($B$15,_xlfn.IFNA(INDEX('שיפור תמותה'!$A$1:$E$8743,MATCH(U831&amp;V831,'שיפור תמותה'!$C$1:$C$8743,0),IF($B$11="זכר",4,5)),1),0)</f>
        <v>0</v>
      </c>
      <c r="Z831">
        <f>IF($B$15,_xlfn.IFNA(INDEX('שיפור תמותה'!$A$1:$E$8743,MATCH(U831&amp;V831-1,'שיפור תמותה'!$C$1:$C$8743,0),IF($B$11="זכר",4,5)),1),0)</f>
        <v>0</v>
      </c>
      <c r="AA831">
        <f t="shared" si="307"/>
        <v>0</v>
      </c>
      <c r="AB831">
        <f t="shared" si="319"/>
        <v>0</v>
      </c>
      <c r="AC831">
        <f>IF($B$15,_xlfn.IFNA(INDEX(תמותה!$A$1:$E$121,MATCH(U831,תמותה!$A$1:A$121,0),IF($B$11="זכר",3,5)),1),0)</f>
        <v>0</v>
      </c>
      <c r="AD831">
        <f t="shared" si="308"/>
        <v>0</v>
      </c>
      <c r="AE831">
        <f t="shared" si="309"/>
        <v>0</v>
      </c>
      <c r="AF831">
        <f t="shared" si="320"/>
        <v>0</v>
      </c>
      <c r="AG831">
        <f t="shared" si="321"/>
        <v>0</v>
      </c>
      <c r="AH831">
        <f t="shared" si="322"/>
        <v>0</v>
      </c>
      <c r="AI831">
        <f t="shared" si="323"/>
        <v>0</v>
      </c>
      <c r="AJ831">
        <f t="shared" si="324"/>
        <v>0</v>
      </c>
    </row>
    <row r="832" spans="5:36" x14ac:dyDescent="0.2">
      <c r="E832">
        <f t="shared" si="310"/>
        <v>0</v>
      </c>
      <c r="F832">
        <f t="shared" si="300"/>
        <v>0</v>
      </c>
      <c r="G832">
        <f t="shared" si="301"/>
        <v>0</v>
      </c>
      <c r="H832">
        <f t="shared" si="302"/>
        <v>0</v>
      </c>
      <c r="I832">
        <f t="shared" si="311"/>
        <v>0</v>
      </c>
      <c r="J832">
        <f t="shared" si="312"/>
        <v>0</v>
      </c>
      <c r="K832">
        <f t="shared" si="313"/>
        <v>0</v>
      </c>
      <c r="L832">
        <f t="shared" si="314"/>
        <v>0</v>
      </c>
      <c r="M832">
        <f t="shared" si="315"/>
        <v>0</v>
      </c>
      <c r="N832">
        <f t="shared" si="316"/>
        <v>0</v>
      </c>
      <c r="O832">
        <f>IF($B$14,_xlfn.IFNA(INDEX(תמותה!$A$1:$E$121,MATCH(F832,תמותה!$A$1:A$121,0),IF($B$9="זכר",2,4)),1),0)</f>
        <v>0</v>
      </c>
      <c r="P832">
        <f>IF($B$14,_xlfn.IFNA(INDEX('שיפור תמותה'!$A$1:$E$8743,MATCH(F832&amp;G832,'שיפור תמותה'!$C$1:$C$8743,0),IF($B$9="זכר",4,5)),1),0)</f>
        <v>0</v>
      </c>
      <c r="Q832">
        <f>IF($B$14,_xlfn.IFNA(INDEX('שיפור תמותה'!$A$1:$E$8743,MATCH(F832&amp;G832-1,'שיפור תמותה'!$C$1:$C$8743,0),IF($B$9="זכר",4,5)),1),0)</f>
        <v>0</v>
      </c>
      <c r="R832">
        <f t="shared" si="303"/>
        <v>0</v>
      </c>
      <c r="S832">
        <f t="shared" si="304"/>
        <v>0</v>
      </c>
      <c r="T832">
        <f t="shared" si="317"/>
        <v>0</v>
      </c>
      <c r="U832">
        <f t="shared" si="305"/>
        <v>0</v>
      </c>
      <c r="V832">
        <f t="shared" si="306"/>
        <v>0</v>
      </c>
      <c r="W832">
        <f t="shared" si="318"/>
        <v>0</v>
      </c>
      <c r="X832">
        <f>IF($B$15,_xlfn.IFNA(INDEX(תמותה!$A$1:$E$121,MATCH(U832,תמותה!$A$1:A$121,0),IF($B$11="זכר",2,4)),1),0)</f>
        <v>0</v>
      </c>
      <c r="Y832">
        <f>IF($B$15,_xlfn.IFNA(INDEX('שיפור תמותה'!$A$1:$E$8743,MATCH(U832&amp;V832,'שיפור תמותה'!$C$1:$C$8743,0),IF($B$11="זכר",4,5)),1),0)</f>
        <v>0</v>
      </c>
      <c r="Z832">
        <f>IF($B$15,_xlfn.IFNA(INDEX('שיפור תמותה'!$A$1:$E$8743,MATCH(U832&amp;V832-1,'שיפור תמותה'!$C$1:$C$8743,0),IF($B$11="זכר",4,5)),1),0)</f>
        <v>0</v>
      </c>
      <c r="AA832">
        <f t="shared" si="307"/>
        <v>0</v>
      </c>
      <c r="AB832">
        <f t="shared" si="319"/>
        <v>0</v>
      </c>
      <c r="AC832">
        <f>IF($B$15,_xlfn.IFNA(INDEX(תמותה!$A$1:$E$121,MATCH(U832,תמותה!$A$1:A$121,0),IF($B$11="זכר",3,5)),1),0)</f>
        <v>0</v>
      </c>
      <c r="AD832">
        <f t="shared" si="308"/>
        <v>0</v>
      </c>
      <c r="AE832">
        <f t="shared" si="309"/>
        <v>0</v>
      </c>
      <c r="AF832">
        <f t="shared" si="320"/>
        <v>0</v>
      </c>
      <c r="AG832">
        <f t="shared" si="321"/>
        <v>0</v>
      </c>
      <c r="AH832">
        <f t="shared" si="322"/>
        <v>0</v>
      </c>
      <c r="AI832">
        <f t="shared" si="323"/>
        <v>0</v>
      </c>
      <c r="AJ832">
        <f t="shared" si="324"/>
        <v>0</v>
      </c>
    </row>
    <row r="833" spans="5:36" x14ac:dyDescent="0.2">
      <c r="E833">
        <f t="shared" si="310"/>
        <v>0</v>
      </c>
      <c r="F833">
        <f t="shared" si="300"/>
        <v>0</v>
      </c>
      <c r="G833">
        <f t="shared" si="301"/>
        <v>0</v>
      </c>
      <c r="H833">
        <f t="shared" si="302"/>
        <v>0</v>
      </c>
      <c r="I833">
        <f t="shared" si="311"/>
        <v>0</v>
      </c>
      <c r="J833">
        <f t="shared" si="312"/>
        <v>0</v>
      </c>
      <c r="K833">
        <f t="shared" si="313"/>
        <v>0</v>
      </c>
      <c r="L833">
        <f t="shared" si="314"/>
        <v>0</v>
      </c>
      <c r="M833">
        <f t="shared" si="315"/>
        <v>0</v>
      </c>
      <c r="N833">
        <f t="shared" si="316"/>
        <v>0</v>
      </c>
      <c r="O833">
        <f>IF($B$14,_xlfn.IFNA(INDEX(תמותה!$A$1:$E$121,MATCH(F833,תמותה!$A$1:A$121,0),IF($B$9="זכר",2,4)),1),0)</f>
        <v>0</v>
      </c>
      <c r="P833">
        <f>IF($B$14,_xlfn.IFNA(INDEX('שיפור תמותה'!$A$1:$E$8743,MATCH(F833&amp;G833,'שיפור תמותה'!$C$1:$C$8743,0),IF($B$9="זכר",4,5)),1),0)</f>
        <v>0</v>
      </c>
      <c r="Q833">
        <f>IF($B$14,_xlfn.IFNA(INDEX('שיפור תמותה'!$A$1:$E$8743,MATCH(F833&amp;G833-1,'שיפור תמותה'!$C$1:$C$8743,0),IF($B$9="זכר",4,5)),1),0)</f>
        <v>0</v>
      </c>
      <c r="R833">
        <f t="shared" si="303"/>
        <v>0</v>
      </c>
      <c r="S833">
        <f t="shared" si="304"/>
        <v>0</v>
      </c>
      <c r="T833">
        <f t="shared" si="317"/>
        <v>0</v>
      </c>
      <c r="U833">
        <f t="shared" si="305"/>
        <v>0</v>
      </c>
      <c r="V833">
        <f t="shared" si="306"/>
        <v>0</v>
      </c>
      <c r="W833">
        <f t="shared" si="318"/>
        <v>0</v>
      </c>
      <c r="X833">
        <f>IF($B$15,_xlfn.IFNA(INDEX(תמותה!$A$1:$E$121,MATCH(U833,תמותה!$A$1:A$121,0),IF($B$11="זכר",2,4)),1),0)</f>
        <v>0</v>
      </c>
      <c r="Y833">
        <f>IF($B$15,_xlfn.IFNA(INDEX('שיפור תמותה'!$A$1:$E$8743,MATCH(U833&amp;V833,'שיפור תמותה'!$C$1:$C$8743,0),IF($B$11="זכר",4,5)),1),0)</f>
        <v>0</v>
      </c>
      <c r="Z833">
        <f>IF($B$15,_xlfn.IFNA(INDEX('שיפור תמותה'!$A$1:$E$8743,MATCH(U833&amp;V833-1,'שיפור תמותה'!$C$1:$C$8743,0),IF($B$11="זכר",4,5)),1),0)</f>
        <v>0</v>
      </c>
      <c r="AA833">
        <f t="shared" si="307"/>
        <v>0</v>
      </c>
      <c r="AB833">
        <f t="shared" si="319"/>
        <v>0</v>
      </c>
      <c r="AC833">
        <f>IF($B$15,_xlfn.IFNA(INDEX(תמותה!$A$1:$E$121,MATCH(U833,תמותה!$A$1:A$121,0),IF($B$11="זכר",3,5)),1),0)</f>
        <v>0</v>
      </c>
      <c r="AD833">
        <f t="shared" si="308"/>
        <v>0</v>
      </c>
      <c r="AE833">
        <f t="shared" si="309"/>
        <v>0</v>
      </c>
      <c r="AF833">
        <f t="shared" si="320"/>
        <v>0</v>
      </c>
      <c r="AG833">
        <f t="shared" si="321"/>
        <v>0</v>
      </c>
      <c r="AH833">
        <f t="shared" si="322"/>
        <v>0</v>
      </c>
      <c r="AI833">
        <f t="shared" si="323"/>
        <v>0</v>
      </c>
      <c r="AJ833">
        <f t="shared" si="324"/>
        <v>0</v>
      </c>
    </row>
    <row r="834" spans="5:36" x14ac:dyDescent="0.2">
      <c r="E834">
        <f t="shared" si="310"/>
        <v>0</v>
      </c>
      <c r="F834">
        <f t="shared" si="300"/>
        <v>0</v>
      </c>
      <c r="G834">
        <f t="shared" si="301"/>
        <v>0</v>
      </c>
      <c r="H834">
        <f t="shared" si="302"/>
        <v>0</v>
      </c>
      <c r="I834">
        <f t="shared" si="311"/>
        <v>0</v>
      </c>
      <c r="J834">
        <f t="shared" si="312"/>
        <v>0</v>
      </c>
      <c r="K834">
        <f t="shared" si="313"/>
        <v>0</v>
      </c>
      <c r="L834">
        <f t="shared" si="314"/>
        <v>0</v>
      </c>
      <c r="M834">
        <f t="shared" si="315"/>
        <v>0</v>
      </c>
      <c r="N834">
        <f t="shared" si="316"/>
        <v>0</v>
      </c>
      <c r="O834">
        <f>IF($B$14,_xlfn.IFNA(INDEX(תמותה!$A$1:$E$121,MATCH(F834,תמותה!$A$1:A$121,0),IF($B$9="זכר",2,4)),1),0)</f>
        <v>0</v>
      </c>
      <c r="P834">
        <f>IF($B$14,_xlfn.IFNA(INDEX('שיפור תמותה'!$A$1:$E$8743,MATCH(F834&amp;G834,'שיפור תמותה'!$C$1:$C$8743,0),IF($B$9="זכר",4,5)),1),0)</f>
        <v>0</v>
      </c>
      <c r="Q834">
        <f>IF($B$14,_xlfn.IFNA(INDEX('שיפור תמותה'!$A$1:$E$8743,MATCH(F834&amp;G834-1,'שיפור תמותה'!$C$1:$C$8743,0),IF($B$9="זכר",4,5)),1),0)</f>
        <v>0</v>
      </c>
      <c r="R834">
        <f t="shared" si="303"/>
        <v>0</v>
      </c>
      <c r="S834">
        <f t="shared" si="304"/>
        <v>0</v>
      </c>
      <c r="T834">
        <f t="shared" si="317"/>
        <v>0</v>
      </c>
      <c r="U834">
        <f t="shared" si="305"/>
        <v>0</v>
      </c>
      <c r="V834">
        <f t="shared" si="306"/>
        <v>0</v>
      </c>
      <c r="W834">
        <f t="shared" si="318"/>
        <v>0</v>
      </c>
      <c r="X834">
        <f>IF($B$15,_xlfn.IFNA(INDEX(תמותה!$A$1:$E$121,MATCH(U834,תמותה!$A$1:A$121,0),IF($B$11="זכר",2,4)),1),0)</f>
        <v>0</v>
      </c>
      <c r="Y834">
        <f>IF($B$15,_xlfn.IFNA(INDEX('שיפור תמותה'!$A$1:$E$8743,MATCH(U834&amp;V834,'שיפור תמותה'!$C$1:$C$8743,0),IF($B$11="זכר",4,5)),1),0)</f>
        <v>0</v>
      </c>
      <c r="Z834">
        <f>IF($B$15,_xlfn.IFNA(INDEX('שיפור תמותה'!$A$1:$E$8743,MATCH(U834&amp;V834-1,'שיפור תמותה'!$C$1:$C$8743,0),IF($B$11="זכר",4,5)),1),0)</f>
        <v>0</v>
      </c>
      <c r="AA834">
        <f t="shared" si="307"/>
        <v>0</v>
      </c>
      <c r="AB834">
        <f t="shared" si="319"/>
        <v>0</v>
      </c>
      <c r="AC834">
        <f>IF($B$15,_xlfn.IFNA(INDEX(תמותה!$A$1:$E$121,MATCH(U834,תמותה!$A$1:A$121,0),IF($B$11="זכר",3,5)),1),0)</f>
        <v>0</v>
      </c>
      <c r="AD834">
        <f t="shared" si="308"/>
        <v>0</v>
      </c>
      <c r="AE834">
        <f t="shared" si="309"/>
        <v>0</v>
      </c>
      <c r="AF834">
        <f t="shared" si="320"/>
        <v>0</v>
      </c>
      <c r="AG834">
        <f t="shared" si="321"/>
        <v>0</v>
      </c>
      <c r="AH834">
        <f t="shared" si="322"/>
        <v>0</v>
      </c>
      <c r="AI834">
        <f t="shared" si="323"/>
        <v>0</v>
      </c>
      <c r="AJ834">
        <f t="shared" si="324"/>
        <v>0</v>
      </c>
    </row>
    <row r="835" spans="5:36" x14ac:dyDescent="0.2">
      <c r="E835">
        <f t="shared" si="310"/>
        <v>0</v>
      </c>
      <c r="F835">
        <f t="shared" ref="F835:F898" si="325">IF($B$14,ROUNDDOWN(E835/12,0),0)</f>
        <v>0</v>
      </c>
      <c r="G835">
        <f t="shared" ref="G835:G898" si="326">IF($B$14,ROUNDDOWN(($B$7+E835)/12,0),0)</f>
        <v>0</v>
      </c>
      <c r="H835">
        <f t="shared" ref="H835:H898" si="327">IF($B$14,(1+$B$2)^((E835-$E$2+1)/12),0)</f>
        <v>0</v>
      </c>
      <c r="I835">
        <f t="shared" si="311"/>
        <v>0</v>
      </c>
      <c r="J835">
        <f t="shared" si="312"/>
        <v>0</v>
      </c>
      <c r="K835">
        <f t="shared" si="313"/>
        <v>0</v>
      </c>
      <c r="L835">
        <f t="shared" si="314"/>
        <v>0</v>
      </c>
      <c r="M835">
        <f t="shared" si="315"/>
        <v>0</v>
      </c>
      <c r="N835">
        <f t="shared" si="316"/>
        <v>0</v>
      </c>
      <c r="O835">
        <f>IF($B$14,_xlfn.IFNA(INDEX(תמותה!$A$1:$E$121,MATCH(F835,תמותה!$A$1:A$121,0),IF($B$9="זכר",2,4)),1),0)</f>
        <v>0</v>
      </c>
      <c r="P835">
        <f>IF($B$14,_xlfn.IFNA(INDEX('שיפור תמותה'!$A$1:$E$8743,MATCH(F835&amp;G835,'שיפור תמותה'!$C$1:$C$8743,0),IF($B$9="זכר",4,5)),1),0)</f>
        <v>0</v>
      </c>
      <c r="Q835">
        <f>IF($B$14,_xlfn.IFNA(INDEX('שיפור תמותה'!$A$1:$E$8743,MATCH(F835&amp;G835-1,'שיפור תמותה'!$C$1:$C$8743,0),IF($B$9="זכר",4,5)),1),0)</f>
        <v>0</v>
      </c>
      <c r="R835">
        <f t="shared" ref="R835:R898" si="328">IF($B$14,AVERAGE(P835:Q835),0)</f>
        <v>0</v>
      </c>
      <c r="S835">
        <f t="shared" ref="S835:S898" si="329">IF($B$14,IF(E835&lt;$B$12,(1-(1-O835)^(1/12))*R835,1),0)</f>
        <v>0</v>
      </c>
      <c r="T835">
        <f t="shared" si="317"/>
        <v>0</v>
      </c>
      <c r="U835">
        <f t="shared" ref="U835:U898" si="330">IF($B$15,ROUNDDOWN(T835/12,0),0)</f>
        <v>0</v>
      </c>
      <c r="V835">
        <f t="shared" ref="V835:V898" si="331">IF($B$15,ROUNDDOWN(($B$8+T835)/12,0),0)</f>
        <v>0</v>
      </c>
      <c r="W835">
        <f t="shared" si="318"/>
        <v>0</v>
      </c>
      <c r="X835">
        <f>IF($B$15,_xlfn.IFNA(INDEX(תמותה!$A$1:$E$121,MATCH(U835,תמותה!$A$1:A$121,0),IF($B$11="זכר",2,4)),1),0)</f>
        <v>0</v>
      </c>
      <c r="Y835">
        <f>IF($B$15,_xlfn.IFNA(INDEX('שיפור תמותה'!$A$1:$E$8743,MATCH(U835&amp;V835,'שיפור תמותה'!$C$1:$C$8743,0),IF($B$11="זכר",4,5)),1),0)</f>
        <v>0</v>
      </c>
      <c r="Z835">
        <f>IF($B$15,_xlfn.IFNA(INDEX('שיפור תמותה'!$A$1:$E$8743,MATCH(U835&amp;V835-1,'שיפור תמותה'!$C$1:$C$8743,0),IF($B$11="זכר",4,5)),1),0)</f>
        <v>0</v>
      </c>
      <c r="AA835">
        <f t="shared" ref="AA835:AA898" si="332">IF($B$15,AVERAGE(Y835:Z835),0)</f>
        <v>0</v>
      </c>
      <c r="AB835">
        <f t="shared" si="319"/>
        <v>0</v>
      </c>
      <c r="AC835">
        <f>IF($B$15,_xlfn.IFNA(INDEX(תמותה!$A$1:$E$121,MATCH(U835,תמותה!$A$1:A$121,0),IF($B$11="זכר",3,5)),1),0)</f>
        <v>0</v>
      </c>
      <c r="AD835">
        <f t="shared" ref="AD835:AD898" si="333">IF($B$15,IF(T835&lt;$B$12,(1-(1-X835)^(1/12))*AA835,1),0)</f>
        <v>0</v>
      </c>
      <c r="AE835">
        <f t="shared" ref="AE835:AE898" si="334">IF($B$15,IF(T835&lt;$B$12,(1-(1-AC835)^(1/12))*AA835,1),0)</f>
        <v>0</v>
      </c>
      <c r="AF835">
        <f t="shared" si="320"/>
        <v>0</v>
      </c>
      <c r="AG835">
        <f t="shared" si="321"/>
        <v>0</v>
      </c>
      <c r="AH835">
        <f t="shared" si="322"/>
        <v>0</v>
      </c>
      <c r="AI835">
        <f t="shared" si="323"/>
        <v>0</v>
      </c>
      <c r="AJ835">
        <f t="shared" si="324"/>
        <v>0</v>
      </c>
    </row>
    <row r="836" spans="5:36" x14ac:dyDescent="0.2">
      <c r="E836">
        <f t="shared" ref="E836:E899" si="335">IF($B$14,E835+1,0)</f>
        <v>0</v>
      </c>
      <c r="F836">
        <f t="shared" si="325"/>
        <v>0</v>
      </c>
      <c r="G836">
        <f t="shared" si="326"/>
        <v>0</v>
      </c>
      <c r="H836">
        <f t="shared" si="327"/>
        <v>0</v>
      </c>
      <c r="I836">
        <f t="shared" ref="I836:I899" si="336">IF($B$14,IF(E836&lt;=$B$3,IF(AND((E836-$E$2)&lt;0,E836&lt;$B$4),I835+1/H836,I835+N835/H836)),0)</f>
        <v>0</v>
      </c>
      <c r="J836">
        <f t="shared" ref="J836:J899" si="337">IF($B$14,IF(E836&lt;=$B$3,IF(AND((E836-$E$2)&lt;60,E836&lt;$B$4),J835+1/H836,J835+N835/H836)),0)</f>
        <v>0</v>
      </c>
      <c r="K836">
        <f t="shared" ref="K836:K899" si="338">IF($B$14,IF(E836&lt;=$B$3,IF(AND((E836-$E$2)&lt;120,E836&lt;$B$4),K835+1/H836,K835+N835/H836)),0)</f>
        <v>0</v>
      </c>
      <c r="L836">
        <f t="shared" ref="L836:L899" si="339">IF($B$14,IF(E836&lt;=$B$3,IF(AND((E836-$E$2)&lt;180,E836&lt;$B$4),L835+1/H836,L835+N835/H836)),0)</f>
        <v>0</v>
      </c>
      <c r="M836">
        <f t="shared" ref="M836:M899" si="340">IF($B$14,IF(E836&lt;=$B$3,IF(AND((E836-$E$2)&lt;240,E836&lt;$B$4),M835+1/H836,M835+N835/H836)),0)</f>
        <v>0</v>
      </c>
      <c r="N836">
        <f t="shared" ref="N836:N899" si="341">IF($B$14,N835*(1-S836),0)</f>
        <v>0</v>
      </c>
      <c r="O836">
        <f>IF($B$14,_xlfn.IFNA(INDEX(תמותה!$A$1:$E$121,MATCH(F836,תמותה!$A$1:A$121,0),IF($B$9="זכר",2,4)),1),0)</f>
        <v>0</v>
      </c>
      <c r="P836">
        <f>IF($B$14,_xlfn.IFNA(INDEX('שיפור תמותה'!$A$1:$E$8743,MATCH(F836&amp;G836,'שיפור תמותה'!$C$1:$C$8743,0),IF($B$9="זכר",4,5)),1),0)</f>
        <v>0</v>
      </c>
      <c r="Q836">
        <f>IF($B$14,_xlfn.IFNA(INDEX('שיפור תמותה'!$A$1:$E$8743,MATCH(F836&amp;G836-1,'שיפור תמותה'!$C$1:$C$8743,0),IF($B$9="זכר",4,5)),1),0)</f>
        <v>0</v>
      </c>
      <c r="R836">
        <f t="shared" si="328"/>
        <v>0</v>
      </c>
      <c r="S836">
        <f t="shared" si="329"/>
        <v>0</v>
      </c>
      <c r="T836">
        <f t="shared" ref="T836:T899" si="342">IF($B$15,T835+1,0)</f>
        <v>0</v>
      </c>
      <c r="U836">
        <f t="shared" si="330"/>
        <v>0</v>
      </c>
      <c r="V836">
        <f t="shared" si="331"/>
        <v>0</v>
      </c>
      <c r="W836">
        <f t="shared" ref="W836:W899" si="343">IF($B$15,W835*(1-AD836),0)</f>
        <v>0</v>
      </c>
      <c r="X836">
        <f>IF($B$15,_xlfn.IFNA(INDEX(תמותה!$A$1:$E$121,MATCH(U836,תמותה!$A$1:A$121,0),IF($B$11="זכר",2,4)),1),0)</f>
        <v>0</v>
      </c>
      <c r="Y836">
        <f>IF($B$15,_xlfn.IFNA(INDEX('שיפור תמותה'!$A$1:$E$8743,MATCH(U836&amp;V836,'שיפור תמותה'!$C$1:$C$8743,0),IF($B$11="זכר",4,5)),1),0)</f>
        <v>0</v>
      </c>
      <c r="Z836">
        <f>IF($B$15,_xlfn.IFNA(INDEX('שיפור תמותה'!$A$1:$E$8743,MATCH(U836&amp;V836-1,'שיפור תמותה'!$C$1:$C$8743,0),IF($B$11="זכר",4,5)),1),0)</f>
        <v>0</v>
      </c>
      <c r="AA836">
        <f t="shared" si="332"/>
        <v>0</v>
      </c>
      <c r="AB836">
        <f t="shared" ref="AB836:AB899" si="344">IF($B$15,AB835*(1-AE836)+S836*W836*N835,0)</f>
        <v>0</v>
      </c>
      <c r="AC836">
        <f>IF($B$15,_xlfn.IFNA(INDEX(תמותה!$A$1:$E$121,MATCH(U836,תמותה!$A$1:A$121,0),IF($B$11="זכר",3,5)),1),0)</f>
        <v>0</v>
      </c>
      <c r="AD836">
        <f t="shared" si="333"/>
        <v>0</v>
      </c>
      <c r="AE836">
        <f t="shared" si="334"/>
        <v>0</v>
      </c>
      <c r="AF836">
        <f t="shared" ref="AF836:AF899" si="345">IF($B$15,IF(E836&lt;=$B$3,IF(AND((E836-$E$2)&lt;0,E836&lt;$B$4),AF835+0/H836,AF835+AB835/H836)),0)</f>
        <v>0</v>
      </c>
      <c r="AG836">
        <f t="shared" ref="AG836:AG899" si="346">IF($B$15,IF(E836&lt;=$B$3,IF(AND((E836-$E$2)&lt;60,E836&lt;$B$4),AG835+0/H836,AG835+AB835/H836)),0)</f>
        <v>0</v>
      </c>
      <c r="AH836">
        <f t="shared" ref="AH836:AH899" si="347">IF($B$15,IF(E836&lt;=$B$3,IF(AND((E836-$E$2)&lt;120,E836&lt;$B$4),AH835+0/H836,AH835+AB835/H836)),0)</f>
        <v>0</v>
      </c>
      <c r="AI836">
        <f t="shared" ref="AI836:AI899" si="348">IF($B$15,IF(E836&lt;=$B$3,IF(AND((E836-$E$2)&lt;180,E836&lt;$B$4),AI835+0/H836,AI835+AB835/H836)),0)</f>
        <v>0</v>
      </c>
      <c r="AJ836">
        <f t="shared" ref="AJ836:AJ899" si="349">IF($B$15,IF(E836&lt;=$B$3,IF(AND((E836-$E$2)&lt;240,E836&lt;$B$4),AJ835+0/H836,AJ835+AB835/H836)),0)</f>
        <v>0</v>
      </c>
    </row>
    <row r="837" spans="5:36" x14ac:dyDescent="0.2">
      <c r="E837">
        <f t="shared" si="335"/>
        <v>0</v>
      </c>
      <c r="F837">
        <f t="shared" si="325"/>
        <v>0</v>
      </c>
      <c r="G837">
        <f t="shared" si="326"/>
        <v>0</v>
      </c>
      <c r="H837">
        <f t="shared" si="327"/>
        <v>0</v>
      </c>
      <c r="I837">
        <f t="shared" si="336"/>
        <v>0</v>
      </c>
      <c r="J837">
        <f t="shared" si="337"/>
        <v>0</v>
      </c>
      <c r="K837">
        <f t="shared" si="338"/>
        <v>0</v>
      </c>
      <c r="L837">
        <f t="shared" si="339"/>
        <v>0</v>
      </c>
      <c r="M837">
        <f t="shared" si="340"/>
        <v>0</v>
      </c>
      <c r="N837">
        <f t="shared" si="341"/>
        <v>0</v>
      </c>
      <c r="O837">
        <f>IF($B$14,_xlfn.IFNA(INDEX(תמותה!$A$1:$E$121,MATCH(F837,תמותה!$A$1:A$121,0),IF($B$9="זכר",2,4)),1),0)</f>
        <v>0</v>
      </c>
      <c r="P837">
        <f>IF($B$14,_xlfn.IFNA(INDEX('שיפור תמותה'!$A$1:$E$8743,MATCH(F837&amp;G837,'שיפור תמותה'!$C$1:$C$8743,0),IF($B$9="זכר",4,5)),1),0)</f>
        <v>0</v>
      </c>
      <c r="Q837">
        <f>IF($B$14,_xlfn.IFNA(INDEX('שיפור תמותה'!$A$1:$E$8743,MATCH(F837&amp;G837-1,'שיפור תמותה'!$C$1:$C$8743,0),IF($B$9="זכר",4,5)),1),0)</f>
        <v>0</v>
      </c>
      <c r="R837">
        <f t="shared" si="328"/>
        <v>0</v>
      </c>
      <c r="S837">
        <f t="shared" si="329"/>
        <v>0</v>
      </c>
      <c r="T837">
        <f t="shared" si="342"/>
        <v>0</v>
      </c>
      <c r="U837">
        <f t="shared" si="330"/>
        <v>0</v>
      </c>
      <c r="V837">
        <f t="shared" si="331"/>
        <v>0</v>
      </c>
      <c r="W837">
        <f t="shared" si="343"/>
        <v>0</v>
      </c>
      <c r="X837">
        <f>IF($B$15,_xlfn.IFNA(INDEX(תמותה!$A$1:$E$121,MATCH(U837,תמותה!$A$1:A$121,0),IF($B$11="זכר",2,4)),1),0)</f>
        <v>0</v>
      </c>
      <c r="Y837">
        <f>IF($B$15,_xlfn.IFNA(INDEX('שיפור תמותה'!$A$1:$E$8743,MATCH(U837&amp;V837,'שיפור תמותה'!$C$1:$C$8743,0),IF($B$11="זכר",4,5)),1),0)</f>
        <v>0</v>
      </c>
      <c r="Z837">
        <f>IF($B$15,_xlfn.IFNA(INDEX('שיפור תמותה'!$A$1:$E$8743,MATCH(U837&amp;V837-1,'שיפור תמותה'!$C$1:$C$8743,0),IF($B$11="זכר",4,5)),1),0)</f>
        <v>0</v>
      </c>
      <c r="AA837">
        <f t="shared" si="332"/>
        <v>0</v>
      </c>
      <c r="AB837">
        <f t="shared" si="344"/>
        <v>0</v>
      </c>
      <c r="AC837">
        <f>IF($B$15,_xlfn.IFNA(INDEX(תמותה!$A$1:$E$121,MATCH(U837,תמותה!$A$1:A$121,0),IF($B$11="זכר",3,5)),1),0)</f>
        <v>0</v>
      </c>
      <c r="AD837">
        <f t="shared" si="333"/>
        <v>0</v>
      </c>
      <c r="AE837">
        <f t="shared" si="334"/>
        <v>0</v>
      </c>
      <c r="AF837">
        <f t="shared" si="345"/>
        <v>0</v>
      </c>
      <c r="AG837">
        <f t="shared" si="346"/>
        <v>0</v>
      </c>
      <c r="AH837">
        <f t="shared" si="347"/>
        <v>0</v>
      </c>
      <c r="AI837">
        <f t="shared" si="348"/>
        <v>0</v>
      </c>
      <c r="AJ837">
        <f t="shared" si="349"/>
        <v>0</v>
      </c>
    </row>
    <row r="838" spans="5:36" x14ac:dyDescent="0.2">
      <c r="E838">
        <f t="shared" si="335"/>
        <v>0</v>
      </c>
      <c r="F838">
        <f t="shared" si="325"/>
        <v>0</v>
      </c>
      <c r="G838">
        <f t="shared" si="326"/>
        <v>0</v>
      </c>
      <c r="H838">
        <f t="shared" si="327"/>
        <v>0</v>
      </c>
      <c r="I838">
        <f t="shared" si="336"/>
        <v>0</v>
      </c>
      <c r="J838">
        <f t="shared" si="337"/>
        <v>0</v>
      </c>
      <c r="K838">
        <f t="shared" si="338"/>
        <v>0</v>
      </c>
      <c r="L838">
        <f t="shared" si="339"/>
        <v>0</v>
      </c>
      <c r="M838">
        <f t="shared" si="340"/>
        <v>0</v>
      </c>
      <c r="N838">
        <f t="shared" si="341"/>
        <v>0</v>
      </c>
      <c r="O838">
        <f>IF($B$14,_xlfn.IFNA(INDEX(תמותה!$A$1:$E$121,MATCH(F838,תמותה!$A$1:A$121,0),IF($B$9="זכר",2,4)),1),0)</f>
        <v>0</v>
      </c>
      <c r="P838">
        <f>IF($B$14,_xlfn.IFNA(INDEX('שיפור תמותה'!$A$1:$E$8743,MATCH(F838&amp;G838,'שיפור תמותה'!$C$1:$C$8743,0),IF($B$9="זכר",4,5)),1),0)</f>
        <v>0</v>
      </c>
      <c r="Q838">
        <f>IF($B$14,_xlfn.IFNA(INDEX('שיפור תמותה'!$A$1:$E$8743,MATCH(F838&amp;G838-1,'שיפור תמותה'!$C$1:$C$8743,0),IF($B$9="זכר",4,5)),1),0)</f>
        <v>0</v>
      </c>
      <c r="R838">
        <f t="shared" si="328"/>
        <v>0</v>
      </c>
      <c r="S838">
        <f t="shared" si="329"/>
        <v>0</v>
      </c>
      <c r="T838">
        <f t="shared" si="342"/>
        <v>0</v>
      </c>
      <c r="U838">
        <f t="shared" si="330"/>
        <v>0</v>
      </c>
      <c r="V838">
        <f t="shared" si="331"/>
        <v>0</v>
      </c>
      <c r="W838">
        <f t="shared" si="343"/>
        <v>0</v>
      </c>
      <c r="X838">
        <f>IF($B$15,_xlfn.IFNA(INDEX(תמותה!$A$1:$E$121,MATCH(U838,תמותה!$A$1:A$121,0),IF($B$11="זכר",2,4)),1),0)</f>
        <v>0</v>
      </c>
      <c r="Y838">
        <f>IF($B$15,_xlfn.IFNA(INDEX('שיפור תמותה'!$A$1:$E$8743,MATCH(U838&amp;V838,'שיפור תמותה'!$C$1:$C$8743,0),IF($B$11="זכר",4,5)),1),0)</f>
        <v>0</v>
      </c>
      <c r="Z838">
        <f>IF($B$15,_xlfn.IFNA(INDEX('שיפור תמותה'!$A$1:$E$8743,MATCH(U838&amp;V838-1,'שיפור תמותה'!$C$1:$C$8743,0),IF($B$11="זכר",4,5)),1),0)</f>
        <v>0</v>
      </c>
      <c r="AA838">
        <f t="shared" si="332"/>
        <v>0</v>
      </c>
      <c r="AB838">
        <f t="shared" si="344"/>
        <v>0</v>
      </c>
      <c r="AC838">
        <f>IF($B$15,_xlfn.IFNA(INDEX(תמותה!$A$1:$E$121,MATCH(U838,תמותה!$A$1:A$121,0),IF($B$11="זכר",3,5)),1),0)</f>
        <v>0</v>
      </c>
      <c r="AD838">
        <f t="shared" si="333"/>
        <v>0</v>
      </c>
      <c r="AE838">
        <f t="shared" si="334"/>
        <v>0</v>
      </c>
      <c r="AF838">
        <f t="shared" si="345"/>
        <v>0</v>
      </c>
      <c r="AG838">
        <f t="shared" si="346"/>
        <v>0</v>
      </c>
      <c r="AH838">
        <f t="shared" si="347"/>
        <v>0</v>
      </c>
      <c r="AI838">
        <f t="shared" si="348"/>
        <v>0</v>
      </c>
      <c r="AJ838">
        <f t="shared" si="349"/>
        <v>0</v>
      </c>
    </row>
    <row r="839" spans="5:36" x14ac:dyDescent="0.2">
      <c r="E839">
        <f t="shared" si="335"/>
        <v>0</v>
      </c>
      <c r="F839">
        <f t="shared" si="325"/>
        <v>0</v>
      </c>
      <c r="G839">
        <f t="shared" si="326"/>
        <v>0</v>
      </c>
      <c r="H839">
        <f t="shared" si="327"/>
        <v>0</v>
      </c>
      <c r="I839">
        <f t="shared" si="336"/>
        <v>0</v>
      </c>
      <c r="J839">
        <f t="shared" si="337"/>
        <v>0</v>
      </c>
      <c r="K839">
        <f t="shared" si="338"/>
        <v>0</v>
      </c>
      <c r="L839">
        <f t="shared" si="339"/>
        <v>0</v>
      </c>
      <c r="M839">
        <f t="shared" si="340"/>
        <v>0</v>
      </c>
      <c r="N839">
        <f t="shared" si="341"/>
        <v>0</v>
      </c>
      <c r="O839">
        <f>IF($B$14,_xlfn.IFNA(INDEX(תמותה!$A$1:$E$121,MATCH(F839,תמותה!$A$1:A$121,0),IF($B$9="זכר",2,4)),1),0)</f>
        <v>0</v>
      </c>
      <c r="P839">
        <f>IF($B$14,_xlfn.IFNA(INDEX('שיפור תמותה'!$A$1:$E$8743,MATCH(F839&amp;G839,'שיפור תמותה'!$C$1:$C$8743,0),IF($B$9="זכר",4,5)),1),0)</f>
        <v>0</v>
      </c>
      <c r="Q839">
        <f>IF($B$14,_xlfn.IFNA(INDEX('שיפור תמותה'!$A$1:$E$8743,MATCH(F839&amp;G839-1,'שיפור תמותה'!$C$1:$C$8743,0),IF($B$9="זכר",4,5)),1),0)</f>
        <v>0</v>
      </c>
      <c r="R839">
        <f t="shared" si="328"/>
        <v>0</v>
      </c>
      <c r="S839">
        <f t="shared" si="329"/>
        <v>0</v>
      </c>
      <c r="T839">
        <f t="shared" si="342"/>
        <v>0</v>
      </c>
      <c r="U839">
        <f t="shared" si="330"/>
        <v>0</v>
      </c>
      <c r="V839">
        <f t="shared" si="331"/>
        <v>0</v>
      </c>
      <c r="W839">
        <f t="shared" si="343"/>
        <v>0</v>
      </c>
      <c r="X839">
        <f>IF($B$15,_xlfn.IFNA(INDEX(תמותה!$A$1:$E$121,MATCH(U839,תמותה!$A$1:A$121,0),IF($B$11="זכר",2,4)),1),0)</f>
        <v>0</v>
      </c>
      <c r="Y839">
        <f>IF($B$15,_xlfn.IFNA(INDEX('שיפור תמותה'!$A$1:$E$8743,MATCH(U839&amp;V839,'שיפור תמותה'!$C$1:$C$8743,0),IF($B$11="זכר",4,5)),1),0)</f>
        <v>0</v>
      </c>
      <c r="Z839">
        <f>IF($B$15,_xlfn.IFNA(INDEX('שיפור תמותה'!$A$1:$E$8743,MATCH(U839&amp;V839-1,'שיפור תמותה'!$C$1:$C$8743,0),IF($B$11="זכר",4,5)),1),0)</f>
        <v>0</v>
      </c>
      <c r="AA839">
        <f t="shared" si="332"/>
        <v>0</v>
      </c>
      <c r="AB839">
        <f t="shared" si="344"/>
        <v>0</v>
      </c>
      <c r="AC839">
        <f>IF($B$15,_xlfn.IFNA(INDEX(תמותה!$A$1:$E$121,MATCH(U839,תמותה!$A$1:A$121,0),IF($B$11="זכר",3,5)),1),0)</f>
        <v>0</v>
      </c>
      <c r="AD839">
        <f t="shared" si="333"/>
        <v>0</v>
      </c>
      <c r="AE839">
        <f t="shared" si="334"/>
        <v>0</v>
      </c>
      <c r="AF839">
        <f t="shared" si="345"/>
        <v>0</v>
      </c>
      <c r="AG839">
        <f t="shared" si="346"/>
        <v>0</v>
      </c>
      <c r="AH839">
        <f t="shared" si="347"/>
        <v>0</v>
      </c>
      <c r="AI839">
        <f t="shared" si="348"/>
        <v>0</v>
      </c>
      <c r="AJ839">
        <f t="shared" si="349"/>
        <v>0</v>
      </c>
    </row>
    <row r="840" spans="5:36" x14ac:dyDescent="0.2">
      <c r="E840">
        <f t="shared" si="335"/>
        <v>0</v>
      </c>
      <c r="F840">
        <f t="shared" si="325"/>
        <v>0</v>
      </c>
      <c r="G840">
        <f t="shared" si="326"/>
        <v>0</v>
      </c>
      <c r="H840">
        <f t="shared" si="327"/>
        <v>0</v>
      </c>
      <c r="I840">
        <f t="shared" si="336"/>
        <v>0</v>
      </c>
      <c r="J840">
        <f t="shared" si="337"/>
        <v>0</v>
      </c>
      <c r="K840">
        <f t="shared" si="338"/>
        <v>0</v>
      </c>
      <c r="L840">
        <f t="shared" si="339"/>
        <v>0</v>
      </c>
      <c r="M840">
        <f t="shared" si="340"/>
        <v>0</v>
      </c>
      <c r="N840">
        <f t="shared" si="341"/>
        <v>0</v>
      </c>
      <c r="O840">
        <f>IF($B$14,_xlfn.IFNA(INDEX(תמותה!$A$1:$E$121,MATCH(F840,תמותה!$A$1:A$121,0),IF($B$9="זכר",2,4)),1),0)</f>
        <v>0</v>
      </c>
      <c r="P840">
        <f>IF($B$14,_xlfn.IFNA(INDEX('שיפור תמותה'!$A$1:$E$8743,MATCH(F840&amp;G840,'שיפור תמותה'!$C$1:$C$8743,0),IF($B$9="זכר",4,5)),1),0)</f>
        <v>0</v>
      </c>
      <c r="Q840">
        <f>IF($B$14,_xlfn.IFNA(INDEX('שיפור תמותה'!$A$1:$E$8743,MATCH(F840&amp;G840-1,'שיפור תמותה'!$C$1:$C$8743,0),IF($B$9="זכר",4,5)),1),0)</f>
        <v>0</v>
      </c>
      <c r="R840">
        <f t="shared" si="328"/>
        <v>0</v>
      </c>
      <c r="S840">
        <f t="shared" si="329"/>
        <v>0</v>
      </c>
      <c r="T840">
        <f t="shared" si="342"/>
        <v>0</v>
      </c>
      <c r="U840">
        <f t="shared" si="330"/>
        <v>0</v>
      </c>
      <c r="V840">
        <f t="shared" si="331"/>
        <v>0</v>
      </c>
      <c r="W840">
        <f t="shared" si="343"/>
        <v>0</v>
      </c>
      <c r="X840">
        <f>IF($B$15,_xlfn.IFNA(INDEX(תמותה!$A$1:$E$121,MATCH(U840,תמותה!$A$1:A$121,0),IF($B$11="זכר",2,4)),1),0)</f>
        <v>0</v>
      </c>
      <c r="Y840">
        <f>IF($B$15,_xlfn.IFNA(INDEX('שיפור תמותה'!$A$1:$E$8743,MATCH(U840&amp;V840,'שיפור תמותה'!$C$1:$C$8743,0),IF($B$11="זכר",4,5)),1),0)</f>
        <v>0</v>
      </c>
      <c r="Z840">
        <f>IF($B$15,_xlfn.IFNA(INDEX('שיפור תמותה'!$A$1:$E$8743,MATCH(U840&amp;V840-1,'שיפור תמותה'!$C$1:$C$8743,0),IF($B$11="זכר",4,5)),1),0)</f>
        <v>0</v>
      </c>
      <c r="AA840">
        <f t="shared" si="332"/>
        <v>0</v>
      </c>
      <c r="AB840">
        <f t="shared" si="344"/>
        <v>0</v>
      </c>
      <c r="AC840">
        <f>IF($B$15,_xlfn.IFNA(INDEX(תמותה!$A$1:$E$121,MATCH(U840,תמותה!$A$1:A$121,0),IF($B$11="זכר",3,5)),1),0)</f>
        <v>0</v>
      </c>
      <c r="AD840">
        <f t="shared" si="333"/>
        <v>0</v>
      </c>
      <c r="AE840">
        <f t="shared" si="334"/>
        <v>0</v>
      </c>
      <c r="AF840">
        <f t="shared" si="345"/>
        <v>0</v>
      </c>
      <c r="AG840">
        <f t="shared" si="346"/>
        <v>0</v>
      </c>
      <c r="AH840">
        <f t="shared" si="347"/>
        <v>0</v>
      </c>
      <c r="AI840">
        <f t="shared" si="348"/>
        <v>0</v>
      </c>
      <c r="AJ840">
        <f t="shared" si="349"/>
        <v>0</v>
      </c>
    </row>
    <row r="841" spans="5:36" x14ac:dyDescent="0.2">
      <c r="E841">
        <f t="shared" si="335"/>
        <v>0</v>
      </c>
      <c r="F841">
        <f t="shared" si="325"/>
        <v>0</v>
      </c>
      <c r="G841">
        <f t="shared" si="326"/>
        <v>0</v>
      </c>
      <c r="H841">
        <f t="shared" si="327"/>
        <v>0</v>
      </c>
      <c r="I841">
        <f t="shared" si="336"/>
        <v>0</v>
      </c>
      <c r="J841">
        <f t="shared" si="337"/>
        <v>0</v>
      </c>
      <c r="K841">
        <f t="shared" si="338"/>
        <v>0</v>
      </c>
      <c r="L841">
        <f t="shared" si="339"/>
        <v>0</v>
      </c>
      <c r="M841">
        <f t="shared" si="340"/>
        <v>0</v>
      </c>
      <c r="N841">
        <f t="shared" si="341"/>
        <v>0</v>
      </c>
      <c r="O841">
        <f>IF($B$14,_xlfn.IFNA(INDEX(תמותה!$A$1:$E$121,MATCH(F841,תמותה!$A$1:A$121,0),IF($B$9="זכר",2,4)),1),0)</f>
        <v>0</v>
      </c>
      <c r="P841">
        <f>IF($B$14,_xlfn.IFNA(INDEX('שיפור תמותה'!$A$1:$E$8743,MATCH(F841&amp;G841,'שיפור תמותה'!$C$1:$C$8743,0),IF($B$9="זכר",4,5)),1),0)</f>
        <v>0</v>
      </c>
      <c r="Q841">
        <f>IF($B$14,_xlfn.IFNA(INDEX('שיפור תמותה'!$A$1:$E$8743,MATCH(F841&amp;G841-1,'שיפור תמותה'!$C$1:$C$8743,0),IF($B$9="זכר",4,5)),1),0)</f>
        <v>0</v>
      </c>
      <c r="R841">
        <f t="shared" si="328"/>
        <v>0</v>
      </c>
      <c r="S841">
        <f t="shared" si="329"/>
        <v>0</v>
      </c>
      <c r="T841">
        <f t="shared" si="342"/>
        <v>0</v>
      </c>
      <c r="U841">
        <f t="shared" si="330"/>
        <v>0</v>
      </c>
      <c r="V841">
        <f t="shared" si="331"/>
        <v>0</v>
      </c>
      <c r="W841">
        <f t="shared" si="343"/>
        <v>0</v>
      </c>
      <c r="X841">
        <f>IF($B$15,_xlfn.IFNA(INDEX(תמותה!$A$1:$E$121,MATCH(U841,תמותה!$A$1:A$121,0),IF($B$11="זכר",2,4)),1),0)</f>
        <v>0</v>
      </c>
      <c r="Y841">
        <f>IF($B$15,_xlfn.IFNA(INDEX('שיפור תמותה'!$A$1:$E$8743,MATCH(U841&amp;V841,'שיפור תמותה'!$C$1:$C$8743,0),IF($B$11="זכר",4,5)),1),0)</f>
        <v>0</v>
      </c>
      <c r="Z841">
        <f>IF($B$15,_xlfn.IFNA(INDEX('שיפור תמותה'!$A$1:$E$8743,MATCH(U841&amp;V841-1,'שיפור תמותה'!$C$1:$C$8743,0),IF($B$11="זכר",4,5)),1),0)</f>
        <v>0</v>
      </c>
      <c r="AA841">
        <f t="shared" si="332"/>
        <v>0</v>
      </c>
      <c r="AB841">
        <f t="shared" si="344"/>
        <v>0</v>
      </c>
      <c r="AC841">
        <f>IF($B$15,_xlfn.IFNA(INDEX(תמותה!$A$1:$E$121,MATCH(U841,תמותה!$A$1:A$121,0),IF($B$11="זכר",3,5)),1),0)</f>
        <v>0</v>
      </c>
      <c r="AD841">
        <f t="shared" si="333"/>
        <v>0</v>
      </c>
      <c r="AE841">
        <f t="shared" si="334"/>
        <v>0</v>
      </c>
      <c r="AF841">
        <f t="shared" si="345"/>
        <v>0</v>
      </c>
      <c r="AG841">
        <f t="shared" si="346"/>
        <v>0</v>
      </c>
      <c r="AH841">
        <f t="shared" si="347"/>
        <v>0</v>
      </c>
      <c r="AI841">
        <f t="shared" si="348"/>
        <v>0</v>
      </c>
      <c r="AJ841">
        <f t="shared" si="349"/>
        <v>0</v>
      </c>
    </row>
    <row r="842" spans="5:36" x14ac:dyDescent="0.2">
      <c r="E842">
        <f t="shared" si="335"/>
        <v>0</v>
      </c>
      <c r="F842">
        <f t="shared" si="325"/>
        <v>0</v>
      </c>
      <c r="G842">
        <f t="shared" si="326"/>
        <v>0</v>
      </c>
      <c r="H842">
        <f t="shared" si="327"/>
        <v>0</v>
      </c>
      <c r="I842">
        <f t="shared" si="336"/>
        <v>0</v>
      </c>
      <c r="J842">
        <f t="shared" si="337"/>
        <v>0</v>
      </c>
      <c r="K842">
        <f t="shared" si="338"/>
        <v>0</v>
      </c>
      <c r="L842">
        <f t="shared" si="339"/>
        <v>0</v>
      </c>
      <c r="M842">
        <f t="shared" si="340"/>
        <v>0</v>
      </c>
      <c r="N842">
        <f t="shared" si="341"/>
        <v>0</v>
      </c>
      <c r="O842">
        <f>IF($B$14,_xlfn.IFNA(INDEX(תמותה!$A$1:$E$121,MATCH(F842,תמותה!$A$1:A$121,0),IF($B$9="זכר",2,4)),1),0)</f>
        <v>0</v>
      </c>
      <c r="P842">
        <f>IF($B$14,_xlfn.IFNA(INDEX('שיפור תמותה'!$A$1:$E$8743,MATCH(F842&amp;G842,'שיפור תמותה'!$C$1:$C$8743,0),IF($B$9="זכר",4,5)),1),0)</f>
        <v>0</v>
      </c>
      <c r="Q842">
        <f>IF($B$14,_xlfn.IFNA(INDEX('שיפור תמותה'!$A$1:$E$8743,MATCH(F842&amp;G842-1,'שיפור תמותה'!$C$1:$C$8743,0),IF($B$9="זכר",4,5)),1),0)</f>
        <v>0</v>
      </c>
      <c r="R842">
        <f t="shared" si="328"/>
        <v>0</v>
      </c>
      <c r="S842">
        <f t="shared" si="329"/>
        <v>0</v>
      </c>
      <c r="T842">
        <f t="shared" si="342"/>
        <v>0</v>
      </c>
      <c r="U842">
        <f t="shared" si="330"/>
        <v>0</v>
      </c>
      <c r="V842">
        <f t="shared" si="331"/>
        <v>0</v>
      </c>
      <c r="W842">
        <f t="shared" si="343"/>
        <v>0</v>
      </c>
      <c r="X842">
        <f>IF($B$15,_xlfn.IFNA(INDEX(תמותה!$A$1:$E$121,MATCH(U842,תמותה!$A$1:A$121,0),IF($B$11="זכר",2,4)),1),0)</f>
        <v>0</v>
      </c>
      <c r="Y842">
        <f>IF($B$15,_xlfn.IFNA(INDEX('שיפור תמותה'!$A$1:$E$8743,MATCH(U842&amp;V842,'שיפור תמותה'!$C$1:$C$8743,0),IF($B$11="זכר",4,5)),1),0)</f>
        <v>0</v>
      </c>
      <c r="Z842">
        <f>IF($B$15,_xlfn.IFNA(INDEX('שיפור תמותה'!$A$1:$E$8743,MATCH(U842&amp;V842-1,'שיפור תמותה'!$C$1:$C$8743,0),IF($B$11="זכר",4,5)),1),0)</f>
        <v>0</v>
      </c>
      <c r="AA842">
        <f t="shared" si="332"/>
        <v>0</v>
      </c>
      <c r="AB842">
        <f t="shared" si="344"/>
        <v>0</v>
      </c>
      <c r="AC842">
        <f>IF($B$15,_xlfn.IFNA(INDEX(תמותה!$A$1:$E$121,MATCH(U842,תמותה!$A$1:A$121,0),IF($B$11="זכר",3,5)),1),0)</f>
        <v>0</v>
      </c>
      <c r="AD842">
        <f t="shared" si="333"/>
        <v>0</v>
      </c>
      <c r="AE842">
        <f t="shared" si="334"/>
        <v>0</v>
      </c>
      <c r="AF842">
        <f t="shared" si="345"/>
        <v>0</v>
      </c>
      <c r="AG842">
        <f t="shared" si="346"/>
        <v>0</v>
      </c>
      <c r="AH842">
        <f t="shared" si="347"/>
        <v>0</v>
      </c>
      <c r="AI842">
        <f t="shared" si="348"/>
        <v>0</v>
      </c>
      <c r="AJ842">
        <f t="shared" si="349"/>
        <v>0</v>
      </c>
    </row>
    <row r="843" spans="5:36" x14ac:dyDescent="0.2">
      <c r="E843">
        <f t="shared" si="335"/>
        <v>0</v>
      </c>
      <c r="F843">
        <f t="shared" si="325"/>
        <v>0</v>
      </c>
      <c r="G843">
        <f t="shared" si="326"/>
        <v>0</v>
      </c>
      <c r="H843">
        <f t="shared" si="327"/>
        <v>0</v>
      </c>
      <c r="I843">
        <f t="shared" si="336"/>
        <v>0</v>
      </c>
      <c r="J843">
        <f t="shared" si="337"/>
        <v>0</v>
      </c>
      <c r="K843">
        <f t="shared" si="338"/>
        <v>0</v>
      </c>
      <c r="L843">
        <f t="shared" si="339"/>
        <v>0</v>
      </c>
      <c r="M843">
        <f t="shared" si="340"/>
        <v>0</v>
      </c>
      <c r="N843">
        <f t="shared" si="341"/>
        <v>0</v>
      </c>
      <c r="O843">
        <f>IF($B$14,_xlfn.IFNA(INDEX(תמותה!$A$1:$E$121,MATCH(F843,תמותה!$A$1:A$121,0),IF($B$9="זכר",2,4)),1),0)</f>
        <v>0</v>
      </c>
      <c r="P843">
        <f>IF($B$14,_xlfn.IFNA(INDEX('שיפור תמותה'!$A$1:$E$8743,MATCH(F843&amp;G843,'שיפור תמותה'!$C$1:$C$8743,0),IF($B$9="זכר",4,5)),1),0)</f>
        <v>0</v>
      </c>
      <c r="Q843">
        <f>IF($B$14,_xlfn.IFNA(INDEX('שיפור תמותה'!$A$1:$E$8743,MATCH(F843&amp;G843-1,'שיפור תמותה'!$C$1:$C$8743,0),IF($B$9="זכר",4,5)),1),0)</f>
        <v>0</v>
      </c>
      <c r="R843">
        <f t="shared" si="328"/>
        <v>0</v>
      </c>
      <c r="S843">
        <f t="shared" si="329"/>
        <v>0</v>
      </c>
      <c r="T843">
        <f t="shared" si="342"/>
        <v>0</v>
      </c>
      <c r="U843">
        <f t="shared" si="330"/>
        <v>0</v>
      </c>
      <c r="V843">
        <f t="shared" si="331"/>
        <v>0</v>
      </c>
      <c r="W843">
        <f t="shared" si="343"/>
        <v>0</v>
      </c>
      <c r="X843">
        <f>IF($B$15,_xlfn.IFNA(INDEX(תמותה!$A$1:$E$121,MATCH(U843,תמותה!$A$1:A$121,0),IF($B$11="זכר",2,4)),1),0)</f>
        <v>0</v>
      </c>
      <c r="Y843">
        <f>IF($B$15,_xlfn.IFNA(INDEX('שיפור תמותה'!$A$1:$E$8743,MATCH(U843&amp;V843,'שיפור תמותה'!$C$1:$C$8743,0),IF($B$11="זכר",4,5)),1),0)</f>
        <v>0</v>
      </c>
      <c r="Z843">
        <f>IF($B$15,_xlfn.IFNA(INDEX('שיפור תמותה'!$A$1:$E$8743,MATCH(U843&amp;V843-1,'שיפור תמותה'!$C$1:$C$8743,0),IF($B$11="זכר",4,5)),1),0)</f>
        <v>0</v>
      </c>
      <c r="AA843">
        <f t="shared" si="332"/>
        <v>0</v>
      </c>
      <c r="AB843">
        <f t="shared" si="344"/>
        <v>0</v>
      </c>
      <c r="AC843">
        <f>IF($B$15,_xlfn.IFNA(INDEX(תמותה!$A$1:$E$121,MATCH(U843,תמותה!$A$1:A$121,0),IF($B$11="זכר",3,5)),1),0)</f>
        <v>0</v>
      </c>
      <c r="AD843">
        <f t="shared" si="333"/>
        <v>0</v>
      </c>
      <c r="AE843">
        <f t="shared" si="334"/>
        <v>0</v>
      </c>
      <c r="AF843">
        <f t="shared" si="345"/>
        <v>0</v>
      </c>
      <c r="AG843">
        <f t="shared" si="346"/>
        <v>0</v>
      </c>
      <c r="AH843">
        <f t="shared" si="347"/>
        <v>0</v>
      </c>
      <c r="AI843">
        <f t="shared" si="348"/>
        <v>0</v>
      </c>
      <c r="AJ843">
        <f t="shared" si="349"/>
        <v>0</v>
      </c>
    </row>
    <row r="844" spans="5:36" x14ac:dyDescent="0.2">
      <c r="E844">
        <f t="shared" si="335"/>
        <v>0</v>
      </c>
      <c r="F844">
        <f t="shared" si="325"/>
        <v>0</v>
      </c>
      <c r="G844">
        <f t="shared" si="326"/>
        <v>0</v>
      </c>
      <c r="H844">
        <f t="shared" si="327"/>
        <v>0</v>
      </c>
      <c r="I844">
        <f t="shared" si="336"/>
        <v>0</v>
      </c>
      <c r="J844">
        <f t="shared" si="337"/>
        <v>0</v>
      </c>
      <c r="K844">
        <f t="shared" si="338"/>
        <v>0</v>
      </c>
      <c r="L844">
        <f t="shared" si="339"/>
        <v>0</v>
      </c>
      <c r="M844">
        <f t="shared" si="340"/>
        <v>0</v>
      </c>
      <c r="N844">
        <f t="shared" si="341"/>
        <v>0</v>
      </c>
      <c r="O844">
        <f>IF($B$14,_xlfn.IFNA(INDEX(תמותה!$A$1:$E$121,MATCH(F844,תמותה!$A$1:A$121,0),IF($B$9="זכר",2,4)),1),0)</f>
        <v>0</v>
      </c>
      <c r="P844">
        <f>IF($B$14,_xlfn.IFNA(INDEX('שיפור תמותה'!$A$1:$E$8743,MATCH(F844&amp;G844,'שיפור תמותה'!$C$1:$C$8743,0),IF($B$9="זכר",4,5)),1),0)</f>
        <v>0</v>
      </c>
      <c r="Q844">
        <f>IF($B$14,_xlfn.IFNA(INDEX('שיפור תמותה'!$A$1:$E$8743,MATCH(F844&amp;G844-1,'שיפור תמותה'!$C$1:$C$8743,0),IF($B$9="זכר",4,5)),1),0)</f>
        <v>0</v>
      </c>
      <c r="R844">
        <f t="shared" si="328"/>
        <v>0</v>
      </c>
      <c r="S844">
        <f t="shared" si="329"/>
        <v>0</v>
      </c>
      <c r="T844">
        <f t="shared" si="342"/>
        <v>0</v>
      </c>
      <c r="U844">
        <f t="shared" si="330"/>
        <v>0</v>
      </c>
      <c r="V844">
        <f t="shared" si="331"/>
        <v>0</v>
      </c>
      <c r="W844">
        <f t="shared" si="343"/>
        <v>0</v>
      </c>
      <c r="X844">
        <f>IF($B$15,_xlfn.IFNA(INDEX(תמותה!$A$1:$E$121,MATCH(U844,תמותה!$A$1:A$121,0),IF($B$11="זכר",2,4)),1),0)</f>
        <v>0</v>
      </c>
      <c r="Y844">
        <f>IF($B$15,_xlfn.IFNA(INDEX('שיפור תמותה'!$A$1:$E$8743,MATCH(U844&amp;V844,'שיפור תמותה'!$C$1:$C$8743,0),IF($B$11="זכר",4,5)),1),0)</f>
        <v>0</v>
      </c>
      <c r="Z844">
        <f>IF($B$15,_xlfn.IFNA(INDEX('שיפור תמותה'!$A$1:$E$8743,MATCH(U844&amp;V844-1,'שיפור תמותה'!$C$1:$C$8743,0),IF($B$11="זכר",4,5)),1),0)</f>
        <v>0</v>
      </c>
      <c r="AA844">
        <f t="shared" si="332"/>
        <v>0</v>
      </c>
      <c r="AB844">
        <f t="shared" si="344"/>
        <v>0</v>
      </c>
      <c r="AC844">
        <f>IF($B$15,_xlfn.IFNA(INDEX(תמותה!$A$1:$E$121,MATCH(U844,תמותה!$A$1:A$121,0),IF($B$11="זכר",3,5)),1),0)</f>
        <v>0</v>
      </c>
      <c r="AD844">
        <f t="shared" si="333"/>
        <v>0</v>
      </c>
      <c r="AE844">
        <f t="shared" si="334"/>
        <v>0</v>
      </c>
      <c r="AF844">
        <f t="shared" si="345"/>
        <v>0</v>
      </c>
      <c r="AG844">
        <f t="shared" si="346"/>
        <v>0</v>
      </c>
      <c r="AH844">
        <f t="shared" si="347"/>
        <v>0</v>
      </c>
      <c r="AI844">
        <f t="shared" si="348"/>
        <v>0</v>
      </c>
      <c r="AJ844">
        <f t="shared" si="349"/>
        <v>0</v>
      </c>
    </row>
    <row r="845" spans="5:36" x14ac:dyDescent="0.2">
      <c r="E845">
        <f t="shared" si="335"/>
        <v>0</v>
      </c>
      <c r="F845">
        <f t="shared" si="325"/>
        <v>0</v>
      </c>
      <c r="G845">
        <f t="shared" si="326"/>
        <v>0</v>
      </c>
      <c r="H845">
        <f t="shared" si="327"/>
        <v>0</v>
      </c>
      <c r="I845">
        <f t="shared" si="336"/>
        <v>0</v>
      </c>
      <c r="J845">
        <f t="shared" si="337"/>
        <v>0</v>
      </c>
      <c r="K845">
        <f t="shared" si="338"/>
        <v>0</v>
      </c>
      <c r="L845">
        <f t="shared" si="339"/>
        <v>0</v>
      </c>
      <c r="M845">
        <f t="shared" si="340"/>
        <v>0</v>
      </c>
      <c r="N845">
        <f t="shared" si="341"/>
        <v>0</v>
      </c>
      <c r="O845">
        <f>IF($B$14,_xlfn.IFNA(INDEX(תמותה!$A$1:$E$121,MATCH(F845,תמותה!$A$1:A$121,0),IF($B$9="זכר",2,4)),1),0)</f>
        <v>0</v>
      </c>
      <c r="P845">
        <f>IF($B$14,_xlfn.IFNA(INDEX('שיפור תמותה'!$A$1:$E$8743,MATCH(F845&amp;G845,'שיפור תמותה'!$C$1:$C$8743,0),IF($B$9="זכר",4,5)),1),0)</f>
        <v>0</v>
      </c>
      <c r="Q845">
        <f>IF($B$14,_xlfn.IFNA(INDEX('שיפור תמותה'!$A$1:$E$8743,MATCH(F845&amp;G845-1,'שיפור תמותה'!$C$1:$C$8743,0),IF($B$9="זכר",4,5)),1),0)</f>
        <v>0</v>
      </c>
      <c r="R845">
        <f t="shared" si="328"/>
        <v>0</v>
      </c>
      <c r="S845">
        <f t="shared" si="329"/>
        <v>0</v>
      </c>
      <c r="T845">
        <f t="shared" si="342"/>
        <v>0</v>
      </c>
      <c r="U845">
        <f t="shared" si="330"/>
        <v>0</v>
      </c>
      <c r="V845">
        <f t="shared" si="331"/>
        <v>0</v>
      </c>
      <c r="W845">
        <f t="shared" si="343"/>
        <v>0</v>
      </c>
      <c r="X845">
        <f>IF($B$15,_xlfn.IFNA(INDEX(תמותה!$A$1:$E$121,MATCH(U845,תמותה!$A$1:A$121,0),IF($B$11="זכר",2,4)),1),0)</f>
        <v>0</v>
      </c>
      <c r="Y845">
        <f>IF($B$15,_xlfn.IFNA(INDEX('שיפור תמותה'!$A$1:$E$8743,MATCH(U845&amp;V845,'שיפור תמותה'!$C$1:$C$8743,0),IF($B$11="זכר",4,5)),1),0)</f>
        <v>0</v>
      </c>
      <c r="Z845">
        <f>IF($B$15,_xlfn.IFNA(INDEX('שיפור תמותה'!$A$1:$E$8743,MATCH(U845&amp;V845-1,'שיפור תמותה'!$C$1:$C$8743,0),IF($B$11="זכר",4,5)),1),0)</f>
        <v>0</v>
      </c>
      <c r="AA845">
        <f t="shared" si="332"/>
        <v>0</v>
      </c>
      <c r="AB845">
        <f t="shared" si="344"/>
        <v>0</v>
      </c>
      <c r="AC845">
        <f>IF($B$15,_xlfn.IFNA(INDEX(תמותה!$A$1:$E$121,MATCH(U845,תמותה!$A$1:A$121,0),IF($B$11="זכר",3,5)),1),0)</f>
        <v>0</v>
      </c>
      <c r="AD845">
        <f t="shared" si="333"/>
        <v>0</v>
      </c>
      <c r="AE845">
        <f t="shared" si="334"/>
        <v>0</v>
      </c>
      <c r="AF845">
        <f t="shared" si="345"/>
        <v>0</v>
      </c>
      <c r="AG845">
        <f t="shared" si="346"/>
        <v>0</v>
      </c>
      <c r="AH845">
        <f t="shared" si="347"/>
        <v>0</v>
      </c>
      <c r="AI845">
        <f t="shared" si="348"/>
        <v>0</v>
      </c>
      <c r="AJ845">
        <f t="shared" si="349"/>
        <v>0</v>
      </c>
    </row>
    <row r="846" spans="5:36" x14ac:dyDescent="0.2">
      <c r="E846">
        <f t="shared" si="335"/>
        <v>0</v>
      </c>
      <c r="F846">
        <f t="shared" si="325"/>
        <v>0</v>
      </c>
      <c r="G846">
        <f t="shared" si="326"/>
        <v>0</v>
      </c>
      <c r="H846">
        <f t="shared" si="327"/>
        <v>0</v>
      </c>
      <c r="I846">
        <f t="shared" si="336"/>
        <v>0</v>
      </c>
      <c r="J846">
        <f t="shared" si="337"/>
        <v>0</v>
      </c>
      <c r="K846">
        <f t="shared" si="338"/>
        <v>0</v>
      </c>
      <c r="L846">
        <f t="shared" si="339"/>
        <v>0</v>
      </c>
      <c r="M846">
        <f t="shared" si="340"/>
        <v>0</v>
      </c>
      <c r="N846">
        <f t="shared" si="341"/>
        <v>0</v>
      </c>
      <c r="O846">
        <f>IF($B$14,_xlfn.IFNA(INDEX(תמותה!$A$1:$E$121,MATCH(F846,תמותה!$A$1:A$121,0),IF($B$9="זכר",2,4)),1),0)</f>
        <v>0</v>
      </c>
      <c r="P846">
        <f>IF($B$14,_xlfn.IFNA(INDEX('שיפור תמותה'!$A$1:$E$8743,MATCH(F846&amp;G846,'שיפור תמותה'!$C$1:$C$8743,0),IF($B$9="זכר",4,5)),1),0)</f>
        <v>0</v>
      </c>
      <c r="Q846">
        <f>IF($B$14,_xlfn.IFNA(INDEX('שיפור תמותה'!$A$1:$E$8743,MATCH(F846&amp;G846-1,'שיפור תמותה'!$C$1:$C$8743,0),IF($B$9="זכר",4,5)),1),0)</f>
        <v>0</v>
      </c>
      <c r="R846">
        <f t="shared" si="328"/>
        <v>0</v>
      </c>
      <c r="S846">
        <f t="shared" si="329"/>
        <v>0</v>
      </c>
      <c r="T846">
        <f t="shared" si="342"/>
        <v>0</v>
      </c>
      <c r="U846">
        <f t="shared" si="330"/>
        <v>0</v>
      </c>
      <c r="V846">
        <f t="shared" si="331"/>
        <v>0</v>
      </c>
      <c r="W846">
        <f t="shared" si="343"/>
        <v>0</v>
      </c>
      <c r="X846">
        <f>IF($B$15,_xlfn.IFNA(INDEX(תמותה!$A$1:$E$121,MATCH(U846,תמותה!$A$1:A$121,0),IF($B$11="זכר",2,4)),1),0)</f>
        <v>0</v>
      </c>
      <c r="Y846">
        <f>IF($B$15,_xlfn.IFNA(INDEX('שיפור תמותה'!$A$1:$E$8743,MATCH(U846&amp;V846,'שיפור תמותה'!$C$1:$C$8743,0),IF($B$11="זכר",4,5)),1),0)</f>
        <v>0</v>
      </c>
      <c r="Z846">
        <f>IF($B$15,_xlfn.IFNA(INDEX('שיפור תמותה'!$A$1:$E$8743,MATCH(U846&amp;V846-1,'שיפור תמותה'!$C$1:$C$8743,0),IF($B$11="זכר",4,5)),1),0)</f>
        <v>0</v>
      </c>
      <c r="AA846">
        <f t="shared" si="332"/>
        <v>0</v>
      </c>
      <c r="AB846">
        <f t="shared" si="344"/>
        <v>0</v>
      </c>
      <c r="AC846">
        <f>IF($B$15,_xlfn.IFNA(INDEX(תמותה!$A$1:$E$121,MATCH(U846,תמותה!$A$1:A$121,0),IF($B$11="זכר",3,5)),1),0)</f>
        <v>0</v>
      </c>
      <c r="AD846">
        <f t="shared" si="333"/>
        <v>0</v>
      </c>
      <c r="AE846">
        <f t="shared" si="334"/>
        <v>0</v>
      </c>
      <c r="AF846">
        <f t="shared" si="345"/>
        <v>0</v>
      </c>
      <c r="AG846">
        <f t="shared" si="346"/>
        <v>0</v>
      </c>
      <c r="AH846">
        <f t="shared" si="347"/>
        <v>0</v>
      </c>
      <c r="AI846">
        <f t="shared" si="348"/>
        <v>0</v>
      </c>
      <c r="AJ846">
        <f t="shared" si="349"/>
        <v>0</v>
      </c>
    </row>
    <row r="847" spans="5:36" x14ac:dyDescent="0.2">
      <c r="E847">
        <f t="shared" si="335"/>
        <v>0</v>
      </c>
      <c r="F847">
        <f t="shared" si="325"/>
        <v>0</v>
      </c>
      <c r="G847">
        <f t="shared" si="326"/>
        <v>0</v>
      </c>
      <c r="H847">
        <f t="shared" si="327"/>
        <v>0</v>
      </c>
      <c r="I847">
        <f t="shared" si="336"/>
        <v>0</v>
      </c>
      <c r="J847">
        <f t="shared" si="337"/>
        <v>0</v>
      </c>
      <c r="K847">
        <f t="shared" si="338"/>
        <v>0</v>
      </c>
      <c r="L847">
        <f t="shared" si="339"/>
        <v>0</v>
      </c>
      <c r="M847">
        <f t="shared" si="340"/>
        <v>0</v>
      </c>
      <c r="N847">
        <f t="shared" si="341"/>
        <v>0</v>
      </c>
      <c r="O847">
        <f>IF($B$14,_xlfn.IFNA(INDEX(תמותה!$A$1:$E$121,MATCH(F847,תמותה!$A$1:A$121,0),IF($B$9="זכר",2,4)),1),0)</f>
        <v>0</v>
      </c>
      <c r="P847">
        <f>IF($B$14,_xlfn.IFNA(INDEX('שיפור תמותה'!$A$1:$E$8743,MATCH(F847&amp;G847,'שיפור תמותה'!$C$1:$C$8743,0),IF($B$9="זכר",4,5)),1),0)</f>
        <v>0</v>
      </c>
      <c r="Q847">
        <f>IF($B$14,_xlfn.IFNA(INDEX('שיפור תמותה'!$A$1:$E$8743,MATCH(F847&amp;G847-1,'שיפור תמותה'!$C$1:$C$8743,0),IF($B$9="זכר",4,5)),1),0)</f>
        <v>0</v>
      </c>
      <c r="R847">
        <f t="shared" si="328"/>
        <v>0</v>
      </c>
      <c r="S847">
        <f t="shared" si="329"/>
        <v>0</v>
      </c>
      <c r="T847">
        <f t="shared" si="342"/>
        <v>0</v>
      </c>
      <c r="U847">
        <f t="shared" si="330"/>
        <v>0</v>
      </c>
      <c r="V847">
        <f t="shared" si="331"/>
        <v>0</v>
      </c>
      <c r="W847">
        <f t="shared" si="343"/>
        <v>0</v>
      </c>
      <c r="X847">
        <f>IF($B$15,_xlfn.IFNA(INDEX(תמותה!$A$1:$E$121,MATCH(U847,תמותה!$A$1:A$121,0),IF($B$11="זכר",2,4)),1),0)</f>
        <v>0</v>
      </c>
      <c r="Y847">
        <f>IF($B$15,_xlfn.IFNA(INDEX('שיפור תמותה'!$A$1:$E$8743,MATCH(U847&amp;V847,'שיפור תמותה'!$C$1:$C$8743,0),IF($B$11="זכר",4,5)),1),0)</f>
        <v>0</v>
      </c>
      <c r="Z847">
        <f>IF($B$15,_xlfn.IFNA(INDEX('שיפור תמותה'!$A$1:$E$8743,MATCH(U847&amp;V847-1,'שיפור תמותה'!$C$1:$C$8743,0),IF($B$11="זכר",4,5)),1),0)</f>
        <v>0</v>
      </c>
      <c r="AA847">
        <f t="shared" si="332"/>
        <v>0</v>
      </c>
      <c r="AB847">
        <f t="shared" si="344"/>
        <v>0</v>
      </c>
      <c r="AC847">
        <f>IF($B$15,_xlfn.IFNA(INDEX(תמותה!$A$1:$E$121,MATCH(U847,תמותה!$A$1:A$121,0),IF($B$11="זכר",3,5)),1),0)</f>
        <v>0</v>
      </c>
      <c r="AD847">
        <f t="shared" si="333"/>
        <v>0</v>
      </c>
      <c r="AE847">
        <f t="shared" si="334"/>
        <v>0</v>
      </c>
      <c r="AF847">
        <f t="shared" si="345"/>
        <v>0</v>
      </c>
      <c r="AG847">
        <f t="shared" si="346"/>
        <v>0</v>
      </c>
      <c r="AH847">
        <f t="shared" si="347"/>
        <v>0</v>
      </c>
      <c r="AI847">
        <f t="shared" si="348"/>
        <v>0</v>
      </c>
      <c r="AJ847">
        <f t="shared" si="349"/>
        <v>0</v>
      </c>
    </row>
    <row r="848" spans="5:36" x14ac:dyDescent="0.2">
      <c r="E848">
        <f t="shared" si="335"/>
        <v>0</v>
      </c>
      <c r="F848">
        <f t="shared" si="325"/>
        <v>0</v>
      </c>
      <c r="G848">
        <f t="shared" si="326"/>
        <v>0</v>
      </c>
      <c r="H848">
        <f t="shared" si="327"/>
        <v>0</v>
      </c>
      <c r="I848">
        <f t="shared" si="336"/>
        <v>0</v>
      </c>
      <c r="J848">
        <f t="shared" si="337"/>
        <v>0</v>
      </c>
      <c r="K848">
        <f t="shared" si="338"/>
        <v>0</v>
      </c>
      <c r="L848">
        <f t="shared" si="339"/>
        <v>0</v>
      </c>
      <c r="M848">
        <f t="shared" si="340"/>
        <v>0</v>
      </c>
      <c r="N848">
        <f t="shared" si="341"/>
        <v>0</v>
      </c>
      <c r="O848">
        <f>IF($B$14,_xlfn.IFNA(INDEX(תמותה!$A$1:$E$121,MATCH(F848,תמותה!$A$1:A$121,0),IF($B$9="זכר",2,4)),1),0)</f>
        <v>0</v>
      </c>
      <c r="P848">
        <f>IF($B$14,_xlfn.IFNA(INDEX('שיפור תמותה'!$A$1:$E$8743,MATCH(F848&amp;G848,'שיפור תמותה'!$C$1:$C$8743,0),IF($B$9="זכר",4,5)),1),0)</f>
        <v>0</v>
      </c>
      <c r="Q848">
        <f>IF($B$14,_xlfn.IFNA(INDEX('שיפור תמותה'!$A$1:$E$8743,MATCH(F848&amp;G848-1,'שיפור תמותה'!$C$1:$C$8743,0),IF($B$9="זכר",4,5)),1),0)</f>
        <v>0</v>
      </c>
      <c r="R848">
        <f t="shared" si="328"/>
        <v>0</v>
      </c>
      <c r="S848">
        <f t="shared" si="329"/>
        <v>0</v>
      </c>
      <c r="T848">
        <f t="shared" si="342"/>
        <v>0</v>
      </c>
      <c r="U848">
        <f t="shared" si="330"/>
        <v>0</v>
      </c>
      <c r="V848">
        <f t="shared" si="331"/>
        <v>0</v>
      </c>
      <c r="W848">
        <f t="shared" si="343"/>
        <v>0</v>
      </c>
      <c r="X848">
        <f>IF($B$15,_xlfn.IFNA(INDEX(תמותה!$A$1:$E$121,MATCH(U848,תמותה!$A$1:A$121,0),IF($B$11="זכר",2,4)),1),0)</f>
        <v>0</v>
      </c>
      <c r="Y848">
        <f>IF($B$15,_xlfn.IFNA(INDEX('שיפור תמותה'!$A$1:$E$8743,MATCH(U848&amp;V848,'שיפור תמותה'!$C$1:$C$8743,0),IF($B$11="זכר",4,5)),1),0)</f>
        <v>0</v>
      </c>
      <c r="Z848">
        <f>IF($B$15,_xlfn.IFNA(INDEX('שיפור תמותה'!$A$1:$E$8743,MATCH(U848&amp;V848-1,'שיפור תמותה'!$C$1:$C$8743,0),IF($B$11="זכר",4,5)),1),0)</f>
        <v>0</v>
      </c>
      <c r="AA848">
        <f t="shared" si="332"/>
        <v>0</v>
      </c>
      <c r="AB848">
        <f t="shared" si="344"/>
        <v>0</v>
      </c>
      <c r="AC848">
        <f>IF($B$15,_xlfn.IFNA(INDEX(תמותה!$A$1:$E$121,MATCH(U848,תמותה!$A$1:A$121,0),IF($B$11="זכר",3,5)),1),0)</f>
        <v>0</v>
      </c>
      <c r="AD848">
        <f t="shared" si="333"/>
        <v>0</v>
      </c>
      <c r="AE848">
        <f t="shared" si="334"/>
        <v>0</v>
      </c>
      <c r="AF848">
        <f t="shared" si="345"/>
        <v>0</v>
      </c>
      <c r="AG848">
        <f t="shared" si="346"/>
        <v>0</v>
      </c>
      <c r="AH848">
        <f t="shared" si="347"/>
        <v>0</v>
      </c>
      <c r="AI848">
        <f t="shared" si="348"/>
        <v>0</v>
      </c>
      <c r="AJ848">
        <f t="shared" si="349"/>
        <v>0</v>
      </c>
    </row>
    <row r="849" spans="5:36" x14ac:dyDescent="0.2">
      <c r="E849">
        <f t="shared" si="335"/>
        <v>0</v>
      </c>
      <c r="F849">
        <f t="shared" si="325"/>
        <v>0</v>
      </c>
      <c r="G849">
        <f t="shared" si="326"/>
        <v>0</v>
      </c>
      <c r="H849">
        <f t="shared" si="327"/>
        <v>0</v>
      </c>
      <c r="I849">
        <f t="shared" si="336"/>
        <v>0</v>
      </c>
      <c r="J849">
        <f t="shared" si="337"/>
        <v>0</v>
      </c>
      <c r="K849">
        <f t="shared" si="338"/>
        <v>0</v>
      </c>
      <c r="L849">
        <f t="shared" si="339"/>
        <v>0</v>
      </c>
      <c r="M849">
        <f t="shared" si="340"/>
        <v>0</v>
      </c>
      <c r="N849">
        <f t="shared" si="341"/>
        <v>0</v>
      </c>
      <c r="O849">
        <f>IF($B$14,_xlfn.IFNA(INDEX(תמותה!$A$1:$E$121,MATCH(F849,תמותה!$A$1:A$121,0),IF($B$9="זכר",2,4)),1),0)</f>
        <v>0</v>
      </c>
      <c r="P849">
        <f>IF($B$14,_xlfn.IFNA(INDEX('שיפור תמותה'!$A$1:$E$8743,MATCH(F849&amp;G849,'שיפור תמותה'!$C$1:$C$8743,0),IF($B$9="זכר",4,5)),1),0)</f>
        <v>0</v>
      </c>
      <c r="Q849">
        <f>IF($B$14,_xlfn.IFNA(INDEX('שיפור תמותה'!$A$1:$E$8743,MATCH(F849&amp;G849-1,'שיפור תמותה'!$C$1:$C$8743,0),IF($B$9="זכר",4,5)),1),0)</f>
        <v>0</v>
      </c>
      <c r="R849">
        <f t="shared" si="328"/>
        <v>0</v>
      </c>
      <c r="S849">
        <f t="shared" si="329"/>
        <v>0</v>
      </c>
      <c r="T849">
        <f t="shared" si="342"/>
        <v>0</v>
      </c>
      <c r="U849">
        <f t="shared" si="330"/>
        <v>0</v>
      </c>
      <c r="V849">
        <f t="shared" si="331"/>
        <v>0</v>
      </c>
      <c r="W849">
        <f t="shared" si="343"/>
        <v>0</v>
      </c>
      <c r="X849">
        <f>IF($B$15,_xlfn.IFNA(INDEX(תמותה!$A$1:$E$121,MATCH(U849,תמותה!$A$1:A$121,0),IF($B$11="זכר",2,4)),1),0)</f>
        <v>0</v>
      </c>
      <c r="Y849">
        <f>IF($B$15,_xlfn.IFNA(INDEX('שיפור תמותה'!$A$1:$E$8743,MATCH(U849&amp;V849,'שיפור תמותה'!$C$1:$C$8743,0),IF($B$11="זכר",4,5)),1),0)</f>
        <v>0</v>
      </c>
      <c r="Z849">
        <f>IF($B$15,_xlfn.IFNA(INDEX('שיפור תמותה'!$A$1:$E$8743,MATCH(U849&amp;V849-1,'שיפור תמותה'!$C$1:$C$8743,0),IF($B$11="זכר",4,5)),1),0)</f>
        <v>0</v>
      </c>
      <c r="AA849">
        <f t="shared" si="332"/>
        <v>0</v>
      </c>
      <c r="AB849">
        <f t="shared" si="344"/>
        <v>0</v>
      </c>
      <c r="AC849">
        <f>IF($B$15,_xlfn.IFNA(INDEX(תמותה!$A$1:$E$121,MATCH(U849,תמותה!$A$1:A$121,0),IF($B$11="זכר",3,5)),1),0)</f>
        <v>0</v>
      </c>
      <c r="AD849">
        <f t="shared" si="333"/>
        <v>0</v>
      </c>
      <c r="AE849">
        <f t="shared" si="334"/>
        <v>0</v>
      </c>
      <c r="AF849">
        <f t="shared" si="345"/>
        <v>0</v>
      </c>
      <c r="AG849">
        <f t="shared" si="346"/>
        <v>0</v>
      </c>
      <c r="AH849">
        <f t="shared" si="347"/>
        <v>0</v>
      </c>
      <c r="AI849">
        <f t="shared" si="348"/>
        <v>0</v>
      </c>
      <c r="AJ849">
        <f t="shared" si="349"/>
        <v>0</v>
      </c>
    </row>
    <row r="850" spans="5:36" x14ac:dyDescent="0.2">
      <c r="E850">
        <f t="shared" si="335"/>
        <v>0</v>
      </c>
      <c r="F850">
        <f t="shared" si="325"/>
        <v>0</v>
      </c>
      <c r="G850">
        <f t="shared" si="326"/>
        <v>0</v>
      </c>
      <c r="H850">
        <f t="shared" si="327"/>
        <v>0</v>
      </c>
      <c r="I850">
        <f t="shared" si="336"/>
        <v>0</v>
      </c>
      <c r="J850">
        <f t="shared" si="337"/>
        <v>0</v>
      </c>
      <c r="K850">
        <f t="shared" si="338"/>
        <v>0</v>
      </c>
      <c r="L850">
        <f t="shared" si="339"/>
        <v>0</v>
      </c>
      <c r="M850">
        <f t="shared" si="340"/>
        <v>0</v>
      </c>
      <c r="N850">
        <f t="shared" si="341"/>
        <v>0</v>
      </c>
      <c r="O850">
        <f>IF($B$14,_xlfn.IFNA(INDEX(תמותה!$A$1:$E$121,MATCH(F850,תמותה!$A$1:A$121,0),IF($B$9="זכר",2,4)),1),0)</f>
        <v>0</v>
      </c>
      <c r="P850">
        <f>IF($B$14,_xlfn.IFNA(INDEX('שיפור תמותה'!$A$1:$E$8743,MATCH(F850&amp;G850,'שיפור תמותה'!$C$1:$C$8743,0),IF($B$9="זכר",4,5)),1),0)</f>
        <v>0</v>
      </c>
      <c r="Q850">
        <f>IF($B$14,_xlfn.IFNA(INDEX('שיפור תמותה'!$A$1:$E$8743,MATCH(F850&amp;G850-1,'שיפור תמותה'!$C$1:$C$8743,0),IF($B$9="זכר",4,5)),1),0)</f>
        <v>0</v>
      </c>
      <c r="R850">
        <f t="shared" si="328"/>
        <v>0</v>
      </c>
      <c r="S850">
        <f t="shared" si="329"/>
        <v>0</v>
      </c>
      <c r="T850">
        <f t="shared" si="342"/>
        <v>0</v>
      </c>
      <c r="U850">
        <f t="shared" si="330"/>
        <v>0</v>
      </c>
      <c r="V850">
        <f t="shared" si="331"/>
        <v>0</v>
      </c>
      <c r="W850">
        <f t="shared" si="343"/>
        <v>0</v>
      </c>
      <c r="X850">
        <f>IF($B$15,_xlfn.IFNA(INDEX(תמותה!$A$1:$E$121,MATCH(U850,תמותה!$A$1:A$121,0),IF($B$11="זכר",2,4)),1),0)</f>
        <v>0</v>
      </c>
      <c r="Y850">
        <f>IF($B$15,_xlfn.IFNA(INDEX('שיפור תמותה'!$A$1:$E$8743,MATCH(U850&amp;V850,'שיפור תמותה'!$C$1:$C$8743,0),IF($B$11="זכר",4,5)),1),0)</f>
        <v>0</v>
      </c>
      <c r="Z850">
        <f>IF($B$15,_xlfn.IFNA(INDEX('שיפור תמותה'!$A$1:$E$8743,MATCH(U850&amp;V850-1,'שיפור תמותה'!$C$1:$C$8743,0),IF($B$11="זכר",4,5)),1),0)</f>
        <v>0</v>
      </c>
      <c r="AA850">
        <f t="shared" si="332"/>
        <v>0</v>
      </c>
      <c r="AB850">
        <f t="shared" si="344"/>
        <v>0</v>
      </c>
      <c r="AC850">
        <f>IF($B$15,_xlfn.IFNA(INDEX(תמותה!$A$1:$E$121,MATCH(U850,תמותה!$A$1:A$121,0),IF($B$11="זכר",3,5)),1),0)</f>
        <v>0</v>
      </c>
      <c r="AD850">
        <f t="shared" si="333"/>
        <v>0</v>
      </c>
      <c r="AE850">
        <f t="shared" si="334"/>
        <v>0</v>
      </c>
      <c r="AF850">
        <f t="shared" si="345"/>
        <v>0</v>
      </c>
      <c r="AG850">
        <f t="shared" si="346"/>
        <v>0</v>
      </c>
      <c r="AH850">
        <f t="shared" si="347"/>
        <v>0</v>
      </c>
      <c r="AI850">
        <f t="shared" si="348"/>
        <v>0</v>
      </c>
      <c r="AJ850">
        <f t="shared" si="349"/>
        <v>0</v>
      </c>
    </row>
    <row r="851" spans="5:36" x14ac:dyDescent="0.2">
      <c r="E851">
        <f t="shared" si="335"/>
        <v>0</v>
      </c>
      <c r="F851">
        <f t="shared" si="325"/>
        <v>0</v>
      </c>
      <c r="G851">
        <f t="shared" si="326"/>
        <v>0</v>
      </c>
      <c r="H851">
        <f t="shared" si="327"/>
        <v>0</v>
      </c>
      <c r="I851">
        <f t="shared" si="336"/>
        <v>0</v>
      </c>
      <c r="J851">
        <f t="shared" si="337"/>
        <v>0</v>
      </c>
      <c r="K851">
        <f t="shared" si="338"/>
        <v>0</v>
      </c>
      <c r="L851">
        <f t="shared" si="339"/>
        <v>0</v>
      </c>
      <c r="M851">
        <f t="shared" si="340"/>
        <v>0</v>
      </c>
      <c r="N851">
        <f t="shared" si="341"/>
        <v>0</v>
      </c>
      <c r="O851">
        <f>IF($B$14,_xlfn.IFNA(INDEX(תמותה!$A$1:$E$121,MATCH(F851,תמותה!$A$1:A$121,0),IF($B$9="זכר",2,4)),1),0)</f>
        <v>0</v>
      </c>
      <c r="P851">
        <f>IF($B$14,_xlfn.IFNA(INDEX('שיפור תמותה'!$A$1:$E$8743,MATCH(F851&amp;G851,'שיפור תמותה'!$C$1:$C$8743,0),IF($B$9="זכר",4,5)),1),0)</f>
        <v>0</v>
      </c>
      <c r="Q851">
        <f>IF($B$14,_xlfn.IFNA(INDEX('שיפור תמותה'!$A$1:$E$8743,MATCH(F851&amp;G851-1,'שיפור תמותה'!$C$1:$C$8743,0),IF($B$9="זכר",4,5)),1),0)</f>
        <v>0</v>
      </c>
      <c r="R851">
        <f t="shared" si="328"/>
        <v>0</v>
      </c>
      <c r="S851">
        <f t="shared" si="329"/>
        <v>0</v>
      </c>
      <c r="T851">
        <f t="shared" si="342"/>
        <v>0</v>
      </c>
      <c r="U851">
        <f t="shared" si="330"/>
        <v>0</v>
      </c>
      <c r="V851">
        <f t="shared" si="331"/>
        <v>0</v>
      </c>
      <c r="W851">
        <f t="shared" si="343"/>
        <v>0</v>
      </c>
      <c r="X851">
        <f>IF($B$15,_xlfn.IFNA(INDEX(תמותה!$A$1:$E$121,MATCH(U851,תמותה!$A$1:A$121,0),IF($B$11="זכר",2,4)),1),0)</f>
        <v>0</v>
      </c>
      <c r="Y851">
        <f>IF($B$15,_xlfn.IFNA(INDEX('שיפור תמותה'!$A$1:$E$8743,MATCH(U851&amp;V851,'שיפור תמותה'!$C$1:$C$8743,0),IF($B$11="זכר",4,5)),1),0)</f>
        <v>0</v>
      </c>
      <c r="Z851">
        <f>IF($B$15,_xlfn.IFNA(INDEX('שיפור תמותה'!$A$1:$E$8743,MATCH(U851&amp;V851-1,'שיפור תמותה'!$C$1:$C$8743,0),IF($B$11="זכר",4,5)),1),0)</f>
        <v>0</v>
      </c>
      <c r="AA851">
        <f t="shared" si="332"/>
        <v>0</v>
      </c>
      <c r="AB851">
        <f t="shared" si="344"/>
        <v>0</v>
      </c>
      <c r="AC851">
        <f>IF($B$15,_xlfn.IFNA(INDEX(תמותה!$A$1:$E$121,MATCH(U851,תמותה!$A$1:A$121,0),IF($B$11="זכר",3,5)),1),0)</f>
        <v>0</v>
      </c>
      <c r="AD851">
        <f t="shared" si="333"/>
        <v>0</v>
      </c>
      <c r="AE851">
        <f t="shared" si="334"/>
        <v>0</v>
      </c>
      <c r="AF851">
        <f t="shared" si="345"/>
        <v>0</v>
      </c>
      <c r="AG851">
        <f t="shared" si="346"/>
        <v>0</v>
      </c>
      <c r="AH851">
        <f t="shared" si="347"/>
        <v>0</v>
      </c>
      <c r="AI851">
        <f t="shared" si="348"/>
        <v>0</v>
      </c>
      <c r="AJ851">
        <f t="shared" si="349"/>
        <v>0</v>
      </c>
    </row>
    <row r="852" spans="5:36" x14ac:dyDescent="0.2">
      <c r="E852">
        <f t="shared" si="335"/>
        <v>0</v>
      </c>
      <c r="F852">
        <f t="shared" si="325"/>
        <v>0</v>
      </c>
      <c r="G852">
        <f t="shared" si="326"/>
        <v>0</v>
      </c>
      <c r="H852">
        <f t="shared" si="327"/>
        <v>0</v>
      </c>
      <c r="I852">
        <f t="shared" si="336"/>
        <v>0</v>
      </c>
      <c r="J852">
        <f t="shared" si="337"/>
        <v>0</v>
      </c>
      <c r="K852">
        <f t="shared" si="338"/>
        <v>0</v>
      </c>
      <c r="L852">
        <f t="shared" si="339"/>
        <v>0</v>
      </c>
      <c r="M852">
        <f t="shared" si="340"/>
        <v>0</v>
      </c>
      <c r="N852">
        <f t="shared" si="341"/>
        <v>0</v>
      </c>
      <c r="O852">
        <f>IF($B$14,_xlfn.IFNA(INDEX(תמותה!$A$1:$E$121,MATCH(F852,תמותה!$A$1:A$121,0),IF($B$9="זכר",2,4)),1),0)</f>
        <v>0</v>
      </c>
      <c r="P852">
        <f>IF($B$14,_xlfn.IFNA(INDEX('שיפור תמותה'!$A$1:$E$8743,MATCH(F852&amp;G852,'שיפור תמותה'!$C$1:$C$8743,0),IF($B$9="זכר",4,5)),1),0)</f>
        <v>0</v>
      </c>
      <c r="Q852">
        <f>IF($B$14,_xlfn.IFNA(INDEX('שיפור תמותה'!$A$1:$E$8743,MATCH(F852&amp;G852-1,'שיפור תמותה'!$C$1:$C$8743,0),IF($B$9="זכר",4,5)),1),0)</f>
        <v>0</v>
      </c>
      <c r="R852">
        <f t="shared" si="328"/>
        <v>0</v>
      </c>
      <c r="S852">
        <f t="shared" si="329"/>
        <v>0</v>
      </c>
      <c r="T852">
        <f t="shared" si="342"/>
        <v>0</v>
      </c>
      <c r="U852">
        <f t="shared" si="330"/>
        <v>0</v>
      </c>
      <c r="V852">
        <f t="shared" si="331"/>
        <v>0</v>
      </c>
      <c r="W852">
        <f t="shared" si="343"/>
        <v>0</v>
      </c>
      <c r="X852">
        <f>IF($B$15,_xlfn.IFNA(INDEX(תמותה!$A$1:$E$121,MATCH(U852,תמותה!$A$1:A$121,0),IF($B$11="זכר",2,4)),1),0)</f>
        <v>0</v>
      </c>
      <c r="Y852">
        <f>IF($B$15,_xlfn.IFNA(INDEX('שיפור תמותה'!$A$1:$E$8743,MATCH(U852&amp;V852,'שיפור תמותה'!$C$1:$C$8743,0),IF($B$11="זכר",4,5)),1),0)</f>
        <v>0</v>
      </c>
      <c r="Z852">
        <f>IF($B$15,_xlfn.IFNA(INDEX('שיפור תמותה'!$A$1:$E$8743,MATCH(U852&amp;V852-1,'שיפור תמותה'!$C$1:$C$8743,0),IF($B$11="זכר",4,5)),1),0)</f>
        <v>0</v>
      </c>
      <c r="AA852">
        <f t="shared" si="332"/>
        <v>0</v>
      </c>
      <c r="AB852">
        <f t="shared" si="344"/>
        <v>0</v>
      </c>
      <c r="AC852">
        <f>IF($B$15,_xlfn.IFNA(INDEX(תמותה!$A$1:$E$121,MATCH(U852,תמותה!$A$1:A$121,0),IF($B$11="זכר",3,5)),1),0)</f>
        <v>0</v>
      </c>
      <c r="AD852">
        <f t="shared" si="333"/>
        <v>0</v>
      </c>
      <c r="AE852">
        <f t="shared" si="334"/>
        <v>0</v>
      </c>
      <c r="AF852">
        <f t="shared" si="345"/>
        <v>0</v>
      </c>
      <c r="AG852">
        <f t="shared" si="346"/>
        <v>0</v>
      </c>
      <c r="AH852">
        <f t="shared" si="347"/>
        <v>0</v>
      </c>
      <c r="AI852">
        <f t="shared" si="348"/>
        <v>0</v>
      </c>
      <c r="AJ852">
        <f t="shared" si="349"/>
        <v>0</v>
      </c>
    </row>
    <row r="853" spans="5:36" x14ac:dyDescent="0.2">
      <c r="E853">
        <f t="shared" si="335"/>
        <v>0</v>
      </c>
      <c r="F853">
        <f t="shared" si="325"/>
        <v>0</v>
      </c>
      <c r="G853">
        <f t="shared" si="326"/>
        <v>0</v>
      </c>
      <c r="H853">
        <f t="shared" si="327"/>
        <v>0</v>
      </c>
      <c r="I853">
        <f t="shared" si="336"/>
        <v>0</v>
      </c>
      <c r="J853">
        <f t="shared" si="337"/>
        <v>0</v>
      </c>
      <c r="K853">
        <f t="shared" si="338"/>
        <v>0</v>
      </c>
      <c r="L853">
        <f t="shared" si="339"/>
        <v>0</v>
      </c>
      <c r="M853">
        <f t="shared" si="340"/>
        <v>0</v>
      </c>
      <c r="N853">
        <f t="shared" si="341"/>
        <v>0</v>
      </c>
      <c r="O853">
        <f>IF($B$14,_xlfn.IFNA(INDEX(תמותה!$A$1:$E$121,MATCH(F853,תמותה!$A$1:A$121,0),IF($B$9="זכר",2,4)),1),0)</f>
        <v>0</v>
      </c>
      <c r="P853">
        <f>IF($B$14,_xlfn.IFNA(INDEX('שיפור תמותה'!$A$1:$E$8743,MATCH(F853&amp;G853,'שיפור תמותה'!$C$1:$C$8743,0),IF($B$9="זכר",4,5)),1),0)</f>
        <v>0</v>
      </c>
      <c r="Q853">
        <f>IF($B$14,_xlfn.IFNA(INDEX('שיפור תמותה'!$A$1:$E$8743,MATCH(F853&amp;G853-1,'שיפור תמותה'!$C$1:$C$8743,0),IF($B$9="זכר",4,5)),1),0)</f>
        <v>0</v>
      </c>
      <c r="R853">
        <f t="shared" si="328"/>
        <v>0</v>
      </c>
      <c r="S853">
        <f t="shared" si="329"/>
        <v>0</v>
      </c>
      <c r="T853">
        <f t="shared" si="342"/>
        <v>0</v>
      </c>
      <c r="U853">
        <f t="shared" si="330"/>
        <v>0</v>
      </c>
      <c r="V853">
        <f t="shared" si="331"/>
        <v>0</v>
      </c>
      <c r="W853">
        <f t="shared" si="343"/>
        <v>0</v>
      </c>
      <c r="X853">
        <f>IF($B$15,_xlfn.IFNA(INDEX(תמותה!$A$1:$E$121,MATCH(U853,תמותה!$A$1:A$121,0),IF($B$11="זכר",2,4)),1),0)</f>
        <v>0</v>
      </c>
      <c r="Y853">
        <f>IF($B$15,_xlfn.IFNA(INDEX('שיפור תמותה'!$A$1:$E$8743,MATCH(U853&amp;V853,'שיפור תמותה'!$C$1:$C$8743,0),IF($B$11="זכר",4,5)),1),0)</f>
        <v>0</v>
      </c>
      <c r="Z853">
        <f>IF($B$15,_xlfn.IFNA(INDEX('שיפור תמותה'!$A$1:$E$8743,MATCH(U853&amp;V853-1,'שיפור תמותה'!$C$1:$C$8743,0),IF($B$11="זכר",4,5)),1),0)</f>
        <v>0</v>
      </c>
      <c r="AA853">
        <f t="shared" si="332"/>
        <v>0</v>
      </c>
      <c r="AB853">
        <f t="shared" si="344"/>
        <v>0</v>
      </c>
      <c r="AC853">
        <f>IF($B$15,_xlfn.IFNA(INDEX(תמותה!$A$1:$E$121,MATCH(U853,תמותה!$A$1:A$121,0),IF($B$11="זכר",3,5)),1),0)</f>
        <v>0</v>
      </c>
      <c r="AD853">
        <f t="shared" si="333"/>
        <v>0</v>
      </c>
      <c r="AE853">
        <f t="shared" si="334"/>
        <v>0</v>
      </c>
      <c r="AF853">
        <f t="shared" si="345"/>
        <v>0</v>
      </c>
      <c r="AG853">
        <f t="shared" si="346"/>
        <v>0</v>
      </c>
      <c r="AH853">
        <f t="shared" si="347"/>
        <v>0</v>
      </c>
      <c r="AI853">
        <f t="shared" si="348"/>
        <v>0</v>
      </c>
      <c r="AJ853">
        <f t="shared" si="349"/>
        <v>0</v>
      </c>
    </row>
    <row r="854" spans="5:36" x14ac:dyDescent="0.2">
      <c r="E854">
        <f t="shared" si="335"/>
        <v>0</v>
      </c>
      <c r="F854">
        <f t="shared" si="325"/>
        <v>0</v>
      </c>
      <c r="G854">
        <f t="shared" si="326"/>
        <v>0</v>
      </c>
      <c r="H854">
        <f t="shared" si="327"/>
        <v>0</v>
      </c>
      <c r="I854">
        <f t="shared" si="336"/>
        <v>0</v>
      </c>
      <c r="J854">
        <f t="shared" si="337"/>
        <v>0</v>
      </c>
      <c r="K854">
        <f t="shared" si="338"/>
        <v>0</v>
      </c>
      <c r="L854">
        <f t="shared" si="339"/>
        <v>0</v>
      </c>
      <c r="M854">
        <f t="shared" si="340"/>
        <v>0</v>
      </c>
      <c r="N854">
        <f t="shared" si="341"/>
        <v>0</v>
      </c>
      <c r="O854">
        <f>IF($B$14,_xlfn.IFNA(INDEX(תמותה!$A$1:$E$121,MATCH(F854,תמותה!$A$1:A$121,0),IF($B$9="זכר",2,4)),1),0)</f>
        <v>0</v>
      </c>
      <c r="P854">
        <f>IF($B$14,_xlfn.IFNA(INDEX('שיפור תמותה'!$A$1:$E$8743,MATCH(F854&amp;G854,'שיפור תמותה'!$C$1:$C$8743,0),IF($B$9="זכר",4,5)),1),0)</f>
        <v>0</v>
      </c>
      <c r="Q854">
        <f>IF($B$14,_xlfn.IFNA(INDEX('שיפור תמותה'!$A$1:$E$8743,MATCH(F854&amp;G854-1,'שיפור תמותה'!$C$1:$C$8743,0),IF($B$9="זכר",4,5)),1),0)</f>
        <v>0</v>
      </c>
      <c r="R854">
        <f t="shared" si="328"/>
        <v>0</v>
      </c>
      <c r="S854">
        <f t="shared" si="329"/>
        <v>0</v>
      </c>
      <c r="T854">
        <f t="shared" si="342"/>
        <v>0</v>
      </c>
      <c r="U854">
        <f t="shared" si="330"/>
        <v>0</v>
      </c>
      <c r="V854">
        <f t="shared" si="331"/>
        <v>0</v>
      </c>
      <c r="W854">
        <f t="shared" si="343"/>
        <v>0</v>
      </c>
      <c r="X854">
        <f>IF($B$15,_xlfn.IFNA(INDEX(תמותה!$A$1:$E$121,MATCH(U854,תמותה!$A$1:A$121,0),IF($B$11="זכר",2,4)),1),0)</f>
        <v>0</v>
      </c>
      <c r="Y854">
        <f>IF($B$15,_xlfn.IFNA(INDEX('שיפור תמותה'!$A$1:$E$8743,MATCH(U854&amp;V854,'שיפור תמותה'!$C$1:$C$8743,0),IF($B$11="זכר",4,5)),1),0)</f>
        <v>0</v>
      </c>
      <c r="Z854">
        <f>IF($B$15,_xlfn.IFNA(INDEX('שיפור תמותה'!$A$1:$E$8743,MATCH(U854&amp;V854-1,'שיפור תמותה'!$C$1:$C$8743,0),IF($B$11="זכר",4,5)),1),0)</f>
        <v>0</v>
      </c>
      <c r="AA854">
        <f t="shared" si="332"/>
        <v>0</v>
      </c>
      <c r="AB854">
        <f t="shared" si="344"/>
        <v>0</v>
      </c>
      <c r="AC854">
        <f>IF($B$15,_xlfn.IFNA(INDEX(תמותה!$A$1:$E$121,MATCH(U854,תמותה!$A$1:A$121,0),IF($B$11="זכר",3,5)),1),0)</f>
        <v>0</v>
      </c>
      <c r="AD854">
        <f t="shared" si="333"/>
        <v>0</v>
      </c>
      <c r="AE854">
        <f t="shared" si="334"/>
        <v>0</v>
      </c>
      <c r="AF854">
        <f t="shared" si="345"/>
        <v>0</v>
      </c>
      <c r="AG854">
        <f t="shared" si="346"/>
        <v>0</v>
      </c>
      <c r="AH854">
        <f t="shared" si="347"/>
        <v>0</v>
      </c>
      <c r="AI854">
        <f t="shared" si="348"/>
        <v>0</v>
      </c>
      <c r="AJ854">
        <f t="shared" si="349"/>
        <v>0</v>
      </c>
    </row>
    <row r="855" spans="5:36" x14ac:dyDescent="0.2">
      <c r="E855">
        <f t="shared" si="335"/>
        <v>0</v>
      </c>
      <c r="F855">
        <f t="shared" si="325"/>
        <v>0</v>
      </c>
      <c r="G855">
        <f t="shared" si="326"/>
        <v>0</v>
      </c>
      <c r="H855">
        <f t="shared" si="327"/>
        <v>0</v>
      </c>
      <c r="I855">
        <f t="shared" si="336"/>
        <v>0</v>
      </c>
      <c r="J855">
        <f t="shared" si="337"/>
        <v>0</v>
      </c>
      <c r="K855">
        <f t="shared" si="338"/>
        <v>0</v>
      </c>
      <c r="L855">
        <f t="shared" si="339"/>
        <v>0</v>
      </c>
      <c r="M855">
        <f t="shared" si="340"/>
        <v>0</v>
      </c>
      <c r="N855">
        <f t="shared" si="341"/>
        <v>0</v>
      </c>
      <c r="O855">
        <f>IF($B$14,_xlfn.IFNA(INDEX(תמותה!$A$1:$E$121,MATCH(F855,תמותה!$A$1:A$121,0),IF($B$9="זכר",2,4)),1),0)</f>
        <v>0</v>
      </c>
      <c r="P855">
        <f>IF($B$14,_xlfn.IFNA(INDEX('שיפור תמותה'!$A$1:$E$8743,MATCH(F855&amp;G855,'שיפור תמותה'!$C$1:$C$8743,0),IF($B$9="זכר",4,5)),1),0)</f>
        <v>0</v>
      </c>
      <c r="Q855">
        <f>IF($B$14,_xlfn.IFNA(INDEX('שיפור תמותה'!$A$1:$E$8743,MATCH(F855&amp;G855-1,'שיפור תמותה'!$C$1:$C$8743,0),IF($B$9="זכר",4,5)),1),0)</f>
        <v>0</v>
      </c>
      <c r="R855">
        <f t="shared" si="328"/>
        <v>0</v>
      </c>
      <c r="S855">
        <f t="shared" si="329"/>
        <v>0</v>
      </c>
      <c r="T855">
        <f t="shared" si="342"/>
        <v>0</v>
      </c>
      <c r="U855">
        <f t="shared" si="330"/>
        <v>0</v>
      </c>
      <c r="V855">
        <f t="shared" si="331"/>
        <v>0</v>
      </c>
      <c r="W855">
        <f t="shared" si="343"/>
        <v>0</v>
      </c>
      <c r="X855">
        <f>IF($B$15,_xlfn.IFNA(INDEX(תמותה!$A$1:$E$121,MATCH(U855,תמותה!$A$1:A$121,0),IF($B$11="זכר",2,4)),1),0)</f>
        <v>0</v>
      </c>
      <c r="Y855">
        <f>IF($B$15,_xlfn.IFNA(INDEX('שיפור תמותה'!$A$1:$E$8743,MATCH(U855&amp;V855,'שיפור תמותה'!$C$1:$C$8743,0),IF($B$11="זכר",4,5)),1),0)</f>
        <v>0</v>
      </c>
      <c r="Z855">
        <f>IF($B$15,_xlfn.IFNA(INDEX('שיפור תמותה'!$A$1:$E$8743,MATCH(U855&amp;V855-1,'שיפור תמותה'!$C$1:$C$8743,0),IF($B$11="זכר",4,5)),1),0)</f>
        <v>0</v>
      </c>
      <c r="AA855">
        <f t="shared" si="332"/>
        <v>0</v>
      </c>
      <c r="AB855">
        <f t="shared" si="344"/>
        <v>0</v>
      </c>
      <c r="AC855">
        <f>IF($B$15,_xlfn.IFNA(INDEX(תמותה!$A$1:$E$121,MATCH(U855,תמותה!$A$1:A$121,0),IF($B$11="זכר",3,5)),1),0)</f>
        <v>0</v>
      </c>
      <c r="AD855">
        <f t="shared" si="333"/>
        <v>0</v>
      </c>
      <c r="AE855">
        <f t="shared" si="334"/>
        <v>0</v>
      </c>
      <c r="AF855">
        <f t="shared" si="345"/>
        <v>0</v>
      </c>
      <c r="AG855">
        <f t="shared" si="346"/>
        <v>0</v>
      </c>
      <c r="AH855">
        <f t="shared" si="347"/>
        <v>0</v>
      </c>
      <c r="AI855">
        <f t="shared" si="348"/>
        <v>0</v>
      </c>
      <c r="AJ855">
        <f t="shared" si="349"/>
        <v>0</v>
      </c>
    </row>
    <row r="856" spans="5:36" x14ac:dyDescent="0.2">
      <c r="E856">
        <f t="shared" si="335"/>
        <v>0</v>
      </c>
      <c r="F856">
        <f t="shared" si="325"/>
        <v>0</v>
      </c>
      <c r="G856">
        <f t="shared" si="326"/>
        <v>0</v>
      </c>
      <c r="H856">
        <f t="shared" si="327"/>
        <v>0</v>
      </c>
      <c r="I856">
        <f t="shared" si="336"/>
        <v>0</v>
      </c>
      <c r="J856">
        <f t="shared" si="337"/>
        <v>0</v>
      </c>
      <c r="K856">
        <f t="shared" si="338"/>
        <v>0</v>
      </c>
      <c r="L856">
        <f t="shared" si="339"/>
        <v>0</v>
      </c>
      <c r="M856">
        <f t="shared" si="340"/>
        <v>0</v>
      </c>
      <c r="N856">
        <f t="shared" si="341"/>
        <v>0</v>
      </c>
      <c r="O856">
        <f>IF($B$14,_xlfn.IFNA(INDEX(תמותה!$A$1:$E$121,MATCH(F856,תמותה!$A$1:A$121,0),IF($B$9="זכר",2,4)),1),0)</f>
        <v>0</v>
      </c>
      <c r="P856">
        <f>IF($B$14,_xlfn.IFNA(INDEX('שיפור תמותה'!$A$1:$E$8743,MATCH(F856&amp;G856,'שיפור תמותה'!$C$1:$C$8743,0),IF($B$9="זכר",4,5)),1),0)</f>
        <v>0</v>
      </c>
      <c r="Q856">
        <f>IF($B$14,_xlfn.IFNA(INDEX('שיפור תמותה'!$A$1:$E$8743,MATCH(F856&amp;G856-1,'שיפור תמותה'!$C$1:$C$8743,0),IF($B$9="זכר",4,5)),1),0)</f>
        <v>0</v>
      </c>
      <c r="R856">
        <f t="shared" si="328"/>
        <v>0</v>
      </c>
      <c r="S856">
        <f t="shared" si="329"/>
        <v>0</v>
      </c>
      <c r="T856">
        <f t="shared" si="342"/>
        <v>0</v>
      </c>
      <c r="U856">
        <f t="shared" si="330"/>
        <v>0</v>
      </c>
      <c r="V856">
        <f t="shared" si="331"/>
        <v>0</v>
      </c>
      <c r="W856">
        <f t="shared" si="343"/>
        <v>0</v>
      </c>
      <c r="X856">
        <f>IF($B$15,_xlfn.IFNA(INDEX(תמותה!$A$1:$E$121,MATCH(U856,תמותה!$A$1:A$121,0),IF($B$11="זכר",2,4)),1),0)</f>
        <v>0</v>
      </c>
      <c r="Y856">
        <f>IF($B$15,_xlfn.IFNA(INDEX('שיפור תמותה'!$A$1:$E$8743,MATCH(U856&amp;V856,'שיפור תמותה'!$C$1:$C$8743,0),IF($B$11="זכר",4,5)),1),0)</f>
        <v>0</v>
      </c>
      <c r="Z856">
        <f>IF($B$15,_xlfn.IFNA(INDEX('שיפור תמותה'!$A$1:$E$8743,MATCH(U856&amp;V856-1,'שיפור תמותה'!$C$1:$C$8743,0),IF($B$11="זכר",4,5)),1),0)</f>
        <v>0</v>
      </c>
      <c r="AA856">
        <f t="shared" si="332"/>
        <v>0</v>
      </c>
      <c r="AB856">
        <f t="shared" si="344"/>
        <v>0</v>
      </c>
      <c r="AC856">
        <f>IF($B$15,_xlfn.IFNA(INDEX(תמותה!$A$1:$E$121,MATCH(U856,תמותה!$A$1:A$121,0),IF($B$11="זכר",3,5)),1),0)</f>
        <v>0</v>
      </c>
      <c r="AD856">
        <f t="shared" si="333"/>
        <v>0</v>
      </c>
      <c r="AE856">
        <f t="shared" si="334"/>
        <v>0</v>
      </c>
      <c r="AF856">
        <f t="shared" si="345"/>
        <v>0</v>
      </c>
      <c r="AG856">
        <f t="shared" si="346"/>
        <v>0</v>
      </c>
      <c r="AH856">
        <f t="shared" si="347"/>
        <v>0</v>
      </c>
      <c r="AI856">
        <f t="shared" si="348"/>
        <v>0</v>
      </c>
      <c r="AJ856">
        <f t="shared" si="349"/>
        <v>0</v>
      </c>
    </row>
    <row r="857" spans="5:36" x14ac:dyDescent="0.2">
      <c r="E857">
        <f t="shared" si="335"/>
        <v>0</v>
      </c>
      <c r="F857">
        <f t="shared" si="325"/>
        <v>0</v>
      </c>
      <c r="G857">
        <f t="shared" si="326"/>
        <v>0</v>
      </c>
      <c r="H857">
        <f t="shared" si="327"/>
        <v>0</v>
      </c>
      <c r="I857">
        <f t="shared" si="336"/>
        <v>0</v>
      </c>
      <c r="J857">
        <f t="shared" si="337"/>
        <v>0</v>
      </c>
      <c r="K857">
        <f t="shared" si="338"/>
        <v>0</v>
      </c>
      <c r="L857">
        <f t="shared" si="339"/>
        <v>0</v>
      </c>
      <c r="M857">
        <f t="shared" si="340"/>
        <v>0</v>
      </c>
      <c r="N857">
        <f t="shared" si="341"/>
        <v>0</v>
      </c>
      <c r="O857">
        <f>IF($B$14,_xlfn.IFNA(INDEX(תמותה!$A$1:$E$121,MATCH(F857,תמותה!$A$1:A$121,0),IF($B$9="זכר",2,4)),1),0)</f>
        <v>0</v>
      </c>
      <c r="P857">
        <f>IF($B$14,_xlfn.IFNA(INDEX('שיפור תמותה'!$A$1:$E$8743,MATCH(F857&amp;G857,'שיפור תמותה'!$C$1:$C$8743,0),IF($B$9="זכר",4,5)),1),0)</f>
        <v>0</v>
      </c>
      <c r="Q857">
        <f>IF($B$14,_xlfn.IFNA(INDEX('שיפור תמותה'!$A$1:$E$8743,MATCH(F857&amp;G857-1,'שיפור תמותה'!$C$1:$C$8743,0),IF($B$9="זכר",4,5)),1),0)</f>
        <v>0</v>
      </c>
      <c r="R857">
        <f t="shared" si="328"/>
        <v>0</v>
      </c>
      <c r="S857">
        <f t="shared" si="329"/>
        <v>0</v>
      </c>
      <c r="T857">
        <f t="shared" si="342"/>
        <v>0</v>
      </c>
      <c r="U857">
        <f t="shared" si="330"/>
        <v>0</v>
      </c>
      <c r="V857">
        <f t="shared" si="331"/>
        <v>0</v>
      </c>
      <c r="W857">
        <f t="shared" si="343"/>
        <v>0</v>
      </c>
      <c r="X857">
        <f>IF($B$15,_xlfn.IFNA(INDEX(תמותה!$A$1:$E$121,MATCH(U857,תמותה!$A$1:A$121,0),IF($B$11="זכר",2,4)),1),0)</f>
        <v>0</v>
      </c>
      <c r="Y857">
        <f>IF($B$15,_xlfn.IFNA(INDEX('שיפור תמותה'!$A$1:$E$8743,MATCH(U857&amp;V857,'שיפור תמותה'!$C$1:$C$8743,0),IF($B$11="זכר",4,5)),1),0)</f>
        <v>0</v>
      </c>
      <c r="Z857">
        <f>IF($B$15,_xlfn.IFNA(INDEX('שיפור תמותה'!$A$1:$E$8743,MATCH(U857&amp;V857-1,'שיפור תמותה'!$C$1:$C$8743,0),IF($B$11="זכר",4,5)),1),0)</f>
        <v>0</v>
      </c>
      <c r="AA857">
        <f t="shared" si="332"/>
        <v>0</v>
      </c>
      <c r="AB857">
        <f t="shared" si="344"/>
        <v>0</v>
      </c>
      <c r="AC857">
        <f>IF($B$15,_xlfn.IFNA(INDEX(תמותה!$A$1:$E$121,MATCH(U857,תמותה!$A$1:A$121,0),IF($B$11="זכר",3,5)),1),0)</f>
        <v>0</v>
      </c>
      <c r="AD857">
        <f t="shared" si="333"/>
        <v>0</v>
      </c>
      <c r="AE857">
        <f t="shared" si="334"/>
        <v>0</v>
      </c>
      <c r="AF857">
        <f t="shared" si="345"/>
        <v>0</v>
      </c>
      <c r="AG857">
        <f t="shared" si="346"/>
        <v>0</v>
      </c>
      <c r="AH857">
        <f t="shared" si="347"/>
        <v>0</v>
      </c>
      <c r="AI857">
        <f t="shared" si="348"/>
        <v>0</v>
      </c>
      <c r="AJ857">
        <f t="shared" si="349"/>
        <v>0</v>
      </c>
    </row>
    <row r="858" spans="5:36" x14ac:dyDescent="0.2">
      <c r="E858">
        <f t="shared" si="335"/>
        <v>0</v>
      </c>
      <c r="F858">
        <f t="shared" si="325"/>
        <v>0</v>
      </c>
      <c r="G858">
        <f t="shared" si="326"/>
        <v>0</v>
      </c>
      <c r="H858">
        <f t="shared" si="327"/>
        <v>0</v>
      </c>
      <c r="I858">
        <f t="shared" si="336"/>
        <v>0</v>
      </c>
      <c r="J858">
        <f t="shared" si="337"/>
        <v>0</v>
      </c>
      <c r="K858">
        <f t="shared" si="338"/>
        <v>0</v>
      </c>
      <c r="L858">
        <f t="shared" si="339"/>
        <v>0</v>
      </c>
      <c r="M858">
        <f t="shared" si="340"/>
        <v>0</v>
      </c>
      <c r="N858">
        <f t="shared" si="341"/>
        <v>0</v>
      </c>
      <c r="O858">
        <f>IF($B$14,_xlfn.IFNA(INDEX(תמותה!$A$1:$E$121,MATCH(F858,תמותה!$A$1:A$121,0),IF($B$9="זכר",2,4)),1),0)</f>
        <v>0</v>
      </c>
      <c r="P858">
        <f>IF($B$14,_xlfn.IFNA(INDEX('שיפור תמותה'!$A$1:$E$8743,MATCH(F858&amp;G858,'שיפור תמותה'!$C$1:$C$8743,0),IF($B$9="זכר",4,5)),1),0)</f>
        <v>0</v>
      </c>
      <c r="Q858">
        <f>IF($B$14,_xlfn.IFNA(INDEX('שיפור תמותה'!$A$1:$E$8743,MATCH(F858&amp;G858-1,'שיפור תמותה'!$C$1:$C$8743,0),IF($B$9="זכר",4,5)),1),0)</f>
        <v>0</v>
      </c>
      <c r="R858">
        <f t="shared" si="328"/>
        <v>0</v>
      </c>
      <c r="S858">
        <f t="shared" si="329"/>
        <v>0</v>
      </c>
      <c r="T858">
        <f t="shared" si="342"/>
        <v>0</v>
      </c>
      <c r="U858">
        <f t="shared" si="330"/>
        <v>0</v>
      </c>
      <c r="V858">
        <f t="shared" si="331"/>
        <v>0</v>
      </c>
      <c r="W858">
        <f t="shared" si="343"/>
        <v>0</v>
      </c>
      <c r="X858">
        <f>IF($B$15,_xlfn.IFNA(INDEX(תמותה!$A$1:$E$121,MATCH(U858,תמותה!$A$1:A$121,0),IF($B$11="זכר",2,4)),1),0)</f>
        <v>0</v>
      </c>
      <c r="Y858">
        <f>IF($B$15,_xlfn.IFNA(INDEX('שיפור תמותה'!$A$1:$E$8743,MATCH(U858&amp;V858,'שיפור תמותה'!$C$1:$C$8743,0),IF($B$11="זכר",4,5)),1),0)</f>
        <v>0</v>
      </c>
      <c r="Z858">
        <f>IF($B$15,_xlfn.IFNA(INDEX('שיפור תמותה'!$A$1:$E$8743,MATCH(U858&amp;V858-1,'שיפור תמותה'!$C$1:$C$8743,0),IF($B$11="זכר",4,5)),1),0)</f>
        <v>0</v>
      </c>
      <c r="AA858">
        <f t="shared" si="332"/>
        <v>0</v>
      </c>
      <c r="AB858">
        <f t="shared" si="344"/>
        <v>0</v>
      </c>
      <c r="AC858">
        <f>IF($B$15,_xlfn.IFNA(INDEX(תמותה!$A$1:$E$121,MATCH(U858,תמותה!$A$1:A$121,0),IF($B$11="זכר",3,5)),1),0)</f>
        <v>0</v>
      </c>
      <c r="AD858">
        <f t="shared" si="333"/>
        <v>0</v>
      </c>
      <c r="AE858">
        <f t="shared" si="334"/>
        <v>0</v>
      </c>
      <c r="AF858">
        <f t="shared" si="345"/>
        <v>0</v>
      </c>
      <c r="AG858">
        <f t="shared" si="346"/>
        <v>0</v>
      </c>
      <c r="AH858">
        <f t="shared" si="347"/>
        <v>0</v>
      </c>
      <c r="AI858">
        <f t="shared" si="348"/>
        <v>0</v>
      </c>
      <c r="AJ858">
        <f t="shared" si="349"/>
        <v>0</v>
      </c>
    </row>
    <row r="859" spans="5:36" x14ac:dyDescent="0.2">
      <c r="E859">
        <f t="shared" si="335"/>
        <v>0</v>
      </c>
      <c r="F859">
        <f t="shared" si="325"/>
        <v>0</v>
      </c>
      <c r="G859">
        <f t="shared" si="326"/>
        <v>0</v>
      </c>
      <c r="H859">
        <f t="shared" si="327"/>
        <v>0</v>
      </c>
      <c r="I859">
        <f t="shared" si="336"/>
        <v>0</v>
      </c>
      <c r="J859">
        <f t="shared" si="337"/>
        <v>0</v>
      </c>
      <c r="K859">
        <f t="shared" si="338"/>
        <v>0</v>
      </c>
      <c r="L859">
        <f t="shared" si="339"/>
        <v>0</v>
      </c>
      <c r="M859">
        <f t="shared" si="340"/>
        <v>0</v>
      </c>
      <c r="N859">
        <f t="shared" si="341"/>
        <v>0</v>
      </c>
      <c r="O859">
        <f>IF($B$14,_xlfn.IFNA(INDEX(תמותה!$A$1:$E$121,MATCH(F859,תמותה!$A$1:A$121,0),IF($B$9="זכר",2,4)),1),0)</f>
        <v>0</v>
      </c>
      <c r="P859">
        <f>IF($B$14,_xlfn.IFNA(INDEX('שיפור תמותה'!$A$1:$E$8743,MATCH(F859&amp;G859,'שיפור תמותה'!$C$1:$C$8743,0),IF($B$9="זכר",4,5)),1),0)</f>
        <v>0</v>
      </c>
      <c r="Q859">
        <f>IF($B$14,_xlfn.IFNA(INDEX('שיפור תמותה'!$A$1:$E$8743,MATCH(F859&amp;G859-1,'שיפור תמותה'!$C$1:$C$8743,0),IF($B$9="זכר",4,5)),1),0)</f>
        <v>0</v>
      </c>
      <c r="R859">
        <f t="shared" si="328"/>
        <v>0</v>
      </c>
      <c r="S859">
        <f t="shared" si="329"/>
        <v>0</v>
      </c>
      <c r="T859">
        <f t="shared" si="342"/>
        <v>0</v>
      </c>
      <c r="U859">
        <f t="shared" si="330"/>
        <v>0</v>
      </c>
      <c r="V859">
        <f t="shared" si="331"/>
        <v>0</v>
      </c>
      <c r="W859">
        <f t="shared" si="343"/>
        <v>0</v>
      </c>
      <c r="X859">
        <f>IF($B$15,_xlfn.IFNA(INDEX(תמותה!$A$1:$E$121,MATCH(U859,תמותה!$A$1:A$121,0),IF($B$11="זכר",2,4)),1),0)</f>
        <v>0</v>
      </c>
      <c r="Y859">
        <f>IF($B$15,_xlfn.IFNA(INDEX('שיפור תמותה'!$A$1:$E$8743,MATCH(U859&amp;V859,'שיפור תמותה'!$C$1:$C$8743,0),IF($B$11="זכר",4,5)),1),0)</f>
        <v>0</v>
      </c>
      <c r="Z859">
        <f>IF($B$15,_xlfn.IFNA(INDEX('שיפור תמותה'!$A$1:$E$8743,MATCH(U859&amp;V859-1,'שיפור תמותה'!$C$1:$C$8743,0),IF($B$11="זכר",4,5)),1),0)</f>
        <v>0</v>
      </c>
      <c r="AA859">
        <f t="shared" si="332"/>
        <v>0</v>
      </c>
      <c r="AB859">
        <f t="shared" si="344"/>
        <v>0</v>
      </c>
      <c r="AC859">
        <f>IF($B$15,_xlfn.IFNA(INDEX(תמותה!$A$1:$E$121,MATCH(U859,תמותה!$A$1:A$121,0),IF($B$11="זכר",3,5)),1),0)</f>
        <v>0</v>
      </c>
      <c r="AD859">
        <f t="shared" si="333"/>
        <v>0</v>
      </c>
      <c r="AE859">
        <f t="shared" si="334"/>
        <v>0</v>
      </c>
      <c r="AF859">
        <f t="shared" si="345"/>
        <v>0</v>
      </c>
      <c r="AG859">
        <f t="shared" si="346"/>
        <v>0</v>
      </c>
      <c r="AH859">
        <f t="shared" si="347"/>
        <v>0</v>
      </c>
      <c r="AI859">
        <f t="shared" si="348"/>
        <v>0</v>
      </c>
      <c r="AJ859">
        <f t="shared" si="349"/>
        <v>0</v>
      </c>
    </row>
    <row r="860" spans="5:36" x14ac:dyDescent="0.2">
      <c r="E860">
        <f t="shared" si="335"/>
        <v>0</v>
      </c>
      <c r="F860">
        <f t="shared" si="325"/>
        <v>0</v>
      </c>
      <c r="G860">
        <f t="shared" si="326"/>
        <v>0</v>
      </c>
      <c r="H860">
        <f t="shared" si="327"/>
        <v>0</v>
      </c>
      <c r="I860">
        <f t="shared" si="336"/>
        <v>0</v>
      </c>
      <c r="J860">
        <f t="shared" si="337"/>
        <v>0</v>
      </c>
      <c r="K860">
        <f t="shared" si="338"/>
        <v>0</v>
      </c>
      <c r="L860">
        <f t="shared" si="339"/>
        <v>0</v>
      </c>
      <c r="M860">
        <f t="shared" si="340"/>
        <v>0</v>
      </c>
      <c r="N860">
        <f t="shared" si="341"/>
        <v>0</v>
      </c>
      <c r="O860">
        <f>IF($B$14,_xlfn.IFNA(INDEX(תמותה!$A$1:$E$121,MATCH(F860,תמותה!$A$1:A$121,0),IF($B$9="זכר",2,4)),1),0)</f>
        <v>0</v>
      </c>
      <c r="P860">
        <f>IF($B$14,_xlfn.IFNA(INDEX('שיפור תמותה'!$A$1:$E$8743,MATCH(F860&amp;G860,'שיפור תמותה'!$C$1:$C$8743,0),IF($B$9="זכר",4,5)),1),0)</f>
        <v>0</v>
      </c>
      <c r="Q860">
        <f>IF($B$14,_xlfn.IFNA(INDEX('שיפור תמותה'!$A$1:$E$8743,MATCH(F860&amp;G860-1,'שיפור תמותה'!$C$1:$C$8743,0),IF($B$9="זכר",4,5)),1),0)</f>
        <v>0</v>
      </c>
      <c r="R860">
        <f t="shared" si="328"/>
        <v>0</v>
      </c>
      <c r="S860">
        <f t="shared" si="329"/>
        <v>0</v>
      </c>
      <c r="T860">
        <f t="shared" si="342"/>
        <v>0</v>
      </c>
      <c r="U860">
        <f t="shared" si="330"/>
        <v>0</v>
      </c>
      <c r="V860">
        <f t="shared" si="331"/>
        <v>0</v>
      </c>
      <c r="W860">
        <f t="shared" si="343"/>
        <v>0</v>
      </c>
      <c r="X860">
        <f>IF($B$15,_xlfn.IFNA(INDEX(תמותה!$A$1:$E$121,MATCH(U860,תמותה!$A$1:A$121,0),IF($B$11="זכר",2,4)),1),0)</f>
        <v>0</v>
      </c>
      <c r="Y860">
        <f>IF($B$15,_xlfn.IFNA(INDEX('שיפור תמותה'!$A$1:$E$8743,MATCH(U860&amp;V860,'שיפור תמותה'!$C$1:$C$8743,0),IF($B$11="זכר",4,5)),1),0)</f>
        <v>0</v>
      </c>
      <c r="Z860">
        <f>IF($B$15,_xlfn.IFNA(INDEX('שיפור תמותה'!$A$1:$E$8743,MATCH(U860&amp;V860-1,'שיפור תמותה'!$C$1:$C$8743,0),IF($B$11="זכר",4,5)),1),0)</f>
        <v>0</v>
      </c>
      <c r="AA860">
        <f t="shared" si="332"/>
        <v>0</v>
      </c>
      <c r="AB860">
        <f t="shared" si="344"/>
        <v>0</v>
      </c>
      <c r="AC860">
        <f>IF($B$15,_xlfn.IFNA(INDEX(תמותה!$A$1:$E$121,MATCH(U860,תמותה!$A$1:A$121,0),IF($B$11="זכר",3,5)),1),0)</f>
        <v>0</v>
      </c>
      <c r="AD860">
        <f t="shared" si="333"/>
        <v>0</v>
      </c>
      <c r="AE860">
        <f t="shared" si="334"/>
        <v>0</v>
      </c>
      <c r="AF860">
        <f t="shared" si="345"/>
        <v>0</v>
      </c>
      <c r="AG860">
        <f t="shared" si="346"/>
        <v>0</v>
      </c>
      <c r="AH860">
        <f t="shared" si="347"/>
        <v>0</v>
      </c>
      <c r="AI860">
        <f t="shared" si="348"/>
        <v>0</v>
      </c>
      <c r="AJ860">
        <f t="shared" si="349"/>
        <v>0</v>
      </c>
    </row>
    <row r="861" spans="5:36" x14ac:dyDescent="0.2">
      <c r="E861">
        <f t="shared" si="335"/>
        <v>0</v>
      </c>
      <c r="F861">
        <f t="shared" si="325"/>
        <v>0</v>
      </c>
      <c r="G861">
        <f t="shared" si="326"/>
        <v>0</v>
      </c>
      <c r="H861">
        <f t="shared" si="327"/>
        <v>0</v>
      </c>
      <c r="I861">
        <f t="shared" si="336"/>
        <v>0</v>
      </c>
      <c r="J861">
        <f t="shared" si="337"/>
        <v>0</v>
      </c>
      <c r="K861">
        <f t="shared" si="338"/>
        <v>0</v>
      </c>
      <c r="L861">
        <f t="shared" si="339"/>
        <v>0</v>
      </c>
      <c r="M861">
        <f t="shared" si="340"/>
        <v>0</v>
      </c>
      <c r="N861">
        <f t="shared" si="341"/>
        <v>0</v>
      </c>
      <c r="O861">
        <f>IF($B$14,_xlfn.IFNA(INDEX(תמותה!$A$1:$E$121,MATCH(F861,תמותה!$A$1:A$121,0),IF($B$9="זכר",2,4)),1),0)</f>
        <v>0</v>
      </c>
      <c r="P861">
        <f>IF($B$14,_xlfn.IFNA(INDEX('שיפור תמותה'!$A$1:$E$8743,MATCH(F861&amp;G861,'שיפור תמותה'!$C$1:$C$8743,0),IF($B$9="זכר",4,5)),1),0)</f>
        <v>0</v>
      </c>
      <c r="Q861">
        <f>IF($B$14,_xlfn.IFNA(INDEX('שיפור תמותה'!$A$1:$E$8743,MATCH(F861&amp;G861-1,'שיפור תמותה'!$C$1:$C$8743,0),IF($B$9="זכר",4,5)),1),0)</f>
        <v>0</v>
      </c>
      <c r="R861">
        <f t="shared" si="328"/>
        <v>0</v>
      </c>
      <c r="S861">
        <f t="shared" si="329"/>
        <v>0</v>
      </c>
      <c r="T861">
        <f t="shared" si="342"/>
        <v>0</v>
      </c>
      <c r="U861">
        <f t="shared" si="330"/>
        <v>0</v>
      </c>
      <c r="V861">
        <f t="shared" si="331"/>
        <v>0</v>
      </c>
      <c r="W861">
        <f t="shared" si="343"/>
        <v>0</v>
      </c>
      <c r="X861">
        <f>IF($B$15,_xlfn.IFNA(INDEX(תמותה!$A$1:$E$121,MATCH(U861,תמותה!$A$1:A$121,0),IF($B$11="זכר",2,4)),1),0)</f>
        <v>0</v>
      </c>
      <c r="Y861">
        <f>IF($B$15,_xlfn.IFNA(INDEX('שיפור תמותה'!$A$1:$E$8743,MATCH(U861&amp;V861,'שיפור תמותה'!$C$1:$C$8743,0),IF($B$11="זכר",4,5)),1),0)</f>
        <v>0</v>
      </c>
      <c r="Z861">
        <f>IF($B$15,_xlfn.IFNA(INDEX('שיפור תמותה'!$A$1:$E$8743,MATCH(U861&amp;V861-1,'שיפור תמותה'!$C$1:$C$8743,0),IF($B$11="זכר",4,5)),1),0)</f>
        <v>0</v>
      </c>
      <c r="AA861">
        <f t="shared" si="332"/>
        <v>0</v>
      </c>
      <c r="AB861">
        <f t="shared" si="344"/>
        <v>0</v>
      </c>
      <c r="AC861">
        <f>IF($B$15,_xlfn.IFNA(INDEX(תמותה!$A$1:$E$121,MATCH(U861,תמותה!$A$1:A$121,0),IF($B$11="זכר",3,5)),1),0)</f>
        <v>0</v>
      </c>
      <c r="AD861">
        <f t="shared" si="333"/>
        <v>0</v>
      </c>
      <c r="AE861">
        <f t="shared" si="334"/>
        <v>0</v>
      </c>
      <c r="AF861">
        <f t="shared" si="345"/>
        <v>0</v>
      </c>
      <c r="AG861">
        <f t="shared" si="346"/>
        <v>0</v>
      </c>
      <c r="AH861">
        <f t="shared" si="347"/>
        <v>0</v>
      </c>
      <c r="AI861">
        <f t="shared" si="348"/>
        <v>0</v>
      </c>
      <c r="AJ861">
        <f t="shared" si="349"/>
        <v>0</v>
      </c>
    </row>
    <row r="862" spans="5:36" x14ac:dyDescent="0.2">
      <c r="E862">
        <f t="shared" si="335"/>
        <v>0</v>
      </c>
      <c r="F862">
        <f t="shared" si="325"/>
        <v>0</v>
      </c>
      <c r="G862">
        <f t="shared" si="326"/>
        <v>0</v>
      </c>
      <c r="H862">
        <f t="shared" si="327"/>
        <v>0</v>
      </c>
      <c r="I862">
        <f t="shared" si="336"/>
        <v>0</v>
      </c>
      <c r="J862">
        <f t="shared" si="337"/>
        <v>0</v>
      </c>
      <c r="K862">
        <f t="shared" si="338"/>
        <v>0</v>
      </c>
      <c r="L862">
        <f t="shared" si="339"/>
        <v>0</v>
      </c>
      <c r="M862">
        <f t="shared" si="340"/>
        <v>0</v>
      </c>
      <c r="N862">
        <f t="shared" si="341"/>
        <v>0</v>
      </c>
      <c r="O862">
        <f>IF($B$14,_xlfn.IFNA(INDEX(תמותה!$A$1:$E$121,MATCH(F862,תמותה!$A$1:A$121,0),IF($B$9="זכר",2,4)),1),0)</f>
        <v>0</v>
      </c>
      <c r="P862">
        <f>IF($B$14,_xlfn.IFNA(INDEX('שיפור תמותה'!$A$1:$E$8743,MATCH(F862&amp;G862,'שיפור תמותה'!$C$1:$C$8743,0),IF($B$9="זכר",4,5)),1),0)</f>
        <v>0</v>
      </c>
      <c r="Q862">
        <f>IF($B$14,_xlfn.IFNA(INDEX('שיפור תמותה'!$A$1:$E$8743,MATCH(F862&amp;G862-1,'שיפור תמותה'!$C$1:$C$8743,0),IF($B$9="זכר",4,5)),1),0)</f>
        <v>0</v>
      </c>
      <c r="R862">
        <f t="shared" si="328"/>
        <v>0</v>
      </c>
      <c r="S862">
        <f t="shared" si="329"/>
        <v>0</v>
      </c>
      <c r="T862">
        <f t="shared" si="342"/>
        <v>0</v>
      </c>
      <c r="U862">
        <f t="shared" si="330"/>
        <v>0</v>
      </c>
      <c r="V862">
        <f t="shared" si="331"/>
        <v>0</v>
      </c>
      <c r="W862">
        <f t="shared" si="343"/>
        <v>0</v>
      </c>
      <c r="X862">
        <f>IF($B$15,_xlfn.IFNA(INDEX(תמותה!$A$1:$E$121,MATCH(U862,תמותה!$A$1:A$121,0),IF($B$11="זכר",2,4)),1),0)</f>
        <v>0</v>
      </c>
      <c r="Y862">
        <f>IF($B$15,_xlfn.IFNA(INDEX('שיפור תמותה'!$A$1:$E$8743,MATCH(U862&amp;V862,'שיפור תמותה'!$C$1:$C$8743,0),IF($B$11="זכר",4,5)),1),0)</f>
        <v>0</v>
      </c>
      <c r="Z862">
        <f>IF($B$15,_xlfn.IFNA(INDEX('שיפור תמותה'!$A$1:$E$8743,MATCH(U862&amp;V862-1,'שיפור תמותה'!$C$1:$C$8743,0),IF($B$11="זכר",4,5)),1),0)</f>
        <v>0</v>
      </c>
      <c r="AA862">
        <f t="shared" si="332"/>
        <v>0</v>
      </c>
      <c r="AB862">
        <f t="shared" si="344"/>
        <v>0</v>
      </c>
      <c r="AC862">
        <f>IF($B$15,_xlfn.IFNA(INDEX(תמותה!$A$1:$E$121,MATCH(U862,תמותה!$A$1:A$121,0),IF($B$11="זכר",3,5)),1),0)</f>
        <v>0</v>
      </c>
      <c r="AD862">
        <f t="shared" si="333"/>
        <v>0</v>
      </c>
      <c r="AE862">
        <f t="shared" si="334"/>
        <v>0</v>
      </c>
      <c r="AF862">
        <f t="shared" si="345"/>
        <v>0</v>
      </c>
      <c r="AG862">
        <f t="shared" si="346"/>
        <v>0</v>
      </c>
      <c r="AH862">
        <f t="shared" si="347"/>
        <v>0</v>
      </c>
      <c r="AI862">
        <f t="shared" si="348"/>
        <v>0</v>
      </c>
      <c r="AJ862">
        <f t="shared" si="349"/>
        <v>0</v>
      </c>
    </row>
    <row r="863" spans="5:36" x14ac:dyDescent="0.2">
      <c r="E863">
        <f t="shared" si="335"/>
        <v>0</v>
      </c>
      <c r="F863">
        <f t="shared" si="325"/>
        <v>0</v>
      </c>
      <c r="G863">
        <f t="shared" si="326"/>
        <v>0</v>
      </c>
      <c r="H863">
        <f t="shared" si="327"/>
        <v>0</v>
      </c>
      <c r="I863">
        <f t="shared" si="336"/>
        <v>0</v>
      </c>
      <c r="J863">
        <f t="shared" si="337"/>
        <v>0</v>
      </c>
      <c r="K863">
        <f t="shared" si="338"/>
        <v>0</v>
      </c>
      <c r="L863">
        <f t="shared" si="339"/>
        <v>0</v>
      </c>
      <c r="M863">
        <f t="shared" si="340"/>
        <v>0</v>
      </c>
      <c r="N863">
        <f t="shared" si="341"/>
        <v>0</v>
      </c>
      <c r="O863">
        <f>IF($B$14,_xlfn.IFNA(INDEX(תמותה!$A$1:$E$121,MATCH(F863,תמותה!$A$1:A$121,0),IF($B$9="זכר",2,4)),1),0)</f>
        <v>0</v>
      </c>
      <c r="P863">
        <f>IF($B$14,_xlfn.IFNA(INDEX('שיפור תמותה'!$A$1:$E$8743,MATCH(F863&amp;G863,'שיפור תמותה'!$C$1:$C$8743,0),IF($B$9="זכר",4,5)),1),0)</f>
        <v>0</v>
      </c>
      <c r="Q863">
        <f>IF($B$14,_xlfn.IFNA(INDEX('שיפור תמותה'!$A$1:$E$8743,MATCH(F863&amp;G863-1,'שיפור תמותה'!$C$1:$C$8743,0),IF($B$9="זכר",4,5)),1),0)</f>
        <v>0</v>
      </c>
      <c r="R863">
        <f t="shared" si="328"/>
        <v>0</v>
      </c>
      <c r="S863">
        <f t="shared" si="329"/>
        <v>0</v>
      </c>
      <c r="T863">
        <f t="shared" si="342"/>
        <v>0</v>
      </c>
      <c r="U863">
        <f t="shared" si="330"/>
        <v>0</v>
      </c>
      <c r="V863">
        <f t="shared" si="331"/>
        <v>0</v>
      </c>
      <c r="W863">
        <f t="shared" si="343"/>
        <v>0</v>
      </c>
      <c r="X863">
        <f>IF($B$15,_xlfn.IFNA(INDEX(תמותה!$A$1:$E$121,MATCH(U863,תמותה!$A$1:A$121,0),IF($B$11="זכר",2,4)),1),0)</f>
        <v>0</v>
      </c>
      <c r="Y863">
        <f>IF($B$15,_xlfn.IFNA(INDEX('שיפור תמותה'!$A$1:$E$8743,MATCH(U863&amp;V863,'שיפור תמותה'!$C$1:$C$8743,0),IF($B$11="זכר",4,5)),1),0)</f>
        <v>0</v>
      </c>
      <c r="Z863">
        <f>IF($B$15,_xlfn.IFNA(INDEX('שיפור תמותה'!$A$1:$E$8743,MATCH(U863&amp;V863-1,'שיפור תמותה'!$C$1:$C$8743,0),IF($B$11="זכר",4,5)),1),0)</f>
        <v>0</v>
      </c>
      <c r="AA863">
        <f t="shared" si="332"/>
        <v>0</v>
      </c>
      <c r="AB863">
        <f t="shared" si="344"/>
        <v>0</v>
      </c>
      <c r="AC863">
        <f>IF($B$15,_xlfn.IFNA(INDEX(תמותה!$A$1:$E$121,MATCH(U863,תמותה!$A$1:A$121,0),IF($B$11="זכר",3,5)),1),0)</f>
        <v>0</v>
      </c>
      <c r="AD863">
        <f t="shared" si="333"/>
        <v>0</v>
      </c>
      <c r="AE863">
        <f t="shared" si="334"/>
        <v>0</v>
      </c>
      <c r="AF863">
        <f t="shared" si="345"/>
        <v>0</v>
      </c>
      <c r="AG863">
        <f t="shared" si="346"/>
        <v>0</v>
      </c>
      <c r="AH863">
        <f t="shared" si="347"/>
        <v>0</v>
      </c>
      <c r="AI863">
        <f t="shared" si="348"/>
        <v>0</v>
      </c>
      <c r="AJ863">
        <f t="shared" si="349"/>
        <v>0</v>
      </c>
    </row>
    <row r="864" spans="5:36" x14ac:dyDescent="0.2">
      <c r="E864">
        <f t="shared" si="335"/>
        <v>0</v>
      </c>
      <c r="F864">
        <f t="shared" si="325"/>
        <v>0</v>
      </c>
      <c r="G864">
        <f t="shared" si="326"/>
        <v>0</v>
      </c>
      <c r="H864">
        <f t="shared" si="327"/>
        <v>0</v>
      </c>
      <c r="I864">
        <f t="shared" si="336"/>
        <v>0</v>
      </c>
      <c r="J864">
        <f t="shared" si="337"/>
        <v>0</v>
      </c>
      <c r="K864">
        <f t="shared" si="338"/>
        <v>0</v>
      </c>
      <c r="L864">
        <f t="shared" si="339"/>
        <v>0</v>
      </c>
      <c r="M864">
        <f t="shared" si="340"/>
        <v>0</v>
      </c>
      <c r="N864">
        <f t="shared" si="341"/>
        <v>0</v>
      </c>
      <c r="O864">
        <f>IF($B$14,_xlfn.IFNA(INDEX(תמותה!$A$1:$E$121,MATCH(F864,תמותה!$A$1:A$121,0),IF($B$9="זכר",2,4)),1),0)</f>
        <v>0</v>
      </c>
      <c r="P864">
        <f>IF($B$14,_xlfn.IFNA(INDEX('שיפור תמותה'!$A$1:$E$8743,MATCH(F864&amp;G864,'שיפור תמותה'!$C$1:$C$8743,0),IF($B$9="זכר",4,5)),1),0)</f>
        <v>0</v>
      </c>
      <c r="Q864">
        <f>IF($B$14,_xlfn.IFNA(INDEX('שיפור תמותה'!$A$1:$E$8743,MATCH(F864&amp;G864-1,'שיפור תמותה'!$C$1:$C$8743,0),IF($B$9="זכר",4,5)),1),0)</f>
        <v>0</v>
      </c>
      <c r="R864">
        <f t="shared" si="328"/>
        <v>0</v>
      </c>
      <c r="S864">
        <f t="shared" si="329"/>
        <v>0</v>
      </c>
      <c r="T864">
        <f t="shared" si="342"/>
        <v>0</v>
      </c>
      <c r="U864">
        <f t="shared" si="330"/>
        <v>0</v>
      </c>
      <c r="V864">
        <f t="shared" si="331"/>
        <v>0</v>
      </c>
      <c r="W864">
        <f t="shared" si="343"/>
        <v>0</v>
      </c>
      <c r="X864">
        <f>IF($B$15,_xlfn.IFNA(INDEX(תמותה!$A$1:$E$121,MATCH(U864,תמותה!$A$1:A$121,0),IF($B$11="זכר",2,4)),1),0)</f>
        <v>0</v>
      </c>
      <c r="Y864">
        <f>IF($B$15,_xlfn.IFNA(INDEX('שיפור תמותה'!$A$1:$E$8743,MATCH(U864&amp;V864,'שיפור תמותה'!$C$1:$C$8743,0),IF($B$11="זכר",4,5)),1),0)</f>
        <v>0</v>
      </c>
      <c r="Z864">
        <f>IF($B$15,_xlfn.IFNA(INDEX('שיפור תמותה'!$A$1:$E$8743,MATCH(U864&amp;V864-1,'שיפור תמותה'!$C$1:$C$8743,0),IF($B$11="זכר",4,5)),1),0)</f>
        <v>0</v>
      </c>
      <c r="AA864">
        <f t="shared" si="332"/>
        <v>0</v>
      </c>
      <c r="AB864">
        <f t="shared" si="344"/>
        <v>0</v>
      </c>
      <c r="AC864">
        <f>IF($B$15,_xlfn.IFNA(INDEX(תמותה!$A$1:$E$121,MATCH(U864,תמותה!$A$1:A$121,0),IF($B$11="זכר",3,5)),1),0)</f>
        <v>0</v>
      </c>
      <c r="AD864">
        <f t="shared" si="333"/>
        <v>0</v>
      </c>
      <c r="AE864">
        <f t="shared" si="334"/>
        <v>0</v>
      </c>
      <c r="AF864">
        <f t="shared" si="345"/>
        <v>0</v>
      </c>
      <c r="AG864">
        <f t="shared" si="346"/>
        <v>0</v>
      </c>
      <c r="AH864">
        <f t="shared" si="347"/>
        <v>0</v>
      </c>
      <c r="AI864">
        <f t="shared" si="348"/>
        <v>0</v>
      </c>
      <c r="AJ864">
        <f t="shared" si="349"/>
        <v>0</v>
      </c>
    </row>
    <row r="865" spans="5:36" x14ac:dyDescent="0.2">
      <c r="E865">
        <f t="shared" si="335"/>
        <v>0</v>
      </c>
      <c r="F865">
        <f t="shared" si="325"/>
        <v>0</v>
      </c>
      <c r="G865">
        <f t="shared" si="326"/>
        <v>0</v>
      </c>
      <c r="H865">
        <f t="shared" si="327"/>
        <v>0</v>
      </c>
      <c r="I865">
        <f t="shared" si="336"/>
        <v>0</v>
      </c>
      <c r="J865">
        <f t="shared" si="337"/>
        <v>0</v>
      </c>
      <c r="K865">
        <f t="shared" si="338"/>
        <v>0</v>
      </c>
      <c r="L865">
        <f t="shared" si="339"/>
        <v>0</v>
      </c>
      <c r="M865">
        <f t="shared" si="340"/>
        <v>0</v>
      </c>
      <c r="N865">
        <f t="shared" si="341"/>
        <v>0</v>
      </c>
      <c r="O865">
        <f>IF($B$14,_xlfn.IFNA(INDEX(תמותה!$A$1:$E$121,MATCH(F865,תמותה!$A$1:A$121,0),IF($B$9="זכר",2,4)),1),0)</f>
        <v>0</v>
      </c>
      <c r="P865">
        <f>IF($B$14,_xlfn.IFNA(INDEX('שיפור תמותה'!$A$1:$E$8743,MATCH(F865&amp;G865,'שיפור תמותה'!$C$1:$C$8743,0),IF($B$9="זכר",4,5)),1),0)</f>
        <v>0</v>
      </c>
      <c r="Q865">
        <f>IF($B$14,_xlfn.IFNA(INDEX('שיפור תמותה'!$A$1:$E$8743,MATCH(F865&amp;G865-1,'שיפור תמותה'!$C$1:$C$8743,0),IF($B$9="זכר",4,5)),1),0)</f>
        <v>0</v>
      </c>
      <c r="R865">
        <f t="shared" si="328"/>
        <v>0</v>
      </c>
      <c r="S865">
        <f t="shared" si="329"/>
        <v>0</v>
      </c>
      <c r="T865">
        <f t="shared" si="342"/>
        <v>0</v>
      </c>
      <c r="U865">
        <f t="shared" si="330"/>
        <v>0</v>
      </c>
      <c r="V865">
        <f t="shared" si="331"/>
        <v>0</v>
      </c>
      <c r="W865">
        <f t="shared" si="343"/>
        <v>0</v>
      </c>
      <c r="X865">
        <f>IF($B$15,_xlfn.IFNA(INDEX(תמותה!$A$1:$E$121,MATCH(U865,תמותה!$A$1:A$121,0),IF($B$11="זכר",2,4)),1),0)</f>
        <v>0</v>
      </c>
      <c r="Y865">
        <f>IF($B$15,_xlfn.IFNA(INDEX('שיפור תמותה'!$A$1:$E$8743,MATCH(U865&amp;V865,'שיפור תמותה'!$C$1:$C$8743,0),IF($B$11="זכר",4,5)),1),0)</f>
        <v>0</v>
      </c>
      <c r="Z865">
        <f>IF($B$15,_xlfn.IFNA(INDEX('שיפור תמותה'!$A$1:$E$8743,MATCH(U865&amp;V865-1,'שיפור תמותה'!$C$1:$C$8743,0),IF($B$11="זכר",4,5)),1),0)</f>
        <v>0</v>
      </c>
      <c r="AA865">
        <f t="shared" si="332"/>
        <v>0</v>
      </c>
      <c r="AB865">
        <f t="shared" si="344"/>
        <v>0</v>
      </c>
      <c r="AC865">
        <f>IF($B$15,_xlfn.IFNA(INDEX(תמותה!$A$1:$E$121,MATCH(U865,תמותה!$A$1:A$121,0),IF($B$11="זכר",3,5)),1),0)</f>
        <v>0</v>
      </c>
      <c r="AD865">
        <f t="shared" si="333"/>
        <v>0</v>
      </c>
      <c r="AE865">
        <f t="shared" si="334"/>
        <v>0</v>
      </c>
      <c r="AF865">
        <f t="shared" si="345"/>
        <v>0</v>
      </c>
      <c r="AG865">
        <f t="shared" si="346"/>
        <v>0</v>
      </c>
      <c r="AH865">
        <f t="shared" si="347"/>
        <v>0</v>
      </c>
      <c r="AI865">
        <f t="shared" si="348"/>
        <v>0</v>
      </c>
      <c r="AJ865">
        <f t="shared" si="349"/>
        <v>0</v>
      </c>
    </row>
    <row r="866" spans="5:36" x14ac:dyDescent="0.2">
      <c r="E866">
        <f t="shared" si="335"/>
        <v>0</v>
      </c>
      <c r="F866">
        <f t="shared" si="325"/>
        <v>0</v>
      </c>
      <c r="G866">
        <f t="shared" si="326"/>
        <v>0</v>
      </c>
      <c r="H866">
        <f t="shared" si="327"/>
        <v>0</v>
      </c>
      <c r="I866">
        <f t="shared" si="336"/>
        <v>0</v>
      </c>
      <c r="J866">
        <f t="shared" si="337"/>
        <v>0</v>
      </c>
      <c r="K866">
        <f t="shared" si="338"/>
        <v>0</v>
      </c>
      <c r="L866">
        <f t="shared" si="339"/>
        <v>0</v>
      </c>
      <c r="M866">
        <f t="shared" si="340"/>
        <v>0</v>
      </c>
      <c r="N866">
        <f t="shared" si="341"/>
        <v>0</v>
      </c>
      <c r="O866">
        <f>IF($B$14,_xlfn.IFNA(INDEX(תמותה!$A$1:$E$121,MATCH(F866,תמותה!$A$1:A$121,0),IF($B$9="זכר",2,4)),1),0)</f>
        <v>0</v>
      </c>
      <c r="P866">
        <f>IF($B$14,_xlfn.IFNA(INDEX('שיפור תמותה'!$A$1:$E$8743,MATCH(F866&amp;G866,'שיפור תמותה'!$C$1:$C$8743,0),IF($B$9="זכר",4,5)),1),0)</f>
        <v>0</v>
      </c>
      <c r="Q866">
        <f>IF($B$14,_xlfn.IFNA(INDEX('שיפור תמותה'!$A$1:$E$8743,MATCH(F866&amp;G866-1,'שיפור תמותה'!$C$1:$C$8743,0),IF($B$9="זכר",4,5)),1),0)</f>
        <v>0</v>
      </c>
      <c r="R866">
        <f t="shared" si="328"/>
        <v>0</v>
      </c>
      <c r="S866">
        <f t="shared" si="329"/>
        <v>0</v>
      </c>
      <c r="T866">
        <f t="shared" si="342"/>
        <v>0</v>
      </c>
      <c r="U866">
        <f t="shared" si="330"/>
        <v>0</v>
      </c>
      <c r="V866">
        <f t="shared" si="331"/>
        <v>0</v>
      </c>
      <c r="W866">
        <f t="shared" si="343"/>
        <v>0</v>
      </c>
      <c r="X866">
        <f>IF($B$15,_xlfn.IFNA(INDEX(תמותה!$A$1:$E$121,MATCH(U866,תמותה!$A$1:A$121,0),IF($B$11="זכר",2,4)),1),0)</f>
        <v>0</v>
      </c>
      <c r="Y866">
        <f>IF($B$15,_xlfn.IFNA(INDEX('שיפור תמותה'!$A$1:$E$8743,MATCH(U866&amp;V866,'שיפור תמותה'!$C$1:$C$8743,0),IF($B$11="זכר",4,5)),1),0)</f>
        <v>0</v>
      </c>
      <c r="Z866">
        <f>IF($B$15,_xlfn.IFNA(INDEX('שיפור תמותה'!$A$1:$E$8743,MATCH(U866&amp;V866-1,'שיפור תמותה'!$C$1:$C$8743,0),IF($B$11="זכר",4,5)),1),0)</f>
        <v>0</v>
      </c>
      <c r="AA866">
        <f t="shared" si="332"/>
        <v>0</v>
      </c>
      <c r="AB866">
        <f t="shared" si="344"/>
        <v>0</v>
      </c>
      <c r="AC866">
        <f>IF($B$15,_xlfn.IFNA(INDEX(תמותה!$A$1:$E$121,MATCH(U866,תמותה!$A$1:A$121,0),IF($B$11="זכר",3,5)),1),0)</f>
        <v>0</v>
      </c>
      <c r="AD866">
        <f t="shared" si="333"/>
        <v>0</v>
      </c>
      <c r="AE866">
        <f t="shared" si="334"/>
        <v>0</v>
      </c>
      <c r="AF866">
        <f t="shared" si="345"/>
        <v>0</v>
      </c>
      <c r="AG866">
        <f t="shared" si="346"/>
        <v>0</v>
      </c>
      <c r="AH866">
        <f t="shared" si="347"/>
        <v>0</v>
      </c>
      <c r="AI866">
        <f t="shared" si="348"/>
        <v>0</v>
      </c>
      <c r="AJ866">
        <f t="shared" si="349"/>
        <v>0</v>
      </c>
    </row>
    <row r="867" spans="5:36" x14ac:dyDescent="0.2">
      <c r="E867">
        <f t="shared" si="335"/>
        <v>0</v>
      </c>
      <c r="F867">
        <f t="shared" si="325"/>
        <v>0</v>
      </c>
      <c r="G867">
        <f t="shared" si="326"/>
        <v>0</v>
      </c>
      <c r="H867">
        <f t="shared" si="327"/>
        <v>0</v>
      </c>
      <c r="I867">
        <f t="shared" si="336"/>
        <v>0</v>
      </c>
      <c r="J867">
        <f t="shared" si="337"/>
        <v>0</v>
      </c>
      <c r="K867">
        <f t="shared" si="338"/>
        <v>0</v>
      </c>
      <c r="L867">
        <f t="shared" si="339"/>
        <v>0</v>
      </c>
      <c r="M867">
        <f t="shared" si="340"/>
        <v>0</v>
      </c>
      <c r="N867">
        <f t="shared" si="341"/>
        <v>0</v>
      </c>
      <c r="O867">
        <f>IF($B$14,_xlfn.IFNA(INDEX(תמותה!$A$1:$E$121,MATCH(F867,תמותה!$A$1:A$121,0),IF($B$9="זכר",2,4)),1),0)</f>
        <v>0</v>
      </c>
      <c r="P867">
        <f>IF($B$14,_xlfn.IFNA(INDEX('שיפור תמותה'!$A$1:$E$8743,MATCH(F867&amp;G867,'שיפור תמותה'!$C$1:$C$8743,0),IF($B$9="זכר",4,5)),1),0)</f>
        <v>0</v>
      </c>
      <c r="Q867">
        <f>IF($B$14,_xlfn.IFNA(INDEX('שיפור תמותה'!$A$1:$E$8743,MATCH(F867&amp;G867-1,'שיפור תמותה'!$C$1:$C$8743,0),IF($B$9="זכר",4,5)),1),0)</f>
        <v>0</v>
      </c>
      <c r="R867">
        <f t="shared" si="328"/>
        <v>0</v>
      </c>
      <c r="S867">
        <f t="shared" si="329"/>
        <v>0</v>
      </c>
      <c r="T867">
        <f t="shared" si="342"/>
        <v>0</v>
      </c>
      <c r="U867">
        <f t="shared" si="330"/>
        <v>0</v>
      </c>
      <c r="V867">
        <f t="shared" si="331"/>
        <v>0</v>
      </c>
      <c r="W867">
        <f t="shared" si="343"/>
        <v>0</v>
      </c>
      <c r="X867">
        <f>IF($B$15,_xlfn.IFNA(INDEX(תמותה!$A$1:$E$121,MATCH(U867,תמותה!$A$1:A$121,0),IF($B$11="זכר",2,4)),1),0)</f>
        <v>0</v>
      </c>
      <c r="Y867">
        <f>IF($B$15,_xlfn.IFNA(INDEX('שיפור תמותה'!$A$1:$E$8743,MATCH(U867&amp;V867,'שיפור תמותה'!$C$1:$C$8743,0),IF($B$11="זכר",4,5)),1),0)</f>
        <v>0</v>
      </c>
      <c r="Z867">
        <f>IF($B$15,_xlfn.IFNA(INDEX('שיפור תמותה'!$A$1:$E$8743,MATCH(U867&amp;V867-1,'שיפור תמותה'!$C$1:$C$8743,0),IF($B$11="זכר",4,5)),1),0)</f>
        <v>0</v>
      </c>
      <c r="AA867">
        <f t="shared" si="332"/>
        <v>0</v>
      </c>
      <c r="AB867">
        <f t="shared" si="344"/>
        <v>0</v>
      </c>
      <c r="AC867">
        <f>IF($B$15,_xlfn.IFNA(INDEX(תמותה!$A$1:$E$121,MATCH(U867,תמותה!$A$1:A$121,0),IF($B$11="זכר",3,5)),1),0)</f>
        <v>0</v>
      </c>
      <c r="AD867">
        <f t="shared" si="333"/>
        <v>0</v>
      </c>
      <c r="AE867">
        <f t="shared" si="334"/>
        <v>0</v>
      </c>
      <c r="AF867">
        <f t="shared" si="345"/>
        <v>0</v>
      </c>
      <c r="AG867">
        <f t="shared" si="346"/>
        <v>0</v>
      </c>
      <c r="AH867">
        <f t="shared" si="347"/>
        <v>0</v>
      </c>
      <c r="AI867">
        <f t="shared" si="348"/>
        <v>0</v>
      </c>
      <c r="AJ867">
        <f t="shared" si="349"/>
        <v>0</v>
      </c>
    </row>
    <row r="868" spans="5:36" x14ac:dyDescent="0.2">
      <c r="E868">
        <f t="shared" si="335"/>
        <v>0</v>
      </c>
      <c r="F868">
        <f t="shared" si="325"/>
        <v>0</v>
      </c>
      <c r="G868">
        <f t="shared" si="326"/>
        <v>0</v>
      </c>
      <c r="H868">
        <f t="shared" si="327"/>
        <v>0</v>
      </c>
      <c r="I868">
        <f t="shared" si="336"/>
        <v>0</v>
      </c>
      <c r="J868">
        <f t="shared" si="337"/>
        <v>0</v>
      </c>
      <c r="K868">
        <f t="shared" si="338"/>
        <v>0</v>
      </c>
      <c r="L868">
        <f t="shared" si="339"/>
        <v>0</v>
      </c>
      <c r="M868">
        <f t="shared" si="340"/>
        <v>0</v>
      </c>
      <c r="N868">
        <f t="shared" si="341"/>
        <v>0</v>
      </c>
      <c r="O868">
        <f>IF($B$14,_xlfn.IFNA(INDEX(תמותה!$A$1:$E$121,MATCH(F868,תמותה!$A$1:A$121,0),IF($B$9="זכר",2,4)),1),0)</f>
        <v>0</v>
      </c>
      <c r="P868">
        <f>IF($B$14,_xlfn.IFNA(INDEX('שיפור תמותה'!$A$1:$E$8743,MATCH(F868&amp;G868,'שיפור תמותה'!$C$1:$C$8743,0),IF($B$9="זכר",4,5)),1),0)</f>
        <v>0</v>
      </c>
      <c r="Q868">
        <f>IF($B$14,_xlfn.IFNA(INDEX('שיפור תמותה'!$A$1:$E$8743,MATCH(F868&amp;G868-1,'שיפור תמותה'!$C$1:$C$8743,0),IF($B$9="זכר",4,5)),1),0)</f>
        <v>0</v>
      </c>
      <c r="R868">
        <f t="shared" si="328"/>
        <v>0</v>
      </c>
      <c r="S868">
        <f t="shared" si="329"/>
        <v>0</v>
      </c>
      <c r="T868">
        <f t="shared" si="342"/>
        <v>0</v>
      </c>
      <c r="U868">
        <f t="shared" si="330"/>
        <v>0</v>
      </c>
      <c r="V868">
        <f t="shared" si="331"/>
        <v>0</v>
      </c>
      <c r="W868">
        <f t="shared" si="343"/>
        <v>0</v>
      </c>
      <c r="X868">
        <f>IF($B$15,_xlfn.IFNA(INDEX(תמותה!$A$1:$E$121,MATCH(U868,תמותה!$A$1:A$121,0),IF($B$11="זכר",2,4)),1),0)</f>
        <v>0</v>
      </c>
      <c r="Y868">
        <f>IF($B$15,_xlfn.IFNA(INDEX('שיפור תמותה'!$A$1:$E$8743,MATCH(U868&amp;V868,'שיפור תמותה'!$C$1:$C$8743,0),IF($B$11="זכר",4,5)),1),0)</f>
        <v>0</v>
      </c>
      <c r="Z868">
        <f>IF($B$15,_xlfn.IFNA(INDEX('שיפור תמותה'!$A$1:$E$8743,MATCH(U868&amp;V868-1,'שיפור תמותה'!$C$1:$C$8743,0),IF($B$11="זכר",4,5)),1),0)</f>
        <v>0</v>
      </c>
      <c r="AA868">
        <f t="shared" si="332"/>
        <v>0</v>
      </c>
      <c r="AB868">
        <f t="shared" si="344"/>
        <v>0</v>
      </c>
      <c r="AC868">
        <f>IF($B$15,_xlfn.IFNA(INDEX(תמותה!$A$1:$E$121,MATCH(U868,תמותה!$A$1:A$121,0),IF($B$11="זכר",3,5)),1),0)</f>
        <v>0</v>
      </c>
      <c r="AD868">
        <f t="shared" si="333"/>
        <v>0</v>
      </c>
      <c r="AE868">
        <f t="shared" si="334"/>
        <v>0</v>
      </c>
      <c r="AF868">
        <f t="shared" si="345"/>
        <v>0</v>
      </c>
      <c r="AG868">
        <f t="shared" si="346"/>
        <v>0</v>
      </c>
      <c r="AH868">
        <f t="shared" si="347"/>
        <v>0</v>
      </c>
      <c r="AI868">
        <f t="shared" si="348"/>
        <v>0</v>
      </c>
      <c r="AJ868">
        <f t="shared" si="349"/>
        <v>0</v>
      </c>
    </row>
    <row r="869" spans="5:36" x14ac:dyDescent="0.2">
      <c r="E869">
        <f t="shared" si="335"/>
        <v>0</v>
      </c>
      <c r="F869">
        <f t="shared" si="325"/>
        <v>0</v>
      </c>
      <c r="G869">
        <f t="shared" si="326"/>
        <v>0</v>
      </c>
      <c r="H869">
        <f t="shared" si="327"/>
        <v>0</v>
      </c>
      <c r="I869">
        <f t="shared" si="336"/>
        <v>0</v>
      </c>
      <c r="J869">
        <f t="shared" si="337"/>
        <v>0</v>
      </c>
      <c r="K869">
        <f t="shared" si="338"/>
        <v>0</v>
      </c>
      <c r="L869">
        <f t="shared" si="339"/>
        <v>0</v>
      </c>
      <c r="M869">
        <f t="shared" si="340"/>
        <v>0</v>
      </c>
      <c r="N869">
        <f t="shared" si="341"/>
        <v>0</v>
      </c>
      <c r="O869">
        <f>IF($B$14,_xlfn.IFNA(INDEX(תמותה!$A$1:$E$121,MATCH(F869,תמותה!$A$1:A$121,0),IF($B$9="זכר",2,4)),1),0)</f>
        <v>0</v>
      </c>
      <c r="P869">
        <f>IF($B$14,_xlfn.IFNA(INDEX('שיפור תמותה'!$A$1:$E$8743,MATCH(F869&amp;G869,'שיפור תמותה'!$C$1:$C$8743,0),IF($B$9="זכר",4,5)),1),0)</f>
        <v>0</v>
      </c>
      <c r="Q869">
        <f>IF($B$14,_xlfn.IFNA(INDEX('שיפור תמותה'!$A$1:$E$8743,MATCH(F869&amp;G869-1,'שיפור תמותה'!$C$1:$C$8743,0),IF($B$9="זכר",4,5)),1),0)</f>
        <v>0</v>
      </c>
      <c r="R869">
        <f t="shared" si="328"/>
        <v>0</v>
      </c>
      <c r="S869">
        <f t="shared" si="329"/>
        <v>0</v>
      </c>
      <c r="T869">
        <f t="shared" si="342"/>
        <v>0</v>
      </c>
      <c r="U869">
        <f t="shared" si="330"/>
        <v>0</v>
      </c>
      <c r="V869">
        <f t="shared" si="331"/>
        <v>0</v>
      </c>
      <c r="W869">
        <f t="shared" si="343"/>
        <v>0</v>
      </c>
      <c r="X869">
        <f>IF($B$15,_xlfn.IFNA(INDEX(תמותה!$A$1:$E$121,MATCH(U869,תמותה!$A$1:A$121,0),IF($B$11="זכר",2,4)),1),0)</f>
        <v>0</v>
      </c>
      <c r="Y869">
        <f>IF($B$15,_xlfn.IFNA(INDEX('שיפור תמותה'!$A$1:$E$8743,MATCH(U869&amp;V869,'שיפור תמותה'!$C$1:$C$8743,0),IF($B$11="זכר",4,5)),1),0)</f>
        <v>0</v>
      </c>
      <c r="Z869">
        <f>IF($B$15,_xlfn.IFNA(INDEX('שיפור תמותה'!$A$1:$E$8743,MATCH(U869&amp;V869-1,'שיפור תמותה'!$C$1:$C$8743,0),IF($B$11="זכר",4,5)),1),0)</f>
        <v>0</v>
      </c>
      <c r="AA869">
        <f t="shared" si="332"/>
        <v>0</v>
      </c>
      <c r="AB869">
        <f t="shared" si="344"/>
        <v>0</v>
      </c>
      <c r="AC869">
        <f>IF($B$15,_xlfn.IFNA(INDEX(תמותה!$A$1:$E$121,MATCH(U869,תמותה!$A$1:A$121,0),IF($B$11="זכר",3,5)),1),0)</f>
        <v>0</v>
      </c>
      <c r="AD869">
        <f t="shared" si="333"/>
        <v>0</v>
      </c>
      <c r="AE869">
        <f t="shared" si="334"/>
        <v>0</v>
      </c>
      <c r="AF869">
        <f t="shared" si="345"/>
        <v>0</v>
      </c>
      <c r="AG869">
        <f t="shared" si="346"/>
        <v>0</v>
      </c>
      <c r="AH869">
        <f t="shared" si="347"/>
        <v>0</v>
      </c>
      <c r="AI869">
        <f t="shared" si="348"/>
        <v>0</v>
      </c>
      <c r="AJ869">
        <f t="shared" si="349"/>
        <v>0</v>
      </c>
    </row>
    <row r="870" spans="5:36" x14ac:dyDescent="0.2">
      <c r="E870">
        <f t="shared" si="335"/>
        <v>0</v>
      </c>
      <c r="F870">
        <f t="shared" si="325"/>
        <v>0</v>
      </c>
      <c r="G870">
        <f t="shared" si="326"/>
        <v>0</v>
      </c>
      <c r="H870">
        <f t="shared" si="327"/>
        <v>0</v>
      </c>
      <c r="I870">
        <f t="shared" si="336"/>
        <v>0</v>
      </c>
      <c r="J870">
        <f t="shared" si="337"/>
        <v>0</v>
      </c>
      <c r="K870">
        <f t="shared" si="338"/>
        <v>0</v>
      </c>
      <c r="L870">
        <f t="shared" si="339"/>
        <v>0</v>
      </c>
      <c r="M870">
        <f t="shared" si="340"/>
        <v>0</v>
      </c>
      <c r="N870">
        <f t="shared" si="341"/>
        <v>0</v>
      </c>
      <c r="O870">
        <f>IF($B$14,_xlfn.IFNA(INDEX(תמותה!$A$1:$E$121,MATCH(F870,תמותה!$A$1:A$121,0),IF($B$9="זכר",2,4)),1),0)</f>
        <v>0</v>
      </c>
      <c r="P870">
        <f>IF($B$14,_xlfn.IFNA(INDEX('שיפור תמותה'!$A$1:$E$8743,MATCH(F870&amp;G870,'שיפור תמותה'!$C$1:$C$8743,0),IF($B$9="זכר",4,5)),1),0)</f>
        <v>0</v>
      </c>
      <c r="Q870">
        <f>IF($B$14,_xlfn.IFNA(INDEX('שיפור תמותה'!$A$1:$E$8743,MATCH(F870&amp;G870-1,'שיפור תמותה'!$C$1:$C$8743,0),IF($B$9="זכר",4,5)),1),0)</f>
        <v>0</v>
      </c>
      <c r="R870">
        <f t="shared" si="328"/>
        <v>0</v>
      </c>
      <c r="S870">
        <f t="shared" si="329"/>
        <v>0</v>
      </c>
      <c r="T870">
        <f t="shared" si="342"/>
        <v>0</v>
      </c>
      <c r="U870">
        <f t="shared" si="330"/>
        <v>0</v>
      </c>
      <c r="V870">
        <f t="shared" si="331"/>
        <v>0</v>
      </c>
      <c r="W870">
        <f t="shared" si="343"/>
        <v>0</v>
      </c>
      <c r="X870">
        <f>IF($B$15,_xlfn.IFNA(INDEX(תמותה!$A$1:$E$121,MATCH(U870,תמותה!$A$1:A$121,0),IF($B$11="זכר",2,4)),1),0)</f>
        <v>0</v>
      </c>
      <c r="Y870">
        <f>IF($B$15,_xlfn.IFNA(INDEX('שיפור תמותה'!$A$1:$E$8743,MATCH(U870&amp;V870,'שיפור תמותה'!$C$1:$C$8743,0),IF($B$11="זכר",4,5)),1),0)</f>
        <v>0</v>
      </c>
      <c r="Z870">
        <f>IF($B$15,_xlfn.IFNA(INDEX('שיפור תמותה'!$A$1:$E$8743,MATCH(U870&amp;V870-1,'שיפור תמותה'!$C$1:$C$8743,0),IF($B$11="זכר",4,5)),1),0)</f>
        <v>0</v>
      </c>
      <c r="AA870">
        <f t="shared" si="332"/>
        <v>0</v>
      </c>
      <c r="AB870">
        <f t="shared" si="344"/>
        <v>0</v>
      </c>
      <c r="AC870">
        <f>IF($B$15,_xlfn.IFNA(INDEX(תמותה!$A$1:$E$121,MATCH(U870,תמותה!$A$1:A$121,0),IF($B$11="זכר",3,5)),1),0)</f>
        <v>0</v>
      </c>
      <c r="AD870">
        <f t="shared" si="333"/>
        <v>0</v>
      </c>
      <c r="AE870">
        <f t="shared" si="334"/>
        <v>0</v>
      </c>
      <c r="AF870">
        <f t="shared" si="345"/>
        <v>0</v>
      </c>
      <c r="AG870">
        <f t="shared" si="346"/>
        <v>0</v>
      </c>
      <c r="AH870">
        <f t="shared" si="347"/>
        <v>0</v>
      </c>
      <c r="AI870">
        <f t="shared" si="348"/>
        <v>0</v>
      </c>
      <c r="AJ870">
        <f t="shared" si="349"/>
        <v>0</v>
      </c>
    </row>
    <row r="871" spans="5:36" x14ac:dyDescent="0.2">
      <c r="E871">
        <f t="shared" si="335"/>
        <v>0</v>
      </c>
      <c r="F871">
        <f t="shared" si="325"/>
        <v>0</v>
      </c>
      <c r="G871">
        <f t="shared" si="326"/>
        <v>0</v>
      </c>
      <c r="H871">
        <f t="shared" si="327"/>
        <v>0</v>
      </c>
      <c r="I871">
        <f t="shared" si="336"/>
        <v>0</v>
      </c>
      <c r="J871">
        <f t="shared" si="337"/>
        <v>0</v>
      </c>
      <c r="K871">
        <f t="shared" si="338"/>
        <v>0</v>
      </c>
      <c r="L871">
        <f t="shared" si="339"/>
        <v>0</v>
      </c>
      <c r="M871">
        <f t="shared" si="340"/>
        <v>0</v>
      </c>
      <c r="N871">
        <f t="shared" si="341"/>
        <v>0</v>
      </c>
      <c r="O871">
        <f>IF($B$14,_xlfn.IFNA(INDEX(תמותה!$A$1:$E$121,MATCH(F871,תמותה!$A$1:A$121,0),IF($B$9="זכר",2,4)),1),0)</f>
        <v>0</v>
      </c>
      <c r="P871">
        <f>IF($B$14,_xlfn.IFNA(INDEX('שיפור תמותה'!$A$1:$E$8743,MATCH(F871&amp;G871,'שיפור תמותה'!$C$1:$C$8743,0),IF($B$9="זכר",4,5)),1),0)</f>
        <v>0</v>
      </c>
      <c r="Q871">
        <f>IF($B$14,_xlfn.IFNA(INDEX('שיפור תמותה'!$A$1:$E$8743,MATCH(F871&amp;G871-1,'שיפור תמותה'!$C$1:$C$8743,0),IF($B$9="זכר",4,5)),1),0)</f>
        <v>0</v>
      </c>
      <c r="R871">
        <f t="shared" si="328"/>
        <v>0</v>
      </c>
      <c r="S871">
        <f t="shared" si="329"/>
        <v>0</v>
      </c>
      <c r="T871">
        <f t="shared" si="342"/>
        <v>0</v>
      </c>
      <c r="U871">
        <f t="shared" si="330"/>
        <v>0</v>
      </c>
      <c r="V871">
        <f t="shared" si="331"/>
        <v>0</v>
      </c>
      <c r="W871">
        <f t="shared" si="343"/>
        <v>0</v>
      </c>
      <c r="X871">
        <f>IF($B$15,_xlfn.IFNA(INDEX(תמותה!$A$1:$E$121,MATCH(U871,תמותה!$A$1:A$121,0),IF($B$11="זכר",2,4)),1),0)</f>
        <v>0</v>
      </c>
      <c r="Y871">
        <f>IF($B$15,_xlfn.IFNA(INDEX('שיפור תמותה'!$A$1:$E$8743,MATCH(U871&amp;V871,'שיפור תמותה'!$C$1:$C$8743,0),IF($B$11="זכר",4,5)),1),0)</f>
        <v>0</v>
      </c>
      <c r="Z871">
        <f>IF($B$15,_xlfn.IFNA(INDEX('שיפור תמותה'!$A$1:$E$8743,MATCH(U871&amp;V871-1,'שיפור תמותה'!$C$1:$C$8743,0),IF($B$11="זכר",4,5)),1),0)</f>
        <v>0</v>
      </c>
      <c r="AA871">
        <f t="shared" si="332"/>
        <v>0</v>
      </c>
      <c r="AB871">
        <f t="shared" si="344"/>
        <v>0</v>
      </c>
      <c r="AC871">
        <f>IF($B$15,_xlfn.IFNA(INDEX(תמותה!$A$1:$E$121,MATCH(U871,תמותה!$A$1:A$121,0),IF($B$11="זכר",3,5)),1),0)</f>
        <v>0</v>
      </c>
      <c r="AD871">
        <f t="shared" si="333"/>
        <v>0</v>
      </c>
      <c r="AE871">
        <f t="shared" si="334"/>
        <v>0</v>
      </c>
      <c r="AF871">
        <f t="shared" si="345"/>
        <v>0</v>
      </c>
      <c r="AG871">
        <f t="shared" si="346"/>
        <v>0</v>
      </c>
      <c r="AH871">
        <f t="shared" si="347"/>
        <v>0</v>
      </c>
      <c r="AI871">
        <f t="shared" si="348"/>
        <v>0</v>
      </c>
      <c r="AJ871">
        <f t="shared" si="349"/>
        <v>0</v>
      </c>
    </row>
    <row r="872" spans="5:36" x14ac:dyDescent="0.2">
      <c r="E872">
        <f t="shared" si="335"/>
        <v>0</v>
      </c>
      <c r="F872">
        <f t="shared" si="325"/>
        <v>0</v>
      </c>
      <c r="G872">
        <f t="shared" si="326"/>
        <v>0</v>
      </c>
      <c r="H872">
        <f t="shared" si="327"/>
        <v>0</v>
      </c>
      <c r="I872">
        <f t="shared" si="336"/>
        <v>0</v>
      </c>
      <c r="J872">
        <f t="shared" si="337"/>
        <v>0</v>
      </c>
      <c r="K872">
        <f t="shared" si="338"/>
        <v>0</v>
      </c>
      <c r="L872">
        <f t="shared" si="339"/>
        <v>0</v>
      </c>
      <c r="M872">
        <f t="shared" si="340"/>
        <v>0</v>
      </c>
      <c r="N872">
        <f t="shared" si="341"/>
        <v>0</v>
      </c>
      <c r="O872">
        <f>IF($B$14,_xlfn.IFNA(INDEX(תמותה!$A$1:$E$121,MATCH(F872,תמותה!$A$1:A$121,0),IF($B$9="זכר",2,4)),1),0)</f>
        <v>0</v>
      </c>
      <c r="P872">
        <f>IF($B$14,_xlfn.IFNA(INDEX('שיפור תמותה'!$A$1:$E$8743,MATCH(F872&amp;G872,'שיפור תמותה'!$C$1:$C$8743,0),IF($B$9="זכר",4,5)),1),0)</f>
        <v>0</v>
      </c>
      <c r="Q872">
        <f>IF($B$14,_xlfn.IFNA(INDEX('שיפור תמותה'!$A$1:$E$8743,MATCH(F872&amp;G872-1,'שיפור תמותה'!$C$1:$C$8743,0),IF($B$9="זכר",4,5)),1),0)</f>
        <v>0</v>
      </c>
      <c r="R872">
        <f t="shared" si="328"/>
        <v>0</v>
      </c>
      <c r="S872">
        <f t="shared" si="329"/>
        <v>0</v>
      </c>
      <c r="T872">
        <f t="shared" si="342"/>
        <v>0</v>
      </c>
      <c r="U872">
        <f t="shared" si="330"/>
        <v>0</v>
      </c>
      <c r="V872">
        <f t="shared" si="331"/>
        <v>0</v>
      </c>
      <c r="W872">
        <f t="shared" si="343"/>
        <v>0</v>
      </c>
      <c r="X872">
        <f>IF($B$15,_xlfn.IFNA(INDEX(תמותה!$A$1:$E$121,MATCH(U872,תמותה!$A$1:A$121,0),IF($B$11="זכר",2,4)),1),0)</f>
        <v>0</v>
      </c>
      <c r="Y872">
        <f>IF($B$15,_xlfn.IFNA(INDEX('שיפור תמותה'!$A$1:$E$8743,MATCH(U872&amp;V872,'שיפור תמותה'!$C$1:$C$8743,0),IF($B$11="זכר",4,5)),1),0)</f>
        <v>0</v>
      </c>
      <c r="Z872">
        <f>IF($B$15,_xlfn.IFNA(INDEX('שיפור תמותה'!$A$1:$E$8743,MATCH(U872&amp;V872-1,'שיפור תמותה'!$C$1:$C$8743,0),IF($B$11="זכר",4,5)),1),0)</f>
        <v>0</v>
      </c>
      <c r="AA872">
        <f t="shared" si="332"/>
        <v>0</v>
      </c>
      <c r="AB872">
        <f t="shared" si="344"/>
        <v>0</v>
      </c>
      <c r="AC872">
        <f>IF($B$15,_xlfn.IFNA(INDEX(תמותה!$A$1:$E$121,MATCH(U872,תמותה!$A$1:A$121,0),IF($B$11="זכר",3,5)),1),0)</f>
        <v>0</v>
      </c>
      <c r="AD872">
        <f t="shared" si="333"/>
        <v>0</v>
      </c>
      <c r="AE872">
        <f t="shared" si="334"/>
        <v>0</v>
      </c>
      <c r="AF872">
        <f t="shared" si="345"/>
        <v>0</v>
      </c>
      <c r="AG872">
        <f t="shared" si="346"/>
        <v>0</v>
      </c>
      <c r="AH872">
        <f t="shared" si="347"/>
        <v>0</v>
      </c>
      <c r="AI872">
        <f t="shared" si="348"/>
        <v>0</v>
      </c>
      <c r="AJ872">
        <f t="shared" si="349"/>
        <v>0</v>
      </c>
    </row>
    <row r="873" spans="5:36" x14ac:dyDescent="0.2">
      <c r="E873">
        <f t="shared" si="335"/>
        <v>0</v>
      </c>
      <c r="F873">
        <f t="shared" si="325"/>
        <v>0</v>
      </c>
      <c r="G873">
        <f t="shared" si="326"/>
        <v>0</v>
      </c>
      <c r="H873">
        <f t="shared" si="327"/>
        <v>0</v>
      </c>
      <c r="I873">
        <f t="shared" si="336"/>
        <v>0</v>
      </c>
      <c r="J873">
        <f t="shared" si="337"/>
        <v>0</v>
      </c>
      <c r="K873">
        <f t="shared" si="338"/>
        <v>0</v>
      </c>
      <c r="L873">
        <f t="shared" si="339"/>
        <v>0</v>
      </c>
      <c r="M873">
        <f t="shared" si="340"/>
        <v>0</v>
      </c>
      <c r="N873">
        <f t="shared" si="341"/>
        <v>0</v>
      </c>
      <c r="O873">
        <f>IF($B$14,_xlfn.IFNA(INDEX(תמותה!$A$1:$E$121,MATCH(F873,תמותה!$A$1:A$121,0),IF($B$9="זכר",2,4)),1),0)</f>
        <v>0</v>
      </c>
      <c r="P873">
        <f>IF($B$14,_xlfn.IFNA(INDEX('שיפור תמותה'!$A$1:$E$8743,MATCH(F873&amp;G873,'שיפור תמותה'!$C$1:$C$8743,0),IF($B$9="זכר",4,5)),1),0)</f>
        <v>0</v>
      </c>
      <c r="Q873">
        <f>IF($B$14,_xlfn.IFNA(INDEX('שיפור תמותה'!$A$1:$E$8743,MATCH(F873&amp;G873-1,'שיפור תמותה'!$C$1:$C$8743,0),IF($B$9="זכר",4,5)),1),0)</f>
        <v>0</v>
      </c>
      <c r="R873">
        <f t="shared" si="328"/>
        <v>0</v>
      </c>
      <c r="S873">
        <f t="shared" si="329"/>
        <v>0</v>
      </c>
      <c r="T873">
        <f t="shared" si="342"/>
        <v>0</v>
      </c>
      <c r="U873">
        <f t="shared" si="330"/>
        <v>0</v>
      </c>
      <c r="V873">
        <f t="shared" si="331"/>
        <v>0</v>
      </c>
      <c r="W873">
        <f t="shared" si="343"/>
        <v>0</v>
      </c>
      <c r="X873">
        <f>IF($B$15,_xlfn.IFNA(INDEX(תמותה!$A$1:$E$121,MATCH(U873,תמותה!$A$1:A$121,0),IF($B$11="זכר",2,4)),1),0)</f>
        <v>0</v>
      </c>
      <c r="Y873">
        <f>IF($B$15,_xlfn.IFNA(INDEX('שיפור תמותה'!$A$1:$E$8743,MATCH(U873&amp;V873,'שיפור תמותה'!$C$1:$C$8743,0),IF($B$11="זכר",4,5)),1),0)</f>
        <v>0</v>
      </c>
      <c r="Z873">
        <f>IF($B$15,_xlfn.IFNA(INDEX('שיפור תמותה'!$A$1:$E$8743,MATCH(U873&amp;V873-1,'שיפור תמותה'!$C$1:$C$8743,0),IF($B$11="זכר",4,5)),1),0)</f>
        <v>0</v>
      </c>
      <c r="AA873">
        <f t="shared" si="332"/>
        <v>0</v>
      </c>
      <c r="AB873">
        <f t="shared" si="344"/>
        <v>0</v>
      </c>
      <c r="AC873">
        <f>IF($B$15,_xlfn.IFNA(INDEX(תמותה!$A$1:$E$121,MATCH(U873,תמותה!$A$1:A$121,0),IF($B$11="זכר",3,5)),1),0)</f>
        <v>0</v>
      </c>
      <c r="AD873">
        <f t="shared" si="333"/>
        <v>0</v>
      </c>
      <c r="AE873">
        <f t="shared" si="334"/>
        <v>0</v>
      </c>
      <c r="AF873">
        <f t="shared" si="345"/>
        <v>0</v>
      </c>
      <c r="AG873">
        <f t="shared" si="346"/>
        <v>0</v>
      </c>
      <c r="AH873">
        <f t="shared" si="347"/>
        <v>0</v>
      </c>
      <c r="AI873">
        <f t="shared" si="348"/>
        <v>0</v>
      </c>
      <c r="AJ873">
        <f t="shared" si="349"/>
        <v>0</v>
      </c>
    </row>
    <row r="874" spans="5:36" x14ac:dyDescent="0.2">
      <c r="E874">
        <f t="shared" si="335"/>
        <v>0</v>
      </c>
      <c r="F874">
        <f t="shared" si="325"/>
        <v>0</v>
      </c>
      <c r="G874">
        <f t="shared" si="326"/>
        <v>0</v>
      </c>
      <c r="H874">
        <f t="shared" si="327"/>
        <v>0</v>
      </c>
      <c r="I874">
        <f t="shared" si="336"/>
        <v>0</v>
      </c>
      <c r="J874">
        <f t="shared" si="337"/>
        <v>0</v>
      </c>
      <c r="K874">
        <f t="shared" si="338"/>
        <v>0</v>
      </c>
      <c r="L874">
        <f t="shared" si="339"/>
        <v>0</v>
      </c>
      <c r="M874">
        <f t="shared" si="340"/>
        <v>0</v>
      </c>
      <c r="N874">
        <f t="shared" si="341"/>
        <v>0</v>
      </c>
      <c r="O874">
        <f>IF($B$14,_xlfn.IFNA(INDEX(תמותה!$A$1:$E$121,MATCH(F874,תמותה!$A$1:A$121,0),IF($B$9="זכר",2,4)),1),0)</f>
        <v>0</v>
      </c>
      <c r="P874">
        <f>IF($B$14,_xlfn.IFNA(INDEX('שיפור תמותה'!$A$1:$E$8743,MATCH(F874&amp;G874,'שיפור תמותה'!$C$1:$C$8743,0),IF($B$9="זכר",4,5)),1),0)</f>
        <v>0</v>
      </c>
      <c r="Q874">
        <f>IF($B$14,_xlfn.IFNA(INDEX('שיפור תמותה'!$A$1:$E$8743,MATCH(F874&amp;G874-1,'שיפור תמותה'!$C$1:$C$8743,0),IF($B$9="זכר",4,5)),1),0)</f>
        <v>0</v>
      </c>
      <c r="R874">
        <f t="shared" si="328"/>
        <v>0</v>
      </c>
      <c r="S874">
        <f t="shared" si="329"/>
        <v>0</v>
      </c>
      <c r="T874">
        <f t="shared" si="342"/>
        <v>0</v>
      </c>
      <c r="U874">
        <f t="shared" si="330"/>
        <v>0</v>
      </c>
      <c r="V874">
        <f t="shared" si="331"/>
        <v>0</v>
      </c>
      <c r="W874">
        <f t="shared" si="343"/>
        <v>0</v>
      </c>
      <c r="X874">
        <f>IF($B$15,_xlfn.IFNA(INDEX(תמותה!$A$1:$E$121,MATCH(U874,תמותה!$A$1:A$121,0),IF($B$11="זכר",2,4)),1),0)</f>
        <v>0</v>
      </c>
      <c r="Y874">
        <f>IF($B$15,_xlfn.IFNA(INDEX('שיפור תמותה'!$A$1:$E$8743,MATCH(U874&amp;V874,'שיפור תמותה'!$C$1:$C$8743,0),IF($B$11="זכר",4,5)),1),0)</f>
        <v>0</v>
      </c>
      <c r="Z874">
        <f>IF($B$15,_xlfn.IFNA(INDEX('שיפור תמותה'!$A$1:$E$8743,MATCH(U874&amp;V874-1,'שיפור תמותה'!$C$1:$C$8743,0),IF($B$11="זכר",4,5)),1),0)</f>
        <v>0</v>
      </c>
      <c r="AA874">
        <f t="shared" si="332"/>
        <v>0</v>
      </c>
      <c r="AB874">
        <f t="shared" si="344"/>
        <v>0</v>
      </c>
      <c r="AC874">
        <f>IF($B$15,_xlfn.IFNA(INDEX(תמותה!$A$1:$E$121,MATCH(U874,תמותה!$A$1:A$121,0),IF($B$11="זכר",3,5)),1),0)</f>
        <v>0</v>
      </c>
      <c r="AD874">
        <f t="shared" si="333"/>
        <v>0</v>
      </c>
      <c r="AE874">
        <f t="shared" si="334"/>
        <v>0</v>
      </c>
      <c r="AF874">
        <f t="shared" si="345"/>
        <v>0</v>
      </c>
      <c r="AG874">
        <f t="shared" si="346"/>
        <v>0</v>
      </c>
      <c r="AH874">
        <f t="shared" si="347"/>
        <v>0</v>
      </c>
      <c r="AI874">
        <f t="shared" si="348"/>
        <v>0</v>
      </c>
      <c r="AJ874">
        <f t="shared" si="349"/>
        <v>0</v>
      </c>
    </row>
    <row r="875" spans="5:36" x14ac:dyDescent="0.2">
      <c r="E875">
        <f t="shared" si="335"/>
        <v>0</v>
      </c>
      <c r="F875">
        <f t="shared" si="325"/>
        <v>0</v>
      </c>
      <c r="G875">
        <f t="shared" si="326"/>
        <v>0</v>
      </c>
      <c r="H875">
        <f t="shared" si="327"/>
        <v>0</v>
      </c>
      <c r="I875">
        <f t="shared" si="336"/>
        <v>0</v>
      </c>
      <c r="J875">
        <f t="shared" si="337"/>
        <v>0</v>
      </c>
      <c r="K875">
        <f t="shared" si="338"/>
        <v>0</v>
      </c>
      <c r="L875">
        <f t="shared" si="339"/>
        <v>0</v>
      </c>
      <c r="M875">
        <f t="shared" si="340"/>
        <v>0</v>
      </c>
      <c r="N875">
        <f t="shared" si="341"/>
        <v>0</v>
      </c>
      <c r="O875">
        <f>IF($B$14,_xlfn.IFNA(INDEX(תמותה!$A$1:$E$121,MATCH(F875,תמותה!$A$1:A$121,0),IF($B$9="זכר",2,4)),1),0)</f>
        <v>0</v>
      </c>
      <c r="P875">
        <f>IF($B$14,_xlfn.IFNA(INDEX('שיפור תמותה'!$A$1:$E$8743,MATCH(F875&amp;G875,'שיפור תמותה'!$C$1:$C$8743,0),IF($B$9="זכר",4,5)),1),0)</f>
        <v>0</v>
      </c>
      <c r="Q875">
        <f>IF($B$14,_xlfn.IFNA(INDEX('שיפור תמותה'!$A$1:$E$8743,MATCH(F875&amp;G875-1,'שיפור תמותה'!$C$1:$C$8743,0),IF($B$9="זכר",4,5)),1),0)</f>
        <v>0</v>
      </c>
      <c r="R875">
        <f t="shared" si="328"/>
        <v>0</v>
      </c>
      <c r="S875">
        <f t="shared" si="329"/>
        <v>0</v>
      </c>
      <c r="T875">
        <f t="shared" si="342"/>
        <v>0</v>
      </c>
      <c r="U875">
        <f t="shared" si="330"/>
        <v>0</v>
      </c>
      <c r="V875">
        <f t="shared" si="331"/>
        <v>0</v>
      </c>
      <c r="W875">
        <f t="shared" si="343"/>
        <v>0</v>
      </c>
      <c r="X875">
        <f>IF($B$15,_xlfn.IFNA(INDEX(תמותה!$A$1:$E$121,MATCH(U875,תמותה!$A$1:A$121,0),IF($B$11="זכר",2,4)),1),0)</f>
        <v>0</v>
      </c>
      <c r="Y875">
        <f>IF($B$15,_xlfn.IFNA(INDEX('שיפור תמותה'!$A$1:$E$8743,MATCH(U875&amp;V875,'שיפור תמותה'!$C$1:$C$8743,0),IF($B$11="זכר",4,5)),1),0)</f>
        <v>0</v>
      </c>
      <c r="Z875">
        <f>IF($B$15,_xlfn.IFNA(INDEX('שיפור תמותה'!$A$1:$E$8743,MATCH(U875&amp;V875-1,'שיפור תמותה'!$C$1:$C$8743,0),IF($B$11="זכר",4,5)),1),0)</f>
        <v>0</v>
      </c>
      <c r="AA875">
        <f t="shared" si="332"/>
        <v>0</v>
      </c>
      <c r="AB875">
        <f t="shared" si="344"/>
        <v>0</v>
      </c>
      <c r="AC875">
        <f>IF($B$15,_xlfn.IFNA(INDEX(תמותה!$A$1:$E$121,MATCH(U875,תמותה!$A$1:A$121,0),IF($B$11="זכר",3,5)),1),0)</f>
        <v>0</v>
      </c>
      <c r="AD875">
        <f t="shared" si="333"/>
        <v>0</v>
      </c>
      <c r="AE875">
        <f t="shared" si="334"/>
        <v>0</v>
      </c>
      <c r="AF875">
        <f t="shared" si="345"/>
        <v>0</v>
      </c>
      <c r="AG875">
        <f t="shared" si="346"/>
        <v>0</v>
      </c>
      <c r="AH875">
        <f t="shared" si="347"/>
        <v>0</v>
      </c>
      <c r="AI875">
        <f t="shared" si="348"/>
        <v>0</v>
      </c>
      <c r="AJ875">
        <f t="shared" si="349"/>
        <v>0</v>
      </c>
    </row>
    <row r="876" spans="5:36" x14ac:dyDescent="0.2">
      <c r="E876">
        <f t="shared" si="335"/>
        <v>0</v>
      </c>
      <c r="F876">
        <f t="shared" si="325"/>
        <v>0</v>
      </c>
      <c r="G876">
        <f t="shared" si="326"/>
        <v>0</v>
      </c>
      <c r="H876">
        <f t="shared" si="327"/>
        <v>0</v>
      </c>
      <c r="I876">
        <f t="shared" si="336"/>
        <v>0</v>
      </c>
      <c r="J876">
        <f t="shared" si="337"/>
        <v>0</v>
      </c>
      <c r="K876">
        <f t="shared" si="338"/>
        <v>0</v>
      </c>
      <c r="L876">
        <f t="shared" si="339"/>
        <v>0</v>
      </c>
      <c r="M876">
        <f t="shared" si="340"/>
        <v>0</v>
      </c>
      <c r="N876">
        <f t="shared" si="341"/>
        <v>0</v>
      </c>
      <c r="O876">
        <f>IF($B$14,_xlfn.IFNA(INDEX(תמותה!$A$1:$E$121,MATCH(F876,תמותה!$A$1:A$121,0),IF($B$9="זכר",2,4)),1),0)</f>
        <v>0</v>
      </c>
      <c r="P876">
        <f>IF($B$14,_xlfn.IFNA(INDEX('שיפור תמותה'!$A$1:$E$8743,MATCH(F876&amp;G876,'שיפור תמותה'!$C$1:$C$8743,0),IF($B$9="זכר",4,5)),1),0)</f>
        <v>0</v>
      </c>
      <c r="Q876">
        <f>IF($B$14,_xlfn.IFNA(INDEX('שיפור תמותה'!$A$1:$E$8743,MATCH(F876&amp;G876-1,'שיפור תמותה'!$C$1:$C$8743,0),IF($B$9="זכר",4,5)),1),0)</f>
        <v>0</v>
      </c>
      <c r="R876">
        <f t="shared" si="328"/>
        <v>0</v>
      </c>
      <c r="S876">
        <f t="shared" si="329"/>
        <v>0</v>
      </c>
      <c r="T876">
        <f t="shared" si="342"/>
        <v>0</v>
      </c>
      <c r="U876">
        <f t="shared" si="330"/>
        <v>0</v>
      </c>
      <c r="V876">
        <f t="shared" si="331"/>
        <v>0</v>
      </c>
      <c r="W876">
        <f t="shared" si="343"/>
        <v>0</v>
      </c>
      <c r="X876">
        <f>IF($B$15,_xlfn.IFNA(INDEX(תמותה!$A$1:$E$121,MATCH(U876,תמותה!$A$1:A$121,0),IF($B$11="זכר",2,4)),1),0)</f>
        <v>0</v>
      </c>
      <c r="Y876">
        <f>IF($B$15,_xlfn.IFNA(INDEX('שיפור תמותה'!$A$1:$E$8743,MATCH(U876&amp;V876,'שיפור תמותה'!$C$1:$C$8743,0),IF($B$11="זכר",4,5)),1),0)</f>
        <v>0</v>
      </c>
      <c r="Z876">
        <f>IF($B$15,_xlfn.IFNA(INDEX('שיפור תמותה'!$A$1:$E$8743,MATCH(U876&amp;V876-1,'שיפור תמותה'!$C$1:$C$8743,0),IF($B$11="זכר",4,5)),1),0)</f>
        <v>0</v>
      </c>
      <c r="AA876">
        <f t="shared" si="332"/>
        <v>0</v>
      </c>
      <c r="AB876">
        <f t="shared" si="344"/>
        <v>0</v>
      </c>
      <c r="AC876">
        <f>IF($B$15,_xlfn.IFNA(INDEX(תמותה!$A$1:$E$121,MATCH(U876,תמותה!$A$1:A$121,0),IF($B$11="זכר",3,5)),1),0)</f>
        <v>0</v>
      </c>
      <c r="AD876">
        <f t="shared" si="333"/>
        <v>0</v>
      </c>
      <c r="AE876">
        <f t="shared" si="334"/>
        <v>0</v>
      </c>
      <c r="AF876">
        <f t="shared" si="345"/>
        <v>0</v>
      </c>
      <c r="AG876">
        <f t="shared" si="346"/>
        <v>0</v>
      </c>
      <c r="AH876">
        <f t="shared" si="347"/>
        <v>0</v>
      </c>
      <c r="AI876">
        <f t="shared" si="348"/>
        <v>0</v>
      </c>
      <c r="AJ876">
        <f t="shared" si="349"/>
        <v>0</v>
      </c>
    </row>
    <row r="877" spans="5:36" x14ac:dyDescent="0.2">
      <c r="E877">
        <f t="shared" si="335"/>
        <v>0</v>
      </c>
      <c r="F877">
        <f t="shared" si="325"/>
        <v>0</v>
      </c>
      <c r="G877">
        <f t="shared" si="326"/>
        <v>0</v>
      </c>
      <c r="H877">
        <f t="shared" si="327"/>
        <v>0</v>
      </c>
      <c r="I877">
        <f t="shared" si="336"/>
        <v>0</v>
      </c>
      <c r="J877">
        <f t="shared" si="337"/>
        <v>0</v>
      </c>
      <c r="K877">
        <f t="shared" si="338"/>
        <v>0</v>
      </c>
      <c r="L877">
        <f t="shared" si="339"/>
        <v>0</v>
      </c>
      <c r="M877">
        <f t="shared" si="340"/>
        <v>0</v>
      </c>
      <c r="N877">
        <f t="shared" si="341"/>
        <v>0</v>
      </c>
      <c r="O877">
        <f>IF($B$14,_xlfn.IFNA(INDEX(תמותה!$A$1:$E$121,MATCH(F877,תמותה!$A$1:A$121,0),IF($B$9="זכר",2,4)),1),0)</f>
        <v>0</v>
      </c>
      <c r="P877">
        <f>IF($B$14,_xlfn.IFNA(INDEX('שיפור תמותה'!$A$1:$E$8743,MATCH(F877&amp;G877,'שיפור תמותה'!$C$1:$C$8743,0),IF($B$9="זכר",4,5)),1),0)</f>
        <v>0</v>
      </c>
      <c r="Q877">
        <f>IF($B$14,_xlfn.IFNA(INDEX('שיפור תמותה'!$A$1:$E$8743,MATCH(F877&amp;G877-1,'שיפור תמותה'!$C$1:$C$8743,0),IF($B$9="זכר",4,5)),1),0)</f>
        <v>0</v>
      </c>
      <c r="R877">
        <f t="shared" si="328"/>
        <v>0</v>
      </c>
      <c r="S877">
        <f t="shared" si="329"/>
        <v>0</v>
      </c>
      <c r="T877">
        <f t="shared" si="342"/>
        <v>0</v>
      </c>
      <c r="U877">
        <f t="shared" si="330"/>
        <v>0</v>
      </c>
      <c r="V877">
        <f t="shared" si="331"/>
        <v>0</v>
      </c>
      <c r="W877">
        <f t="shared" si="343"/>
        <v>0</v>
      </c>
      <c r="X877">
        <f>IF($B$15,_xlfn.IFNA(INDEX(תמותה!$A$1:$E$121,MATCH(U877,תמותה!$A$1:A$121,0),IF($B$11="זכר",2,4)),1),0)</f>
        <v>0</v>
      </c>
      <c r="Y877">
        <f>IF($B$15,_xlfn.IFNA(INDEX('שיפור תמותה'!$A$1:$E$8743,MATCH(U877&amp;V877,'שיפור תמותה'!$C$1:$C$8743,0),IF($B$11="זכר",4,5)),1),0)</f>
        <v>0</v>
      </c>
      <c r="Z877">
        <f>IF($B$15,_xlfn.IFNA(INDEX('שיפור תמותה'!$A$1:$E$8743,MATCH(U877&amp;V877-1,'שיפור תמותה'!$C$1:$C$8743,0),IF($B$11="זכר",4,5)),1),0)</f>
        <v>0</v>
      </c>
      <c r="AA877">
        <f t="shared" si="332"/>
        <v>0</v>
      </c>
      <c r="AB877">
        <f t="shared" si="344"/>
        <v>0</v>
      </c>
      <c r="AC877">
        <f>IF($B$15,_xlfn.IFNA(INDEX(תמותה!$A$1:$E$121,MATCH(U877,תמותה!$A$1:A$121,0),IF($B$11="זכר",3,5)),1),0)</f>
        <v>0</v>
      </c>
      <c r="AD877">
        <f t="shared" si="333"/>
        <v>0</v>
      </c>
      <c r="AE877">
        <f t="shared" si="334"/>
        <v>0</v>
      </c>
      <c r="AF877">
        <f t="shared" si="345"/>
        <v>0</v>
      </c>
      <c r="AG877">
        <f t="shared" si="346"/>
        <v>0</v>
      </c>
      <c r="AH877">
        <f t="shared" si="347"/>
        <v>0</v>
      </c>
      <c r="AI877">
        <f t="shared" si="348"/>
        <v>0</v>
      </c>
      <c r="AJ877">
        <f t="shared" si="349"/>
        <v>0</v>
      </c>
    </row>
    <row r="878" spans="5:36" x14ac:dyDescent="0.2">
      <c r="E878">
        <f t="shared" si="335"/>
        <v>0</v>
      </c>
      <c r="F878">
        <f t="shared" si="325"/>
        <v>0</v>
      </c>
      <c r="G878">
        <f t="shared" si="326"/>
        <v>0</v>
      </c>
      <c r="H878">
        <f t="shared" si="327"/>
        <v>0</v>
      </c>
      <c r="I878">
        <f t="shared" si="336"/>
        <v>0</v>
      </c>
      <c r="J878">
        <f t="shared" si="337"/>
        <v>0</v>
      </c>
      <c r="K878">
        <f t="shared" si="338"/>
        <v>0</v>
      </c>
      <c r="L878">
        <f t="shared" si="339"/>
        <v>0</v>
      </c>
      <c r="M878">
        <f t="shared" si="340"/>
        <v>0</v>
      </c>
      <c r="N878">
        <f t="shared" si="341"/>
        <v>0</v>
      </c>
      <c r="O878">
        <f>IF($B$14,_xlfn.IFNA(INDEX(תמותה!$A$1:$E$121,MATCH(F878,תמותה!$A$1:A$121,0),IF($B$9="זכר",2,4)),1),0)</f>
        <v>0</v>
      </c>
      <c r="P878">
        <f>IF($B$14,_xlfn.IFNA(INDEX('שיפור תמותה'!$A$1:$E$8743,MATCH(F878&amp;G878,'שיפור תמותה'!$C$1:$C$8743,0),IF($B$9="זכר",4,5)),1),0)</f>
        <v>0</v>
      </c>
      <c r="Q878">
        <f>IF($B$14,_xlfn.IFNA(INDEX('שיפור תמותה'!$A$1:$E$8743,MATCH(F878&amp;G878-1,'שיפור תמותה'!$C$1:$C$8743,0),IF($B$9="זכר",4,5)),1),0)</f>
        <v>0</v>
      </c>
      <c r="R878">
        <f t="shared" si="328"/>
        <v>0</v>
      </c>
      <c r="S878">
        <f t="shared" si="329"/>
        <v>0</v>
      </c>
      <c r="T878">
        <f t="shared" si="342"/>
        <v>0</v>
      </c>
      <c r="U878">
        <f t="shared" si="330"/>
        <v>0</v>
      </c>
      <c r="V878">
        <f t="shared" si="331"/>
        <v>0</v>
      </c>
      <c r="W878">
        <f t="shared" si="343"/>
        <v>0</v>
      </c>
      <c r="X878">
        <f>IF($B$15,_xlfn.IFNA(INDEX(תמותה!$A$1:$E$121,MATCH(U878,תמותה!$A$1:A$121,0),IF($B$11="זכר",2,4)),1),0)</f>
        <v>0</v>
      </c>
      <c r="Y878">
        <f>IF($B$15,_xlfn.IFNA(INDEX('שיפור תמותה'!$A$1:$E$8743,MATCH(U878&amp;V878,'שיפור תמותה'!$C$1:$C$8743,0),IF($B$11="זכר",4,5)),1),0)</f>
        <v>0</v>
      </c>
      <c r="Z878">
        <f>IF($B$15,_xlfn.IFNA(INDEX('שיפור תמותה'!$A$1:$E$8743,MATCH(U878&amp;V878-1,'שיפור תמותה'!$C$1:$C$8743,0),IF($B$11="זכר",4,5)),1),0)</f>
        <v>0</v>
      </c>
      <c r="AA878">
        <f t="shared" si="332"/>
        <v>0</v>
      </c>
      <c r="AB878">
        <f t="shared" si="344"/>
        <v>0</v>
      </c>
      <c r="AC878">
        <f>IF($B$15,_xlfn.IFNA(INDEX(תמותה!$A$1:$E$121,MATCH(U878,תמותה!$A$1:A$121,0),IF($B$11="זכר",3,5)),1),0)</f>
        <v>0</v>
      </c>
      <c r="AD878">
        <f t="shared" si="333"/>
        <v>0</v>
      </c>
      <c r="AE878">
        <f t="shared" si="334"/>
        <v>0</v>
      </c>
      <c r="AF878">
        <f t="shared" si="345"/>
        <v>0</v>
      </c>
      <c r="AG878">
        <f t="shared" si="346"/>
        <v>0</v>
      </c>
      <c r="AH878">
        <f t="shared" si="347"/>
        <v>0</v>
      </c>
      <c r="AI878">
        <f t="shared" si="348"/>
        <v>0</v>
      </c>
      <c r="AJ878">
        <f t="shared" si="349"/>
        <v>0</v>
      </c>
    </row>
    <row r="879" spans="5:36" x14ac:dyDescent="0.2">
      <c r="E879">
        <f t="shared" si="335"/>
        <v>0</v>
      </c>
      <c r="F879">
        <f t="shared" si="325"/>
        <v>0</v>
      </c>
      <c r="G879">
        <f t="shared" si="326"/>
        <v>0</v>
      </c>
      <c r="H879">
        <f t="shared" si="327"/>
        <v>0</v>
      </c>
      <c r="I879">
        <f t="shared" si="336"/>
        <v>0</v>
      </c>
      <c r="J879">
        <f t="shared" si="337"/>
        <v>0</v>
      </c>
      <c r="K879">
        <f t="shared" si="338"/>
        <v>0</v>
      </c>
      <c r="L879">
        <f t="shared" si="339"/>
        <v>0</v>
      </c>
      <c r="M879">
        <f t="shared" si="340"/>
        <v>0</v>
      </c>
      <c r="N879">
        <f t="shared" si="341"/>
        <v>0</v>
      </c>
      <c r="O879">
        <f>IF($B$14,_xlfn.IFNA(INDEX(תמותה!$A$1:$E$121,MATCH(F879,תמותה!$A$1:A$121,0),IF($B$9="זכר",2,4)),1),0)</f>
        <v>0</v>
      </c>
      <c r="P879">
        <f>IF($B$14,_xlfn.IFNA(INDEX('שיפור תמותה'!$A$1:$E$8743,MATCH(F879&amp;G879,'שיפור תמותה'!$C$1:$C$8743,0),IF($B$9="זכר",4,5)),1),0)</f>
        <v>0</v>
      </c>
      <c r="Q879">
        <f>IF($B$14,_xlfn.IFNA(INDEX('שיפור תמותה'!$A$1:$E$8743,MATCH(F879&amp;G879-1,'שיפור תמותה'!$C$1:$C$8743,0),IF($B$9="זכר",4,5)),1),0)</f>
        <v>0</v>
      </c>
      <c r="R879">
        <f t="shared" si="328"/>
        <v>0</v>
      </c>
      <c r="S879">
        <f t="shared" si="329"/>
        <v>0</v>
      </c>
      <c r="T879">
        <f t="shared" si="342"/>
        <v>0</v>
      </c>
      <c r="U879">
        <f t="shared" si="330"/>
        <v>0</v>
      </c>
      <c r="V879">
        <f t="shared" si="331"/>
        <v>0</v>
      </c>
      <c r="W879">
        <f t="shared" si="343"/>
        <v>0</v>
      </c>
      <c r="X879">
        <f>IF($B$15,_xlfn.IFNA(INDEX(תמותה!$A$1:$E$121,MATCH(U879,תמותה!$A$1:A$121,0),IF($B$11="זכר",2,4)),1),0)</f>
        <v>0</v>
      </c>
      <c r="Y879">
        <f>IF($B$15,_xlfn.IFNA(INDEX('שיפור תמותה'!$A$1:$E$8743,MATCH(U879&amp;V879,'שיפור תמותה'!$C$1:$C$8743,0),IF($B$11="זכר",4,5)),1),0)</f>
        <v>0</v>
      </c>
      <c r="Z879">
        <f>IF($B$15,_xlfn.IFNA(INDEX('שיפור תמותה'!$A$1:$E$8743,MATCH(U879&amp;V879-1,'שיפור תמותה'!$C$1:$C$8743,0),IF($B$11="זכר",4,5)),1),0)</f>
        <v>0</v>
      </c>
      <c r="AA879">
        <f t="shared" si="332"/>
        <v>0</v>
      </c>
      <c r="AB879">
        <f t="shared" si="344"/>
        <v>0</v>
      </c>
      <c r="AC879">
        <f>IF($B$15,_xlfn.IFNA(INDEX(תמותה!$A$1:$E$121,MATCH(U879,תמותה!$A$1:A$121,0),IF($B$11="זכר",3,5)),1),0)</f>
        <v>0</v>
      </c>
      <c r="AD879">
        <f t="shared" si="333"/>
        <v>0</v>
      </c>
      <c r="AE879">
        <f t="shared" si="334"/>
        <v>0</v>
      </c>
      <c r="AF879">
        <f t="shared" si="345"/>
        <v>0</v>
      </c>
      <c r="AG879">
        <f t="shared" si="346"/>
        <v>0</v>
      </c>
      <c r="AH879">
        <f t="shared" si="347"/>
        <v>0</v>
      </c>
      <c r="AI879">
        <f t="shared" si="348"/>
        <v>0</v>
      </c>
      <c r="AJ879">
        <f t="shared" si="349"/>
        <v>0</v>
      </c>
    </row>
    <row r="880" spans="5:36" x14ac:dyDescent="0.2">
      <c r="E880">
        <f t="shared" si="335"/>
        <v>0</v>
      </c>
      <c r="F880">
        <f t="shared" si="325"/>
        <v>0</v>
      </c>
      <c r="G880">
        <f t="shared" si="326"/>
        <v>0</v>
      </c>
      <c r="H880">
        <f t="shared" si="327"/>
        <v>0</v>
      </c>
      <c r="I880">
        <f t="shared" si="336"/>
        <v>0</v>
      </c>
      <c r="J880">
        <f t="shared" si="337"/>
        <v>0</v>
      </c>
      <c r="K880">
        <f t="shared" si="338"/>
        <v>0</v>
      </c>
      <c r="L880">
        <f t="shared" si="339"/>
        <v>0</v>
      </c>
      <c r="M880">
        <f t="shared" si="340"/>
        <v>0</v>
      </c>
      <c r="N880">
        <f t="shared" si="341"/>
        <v>0</v>
      </c>
      <c r="O880">
        <f>IF($B$14,_xlfn.IFNA(INDEX(תמותה!$A$1:$E$121,MATCH(F880,תמותה!$A$1:A$121,0),IF($B$9="זכר",2,4)),1),0)</f>
        <v>0</v>
      </c>
      <c r="P880">
        <f>IF($B$14,_xlfn.IFNA(INDEX('שיפור תמותה'!$A$1:$E$8743,MATCH(F880&amp;G880,'שיפור תמותה'!$C$1:$C$8743,0),IF($B$9="זכר",4,5)),1),0)</f>
        <v>0</v>
      </c>
      <c r="Q880">
        <f>IF($B$14,_xlfn.IFNA(INDEX('שיפור תמותה'!$A$1:$E$8743,MATCH(F880&amp;G880-1,'שיפור תמותה'!$C$1:$C$8743,0),IF($B$9="זכר",4,5)),1),0)</f>
        <v>0</v>
      </c>
      <c r="R880">
        <f t="shared" si="328"/>
        <v>0</v>
      </c>
      <c r="S880">
        <f t="shared" si="329"/>
        <v>0</v>
      </c>
      <c r="T880">
        <f t="shared" si="342"/>
        <v>0</v>
      </c>
      <c r="U880">
        <f t="shared" si="330"/>
        <v>0</v>
      </c>
      <c r="V880">
        <f t="shared" si="331"/>
        <v>0</v>
      </c>
      <c r="W880">
        <f t="shared" si="343"/>
        <v>0</v>
      </c>
      <c r="X880">
        <f>IF($B$15,_xlfn.IFNA(INDEX(תמותה!$A$1:$E$121,MATCH(U880,תמותה!$A$1:A$121,0),IF($B$11="זכר",2,4)),1),0)</f>
        <v>0</v>
      </c>
      <c r="Y880">
        <f>IF($B$15,_xlfn.IFNA(INDEX('שיפור תמותה'!$A$1:$E$8743,MATCH(U880&amp;V880,'שיפור תמותה'!$C$1:$C$8743,0),IF($B$11="זכר",4,5)),1),0)</f>
        <v>0</v>
      </c>
      <c r="Z880">
        <f>IF($B$15,_xlfn.IFNA(INDEX('שיפור תמותה'!$A$1:$E$8743,MATCH(U880&amp;V880-1,'שיפור תמותה'!$C$1:$C$8743,0),IF($B$11="זכר",4,5)),1),0)</f>
        <v>0</v>
      </c>
      <c r="AA880">
        <f t="shared" si="332"/>
        <v>0</v>
      </c>
      <c r="AB880">
        <f t="shared" si="344"/>
        <v>0</v>
      </c>
      <c r="AC880">
        <f>IF($B$15,_xlfn.IFNA(INDEX(תמותה!$A$1:$E$121,MATCH(U880,תמותה!$A$1:A$121,0),IF($B$11="זכר",3,5)),1),0)</f>
        <v>0</v>
      </c>
      <c r="AD880">
        <f t="shared" si="333"/>
        <v>0</v>
      </c>
      <c r="AE880">
        <f t="shared" si="334"/>
        <v>0</v>
      </c>
      <c r="AF880">
        <f t="shared" si="345"/>
        <v>0</v>
      </c>
      <c r="AG880">
        <f t="shared" si="346"/>
        <v>0</v>
      </c>
      <c r="AH880">
        <f t="shared" si="347"/>
        <v>0</v>
      </c>
      <c r="AI880">
        <f t="shared" si="348"/>
        <v>0</v>
      </c>
      <c r="AJ880">
        <f t="shared" si="349"/>
        <v>0</v>
      </c>
    </row>
    <row r="881" spans="5:36" x14ac:dyDescent="0.2">
      <c r="E881">
        <f t="shared" si="335"/>
        <v>0</v>
      </c>
      <c r="F881">
        <f t="shared" si="325"/>
        <v>0</v>
      </c>
      <c r="G881">
        <f t="shared" si="326"/>
        <v>0</v>
      </c>
      <c r="H881">
        <f t="shared" si="327"/>
        <v>0</v>
      </c>
      <c r="I881">
        <f t="shared" si="336"/>
        <v>0</v>
      </c>
      <c r="J881">
        <f t="shared" si="337"/>
        <v>0</v>
      </c>
      <c r="K881">
        <f t="shared" si="338"/>
        <v>0</v>
      </c>
      <c r="L881">
        <f t="shared" si="339"/>
        <v>0</v>
      </c>
      <c r="M881">
        <f t="shared" si="340"/>
        <v>0</v>
      </c>
      <c r="N881">
        <f t="shared" si="341"/>
        <v>0</v>
      </c>
      <c r="O881">
        <f>IF($B$14,_xlfn.IFNA(INDEX(תמותה!$A$1:$E$121,MATCH(F881,תמותה!$A$1:A$121,0),IF($B$9="זכר",2,4)),1),0)</f>
        <v>0</v>
      </c>
      <c r="P881">
        <f>IF($B$14,_xlfn.IFNA(INDEX('שיפור תמותה'!$A$1:$E$8743,MATCH(F881&amp;G881,'שיפור תמותה'!$C$1:$C$8743,0),IF($B$9="זכר",4,5)),1),0)</f>
        <v>0</v>
      </c>
      <c r="Q881">
        <f>IF($B$14,_xlfn.IFNA(INDEX('שיפור תמותה'!$A$1:$E$8743,MATCH(F881&amp;G881-1,'שיפור תמותה'!$C$1:$C$8743,0),IF($B$9="זכר",4,5)),1),0)</f>
        <v>0</v>
      </c>
      <c r="R881">
        <f t="shared" si="328"/>
        <v>0</v>
      </c>
      <c r="S881">
        <f t="shared" si="329"/>
        <v>0</v>
      </c>
      <c r="T881">
        <f t="shared" si="342"/>
        <v>0</v>
      </c>
      <c r="U881">
        <f t="shared" si="330"/>
        <v>0</v>
      </c>
      <c r="V881">
        <f t="shared" si="331"/>
        <v>0</v>
      </c>
      <c r="W881">
        <f t="shared" si="343"/>
        <v>0</v>
      </c>
      <c r="X881">
        <f>IF($B$15,_xlfn.IFNA(INDEX(תמותה!$A$1:$E$121,MATCH(U881,תמותה!$A$1:A$121,0),IF($B$11="זכר",2,4)),1),0)</f>
        <v>0</v>
      </c>
      <c r="Y881">
        <f>IF($B$15,_xlfn.IFNA(INDEX('שיפור תמותה'!$A$1:$E$8743,MATCH(U881&amp;V881,'שיפור תמותה'!$C$1:$C$8743,0),IF($B$11="זכר",4,5)),1),0)</f>
        <v>0</v>
      </c>
      <c r="Z881">
        <f>IF($B$15,_xlfn.IFNA(INDEX('שיפור תמותה'!$A$1:$E$8743,MATCH(U881&amp;V881-1,'שיפור תמותה'!$C$1:$C$8743,0),IF($B$11="זכר",4,5)),1),0)</f>
        <v>0</v>
      </c>
      <c r="AA881">
        <f t="shared" si="332"/>
        <v>0</v>
      </c>
      <c r="AB881">
        <f t="shared" si="344"/>
        <v>0</v>
      </c>
      <c r="AC881">
        <f>IF($B$15,_xlfn.IFNA(INDEX(תמותה!$A$1:$E$121,MATCH(U881,תמותה!$A$1:A$121,0),IF($B$11="זכר",3,5)),1),0)</f>
        <v>0</v>
      </c>
      <c r="AD881">
        <f t="shared" si="333"/>
        <v>0</v>
      </c>
      <c r="AE881">
        <f t="shared" si="334"/>
        <v>0</v>
      </c>
      <c r="AF881">
        <f t="shared" si="345"/>
        <v>0</v>
      </c>
      <c r="AG881">
        <f t="shared" si="346"/>
        <v>0</v>
      </c>
      <c r="AH881">
        <f t="shared" si="347"/>
        <v>0</v>
      </c>
      <c r="AI881">
        <f t="shared" si="348"/>
        <v>0</v>
      </c>
      <c r="AJ881">
        <f t="shared" si="349"/>
        <v>0</v>
      </c>
    </row>
    <row r="882" spans="5:36" x14ac:dyDescent="0.2">
      <c r="E882">
        <f t="shared" si="335"/>
        <v>0</v>
      </c>
      <c r="F882">
        <f t="shared" si="325"/>
        <v>0</v>
      </c>
      <c r="G882">
        <f t="shared" si="326"/>
        <v>0</v>
      </c>
      <c r="H882">
        <f t="shared" si="327"/>
        <v>0</v>
      </c>
      <c r="I882">
        <f t="shared" si="336"/>
        <v>0</v>
      </c>
      <c r="J882">
        <f t="shared" si="337"/>
        <v>0</v>
      </c>
      <c r="K882">
        <f t="shared" si="338"/>
        <v>0</v>
      </c>
      <c r="L882">
        <f t="shared" si="339"/>
        <v>0</v>
      </c>
      <c r="M882">
        <f t="shared" si="340"/>
        <v>0</v>
      </c>
      <c r="N882">
        <f t="shared" si="341"/>
        <v>0</v>
      </c>
      <c r="O882">
        <f>IF($B$14,_xlfn.IFNA(INDEX(תמותה!$A$1:$E$121,MATCH(F882,תמותה!$A$1:A$121,0),IF($B$9="זכר",2,4)),1),0)</f>
        <v>0</v>
      </c>
      <c r="P882">
        <f>IF($B$14,_xlfn.IFNA(INDEX('שיפור תמותה'!$A$1:$E$8743,MATCH(F882&amp;G882,'שיפור תמותה'!$C$1:$C$8743,0),IF($B$9="זכר",4,5)),1),0)</f>
        <v>0</v>
      </c>
      <c r="Q882">
        <f>IF($B$14,_xlfn.IFNA(INDEX('שיפור תמותה'!$A$1:$E$8743,MATCH(F882&amp;G882-1,'שיפור תמותה'!$C$1:$C$8743,0),IF($B$9="זכר",4,5)),1),0)</f>
        <v>0</v>
      </c>
      <c r="R882">
        <f t="shared" si="328"/>
        <v>0</v>
      </c>
      <c r="S882">
        <f t="shared" si="329"/>
        <v>0</v>
      </c>
      <c r="T882">
        <f t="shared" si="342"/>
        <v>0</v>
      </c>
      <c r="U882">
        <f t="shared" si="330"/>
        <v>0</v>
      </c>
      <c r="V882">
        <f t="shared" si="331"/>
        <v>0</v>
      </c>
      <c r="W882">
        <f t="shared" si="343"/>
        <v>0</v>
      </c>
      <c r="X882">
        <f>IF($B$15,_xlfn.IFNA(INDEX(תמותה!$A$1:$E$121,MATCH(U882,תמותה!$A$1:A$121,0),IF($B$11="זכר",2,4)),1),0)</f>
        <v>0</v>
      </c>
      <c r="Y882">
        <f>IF($B$15,_xlfn.IFNA(INDEX('שיפור תמותה'!$A$1:$E$8743,MATCH(U882&amp;V882,'שיפור תמותה'!$C$1:$C$8743,0),IF($B$11="זכר",4,5)),1),0)</f>
        <v>0</v>
      </c>
      <c r="Z882">
        <f>IF($B$15,_xlfn.IFNA(INDEX('שיפור תמותה'!$A$1:$E$8743,MATCH(U882&amp;V882-1,'שיפור תמותה'!$C$1:$C$8743,0),IF($B$11="זכר",4,5)),1),0)</f>
        <v>0</v>
      </c>
      <c r="AA882">
        <f t="shared" si="332"/>
        <v>0</v>
      </c>
      <c r="AB882">
        <f t="shared" si="344"/>
        <v>0</v>
      </c>
      <c r="AC882">
        <f>IF($B$15,_xlfn.IFNA(INDEX(תמותה!$A$1:$E$121,MATCH(U882,תמותה!$A$1:A$121,0),IF($B$11="זכר",3,5)),1),0)</f>
        <v>0</v>
      </c>
      <c r="AD882">
        <f t="shared" si="333"/>
        <v>0</v>
      </c>
      <c r="AE882">
        <f t="shared" si="334"/>
        <v>0</v>
      </c>
      <c r="AF882">
        <f t="shared" si="345"/>
        <v>0</v>
      </c>
      <c r="AG882">
        <f t="shared" si="346"/>
        <v>0</v>
      </c>
      <c r="AH882">
        <f t="shared" si="347"/>
        <v>0</v>
      </c>
      <c r="AI882">
        <f t="shared" si="348"/>
        <v>0</v>
      </c>
      <c r="AJ882">
        <f t="shared" si="349"/>
        <v>0</v>
      </c>
    </row>
    <row r="883" spans="5:36" x14ac:dyDescent="0.2">
      <c r="E883">
        <f t="shared" si="335"/>
        <v>0</v>
      </c>
      <c r="F883">
        <f t="shared" si="325"/>
        <v>0</v>
      </c>
      <c r="G883">
        <f t="shared" si="326"/>
        <v>0</v>
      </c>
      <c r="H883">
        <f t="shared" si="327"/>
        <v>0</v>
      </c>
      <c r="I883">
        <f t="shared" si="336"/>
        <v>0</v>
      </c>
      <c r="J883">
        <f t="shared" si="337"/>
        <v>0</v>
      </c>
      <c r="K883">
        <f t="shared" si="338"/>
        <v>0</v>
      </c>
      <c r="L883">
        <f t="shared" si="339"/>
        <v>0</v>
      </c>
      <c r="M883">
        <f t="shared" si="340"/>
        <v>0</v>
      </c>
      <c r="N883">
        <f t="shared" si="341"/>
        <v>0</v>
      </c>
      <c r="O883">
        <f>IF($B$14,_xlfn.IFNA(INDEX(תמותה!$A$1:$E$121,MATCH(F883,תמותה!$A$1:A$121,0),IF($B$9="זכר",2,4)),1),0)</f>
        <v>0</v>
      </c>
      <c r="P883">
        <f>IF($B$14,_xlfn.IFNA(INDEX('שיפור תמותה'!$A$1:$E$8743,MATCH(F883&amp;G883,'שיפור תמותה'!$C$1:$C$8743,0),IF($B$9="זכר",4,5)),1),0)</f>
        <v>0</v>
      </c>
      <c r="Q883">
        <f>IF($B$14,_xlfn.IFNA(INDEX('שיפור תמותה'!$A$1:$E$8743,MATCH(F883&amp;G883-1,'שיפור תמותה'!$C$1:$C$8743,0),IF($B$9="זכר",4,5)),1),0)</f>
        <v>0</v>
      </c>
      <c r="R883">
        <f t="shared" si="328"/>
        <v>0</v>
      </c>
      <c r="S883">
        <f t="shared" si="329"/>
        <v>0</v>
      </c>
      <c r="T883">
        <f t="shared" si="342"/>
        <v>0</v>
      </c>
      <c r="U883">
        <f t="shared" si="330"/>
        <v>0</v>
      </c>
      <c r="V883">
        <f t="shared" si="331"/>
        <v>0</v>
      </c>
      <c r="W883">
        <f t="shared" si="343"/>
        <v>0</v>
      </c>
      <c r="X883">
        <f>IF($B$15,_xlfn.IFNA(INDEX(תמותה!$A$1:$E$121,MATCH(U883,תמותה!$A$1:A$121,0),IF($B$11="זכר",2,4)),1),0)</f>
        <v>0</v>
      </c>
      <c r="Y883">
        <f>IF($B$15,_xlfn.IFNA(INDEX('שיפור תמותה'!$A$1:$E$8743,MATCH(U883&amp;V883,'שיפור תמותה'!$C$1:$C$8743,0),IF($B$11="זכר",4,5)),1),0)</f>
        <v>0</v>
      </c>
      <c r="Z883">
        <f>IF($B$15,_xlfn.IFNA(INDEX('שיפור תמותה'!$A$1:$E$8743,MATCH(U883&amp;V883-1,'שיפור תמותה'!$C$1:$C$8743,0),IF($B$11="זכר",4,5)),1),0)</f>
        <v>0</v>
      </c>
      <c r="AA883">
        <f t="shared" si="332"/>
        <v>0</v>
      </c>
      <c r="AB883">
        <f t="shared" si="344"/>
        <v>0</v>
      </c>
      <c r="AC883">
        <f>IF($B$15,_xlfn.IFNA(INDEX(תמותה!$A$1:$E$121,MATCH(U883,תמותה!$A$1:A$121,0),IF($B$11="זכר",3,5)),1),0)</f>
        <v>0</v>
      </c>
      <c r="AD883">
        <f t="shared" si="333"/>
        <v>0</v>
      </c>
      <c r="AE883">
        <f t="shared" si="334"/>
        <v>0</v>
      </c>
      <c r="AF883">
        <f t="shared" si="345"/>
        <v>0</v>
      </c>
      <c r="AG883">
        <f t="shared" si="346"/>
        <v>0</v>
      </c>
      <c r="AH883">
        <f t="shared" si="347"/>
        <v>0</v>
      </c>
      <c r="AI883">
        <f t="shared" si="348"/>
        <v>0</v>
      </c>
      <c r="AJ883">
        <f t="shared" si="349"/>
        <v>0</v>
      </c>
    </row>
    <row r="884" spans="5:36" x14ac:dyDescent="0.2">
      <c r="E884">
        <f t="shared" si="335"/>
        <v>0</v>
      </c>
      <c r="F884">
        <f t="shared" si="325"/>
        <v>0</v>
      </c>
      <c r="G884">
        <f t="shared" si="326"/>
        <v>0</v>
      </c>
      <c r="H884">
        <f t="shared" si="327"/>
        <v>0</v>
      </c>
      <c r="I884">
        <f t="shared" si="336"/>
        <v>0</v>
      </c>
      <c r="J884">
        <f t="shared" si="337"/>
        <v>0</v>
      </c>
      <c r="K884">
        <f t="shared" si="338"/>
        <v>0</v>
      </c>
      <c r="L884">
        <f t="shared" si="339"/>
        <v>0</v>
      </c>
      <c r="M884">
        <f t="shared" si="340"/>
        <v>0</v>
      </c>
      <c r="N884">
        <f t="shared" si="341"/>
        <v>0</v>
      </c>
      <c r="O884">
        <f>IF($B$14,_xlfn.IFNA(INDEX(תמותה!$A$1:$E$121,MATCH(F884,תמותה!$A$1:A$121,0),IF($B$9="זכר",2,4)),1),0)</f>
        <v>0</v>
      </c>
      <c r="P884">
        <f>IF($B$14,_xlfn.IFNA(INDEX('שיפור תמותה'!$A$1:$E$8743,MATCH(F884&amp;G884,'שיפור תמותה'!$C$1:$C$8743,0),IF($B$9="זכר",4,5)),1),0)</f>
        <v>0</v>
      </c>
      <c r="Q884">
        <f>IF($B$14,_xlfn.IFNA(INDEX('שיפור תמותה'!$A$1:$E$8743,MATCH(F884&amp;G884-1,'שיפור תמותה'!$C$1:$C$8743,0),IF($B$9="זכר",4,5)),1),0)</f>
        <v>0</v>
      </c>
      <c r="R884">
        <f t="shared" si="328"/>
        <v>0</v>
      </c>
      <c r="S884">
        <f t="shared" si="329"/>
        <v>0</v>
      </c>
      <c r="T884">
        <f t="shared" si="342"/>
        <v>0</v>
      </c>
      <c r="U884">
        <f t="shared" si="330"/>
        <v>0</v>
      </c>
      <c r="V884">
        <f t="shared" si="331"/>
        <v>0</v>
      </c>
      <c r="W884">
        <f t="shared" si="343"/>
        <v>0</v>
      </c>
      <c r="X884">
        <f>IF($B$15,_xlfn.IFNA(INDEX(תמותה!$A$1:$E$121,MATCH(U884,תמותה!$A$1:A$121,0),IF($B$11="זכר",2,4)),1),0)</f>
        <v>0</v>
      </c>
      <c r="Y884">
        <f>IF($B$15,_xlfn.IFNA(INDEX('שיפור תמותה'!$A$1:$E$8743,MATCH(U884&amp;V884,'שיפור תמותה'!$C$1:$C$8743,0),IF($B$11="זכר",4,5)),1),0)</f>
        <v>0</v>
      </c>
      <c r="Z884">
        <f>IF($B$15,_xlfn.IFNA(INDEX('שיפור תמותה'!$A$1:$E$8743,MATCH(U884&amp;V884-1,'שיפור תמותה'!$C$1:$C$8743,0),IF($B$11="זכר",4,5)),1),0)</f>
        <v>0</v>
      </c>
      <c r="AA884">
        <f t="shared" si="332"/>
        <v>0</v>
      </c>
      <c r="AB884">
        <f t="shared" si="344"/>
        <v>0</v>
      </c>
      <c r="AC884">
        <f>IF($B$15,_xlfn.IFNA(INDEX(תמותה!$A$1:$E$121,MATCH(U884,תמותה!$A$1:A$121,0),IF($B$11="זכר",3,5)),1),0)</f>
        <v>0</v>
      </c>
      <c r="AD884">
        <f t="shared" si="333"/>
        <v>0</v>
      </c>
      <c r="AE884">
        <f t="shared" si="334"/>
        <v>0</v>
      </c>
      <c r="AF884">
        <f t="shared" si="345"/>
        <v>0</v>
      </c>
      <c r="AG884">
        <f t="shared" si="346"/>
        <v>0</v>
      </c>
      <c r="AH884">
        <f t="shared" si="347"/>
        <v>0</v>
      </c>
      <c r="AI884">
        <f t="shared" si="348"/>
        <v>0</v>
      </c>
      <c r="AJ884">
        <f t="shared" si="349"/>
        <v>0</v>
      </c>
    </row>
    <row r="885" spans="5:36" x14ac:dyDescent="0.2">
      <c r="E885">
        <f t="shared" si="335"/>
        <v>0</v>
      </c>
      <c r="F885">
        <f t="shared" si="325"/>
        <v>0</v>
      </c>
      <c r="G885">
        <f t="shared" si="326"/>
        <v>0</v>
      </c>
      <c r="H885">
        <f t="shared" si="327"/>
        <v>0</v>
      </c>
      <c r="I885">
        <f t="shared" si="336"/>
        <v>0</v>
      </c>
      <c r="J885">
        <f t="shared" si="337"/>
        <v>0</v>
      </c>
      <c r="K885">
        <f t="shared" si="338"/>
        <v>0</v>
      </c>
      <c r="L885">
        <f t="shared" si="339"/>
        <v>0</v>
      </c>
      <c r="M885">
        <f t="shared" si="340"/>
        <v>0</v>
      </c>
      <c r="N885">
        <f t="shared" si="341"/>
        <v>0</v>
      </c>
      <c r="O885">
        <f>IF($B$14,_xlfn.IFNA(INDEX(תמותה!$A$1:$E$121,MATCH(F885,תמותה!$A$1:A$121,0),IF($B$9="זכר",2,4)),1),0)</f>
        <v>0</v>
      </c>
      <c r="P885">
        <f>IF($B$14,_xlfn.IFNA(INDEX('שיפור תמותה'!$A$1:$E$8743,MATCH(F885&amp;G885,'שיפור תמותה'!$C$1:$C$8743,0),IF($B$9="זכר",4,5)),1),0)</f>
        <v>0</v>
      </c>
      <c r="Q885">
        <f>IF($B$14,_xlfn.IFNA(INDEX('שיפור תמותה'!$A$1:$E$8743,MATCH(F885&amp;G885-1,'שיפור תמותה'!$C$1:$C$8743,0),IF($B$9="זכר",4,5)),1),0)</f>
        <v>0</v>
      </c>
      <c r="R885">
        <f t="shared" si="328"/>
        <v>0</v>
      </c>
      <c r="S885">
        <f t="shared" si="329"/>
        <v>0</v>
      </c>
      <c r="T885">
        <f t="shared" si="342"/>
        <v>0</v>
      </c>
      <c r="U885">
        <f t="shared" si="330"/>
        <v>0</v>
      </c>
      <c r="V885">
        <f t="shared" si="331"/>
        <v>0</v>
      </c>
      <c r="W885">
        <f t="shared" si="343"/>
        <v>0</v>
      </c>
      <c r="X885">
        <f>IF($B$15,_xlfn.IFNA(INDEX(תמותה!$A$1:$E$121,MATCH(U885,תמותה!$A$1:A$121,0),IF($B$11="זכר",2,4)),1),0)</f>
        <v>0</v>
      </c>
      <c r="Y885">
        <f>IF($B$15,_xlfn.IFNA(INDEX('שיפור תמותה'!$A$1:$E$8743,MATCH(U885&amp;V885,'שיפור תמותה'!$C$1:$C$8743,0),IF($B$11="זכר",4,5)),1),0)</f>
        <v>0</v>
      </c>
      <c r="Z885">
        <f>IF($B$15,_xlfn.IFNA(INDEX('שיפור תמותה'!$A$1:$E$8743,MATCH(U885&amp;V885-1,'שיפור תמותה'!$C$1:$C$8743,0),IF($B$11="זכר",4,5)),1),0)</f>
        <v>0</v>
      </c>
      <c r="AA885">
        <f t="shared" si="332"/>
        <v>0</v>
      </c>
      <c r="AB885">
        <f t="shared" si="344"/>
        <v>0</v>
      </c>
      <c r="AC885">
        <f>IF($B$15,_xlfn.IFNA(INDEX(תמותה!$A$1:$E$121,MATCH(U885,תמותה!$A$1:A$121,0),IF($B$11="זכר",3,5)),1),0)</f>
        <v>0</v>
      </c>
      <c r="AD885">
        <f t="shared" si="333"/>
        <v>0</v>
      </c>
      <c r="AE885">
        <f t="shared" si="334"/>
        <v>0</v>
      </c>
      <c r="AF885">
        <f t="shared" si="345"/>
        <v>0</v>
      </c>
      <c r="AG885">
        <f t="shared" si="346"/>
        <v>0</v>
      </c>
      <c r="AH885">
        <f t="shared" si="347"/>
        <v>0</v>
      </c>
      <c r="AI885">
        <f t="shared" si="348"/>
        <v>0</v>
      </c>
      <c r="AJ885">
        <f t="shared" si="349"/>
        <v>0</v>
      </c>
    </row>
    <row r="886" spans="5:36" x14ac:dyDescent="0.2">
      <c r="E886">
        <f t="shared" si="335"/>
        <v>0</v>
      </c>
      <c r="F886">
        <f t="shared" si="325"/>
        <v>0</v>
      </c>
      <c r="G886">
        <f t="shared" si="326"/>
        <v>0</v>
      </c>
      <c r="H886">
        <f t="shared" si="327"/>
        <v>0</v>
      </c>
      <c r="I886">
        <f t="shared" si="336"/>
        <v>0</v>
      </c>
      <c r="J886">
        <f t="shared" si="337"/>
        <v>0</v>
      </c>
      <c r="K886">
        <f t="shared" si="338"/>
        <v>0</v>
      </c>
      <c r="L886">
        <f t="shared" si="339"/>
        <v>0</v>
      </c>
      <c r="M886">
        <f t="shared" si="340"/>
        <v>0</v>
      </c>
      <c r="N886">
        <f t="shared" si="341"/>
        <v>0</v>
      </c>
      <c r="O886">
        <f>IF($B$14,_xlfn.IFNA(INDEX(תמותה!$A$1:$E$121,MATCH(F886,תמותה!$A$1:A$121,0),IF($B$9="זכר",2,4)),1),0)</f>
        <v>0</v>
      </c>
      <c r="P886">
        <f>IF($B$14,_xlfn.IFNA(INDEX('שיפור תמותה'!$A$1:$E$8743,MATCH(F886&amp;G886,'שיפור תמותה'!$C$1:$C$8743,0),IF($B$9="זכר",4,5)),1),0)</f>
        <v>0</v>
      </c>
      <c r="Q886">
        <f>IF($B$14,_xlfn.IFNA(INDEX('שיפור תמותה'!$A$1:$E$8743,MATCH(F886&amp;G886-1,'שיפור תמותה'!$C$1:$C$8743,0),IF($B$9="זכר",4,5)),1),0)</f>
        <v>0</v>
      </c>
      <c r="R886">
        <f t="shared" si="328"/>
        <v>0</v>
      </c>
      <c r="S886">
        <f t="shared" si="329"/>
        <v>0</v>
      </c>
      <c r="T886">
        <f t="shared" si="342"/>
        <v>0</v>
      </c>
      <c r="U886">
        <f t="shared" si="330"/>
        <v>0</v>
      </c>
      <c r="V886">
        <f t="shared" si="331"/>
        <v>0</v>
      </c>
      <c r="W886">
        <f t="shared" si="343"/>
        <v>0</v>
      </c>
      <c r="X886">
        <f>IF($B$15,_xlfn.IFNA(INDEX(תמותה!$A$1:$E$121,MATCH(U886,תמותה!$A$1:A$121,0),IF($B$11="זכר",2,4)),1),0)</f>
        <v>0</v>
      </c>
      <c r="Y886">
        <f>IF($B$15,_xlfn.IFNA(INDEX('שיפור תמותה'!$A$1:$E$8743,MATCH(U886&amp;V886,'שיפור תמותה'!$C$1:$C$8743,0),IF($B$11="זכר",4,5)),1),0)</f>
        <v>0</v>
      </c>
      <c r="Z886">
        <f>IF($B$15,_xlfn.IFNA(INDEX('שיפור תמותה'!$A$1:$E$8743,MATCH(U886&amp;V886-1,'שיפור תמותה'!$C$1:$C$8743,0),IF($B$11="זכר",4,5)),1),0)</f>
        <v>0</v>
      </c>
      <c r="AA886">
        <f t="shared" si="332"/>
        <v>0</v>
      </c>
      <c r="AB886">
        <f t="shared" si="344"/>
        <v>0</v>
      </c>
      <c r="AC886">
        <f>IF($B$15,_xlfn.IFNA(INDEX(תמותה!$A$1:$E$121,MATCH(U886,תמותה!$A$1:A$121,0),IF($B$11="זכר",3,5)),1),0)</f>
        <v>0</v>
      </c>
      <c r="AD886">
        <f t="shared" si="333"/>
        <v>0</v>
      </c>
      <c r="AE886">
        <f t="shared" si="334"/>
        <v>0</v>
      </c>
      <c r="AF886">
        <f t="shared" si="345"/>
        <v>0</v>
      </c>
      <c r="AG886">
        <f t="shared" si="346"/>
        <v>0</v>
      </c>
      <c r="AH886">
        <f t="shared" si="347"/>
        <v>0</v>
      </c>
      <c r="AI886">
        <f t="shared" si="348"/>
        <v>0</v>
      </c>
      <c r="AJ886">
        <f t="shared" si="349"/>
        <v>0</v>
      </c>
    </row>
    <row r="887" spans="5:36" x14ac:dyDescent="0.2">
      <c r="E887">
        <f t="shared" si="335"/>
        <v>0</v>
      </c>
      <c r="F887">
        <f t="shared" si="325"/>
        <v>0</v>
      </c>
      <c r="G887">
        <f t="shared" si="326"/>
        <v>0</v>
      </c>
      <c r="H887">
        <f t="shared" si="327"/>
        <v>0</v>
      </c>
      <c r="I887">
        <f t="shared" si="336"/>
        <v>0</v>
      </c>
      <c r="J887">
        <f t="shared" si="337"/>
        <v>0</v>
      </c>
      <c r="K887">
        <f t="shared" si="338"/>
        <v>0</v>
      </c>
      <c r="L887">
        <f t="shared" si="339"/>
        <v>0</v>
      </c>
      <c r="M887">
        <f t="shared" si="340"/>
        <v>0</v>
      </c>
      <c r="N887">
        <f t="shared" si="341"/>
        <v>0</v>
      </c>
      <c r="O887">
        <f>IF($B$14,_xlfn.IFNA(INDEX(תמותה!$A$1:$E$121,MATCH(F887,תמותה!$A$1:A$121,0),IF($B$9="זכר",2,4)),1),0)</f>
        <v>0</v>
      </c>
      <c r="P887">
        <f>IF($B$14,_xlfn.IFNA(INDEX('שיפור תמותה'!$A$1:$E$8743,MATCH(F887&amp;G887,'שיפור תמותה'!$C$1:$C$8743,0),IF($B$9="זכר",4,5)),1),0)</f>
        <v>0</v>
      </c>
      <c r="Q887">
        <f>IF($B$14,_xlfn.IFNA(INDEX('שיפור תמותה'!$A$1:$E$8743,MATCH(F887&amp;G887-1,'שיפור תמותה'!$C$1:$C$8743,0),IF($B$9="זכר",4,5)),1),0)</f>
        <v>0</v>
      </c>
      <c r="R887">
        <f t="shared" si="328"/>
        <v>0</v>
      </c>
      <c r="S887">
        <f t="shared" si="329"/>
        <v>0</v>
      </c>
      <c r="T887">
        <f t="shared" si="342"/>
        <v>0</v>
      </c>
      <c r="U887">
        <f t="shared" si="330"/>
        <v>0</v>
      </c>
      <c r="V887">
        <f t="shared" si="331"/>
        <v>0</v>
      </c>
      <c r="W887">
        <f t="shared" si="343"/>
        <v>0</v>
      </c>
      <c r="X887">
        <f>IF($B$15,_xlfn.IFNA(INDEX(תמותה!$A$1:$E$121,MATCH(U887,תמותה!$A$1:A$121,0),IF($B$11="זכר",2,4)),1),0)</f>
        <v>0</v>
      </c>
      <c r="Y887">
        <f>IF($B$15,_xlfn.IFNA(INDEX('שיפור תמותה'!$A$1:$E$8743,MATCH(U887&amp;V887,'שיפור תמותה'!$C$1:$C$8743,0),IF($B$11="זכר",4,5)),1),0)</f>
        <v>0</v>
      </c>
      <c r="Z887">
        <f>IF($B$15,_xlfn.IFNA(INDEX('שיפור תמותה'!$A$1:$E$8743,MATCH(U887&amp;V887-1,'שיפור תמותה'!$C$1:$C$8743,0),IF($B$11="זכר",4,5)),1),0)</f>
        <v>0</v>
      </c>
      <c r="AA887">
        <f t="shared" si="332"/>
        <v>0</v>
      </c>
      <c r="AB887">
        <f t="shared" si="344"/>
        <v>0</v>
      </c>
      <c r="AC887">
        <f>IF($B$15,_xlfn.IFNA(INDEX(תמותה!$A$1:$E$121,MATCH(U887,תמותה!$A$1:A$121,0),IF($B$11="זכר",3,5)),1),0)</f>
        <v>0</v>
      </c>
      <c r="AD887">
        <f t="shared" si="333"/>
        <v>0</v>
      </c>
      <c r="AE887">
        <f t="shared" si="334"/>
        <v>0</v>
      </c>
      <c r="AF887">
        <f t="shared" si="345"/>
        <v>0</v>
      </c>
      <c r="AG887">
        <f t="shared" si="346"/>
        <v>0</v>
      </c>
      <c r="AH887">
        <f t="shared" si="347"/>
        <v>0</v>
      </c>
      <c r="AI887">
        <f t="shared" si="348"/>
        <v>0</v>
      </c>
      <c r="AJ887">
        <f t="shared" si="349"/>
        <v>0</v>
      </c>
    </row>
    <row r="888" spans="5:36" x14ac:dyDescent="0.2">
      <c r="E888">
        <f t="shared" si="335"/>
        <v>0</v>
      </c>
      <c r="F888">
        <f t="shared" si="325"/>
        <v>0</v>
      </c>
      <c r="G888">
        <f t="shared" si="326"/>
        <v>0</v>
      </c>
      <c r="H888">
        <f t="shared" si="327"/>
        <v>0</v>
      </c>
      <c r="I888">
        <f t="shared" si="336"/>
        <v>0</v>
      </c>
      <c r="J888">
        <f t="shared" si="337"/>
        <v>0</v>
      </c>
      <c r="K888">
        <f t="shared" si="338"/>
        <v>0</v>
      </c>
      <c r="L888">
        <f t="shared" si="339"/>
        <v>0</v>
      </c>
      <c r="M888">
        <f t="shared" si="340"/>
        <v>0</v>
      </c>
      <c r="N888">
        <f t="shared" si="341"/>
        <v>0</v>
      </c>
      <c r="O888">
        <f>IF($B$14,_xlfn.IFNA(INDEX(תמותה!$A$1:$E$121,MATCH(F888,תמותה!$A$1:A$121,0),IF($B$9="זכר",2,4)),1),0)</f>
        <v>0</v>
      </c>
      <c r="P888">
        <f>IF($B$14,_xlfn.IFNA(INDEX('שיפור תמותה'!$A$1:$E$8743,MATCH(F888&amp;G888,'שיפור תמותה'!$C$1:$C$8743,0),IF($B$9="זכר",4,5)),1),0)</f>
        <v>0</v>
      </c>
      <c r="Q888">
        <f>IF($B$14,_xlfn.IFNA(INDEX('שיפור תמותה'!$A$1:$E$8743,MATCH(F888&amp;G888-1,'שיפור תמותה'!$C$1:$C$8743,0),IF($B$9="זכר",4,5)),1),0)</f>
        <v>0</v>
      </c>
      <c r="R888">
        <f t="shared" si="328"/>
        <v>0</v>
      </c>
      <c r="S888">
        <f t="shared" si="329"/>
        <v>0</v>
      </c>
      <c r="T888">
        <f t="shared" si="342"/>
        <v>0</v>
      </c>
      <c r="U888">
        <f t="shared" si="330"/>
        <v>0</v>
      </c>
      <c r="V888">
        <f t="shared" si="331"/>
        <v>0</v>
      </c>
      <c r="W888">
        <f t="shared" si="343"/>
        <v>0</v>
      </c>
      <c r="X888">
        <f>IF($B$15,_xlfn.IFNA(INDEX(תמותה!$A$1:$E$121,MATCH(U888,תמותה!$A$1:A$121,0),IF($B$11="זכר",2,4)),1),0)</f>
        <v>0</v>
      </c>
      <c r="Y888">
        <f>IF($B$15,_xlfn.IFNA(INDEX('שיפור תמותה'!$A$1:$E$8743,MATCH(U888&amp;V888,'שיפור תמותה'!$C$1:$C$8743,0),IF($B$11="זכר",4,5)),1),0)</f>
        <v>0</v>
      </c>
      <c r="Z888">
        <f>IF($B$15,_xlfn.IFNA(INDEX('שיפור תמותה'!$A$1:$E$8743,MATCH(U888&amp;V888-1,'שיפור תמותה'!$C$1:$C$8743,0),IF($B$11="זכר",4,5)),1),0)</f>
        <v>0</v>
      </c>
      <c r="AA888">
        <f t="shared" si="332"/>
        <v>0</v>
      </c>
      <c r="AB888">
        <f t="shared" si="344"/>
        <v>0</v>
      </c>
      <c r="AC888">
        <f>IF($B$15,_xlfn.IFNA(INDEX(תמותה!$A$1:$E$121,MATCH(U888,תמותה!$A$1:A$121,0),IF($B$11="זכר",3,5)),1),0)</f>
        <v>0</v>
      </c>
      <c r="AD888">
        <f t="shared" si="333"/>
        <v>0</v>
      </c>
      <c r="AE888">
        <f t="shared" si="334"/>
        <v>0</v>
      </c>
      <c r="AF888">
        <f t="shared" si="345"/>
        <v>0</v>
      </c>
      <c r="AG888">
        <f t="shared" si="346"/>
        <v>0</v>
      </c>
      <c r="AH888">
        <f t="shared" si="347"/>
        <v>0</v>
      </c>
      <c r="AI888">
        <f t="shared" si="348"/>
        <v>0</v>
      </c>
      <c r="AJ888">
        <f t="shared" si="349"/>
        <v>0</v>
      </c>
    </row>
    <row r="889" spans="5:36" x14ac:dyDescent="0.2">
      <c r="E889">
        <f t="shared" si="335"/>
        <v>0</v>
      </c>
      <c r="F889">
        <f t="shared" si="325"/>
        <v>0</v>
      </c>
      <c r="G889">
        <f t="shared" si="326"/>
        <v>0</v>
      </c>
      <c r="H889">
        <f t="shared" si="327"/>
        <v>0</v>
      </c>
      <c r="I889">
        <f t="shared" si="336"/>
        <v>0</v>
      </c>
      <c r="J889">
        <f t="shared" si="337"/>
        <v>0</v>
      </c>
      <c r="K889">
        <f t="shared" si="338"/>
        <v>0</v>
      </c>
      <c r="L889">
        <f t="shared" si="339"/>
        <v>0</v>
      </c>
      <c r="M889">
        <f t="shared" si="340"/>
        <v>0</v>
      </c>
      <c r="N889">
        <f t="shared" si="341"/>
        <v>0</v>
      </c>
      <c r="O889">
        <f>IF($B$14,_xlfn.IFNA(INDEX(תמותה!$A$1:$E$121,MATCH(F889,תמותה!$A$1:A$121,0),IF($B$9="זכר",2,4)),1),0)</f>
        <v>0</v>
      </c>
      <c r="P889">
        <f>IF($B$14,_xlfn.IFNA(INDEX('שיפור תמותה'!$A$1:$E$8743,MATCH(F889&amp;G889,'שיפור תמותה'!$C$1:$C$8743,0),IF($B$9="זכר",4,5)),1),0)</f>
        <v>0</v>
      </c>
      <c r="Q889">
        <f>IF($B$14,_xlfn.IFNA(INDEX('שיפור תמותה'!$A$1:$E$8743,MATCH(F889&amp;G889-1,'שיפור תמותה'!$C$1:$C$8743,0),IF($B$9="זכר",4,5)),1),0)</f>
        <v>0</v>
      </c>
      <c r="R889">
        <f t="shared" si="328"/>
        <v>0</v>
      </c>
      <c r="S889">
        <f t="shared" si="329"/>
        <v>0</v>
      </c>
      <c r="T889">
        <f t="shared" si="342"/>
        <v>0</v>
      </c>
      <c r="U889">
        <f t="shared" si="330"/>
        <v>0</v>
      </c>
      <c r="V889">
        <f t="shared" si="331"/>
        <v>0</v>
      </c>
      <c r="W889">
        <f t="shared" si="343"/>
        <v>0</v>
      </c>
      <c r="X889">
        <f>IF($B$15,_xlfn.IFNA(INDEX(תמותה!$A$1:$E$121,MATCH(U889,תמותה!$A$1:A$121,0),IF($B$11="זכר",2,4)),1),0)</f>
        <v>0</v>
      </c>
      <c r="Y889">
        <f>IF($B$15,_xlfn.IFNA(INDEX('שיפור תמותה'!$A$1:$E$8743,MATCH(U889&amp;V889,'שיפור תמותה'!$C$1:$C$8743,0),IF($B$11="זכר",4,5)),1),0)</f>
        <v>0</v>
      </c>
      <c r="Z889">
        <f>IF($B$15,_xlfn.IFNA(INDEX('שיפור תמותה'!$A$1:$E$8743,MATCH(U889&amp;V889-1,'שיפור תמותה'!$C$1:$C$8743,0),IF($B$11="זכר",4,5)),1),0)</f>
        <v>0</v>
      </c>
      <c r="AA889">
        <f t="shared" si="332"/>
        <v>0</v>
      </c>
      <c r="AB889">
        <f t="shared" si="344"/>
        <v>0</v>
      </c>
      <c r="AC889">
        <f>IF($B$15,_xlfn.IFNA(INDEX(תמותה!$A$1:$E$121,MATCH(U889,תמותה!$A$1:A$121,0),IF($B$11="זכר",3,5)),1),0)</f>
        <v>0</v>
      </c>
      <c r="AD889">
        <f t="shared" si="333"/>
        <v>0</v>
      </c>
      <c r="AE889">
        <f t="shared" si="334"/>
        <v>0</v>
      </c>
      <c r="AF889">
        <f t="shared" si="345"/>
        <v>0</v>
      </c>
      <c r="AG889">
        <f t="shared" si="346"/>
        <v>0</v>
      </c>
      <c r="AH889">
        <f t="shared" si="347"/>
        <v>0</v>
      </c>
      <c r="AI889">
        <f t="shared" si="348"/>
        <v>0</v>
      </c>
      <c r="AJ889">
        <f t="shared" si="349"/>
        <v>0</v>
      </c>
    </row>
    <row r="890" spans="5:36" x14ac:dyDescent="0.2">
      <c r="E890">
        <f t="shared" si="335"/>
        <v>0</v>
      </c>
      <c r="F890">
        <f t="shared" si="325"/>
        <v>0</v>
      </c>
      <c r="G890">
        <f t="shared" si="326"/>
        <v>0</v>
      </c>
      <c r="H890">
        <f t="shared" si="327"/>
        <v>0</v>
      </c>
      <c r="I890">
        <f t="shared" si="336"/>
        <v>0</v>
      </c>
      <c r="J890">
        <f t="shared" si="337"/>
        <v>0</v>
      </c>
      <c r="K890">
        <f t="shared" si="338"/>
        <v>0</v>
      </c>
      <c r="L890">
        <f t="shared" si="339"/>
        <v>0</v>
      </c>
      <c r="M890">
        <f t="shared" si="340"/>
        <v>0</v>
      </c>
      <c r="N890">
        <f t="shared" si="341"/>
        <v>0</v>
      </c>
      <c r="O890">
        <f>IF($B$14,_xlfn.IFNA(INDEX(תמותה!$A$1:$E$121,MATCH(F890,תמותה!$A$1:A$121,0),IF($B$9="זכר",2,4)),1),0)</f>
        <v>0</v>
      </c>
      <c r="P890">
        <f>IF($B$14,_xlfn.IFNA(INDEX('שיפור תמותה'!$A$1:$E$8743,MATCH(F890&amp;G890,'שיפור תמותה'!$C$1:$C$8743,0),IF($B$9="זכר",4,5)),1),0)</f>
        <v>0</v>
      </c>
      <c r="Q890">
        <f>IF($B$14,_xlfn.IFNA(INDEX('שיפור תמותה'!$A$1:$E$8743,MATCH(F890&amp;G890-1,'שיפור תמותה'!$C$1:$C$8743,0),IF($B$9="זכר",4,5)),1),0)</f>
        <v>0</v>
      </c>
      <c r="R890">
        <f t="shared" si="328"/>
        <v>0</v>
      </c>
      <c r="S890">
        <f t="shared" si="329"/>
        <v>0</v>
      </c>
      <c r="T890">
        <f t="shared" si="342"/>
        <v>0</v>
      </c>
      <c r="U890">
        <f t="shared" si="330"/>
        <v>0</v>
      </c>
      <c r="V890">
        <f t="shared" si="331"/>
        <v>0</v>
      </c>
      <c r="W890">
        <f t="shared" si="343"/>
        <v>0</v>
      </c>
      <c r="X890">
        <f>IF($B$15,_xlfn.IFNA(INDEX(תמותה!$A$1:$E$121,MATCH(U890,תמותה!$A$1:A$121,0),IF($B$11="זכר",2,4)),1),0)</f>
        <v>0</v>
      </c>
      <c r="Y890">
        <f>IF($B$15,_xlfn.IFNA(INDEX('שיפור תמותה'!$A$1:$E$8743,MATCH(U890&amp;V890,'שיפור תמותה'!$C$1:$C$8743,0),IF($B$11="זכר",4,5)),1),0)</f>
        <v>0</v>
      </c>
      <c r="Z890">
        <f>IF($B$15,_xlfn.IFNA(INDEX('שיפור תמותה'!$A$1:$E$8743,MATCH(U890&amp;V890-1,'שיפור תמותה'!$C$1:$C$8743,0),IF($B$11="זכר",4,5)),1),0)</f>
        <v>0</v>
      </c>
      <c r="AA890">
        <f t="shared" si="332"/>
        <v>0</v>
      </c>
      <c r="AB890">
        <f t="shared" si="344"/>
        <v>0</v>
      </c>
      <c r="AC890">
        <f>IF($B$15,_xlfn.IFNA(INDEX(תמותה!$A$1:$E$121,MATCH(U890,תמותה!$A$1:A$121,0),IF($B$11="זכר",3,5)),1),0)</f>
        <v>0</v>
      </c>
      <c r="AD890">
        <f t="shared" si="333"/>
        <v>0</v>
      </c>
      <c r="AE890">
        <f t="shared" si="334"/>
        <v>0</v>
      </c>
      <c r="AF890">
        <f t="shared" si="345"/>
        <v>0</v>
      </c>
      <c r="AG890">
        <f t="shared" si="346"/>
        <v>0</v>
      </c>
      <c r="AH890">
        <f t="shared" si="347"/>
        <v>0</v>
      </c>
      <c r="AI890">
        <f t="shared" si="348"/>
        <v>0</v>
      </c>
      <c r="AJ890">
        <f t="shared" si="349"/>
        <v>0</v>
      </c>
    </row>
    <row r="891" spans="5:36" x14ac:dyDescent="0.2">
      <c r="E891">
        <f t="shared" si="335"/>
        <v>0</v>
      </c>
      <c r="F891">
        <f t="shared" si="325"/>
        <v>0</v>
      </c>
      <c r="G891">
        <f t="shared" si="326"/>
        <v>0</v>
      </c>
      <c r="H891">
        <f t="shared" si="327"/>
        <v>0</v>
      </c>
      <c r="I891">
        <f t="shared" si="336"/>
        <v>0</v>
      </c>
      <c r="J891">
        <f t="shared" si="337"/>
        <v>0</v>
      </c>
      <c r="K891">
        <f t="shared" si="338"/>
        <v>0</v>
      </c>
      <c r="L891">
        <f t="shared" si="339"/>
        <v>0</v>
      </c>
      <c r="M891">
        <f t="shared" si="340"/>
        <v>0</v>
      </c>
      <c r="N891">
        <f t="shared" si="341"/>
        <v>0</v>
      </c>
      <c r="O891">
        <f>IF($B$14,_xlfn.IFNA(INDEX(תמותה!$A$1:$E$121,MATCH(F891,תמותה!$A$1:A$121,0),IF($B$9="זכר",2,4)),1),0)</f>
        <v>0</v>
      </c>
      <c r="P891">
        <f>IF($B$14,_xlfn.IFNA(INDEX('שיפור תמותה'!$A$1:$E$8743,MATCH(F891&amp;G891,'שיפור תמותה'!$C$1:$C$8743,0),IF($B$9="זכר",4,5)),1),0)</f>
        <v>0</v>
      </c>
      <c r="Q891">
        <f>IF($B$14,_xlfn.IFNA(INDEX('שיפור תמותה'!$A$1:$E$8743,MATCH(F891&amp;G891-1,'שיפור תמותה'!$C$1:$C$8743,0),IF($B$9="זכר",4,5)),1),0)</f>
        <v>0</v>
      </c>
      <c r="R891">
        <f t="shared" si="328"/>
        <v>0</v>
      </c>
      <c r="S891">
        <f t="shared" si="329"/>
        <v>0</v>
      </c>
      <c r="T891">
        <f t="shared" si="342"/>
        <v>0</v>
      </c>
      <c r="U891">
        <f t="shared" si="330"/>
        <v>0</v>
      </c>
      <c r="V891">
        <f t="shared" si="331"/>
        <v>0</v>
      </c>
      <c r="W891">
        <f t="shared" si="343"/>
        <v>0</v>
      </c>
      <c r="X891">
        <f>IF($B$15,_xlfn.IFNA(INDEX(תמותה!$A$1:$E$121,MATCH(U891,תמותה!$A$1:A$121,0),IF($B$11="זכר",2,4)),1),0)</f>
        <v>0</v>
      </c>
      <c r="Y891">
        <f>IF($B$15,_xlfn.IFNA(INDEX('שיפור תמותה'!$A$1:$E$8743,MATCH(U891&amp;V891,'שיפור תמותה'!$C$1:$C$8743,0),IF($B$11="זכר",4,5)),1),0)</f>
        <v>0</v>
      </c>
      <c r="Z891">
        <f>IF($B$15,_xlfn.IFNA(INDEX('שיפור תמותה'!$A$1:$E$8743,MATCH(U891&amp;V891-1,'שיפור תמותה'!$C$1:$C$8743,0),IF($B$11="זכר",4,5)),1),0)</f>
        <v>0</v>
      </c>
      <c r="AA891">
        <f t="shared" si="332"/>
        <v>0</v>
      </c>
      <c r="AB891">
        <f t="shared" si="344"/>
        <v>0</v>
      </c>
      <c r="AC891">
        <f>IF($B$15,_xlfn.IFNA(INDEX(תמותה!$A$1:$E$121,MATCH(U891,תמותה!$A$1:A$121,0),IF($B$11="זכר",3,5)),1),0)</f>
        <v>0</v>
      </c>
      <c r="AD891">
        <f t="shared" si="333"/>
        <v>0</v>
      </c>
      <c r="AE891">
        <f t="shared" si="334"/>
        <v>0</v>
      </c>
      <c r="AF891">
        <f t="shared" si="345"/>
        <v>0</v>
      </c>
      <c r="AG891">
        <f t="shared" si="346"/>
        <v>0</v>
      </c>
      <c r="AH891">
        <f t="shared" si="347"/>
        <v>0</v>
      </c>
      <c r="AI891">
        <f t="shared" si="348"/>
        <v>0</v>
      </c>
      <c r="AJ891">
        <f t="shared" si="349"/>
        <v>0</v>
      </c>
    </row>
    <row r="892" spans="5:36" x14ac:dyDescent="0.2">
      <c r="E892">
        <f t="shared" si="335"/>
        <v>0</v>
      </c>
      <c r="F892">
        <f t="shared" si="325"/>
        <v>0</v>
      </c>
      <c r="G892">
        <f t="shared" si="326"/>
        <v>0</v>
      </c>
      <c r="H892">
        <f t="shared" si="327"/>
        <v>0</v>
      </c>
      <c r="I892">
        <f t="shared" si="336"/>
        <v>0</v>
      </c>
      <c r="J892">
        <f t="shared" si="337"/>
        <v>0</v>
      </c>
      <c r="K892">
        <f t="shared" si="338"/>
        <v>0</v>
      </c>
      <c r="L892">
        <f t="shared" si="339"/>
        <v>0</v>
      </c>
      <c r="M892">
        <f t="shared" si="340"/>
        <v>0</v>
      </c>
      <c r="N892">
        <f t="shared" si="341"/>
        <v>0</v>
      </c>
      <c r="O892">
        <f>IF($B$14,_xlfn.IFNA(INDEX(תמותה!$A$1:$E$121,MATCH(F892,תמותה!$A$1:A$121,0),IF($B$9="זכר",2,4)),1),0)</f>
        <v>0</v>
      </c>
      <c r="P892">
        <f>IF($B$14,_xlfn.IFNA(INDEX('שיפור תמותה'!$A$1:$E$8743,MATCH(F892&amp;G892,'שיפור תמותה'!$C$1:$C$8743,0),IF($B$9="זכר",4,5)),1),0)</f>
        <v>0</v>
      </c>
      <c r="Q892">
        <f>IF($B$14,_xlfn.IFNA(INDEX('שיפור תמותה'!$A$1:$E$8743,MATCH(F892&amp;G892-1,'שיפור תמותה'!$C$1:$C$8743,0),IF($B$9="זכר",4,5)),1),0)</f>
        <v>0</v>
      </c>
      <c r="R892">
        <f t="shared" si="328"/>
        <v>0</v>
      </c>
      <c r="S892">
        <f t="shared" si="329"/>
        <v>0</v>
      </c>
      <c r="T892">
        <f t="shared" si="342"/>
        <v>0</v>
      </c>
      <c r="U892">
        <f t="shared" si="330"/>
        <v>0</v>
      </c>
      <c r="V892">
        <f t="shared" si="331"/>
        <v>0</v>
      </c>
      <c r="W892">
        <f t="shared" si="343"/>
        <v>0</v>
      </c>
      <c r="X892">
        <f>IF($B$15,_xlfn.IFNA(INDEX(תמותה!$A$1:$E$121,MATCH(U892,תמותה!$A$1:A$121,0),IF($B$11="זכר",2,4)),1),0)</f>
        <v>0</v>
      </c>
      <c r="Y892">
        <f>IF($B$15,_xlfn.IFNA(INDEX('שיפור תמותה'!$A$1:$E$8743,MATCH(U892&amp;V892,'שיפור תמותה'!$C$1:$C$8743,0),IF($B$11="זכר",4,5)),1),0)</f>
        <v>0</v>
      </c>
      <c r="Z892">
        <f>IF($B$15,_xlfn.IFNA(INDEX('שיפור תמותה'!$A$1:$E$8743,MATCH(U892&amp;V892-1,'שיפור תמותה'!$C$1:$C$8743,0),IF($B$11="זכר",4,5)),1),0)</f>
        <v>0</v>
      </c>
      <c r="AA892">
        <f t="shared" si="332"/>
        <v>0</v>
      </c>
      <c r="AB892">
        <f t="shared" si="344"/>
        <v>0</v>
      </c>
      <c r="AC892">
        <f>IF($B$15,_xlfn.IFNA(INDEX(תמותה!$A$1:$E$121,MATCH(U892,תמותה!$A$1:A$121,0),IF($B$11="זכר",3,5)),1),0)</f>
        <v>0</v>
      </c>
      <c r="AD892">
        <f t="shared" si="333"/>
        <v>0</v>
      </c>
      <c r="AE892">
        <f t="shared" si="334"/>
        <v>0</v>
      </c>
      <c r="AF892">
        <f t="shared" si="345"/>
        <v>0</v>
      </c>
      <c r="AG892">
        <f t="shared" si="346"/>
        <v>0</v>
      </c>
      <c r="AH892">
        <f t="shared" si="347"/>
        <v>0</v>
      </c>
      <c r="AI892">
        <f t="shared" si="348"/>
        <v>0</v>
      </c>
      <c r="AJ892">
        <f t="shared" si="349"/>
        <v>0</v>
      </c>
    </row>
    <row r="893" spans="5:36" x14ac:dyDescent="0.2">
      <c r="E893">
        <f t="shared" si="335"/>
        <v>0</v>
      </c>
      <c r="F893">
        <f t="shared" si="325"/>
        <v>0</v>
      </c>
      <c r="G893">
        <f t="shared" si="326"/>
        <v>0</v>
      </c>
      <c r="H893">
        <f t="shared" si="327"/>
        <v>0</v>
      </c>
      <c r="I893">
        <f t="shared" si="336"/>
        <v>0</v>
      </c>
      <c r="J893">
        <f t="shared" si="337"/>
        <v>0</v>
      </c>
      <c r="K893">
        <f t="shared" si="338"/>
        <v>0</v>
      </c>
      <c r="L893">
        <f t="shared" si="339"/>
        <v>0</v>
      </c>
      <c r="M893">
        <f t="shared" si="340"/>
        <v>0</v>
      </c>
      <c r="N893">
        <f t="shared" si="341"/>
        <v>0</v>
      </c>
      <c r="O893">
        <f>IF($B$14,_xlfn.IFNA(INDEX(תמותה!$A$1:$E$121,MATCH(F893,תמותה!$A$1:A$121,0),IF($B$9="זכר",2,4)),1),0)</f>
        <v>0</v>
      </c>
      <c r="P893">
        <f>IF($B$14,_xlfn.IFNA(INDEX('שיפור תמותה'!$A$1:$E$8743,MATCH(F893&amp;G893,'שיפור תמותה'!$C$1:$C$8743,0),IF($B$9="זכר",4,5)),1),0)</f>
        <v>0</v>
      </c>
      <c r="Q893">
        <f>IF($B$14,_xlfn.IFNA(INDEX('שיפור תמותה'!$A$1:$E$8743,MATCH(F893&amp;G893-1,'שיפור תמותה'!$C$1:$C$8743,0),IF($B$9="זכר",4,5)),1),0)</f>
        <v>0</v>
      </c>
      <c r="R893">
        <f t="shared" si="328"/>
        <v>0</v>
      </c>
      <c r="S893">
        <f t="shared" si="329"/>
        <v>0</v>
      </c>
      <c r="T893">
        <f t="shared" si="342"/>
        <v>0</v>
      </c>
      <c r="U893">
        <f t="shared" si="330"/>
        <v>0</v>
      </c>
      <c r="V893">
        <f t="shared" si="331"/>
        <v>0</v>
      </c>
      <c r="W893">
        <f t="shared" si="343"/>
        <v>0</v>
      </c>
      <c r="X893">
        <f>IF($B$15,_xlfn.IFNA(INDEX(תמותה!$A$1:$E$121,MATCH(U893,תמותה!$A$1:A$121,0),IF($B$11="זכר",2,4)),1),0)</f>
        <v>0</v>
      </c>
      <c r="Y893">
        <f>IF($B$15,_xlfn.IFNA(INDEX('שיפור תמותה'!$A$1:$E$8743,MATCH(U893&amp;V893,'שיפור תמותה'!$C$1:$C$8743,0),IF($B$11="זכר",4,5)),1),0)</f>
        <v>0</v>
      </c>
      <c r="Z893">
        <f>IF($B$15,_xlfn.IFNA(INDEX('שיפור תמותה'!$A$1:$E$8743,MATCH(U893&amp;V893-1,'שיפור תמותה'!$C$1:$C$8743,0),IF($B$11="זכר",4,5)),1),0)</f>
        <v>0</v>
      </c>
      <c r="AA893">
        <f t="shared" si="332"/>
        <v>0</v>
      </c>
      <c r="AB893">
        <f t="shared" si="344"/>
        <v>0</v>
      </c>
      <c r="AC893">
        <f>IF($B$15,_xlfn.IFNA(INDEX(תמותה!$A$1:$E$121,MATCH(U893,תמותה!$A$1:A$121,0),IF($B$11="זכר",3,5)),1),0)</f>
        <v>0</v>
      </c>
      <c r="AD893">
        <f t="shared" si="333"/>
        <v>0</v>
      </c>
      <c r="AE893">
        <f t="shared" si="334"/>
        <v>0</v>
      </c>
      <c r="AF893">
        <f t="shared" si="345"/>
        <v>0</v>
      </c>
      <c r="AG893">
        <f t="shared" si="346"/>
        <v>0</v>
      </c>
      <c r="AH893">
        <f t="shared" si="347"/>
        <v>0</v>
      </c>
      <c r="AI893">
        <f t="shared" si="348"/>
        <v>0</v>
      </c>
      <c r="AJ893">
        <f t="shared" si="349"/>
        <v>0</v>
      </c>
    </row>
    <row r="894" spans="5:36" x14ac:dyDescent="0.2">
      <c r="E894">
        <f t="shared" si="335"/>
        <v>0</v>
      </c>
      <c r="F894">
        <f t="shared" si="325"/>
        <v>0</v>
      </c>
      <c r="G894">
        <f t="shared" si="326"/>
        <v>0</v>
      </c>
      <c r="H894">
        <f t="shared" si="327"/>
        <v>0</v>
      </c>
      <c r="I894">
        <f t="shared" si="336"/>
        <v>0</v>
      </c>
      <c r="J894">
        <f t="shared" si="337"/>
        <v>0</v>
      </c>
      <c r="K894">
        <f t="shared" si="338"/>
        <v>0</v>
      </c>
      <c r="L894">
        <f t="shared" si="339"/>
        <v>0</v>
      </c>
      <c r="M894">
        <f t="shared" si="340"/>
        <v>0</v>
      </c>
      <c r="N894">
        <f t="shared" si="341"/>
        <v>0</v>
      </c>
      <c r="O894">
        <f>IF($B$14,_xlfn.IFNA(INDEX(תמותה!$A$1:$E$121,MATCH(F894,תמותה!$A$1:A$121,0),IF($B$9="זכר",2,4)),1),0)</f>
        <v>0</v>
      </c>
      <c r="P894">
        <f>IF($B$14,_xlfn.IFNA(INDEX('שיפור תמותה'!$A$1:$E$8743,MATCH(F894&amp;G894,'שיפור תמותה'!$C$1:$C$8743,0),IF($B$9="זכר",4,5)),1),0)</f>
        <v>0</v>
      </c>
      <c r="Q894">
        <f>IF($B$14,_xlfn.IFNA(INDEX('שיפור תמותה'!$A$1:$E$8743,MATCH(F894&amp;G894-1,'שיפור תמותה'!$C$1:$C$8743,0),IF($B$9="זכר",4,5)),1),0)</f>
        <v>0</v>
      </c>
      <c r="R894">
        <f t="shared" si="328"/>
        <v>0</v>
      </c>
      <c r="S894">
        <f t="shared" si="329"/>
        <v>0</v>
      </c>
      <c r="T894">
        <f t="shared" si="342"/>
        <v>0</v>
      </c>
      <c r="U894">
        <f t="shared" si="330"/>
        <v>0</v>
      </c>
      <c r="V894">
        <f t="shared" si="331"/>
        <v>0</v>
      </c>
      <c r="W894">
        <f t="shared" si="343"/>
        <v>0</v>
      </c>
      <c r="X894">
        <f>IF($B$15,_xlfn.IFNA(INDEX(תמותה!$A$1:$E$121,MATCH(U894,תמותה!$A$1:A$121,0),IF($B$11="זכר",2,4)),1),0)</f>
        <v>0</v>
      </c>
      <c r="Y894">
        <f>IF($B$15,_xlfn.IFNA(INDEX('שיפור תמותה'!$A$1:$E$8743,MATCH(U894&amp;V894,'שיפור תמותה'!$C$1:$C$8743,0),IF($B$11="זכר",4,5)),1),0)</f>
        <v>0</v>
      </c>
      <c r="Z894">
        <f>IF($B$15,_xlfn.IFNA(INDEX('שיפור תמותה'!$A$1:$E$8743,MATCH(U894&amp;V894-1,'שיפור תמותה'!$C$1:$C$8743,0),IF($B$11="זכר",4,5)),1),0)</f>
        <v>0</v>
      </c>
      <c r="AA894">
        <f t="shared" si="332"/>
        <v>0</v>
      </c>
      <c r="AB894">
        <f t="shared" si="344"/>
        <v>0</v>
      </c>
      <c r="AC894">
        <f>IF($B$15,_xlfn.IFNA(INDEX(תמותה!$A$1:$E$121,MATCH(U894,תמותה!$A$1:A$121,0),IF($B$11="זכר",3,5)),1),0)</f>
        <v>0</v>
      </c>
      <c r="AD894">
        <f t="shared" si="333"/>
        <v>0</v>
      </c>
      <c r="AE894">
        <f t="shared" si="334"/>
        <v>0</v>
      </c>
      <c r="AF894">
        <f t="shared" si="345"/>
        <v>0</v>
      </c>
      <c r="AG894">
        <f t="shared" si="346"/>
        <v>0</v>
      </c>
      <c r="AH894">
        <f t="shared" si="347"/>
        <v>0</v>
      </c>
      <c r="AI894">
        <f t="shared" si="348"/>
        <v>0</v>
      </c>
      <c r="AJ894">
        <f t="shared" si="349"/>
        <v>0</v>
      </c>
    </row>
    <row r="895" spans="5:36" x14ac:dyDescent="0.2">
      <c r="E895">
        <f t="shared" si="335"/>
        <v>0</v>
      </c>
      <c r="F895">
        <f t="shared" si="325"/>
        <v>0</v>
      </c>
      <c r="G895">
        <f t="shared" si="326"/>
        <v>0</v>
      </c>
      <c r="H895">
        <f t="shared" si="327"/>
        <v>0</v>
      </c>
      <c r="I895">
        <f t="shared" si="336"/>
        <v>0</v>
      </c>
      <c r="J895">
        <f t="shared" si="337"/>
        <v>0</v>
      </c>
      <c r="K895">
        <f t="shared" si="338"/>
        <v>0</v>
      </c>
      <c r="L895">
        <f t="shared" si="339"/>
        <v>0</v>
      </c>
      <c r="M895">
        <f t="shared" si="340"/>
        <v>0</v>
      </c>
      <c r="N895">
        <f t="shared" si="341"/>
        <v>0</v>
      </c>
      <c r="O895">
        <f>IF($B$14,_xlfn.IFNA(INDEX(תמותה!$A$1:$E$121,MATCH(F895,תמותה!$A$1:A$121,0),IF($B$9="זכר",2,4)),1),0)</f>
        <v>0</v>
      </c>
      <c r="P895">
        <f>IF($B$14,_xlfn.IFNA(INDEX('שיפור תמותה'!$A$1:$E$8743,MATCH(F895&amp;G895,'שיפור תמותה'!$C$1:$C$8743,0),IF($B$9="זכר",4,5)),1),0)</f>
        <v>0</v>
      </c>
      <c r="Q895">
        <f>IF($B$14,_xlfn.IFNA(INDEX('שיפור תמותה'!$A$1:$E$8743,MATCH(F895&amp;G895-1,'שיפור תמותה'!$C$1:$C$8743,0),IF($B$9="זכר",4,5)),1),0)</f>
        <v>0</v>
      </c>
      <c r="R895">
        <f t="shared" si="328"/>
        <v>0</v>
      </c>
      <c r="S895">
        <f t="shared" si="329"/>
        <v>0</v>
      </c>
      <c r="T895">
        <f t="shared" si="342"/>
        <v>0</v>
      </c>
      <c r="U895">
        <f t="shared" si="330"/>
        <v>0</v>
      </c>
      <c r="V895">
        <f t="shared" si="331"/>
        <v>0</v>
      </c>
      <c r="W895">
        <f t="shared" si="343"/>
        <v>0</v>
      </c>
      <c r="X895">
        <f>IF($B$15,_xlfn.IFNA(INDEX(תמותה!$A$1:$E$121,MATCH(U895,תמותה!$A$1:A$121,0),IF($B$11="זכר",2,4)),1),0)</f>
        <v>0</v>
      </c>
      <c r="Y895">
        <f>IF($B$15,_xlfn.IFNA(INDEX('שיפור תמותה'!$A$1:$E$8743,MATCH(U895&amp;V895,'שיפור תמותה'!$C$1:$C$8743,0),IF($B$11="זכר",4,5)),1),0)</f>
        <v>0</v>
      </c>
      <c r="Z895">
        <f>IF($B$15,_xlfn.IFNA(INDEX('שיפור תמותה'!$A$1:$E$8743,MATCH(U895&amp;V895-1,'שיפור תמותה'!$C$1:$C$8743,0),IF($B$11="זכר",4,5)),1),0)</f>
        <v>0</v>
      </c>
      <c r="AA895">
        <f t="shared" si="332"/>
        <v>0</v>
      </c>
      <c r="AB895">
        <f t="shared" si="344"/>
        <v>0</v>
      </c>
      <c r="AC895">
        <f>IF($B$15,_xlfn.IFNA(INDEX(תמותה!$A$1:$E$121,MATCH(U895,תמותה!$A$1:A$121,0),IF($B$11="זכר",3,5)),1),0)</f>
        <v>0</v>
      </c>
      <c r="AD895">
        <f t="shared" si="333"/>
        <v>0</v>
      </c>
      <c r="AE895">
        <f t="shared" si="334"/>
        <v>0</v>
      </c>
      <c r="AF895">
        <f t="shared" si="345"/>
        <v>0</v>
      </c>
      <c r="AG895">
        <f t="shared" si="346"/>
        <v>0</v>
      </c>
      <c r="AH895">
        <f t="shared" si="347"/>
        <v>0</v>
      </c>
      <c r="AI895">
        <f t="shared" si="348"/>
        <v>0</v>
      </c>
      <c r="AJ895">
        <f t="shared" si="349"/>
        <v>0</v>
      </c>
    </row>
    <row r="896" spans="5:36" x14ac:dyDescent="0.2">
      <c r="E896">
        <f t="shared" si="335"/>
        <v>0</v>
      </c>
      <c r="F896">
        <f t="shared" si="325"/>
        <v>0</v>
      </c>
      <c r="G896">
        <f t="shared" si="326"/>
        <v>0</v>
      </c>
      <c r="H896">
        <f t="shared" si="327"/>
        <v>0</v>
      </c>
      <c r="I896">
        <f t="shared" si="336"/>
        <v>0</v>
      </c>
      <c r="J896">
        <f t="shared" si="337"/>
        <v>0</v>
      </c>
      <c r="K896">
        <f t="shared" si="338"/>
        <v>0</v>
      </c>
      <c r="L896">
        <f t="shared" si="339"/>
        <v>0</v>
      </c>
      <c r="M896">
        <f t="shared" si="340"/>
        <v>0</v>
      </c>
      <c r="N896">
        <f t="shared" si="341"/>
        <v>0</v>
      </c>
      <c r="O896">
        <f>IF($B$14,_xlfn.IFNA(INDEX(תמותה!$A$1:$E$121,MATCH(F896,תמותה!$A$1:A$121,0),IF($B$9="זכר",2,4)),1),0)</f>
        <v>0</v>
      </c>
      <c r="P896">
        <f>IF($B$14,_xlfn.IFNA(INDEX('שיפור תמותה'!$A$1:$E$8743,MATCH(F896&amp;G896,'שיפור תמותה'!$C$1:$C$8743,0),IF($B$9="זכר",4,5)),1),0)</f>
        <v>0</v>
      </c>
      <c r="Q896">
        <f>IF($B$14,_xlfn.IFNA(INDEX('שיפור תמותה'!$A$1:$E$8743,MATCH(F896&amp;G896-1,'שיפור תמותה'!$C$1:$C$8743,0),IF($B$9="זכר",4,5)),1),0)</f>
        <v>0</v>
      </c>
      <c r="R896">
        <f t="shared" si="328"/>
        <v>0</v>
      </c>
      <c r="S896">
        <f t="shared" si="329"/>
        <v>0</v>
      </c>
      <c r="T896">
        <f t="shared" si="342"/>
        <v>0</v>
      </c>
      <c r="U896">
        <f t="shared" si="330"/>
        <v>0</v>
      </c>
      <c r="V896">
        <f t="shared" si="331"/>
        <v>0</v>
      </c>
      <c r="W896">
        <f t="shared" si="343"/>
        <v>0</v>
      </c>
      <c r="X896">
        <f>IF($B$15,_xlfn.IFNA(INDEX(תמותה!$A$1:$E$121,MATCH(U896,תמותה!$A$1:A$121,0),IF($B$11="זכר",2,4)),1),0)</f>
        <v>0</v>
      </c>
      <c r="Y896">
        <f>IF($B$15,_xlfn.IFNA(INDEX('שיפור תמותה'!$A$1:$E$8743,MATCH(U896&amp;V896,'שיפור תמותה'!$C$1:$C$8743,0),IF($B$11="זכר",4,5)),1),0)</f>
        <v>0</v>
      </c>
      <c r="Z896">
        <f>IF($B$15,_xlfn.IFNA(INDEX('שיפור תמותה'!$A$1:$E$8743,MATCH(U896&amp;V896-1,'שיפור תמותה'!$C$1:$C$8743,0),IF($B$11="זכר",4,5)),1),0)</f>
        <v>0</v>
      </c>
      <c r="AA896">
        <f t="shared" si="332"/>
        <v>0</v>
      </c>
      <c r="AB896">
        <f t="shared" si="344"/>
        <v>0</v>
      </c>
      <c r="AC896">
        <f>IF($B$15,_xlfn.IFNA(INDEX(תמותה!$A$1:$E$121,MATCH(U896,תמותה!$A$1:A$121,0),IF($B$11="זכר",3,5)),1),0)</f>
        <v>0</v>
      </c>
      <c r="AD896">
        <f t="shared" si="333"/>
        <v>0</v>
      </c>
      <c r="AE896">
        <f t="shared" si="334"/>
        <v>0</v>
      </c>
      <c r="AF896">
        <f t="shared" si="345"/>
        <v>0</v>
      </c>
      <c r="AG896">
        <f t="shared" si="346"/>
        <v>0</v>
      </c>
      <c r="AH896">
        <f t="shared" si="347"/>
        <v>0</v>
      </c>
      <c r="AI896">
        <f t="shared" si="348"/>
        <v>0</v>
      </c>
      <c r="AJ896">
        <f t="shared" si="349"/>
        <v>0</v>
      </c>
    </row>
    <row r="897" spans="5:36" x14ac:dyDescent="0.2">
      <c r="E897">
        <f t="shared" si="335"/>
        <v>0</v>
      </c>
      <c r="F897">
        <f t="shared" si="325"/>
        <v>0</v>
      </c>
      <c r="G897">
        <f t="shared" si="326"/>
        <v>0</v>
      </c>
      <c r="H897">
        <f t="shared" si="327"/>
        <v>0</v>
      </c>
      <c r="I897">
        <f t="shared" si="336"/>
        <v>0</v>
      </c>
      <c r="J897">
        <f t="shared" si="337"/>
        <v>0</v>
      </c>
      <c r="K897">
        <f t="shared" si="338"/>
        <v>0</v>
      </c>
      <c r="L897">
        <f t="shared" si="339"/>
        <v>0</v>
      </c>
      <c r="M897">
        <f t="shared" si="340"/>
        <v>0</v>
      </c>
      <c r="N897">
        <f t="shared" si="341"/>
        <v>0</v>
      </c>
      <c r="O897">
        <f>IF($B$14,_xlfn.IFNA(INDEX(תמותה!$A$1:$E$121,MATCH(F897,תמותה!$A$1:A$121,0),IF($B$9="זכר",2,4)),1),0)</f>
        <v>0</v>
      </c>
      <c r="P897">
        <f>IF($B$14,_xlfn.IFNA(INDEX('שיפור תמותה'!$A$1:$E$8743,MATCH(F897&amp;G897,'שיפור תמותה'!$C$1:$C$8743,0),IF($B$9="זכר",4,5)),1),0)</f>
        <v>0</v>
      </c>
      <c r="Q897">
        <f>IF($B$14,_xlfn.IFNA(INDEX('שיפור תמותה'!$A$1:$E$8743,MATCH(F897&amp;G897-1,'שיפור תמותה'!$C$1:$C$8743,0),IF($B$9="זכר",4,5)),1),0)</f>
        <v>0</v>
      </c>
      <c r="R897">
        <f t="shared" si="328"/>
        <v>0</v>
      </c>
      <c r="S897">
        <f t="shared" si="329"/>
        <v>0</v>
      </c>
      <c r="T897">
        <f t="shared" si="342"/>
        <v>0</v>
      </c>
      <c r="U897">
        <f t="shared" si="330"/>
        <v>0</v>
      </c>
      <c r="V897">
        <f t="shared" si="331"/>
        <v>0</v>
      </c>
      <c r="W897">
        <f t="shared" si="343"/>
        <v>0</v>
      </c>
      <c r="X897">
        <f>IF($B$15,_xlfn.IFNA(INDEX(תמותה!$A$1:$E$121,MATCH(U897,תמותה!$A$1:A$121,0),IF($B$11="זכר",2,4)),1),0)</f>
        <v>0</v>
      </c>
      <c r="Y897">
        <f>IF($B$15,_xlfn.IFNA(INDEX('שיפור תמותה'!$A$1:$E$8743,MATCH(U897&amp;V897,'שיפור תמותה'!$C$1:$C$8743,0),IF($B$11="זכר",4,5)),1),0)</f>
        <v>0</v>
      </c>
      <c r="Z897">
        <f>IF($B$15,_xlfn.IFNA(INDEX('שיפור תמותה'!$A$1:$E$8743,MATCH(U897&amp;V897-1,'שיפור תמותה'!$C$1:$C$8743,0),IF($B$11="זכר",4,5)),1),0)</f>
        <v>0</v>
      </c>
      <c r="AA897">
        <f t="shared" si="332"/>
        <v>0</v>
      </c>
      <c r="AB897">
        <f t="shared" si="344"/>
        <v>0</v>
      </c>
      <c r="AC897">
        <f>IF($B$15,_xlfn.IFNA(INDEX(תמותה!$A$1:$E$121,MATCH(U897,תמותה!$A$1:A$121,0),IF($B$11="זכר",3,5)),1),0)</f>
        <v>0</v>
      </c>
      <c r="AD897">
        <f t="shared" si="333"/>
        <v>0</v>
      </c>
      <c r="AE897">
        <f t="shared" si="334"/>
        <v>0</v>
      </c>
      <c r="AF897">
        <f t="shared" si="345"/>
        <v>0</v>
      </c>
      <c r="AG897">
        <f t="shared" si="346"/>
        <v>0</v>
      </c>
      <c r="AH897">
        <f t="shared" si="347"/>
        <v>0</v>
      </c>
      <c r="AI897">
        <f t="shared" si="348"/>
        <v>0</v>
      </c>
      <c r="AJ897">
        <f t="shared" si="349"/>
        <v>0</v>
      </c>
    </row>
    <row r="898" spans="5:36" x14ac:dyDescent="0.2">
      <c r="E898">
        <f t="shared" si="335"/>
        <v>0</v>
      </c>
      <c r="F898">
        <f t="shared" si="325"/>
        <v>0</v>
      </c>
      <c r="G898">
        <f t="shared" si="326"/>
        <v>0</v>
      </c>
      <c r="H898">
        <f t="shared" si="327"/>
        <v>0</v>
      </c>
      <c r="I898">
        <f t="shared" si="336"/>
        <v>0</v>
      </c>
      <c r="J898">
        <f t="shared" si="337"/>
        <v>0</v>
      </c>
      <c r="K898">
        <f t="shared" si="338"/>
        <v>0</v>
      </c>
      <c r="L898">
        <f t="shared" si="339"/>
        <v>0</v>
      </c>
      <c r="M898">
        <f t="shared" si="340"/>
        <v>0</v>
      </c>
      <c r="N898">
        <f t="shared" si="341"/>
        <v>0</v>
      </c>
      <c r="O898">
        <f>IF($B$14,_xlfn.IFNA(INDEX(תמותה!$A$1:$E$121,MATCH(F898,תמותה!$A$1:A$121,0),IF($B$9="זכר",2,4)),1),0)</f>
        <v>0</v>
      </c>
      <c r="P898">
        <f>IF($B$14,_xlfn.IFNA(INDEX('שיפור תמותה'!$A$1:$E$8743,MATCH(F898&amp;G898,'שיפור תמותה'!$C$1:$C$8743,0),IF($B$9="זכר",4,5)),1),0)</f>
        <v>0</v>
      </c>
      <c r="Q898">
        <f>IF($B$14,_xlfn.IFNA(INDEX('שיפור תמותה'!$A$1:$E$8743,MATCH(F898&amp;G898-1,'שיפור תמותה'!$C$1:$C$8743,0),IF($B$9="זכר",4,5)),1),0)</f>
        <v>0</v>
      </c>
      <c r="R898">
        <f t="shared" si="328"/>
        <v>0</v>
      </c>
      <c r="S898">
        <f t="shared" si="329"/>
        <v>0</v>
      </c>
      <c r="T898">
        <f t="shared" si="342"/>
        <v>0</v>
      </c>
      <c r="U898">
        <f t="shared" si="330"/>
        <v>0</v>
      </c>
      <c r="V898">
        <f t="shared" si="331"/>
        <v>0</v>
      </c>
      <c r="W898">
        <f t="shared" si="343"/>
        <v>0</v>
      </c>
      <c r="X898">
        <f>IF($B$15,_xlfn.IFNA(INDEX(תמותה!$A$1:$E$121,MATCH(U898,תמותה!$A$1:A$121,0),IF($B$11="זכר",2,4)),1),0)</f>
        <v>0</v>
      </c>
      <c r="Y898">
        <f>IF($B$15,_xlfn.IFNA(INDEX('שיפור תמותה'!$A$1:$E$8743,MATCH(U898&amp;V898,'שיפור תמותה'!$C$1:$C$8743,0),IF($B$11="זכר",4,5)),1),0)</f>
        <v>0</v>
      </c>
      <c r="Z898">
        <f>IF($B$15,_xlfn.IFNA(INDEX('שיפור תמותה'!$A$1:$E$8743,MATCH(U898&amp;V898-1,'שיפור תמותה'!$C$1:$C$8743,0),IF($B$11="זכר",4,5)),1),0)</f>
        <v>0</v>
      </c>
      <c r="AA898">
        <f t="shared" si="332"/>
        <v>0</v>
      </c>
      <c r="AB898">
        <f t="shared" si="344"/>
        <v>0</v>
      </c>
      <c r="AC898">
        <f>IF($B$15,_xlfn.IFNA(INDEX(תמותה!$A$1:$E$121,MATCH(U898,תמותה!$A$1:A$121,0),IF($B$11="זכר",3,5)),1),0)</f>
        <v>0</v>
      </c>
      <c r="AD898">
        <f t="shared" si="333"/>
        <v>0</v>
      </c>
      <c r="AE898">
        <f t="shared" si="334"/>
        <v>0</v>
      </c>
      <c r="AF898">
        <f t="shared" si="345"/>
        <v>0</v>
      </c>
      <c r="AG898">
        <f t="shared" si="346"/>
        <v>0</v>
      </c>
      <c r="AH898">
        <f t="shared" si="347"/>
        <v>0</v>
      </c>
      <c r="AI898">
        <f t="shared" si="348"/>
        <v>0</v>
      </c>
      <c r="AJ898">
        <f t="shared" si="349"/>
        <v>0</v>
      </c>
    </row>
    <row r="899" spans="5:36" x14ac:dyDescent="0.2">
      <c r="E899">
        <f t="shared" si="335"/>
        <v>0</v>
      </c>
      <c r="F899">
        <f t="shared" ref="F899:F962" si="350">IF($B$14,ROUNDDOWN(E899/12,0),0)</f>
        <v>0</v>
      </c>
      <c r="G899">
        <f t="shared" ref="G899:G962" si="351">IF($B$14,ROUNDDOWN(($B$7+E899)/12,0),0)</f>
        <v>0</v>
      </c>
      <c r="H899">
        <f t="shared" ref="H899:H962" si="352">IF($B$14,(1+$B$2)^((E899-$E$2+1)/12),0)</f>
        <v>0</v>
      </c>
      <c r="I899">
        <f t="shared" si="336"/>
        <v>0</v>
      </c>
      <c r="J899">
        <f t="shared" si="337"/>
        <v>0</v>
      </c>
      <c r="K899">
        <f t="shared" si="338"/>
        <v>0</v>
      </c>
      <c r="L899">
        <f t="shared" si="339"/>
        <v>0</v>
      </c>
      <c r="M899">
        <f t="shared" si="340"/>
        <v>0</v>
      </c>
      <c r="N899">
        <f t="shared" si="341"/>
        <v>0</v>
      </c>
      <c r="O899">
        <f>IF($B$14,_xlfn.IFNA(INDEX(תמותה!$A$1:$E$121,MATCH(F899,תמותה!$A$1:A$121,0),IF($B$9="זכר",2,4)),1),0)</f>
        <v>0</v>
      </c>
      <c r="P899">
        <f>IF($B$14,_xlfn.IFNA(INDEX('שיפור תמותה'!$A$1:$E$8743,MATCH(F899&amp;G899,'שיפור תמותה'!$C$1:$C$8743,0),IF($B$9="זכר",4,5)),1),0)</f>
        <v>0</v>
      </c>
      <c r="Q899">
        <f>IF($B$14,_xlfn.IFNA(INDEX('שיפור תמותה'!$A$1:$E$8743,MATCH(F899&amp;G899-1,'שיפור תמותה'!$C$1:$C$8743,0),IF($B$9="זכר",4,5)),1),0)</f>
        <v>0</v>
      </c>
      <c r="R899">
        <f t="shared" ref="R899:R962" si="353">IF($B$14,AVERAGE(P899:Q899),0)</f>
        <v>0</v>
      </c>
      <c r="S899">
        <f t="shared" ref="S899:S962" si="354">IF($B$14,IF(E899&lt;$B$12,(1-(1-O899)^(1/12))*R899,1),0)</f>
        <v>0</v>
      </c>
      <c r="T899">
        <f t="shared" si="342"/>
        <v>0</v>
      </c>
      <c r="U899">
        <f t="shared" ref="U899:U962" si="355">IF($B$15,ROUNDDOWN(T899/12,0),0)</f>
        <v>0</v>
      </c>
      <c r="V899">
        <f t="shared" ref="V899:V962" si="356">IF($B$15,ROUNDDOWN(($B$8+T899)/12,0),0)</f>
        <v>0</v>
      </c>
      <c r="W899">
        <f t="shared" si="343"/>
        <v>0</v>
      </c>
      <c r="X899">
        <f>IF($B$15,_xlfn.IFNA(INDEX(תמותה!$A$1:$E$121,MATCH(U899,תמותה!$A$1:A$121,0),IF($B$11="זכר",2,4)),1),0)</f>
        <v>0</v>
      </c>
      <c r="Y899">
        <f>IF($B$15,_xlfn.IFNA(INDEX('שיפור תמותה'!$A$1:$E$8743,MATCH(U899&amp;V899,'שיפור תמותה'!$C$1:$C$8743,0),IF($B$11="זכר",4,5)),1),0)</f>
        <v>0</v>
      </c>
      <c r="Z899">
        <f>IF($B$15,_xlfn.IFNA(INDEX('שיפור תמותה'!$A$1:$E$8743,MATCH(U899&amp;V899-1,'שיפור תמותה'!$C$1:$C$8743,0),IF($B$11="זכר",4,5)),1),0)</f>
        <v>0</v>
      </c>
      <c r="AA899">
        <f t="shared" ref="AA899:AA962" si="357">IF($B$15,AVERAGE(Y899:Z899),0)</f>
        <v>0</v>
      </c>
      <c r="AB899">
        <f t="shared" si="344"/>
        <v>0</v>
      </c>
      <c r="AC899">
        <f>IF($B$15,_xlfn.IFNA(INDEX(תמותה!$A$1:$E$121,MATCH(U899,תמותה!$A$1:A$121,0),IF($B$11="זכר",3,5)),1),0)</f>
        <v>0</v>
      </c>
      <c r="AD899">
        <f t="shared" ref="AD899:AD962" si="358">IF($B$15,IF(T899&lt;$B$12,(1-(1-X899)^(1/12))*AA899,1),0)</f>
        <v>0</v>
      </c>
      <c r="AE899">
        <f t="shared" ref="AE899:AE962" si="359">IF($B$15,IF(T899&lt;$B$12,(1-(1-AC899)^(1/12))*AA899,1),0)</f>
        <v>0</v>
      </c>
      <c r="AF899">
        <f t="shared" si="345"/>
        <v>0</v>
      </c>
      <c r="AG899">
        <f t="shared" si="346"/>
        <v>0</v>
      </c>
      <c r="AH899">
        <f t="shared" si="347"/>
        <v>0</v>
      </c>
      <c r="AI899">
        <f t="shared" si="348"/>
        <v>0</v>
      </c>
      <c r="AJ899">
        <f t="shared" si="349"/>
        <v>0</v>
      </c>
    </row>
    <row r="900" spans="5:36" x14ac:dyDescent="0.2">
      <c r="E900">
        <f t="shared" ref="E900:E963" si="360">IF($B$14,E899+1,0)</f>
        <v>0</v>
      </c>
      <c r="F900">
        <f t="shared" si="350"/>
        <v>0</v>
      </c>
      <c r="G900">
        <f t="shared" si="351"/>
        <v>0</v>
      </c>
      <c r="H900">
        <f t="shared" si="352"/>
        <v>0</v>
      </c>
      <c r="I900">
        <f t="shared" ref="I900:I963" si="361">IF($B$14,IF(E900&lt;=$B$3,IF(AND((E900-$E$2)&lt;0,E900&lt;$B$4),I899+1/H900,I899+N899/H900)),0)</f>
        <v>0</v>
      </c>
      <c r="J900">
        <f t="shared" ref="J900:J963" si="362">IF($B$14,IF(E900&lt;=$B$3,IF(AND((E900-$E$2)&lt;60,E900&lt;$B$4),J899+1/H900,J899+N899/H900)),0)</f>
        <v>0</v>
      </c>
      <c r="K900">
        <f t="shared" ref="K900:K963" si="363">IF($B$14,IF(E900&lt;=$B$3,IF(AND((E900-$E$2)&lt;120,E900&lt;$B$4),K899+1/H900,K899+N899/H900)),0)</f>
        <v>0</v>
      </c>
      <c r="L900">
        <f t="shared" ref="L900:L963" si="364">IF($B$14,IF(E900&lt;=$B$3,IF(AND((E900-$E$2)&lt;180,E900&lt;$B$4),L899+1/H900,L899+N899/H900)),0)</f>
        <v>0</v>
      </c>
      <c r="M900">
        <f t="shared" ref="M900:M963" si="365">IF($B$14,IF(E900&lt;=$B$3,IF(AND((E900-$E$2)&lt;240,E900&lt;$B$4),M899+1/H900,M899+N899/H900)),0)</f>
        <v>0</v>
      </c>
      <c r="N900">
        <f t="shared" ref="N900:N963" si="366">IF($B$14,N899*(1-S900),0)</f>
        <v>0</v>
      </c>
      <c r="O900">
        <f>IF($B$14,_xlfn.IFNA(INDEX(תמותה!$A$1:$E$121,MATCH(F900,תמותה!$A$1:A$121,0),IF($B$9="זכר",2,4)),1),0)</f>
        <v>0</v>
      </c>
      <c r="P900">
        <f>IF($B$14,_xlfn.IFNA(INDEX('שיפור תמותה'!$A$1:$E$8743,MATCH(F900&amp;G900,'שיפור תמותה'!$C$1:$C$8743,0),IF($B$9="זכר",4,5)),1),0)</f>
        <v>0</v>
      </c>
      <c r="Q900">
        <f>IF($B$14,_xlfn.IFNA(INDEX('שיפור תמותה'!$A$1:$E$8743,MATCH(F900&amp;G900-1,'שיפור תמותה'!$C$1:$C$8743,0),IF($B$9="זכר",4,5)),1),0)</f>
        <v>0</v>
      </c>
      <c r="R900">
        <f t="shared" si="353"/>
        <v>0</v>
      </c>
      <c r="S900">
        <f t="shared" si="354"/>
        <v>0</v>
      </c>
      <c r="T900">
        <f t="shared" ref="T900:T963" si="367">IF($B$15,T899+1,0)</f>
        <v>0</v>
      </c>
      <c r="U900">
        <f t="shared" si="355"/>
        <v>0</v>
      </c>
      <c r="V900">
        <f t="shared" si="356"/>
        <v>0</v>
      </c>
      <c r="W900">
        <f t="shared" ref="W900:W963" si="368">IF($B$15,W899*(1-AD900),0)</f>
        <v>0</v>
      </c>
      <c r="X900">
        <f>IF($B$15,_xlfn.IFNA(INDEX(תמותה!$A$1:$E$121,MATCH(U900,תמותה!$A$1:A$121,0),IF($B$11="זכר",2,4)),1),0)</f>
        <v>0</v>
      </c>
      <c r="Y900">
        <f>IF($B$15,_xlfn.IFNA(INDEX('שיפור תמותה'!$A$1:$E$8743,MATCH(U900&amp;V900,'שיפור תמותה'!$C$1:$C$8743,0),IF($B$11="זכר",4,5)),1),0)</f>
        <v>0</v>
      </c>
      <c r="Z900">
        <f>IF($B$15,_xlfn.IFNA(INDEX('שיפור תמותה'!$A$1:$E$8743,MATCH(U900&amp;V900-1,'שיפור תמותה'!$C$1:$C$8743,0),IF($B$11="זכר",4,5)),1),0)</f>
        <v>0</v>
      </c>
      <c r="AA900">
        <f t="shared" si="357"/>
        <v>0</v>
      </c>
      <c r="AB900">
        <f t="shared" ref="AB900:AB963" si="369">IF($B$15,AB899*(1-AE900)+S900*W900*N899,0)</f>
        <v>0</v>
      </c>
      <c r="AC900">
        <f>IF($B$15,_xlfn.IFNA(INDEX(תמותה!$A$1:$E$121,MATCH(U900,תמותה!$A$1:A$121,0),IF($B$11="זכר",3,5)),1),0)</f>
        <v>0</v>
      </c>
      <c r="AD900">
        <f t="shared" si="358"/>
        <v>0</v>
      </c>
      <c r="AE900">
        <f t="shared" si="359"/>
        <v>0</v>
      </c>
      <c r="AF900">
        <f t="shared" ref="AF900:AF963" si="370">IF($B$15,IF(E900&lt;=$B$3,IF(AND((E900-$E$2)&lt;0,E900&lt;$B$4),AF899+0/H900,AF899+AB899/H900)),0)</f>
        <v>0</v>
      </c>
      <c r="AG900">
        <f t="shared" ref="AG900:AG963" si="371">IF($B$15,IF(E900&lt;=$B$3,IF(AND((E900-$E$2)&lt;60,E900&lt;$B$4),AG899+0/H900,AG899+AB899/H900)),0)</f>
        <v>0</v>
      </c>
      <c r="AH900">
        <f t="shared" ref="AH900:AH963" si="372">IF($B$15,IF(E900&lt;=$B$3,IF(AND((E900-$E$2)&lt;120,E900&lt;$B$4),AH899+0/H900,AH899+AB899/H900)),0)</f>
        <v>0</v>
      </c>
      <c r="AI900">
        <f t="shared" ref="AI900:AI963" si="373">IF($B$15,IF(E900&lt;=$B$3,IF(AND((E900-$E$2)&lt;180,E900&lt;$B$4),AI899+0/H900,AI899+AB899/H900)),0)</f>
        <v>0</v>
      </c>
      <c r="AJ900">
        <f t="shared" ref="AJ900:AJ963" si="374">IF($B$15,IF(E900&lt;=$B$3,IF(AND((E900-$E$2)&lt;240,E900&lt;$B$4),AJ899+0/H900,AJ899+AB899/H900)),0)</f>
        <v>0</v>
      </c>
    </row>
    <row r="901" spans="5:36" x14ac:dyDescent="0.2">
      <c r="E901">
        <f t="shared" si="360"/>
        <v>0</v>
      </c>
      <c r="F901">
        <f t="shared" si="350"/>
        <v>0</v>
      </c>
      <c r="G901">
        <f t="shared" si="351"/>
        <v>0</v>
      </c>
      <c r="H901">
        <f t="shared" si="352"/>
        <v>0</v>
      </c>
      <c r="I901">
        <f t="shared" si="361"/>
        <v>0</v>
      </c>
      <c r="J901">
        <f t="shared" si="362"/>
        <v>0</v>
      </c>
      <c r="K901">
        <f t="shared" si="363"/>
        <v>0</v>
      </c>
      <c r="L901">
        <f t="shared" si="364"/>
        <v>0</v>
      </c>
      <c r="M901">
        <f t="shared" si="365"/>
        <v>0</v>
      </c>
      <c r="N901">
        <f t="shared" si="366"/>
        <v>0</v>
      </c>
      <c r="O901">
        <f>IF($B$14,_xlfn.IFNA(INDEX(תמותה!$A$1:$E$121,MATCH(F901,תמותה!$A$1:A$121,0),IF($B$9="זכר",2,4)),1),0)</f>
        <v>0</v>
      </c>
      <c r="P901">
        <f>IF($B$14,_xlfn.IFNA(INDEX('שיפור תמותה'!$A$1:$E$8743,MATCH(F901&amp;G901,'שיפור תמותה'!$C$1:$C$8743,0),IF($B$9="זכר",4,5)),1),0)</f>
        <v>0</v>
      </c>
      <c r="Q901">
        <f>IF($B$14,_xlfn.IFNA(INDEX('שיפור תמותה'!$A$1:$E$8743,MATCH(F901&amp;G901-1,'שיפור תמותה'!$C$1:$C$8743,0),IF($B$9="זכר",4,5)),1),0)</f>
        <v>0</v>
      </c>
      <c r="R901">
        <f t="shared" si="353"/>
        <v>0</v>
      </c>
      <c r="S901">
        <f t="shared" si="354"/>
        <v>0</v>
      </c>
      <c r="T901">
        <f t="shared" si="367"/>
        <v>0</v>
      </c>
      <c r="U901">
        <f t="shared" si="355"/>
        <v>0</v>
      </c>
      <c r="V901">
        <f t="shared" si="356"/>
        <v>0</v>
      </c>
      <c r="W901">
        <f t="shared" si="368"/>
        <v>0</v>
      </c>
      <c r="X901">
        <f>IF($B$15,_xlfn.IFNA(INDEX(תמותה!$A$1:$E$121,MATCH(U901,תמותה!$A$1:A$121,0),IF($B$11="זכר",2,4)),1),0)</f>
        <v>0</v>
      </c>
      <c r="Y901">
        <f>IF($B$15,_xlfn.IFNA(INDEX('שיפור תמותה'!$A$1:$E$8743,MATCH(U901&amp;V901,'שיפור תמותה'!$C$1:$C$8743,0),IF($B$11="זכר",4,5)),1),0)</f>
        <v>0</v>
      </c>
      <c r="Z901">
        <f>IF($B$15,_xlfn.IFNA(INDEX('שיפור תמותה'!$A$1:$E$8743,MATCH(U901&amp;V901-1,'שיפור תמותה'!$C$1:$C$8743,0),IF($B$11="זכר",4,5)),1),0)</f>
        <v>0</v>
      </c>
      <c r="AA901">
        <f t="shared" si="357"/>
        <v>0</v>
      </c>
      <c r="AB901">
        <f t="shared" si="369"/>
        <v>0</v>
      </c>
      <c r="AC901">
        <f>IF($B$15,_xlfn.IFNA(INDEX(תמותה!$A$1:$E$121,MATCH(U901,תמותה!$A$1:A$121,0),IF($B$11="זכר",3,5)),1),0)</f>
        <v>0</v>
      </c>
      <c r="AD901">
        <f t="shared" si="358"/>
        <v>0</v>
      </c>
      <c r="AE901">
        <f t="shared" si="359"/>
        <v>0</v>
      </c>
      <c r="AF901">
        <f t="shared" si="370"/>
        <v>0</v>
      </c>
      <c r="AG901">
        <f t="shared" si="371"/>
        <v>0</v>
      </c>
      <c r="AH901">
        <f t="shared" si="372"/>
        <v>0</v>
      </c>
      <c r="AI901">
        <f t="shared" si="373"/>
        <v>0</v>
      </c>
      <c r="AJ901">
        <f t="shared" si="374"/>
        <v>0</v>
      </c>
    </row>
    <row r="902" spans="5:36" x14ac:dyDescent="0.2">
      <c r="E902">
        <f t="shared" si="360"/>
        <v>0</v>
      </c>
      <c r="F902">
        <f t="shared" si="350"/>
        <v>0</v>
      </c>
      <c r="G902">
        <f t="shared" si="351"/>
        <v>0</v>
      </c>
      <c r="H902">
        <f t="shared" si="352"/>
        <v>0</v>
      </c>
      <c r="I902">
        <f t="shared" si="361"/>
        <v>0</v>
      </c>
      <c r="J902">
        <f t="shared" si="362"/>
        <v>0</v>
      </c>
      <c r="K902">
        <f t="shared" si="363"/>
        <v>0</v>
      </c>
      <c r="L902">
        <f t="shared" si="364"/>
        <v>0</v>
      </c>
      <c r="M902">
        <f t="shared" si="365"/>
        <v>0</v>
      </c>
      <c r="N902">
        <f t="shared" si="366"/>
        <v>0</v>
      </c>
      <c r="O902">
        <f>IF($B$14,_xlfn.IFNA(INDEX(תמותה!$A$1:$E$121,MATCH(F902,תמותה!$A$1:A$121,0),IF($B$9="זכר",2,4)),1),0)</f>
        <v>0</v>
      </c>
      <c r="P902">
        <f>IF($B$14,_xlfn.IFNA(INDEX('שיפור תמותה'!$A$1:$E$8743,MATCH(F902&amp;G902,'שיפור תמותה'!$C$1:$C$8743,0),IF($B$9="זכר",4,5)),1),0)</f>
        <v>0</v>
      </c>
      <c r="Q902">
        <f>IF($B$14,_xlfn.IFNA(INDEX('שיפור תמותה'!$A$1:$E$8743,MATCH(F902&amp;G902-1,'שיפור תמותה'!$C$1:$C$8743,0),IF($B$9="זכר",4,5)),1),0)</f>
        <v>0</v>
      </c>
      <c r="R902">
        <f t="shared" si="353"/>
        <v>0</v>
      </c>
      <c r="S902">
        <f t="shared" si="354"/>
        <v>0</v>
      </c>
      <c r="T902">
        <f t="shared" si="367"/>
        <v>0</v>
      </c>
      <c r="U902">
        <f t="shared" si="355"/>
        <v>0</v>
      </c>
      <c r="V902">
        <f t="shared" si="356"/>
        <v>0</v>
      </c>
      <c r="W902">
        <f t="shared" si="368"/>
        <v>0</v>
      </c>
      <c r="X902">
        <f>IF($B$15,_xlfn.IFNA(INDEX(תמותה!$A$1:$E$121,MATCH(U902,תמותה!$A$1:A$121,0),IF($B$11="זכר",2,4)),1),0)</f>
        <v>0</v>
      </c>
      <c r="Y902">
        <f>IF($B$15,_xlfn.IFNA(INDEX('שיפור תמותה'!$A$1:$E$8743,MATCH(U902&amp;V902,'שיפור תמותה'!$C$1:$C$8743,0),IF($B$11="זכר",4,5)),1),0)</f>
        <v>0</v>
      </c>
      <c r="Z902">
        <f>IF($B$15,_xlfn.IFNA(INDEX('שיפור תמותה'!$A$1:$E$8743,MATCH(U902&amp;V902-1,'שיפור תמותה'!$C$1:$C$8743,0),IF($B$11="זכר",4,5)),1),0)</f>
        <v>0</v>
      </c>
      <c r="AA902">
        <f t="shared" si="357"/>
        <v>0</v>
      </c>
      <c r="AB902">
        <f t="shared" si="369"/>
        <v>0</v>
      </c>
      <c r="AC902">
        <f>IF($B$15,_xlfn.IFNA(INDEX(תמותה!$A$1:$E$121,MATCH(U902,תמותה!$A$1:A$121,0),IF($B$11="זכר",3,5)),1),0)</f>
        <v>0</v>
      </c>
      <c r="AD902">
        <f t="shared" si="358"/>
        <v>0</v>
      </c>
      <c r="AE902">
        <f t="shared" si="359"/>
        <v>0</v>
      </c>
      <c r="AF902">
        <f t="shared" si="370"/>
        <v>0</v>
      </c>
      <c r="AG902">
        <f t="shared" si="371"/>
        <v>0</v>
      </c>
      <c r="AH902">
        <f t="shared" si="372"/>
        <v>0</v>
      </c>
      <c r="AI902">
        <f t="shared" si="373"/>
        <v>0</v>
      </c>
      <c r="AJ902">
        <f t="shared" si="374"/>
        <v>0</v>
      </c>
    </row>
    <row r="903" spans="5:36" x14ac:dyDescent="0.2">
      <c r="E903">
        <f t="shared" si="360"/>
        <v>0</v>
      </c>
      <c r="F903">
        <f t="shared" si="350"/>
        <v>0</v>
      </c>
      <c r="G903">
        <f t="shared" si="351"/>
        <v>0</v>
      </c>
      <c r="H903">
        <f t="shared" si="352"/>
        <v>0</v>
      </c>
      <c r="I903">
        <f t="shared" si="361"/>
        <v>0</v>
      </c>
      <c r="J903">
        <f t="shared" si="362"/>
        <v>0</v>
      </c>
      <c r="K903">
        <f t="shared" si="363"/>
        <v>0</v>
      </c>
      <c r="L903">
        <f t="shared" si="364"/>
        <v>0</v>
      </c>
      <c r="M903">
        <f t="shared" si="365"/>
        <v>0</v>
      </c>
      <c r="N903">
        <f t="shared" si="366"/>
        <v>0</v>
      </c>
      <c r="O903">
        <f>IF($B$14,_xlfn.IFNA(INDEX(תמותה!$A$1:$E$121,MATCH(F903,תמותה!$A$1:A$121,0),IF($B$9="זכר",2,4)),1),0)</f>
        <v>0</v>
      </c>
      <c r="P903">
        <f>IF($B$14,_xlfn.IFNA(INDEX('שיפור תמותה'!$A$1:$E$8743,MATCH(F903&amp;G903,'שיפור תמותה'!$C$1:$C$8743,0),IF($B$9="זכר",4,5)),1),0)</f>
        <v>0</v>
      </c>
      <c r="Q903">
        <f>IF($B$14,_xlfn.IFNA(INDEX('שיפור תמותה'!$A$1:$E$8743,MATCH(F903&amp;G903-1,'שיפור תמותה'!$C$1:$C$8743,0),IF($B$9="זכר",4,5)),1),0)</f>
        <v>0</v>
      </c>
      <c r="R903">
        <f t="shared" si="353"/>
        <v>0</v>
      </c>
      <c r="S903">
        <f t="shared" si="354"/>
        <v>0</v>
      </c>
      <c r="T903">
        <f t="shared" si="367"/>
        <v>0</v>
      </c>
      <c r="U903">
        <f t="shared" si="355"/>
        <v>0</v>
      </c>
      <c r="V903">
        <f t="shared" si="356"/>
        <v>0</v>
      </c>
      <c r="W903">
        <f t="shared" si="368"/>
        <v>0</v>
      </c>
      <c r="X903">
        <f>IF($B$15,_xlfn.IFNA(INDEX(תמותה!$A$1:$E$121,MATCH(U903,תמותה!$A$1:A$121,0),IF($B$11="זכר",2,4)),1),0)</f>
        <v>0</v>
      </c>
      <c r="Y903">
        <f>IF($B$15,_xlfn.IFNA(INDEX('שיפור תמותה'!$A$1:$E$8743,MATCH(U903&amp;V903,'שיפור תמותה'!$C$1:$C$8743,0),IF($B$11="זכר",4,5)),1),0)</f>
        <v>0</v>
      </c>
      <c r="Z903">
        <f>IF($B$15,_xlfn.IFNA(INDEX('שיפור תמותה'!$A$1:$E$8743,MATCH(U903&amp;V903-1,'שיפור תמותה'!$C$1:$C$8743,0),IF($B$11="זכר",4,5)),1),0)</f>
        <v>0</v>
      </c>
      <c r="AA903">
        <f t="shared" si="357"/>
        <v>0</v>
      </c>
      <c r="AB903">
        <f t="shared" si="369"/>
        <v>0</v>
      </c>
      <c r="AC903">
        <f>IF($B$15,_xlfn.IFNA(INDEX(תמותה!$A$1:$E$121,MATCH(U903,תמותה!$A$1:A$121,0),IF($B$11="זכר",3,5)),1),0)</f>
        <v>0</v>
      </c>
      <c r="AD903">
        <f t="shared" si="358"/>
        <v>0</v>
      </c>
      <c r="AE903">
        <f t="shared" si="359"/>
        <v>0</v>
      </c>
      <c r="AF903">
        <f t="shared" si="370"/>
        <v>0</v>
      </c>
      <c r="AG903">
        <f t="shared" si="371"/>
        <v>0</v>
      </c>
      <c r="AH903">
        <f t="shared" si="372"/>
        <v>0</v>
      </c>
      <c r="AI903">
        <f t="shared" si="373"/>
        <v>0</v>
      </c>
      <c r="AJ903">
        <f t="shared" si="374"/>
        <v>0</v>
      </c>
    </row>
    <row r="904" spans="5:36" x14ac:dyDescent="0.2">
      <c r="E904">
        <f t="shared" si="360"/>
        <v>0</v>
      </c>
      <c r="F904">
        <f t="shared" si="350"/>
        <v>0</v>
      </c>
      <c r="G904">
        <f t="shared" si="351"/>
        <v>0</v>
      </c>
      <c r="H904">
        <f t="shared" si="352"/>
        <v>0</v>
      </c>
      <c r="I904">
        <f t="shared" si="361"/>
        <v>0</v>
      </c>
      <c r="J904">
        <f t="shared" si="362"/>
        <v>0</v>
      </c>
      <c r="K904">
        <f t="shared" si="363"/>
        <v>0</v>
      </c>
      <c r="L904">
        <f t="shared" si="364"/>
        <v>0</v>
      </c>
      <c r="M904">
        <f t="shared" si="365"/>
        <v>0</v>
      </c>
      <c r="N904">
        <f t="shared" si="366"/>
        <v>0</v>
      </c>
      <c r="O904">
        <f>IF($B$14,_xlfn.IFNA(INDEX(תמותה!$A$1:$E$121,MATCH(F904,תמותה!$A$1:A$121,0),IF($B$9="זכר",2,4)),1),0)</f>
        <v>0</v>
      </c>
      <c r="P904">
        <f>IF($B$14,_xlfn.IFNA(INDEX('שיפור תמותה'!$A$1:$E$8743,MATCH(F904&amp;G904,'שיפור תמותה'!$C$1:$C$8743,0),IF($B$9="זכר",4,5)),1),0)</f>
        <v>0</v>
      </c>
      <c r="Q904">
        <f>IF($B$14,_xlfn.IFNA(INDEX('שיפור תמותה'!$A$1:$E$8743,MATCH(F904&amp;G904-1,'שיפור תמותה'!$C$1:$C$8743,0),IF($B$9="זכר",4,5)),1),0)</f>
        <v>0</v>
      </c>
      <c r="R904">
        <f t="shared" si="353"/>
        <v>0</v>
      </c>
      <c r="S904">
        <f t="shared" si="354"/>
        <v>0</v>
      </c>
      <c r="T904">
        <f t="shared" si="367"/>
        <v>0</v>
      </c>
      <c r="U904">
        <f t="shared" si="355"/>
        <v>0</v>
      </c>
      <c r="V904">
        <f t="shared" si="356"/>
        <v>0</v>
      </c>
      <c r="W904">
        <f t="shared" si="368"/>
        <v>0</v>
      </c>
      <c r="X904">
        <f>IF($B$15,_xlfn.IFNA(INDEX(תמותה!$A$1:$E$121,MATCH(U904,תמותה!$A$1:A$121,0),IF($B$11="זכר",2,4)),1),0)</f>
        <v>0</v>
      </c>
      <c r="Y904">
        <f>IF($B$15,_xlfn.IFNA(INDEX('שיפור תמותה'!$A$1:$E$8743,MATCH(U904&amp;V904,'שיפור תמותה'!$C$1:$C$8743,0),IF($B$11="זכר",4,5)),1),0)</f>
        <v>0</v>
      </c>
      <c r="Z904">
        <f>IF($B$15,_xlfn.IFNA(INDEX('שיפור תמותה'!$A$1:$E$8743,MATCH(U904&amp;V904-1,'שיפור תמותה'!$C$1:$C$8743,0),IF($B$11="זכר",4,5)),1),0)</f>
        <v>0</v>
      </c>
      <c r="AA904">
        <f t="shared" si="357"/>
        <v>0</v>
      </c>
      <c r="AB904">
        <f t="shared" si="369"/>
        <v>0</v>
      </c>
      <c r="AC904">
        <f>IF($B$15,_xlfn.IFNA(INDEX(תמותה!$A$1:$E$121,MATCH(U904,תמותה!$A$1:A$121,0),IF($B$11="זכר",3,5)),1),0)</f>
        <v>0</v>
      </c>
      <c r="AD904">
        <f t="shared" si="358"/>
        <v>0</v>
      </c>
      <c r="AE904">
        <f t="shared" si="359"/>
        <v>0</v>
      </c>
      <c r="AF904">
        <f t="shared" si="370"/>
        <v>0</v>
      </c>
      <c r="AG904">
        <f t="shared" si="371"/>
        <v>0</v>
      </c>
      <c r="AH904">
        <f t="shared" si="372"/>
        <v>0</v>
      </c>
      <c r="AI904">
        <f t="shared" si="373"/>
        <v>0</v>
      </c>
      <c r="AJ904">
        <f t="shared" si="374"/>
        <v>0</v>
      </c>
    </row>
    <row r="905" spans="5:36" x14ac:dyDescent="0.2">
      <c r="E905">
        <f t="shared" si="360"/>
        <v>0</v>
      </c>
      <c r="F905">
        <f t="shared" si="350"/>
        <v>0</v>
      </c>
      <c r="G905">
        <f t="shared" si="351"/>
        <v>0</v>
      </c>
      <c r="H905">
        <f t="shared" si="352"/>
        <v>0</v>
      </c>
      <c r="I905">
        <f t="shared" si="361"/>
        <v>0</v>
      </c>
      <c r="J905">
        <f t="shared" si="362"/>
        <v>0</v>
      </c>
      <c r="K905">
        <f t="shared" si="363"/>
        <v>0</v>
      </c>
      <c r="L905">
        <f t="shared" si="364"/>
        <v>0</v>
      </c>
      <c r="M905">
        <f t="shared" si="365"/>
        <v>0</v>
      </c>
      <c r="N905">
        <f t="shared" si="366"/>
        <v>0</v>
      </c>
      <c r="O905">
        <f>IF($B$14,_xlfn.IFNA(INDEX(תמותה!$A$1:$E$121,MATCH(F905,תמותה!$A$1:A$121,0),IF($B$9="זכר",2,4)),1),0)</f>
        <v>0</v>
      </c>
      <c r="P905">
        <f>IF($B$14,_xlfn.IFNA(INDEX('שיפור תמותה'!$A$1:$E$8743,MATCH(F905&amp;G905,'שיפור תמותה'!$C$1:$C$8743,0),IF($B$9="זכר",4,5)),1),0)</f>
        <v>0</v>
      </c>
      <c r="Q905">
        <f>IF($B$14,_xlfn.IFNA(INDEX('שיפור תמותה'!$A$1:$E$8743,MATCH(F905&amp;G905-1,'שיפור תמותה'!$C$1:$C$8743,0),IF($B$9="זכר",4,5)),1),0)</f>
        <v>0</v>
      </c>
      <c r="R905">
        <f t="shared" si="353"/>
        <v>0</v>
      </c>
      <c r="S905">
        <f t="shared" si="354"/>
        <v>0</v>
      </c>
      <c r="T905">
        <f t="shared" si="367"/>
        <v>0</v>
      </c>
      <c r="U905">
        <f t="shared" si="355"/>
        <v>0</v>
      </c>
      <c r="V905">
        <f t="shared" si="356"/>
        <v>0</v>
      </c>
      <c r="W905">
        <f t="shared" si="368"/>
        <v>0</v>
      </c>
      <c r="X905">
        <f>IF($B$15,_xlfn.IFNA(INDEX(תמותה!$A$1:$E$121,MATCH(U905,תמותה!$A$1:A$121,0),IF($B$11="זכר",2,4)),1),0)</f>
        <v>0</v>
      </c>
      <c r="Y905">
        <f>IF($B$15,_xlfn.IFNA(INDEX('שיפור תמותה'!$A$1:$E$8743,MATCH(U905&amp;V905,'שיפור תמותה'!$C$1:$C$8743,0),IF($B$11="זכר",4,5)),1),0)</f>
        <v>0</v>
      </c>
      <c r="Z905">
        <f>IF($B$15,_xlfn.IFNA(INDEX('שיפור תמותה'!$A$1:$E$8743,MATCH(U905&amp;V905-1,'שיפור תמותה'!$C$1:$C$8743,0),IF($B$11="זכר",4,5)),1),0)</f>
        <v>0</v>
      </c>
      <c r="AA905">
        <f t="shared" si="357"/>
        <v>0</v>
      </c>
      <c r="AB905">
        <f t="shared" si="369"/>
        <v>0</v>
      </c>
      <c r="AC905">
        <f>IF($B$15,_xlfn.IFNA(INDEX(תמותה!$A$1:$E$121,MATCH(U905,תמותה!$A$1:A$121,0),IF($B$11="זכר",3,5)),1),0)</f>
        <v>0</v>
      </c>
      <c r="AD905">
        <f t="shared" si="358"/>
        <v>0</v>
      </c>
      <c r="AE905">
        <f t="shared" si="359"/>
        <v>0</v>
      </c>
      <c r="AF905">
        <f t="shared" si="370"/>
        <v>0</v>
      </c>
      <c r="AG905">
        <f t="shared" si="371"/>
        <v>0</v>
      </c>
      <c r="AH905">
        <f t="shared" si="372"/>
        <v>0</v>
      </c>
      <c r="AI905">
        <f t="shared" si="373"/>
        <v>0</v>
      </c>
      <c r="AJ905">
        <f t="shared" si="374"/>
        <v>0</v>
      </c>
    </row>
    <row r="906" spans="5:36" x14ac:dyDescent="0.2">
      <c r="E906">
        <f t="shared" si="360"/>
        <v>0</v>
      </c>
      <c r="F906">
        <f t="shared" si="350"/>
        <v>0</v>
      </c>
      <c r="G906">
        <f t="shared" si="351"/>
        <v>0</v>
      </c>
      <c r="H906">
        <f t="shared" si="352"/>
        <v>0</v>
      </c>
      <c r="I906">
        <f t="shared" si="361"/>
        <v>0</v>
      </c>
      <c r="J906">
        <f t="shared" si="362"/>
        <v>0</v>
      </c>
      <c r="K906">
        <f t="shared" si="363"/>
        <v>0</v>
      </c>
      <c r="L906">
        <f t="shared" si="364"/>
        <v>0</v>
      </c>
      <c r="M906">
        <f t="shared" si="365"/>
        <v>0</v>
      </c>
      <c r="N906">
        <f t="shared" si="366"/>
        <v>0</v>
      </c>
      <c r="O906">
        <f>IF($B$14,_xlfn.IFNA(INDEX(תמותה!$A$1:$E$121,MATCH(F906,תמותה!$A$1:A$121,0),IF($B$9="זכר",2,4)),1),0)</f>
        <v>0</v>
      </c>
      <c r="P906">
        <f>IF($B$14,_xlfn.IFNA(INDEX('שיפור תמותה'!$A$1:$E$8743,MATCH(F906&amp;G906,'שיפור תמותה'!$C$1:$C$8743,0),IF($B$9="זכר",4,5)),1),0)</f>
        <v>0</v>
      </c>
      <c r="Q906">
        <f>IF($B$14,_xlfn.IFNA(INDEX('שיפור תמותה'!$A$1:$E$8743,MATCH(F906&amp;G906-1,'שיפור תמותה'!$C$1:$C$8743,0),IF($B$9="זכר",4,5)),1),0)</f>
        <v>0</v>
      </c>
      <c r="R906">
        <f t="shared" si="353"/>
        <v>0</v>
      </c>
      <c r="S906">
        <f t="shared" si="354"/>
        <v>0</v>
      </c>
      <c r="T906">
        <f t="shared" si="367"/>
        <v>0</v>
      </c>
      <c r="U906">
        <f t="shared" si="355"/>
        <v>0</v>
      </c>
      <c r="V906">
        <f t="shared" si="356"/>
        <v>0</v>
      </c>
      <c r="W906">
        <f t="shared" si="368"/>
        <v>0</v>
      </c>
      <c r="X906">
        <f>IF($B$15,_xlfn.IFNA(INDEX(תמותה!$A$1:$E$121,MATCH(U906,תמותה!$A$1:A$121,0),IF($B$11="זכר",2,4)),1),0)</f>
        <v>0</v>
      </c>
      <c r="Y906">
        <f>IF($B$15,_xlfn.IFNA(INDEX('שיפור תמותה'!$A$1:$E$8743,MATCH(U906&amp;V906,'שיפור תמותה'!$C$1:$C$8743,0),IF($B$11="זכר",4,5)),1),0)</f>
        <v>0</v>
      </c>
      <c r="Z906">
        <f>IF($B$15,_xlfn.IFNA(INDEX('שיפור תמותה'!$A$1:$E$8743,MATCH(U906&amp;V906-1,'שיפור תמותה'!$C$1:$C$8743,0),IF($B$11="זכר",4,5)),1),0)</f>
        <v>0</v>
      </c>
      <c r="AA906">
        <f t="shared" si="357"/>
        <v>0</v>
      </c>
      <c r="AB906">
        <f t="shared" si="369"/>
        <v>0</v>
      </c>
      <c r="AC906">
        <f>IF($B$15,_xlfn.IFNA(INDEX(תמותה!$A$1:$E$121,MATCH(U906,תמותה!$A$1:A$121,0),IF($B$11="זכר",3,5)),1),0)</f>
        <v>0</v>
      </c>
      <c r="AD906">
        <f t="shared" si="358"/>
        <v>0</v>
      </c>
      <c r="AE906">
        <f t="shared" si="359"/>
        <v>0</v>
      </c>
      <c r="AF906">
        <f t="shared" si="370"/>
        <v>0</v>
      </c>
      <c r="AG906">
        <f t="shared" si="371"/>
        <v>0</v>
      </c>
      <c r="AH906">
        <f t="shared" si="372"/>
        <v>0</v>
      </c>
      <c r="AI906">
        <f t="shared" si="373"/>
        <v>0</v>
      </c>
      <c r="AJ906">
        <f t="shared" si="374"/>
        <v>0</v>
      </c>
    </row>
    <row r="907" spans="5:36" x14ac:dyDescent="0.2">
      <c r="E907">
        <f t="shared" si="360"/>
        <v>0</v>
      </c>
      <c r="F907">
        <f t="shared" si="350"/>
        <v>0</v>
      </c>
      <c r="G907">
        <f t="shared" si="351"/>
        <v>0</v>
      </c>
      <c r="H907">
        <f t="shared" si="352"/>
        <v>0</v>
      </c>
      <c r="I907">
        <f t="shared" si="361"/>
        <v>0</v>
      </c>
      <c r="J907">
        <f t="shared" si="362"/>
        <v>0</v>
      </c>
      <c r="K907">
        <f t="shared" si="363"/>
        <v>0</v>
      </c>
      <c r="L907">
        <f t="shared" si="364"/>
        <v>0</v>
      </c>
      <c r="M907">
        <f t="shared" si="365"/>
        <v>0</v>
      </c>
      <c r="N907">
        <f t="shared" si="366"/>
        <v>0</v>
      </c>
      <c r="O907">
        <f>IF($B$14,_xlfn.IFNA(INDEX(תמותה!$A$1:$E$121,MATCH(F907,תמותה!$A$1:A$121,0),IF($B$9="זכר",2,4)),1),0)</f>
        <v>0</v>
      </c>
      <c r="P907">
        <f>IF($B$14,_xlfn.IFNA(INDEX('שיפור תמותה'!$A$1:$E$8743,MATCH(F907&amp;G907,'שיפור תמותה'!$C$1:$C$8743,0),IF($B$9="זכר",4,5)),1),0)</f>
        <v>0</v>
      </c>
      <c r="Q907">
        <f>IF($B$14,_xlfn.IFNA(INDEX('שיפור תמותה'!$A$1:$E$8743,MATCH(F907&amp;G907-1,'שיפור תמותה'!$C$1:$C$8743,0),IF($B$9="זכר",4,5)),1),0)</f>
        <v>0</v>
      </c>
      <c r="R907">
        <f t="shared" si="353"/>
        <v>0</v>
      </c>
      <c r="S907">
        <f t="shared" si="354"/>
        <v>0</v>
      </c>
      <c r="T907">
        <f t="shared" si="367"/>
        <v>0</v>
      </c>
      <c r="U907">
        <f t="shared" si="355"/>
        <v>0</v>
      </c>
      <c r="V907">
        <f t="shared" si="356"/>
        <v>0</v>
      </c>
      <c r="W907">
        <f t="shared" si="368"/>
        <v>0</v>
      </c>
      <c r="X907">
        <f>IF($B$15,_xlfn.IFNA(INDEX(תמותה!$A$1:$E$121,MATCH(U907,תמותה!$A$1:A$121,0),IF($B$11="זכר",2,4)),1),0)</f>
        <v>0</v>
      </c>
      <c r="Y907">
        <f>IF($B$15,_xlfn.IFNA(INDEX('שיפור תמותה'!$A$1:$E$8743,MATCH(U907&amp;V907,'שיפור תמותה'!$C$1:$C$8743,0),IF($B$11="זכר",4,5)),1),0)</f>
        <v>0</v>
      </c>
      <c r="Z907">
        <f>IF($B$15,_xlfn.IFNA(INDEX('שיפור תמותה'!$A$1:$E$8743,MATCH(U907&amp;V907-1,'שיפור תמותה'!$C$1:$C$8743,0),IF($B$11="זכר",4,5)),1),0)</f>
        <v>0</v>
      </c>
      <c r="AA907">
        <f t="shared" si="357"/>
        <v>0</v>
      </c>
      <c r="AB907">
        <f t="shared" si="369"/>
        <v>0</v>
      </c>
      <c r="AC907">
        <f>IF($B$15,_xlfn.IFNA(INDEX(תמותה!$A$1:$E$121,MATCH(U907,תמותה!$A$1:A$121,0),IF($B$11="זכר",3,5)),1),0)</f>
        <v>0</v>
      </c>
      <c r="AD907">
        <f t="shared" si="358"/>
        <v>0</v>
      </c>
      <c r="AE907">
        <f t="shared" si="359"/>
        <v>0</v>
      </c>
      <c r="AF907">
        <f t="shared" si="370"/>
        <v>0</v>
      </c>
      <c r="AG907">
        <f t="shared" si="371"/>
        <v>0</v>
      </c>
      <c r="AH907">
        <f t="shared" si="372"/>
        <v>0</v>
      </c>
      <c r="AI907">
        <f t="shared" si="373"/>
        <v>0</v>
      </c>
      <c r="AJ907">
        <f t="shared" si="374"/>
        <v>0</v>
      </c>
    </row>
    <row r="908" spans="5:36" x14ac:dyDescent="0.2">
      <c r="E908">
        <f t="shared" si="360"/>
        <v>0</v>
      </c>
      <c r="F908">
        <f t="shared" si="350"/>
        <v>0</v>
      </c>
      <c r="G908">
        <f t="shared" si="351"/>
        <v>0</v>
      </c>
      <c r="H908">
        <f t="shared" si="352"/>
        <v>0</v>
      </c>
      <c r="I908">
        <f t="shared" si="361"/>
        <v>0</v>
      </c>
      <c r="J908">
        <f t="shared" si="362"/>
        <v>0</v>
      </c>
      <c r="K908">
        <f t="shared" si="363"/>
        <v>0</v>
      </c>
      <c r="L908">
        <f t="shared" si="364"/>
        <v>0</v>
      </c>
      <c r="M908">
        <f t="shared" si="365"/>
        <v>0</v>
      </c>
      <c r="N908">
        <f t="shared" si="366"/>
        <v>0</v>
      </c>
      <c r="O908">
        <f>IF($B$14,_xlfn.IFNA(INDEX(תמותה!$A$1:$E$121,MATCH(F908,תמותה!$A$1:A$121,0),IF($B$9="זכר",2,4)),1),0)</f>
        <v>0</v>
      </c>
      <c r="P908">
        <f>IF($B$14,_xlfn.IFNA(INDEX('שיפור תמותה'!$A$1:$E$8743,MATCH(F908&amp;G908,'שיפור תמותה'!$C$1:$C$8743,0),IF($B$9="זכר",4,5)),1),0)</f>
        <v>0</v>
      </c>
      <c r="Q908">
        <f>IF($B$14,_xlfn.IFNA(INDEX('שיפור תמותה'!$A$1:$E$8743,MATCH(F908&amp;G908-1,'שיפור תמותה'!$C$1:$C$8743,0),IF($B$9="זכר",4,5)),1),0)</f>
        <v>0</v>
      </c>
      <c r="R908">
        <f t="shared" si="353"/>
        <v>0</v>
      </c>
      <c r="S908">
        <f t="shared" si="354"/>
        <v>0</v>
      </c>
      <c r="T908">
        <f t="shared" si="367"/>
        <v>0</v>
      </c>
      <c r="U908">
        <f t="shared" si="355"/>
        <v>0</v>
      </c>
      <c r="V908">
        <f t="shared" si="356"/>
        <v>0</v>
      </c>
      <c r="W908">
        <f t="shared" si="368"/>
        <v>0</v>
      </c>
      <c r="X908">
        <f>IF($B$15,_xlfn.IFNA(INDEX(תמותה!$A$1:$E$121,MATCH(U908,תמותה!$A$1:A$121,0),IF($B$11="זכר",2,4)),1),0)</f>
        <v>0</v>
      </c>
      <c r="Y908">
        <f>IF($B$15,_xlfn.IFNA(INDEX('שיפור תמותה'!$A$1:$E$8743,MATCH(U908&amp;V908,'שיפור תמותה'!$C$1:$C$8743,0),IF($B$11="זכר",4,5)),1),0)</f>
        <v>0</v>
      </c>
      <c r="Z908">
        <f>IF($B$15,_xlfn.IFNA(INDEX('שיפור תמותה'!$A$1:$E$8743,MATCH(U908&amp;V908-1,'שיפור תמותה'!$C$1:$C$8743,0),IF($B$11="זכר",4,5)),1),0)</f>
        <v>0</v>
      </c>
      <c r="AA908">
        <f t="shared" si="357"/>
        <v>0</v>
      </c>
      <c r="AB908">
        <f t="shared" si="369"/>
        <v>0</v>
      </c>
      <c r="AC908">
        <f>IF($B$15,_xlfn.IFNA(INDEX(תמותה!$A$1:$E$121,MATCH(U908,תמותה!$A$1:A$121,0),IF($B$11="זכר",3,5)),1),0)</f>
        <v>0</v>
      </c>
      <c r="AD908">
        <f t="shared" si="358"/>
        <v>0</v>
      </c>
      <c r="AE908">
        <f t="shared" si="359"/>
        <v>0</v>
      </c>
      <c r="AF908">
        <f t="shared" si="370"/>
        <v>0</v>
      </c>
      <c r="AG908">
        <f t="shared" si="371"/>
        <v>0</v>
      </c>
      <c r="AH908">
        <f t="shared" si="372"/>
        <v>0</v>
      </c>
      <c r="AI908">
        <f t="shared" si="373"/>
        <v>0</v>
      </c>
      <c r="AJ908">
        <f t="shared" si="374"/>
        <v>0</v>
      </c>
    </row>
    <row r="909" spans="5:36" x14ac:dyDescent="0.2">
      <c r="E909">
        <f t="shared" si="360"/>
        <v>0</v>
      </c>
      <c r="F909">
        <f t="shared" si="350"/>
        <v>0</v>
      </c>
      <c r="G909">
        <f t="shared" si="351"/>
        <v>0</v>
      </c>
      <c r="H909">
        <f t="shared" si="352"/>
        <v>0</v>
      </c>
      <c r="I909">
        <f t="shared" si="361"/>
        <v>0</v>
      </c>
      <c r="J909">
        <f t="shared" si="362"/>
        <v>0</v>
      </c>
      <c r="K909">
        <f t="shared" si="363"/>
        <v>0</v>
      </c>
      <c r="L909">
        <f t="shared" si="364"/>
        <v>0</v>
      </c>
      <c r="M909">
        <f t="shared" si="365"/>
        <v>0</v>
      </c>
      <c r="N909">
        <f t="shared" si="366"/>
        <v>0</v>
      </c>
      <c r="O909">
        <f>IF($B$14,_xlfn.IFNA(INDEX(תמותה!$A$1:$E$121,MATCH(F909,תמותה!$A$1:A$121,0),IF($B$9="זכר",2,4)),1),0)</f>
        <v>0</v>
      </c>
      <c r="P909">
        <f>IF($B$14,_xlfn.IFNA(INDEX('שיפור תמותה'!$A$1:$E$8743,MATCH(F909&amp;G909,'שיפור תמותה'!$C$1:$C$8743,0),IF($B$9="זכר",4,5)),1),0)</f>
        <v>0</v>
      </c>
      <c r="Q909">
        <f>IF($B$14,_xlfn.IFNA(INDEX('שיפור תמותה'!$A$1:$E$8743,MATCH(F909&amp;G909-1,'שיפור תמותה'!$C$1:$C$8743,0),IF($B$9="זכר",4,5)),1),0)</f>
        <v>0</v>
      </c>
      <c r="R909">
        <f t="shared" si="353"/>
        <v>0</v>
      </c>
      <c r="S909">
        <f t="shared" si="354"/>
        <v>0</v>
      </c>
      <c r="T909">
        <f t="shared" si="367"/>
        <v>0</v>
      </c>
      <c r="U909">
        <f t="shared" si="355"/>
        <v>0</v>
      </c>
      <c r="V909">
        <f t="shared" si="356"/>
        <v>0</v>
      </c>
      <c r="W909">
        <f t="shared" si="368"/>
        <v>0</v>
      </c>
      <c r="X909">
        <f>IF($B$15,_xlfn.IFNA(INDEX(תמותה!$A$1:$E$121,MATCH(U909,תמותה!$A$1:A$121,0),IF($B$11="זכר",2,4)),1),0)</f>
        <v>0</v>
      </c>
      <c r="Y909">
        <f>IF($B$15,_xlfn.IFNA(INDEX('שיפור תמותה'!$A$1:$E$8743,MATCH(U909&amp;V909,'שיפור תמותה'!$C$1:$C$8743,0),IF($B$11="זכר",4,5)),1),0)</f>
        <v>0</v>
      </c>
      <c r="Z909">
        <f>IF($B$15,_xlfn.IFNA(INDEX('שיפור תמותה'!$A$1:$E$8743,MATCH(U909&amp;V909-1,'שיפור תמותה'!$C$1:$C$8743,0),IF($B$11="זכר",4,5)),1),0)</f>
        <v>0</v>
      </c>
      <c r="AA909">
        <f t="shared" si="357"/>
        <v>0</v>
      </c>
      <c r="AB909">
        <f t="shared" si="369"/>
        <v>0</v>
      </c>
      <c r="AC909">
        <f>IF($B$15,_xlfn.IFNA(INDEX(תמותה!$A$1:$E$121,MATCH(U909,תמותה!$A$1:A$121,0),IF($B$11="זכר",3,5)),1),0)</f>
        <v>0</v>
      </c>
      <c r="AD909">
        <f t="shared" si="358"/>
        <v>0</v>
      </c>
      <c r="AE909">
        <f t="shared" si="359"/>
        <v>0</v>
      </c>
      <c r="AF909">
        <f t="shared" si="370"/>
        <v>0</v>
      </c>
      <c r="AG909">
        <f t="shared" si="371"/>
        <v>0</v>
      </c>
      <c r="AH909">
        <f t="shared" si="372"/>
        <v>0</v>
      </c>
      <c r="AI909">
        <f t="shared" si="373"/>
        <v>0</v>
      </c>
      <c r="AJ909">
        <f t="shared" si="374"/>
        <v>0</v>
      </c>
    </row>
    <row r="910" spans="5:36" x14ac:dyDescent="0.2">
      <c r="E910">
        <f t="shared" si="360"/>
        <v>0</v>
      </c>
      <c r="F910">
        <f t="shared" si="350"/>
        <v>0</v>
      </c>
      <c r="G910">
        <f t="shared" si="351"/>
        <v>0</v>
      </c>
      <c r="H910">
        <f t="shared" si="352"/>
        <v>0</v>
      </c>
      <c r="I910">
        <f t="shared" si="361"/>
        <v>0</v>
      </c>
      <c r="J910">
        <f t="shared" si="362"/>
        <v>0</v>
      </c>
      <c r="K910">
        <f t="shared" si="363"/>
        <v>0</v>
      </c>
      <c r="L910">
        <f t="shared" si="364"/>
        <v>0</v>
      </c>
      <c r="M910">
        <f t="shared" si="365"/>
        <v>0</v>
      </c>
      <c r="N910">
        <f t="shared" si="366"/>
        <v>0</v>
      </c>
      <c r="O910">
        <f>IF($B$14,_xlfn.IFNA(INDEX(תמותה!$A$1:$E$121,MATCH(F910,תמותה!$A$1:A$121,0),IF($B$9="זכר",2,4)),1),0)</f>
        <v>0</v>
      </c>
      <c r="P910">
        <f>IF($B$14,_xlfn.IFNA(INDEX('שיפור תמותה'!$A$1:$E$8743,MATCH(F910&amp;G910,'שיפור תמותה'!$C$1:$C$8743,0),IF($B$9="זכר",4,5)),1),0)</f>
        <v>0</v>
      </c>
      <c r="Q910">
        <f>IF($B$14,_xlfn.IFNA(INDEX('שיפור תמותה'!$A$1:$E$8743,MATCH(F910&amp;G910-1,'שיפור תמותה'!$C$1:$C$8743,0),IF($B$9="זכר",4,5)),1),0)</f>
        <v>0</v>
      </c>
      <c r="R910">
        <f t="shared" si="353"/>
        <v>0</v>
      </c>
      <c r="S910">
        <f t="shared" si="354"/>
        <v>0</v>
      </c>
      <c r="T910">
        <f t="shared" si="367"/>
        <v>0</v>
      </c>
      <c r="U910">
        <f t="shared" si="355"/>
        <v>0</v>
      </c>
      <c r="V910">
        <f t="shared" si="356"/>
        <v>0</v>
      </c>
      <c r="W910">
        <f t="shared" si="368"/>
        <v>0</v>
      </c>
      <c r="X910">
        <f>IF($B$15,_xlfn.IFNA(INDEX(תמותה!$A$1:$E$121,MATCH(U910,תמותה!$A$1:A$121,0),IF($B$11="זכר",2,4)),1),0)</f>
        <v>0</v>
      </c>
      <c r="Y910">
        <f>IF($B$15,_xlfn.IFNA(INDEX('שיפור תמותה'!$A$1:$E$8743,MATCH(U910&amp;V910,'שיפור תמותה'!$C$1:$C$8743,0),IF($B$11="זכר",4,5)),1),0)</f>
        <v>0</v>
      </c>
      <c r="Z910">
        <f>IF($B$15,_xlfn.IFNA(INDEX('שיפור תמותה'!$A$1:$E$8743,MATCH(U910&amp;V910-1,'שיפור תמותה'!$C$1:$C$8743,0),IF($B$11="זכר",4,5)),1),0)</f>
        <v>0</v>
      </c>
      <c r="AA910">
        <f t="shared" si="357"/>
        <v>0</v>
      </c>
      <c r="AB910">
        <f t="shared" si="369"/>
        <v>0</v>
      </c>
      <c r="AC910">
        <f>IF($B$15,_xlfn.IFNA(INDEX(תמותה!$A$1:$E$121,MATCH(U910,תמותה!$A$1:A$121,0),IF($B$11="זכר",3,5)),1),0)</f>
        <v>0</v>
      </c>
      <c r="AD910">
        <f t="shared" si="358"/>
        <v>0</v>
      </c>
      <c r="AE910">
        <f t="shared" si="359"/>
        <v>0</v>
      </c>
      <c r="AF910">
        <f t="shared" si="370"/>
        <v>0</v>
      </c>
      <c r="AG910">
        <f t="shared" si="371"/>
        <v>0</v>
      </c>
      <c r="AH910">
        <f t="shared" si="372"/>
        <v>0</v>
      </c>
      <c r="AI910">
        <f t="shared" si="373"/>
        <v>0</v>
      </c>
      <c r="AJ910">
        <f t="shared" si="374"/>
        <v>0</v>
      </c>
    </row>
    <row r="911" spans="5:36" x14ac:dyDescent="0.2">
      <c r="E911">
        <f t="shared" si="360"/>
        <v>0</v>
      </c>
      <c r="F911">
        <f t="shared" si="350"/>
        <v>0</v>
      </c>
      <c r="G911">
        <f t="shared" si="351"/>
        <v>0</v>
      </c>
      <c r="H911">
        <f t="shared" si="352"/>
        <v>0</v>
      </c>
      <c r="I911">
        <f t="shared" si="361"/>
        <v>0</v>
      </c>
      <c r="J911">
        <f t="shared" si="362"/>
        <v>0</v>
      </c>
      <c r="K911">
        <f t="shared" si="363"/>
        <v>0</v>
      </c>
      <c r="L911">
        <f t="shared" si="364"/>
        <v>0</v>
      </c>
      <c r="M911">
        <f t="shared" si="365"/>
        <v>0</v>
      </c>
      <c r="N911">
        <f t="shared" si="366"/>
        <v>0</v>
      </c>
      <c r="O911">
        <f>IF($B$14,_xlfn.IFNA(INDEX(תמותה!$A$1:$E$121,MATCH(F911,תמותה!$A$1:A$121,0),IF($B$9="זכר",2,4)),1),0)</f>
        <v>0</v>
      </c>
      <c r="P911">
        <f>IF($B$14,_xlfn.IFNA(INDEX('שיפור תמותה'!$A$1:$E$8743,MATCH(F911&amp;G911,'שיפור תמותה'!$C$1:$C$8743,0),IF($B$9="זכר",4,5)),1),0)</f>
        <v>0</v>
      </c>
      <c r="Q911">
        <f>IF($B$14,_xlfn.IFNA(INDEX('שיפור תמותה'!$A$1:$E$8743,MATCH(F911&amp;G911-1,'שיפור תמותה'!$C$1:$C$8743,0),IF($B$9="זכר",4,5)),1),0)</f>
        <v>0</v>
      </c>
      <c r="R911">
        <f t="shared" si="353"/>
        <v>0</v>
      </c>
      <c r="S911">
        <f t="shared" si="354"/>
        <v>0</v>
      </c>
      <c r="T911">
        <f t="shared" si="367"/>
        <v>0</v>
      </c>
      <c r="U911">
        <f t="shared" si="355"/>
        <v>0</v>
      </c>
      <c r="V911">
        <f t="shared" si="356"/>
        <v>0</v>
      </c>
      <c r="W911">
        <f t="shared" si="368"/>
        <v>0</v>
      </c>
      <c r="X911">
        <f>IF($B$15,_xlfn.IFNA(INDEX(תמותה!$A$1:$E$121,MATCH(U911,תמותה!$A$1:A$121,0),IF($B$11="זכר",2,4)),1),0)</f>
        <v>0</v>
      </c>
      <c r="Y911">
        <f>IF($B$15,_xlfn.IFNA(INDEX('שיפור תמותה'!$A$1:$E$8743,MATCH(U911&amp;V911,'שיפור תמותה'!$C$1:$C$8743,0),IF($B$11="זכר",4,5)),1),0)</f>
        <v>0</v>
      </c>
      <c r="Z911">
        <f>IF($B$15,_xlfn.IFNA(INDEX('שיפור תמותה'!$A$1:$E$8743,MATCH(U911&amp;V911-1,'שיפור תמותה'!$C$1:$C$8743,0),IF($B$11="זכר",4,5)),1),0)</f>
        <v>0</v>
      </c>
      <c r="AA911">
        <f t="shared" si="357"/>
        <v>0</v>
      </c>
      <c r="AB911">
        <f t="shared" si="369"/>
        <v>0</v>
      </c>
      <c r="AC911">
        <f>IF($B$15,_xlfn.IFNA(INDEX(תמותה!$A$1:$E$121,MATCH(U911,תמותה!$A$1:A$121,0),IF($B$11="זכר",3,5)),1),0)</f>
        <v>0</v>
      </c>
      <c r="AD911">
        <f t="shared" si="358"/>
        <v>0</v>
      </c>
      <c r="AE911">
        <f t="shared" si="359"/>
        <v>0</v>
      </c>
      <c r="AF911">
        <f t="shared" si="370"/>
        <v>0</v>
      </c>
      <c r="AG911">
        <f t="shared" si="371"/>
        <v>0</v>
      </c>
      <c r="AH911">
        <f t="shared" si="372"/>
        <v>0</v>
      </c>
      <c r="AI911">
        <f t="shared" si="373"/>
        <v>0</v>
      </c>
      <c r="AJ911">
        <f t="shared" si="374"/>
        <v>0</v>
      </c>
    </row>
    <row r="912" spans="5:36" x14ac:dyDescent="0.2">
      <c r="E912">
        <f t="shared" si="360"/>
        <v>0</v>
      </c>
      <c r="F912">
        <f t="shared" si="350"/>
        <v>0</v>
      </c>
      <c r="G912">
        <f t="shared" si="351"/>
        <v>0</v>
      </c>
      <c r="H912">
        <f t="shared" si="352"/>
        <v>0</v>
      </c>
      <c r="I912">
        <f t="shared" si="361"/>
        <v>0</v>
      </c>
      <c r="J912">
        <f t="shared" si="362"/>
        <v>0</v>
      </c>
      <c r="K912">
        <f t="shared" si="363"/>
        <v>0</v>
      </c>
      <c r="L912">
        <f t="shared" si="364"/>
        <v>0</v>
      </c>
      <c r="M912">
        <f t="shared" si="365"/>
        <v>0</v>
      </c>
      <c r="N912">
        <f t="shared" si="366"/>
        <v>0</v>
      </c>
      <c r="O912">
        <f>IF($B$14,_xlfn.IFNA(INDEX(תמותה!$A$1:$E$121,MATCH(F912,תמותה!$A$1:A$121,0),IF($B$9="זכר",2,4)),1),0)</f>
        <v>0</v>
      </c>
      <c r="P912">
        <f>IF($B$14,_xlfn.IFNA(INDEX('שיפור תמותה'!$A$1:$E$8743,MATCH(F912&amp;G912,'שיפור תמותה'!$C$1:$C$8743,0),IF($B$9="זכר",4,5)),1),0)</f>
        <v>0</v>
      </c>
      <c r="Q912">
        <f>IF($B$14,_xlfn.IFNA(INDEX('שיפור תמותה'!$A$1:$E$8743,MATCH(F912&amp;G912-1,'שיפור תמותה'!$C$1:$C$8743,0),IF($B$9="זכר",4,5)),1),0)</f>
        <v>0</v>
      </c>
      <c r="R912">
        <f t="shared" si="353"/>
        <v>0</v>
      </c>
      <c r="S912">
        <f t="shared" si="354"/>
        <v>0</v>
      </c>
      <c r="T912">
        <f t="shared" si="367"/>
        <v>0</v>
      </c>
      <c r="U912">
        <f t="shared" si="355"/>
        <v>0</v>
      </c>
      <c r="V912">
        <f t="shared" si="356"/>
        <v>0</v>
      </c>
      <c r="W912">
        <f t="shared" si="368"/>
        <v>0</v>
      </c>
      <c r="X912">
        <f>IF($B$15,_xlfn.IFNA(INDEX(תמותה!$A$1:$E$121,MATCH(U912,תמותה!$A$1:A$121,0),IF($B$11="זכר",2,4)),1),0)</f>
        <v>0</v>
      </c>
      <c r="Y912">
        <f>IF($B$15,_xlfn.IFNA(INDEX('שיפור תמותה'!$A$1:$E$8743,MATCH(U912&amp;V912,'שיפור תמותה'!$C$1:$C$8743,0),IF($B$11="זכר",4,5)),1),0)</f>
        <v>0</v>
      </c>
      <c r="Z912">
        <f>IF($B$15,_xlfn.IFNA(INDEX('שיפור תמותה'!$A$1:$E$8743,MATCH(U912&amp;V912-1,'שיפור תמותה'!$C$1:$C$8743,0),IF($B$11="זכר",4,5)),1),0)</f>
        <v>0</v>
      </c>
      <c r="AA912">
        <f t="shared" si="357"/>
        <v>0</v>
      </c>
      <c r="AB912">
        <f t="shared" si="369"/>
        <v>0</v>
      </c>
      <c r="AC912">
        <f>IF($B$15,_xlfn.IFNA(INDEX(תמותה!$A$1:$E$121,MATCH(U912,תמותה!$A$1:A$121,0),IF($B$11="זכר",3,5)),1),0)</f>
        <v>0</v>
      </c>
      <c r="AD912">
        <f t="shared" si="358"/>
        <v>0</v>
      </c>
      <c r="AE912">
        <f t="shared" si="359"/>
        <v>0</v>
      </c>
      <c r="AF912">
        <f t="shared" si="370"/>
        <v>0</v>
      </c>
      <c r="AG912">
        <f t="shared" si="371"/>
        <v>0</v>
      </c>
      <c r="AH912">
        <f t="shared" si="372"/>
        <v>0</v>
      </c>
      <c r="AI912">
        <f t="shared" si="373"/>
        <v>0</v>
      </c>
      <c r="AJ912">
        <f t="shared" si="374"/>
        <v>0</v>
      </c>
    </row>
    <row r="913" spans="5:36" x14ac:dyDescent="0.2">
      <c r="E913">
        <f t="shared" si="360"/>
        <v>0</v>
      </c>
      <c r="F913">
        <f t="shared" si="350"/>
        <v>0</v>
      </c>
      <c r="G913">
        <f t="shared" si="351"/>
        <v>0</v>
      </c>
      <c r="H913">
        <f t="shared" si="352"/>
        <v>0</v>
      </c>
      <c r="I913">
        <f t="shared" si="361"/>
        <v>0</v>
      </c>
      <c r="J913">
        <f t="shared" si="362"/>
        <v>0</v>
      </c>
      <c r="K913">
        <f t="shared" si="363"/>
        <v>0</v>
      </c>
      <c r="L913">
        <f t="shared" si="364"/>
        <v>0</v>
      </c>
      <c r="M913">
        <f t="shared" si="365"/>
        <v>0</v>
      </c>
      <c r="N913">
        <f t="shared" si="366"/>
        <v>0</v>
      </c>
      <c r="O913">
        <f>IF($B$14,_xlfn.IFNA(INDEX(תמותה!$A$1:$E$121,MATCH(F913,תמותה!$A$1:A$121,0),IF($B$9="זכר",2,4)),1),0)</f>
        <v>0</v>
      </c>
      <c r="P913">
        <f>IF($B$14,_xlfn.IFNA(INDEX('שיפור תמותה'!$A$1:$E$8743,MATCH(F913&amp;G913,'שיפור תמותה'!$C$1:$C$8743,0),IF($B$9="זכר",4,5)),1),0)</f>
        <v>0</v>
      </c>
      <c r="Q913">
        <f>IF($B$14,_xlfn.IFNA(INDEX('שיפור תמותה'!$A$1:$E$8743,MATCH(F913&amp;G913-1,'שיפור תמותה'!$C$1:$C$8743,0),IF($B$9="זכר",4,5)),1),0)</f>
        <v>0</v>
      </c>
      <c r="R913">
        <f t="shared" si="353"/>
        <v>0</v>
      </c>
      <c r="S913">
        <f t="shared" si="354"/>
        <v>0</v>
      </c>
      <c r="T913">
        <f t="shared" si="367"/>
        <v>0</v>
      </c>
      <c r="U913">
        <f t="shared" si="355"/>
        <v>0</v>
      </c>
      <c r="V913">
        <f t="shared" si="356"/>
        <v>0</v>
      </c>
      <c r="W913">
        <f t="shared" si="368"/>
        <v>0</v>
      </c>
      <c r="X913">
        <f>IF($B$15,_xlfn.IFNA(INDEX(תמותה!$A$1:$E$121,MATCH(U913,תמותה!$A$1:A$121,0),IF($B$11="זכר",2,4)),1),0)</f>
        <v>0</v>
      </c>
      <c r="Y913">
        <f>IF($B$15,_xlfn.IFNA(INDEX('שיפור תמותה'!$A$1:$E$8743,MATCH(U913&amp;V913,'שיפור תמותה'!$C$1:$C$8743,0),IF($B$11="זכר",4,5)),1),0)</f>
        <v>0</v>
      </c>
      <c r="Z913">
        <f>IF($B$15,_xlfn.IFNA(INDEX('שיפור תמותה'!$A$1:$E$8743,MATCH(U913&amp;V913-1,'שיפור תמותה'!$C$1:$C$8743,0),IF($B$11="זכר",4,5)),1),0)</f>
        <v>0</v>
      </c>
      <c r="AA913">
        <f t="shared" si="357"/>
        <v>0</v>
      </c>
      <c r="AB913">
        <f t="shared" si="369"/>
        <v>0</v>
      </c>
      <c r="AC913">
        <f>IF($B$15,_xlfn.IFNA(INDEX(תמותה!$A$1:$E$121,MATCH(U913,תמותה!$A$1:A$121,0),IF($B$11="זכר",3,5)),1),0)</f>
        <v>0</v>
      </c>
      <c r="AD913">
        <f t="shared" si="358"/>
        <v>0</v>
      </c>
      <c r="AE913">
        <f t="shared" si="359"/>
        <v>0</v>
      </c>
      <c r="AF913">
        <f t="shared" si="370"/>
        <v>0</v>
      </c>
      <c r="AG913">
        <f t="shared" si="371"/>
        <v>0</v>
      </c>
      <c r="AH913">
        <f t="shared" si="372"/>
        <v>0</v>
      </c>
      <c r="AI913">
        <f t="shared" si="373"/>
        <v>0</v>
      </c>
      <c r="AJ913">
        <f t="shared" si="374"/>
        <v>0</v>
      </c>
    </row>
    <row r="914" spans="5:36" x14ac:dyDescent="0.2">
      <c r="E914">
        <f t="shared" si="360"/>
        <v>0</v>
      </c>
      <c r="F914">
        <f t="shared" si="350"/>
        <v>0</v>
      </c>
      <c r="G914">
        <f t="shared" si="351"/>
        <v>0</v>
      </c>
      <c r="H914">
        <f t="shared" si="352"/>
        <v>0</v>
      </c>
      <c r="I914">
        <f t="shared" si="361"/>
        <v>0</v>
      </c>
      <c r="J914">
        <f t="shared" si="362"/>
        <v>0</v>
      </c>
      <c r="K914">
        <f t="shared" si="363"/>
        <v>0</v>
      </c>
      <c r="L914">
        <f t="shared" si="364"/>
        <v>0</v>
      </c>
      <c r="M914">
        <f t="shared" si="365"/>
        <v>0</v>
      </c>
      <c r="N914">
        <f t="shared" si="366"/>
        <v>0</v>
      </c>
      <c r="O914">
        <f>IF($B$14,_xlfn.IFNA(INDEX(תמותה!$A$1:$E$121,MATCH(F914,תמותה!$A$1:A$121,0),IF($B$9="זכר",2,4)),1),0)</f>
        <v>0</v>
      </c>
      <c r="P914">
        <f>IF($B$14,_xlfn.IFNA(INDEX('שיפור תמותה'!$A$1:$E$8743,MATCH(F914&amp;G914,'שיפור תמותה'!$C$1:$C$8743,0),IF($B$9="זכר",4,5)),1),0)</f>
        <v>0</v>
      </c>
      <c r="Q914">
        <f>IF($B$14,_xlfn.IFNA(INDEX('שיפור תמותה'!$A$1:$E$8743,MATCH(F914&amp;G914-1,'שיפור תמותה'!$C$1:$C$8743,0),IF($B$9="זכר",4,5)),1),0)</f>
        <v>0</v>
      </c>
      <c r="R914">
        <f t="shared" si="353"/>
        <v>0</v>
      </c>
      <c r="S914">
        <f t="shared" si="354"/>
        <v>0</v>
      </c>
      <c r="T914">
        <f t="shared" si="367"/>
        <v>0</v>
      </c>
      <c r="U914">
        <f t="shared" si="355"/>
        <v>0</v>
      </c>
      <c r="V914">
        <f t="shared" si="356"/>
        <v>0</v>
      </c>
      <c r="W914">
        <f t="shared" si="368"/>
        <v>0</v>
      </c>
      <c r="X914">
        <f>IF($B$15,_xlfn.IFNA(INDEX(תמותה!$A$1:$E$121,MATCH(U914,תמותה!$A$1:A$121,0),IF($B$11="זכר",2,4)),1),0)</f>
        <v>0</v>
      </c>
      <c r="Y914">
        <f>IF($B$15,_xlfn.IFNA(INDEX('שיפור תמותה'!$A$1:$E$8743,MATCH(U914&amp;V914,'שיפור תמותה'!$C$1:$C$8743,0),IF($B$11="זכר",4,5)),1),0)</f>
        <v>0</v>
      </c>
      <c r="Z914">
        <f>IF($B$15,_xlfn.IFNA(INDEX('שיפור תמותה'!$A$1:$E$8743,MATCH(U914&amp;V914-1,'שיפור תמותה'!$C$1:$C$8743,0),IF($B$11="זכר",4,5)),1),0)</f>
        <v>0</v>
      </c>
      <c r="AA914">
        <f t="shared" si="357"/>
        <v>0</v>
      </c>
      <c r="AB914">
        <f t="shared" si="369"/>
        <v>0</v>
      </c>
      <c r="AC914">
        <f>IF($B$15,_xlfn.IFNA(INDEX(תמותה!$A$1:$E$121,MATCH(U914,תמותה!$A$1:A$121,0),IF($B$11="זכר",3,5)),1),0)</f>
        <v>0</v>
      </c>
      <c r="AD914">
        <f t="shared" si="358"/>
        <v>0</v>
      </c>
      <c r="AE914">
        <f t="shared" si="359"/>
        <v>0</v>
      </c>
      <c r="AF914">
        <f t="shared" si="370"/>
        <v>0</v>
      </c>
      <c r="AG914">
        <f t="shared" si="371"/>
        <v>0</v>
      </c>
      <c r="AH914">
        <f t="shared" si="372"/>
        <v>0</v>
      </c>
      <c r="AI914">
        <f t="shared" si="373"/>
        <v>0</v>
      </c>
      <c r="AJ914">
        <f t="shared" si="374"/>
        <v>0</v>
      </c>
    </row>
    <row r="915" spans="5:36" x14ac:dyDescent="0.2">
      <c r="E915">
        <f t="shared" si="360"/>
        <v>0</v>
      </c>
      <c r="F915">
        <f t="shared" si="350"/>
        <v>0</v>
      </c>
      <c r="G915">
        <f t="shared" si="351"/>
        <v>0</v>
      </c>
      <c r="H915">
        <f t="shared" si="352"/>
        <v>0</v>
      </c>
      <c r="I915">
        <f t="shared" si="361"/>
        <v>0</v>
      </c>
      <c r="J915">
        <f t="shared" si="362"/>
        <v>0</v>
      </c>
      <c r="K915">
        <f t="shared" si="363"/>
        <v>0</v>
      </c>
      <c r="L915">
        <f t="shared" si="364"/>
        <v>0</v>
      </c>
      <c r="M915">
        <f t="shared" si="365"/>
        <v>0</v>
      </c>
      <c r="N915">
        <f t="shared" si="366"/>
        <v>0</v>
      </c>
      <c r="O915">
        <f>IF($B$14,_xlfn.IFNA(INDEX(תמותה!$A$1:$E$121,MATCH(F915,תמותה!$A$1:A$121,0),IF($B$9="זכר",2,4)),1),0)</f>
        <v>0</v>
      </c>
      <c r="P915">
        <f>IF($B$14,_xlfn.IFNA(INDEX('שיפור תמותה'!$A$1:$E$8743,MATCH(F915&amp;G915,'שיפור תמותה'!$C$1:$C$8743,0),IF($B$9="זכר",4,5)),1),0)</f>
        <v>0</v>
      </c>
      <c r="Q915">
        <f>IF($B$14,_xlfn.IFNA(INDEX('שיפור תמותה'!$A$1:$E$8743,MATCH(F915&amp;G915-1,'שיפור תמותה'!$C$1:$C$8743,0),IF($B$9="זכר",4,5)),1),0)</f>
        <v>0</v>
      </c>
      <c r="R915">
        <f t="shared" si="353"/>
        <v>0</v>
      </c>
      <c r="S915">
        <f t="shared" si="354"/>
        <v>0</v>
      </c>
      <c r="T915">
        <f t="shared" si="367"/>
        <v>0</v>
      </c>
      <c r="U915">
        <f t="shared" si="355"/>
        <v>0</v>
      </c>
      <c r="V915">
        <f t="shared" si="356"/>
        <v>0</v>
      </c>
      <c r="W915">
        <f t="shared" si="368"/>
        <v>0</v>
      </c>
      <c r="X915">
        <f>IF($B$15,_xlfn.IFNA(INDEX(תמותה!$A$1:$E$121,MATCH(U915,תמותה!$A$1:A$121,0),IF($B$11="זכר",2,4)),1),0)</f>
        <v>0</v>
      </c>
      <c r="Y915">
        <f>IF($B$15,_xlfn.IFNA(INDEX('שיפור תמותה'!$A$1:$E$8743,MATCH(U915&amp;V915,'שיפור תמותה'!$C$1:$C$8743,0),IF($B$11="זכר",4,5)),1),0)</f>
        <v>0</v>
      </c>
      <c r="Z915">
        <f>IF($B$15,_xlfn.IFNA(INDEX('שיפור תמותה'!$A$1:$E$8743,MATCH(U915&amp;V915-1,'שיפור תמותה'!$C$1:$C$8743,0),IF($B$11="זכר",4,5)),1),0)</f>
        <v>0</v>
      </c>
      <c r="AA915">
        <f t="shared" si="357"/>
        <v>0</v>
      </c>
      <c r="AB915">
        <f t="shared" si="369"/>
        <v>0</v>
      </c>
      <c r="AC915">
        <f>IF($B$15,_xlfn.IFNA(INDEX(תמותה!$A$1:$E$121,MATCH(U915,תמותה!$A$1:A$121,0),IF($B$11="זכר",3,5)),1),0)</f>
        <v>0</v>
      </c>
      <c r="AD915">
        <f t="shared" si="358"/>
        <v>0</v>
      </c>
      <c r="AE915">
        <f t="shared" si="359"/>
        <v>0</v>
      </c>
      <c r="AF915">
        <f t="shared" si="370"/>
        <v>0</v>
      </c>
      <c r="AG915">
        <f t="shared" si="371"/>
        <v>0</v>
      </c>
      <c r="AH915">
        <f t="shared" si="372"/>
        <v>0</v>
      </c>
      <c r="AI915">
        <f t="shared" si="373"/>
        <v>0</v>
      </c>
      <c r="AJ915">
        <f t="shared" si="374"/>
        <v>0</v>
      </c>
    </row>
    <row r="916" spans="5:36" x14ac:dyDescent="0.2">
      <c r="E916">
        <f t="shared" si="360"/>
        <v>0</v>
      </c>
      <c r="F916">
        <f t="shared" si="350"/>
        <v>0</v>
      </c>
      <c r="G916">
        <f t="shared" si="351"/>
        <v>0</v>
      </c>
      <c r="H916">
        <f t="shared" si="352"/>
        <v>0</v>
      </c>
      <c r="I916">
        <f t="shared" si="361"/>
        <v>0</v>
      </c>
      <c r="J916">
        <f t="shared" si="362"/>
        <v>0</v>
      </c>
      <c r="K916">
        <f t="shared" si="363"/>
        <v>0</v>
      </c>
      <c r="L916">
        <f t="shared" si="364"/>
        <v>0</v>
      </c>
      <c r="M916">
        <f t="shared" si="365"/>
        <v>0</v>
      </c>
      <c r="N916">
        <f t="shared" si="366"/>
        <v>0</v>
      </c>
      <c r="O916">
        <f>IF($B$14,_xlfn.IFNA(INDEX(תמותה!$A$1:$E$121,MATCH(F916,תמותה!$A$1:A$121,0),IF($B$9="זכר",2,4)),1),0)</f>
        <v>0</v>
      </c>
      <c r="P916">
        <f>IF($B$14,_xlfn.IFNA(INDEX('שיפור תמותה'!$A$1:$E$8743,MATCH(F916&amp;G916,'שיפור תמותה'!$C$1:$C$8743,0),IF($B$9="זכר",4,5)),1),0)</f>
        <v>0</v>
      </c>
      <c r="Q916">
        <f>IF($B$14,_xlfn.IFNA(INDEX('שיפור תמותה'!$A$1:$E$8743,MATCH(F916&amp;G916-1,'שיפור תמותה'!$C$1:$C$8743,0),IF($B$9="זכר",4,5)),1),0)</f>
        <v>0</v>
      </c>
      <c r="R916">
        <f t="shared" si="353"/>
        <v>0</v>
      </c>
      <c r="S916">
        <f t="shared" si="354"/>
        <v>0</v>
      </c>
      <c r="T916">
        <f t="shared" si="367"/>
        <v>0</v>
      </c>
      <c r="U916">
        <f t="shared" si="355"/>
        <v>0</v>
      </c>
      <c r="V916">
        <f t="shared" si="356"/>
        <v>0</v>
      </c>
      <c r="W916">
        <f t="shared" si="368"/>
        <v>0</v>
      </c>
      <c r="X916">
        <f>IF($B$15,_xlfn.IFNA(INDEX(תמותה!$A$1:$E$121,MATCH(U916,תמותה!$A$1:A$121,0),IF($B$11="זכר",2,4)),1),0)</f>
        <v>0</v>
      </c>
      <c r="Y916">
        <f>IF($B$15,_xlfn.IFNA(INDEX('שיפור תמותה'!$A$1:$E$8743,MATCH(U916&amp;V916,'שיפור תמותה'!$C$1:$C$8743,0),IF($B$11="זכר",4,5)),1),0)</f>
        <v>0</v>
      </c>
      <c r="Z916">
        <f>IF($B$15,_xlfn.IFNA(INDEX('שיפור תמותה'!$A$1:$E$8743,MATCH(U916&amp;V916-1,'שיפור תמותה'!$C$1:$C$8743,0),IF($B$11="זכר",4,5)),1),0)</f>
        <v>0</v>
      </c>
      <c r="AA916">
        <f t="shared" si="357"/>
        <v>0</v>
      </c>
      <c r="AB916">
        <f t="shared" si="369"/>
        <v>0</v>
      </c>
      <c r="AC916">
        <f>IF($B$15,_xlfn.IFNA(INDEX(תמותה!$A$1:$E$121,MATCH(U916,תמותה!$A$1:A$121,0),IF($B$11="זכר",3,5)),1),0)</f>
        <v>0</v>
      </c>
      <c r="AD916">
        <f t="shared" si="358"/>
        <v>0</v>
      </c>
      <c r="AE916">
        <f t="shared" si="359"/>
        <v>0</v>
      </c>
      <c r="AF916">
        <f t="shared" si="370"/>
        <v>0</v>
      </c>
      <c r="AG916">
        <f t="shared" si="371"/>
        <v>0</v>
      </c>
      <c r="AH916">
        <f t="shared" si="372"/>
        <v>0</v>
      </c>
      <c r="AI916">
        <f t="shared" si="373"/>
        <v>0</v>
      </c>
      <c r="AJ916">
        <f t="shared" si="374"/>
        <v>0</v>
      </c>
    </row>
    <row r="917" spans="5:36" x14ac:dyDescent="0.2">
      <c r="E917">
        <f t="shared" si="360"/>
        <v>0</v>
      </c>
      <c r="F917">
        <f t="shared" si="350"/>
        <v>0</v>
      </c>
      <c r="G917">
        <f t="shared" si="351"/>
        <v>0</v>
      </c>
      <c r="H917">
        <f t="shared" si="352"/>
        <v>0</v>
      </c>
      <c r="I917">
        <f t="shared" si="361"/>
        <v>0</v>
      </c>
      <c r="J917">
        <f t="shared" si="362"/>
        <v>0</v>
      </c>
      <c r="K917">
        <f t="shared" si="363"/>
        <v>0</v>
      </c>
      <c r="L917">
        <f t="shared" si="364"/>
        <v>0</v>
      </c>
      <c r="M917">
        <f t="shared" si="365"/>
        <v>0</v>
      </c>
      <c r="N917">
        <f t="shared" si="366"/>
        <v>0</v>
      </c>
      <c r="O917">
        <f>IF($B$14,_xlfn.IFNA(INDEX(תמותה!$A$1:$E$121,MATCH(F917,תמותה!$A$1:A$121,0),IF($B$9="זכר",2,4)),1),0)</f>
        <v>0</v>
      </c>
      <c r="P917">
        <f>IF($B$14,_xlfn.IFNA(INDEX('שיפור תמותה'!$A$1:$E$8743,MATCH(F917&amp;G917,'שיפור תמותה'!$C$1:$C$8743,0),IF($B$9="זכר",4,5)),1),0)</f>
        <v>0</v>
      </c>
      <c r="Q917">
        <f>IF($B$14,_xlfn.IFNA(INDEX('שיפור תמותה'!$A$1:$E$8743,MATCH(F917&amp;G917-1,'שיפור תמותה'!$C$1:$C$8743,0),IF($B$9="זכר",4,5)),1),0)</f>
        <v>0</v>
      </c>
      <c r="R917">
        <f t="shared" si="353"/>
        <v>0</v>
      </c>
      <c r="S917">
        <f t="shared" si="354"/>
        <v>0</v>
      </c>
      <c r="T917">
        <f t="shared" si="367"/>
        <v>0</v>
      </c>
      <c r="U917">
        <f t="shared" si="355"/>
        <v>0</v>
      </c>
      <c r="V917">
        <f t="shared" si="356"/>
        <v>0</v>
      </c>
      <c r="W917">
        <f t="shared" si="368"/>
        <v>0</v>
      </c>
      <c r="X917">
        <f>IF($B$15,_xlfn.IFNA(INDEX(תמותה!$A$1:$E$121,MATCH(U917,תמותה!$A$1:A$121,0),IF($B$11="זכר",2,4)),1),0)</f>
        <v>0</v>
      </c>
      <c r="Y917">
        <f>IF($B$15,_xlfn.IFNA(INDEX('שיפור תמותה'!$A$1:$E$8743,MATCH(U917&amp;V917,'שיפור תמותה'!$C$1:$C$8743,0),IF($B$11="זכר",4,5)),1),0)</f>
        <v>0</v>
      </c>
      <c r="Z917">
        <f>IF($B$15,_xlfn.IFNA(INDEX('שיפור תמותה'!$A$1:$E$8743,MATCH(U917&amp;V917-1,'שיפור תמותה'!$C$1:$C$8743,0),IF($B$11="זכר",4,5)),1),0)</f>
        <v>0</v>
      </c>
      <c r="AA917">
        <f t="shared" si="357"/>
        <v>0</v>
      </c>
      <c r="AB917">
        <f t="shared" si="369"/>
        <v>0</v>
      </c>
      <c r="AC917">
        <f>IF($B$15,_xlfn.IFNA(INDEX(תמותה!$A$1:$E$121,MATCH(U917,תמותה!$A$1:A$121,0),IF($B$11="זכר",3,5)),1),0)</f>
        <v>0</v>
      </c>
      <c r="AD917">
        <f t="shared" si="358"/>
        <v>0</v>
      </c>
      <c r="AE917">
        <f t="shared" si="359"/>
        <v>0</v>
      </c>
      <c r="AF917">
        <f t="shared" si="370"/>
        <v>0</v>
      </c>
      <c r="AG917">
        <f t="shared" si="371"/>
        <v>0</v>
      </c>
      <c r="AH917">
        <f t="shared" si="372"/>
        <v>0</v>
      </c>
      <c r="AI917">
        <f t="shared" si="373"/>
        <v>0</v>
      </c>
      <c r="AJ917">
        <f t="shared" si="374"/>
        <v>0</v>
      </c>
    </row>
    <row r="918" spans="5:36" x14ac:dyDescent="0.2">
      <c r="E918">
        <f t="shared" si="360"/>
        <v>0</v>
      </c>
      <c r="F918">
        <f t="shared" si="350"/>
        <v>0</v>
      </c>
      <c r="G918">
        <f t="shared" si="351"/>
        <v>0</v>
      </c>
      <c r="H918">
        <f t="shared" si="352"/>
        <v>0</v>
      </c>
      <c r="I918">
        <f t="shared" si="361"/>
        <v>0</v>
      </c>
      <c r="J918">
        <f t="shared" si="362"/>
        <v>0</v>
      </c>
      <c r="K918">
        <f t="shared" si="363"/>
        <v>0</v>
      </c>
      <c r="L918">
        <f t="shared" si="364"/>
        <v>0</v>
      </c>
      <c r="M918">
        <f t="shared" si="365"/>
        <v>0</v>
      </c>
      <c r="N918">
        <f t="shared" si="366"/>
        <v>0</v>
      </c>
      <c r="O918">
        <f>IF($B$14,_xlfn.IFNA(INDEX(תמותה!$A$1:$E$121,MATCH(F918,תמותה!$A$1:A$121,0),IF($B$9="זכר",2,4)),1),0)</f>
        <v>0</v>
      </c>
      <c r="P918">
        <f>IF($B$14,_xlfn.IFNA(INDEX('שיפור תמותה'!$A$1:$E$8743,MATCH(F918&amp;G918,'שיפור תמותה'!$C$1:$C$8743,0),IF($B$9="זכר",4,5)),1),0)</f>
        <v>0</v>
      </c>
      <c r="Q918">
        <f>IF($B$14,_xlfn.IFNA(INDEX('שיפור תמותה'!$A$1:$E$8743,MATCH(F918&amp;G918-1,'שיפור תמותה'!$C$1:$C$8743,0),IF($B$9="זכר",4,5)),1),0)</f>
        <v>0</v>
      </c>
      <c r="R918">
        <f t="shared" si="353"/>
        <v>0</v>
      </c>
      <c r="S918">
        <f t="shared" si="354"/>
        <v>0</v>
      </c>
      <c r="T918">
        <f t="shared" si="367"/>
        <v>0</v>
      </c>
      <c r="U918">
        <f t="shared" si="355"/>
        <v>0</v>
      </c>
      <c r="V918">
        <f t="shared" si="356"/>
        <v>0</v>
      </c>
      <c r="W918">
        <f t="shared" si="368"/>
        <v>0</v>
      </c>
      <c r="X918">
        <f>IF($B$15,_xlfn.IFNA(INDEX(תמותה!$A$1:$E$121,MATCH(U918,תמותה!$A$1:A$121,0),IF($B$11="זכר",2,4)),1),0)</f>
        <v>0</v>
      </c>
      <c r="Y918">
        <f>IF($B$15,_xlfn.IFNA(INDEX('שיפור תמותה'!$A$1:$E$8743,MATCH(U918&amp;V918,'שיפור תמותה'!$C$1:$C$8743,0),IF($B$11="זכר",4,5)),1),0)</f>
        <v>0</v>
      </c>
      <c r="Z918">
        <f>IF($B$15,_xlfn.IFNA(INDEX('שיפור תמותה'!$A$1:$E$8743,MATCH(U918&amp;V918-1,'שיפור תמותה'!$C$1:$C$8743,0),IF($B$11="זכר",4,5)),1),0)</f>
        <v>0</v>
      </c>
      <c r="AA918">
        <f t="shared" si="357"/>
        <v>0</v>
      </c>
      <c r="AB918">
        <f t="shared" si="369"/>
        <v>0</v>
      </c>
      <c r="AC918">
        <f>IF($B$15,_xlfn.IFNA(INDEX(תמותה!$A$1:$E$121,MATCH(U918,תמותה!$A$1:A$121,0),IF($B$11="זכר",3,5)),1),0)</f>
        <v>0</v>
      </c>
      <c r="AD918">
        <f t="shared" si="358"/>
        <v>0</v>
      </c>
      <c r="AE918">
        <f t="shared" si="359"/>
        <v>0</v>
      </c>
      <c r="AF918">
        <f t="shared" si="370"/>
        <v>0</v>
      </c>
      <c r="AG918">
        <f t="shared" si="371"/>
        <v>0</v>
      </c>
      <c r="AH918">
        <f t="shared" si="372"/>
        <v>0</v>
      </c>
      <c r="AI918">
        <f t="shared" si="373"/>
        <v>0</v>
      </c>
      <c r="AJ918">
        <f t="shared" si="374"/>
        <v>0</v>
      </c>
    </row>
    <row r="919" spans="5:36" x14ac:dyDescent="0.2">
      <c r="E919">
        <f t="shared" si="360"/>
        <v>0</v>
      </c>
      <c r="F919">
        <f t="shared" si="350"/>
        <v>0</v>
      </c>
      <c r="G919">
        <f t="shared" si="351"/>
        <v>0</v>
      </c>
      <c r="H919">
        <f t="shared" si="352"/>
        <v>0</v>
      </c>
      <c r="I919">
        <f t="shared" si="361"/>
        <v>0</v>
      </c>
      <c r="J919">
        <f t="shared" si="362"/>
        <v>0</v>
      </c>
      <c r="K919">
        <f t="shared" si="363"/>
        <v>0</v>
      </c>
      <c r="L919">
        <f t="shared" si="364"/>
        <v>0</v>
      </c>
      <c r="M919">
        <f t="shared" si="365"/>
        <v>0</v>
      </c>
      <c r="N919">
        <f t="shared" si="366"/>
        <v>0</v>
      </c>
      <c r="O919">
        <f>IF($B$14,_xlfn.IFNA(INDEX(תמותה!$A$1:$E$121,MATCH(F919,תמותה!$A$1:A$121,0),IF($B$9="זכר",2,4)),1),0)</f>
        <v>0</v>
      </c>
      <c r="P919">
        <f>IF($B$14,_xlfn.IFNA(INDEX('שיפור תמותה'!$A$1:$E$8743,MATCH(F919&amp;G919,'שיפור תמותה'!$C$1:$C$8743,0),IF($B$9="זכר",4,5)),1),0)</f>
        <v>0</v>
      </c>
      <c r="Q919">
        <f>IF($B$14,_xlfn.IFNA(INDEX('שיפור תמותה'!$A$1:$E$8743,MATCH(F919&amp;G919-1,'שיפור תמותה'!$C$1:$C$8743,0),IF($B$9="זכר",4,5)),1),0)</f>
        <v>0</v>
      </c>
      <c r="R919">
        <f t="shared" si="353"/>
        <v>0</v>
      </c>
      <c r="S919">
        <f t="shared" si="354"/>
        <v>0</v>
      </c>
      <c r="T919">
        <f t="shared" si="367"/>
        <v>0</v>
      </c>
      <c r="U919">
        <f t="shared" si="355"/>
        <v>0</v>
      </c>
      <c r="V919">
        <f t="shared" si="356"/>
        <v>0</v>
      </c>
      <c r="W919">
        <f t="shared" si="368"/>
        <v>0</v>
      </c>
      <c r="X919">
        <f>IF($B$15,_xlfn.IFNA(INDEX(תמותה!$A$1:$E$121,MATCH(U919,תמותה!$A$1:A$121,0),IF($B$11="זכר",2,4)),1),0)</f>
        <v>0</v>
      </c>
      <c r="Y919">
        <f>IF($B$15,_xlfn.IFNA(INDEX('שיפור תמותה'!$A$1:$E$8743,MATCH(U919&amp;V919,'שיפור תמותה'!$C$1:$C$8743,0),IF($B$11="זכר",4,5)),1),0)</f>
        <v>0</v>
      </c>
      <c r="Z919">
        <f>IF($B$15,_xlfn.IFNA(INDEX('שיפור תמותה'!$A$1:$E$8743,MATCH(U919&amp;V919-1,'שיפור תמותה'!$C$1:$C$8743,0),IF($B$11="זכר",4,5)),1),0)</f>
        <v>0</v>
      </c>
      <c r="AA919">
        <f t="shared" si="357"/>
        <v>0</v>
      </c>
      <c r="AB919">
        <f t="shared" si="369"/>
        <v>0</v>
      </c>
      <c r="AC919">
        <f>IF($B$15,_xlfn.IFNA(INDEX(תמותה!$A$1:$E$121,MATCH(U919,תמותה!$A$1:A$121,0),IF($B$11="זכר",3,5)),1),0)</f>
        <v>0</v>
      </c>
      <c r="AD919">
        <f t="shared" si="358"/>
        <v>0</v>
      </c>
      <c r="AE919">
        <f t="shared" si="359"/>
        <v>0</v>
      </c>
      <c r="AF919">
        <f t="shared" si="370"/>
        <v>0</v>
      </c>
      <c r="AG919">
        <f t="shared" si="371"/>
        <v>0</v>
      </c>
      <c r="AH919">
        <f t="shared" si="372"/>
        <v>0</v>
      </c>
      <c r="AI919">
        <f t="shared" si="373"/>
        <v>0</v>
      </c>
      <c r="AJ919">
        <f t="shared" si="374"/>
        <v>0</v>
      </c>
    </row>
    <row r="920" spans="5:36" x14ac:dyDescent="0.2">
      <c r="E920">
        <f t="shared" si="360"/>
        <v>0</v>
      </c>
      <c r="F920">
        <f t="shared" si="350"/>
        <v>0</v>
      </c>
      <c r="G920">
        <f t="shared" si="351"/>
        <v>0</v>
      </c>
      <c r="H920">
        <f t="shared" si="352"/>
        <v>0</v>
      </c>
      <c r="I920">
        <f t="shared" si="361"/>
        <v>0</v>
      </c>
      <c r="J920">
        <f t="shared" si="362"/>
        <v>0</v>
      </c>
      <c r="K920">
        <f t="shared" si="363"/>
        <v>0</v>
      </c>
      <c r="L920">
        <f t="shared" si="364"/>
        <v>0</v>
      </c>
      <c r="M920">
        <f t="shared" si="365"/>
        <v>0</v>
      </c>
      <c r="N920">
        <f t="shared" si="366"/>
        <v>0</v>
      </c>
      <c r="O920">
        <f>IF($B$14,_xlfn.IFNA(INDEX(תמותה!$A$1:$E$121,MATCH(F920,תמותה!$A$1:A$121,0),IF($B$9="זכר",2,4)),1),0)</f>
        <v>0</v>
      </c>
      <c r="P920">
        <f>IF($B$14,_xlfn.IFNA(INDEX('שיפור תמותה'!$A$1:$E$8743,MATCH(F920&amp;G920,'שיפור תמותה'!$C$1:$C$8743,0),IF($B$9="זכר",4,5)),1),0)</f>
        <v>0</v>
      </c>
      <c r="Q920">
        <f>IF($B$14,_xlfn.IFNA(INDEX('שיפור תמותה'!$A$1:$E$8743,MATCH(F920&amp;G920-1,'שיפור תמותה'!$C$1:$C$8743,0),IF($B$9="זכר",4,5)),1),0)</f>
        <v>0</v>
      </c>
      <c r="R920">
        <f t="shared" si="353"/>
        <v>0</v>
      </c>
      <c r="S920">
        <f t="shared" si="354"/>
        <v>0</v>
      </c>
      <c r="T920">
        <f t="shared" si="367"/>
        <v>0</v>
      </c>
      <c r="U920">
        <f t="shared" si="355"/>
        <v>0</v>
      </c>
      <c r="V920">
        <f t="shared" si="356"/>
        <v>0</v>
      </c>
      <c r="W920">
        <f t="shared" si="368"/>
        <v>0</v>
      </c>
      <c r="X920">
        <f>IF($B$15,_xlfn.IFNA(INDEX(תמותה!$A$1:$E$121,MATCH(U920,תמותה!$A$1:A$121,0),IF($B$11="זכר",2,4)),1),0)</f>
        <v>0</v>
      </c>
      <c r="Y920">
        <f>IF($B$15,_xlfn.IFNA(INDEX('שיפור תמותה'!$A$1:$E$8743,MATCH(U920&amp;V920,'שיפור תמותה'!$C$1:$C$8743,0),IF($B$11="זכר",4,5)),1),0)</f>
        <v>0</v>
      </c>
      <c r="Z920">
        <f>IF($B$15,_xlfn.IFNA(INDEX('שיפור תמותה'!$A$1:$E$8743,MATCH(U920&amp;V920-1,'שיפור תמותה'!$C$1:$C$8743,0),IF($B$11="זכר",4,5)),1),0)</f>
        <v>0</v>
      </c>
      <c r="AA920">
        <f t="shared" si="357"/>
        <v>0</v>
      </c>
      <c r="AB920">
        <f t="shared" si="369"/>
        <v>0</v>
      </c>
      <c r="AC920">
        <f>IF($B$15,_xlfn.IFNA(INDEX(תמותה!$A$1:$E$121,MATCH(U920,תמותה!$A$1:A$121,0),IF($B$11="זכר",3,5)),1),0)</f>
        <v>0</v>
      </c>
      <c r="AD920">
        <f t="shared" si="358"/>
        <v>0</v>
      </c>
      <c r="AE920">
        <f t="shared" si="359"/>
        <v>0</v>
      </c>
      <c r="AF920">
        <f t="shared" si="370"/>
        <v>0</v>
      </c>
      <c r="AG920">
        <f t="shared" si="371"/>
        <v>0</v>
      </c>
      <c r="AH920">
        <f t="shared" si="372"/>
        <v>0</v>
      </c>
      <c r="AI920">
        <f t="shared" si="373"/>
        <v>0</v>
      </c>
      <c r="AJ920">
        <f t="shared" si="374"/>
        <v>0</v>
      </c>
    </row>
    <row r="921" spans="5:36" x14ac:dyDescent="0.2">
      <c r="E921">
        <f t="shared" si="360"/>
        <v>0</v>
      </c>
      <c r="F921">
        <f t="shared" si="350"/>
        <v>0</v>
      </c>
      <c r="G921">
        <f t="shared" si="351"/>
        <v>0</v>
      </c>
      <c r="H921">
        <f t="shared" si="352"/>
        <v>0</v>
      </c>
      <c r="I921">
        <f t="shared" si="361"/>
        <v>0</v>
      </c>
      <c r="J921">
        <f t="shared" si="362"/>
        <v>0</v>
      </c>
      <c r="K921">
        <f t="shared" si="363"/>
        <v>0</v>
      </c>
      <c r="L921">
        <f t="shared" si="364"/>
        <v>0</v>
      </c>
      <c r="M921">
        <f t="shared" si="365"/>
        <v>0</v>
      </c>
      <c r="N921">
        <f t="shared" si="366"/>
        <v>0</v>
      </c>
      <c r="O921">
        <f>IF($B$14,_xlfn.IFNA(INDEX(תמותה!$A$1:$E$121,MATCH(F921,תמותה!$A$1:A$121,0),IF($B$9="זכר",2,4)),1),0)</f>
        <v>0</v>
      </c>
      <c r="P921">
        <f>IF($B$14,_xlfn.IFNA(INDEX('שיפור תמותה'!$A$1:$E$8743,MATCH(F921&amp;G921,'שיפור תמותה'!$C$1:$C$8743,0),IF($B$9="זכר",4,5)),1),0)</f>
        <v>0</v>
      </c>
      <c r="Q921">
        <f>IF($B$14,_xlfn.IFNA(INDEX('שיפור תמותה'!$A$1:$E$8743,MATCH(F921&amp;G921-1,'שיפור תמותה'!$C$1:$C$8743,0),IF($B$9="זכר",4,5)),1),0)</f>
        <v>0</v>
      </c>
      <c r="R921">
        <f t="shared" si="353"/>
        <v>0</v>
      </c>
      <c r="S921">
        <f t="shared" si="354"/>
        <v>0</v>
      </c>
      <c r="T921">
        <f t="shared" si="367"/>
        <v>0</v>
      </c>
      <c r="U921">
        <f t="shared" si="355"/>
        <v>0</v>
      </c>
      <c r="V921">
        <f t="shared" si="356"/>
        <v>0</v>
      </c>
      <c r="W921">
        <f t="shared" si="368"/>
        <v>0</v>
      </c>
      <c r="X921">
        <f>IF($B$15,_xlfn.IFNA(INDEX(תמותה!$A$1:$E$121,MATCH(U921,תמותה!$A$1:A$121,0),IF($B$11="זכר",2,4)),1),0)</f>
        <v>0</v>
      </c>
      <c r="Y921">
        <f>IF($B$15,_xlfn.IFNA(INDEX('שיפור תמותה'!$A$1:$E$8743,MATCH(U921&amp;V921,'שיפור תמותה'!$C$1:$C$8743,0),IF($B$11="זכר",4,5)),1),0)</f>
        <v>0</v>
      </c>
      <c r="Z921">
        <f>IF($B$15,_xlfn.IFNA(INDEX('שיפור תמותה'!$A$1:$E$8743,MATCH(U921&amp;V921-1,'שיפור תמותה'!$C$1:$C$8743,0),IF($B$11="זכר",4,5)),1),0)</f>
        <v>0</v>
      </c>
      <c r="AA921">
        <f t="shared" si="357"/>
        <v>0</v>
      </c>
      <c r="AB921">
        <f t="shared" si="369"/>
        <v>0</v>
      </c>
      <c r="AC921">
        <f>IF($B$15,_xlfn.IFNA(INDEX(תמותה!$A$1:$E$121,MATCH(U921,תמותה!$A$1:A$121,0),IF($B$11="זכר",3,5)),1),0)</f>
        <v>0</v>
      </c>
      <c r="AD921">
        <f t="shared" si="358"/>
        <v>0</v>
      </c>
      <c r="AE921">
        <f t="shared" si="359"/>
        <v>0</v>
      </c>
      <c r="AF921">
        <f t="shared" si="370"/>
        <v>0</v>
      </c>
      <c r="AG921">
        <f t="shared" si="371"/>
        <v>0</v>
      </c>
      <c r="AH921">
        <f t="shared" si="372"/>
        <v>0</v>
      </c>
      <c r="AI921">
        <f t="shared" si="373"/>
        <v>0</v>
      </c>
      <c r="AJ921">
        <f t="shared" si="374"/>
        <v>0</v>
      </c>
    </row>
    <row r="922" spans="5:36" x14ac:dyDescent="0.2">
      <c r="E922">
        <f t="shared" si="360"/>
        <v>0</v>
      </c>
      <c r="F922">
        <f t="shared" si="350"/>
        <v>0</v>
      </c>
      <c r="G922">
        <f t="shared" si="351"/>
        <v>0</v>
      </c>
      <c r="H922">
        <f t="shared" si="352"/>
        <v>0</v>
      </c>
      <c r="I922">
        <f t="shared" si="361"/>
        <v>0</v>
      </c>
      <c r="J922">
        <f t="shared" si="362"/>
        <v>0</v>
      </c>
      <c r="K922">
        <f t="shared" si="363"/>
        <v>0</v>
      </c>
      <c r="L922">
        <f t="shared" si="364"/>
        <v>0</v>
      </c>
      <c r="M922">
        <f t="shared" si="365"/>
        <v>0</v>
      </c>
      <c r="N922">
        <f t="shared" si="366"/>
        <v>0</v>
      </c>
      <c r="O922">
        <f>IF($B$14,_xlfn.IFNA(INDEX(תמותה!$A$1:$E$121,MATCH(F922,תמותה!$A$1:A$121,0),IF($B$9="זכר",2,4)),1),0)</f>
        <v>0</v>
      </c>
      <c r="P922">
        <f>IF($B$14,_xlfn.IFNA(INDEX('שיפור תמותה'!$A$1:$E$8743,MATCH(F922&amp;G922,'שיפור תמותה'!$C$1:$C$8743,0),IF($B$9="זכר",4,5)),1),0)</f>
        <v>0</v>
      </c>
      <c r="Q922">
        <f>IF($B$14,_xlfn.IFNA(INDEX('שיפור תמותה'!$A$1:$E$8743,MATCH(F922&amp;G922-1,'שיפור תמותה'!$C$1:$C$8743,0),IF($B$9="זכר",4,5)),1),0)</f>
        <v>0</v>
      </c>
      <c r="R922">
        <f t="shared" si="353"/>
        <v>0</v>
      </c>
      <c r="S922">
        <f t="shared" si="354"/>
        <v>0</v>
      </c>
      <c r="T922">
        <f t="shared" si="367"/>
        <v>0</v>
      </c>
      <c r="U922">
        <f t="shared" si="355"/>
        <v>0</v>
      </c>
      <c r="V922">
        <f t="shared" si="356"/>
        <v>0</v>
      </c>
      <c r="W922">
        <f t="shared" si="368"/>
        <v>0</v>
      </c>
      <c r="X922">
        <f>IF($B$15,_xlfn.IFNA(INDEX(תמותה!$A$1:$E$121,MATCH(U922,תמותה!$A$1:A$121,0),IF($B$11="זכר",2,4)),1),0)</f>
        <v>0</v>
      </c>
      <c r="Y922">
        <f>IF($B$15,_xlfn.IFNA(INDEX('שיפור תמותה'!$A$1:$E$8743,MATCH(U922&amp;V922,'שיפור תמותה'!$C$1:$C$8743,0),IF($B$11="זכר",4,5)),1),0)</f>
        <v>0</v>
      </c>
      <c r="Z922">
        <f>IF($B$15,_xlfn.IFNA(INDEX('שיפור תמותה'!$A$1:$E$8743,MATCH(U922&amp;V922-1,'שיפור תמותה'!$C$1:$C$8743,0),IF($B$11="זכר",4,5)),1),0)</f>
        <v>0</v>
      </c>
      <c r="AA922">
        <f t="shared" si="357"/>
        <v>0</v>
      </c>
      <c r="AB922">
        <f t="shared" si="369"/>
        <v>0</v>
      </c>
      <c r="AC922">
        <f>IF($B$15,_xlfn.IFNA(INDEX(תמותה!$A$1:$E$121,MATCH(U922,תמותה!$A$1:A$121,0),IF($B$11="זכר",3,5)),1),0)</f>
        <v>0</v>
      </c>
      <c r="AD922">
        <f t="shared" si="358"/>
        <v>0</v>
      </c>
      <c r="AE922">
        <f t="shared" si="359"/>
        <v>0</v>
      </c>
      <c r="AF922">
        <f t="shared" si="370"/>
        <v>0</v>
      </c>
      <c r="AG922">
        <f t="shared" si="371"/>
        <v>0</v>
      </c>
      <c r="AH922">
        <f t="shared" si="372"/>
        <v>0</v>
      </c>
      <c r="AI922">
        <f t="shared" si="373"/>
        <v>0</v>
      </c>
      <c r="AJ922">
        <f t="shared" si="374"/>
        <v>0</v>
      </c>
    </row>
    <row r="923" spans="5:36" x14ac:dyDescent="0.2">
      <c r="E923">
        <f t="shared" si="360"/>
        <v>0</v>
      </c>
      <c r="F923">
        <f t="shared" si="350"/>
        <v>0</v>
      </c>
      <c r="G923">
        <f t="shared" si="351"/>
        <v>0</v>
      </c>
      <c r="H923">
        <f t="shared" si="352"/>
        <v>0</v>
      </c>
      <c r="I923">
        <f t="shared" si="361"/>
        <v>0</v>
      </c>
      <c r="J923">
        <f t="shared" si="362"/>
        <v>0</v>
      </c>
      <c r="K923">
        <f t="shared" si="363"/>
        <v>0</v>
      </c>
      <c r="L923">
        <f t="shared" si="364"/>
        <v>0</v>
      </c>
      <c r="M923">
        <f t="shared" si="365"/>
        <v>0</v>
      </c>
      <c r="N923">
        <f t="shared" si="366"/>
        <v>0</v>
      </c>
      <c r="O923">
        <f>IF($B$14,_xlfn.IFNA(INDEX(תמותה!$A$1:$E$121,MATCH(F923,תמותה!$A$1:A$121,0),IF($B$9="זכר",2,4)),1),0)</f>
        <v>0</v>
      </c>
      <c r="P923">
        <f>IF($B$14,_xlfn.IFNA(INDEX('שיפור תמותה'!$A$1:$E$8743,MATCH(F923&amp;G923,'שיפור תמותה'!$C$1:$C$8743,0),IF($B$9="זכר",4,5)),1),0)</f>
        <v>0</v>
      </c>
      <c r="Q923">
        <f>IF($B$14,_xlfn.IFNA(INDEX('שיפור תמותה'!$A$1:$E$8743,MATCH(F923&amp;G923-1,'שיפור תמותה'!$C$1:$C$8743,0),IF($B$9="זכר",4,5)),1),0)</f>
        <v>0</v>
      </c>
      <c r="R923">
        <f t="shared" si="353"/>
        <v>0</v>
      </c>
      <c r="S923">
        <f t="shared" si="354"/>
        <v>0</v>
      </c>
      <c r="T923">
        <f t="shared" si="367"/>
        <v>0</v>
      </c>
      <c r="U923">
        <f t="shared" si="355"/>
        <v>0</v>
      </c>
      <c r="V923">
        <f t="shared" si="356"/>
        <v>0</v>
      </c>
      <c r="W923">
        <f t="shared" si="368"/>
        <v>0</v>
      </c>
      <c r="X923">
        <f>IF($B$15,_xlfn.IFNA(INDEX(תמותה!$A$1:$E$121,MATCH(U923,תמותה!$A$1:A$121,0),IF($B$11="זכר",2,4)),1),0)</f>
        <v>0</v>
      </c>
      <c r="Y923">
        <f>IF($B$15,_xlfn.IFNA(INDEX('שיפור תמותה'!$A$1:$E$8743,MATCH(U923&amp;V923,'שיפור תמותה'!$C$1:$C$8743,0),IF($B$11="זכר",4,5)),1),0)</f>
        <v>0</v>
      </c>
      <c r="Z923">
        <f>IF($B$15,_xlfn.IFNA(INDEX('שיפור תמותה'!$A$1:$E$8743,MATCH(U923&amp;V923-1,'שיפור תמותה'!$C$1:$C$8743,0),IF($B$11="זכר",4,5)),1),0)</f>
        <v>0</v>
      </c>
      <c r="AA923">
        <f t="shared" si="357"/>
        <v>0</v>
      </c>
      <c r="AB923">
        <f t="shared" si="369"/>
        <v>0</v>
      </c>
      <c r="AC923">
        <f>IF($B$15,_xlfn.IFNA(INDEX(תמותה!$A$1:$E$121,MATCH(U923,תמותה!$A$1:A$121,0),IF($B$11="זכר",3,5)),1),0)</f>
        <v>0</v>
      </c>
      <c r="AD923">
        <f t="shared" si="358"/>
        <v>0</v>
      </c>
      <c r="AE923">
        <f t="shared" si="359"/>
        <v>0</v>
      </c>
      <c r="AF923">
        <f t="shared" si="370"/>
        <v>0</v>
      </c>
      <c r="AG923">
        <f t="shared" si="371"/>
        <v>0</v>
      </c>
      <c r="AH923">
        <f t="shared" si="372"/>
        <v>0</v>
      </c>
      <c r="AI923">
        <f t="shared" si="373"/>
        <v>0</v>
      </c>
      <c r="AJ923">
        <f t="shared" si="374"/>
        <v>0</v>
      </c>
    </row>
    <row r="924" spans="5:36" x14ac:dyDescent="0.2">
      <c r="E924">
        <f t="shared" si="360"/>
        <v>0</v>
      </c>
      <c r="F924">
        <f t="shared" si="350"/>
        <v>0</v>
      </c>
      <c r="G924">
        <f t="shared" si="351"/>
        <v>0</v>
      </c>
      <c r="H924">
        <f t="shared" si="352"/>
        <v>0</v>
      </c>
      <c r="I924">
        <f t="shared" si="361"/>
        <v>0</v>
      </c>
      <c r="J924">
        <f t="shared" si="362"/>
        <v>0</v>
      </c>
      <c r="K924">
        <f t="shared" si="363"/>
        <v>0</v>
      </c>
      <c r="L924">
        <f t="shared" si="364"/>
        <v>0</v>
      </c>
      <c r="M924">
        <f t="shared" si="365"/>
        <v>0</v>
      </c>
      <c r="N924">
        <f t="shared" si="366"/>
        <v>0</v>
      </c>
      <c r="O924">
        <f>IF($B$14,_xlfn.IFNA(INDEX(תמותה!$A$1:$E$121,MATCH(F924,תמותה!$A$1:A$121,0),IF($B$9="זכר",2,4)),1),0)</f>
        <v>0</v>
      </c>
      <c r="P924">
        <f>IF($B$14,_xlfn.IFNA(INDEX('שיפור תמותה'!$A$1:$E$8743,MATCH(F924&amp;G924,'שיפור תמותה'!$C$1:$C$8743,0),IF($B$9="זכר",4,5)),1),0)</f>
        <v>0</v>
      </c>
      <c r="Q924">
        <f>IF($B$14,_xlfn.IFNA(INDEX('שיפור תמותה'!$A$1:$E$8743,MATCH(F924&amp;G924-1,'שיפור תמותה'!$C$1:$C$8743,0),IF($B$9="זכר",4,5)),1),0)</f>
        <v>0</v>
      </c>
      <c r="R924">
        <f t="shared" si="353"/>
        <v>0</v>
      </c>
      <c r="S924">
        <f t="shared" si="354"/>
        <v>0</v>
      </c>
      <c r="T924">
        <f t="shared" si="367"/>
        <v>0</v>
      </c>
      <c r="U924">
        <f t="shared" si="355"/>
        <v>0</v>
      </c>
      <c r="V924">
        <f t="shared" si="356"/>
        <v>0</v>
      </c>
      <c r="W924">
        <f t="shared" si="368"/>
        <v>0</v>
      </c>
      <c r="X924">
        <f>IF($B$15,_xlfn.IFNA(INDEX(תמותה!$A$1:$E$121,MATCH(U924,תמותה!$A$1:A$121,0),IF($B$11="זכר",2,4)),1),0)</f>
        <v>0</v>
      </c>
      <c r="Y924">
        <f>IF($B$15,_xlfn.IFNA(INDEX('שיפור תמותה'!$A$1:$E$8743,MATCH(U924&amp;V924,'שיפור תמותה'!$C$1:$C$8743,0),IF($B$11="זכר",4,5)),1),0)</f>
        <v>0</v>
      </c>
      <c r="Z924">
        <f>IF($B$15,_xlfn.IFNA(INDEX('שיפור תמותה'!$A$1:$E$8743,MATCH(U924&amp;V924-1,'שיפור תמותה'!$C$1:$C$8743,0),IF($B$11="זכר",4,5)),1),0)</f>
        <v>0</v>
      </c>
      <c r="AA924">
        <f t="shared" si="357"/>
        <v>0</v>
      </c>
      <c r="AB924">
        <f t="shared" si="369"/>
        <v>0</v>
      </c>
      <c r="AC924">
        <f>IF($B$15,_xlfn.IFNA(INDEX(תמותה!$A$1:$E$121,MATCH(U924,תמותה!$A$1:A$121,0),IF($B$11="זכר",3,5)),1),0)</f>
        <v>0</v>
      </c>
      <c r="AD924">
        <f t="shared" si="358"/>
        <v>0</v>
      </c>
      <c r="AE924">
        <f t="shared" si="359"/>
        <v>0</v>
      </c>
      <c r="AF924">
        <f t="shared" si="370"/>
        <v>0</v>
      </c>
      <c r="AG924">
        <f t="shared" si="371"/>
        <v>0</v>
      </c>
      <c r="AH924">
        <f t="shared" si="372"/>
        <v>0</v>
      </c>
      <c r="AI924">
        <f t="shared" si="373"/>
        <v>0</v>
      </c>
      <c r="AJ924">
        <f t="shared" si="374"/>
        <v>0</v>
      </c>
    </row>
    <row r="925" spans="5:36" x14ac:dyDescent="0.2">
      <c r="E925">
        <f t="shared" si="360"/>
        <v>0</v>
      </c>
      <c r="F925">
        <f t="shared" si="350"/>
        <v>0</v>
      </c>
      <c r="G925">
        <f t="shared" si="351"/>
        <v>0</v>
      </c>
      <c r="H925">
        <f t="shared" si="352"/>
        <v>0</v>
      </c>
      <c r="I925">
        <f t="shared" si="361"/>
        <v>0</v>
      </c>
      <c r="J925">
        <f t="shared" si="362"/>
        <v>0</v>
      </c>
      <c r="K925">
        <f t="shared" si="363"/>
        <v>0</v>
      </c>
      <c r="L925">
        <f t="shared" si="364"/>
        <v>0</v>
      </c>
      <c r="M925">
        <f t="shared" si="365"/>
        <v>0</v>
      </c>
      <c r="N925">
        <f t="shared" si="366"/>
        <v>0</v>
      </c>
      <c r="O925">
        <f>IF($B$14,_xlfn.IFNA(INDEX(תמותה!$A$1:$E$121,MATCH(F925,תמותה!$A$1:A$121,0),IF($B$9="זכר",2,4)),1),0)</f>
        <v>0</v>
      </c>
      <c r="P925">
        <f>IF($B$14,_xlfn.IFNA(INDEX('שיפור תמותה'!$A$1:$E$8743,MATCH(F925&amp;G925,'שיפור תמותה'!$C$1:$C$8743,0),IF($B$9="זכר",4,5)),1),0)</f>
        <v>0</v>
      </c>
      <c r="Q925">
        <f>IF($B$14,_xlfn.IFNA(INDEX('שיפור תמותה'!$A$1:$E$8743,MATCH(F925&amp;G925-1,'שיפור תמותה'!$C$1:$C$8743,0),IF($B$9="זכר",4,5)),1),0)</f>
        <v>0</v>
      </c>
      <c r="R925">
        <f t="shared" si="353"/>
        <v>0</v>
      </c>
      <c r="S925">
        <f t="shared" si="354"/>
        <v>0</v>
      </c>
      <c r="T925">
        <f t="shared" si="367"/>
        <v>0</v>
      </c>
      <c r="U925">
        <f t="shared" si="355"/>
        <v>0</v>
      </c>
      <c r="V925">
        <f t="shared" si="356"/>
        <v>0</v>
      </c>
      <c r="W925">
        <f t="shared" si="368"/>
        <v>0</v>
      </c>
      <c r="X925">
        <f>IF($B$15,_xlfn.IFNA(INDEX(תמותה!$A$1:$E$121,MATCH(U925,תמותה!$A$1:A$121,0),IF($B$11="זכר",2,4)),1),0)</f>
        <v>0</v>
      </c>
      <c r="Y925">
        <f>IF($B$15,_xlfn.IFNA(INDEX('שיפור תמותה'!$A$1:$E$8743,MATCH(U925&amp;V925,'שיפור תמותה'!$C$1:$C$8743,0),IF($B$11="זכר",4,5)),1),0)</f>
        <v>0</v>
      </c>
      <c r="Z925">
        <f>IF($B$15,_xlfn.IFNA(INDEX('שיפור תמותה'!$A$1:$E$8743,MATCH(U925&amp;V925-1,'שיפור תמותה'!$C$1:$C$8743,0),IF($B$11="זכר",4,5)),1),0)</f>
        <v>0</v>
      </c>
      <c r="AA925">
        <f t="shared" si="357"/>
        <v>0</v>
      </c>
      <c r="AB925">
        <f t="shared" si="369"/>
        <v>0</v>
      </c>
      <c r="AC925">
        <f>IF($B$15,_xlfn.IFNA(INDEX(תמותה!$A$1:$E$121,MATCH(U925,תמותה!$A$1:A$121,0),IF($B$11="זכר",3,5)),1),0)</f>
        <v>0</v>
      </c>
      <c r="AD925">
        <f t="shared" si="358"/>
        <v>0</v>
      </c>
      <c r="AE925">
        <f t="shared" si="359"/>
        <v>0</v>
      </c>
      <c r="AF925">
        <f t="shared" si="370"/>
        <v>0</v>
      </c>
      <c r="AG925">
        <f t="shared" si="371"/>
        <v>0</v>
      </c>
      <c r="AH925">
        <f t="shared" si="372"/>
        <v>0</v>
      </c>
      <c r="AI925">
        <f t="shared" si="373"/>
        <v>0</v>
      </c>
      <c r="AJ925">
        <f t="shared" si="374"/>
        <v>0</v>
      </c>
    </row>
    <row r="926" spans="5:36" x14ac:dyDescent="0.2">
      <c r="E926">
        <f t="shared" si="360"/>
        <v>0</v>
      </c>
      <c r="F926">
        <f t="shared" si="350"/>
        <v>0</v>
      </c>
      <c r="G926">
        <f t="shared" si="351"/>
        <v>0</v>
      </c>
      <c r="H926">
        <f t="shared" si="352"/>
        <v>0</v>
      </c>
      <c r="I926">
        <f t="shared" si="361"/>
        <v>0</v>
      </c>
      <c r="J926">
        <f t="shared" si="362"/>
        <v>0</v>
      </c>
      <c r="K926">
        <f t="shared" si="363"/>
        <v>0</v>
      </c>
      <c r="L926">
        <f t="shared" si="364"/>
        <v>0</v>
      </c>
      <c r="M926">
        <f t="shared" si="365"/>
        <v>0</v>
      </c>
      <c r="N926">
        <f t="shared" si="366"/>
        <v>0</v>
      </c>
      <c r="O926">
        <f>IF($B$14,_xlfn.IFNA(INDEX(תמותה!$A$1:$E$121,MATCH(F926,תמותה!$A$1:A$121,0),IF($B$9="זכר",2,4)),1),0)</f>
        <v>0</v>
      </c>
      <c r="P926">
        <f>IF($B$14,_xlfn.IFNA(INDEX('שיפור תמותה'!$A$1:$E$8743,MATCH(F926&amp;G926,'שיפור תמותה'!$C$1:$C$8743,0),IF($B$9="זכר",4,5)),1),0)</f>
        <v>0</v>
      </c>
      <c r="Q926">
        <f>IF($B$14,_xlfn.IFNA(INDEX('שיפור תמותה'!$A$1:$E$8743,MATCH(F926&amp;G926-1,'שיפור תמותה'!$C$1:$C$8743,0),IF($B$9="זכר",4,5)),1),0)</f>
        <v>0</v>
      </c>
      <c r="R926">
        <f t="shared" si="353"/>
        <v>0</v>
      </c>
      <c r="S926">
        <f t="shared" si="354"/>
        <v>0</v>
      </c>
      <c r="T926">
        <f t="shared" si="367"/>
        <v>0</v>
      </c>
      <c r="U926">
        <f t="shared" si="355"/>
        <v>0</v>
      </c>
      <c r="V926">
        <f t="shared" si="356"/>
        <v>0</v>
      </c>
      <c r="W926">
        <f t="shared" si="368"/>
        <v>0</v>
      </c>
      <c r="X926">
        <f>IF($B$15,_xlfn.IFNA(INDEX(תמותה!$A$1:$E$121,MATCH(U926,תמותה!$A$1:A$121,0),IF($B$11="זכר",2,4)),1),0)</f>
        <v>0</v>
      </c>
      <c r="Y926">
        <f>IF($B$15,_xlfn.IFNA(INDEX('שיפור תמותה'!$A$1:$E$8743,MATCH(U926&amp;V926,'שיפור תמותה'!$C$1:$C$8743,0),IF($B$11="זכר",4,5)),1),0)</f>
        <v>0</v>
      </c>
      <c r="Z926">
        <f>IF($B$15,_xlfn.IFNA(INDEX('שיפור תמותה'!$A$1:$E$8743,MATCH(U926&amp;V926-1,'שיפור תמותה'!$C$1:$C$8743,0),IF($B$11="זכר",4,5)),1),0)</f>
        <v>0</v>
      </c>
      <c r="AA926">
        <f t="shared" si="357"/>
        <v>0</v>
      </c>
      <c r="AB926">
        <f t="shared" si="369"/>
        <v>0</v>
      </c>
      <c r="AC926">
        <f>IF($B$15,_xlfn.IFNA(INDEX(תמותה!$A$1:$E$121,MATCH(U926,תמותה!$A$1:A$121,0),IF($B$11="זכר",3,5)),1),0)</f>
        <v>0</v>
      </c>
      <c r="AD926">
        <f t="shared" si="358"/>
        <v>0</v>
      </c>
      <c r="AE926">
        <f t="shared" si="359"/>
        <v>0</v>
      </c>
      <c r="AF926">
        <f t="shared" si="370"/>
        <v>0</v>
      </c>
      <c r="AG926">
        <f t="shared" si="371"/>
        <v>0</v>
      </c>
      <c r="AH926">
        <f t="shared" si="372"/>
        <v>0</v>
      </c>
      <c r="AI926">
        <f t="shared" si="373"/>
        <v>0</v>
      </c>
      <c r="AJ926">
        <f t="shared" si="374"/>
        <v>0</v>
      </c>
    </row>
    <row r="927" spans="5:36" x14ac:dyDescent="0.2">
      <c r="E927">
        <f t="shared" si="360"/>
        <v>0</v>
      </c>
      <c r="F927">
        <f t="shared" si="350"/>
        <v>0</v>
      </c>
      <c r="G927">
        <f t="shared" si="351"/>
        <v>0</v>
      </c>
      <c r="H927">
        <f t="shared" si="352"/>
        <v>0</v>
      </c>
      <c r="I927">
        <f t="shared" si="361"/>
        <v>0</v>
      </c>
      <c r="J927">
        <f t="shared" si="362"/>
        <v>0</v>
      </c>
      <c r="K927">
        <f t="shared" si="363"/>
        <v>0</v>
      </c>
      <c r="L927">
        <f t="shared" si="364"/>
        <v>0</v>
      </c>
      <c r="M927">
        <f t="shared" si="365"/>
        <v>0</v>
      </c>
      <c r="N927">
        <f t="shared" si="366"/>
        <v>0</v>
      </c>
      <c r="O927">
        <f>IF($B$14,_xlfn.IFNA(INDEX(תמותה!$A$1:$E$121,MATCH(F927,תמותה!$A$1:A$121,0),IF($B$9="זכר",2,4)),1),0)</f>
        <v>0</v>
      </c>
      <c r="P927">
        <f>IF($B$14,_xlfn.IFNA(INDEX('שיפור תמותה'!$A$1:$E$8743,MATCH(F927&amp;G927,'שיפור תמותה'!$C$1:$C$8743,0),IF($B$9="זכר",4,5)),1),0)</f>
        <v>0</v>
      </c>
      <c r="Q927">
        <f>IF($B$14,_xlfn.IFNA(INDEX('שיפור תמותה'!$A$1:$E$8743,MATCH(F927&amp;G927-1,'שיפור תמותה'!$C$1:$C$8743,0),IF($B$9="זכר",4,5)),1),0)</f>
        <v>0</v>
      </c>
      <c r="R927">
        <f t="shared" si="353"/>
        <v>0</v>
      </c>
      <c r="S927">
        <f t="shared" si="354"/>
        <v>0</v>
      </c>
      <c r="T927">
        <f t="shared" si="367"/>
        <v>0</v>
      </c>
      <c r="U927">
        <f t="shared" si="355"/>
        <v>0</v>
      </c>
      <c r="V927">
        <f t="shared" si="356"/>
        <v>0</v>
      </c>
      <c r="W927">
        <f t="shared" si="368"/>
        <v>0</v>
      </c>
      <c r="X927">
        <f>IF($B$15,_xlfn.IFNA(INDEX(תמותה!$A$1:$E$121,MATCH(U927,תמותה!$A$1:A$121,0),IF($B$11="זכר",2,4)),1),0)</f>
        <v>0</v>
      </c>
      <c r="Y927">
        <f>IF($B$15,_xlfn.IFNA(INDEX('שיפור תמותה'!$A$1:$E$8743,MATCH(U927&amp;V927,'שיפור תמותה'!$C$1:$C$8743,0),IF($B$11="זכר",4,5)),1),0)</f>
        <v>0</v>
      </c>
      <c r="Z927">
        <f>IF($B$15,_xlfn.IFNA(INDEX('שיפור תמותה'!$A$1:$E$8743,MATCH(U927&amp;V927-1,'שיפור תמותה'!$C$1:$C$8743,0),IF($B$11="זכר",4,5)),1),0)</f>
        <v>0</v>
      </c>
      <c r="AA927">
        <f t="shared" si="357"/>
        <v>0</v>
      </c>
      <c r="AB927">
        <f t="shared" si="369"/>
        <v>0</v>
      </c>
      <c r="AC927">
        <f>IF($B$15,_xlfn.IFNA(INDEX(תמותה!$A$1:$E$121,MATCH(U927,תמותה!$A$1:A$121,0),IF($B$11="זכר",3,5)),1),0)</f>
        <v>0</v>
      </c>
      <c r="AD927">
        <f t="shared" si="358"/>
        <v>0</v>
      </c>
      <c r="AE927">
        <f t="shared" si="359"/>
        <v>0</v>
      </c>
      <c r="AF927">
        <f t="shared" si="370"/>
        <v>0</v>
      </c>
      <c r="AG927">
        <f t="shared" si="371"/>
        <v>0</v>
      </c>
      <c r="AH927">
        <f t="shared" si="372"/>
        <v>0</v>
      </c>
      <c r="AI927">
        <f t="shared" si="373"/>
        <v>0</v>
      </c>
      <c r="AJ927">
        <f t="shared" si="374"/>
        <v>0</v>
      </c>
    </row>
    <row r="928" spans="5:36" x14ac:dyDescent="0.2">
      <c r="E928">
        <f t="shared" si="360"/>
        <v>0</v>
      </c>
      <c r="F928">
        <f t="shared" si="350"/>
        <v>0</v>
      </c>
      <c r="G928">
        <f t="shared" si="351"/>
        <v>0</v>
      </c>
      <c r="H928">
        <f t="shared" si="352"/>
        <v>0</v>
      </c>
      <c r="I928">
        <f t="shared" si="361"/>
        <v>0</v>
      </c>
      <c r="J928">
        <f t="shared" si="362"/>
        <v>0</v>
      </c>
      <c r="K928">
        <f t="shared" si="363"/>
        <v>0</v>
      </c>
      <c r="L928">
        <f t="shared" si="364"/>
        <v>0</v>
      </c>
      <c r="M928">
        <f t="shared" si="365"/>
        <v>0</v>
      </c>
      <c r="N928">
        <f t="shared" si="366"/>
        <v>0</v>
      </c>
      <c r="O928">
        <f>IF($B$14,_xlfn.IFNA(INDEX(תמותה!$A$1:$E$121,MATCH(F928,תמותה!$A$1:A$121,0),IF($B$9="זכר",2,4)),1),0)</f>
        <v>0</v>
      </c>
      <c r="P928">
        <f>IF($B$14,_xlfn.IFNA(INDEX('שיפור תמותה'!$A$1:$E$8743,MATCH(F928&amp;G928,'שיפור תמותה'!$C$1:$C$8743,0),IF($B$9="זכר",4,5)),1),0)</f>
        <v>0</v>
      </c>
      <c r="Q928">
        <f>IF($B$14,_xlfn.IFNA(INDEX('שיפור תמותה'!$A$1:$E$8743,MATCH(F928&amp;G928-1,'שיפור תמותה'!$C$1:$C$8743,0),IF($B$9="זכר",4,5)),1),0)</f>
        <v>0</v>
      </c>
      <c r="R928">
        <f t="shared" si="353"/>
        <v>0</v>
      </c>
      <c r="S928">
        <f t="shared" si="354"/>
        <v>0</v>
      </c>
      <c r="T928">
        <f t="shared" si="367"/>
        <v>0</v>
      </c>
      <c r="U928">
        <f t="shared" si="355"/>
        <v>0</v>
      </c>
      <c r="V928">
        <f t="shared" si="356"/>
        <v>0</v>
      </c>
      <c r="W928">
        <f t="shared" si="368"/>
        <v>0</v>
      </c>
      <c r="X928">
        <f>IF($B$15,_xlfn.IFNA(INDEX(תמותה!$A$1:$E$121,MATCH(U928,תמותה!$A$1:A$121,0),IF($B$11="זכר",2,4)),1),0)</f>
        <v>0</v>
      </c>
      <c r="Y928">
        <f>IF($B$15,_xlfn.IFNA(INDEX('שיפור תמותה'!$A$1:$E$8743,MATCH(U928&amp;V928,'שיפור תמותה'!$C$1:$C$8743,0),IF($B$11="זכר",4,5)),1),0)</f>
        <v>0</v>
      </c>
      <c r="Z928">
        <f>IF($B$15,_xlfn.IFNA(INDEX('שיפור תמותה'!$A$1:$E$8743,MATCH(U928&amp;V928-1,'שיפור תמותה'!$C$1:$C$8743,0),IF($B$11="זכר",4,5)),1),0)</f>
        <v>0</v>
      </c>
      <c r="AA928">
        <f t="shared" si="357"/>
        <v>0</v>
      </c>
      <c r="AB928">
        <f t="shared" si="369"/>
        <v>0</v>
      </c>
      <c r="AC928">
        <f>IF($B$15,_xlfn.IFNA(INDEX(תמותה!$A$1:$E$121,MATCH(U928,תמותה!$A$1:A$121,0),IF($B$11="זכר",3,5)),1),0)</f>
        <v>0</v>
      </c>
      <c r="AD928">
        <f t="shared" si="358"/>
        <v>0</v>
      </c>
      <c r="AE928">
        <f t="shared" si="359"/>
        <v>0</v>
      </c>
      <c r="AF928">
        <f t="shared" si="370"/>
        <v>0</v>
      </c>
      <c r="AG928">
        <f t="shared" si="371"/>
        <v>0</v>
      </c>
      <c r="AH928">
        <f t="shared" si="372"/>
        <v>0</v>
      </c>
      <c r="AI928">
        <f t="shared" si="373"/>
        <v>0</v>
      </c>
      <c r="AJ928">
        <f t="shared" si="374"/>
        <v>0</v>
      </c>
    </row>
    <row r="929" spans="5:36" x14ac:dyDescent="0.2">
      <c r="E929">
        <f t="shared" si="360"/>
        <v>0</v>
      </c>
      <c r="F929">
        <f t="shared" si="350"/>
        <v>0</v>
      </c>
      <c r="G929">
        <f t="shared" si="351"/>
        <v>0</v>
      </c>
      <c r="H929">
        <f t="shared" si="352"/>
        <v>0</v>
      </c>
      <c r="I929">
        <f t="shared" si="361"/>
        <v>0</v>
      </c>
      <c r="J929">
        <f t="shared" si="362"/>
        <v>0</v>
      </c>
      <c r="K929">
        <f t="shared" si="363"/>
        <v>0</v>
      </c>
      <c r="L929">
        <f t="shared" si="364"/>
        <v>0</v>
      </c>
      <c r="M929">
        <f t="shared" si="365"/>
        <v>0</v>
      </c>
      <c r="N929">
        <f t="shared" si="366"/>
        <v>0</v>
      </c>
      <c r="O929">
        <f>IF($B$14,_xlfn.IFNA(INDEX(תמותה!$A$1:$E$121,MATCH(F929,תמותה!$A$1:A$121,0),IF($B$9="זכר",2,4)),1),0)</f>
        <v>0</v>
      </c>
      <c r="P929">
        <f>IF($B$14,_xlfn.IFNA(INDEX('שיפור תמותה'!$A$1:$E$8743,MATCH(F929&amp;G929,'שיפור תמותה'!$C$1:$C$8743,0),IF($B$9="זכר",4,5)),1),0)</f>
        <v>0</v>
      </c>
      <c r="Q929">
        <f>IF($B$14,_xlfn.IFNA(INDEX('שיפור תמותה'!$A$1:$E$8743,MATCH(F929&amp;G929-1,'שיפור תמותה'!$C$1:$C$8743,0),IF($B$9="זכר",4,5)),1),0)</f>
        <v>0</v>
      </c>
      <c r="R929">
        <f t="shared" si="353"/>
        <v>0</v>
      </c>
      <c r="S929">
        <f t="shared" si="354"/>
        <v>0</v>
      </c>
      <c r="T929">
        <f t="shared" si="367"/>
        <v>0</v>
      </c>
      <c r="U929">
        <f t="shared" si="355"/>
        <v>0</v>
      </c>
      <c r="V929">
        <f t="shared" si="356"/>
        <v>0</v>
      </c>
      <c r="W929">
        <f t="shared" si="368"/>
        <v>0</v>
      </c>
      <c r="X929">
        <f>IF($B$15,_xlfn.IFNA(INDEX(תמותה!$A$1:$E$121,MATCH(U929,תמותה!$A$1:A$121,0),IF($B$11="זכר",2,4)),1),0)</f>
        <v>0</v>
      </c>
      <c r="Y929">
        <f>IF($B$15,_xlfn.IFNA(INDEX('שיפור תמותה'!$A$1:$E$8743,MATCH(U929&amp;V929,'שיפור תמותה'!$C$1:$C$8743,0),IF($B$11="זכר",4,5)),1),0)</f>
        <v>0</v>
      </c>
      <c r="Z929">
        <f>IF($B$15,_xlfn.IFNA(INDEX('שיפור תמותה'!$A$1:$E$8743,MATCH(U929&amp;V929-1,'שיפור תמותה'!$C$1:$C$8743,0),IF($B$11="זכר",4,5)),1),0)</f>
        <v>0</v>
      </c>
      <c r="AA929">
        <f t="shared" si="357"/>
        <v>0</v>
      </c>
      <c r="AB929">
        <f t="shared" si="369"/>
        <v>0</v>
      </c>
      <c r="AC929">
        <f>IF($B$15,_xlfn.IFNA(INDEX(תמותה!$A$1:$E$121,MATCH(U929,תמותה!$A$1:A$121,0),IF($B$11="זכר",3,5)),1),0)</f>
        <v>0</v>
      </c>
      <c r="AD929">
        <f t="shared" si="358"/>
        <v>0</v>
      </c>
      <c r="AE929">
        <f t="shared" si="359"/>
        <v>0</v>
      </c>
      <c r="AF929">
        <f t="shared" si="370"/>
        <v>0</v>
      </c>
      <c r="AG929">
        <f t="shared" si="371"/>
        <v>0</v>
      </c>
      <c r="AH929">
        <f t="shared" si="372"/>
        <v>0</v>
      </c>
      <c r="AI929">
        <f t="shared" si="373"/>
        <v>0</v>
      </c>
      <c r="AJ929">
        <f t="shared" si="374"/>
        <v>0</v>
      </c>
    </row>
    <row r="930" spans="5:36" x14ac:dyDescent="0.2">
      <c r="E930">
        <f t="shared" si="360"/>
        <v>0</v>
      </c>
      <c r="F930">
        <f t="shared" si="350"/>
        <v>0</v>
      </c>
      <c r="G930">
        <f t="shared" si="351"/>
        <v>0</v>
      </c>
      <c r="H930">
        <f t="shared" si="352"/>
        <v>0</v>
      </c>
      <c r="I930">
        <f t="shared" si="361"/>
        <v>0</v>
      </c>
      <c r="J930">
        <f t="shared" si="362"/>
        <v>0</v>
      </c>
      <c r="K930">
        <f t="shared" si="363"/>
        <v>0</v>
      </c>
      <c r="L930">
        <f t="shared" si="364"/>
        <v>0</v>
      </c>
      <c r="M930">
        <f t="shared" si="365"/>
        <v>0</v>
      </c>
      <c r="N930">
        <f t="shared" si="366"/>
        <v>0</v>
      </c>
      <c r="O930">
        <f>IF($B$14,_xlfn.IFNA(INDEX(תמותה!$A$1:$E$121,MATCH(F930,תמותה!$A$1:A$121,0),IF($B$9="זכר",2,4)),1),0)</f>
        <v>0</v>
      </c>
      <c r="P930">
        <f>IF($B$14,_xlfn.IFNA(INDEX('שיפור תמותה'!$A$1:$E$8743,MATCH(F930&amp;G930,'שיפור תמותה'!$C$1:$C$8743,0),IF($B$9="זכר",4,5)),1),0)</f>
        <v>0</v>
      </c>
      <c r="Q930">
        <f>IF($B$14,_xlfn.IFNA(INDEX('שיפור תמותה'!$A$1:$E$8743,MATCH(F930&amp;G930-1,'שיפור תמותה'!$C$1:$C$8743,0),IF($B$9="זכר",4,5)),1),0)</f>
        <v>0</v>
      </c>
      <c r="R930">
        <f t="shared" si="353"/>
        <v>0</v>
      </c>
      <c r="S930">
        <f t="shared" si="354"/>
        <v>0</v>
      </c>
      <c r="T930">
        <f t="shared" si="367"/>
        <v>0</v>
      </c>
      <c r="U930">
        <f t="shared" si="355"/>
        <v>0</v>
      </c>
      <c r="V930">
        <f t="shared" si="356"/>
        <v>0</v>
      </c>
      <c r="W930">
        <f t="shared" si="368"/>
        <v>0</v>
      </c>
      <c r="X930">
        <f>IF($B$15,_xlfn.IFNA(INDEX(תמותה!$A$1:$E$121,MATCH(U930,תמותה!$A$1:A$121,0),IF($B$11="זכר",2,4)),1),0)</f>
        <v>0</v>
      </c>
      <c r="Y930">
        <f>IF($B$15,_xlfn.IFNA(INDEX('שיפור תמותה'!$A$1:$E$8743,MATCH(U930&amp;V930,'שיפור תמותה'!$C$1:$C$8743,0),IF($B$11="זכר",4,5)),1),0)</f>
        <v>0</v>
      </c>
      <c r="Z930">
        <f>IF($B$15,_xlfn.IFNA(INDEX('שיפור תמותה'!$A$1:$E$8743,MATCH(U930&amp;V930-1,'שיפור תמותה'!$C$1:$C$8743,0),IF($B$11="זכר",4,5)),1),0)</f>
        <v>0</v>
      </c>
      <c r="AA930">
        <f t="shared" si="357"/>
        <v>0</v>
      </c>
      <c r="AB930">
        <f t="shared" si="369"/>
        <v>0</v>
      </c>
      <c r="AC930">
        <f>IF($B$15,_xlfn.IFNA(INDEX(תמותה!$A$1:$E$121,MATCH(U930,תמותה!$A$1:A$121,0),IF($B$11="זכר",3,5)),1),0)</f>
        <v>0</v>
      </c>
      <c r="AD930">
        <f t="shared" si="358"/>
        <v>0</v>
      </c>
      <c r="AE930">
        <f t="shared" si="359"/>
        <v>0</v>
      </c>
      <c r="AF930">
        <f t="shared" si="370"/>
        <v>0</v>
      </c>
      <c r="AG930">
        <f t="shared" si="371"/>
        <v>0</v>
      </c>
      <c r="AH930">
        <f t="shared" si="372"/>
        <v>0</v>
      </c>
      <c r="AI930">
        <f t="shared" si="373"/>
        <v>0</v>
      </c>
      <c r="AJ930">
        <f t="shared" si="374"/>
        <v>0</v>
      </c>
    </row>
    <row r="931" spans="5:36" x14ac:dyDescent="0.2">
      <c r="E931">
        <f t="shared" si="360"/>
        <v>0</v>
      </c>
      <c r="F931">
        <f t="shared" si="350"/>
        <v>0</v>
      </c>
      <c r="G931">
        <f t="shared" si="351"/>
        <v>0</v>
      </c>
      <c r="H931">
        <f t="shared" si="352"/>
        <v>0</v>
      </c>
      <c r="I931">
        <f t="shared" si="361"/>
        <v>0</v>
      </c>
      <c r="J931">
        <f t="shared" si="362"/>
        <v>0</v>
      </c>
      <c r="K931">
        <f t="shared" si="363"/>
        <v>0</v>
      </c>
      <c r="L931">
        <f t="shared" si="364"/>
        <v>0</v>
      </c>
      <c r="M931">
        <f t="shared" si="365"/>
        <v>0</v>
      </c>
      <c r="N931">
        <f t="shared" si="366"/>
        <v>0</v>
      </c>
      <c r="O931">
        <f>IF($B$14,_xlfn.IFNA(INDEX(תמותה!$A$1:$E$121,MATCH(F931,תמותה!$A$1:A$121,0),IF($B$9="זכר",2,4)),1),0)</f>
        <v>0</v>
      </c>
      <c r="P931">
        <f>IF($B$14,_xlfn.IFNA(INDEX('שיפור תמותה'!$A$1:$E$8743,MATCH(F931&amp;G931,'שיפור תמותה'!$C$1:$C$8743,0),IF($B$9="זכר",4,5)),1),0)</f>
        <v>0</v>
      </c>
      <c r="Q931">
        <f>IF($B$14,_xlfn.IFNA(INDEX('שיפור תמותה'!$A$1:$E$8743,MATCH(F931&amp;G931-1,'שיפור תמותה'!$C$1:$C$8743,0),IF($B$9="זכר",4,5)),1),0)</f>
        <v>0</v>
      </c>
      <c r="R931">
        <f t="shared" si="353"/>
        <v>0</v>
      </c>
      <c r="S931">
        <f t="shared" si="354"/>
        <v>0</v>
      </c>
      <c r="T931">
        <f t="shared" si="367"/>
        <v>0</v>
      </c>
      <c r="U931">
        <f t="shared" si="355"/>
        <v>0</v>
      </c>
      <c r="V931">
        <f t="shared" si="356"/>
        <v>0</v>
      </c>
      <c r="W931">
        <f t="shared" si="368"/>
        <v>0</v>
      </c>
      <c r="X931">
        <f>IF($B$15,_xlfn.IFNA(INDEX(תמותה!$A$1:$E$121,MATCH(U931,תמותה!$A$1:A$121,0),IF($B$11="זכר",2,4)),1),0)</f>
        <v>0</v>
      </c>
      <c r="Y931">
        <f>IF($B$15,_xlfn.IFNA(INDEX('שיפור תמותה'!$A$1:$E$8743,MATCH(U931&amp;V931,'שיפור תמותה'!$C$1:$C$8743,0),IF($B$11="זכר",4,5)),1),0)</f>
        <v>0</v>
      </c>
      <c r="Z931">
        <f>IF($B$15,_xlfn.IFNA(INDEX('שיפור תמותה'!$A$1:$E$8743,MATCH(U931&amp;V931-1,'שיפור תמותה'!$C$1:$C$8743,0),IF($B$11="זכר",4,5)),1),0)</f>
        <v>0</v>
      </c>
      <c r="AA931">
        <f t="shared" si="357"/>
        <v>0</v>
      </c>
      <c r="AB931">
        <f t="shared" si="369"/>
        <v>0</v>
      </c>
      <c r="AC931">
        <f>IF($B$15,_xlfn.IFNA(INDEX(תמותה!$A$1:$E$121,MATCH(U931,תמותה!$A$1:A$121,0),IF($B$11="זכר",3,5)),1),0)</f>
        <v>0</v>
      </c>
      <c r="AD931">
        <f t="shared" si="358"/>
        <v>0</v>
      </c>
      <c r="AE931">
        <f t="shared" si="359"/>
        <v>0</v>
      </c>
      <c r="AF931">
        <f t="shared" si="370"/>
        <v>0</v>
      </c>
      <c r="AG931">
        <f t="shared" si="371"/>
        <v>0</v>
      </c>
      <c r="AH931">
        <f t="shared" si="372"/>
        <v>0</v>
      </c>
      <c r="AI931">
        <f t="shared" si="373"/>
        <v>0</v>
      </c>
      <c r="AJ931">
        <f t="shared" si="374"/>
        <v>0</v>
      </c>
    </row>
    <row r="932" spans="5:36" x14ac:dyDescent="0.2">
      <c r="E932">
        <f t="shared" si="360"/>
        <v>0</v>
      </c>
      <c r="F932">
        <f t="shared" si="350"/>
        <v>0</v>
      </c>
      <c r="G932">
        <f t="shared" si="351"/>
        <v>0</v>
      </c>
      <c r="H932">
        <f t="shared" si="352"/>
        <v>0</v>
      </c>
      <c r="I932">
        <f t="shared" si="361"/>
        <v>0</v>
      </c>
      <c r="J932">
        <f t="shared" si="362"/>
        <v>0</v>
      </c>
      <c r="K932">
        <f t="shared" si="363"/>
        <v>0</v>
      </c>
      <c r="L932">
        <f t="shared" si="364"/>
        <v>0</v>
      </c>
      <c r="M932">
        <f t="shared" si="365"/>
        <v>0</v>
      </c>
      <c r="N932">
        <f t="shared" si="366"/>
        <v>0</v>
      </c>
      <c r="O932">
        <f>IF($B$14,_xlfn.IFNA(INDEX(תמותה!$A$1:$E$121,MATCH(F932,תמותה!$A$1:A$121,0),IF($B$9="זכר",2,4)),1),0)</f>
        <v>0</v>
      </c>
      <c r="P932">
        <f>IF($B$14,_xlfn.IFNA(INDEX('שיפור תמותה'!$A$1:$E$8743,MATCH(F932&amp;G932,'שיפור תמותה'!$C$1:$C$8743,0),IF($B$9="זכר",4,5)),1),0)</f>
        <v>0</v>
      </c>
      <c r="Q932">
        <f>IF($B$14,_xlfn.IFNA(INDEX('שיפור תמותה'!$A$1:$E$8743,MATCH(F932&amp;G932-1,'שיפור תמותה'!$C$1:$C$8743,0),IF($B$9="זכר",4,5)),1),0)</f>
        <v>0</v>
      </c>
      <c r="R932">
        <f t="shared" si="353"/>
        <v>0</v>
      </c>
      <c r="S932">
        <f t="shared" si="354"/>
        <v>0</v>
      </c>
      <c r="T932">
        <f t="shared" si="367"/>
        <v>0</v>
      </c>
      <c r="U932">
        <f t="shared" si="355"/>
        <v>0</v>
      </c>
      <c r="V932">
        <f t="shared" si="356"/>
        <v>0</v>
      </c>
      <c r="W932">
        <f t="shared" si="368"/>
        <v>0</v>
      </c>
      <c r="X932">
        <f>IF($B$15,_xlfn.IFNA(INDEX(תמותה!$A$1:$E$121,MATCH(U932,תמותה!$A$1:A$121,0),IF($B$11="זכר",2,4)),1),0)</f>
        <v>0</v>
      </c>
      <c r="Y932">
        <f>IF($B$15,_xlfn.IFNA(INDEX('שיפור תמותה'!$A$1:$E$8743,MATCH(U932&amp;V932,'שיפור תמותה'!$C$1:$C$8743,0),IF($B$11="זכר",4,5)),1),0)</f>
        <v>0</v>
      </c>
      <c r="Z932">
        <f>IF($B$15,_xlfn.IFNA(INDEX('שיפור תמותה'!$A$1:$E$8743,MATCH(U932&amp;V932-1,'שיפור תמותה'!$C$1:$C$8743,0),IF($B$11="זכר",4,5)),1),0)</f>
        <v>0</v>
      </c>
      <c r="AA932">
        <f t="shared" si="357"/>
        <v>0</v>
      </c>
      <c r="AB932">
        <f t="shared" si="369"/>
        <v>0</v>
      </c>
      <c r="AC932">
        <f>IF($B$15,_xlfn.IFNA(INDEX(תמותה!$A$1:$E$121,MATCH(U932,תמותה!$A$1:A$121,0),IF($B$11="זכר",3,5)),1),0)</f>
        <v>0</v>
      </c>
      <c r="AD932">
        <f t="shared" si="358"/>
        <v>0</v>
      </c>
      <c r="AE932">
        <f t="shared" si="359"/>
        <v>0</v>
      </c>
      <c r="AF932">
        <f t="shared" si="370"/>
        <v>0</v>
      </c>
      <c r="AG932">
        <f t="shared" si="371"/>
        <v>0</v>
      </c>
      <c r="AH932">
        <f t="shared" si="372"/>
        <v>0</v>
      </c>
      <c r="AI932">
        <f t="shared" si="373"/>
        <v>0</v>
      </c>
      <c r="AJ932">
        <f t="shared" si="374"/>
        <v>0</v>
      </c>
    </row>
    <row r="933" spans="5:36" x14ac:dyDescent="0.2">
      <c r="E933">
        <f t="shared" si="360"/>
        <v>0</v>
      </c>
      <c r="F933">
        <f t="shared" si="350"/>
        <v>0</v>
      </c>
      <c r="G933">
        <f t="shared" si="351"/>
        <v>0</v>
      </c>
      <c r="H933">
        <f t="shared" si="352"/>
        <v>0</v>
      </c>
      <c r="I933">
        <f t="shared" si="361"/>
        <v>0</v>
      </c>
      <c r="J933">
        <f t="shared" si="362"/>
        <v>0</v>
      </c>
      <c r="K933">
        <f t="shared" si="363"/>
        <v>0</v>
      </c>
      <c r="L933">
        <f t="shared" si="364"/>
        <v>0</v>
      </c>
      <c r="M933">
        <f t="shared" si="365"/>
        <v>0</v>
      </c>
      <c r="N933">
        <f t="shared" si="366"/>
        <v>0</v>
      </c>
      <c r="O933">
        <f>IF($B$14,_xlfn.IFNA(INDEX(תמותה!$A$1:$E$121,MATCH(F933,תמותה!$A$1:A$121,0),IF($B$9="זכר",2,4)),1),0)</f>
        <v>0</v>
      </c>
      <c r="P933">
        <f>IF($B$14,_xlfn.IFNA(INDEX('שיפור תמותה'!$A$1:$E$8743,MATCH(F933&amp;G933,'שיפור תמותה'!$C$1:$C$8743,0),IF($B$9="זכר",4,5)),1),0)</f>
        <v>0</v>
      </c>
      <c r="Q933">
        <f>IF($B$14,_xlfn.IFNA(INDEX('שיפור תמותה'!$A$1:$E$8743,MATCH(F933&amp;G933-1,'שיפור תמותה'!$C$1:$C$8743,0),IF($B$9="זכר",4,5)),1),0)</f>
        <v>0</v>
      </c>
      <c r="R933">
        <f t="shared" si="353"/>
        <v>0</v>
      </c>
      <c r="S933">
        <f t="shared" si="354"/>
        <v>0</v>
      </c>
      <c r="T933">
        <f t="shared" si="367"/>
        <v>0</v>
      </c>
      <c r="U933">
        <f t="shared" si="355"/>
        <v>0</v>
      </c>
      <c r="V933">
        <f t="shared" si="356"/>
        <v>0</v>
      </c>
      <c r="W933">
        <f t="shared" si="368"/>
        <v>0</v>
      </c>
      <c r="X933">
        <f>IF($B$15,_xlfn.IFNA(INDEX(תמותה!$A$1:$E$121,MATCH(U933,תמותה!$A$1:A$121,0),IF($B$11="זכר",2,4)),1),0)</f>
        <v>0</v>
      </c>
      <c r="Y933">
        <f>IF($B$15,_xlfn.IFNA(INDEX('שיפור תמותה'!$A$1:$E$8743,MATCH(U933&amp;V933,'שיפור תמותה'!$C$1:$C$8743,0),IF($B$11="זכר",4,5)),1),0)</f>
        <v>0</v>
      </c>
      <c r="Z933">
        <f>IF($B$15,_xlfn.IFNA(INDEX('שיפור תמותה'!$A$1:$E$8743,MATCH(U933&amp;V933-1,'שיפור תמותה'!$C$1:$C$8743,0),IF($B$11="זכר",4,5)),1),0)</f>
        <v>0</v>
      </c>
      <c r="AA933">
        <f t="shared" si="357"/>
        <v>0</v>
      </c>
      <c r="AB933">
        <f t="shared" si="369"/>
        <v>0</v>
      </c>
      <c r="AC933">
        <f>IF($B$15,_xlfn.IFNA(INDEX(תמותה!$A$1:$E$121,MATCH(U933,תמותה!$A$1:A$121,0),IF($B$11="זכר",3,5)),1),0)</f>
        <v>0</v>
      </c>
      <c r="AD933">
        <f t="shared" si="358"/>
        <v>0</v>
      </c>
      <c r="AE933">
        <f t="shared" si="359"/>
        <v>0</v>
      </c>
      <c r="AF933">
        <f t="shared" si="370"/>
        <v>0</v>
      </c>
      <c r="AG933">
        <f t="shared" si="371"/>
        <v>0</v>
      </c>
      <c r="AH933">
        <f t="shared" si="372"/>
        <v>0</v>
      </c>
      <c r="AI933">
        <f t="shared" si="373"/>
        <v>0</v>
      </c>
      <c r="AJ933">
        <f t="shared" si="374"/>
        <v>0</v>
      </c>
    </row>
    <row r="934" spans="5:36" x14ac:dyDescent="0.2">
      <c r="E934">
        <f t="shared" si="360"/>
        <v>0</v>
      </c>
      <c r="F934">
        <f t="shared" si="350"/>
        <v>0</v>
      </c>
      <c r="G934">
        <f t="shared" si="351"/>
        <v>0</v>
      </c>
      <c r="H934">
        <f t="shared" si="352"/>
        <v>0</v>
      </c>
      <c r="I934">
        <f t="shared" si="361"/>
        <v>0</v>
      </c>
      <c r="J934">
        <f t="shared" si="362"/>
        <v>0</v>
      </c>
      <c r="K934">
        <f t="shared" si="363"/>
        <v>0</v>
      </c>
      <c r="L934">
        <f t="shared" si="364"/>
        <v>0</v>
      </c>
      <c r="M934">
        <f t="shared" si="365"/>
        <v>0</v>
      </c>
      <c r="N934">
        <f t="shared" si="366"/>
        <v>0</v>
      </c>
      <c r="O934">
        <f>IF($B$14,_xlfn.IFNA(INDEX(תמותה!$A$1:$E$121,MATCH(F934,תמותה!$A$1:A$121,0),IF($B$9="זכר",2,4)),1),0)</f>
        <v>0</v>
      </c>
      <c r="P934">
        <f>IF($B$14,_xlfn.IFNA(INDEX('שיפור תמותה'!$A$1:$E$8743,MATCH(F934&amp;G934,'שיפור תמותה'!$C$1:$C$8743,0),IF($B$9="זכר",4,5)),1),0)</f>
        <v>0</v>
      </c>
      <c r="Q934">
        <f>IF($B$14,_xlfn.IFNA(INDEX('שיפור תמותה'!$A$1:$E$8743,MATCH(F934&amp;G934-1,'שיפור תמותה'!$C$1:$C$8743,0),IF($B$9="זכר",4,5)),1),0)</f>
        <v>0</v>
      </c>
      <c r="R934">
        <f t="shared" si="353"/>
        <v>0</v>
      </c>
      <c r="S934">
        <f t="shared" si="354"/>
        <v>0</v>
      </c>
      <c r="T934">
        <f t="shared" si="367"/>
        <v>0</v>
      </c>
      <c r="U934">
        <f t="shared" si="355"/>
        <v>0</v>
      </c>
      <c r="V934">
        <f t="shared" si="356"/>
        <v>0</v>
      </c>
      <c r="W934">
        <f t="shared" si="368"/>
        <v>0</v>
      </c>
      <c r="X934">
        <f>IF($B$15,_xlfn.IFNA(INDEX(תמותה!$A$1:$E$121,MATCH(U934,תמותה!$A$1:A$121,0),IF($B$11="זכר",2,4)),1),0)</f>
        <v>0</v>
      </c>
      <c r="Y934">
        <f>IF($B$15,_xlfn.IFNA(INDEX('שיפור תמותה'!$A$1:$E$8743,MATCH(U934&amp;V934,'שיפור תמותה'!$C$1:$C$8743,0),IF($B$11="זכר",4,5)),1),0)</f>
        <v>0</v>
      </c>
      <c r="Z934">
        <f>IF($B$15,_xlfn.IFNA(INDEX('שיפור תמותה'!$A$1:$E$8743,MATCH(U934&amp;V934-1,'שיפור תמותה'!$C$1:$C$8743,0),IF($B$11="זכר",4,5)),1),0)</f>
        <v>0</v>
      </c>
      <c r="AA934">
        <f t="shared" si="357"/>
        <v>0</v>
      </c>
      <c r="AB934">
        <f t="shared" si="369"/>
        <v>0</v>
      </c>
      <c r="AC934">
        <f>IF($B$15,_xlfn.IFNA(INDEX(תמותה!$A$1:$E$121,MATCH(U934,תמותה!$A$1:A$121,0),IF($B$11="זכר",3,5)),1),0)</f>
        <v>0</v>
      </c>
      <c r="AD934">
        <f t="shared" si="358"/>
        <v>0</v>
      </c>
      <c r="AE934">
        <f t="shared" si="359"/>
        <v>0</v>
      </c>
      <c r="AF934">
        <f t="shared" si="370"/>
        <v>0</v>
      </c>
      <c r="AG934">
        <f t="shared" si="371"/>
        <v>0</v>
      </c>
      <c r="AH934">
        <f t="shared" si="372"/>
        <v>0</v>
      </c>
      <c r="AI934">
        <f t="shared" si="373"/>
        <v>0</v>
      </c>
      <c r="AJ934">
        <f t="shared" si="374"/>
        <v>0</v>
      </c>
    </row>
    <row r="935" spans="5:36" x14ac:dyDescent="0.2">
      <c r="E935">
        <f t="shared" si="360"/>
        <v>0</v>
      </c>
      <c r="F935">
        <f t="shared" si="350"/>
        <v>0</v>
      </c>
      <c r="G935">
        <f t="shared" si="351"/>
        <v>0</v>
      </c>
      <c r="H935">
        <f t="shared" si="352"/>
        <v>0</v>
      </c>
      <c r="I935">
        <f t="shared" si="361"/>
        <v>0</v>
      </c>
      <c r="J935">
        <f t="shared" si="362"/>
        <v>0</v>
      </c>
      <c r="K935">
        <f t="shared" si="363"/>
        <v>0</v>
      </c>
      <c r="L935">
        <f t="shared" si="364"/>
        <v>0</v>
      </c>
      <c r="M935">
        <f t="shared" si="365"/>
        <v>0</v>
      </c>
      <c r="N935">
        <f t="shared" si="366"/>
        <v>0</v>
      </c>
      <c r="O935">
        <f>IF($B$14,_xlfn.IFNA(INDEX(תמותה!$A$1:$E$121,MATCH(F935,תמותה!$A$1:A$121,0),IF($B$9="זכר",2,4)),1),0)</f>
        <v>0</v>
      </c>
      <c r="P935">
        <f>IF($B$14,_xlfn.IFNA(INDEX('שיפור תמותה'!$A$1:$E$8743,MATCH(F935&amp;G935,'שיפור תמותה'!$C$1:$C$8743,0),IF($B$9="זכר",4,5)),1),0)</f>
        <v>0</v>
      </c>
      <c r="Q935">
        <f>IF($B$14,_xlfn.IFNA(INDEX('שיפור תמותה'!$A$1:$E$8743,MATCH(F935&amp;G935-1,'שיפור תמותה'!$C$1:$C$8743,0),IF($B$9="זכר",4,5)),1),0)</f>
        <v>0</v>
      </c>
      <c r="R935">
        <f t="shared" si="353"/>
        <v>0</v>
      </c>
      <c r="S935">
        <f t="shared" si="354"/>
        <v>0</v>
      </c>
      <c r="T935">
        <f t="shared" si="367"/>
        <v>0</v>
      </c>
      <c r="U935">
        <f t="shared" si="355"/>
        <v>0</v>
      </c>
      <c r="V935">
        <f t="shared" si="356"/>
        <v>0</v>
      </c>
      <c r="W935">
        <f t="shared" si="368"/>
        <v>0</v>
      </c>
      <c r="X935">
        <f>IF($B$15,_xlfn.IFNA(INDEX(תמותה!$A$1:$E$121,MATCH(U935,תמותה!$A$1:A$121,0),IF($B$11="זכר",2,4)),1),0)</f>
        <v>0</v>
      </c>
      <c r="Y935">
        <f>IF($B$15,_xlfn.IFNA(INDEX('שיפור תמותה'!$A$1:$E$8743,MATCH(U935&amp;V935,'שיפור תמותה'!$C$1:$C$8743,0),IF($B$11="זכר",4,5)),1),0)</f>
        <v>0</v>
      </c>
      <c r="Z935">
        <f>IF($B$15,_xlfn.IFNA(INDEX('שיפור תמותה'!$A$1:$E$8743,MATCH(U935&amp;V935-1,'שיפור תמותה'!$C$1:$C$8743,0),IF($B$11="זכר",4,5)),1),0)</f>
        <v>0</v>
      </c>
      <c r="AA935">
        <f t="shared" si="357"/>
        <v>0</v>
      </c>
      <c r="AB935">
        <f t="shared" si="369"/>
        <v>0</v>
      </c>
      <c r="AC935">
        <f>IF($B$15,_xlfn.IFNA(INDEX(תמותה!$A$1:$E$121,MATCH(U935,תמותה!$A$1:A$121,0),IF($B$11="זכר",3,5)),1),0)</f>
        <v>0</v>
      </c>
      <c r="AD935">
        <f t="shared" si="358"/>
        <v>0</v>
      </c>
      <c r="AE935">
        <f t="shared" si="359"/>
        <v>0</v>
      </c>
      <c r="AF935">
        <f t="shared" si="370"/>
        <v>0</v>
      </c>
      <c r="AG935">
        <f t="shared" si="371"/>
        <v>0</v>
      </c>
      <c r="AH935">
        <f t="shared" si="372"/>
        <v>0</v>
      </c>
      <c r="AI935">
        <f t="shared" si="373"/>
        <v>0</v>
      </c>
      <c r="AJ935">
        <f t="shared" si="374"/>
        <v>0</v>
      </c>
    </row>
    <row r="936" spans="5:36" x14ac:dyDescent="0.2">
      <c r="E936">
        <f t="shared" si="360"/>
        <v>0</v>
      </c>
      <c r="F936">
        <f t="shared" si="350"/>
        <v>0</v>
      </c>
      <c r="G936">
        <f t="shared" si="351"/>
        <v>0</v>
      </c>
      <c r="H936">
        <f t="shared" si="352"/>
        <v>0</v>
      </c>
      <c r="I936">
        <f t="shared" si="361"/>
        <v>0</v>
      </c>
      <c r="J936">
        <f t="shared" si="362"/>
        <v>0</v>
      </c>
      <c r="K936">
        <f t="shared" si="363"/>
        <v>0</v>
      </c>
      <c r="L936">
        <f t="shared" si="364"/>
        <v>0</v>
      </c>
      <c r="M936">
        <f t="shared" si="365"/>
        <v>0</v>
      </c>
      <c r="N936">
        <f t="shared" si="366"/>
        <v>0</v>
      </c>
      <c r="O936">
        <f>IF($B$14,_xlfn.IFNA(INDEX(תמותה!$A$1:$E$121,MATCH(F936,תמותה!$A$1:A$121,0),IF($B$9="זכר",2,4)),1),0)</f>
        <v>0</v>
      </c>
      <c r="P936">
        <f>IF($B$14,_xlfn.IFNA(INDEX('שיפור תמותה'!$A$1:$E$8743,MATCH(F936&amp;G936,'שיפור תמותה'!$C$1:$C$8743,0),IF($B$9="זכר",4,5)),1),0)</f>
        <v>0</v>
      </c>
      <c r="Q936">
        <f>IF($B$14,_xlfn.IFNA(INDEX('שיפור תמותה'!$A$1:$E$8743,MATCH(F936&amp;G936-1,'שיפור תמותה'!$C$1:$C$8743,0),IF($B$9="זכר",4,5)),1),0)</f>
        <v>0</v>
      </c>
      <c r="R936">
        <f t="shared" si="353"/>
        <v>0</v>
      </c>
      <c r="S936">
        <f t="shared" si="354"/>
        <v>0</v>
      </c>
      <c r="T936">
        <f t="shared" si="367"/>
        <v>0</v>
      </c>
      <c r="U936">
        <f t="shared" si="355"/>
        <v>0</v>
      </c>
      <c r="V936">
        <f t="shared" si="356"/>
        <v>0</v>
      </c>
      <c r="W936">
        <f t="shared" si="368"/>
        <v>0</v>
      </c>
      <c r="X936">
        <f>IF($B$15,_xlfn.IFNA(INDEX(תמותה!$A$1:$E$121,MATCH(U936,תמותה!$A$1:A$121,0),IF($B$11="זכר",2,4)),1),0)</f>
        <v>0</v>
      </c>
      <c r="Y936">
        <f>IF($B$15,_xlfn.IFNA(INDEX('שיפור תמותה'!$A$1:$E$8743,MATCH(U936&amp;V936,'שיפור תמותה'!$C$1:$C$8743,0),IF($B$11="זכר",4,5)),1),0)</f>
        <v>0</v>
      </c>
      <c r="Z936">
        <f>IF($B$15,_xlfn.IFNA(INDEX('שיפור תמותה'!$A$1:$E$8743,MATCH(U936&amp;V936-1,'שיפור תמותה'!$C$1:$C$8743,0),IF($B$11="זכר",4,5)),1),0)</f>
        <v>0</v>
      </c>
      <c r="AA936">
        <f t="shared" si="357"/>
        <v>0</v>
      </c>
      <c r="AB936">
        <f t="shared" si="369"/>
        <v>0</v>
      </c>
      <c r="AC936">
        <f>IF($B$15,_xlfn.IFNA(INDEX(תמותה!$A$1:$E$121,MATCH(U936,תמותה!$A$1:A$121,0),IF($B$11="זכר",3,5)),1),0)</f>
        <v>0</v>
      </c>
      <c r="AD936">
        <f t="shared" si="358"/>
        <v>0</v>
      </c>
      <c r="AE936">
        <f t="shared" si="359"/>
        <v>0</v>
      </c>
      <c r="AF936">
        <f t="shared" si="370"/>
        <v>0</v>
      </c>
      <c r="AG936">
        <f t="shared" si="371"/>
        <v>0</v>
      </c>
      <c r="AH936">
        <f t="shared" si="372"/>
        <v>0</v>
      </c>
      <c r="AI936">
        <f t="shared" si="373"/>
        <v>0</v>
      </c>
      <c r="AJ936">
        <f t="shared" si="374"/>
        <v>0</v>
      </c>
    </row>
    <row r="937" spans="5:36" x14ac:dyDescent="0.2">
      <c r="E937">
        <f t="shared" si="360"/>
        <v>0</v>
      </c>
      <c r="F937">
        <f t="shared" si="350"/>
        <v>0</v>
      </c>
      <c r="G937">
        <f t="shared" si="351"/>
        <v>0</v>
      </c>
      <c r="H937">
        <f t="shared" si="352"/>
        <v>0</v>
      </c>
      <c r="I937">
        <f t="shared" si="361"/>
        <v>0</v>
      </c>
      <c r="J937">
        <f t="shared" si="362"/>
        <v>0</v>
      </c>
      <c r="K937">
        <f t="shared" si="363"/>
        <v>0</v>
      </c>
      <c r="L937">
        <f t="shared" si="364"/>
        <v>0</v>
      </c>
      <c r="M937">
        <f t="shared" si="365"/>
        <v>0</v>
      </c>
      <c r="N937">
        <f t="shared" si="366"/>
        <v>0</v>
      </c>
      <c r="O937">
        <f>IF($B$14,_xlfn.IFNA(INDEX(תמותה!$A$1:$E$121,MATCH(F937,תמותה!$A$1:A$121,0),IF($B$9="זכר",2,4)),1),0)</f>
        <v>0</v>
      </c>
      <c r="P937">
        <f>IF($B$14,_xlfn.IFNA(INDEX('שיפור תמותה'!$A$1:$E$8743,MATCH(F937&amp;G937,'שיפור תמותה'!$C$1:$C$8743,0),IF($B$9="זכר",4,5)),1),0)</f>
        <v>0</v>
      </c>
      <c r="Q937">
        <f>IF($B$14,_xlfn.IFNA(INDEX('שיפור תמותה'!$A$1:$E$8743,MATCH(F937&amp;G937-1,'שיפור תמותה'!$C$1:$C$8743,0),IF($B$9="זכר",4,5)),1),0)</f>
        <v>0</v>
      </c>
      <c r="R937">
        <f t="shared" si="353"/>
        <v>0</v>
      </c>
      <c r="S937">
        <f t="shared" si="354"/>
        <v>0</v>
      </c>
      <c r="T937">
        <f t="shared" si="367"/>
        <v>0</v>
      </c>
      <c r="U937">
        <f t="shared" si="355"/>
        <v>0</v>
      </c>
      <c r="V937">
        <f t="shared" si="356"/>
        <v>0</v>
      </c>
      <c r="W937">
        <f t="shared" si="368"/>
        <v>0</v>
      </c>
      <c r="X937">
        <f>IF($B$15,_xlfn.IFNA(INDEX(תמותה!$A$1:$E$121,MATCH(U937,תמותה!$A$1:A$121,0),IF($B$11="זכר",2,4)),1),0)</f>
        <v>0</v>
      </c>
      <c r="Y937">
        <f>IF($B$15,_xlfn.IFNA(INDEX('שיפור תמותה'!$A$1:$E$8743,MATCH(U937&amp;V937,'שיפור תמותה'!$C$1:$C$8743,0),IF($B$11="זכר",4,5)),1),0)</f>
        <v>0</v>
      </c>
      <c r="Z937">
        <f>IF($B$15,_xlfn.IFNA(INDEX('שיפור תמותה'!$A$1:$E$8743,MATCH(U937&amp;V937-1,'שיפור תמותה'!$C$1:$C$8743,0),IF($B$11="זכר",4,5)),1),0)</f>
        <v>0</v>
      </c>
      <c r="AA937">
        <f t="shared" si="357"/>
        <v>0</v>
      </c>
      <c r="AB937">
        <f t="shared" si="369"/>
        <v>0</v>
      </c>
      <c r="AC937">
        <f>IF($B$15,_xlfn.IFNA(INDEX(תמותה!$A$1:$E$121,MATCH(U937,תמותה!$A$1:A$121,0),IF($B$11="זכר",3,5)),1),0)</f>
        <v>0</v>
      </c>
      <c r="AD937">
        <f t="shared" si="358"/>
        <v>0</v>
      </c>
      <c r="AE937">
        <f t="shared" si="359"/>
        <v>0</v>
      </c>
      <c r="AF937">
        <f t="shared" si="370"/>
        <v>0</v>
      </c>
      <c r="AG937">
        <f t="shared" si="371"/>
        <v>0</v>
      </c>
      <c r="AH937">
        <f t="shared" si="372"/>
        <v>0</v>
      </c>
      <c r="AI937">
        <f t="shared" si="373"/>
        <v>0</v>
      </c>
      <c r="AJ937">
        <f t="shared" si="374"/>
        <v>0</v>
      </c>
    </row>
    <row r="938" spans="5:36" x14ac:dyDescent="0.2">
      <c r="E938">
        <f t="shared" si="360"/>
        <v>0</v>
      </c>
      <c r="F938">
        <f t="shared" si="350"/>
        <v>0</v>
      </c>
      <c r="G938">
        <f t="shared" si="351"/>
        <v>0</v>
      </c>
      <c r="H938">
        <f t="shared" si="352"/>
        <v>0</v>
      </c>
      <c r="I938">
        <f t="shared" si="361"/>
        <v>0</v>
      </c>
      <c r="J938">
        <f t="shared" si="362"/>
        <v>0</v>
      </c>
      <c r="K938">
        <f t="shared" si="363"/>
        <v>0</v>
      </c>
      <c r="L938">
        <f t="shared" si="364"/>
        <v>0</v>
      </c>
      <c r="M938">
        <f t="shared" si="365"/>
        <v>0</v>
      </c>
      <c r="N938">
        <f t="shared" si="366"/>
        <v>0</v>
      </c>
      <c r="O938">
        <f>IF($B$14,_xlfn.IFNA(INDEX(תמותה!$A$1:$E$121,MATCH(F938,תמותה!$A$1:A$121,0),IF($B$9="זכר",2,4)),1),0)</f>
        <v>0</v>
      </c>
      <c r="P938">
        <f>IF($B$14,_xlfn.IFNA(INDEX('שיפור תמותה'!$A$1:$E$8743,MATCH(F938&amp;G938,'שיפור תמותה'!$C$1:$C$8743,0),IF($B$9="זכר",4,5)),1),0)</f>
        <v>0</v>
      </c>
      <c r="Q938">
        <f>IF($B$14,_xlfn.IFNA(INDEX('שיפור תמותה'!$A$1:$E$8743,MATCH(F938&amp;G938-1,'שיפור תמותה'!$C$1:$C$8743,0),IF($B$9="זכר",4,5)),1),0)</f>
        <v>0</v>
      </c>
      <c r="R938">
        <f t="shared" si="353"/>
        <v>0</v>
      </c>
      <c r="S938">
        <f t="shared" si="354"/>
        <v>0</v>
      </c>
      <c r="T938">
        <f t="shared" si="367"/>
        <v>0</v>
      </c>
      <c r="U938">
        <f t="shared" si="355"/>
        <v>0</v>
      </c>
      <c r="V938">
        <f t="shared" si="356"/>
        <v>0</v>
      </c>
      <c r="W938">
        <f t="shared" si="368"/>
        <v>0</v>
      </c>
      <c r="X938">
        <f>IF($B$15,_xlfn.IFNA(INDEX(תמותה!$A$1:$E$121,MATCH(U938,תמותה!$A$1:A$121,0),IF($B$11="זכר",2,4)),1),0)</f>
        <v>0</v>
      </c>
      <c r="Y938">
        <f>IF($B$15,_xlfn.IFNA(INDEX('שיפור תמותה'!$A$1:$E$8743,MATCH(U938&amp;V938,'שיפור תמותה'!$C$1:$C$8743,0),IF($B$11="זכר",4,5)),1),0)</f>
        <v>0</v>
      </c>
      <c r="Z938">
        <f>IF($B$15,_xlfn.IFNA(INDEX('שיפור תמותה'!$A$1:$E$8743,MATCH(U938&amp;V938-1,'שיפור תמותה'!$C$1:$C$8743,0),IF($B$11="זכר",4,5)),1),0)</f>
        <v>0</v>
      </c>
      <c r="AA938">
        <f t="shared" si="357"/>
        <v>0</v>
      </c>
      <c r="AB938">
        <f t="shared" si="369"/>
        <v>0</v>
      </c>
      <c r="AC938">
        <f>IF($B$15,_xlfn.IFNA(INDEX(תמותה!$A$1:$E$121,MATCH(U938,תמותה!$A$1:A$121,0),IF($B$11="זכר",3,5)),1),0)</f>
        <v>0</v>
      </c>
      <c r="AD938">
        <f t="shared" si="358"/>
        <v>0</v>
      </c>
      <c r="AE938">
        <f t="shared" si="359"/>
        <v>0</v>
      </c>
      <c r="AF938">
        <f t="shared" si="370"/>
        <v>0</v>
      </c>
      <c r="AG938">
        <f t="shared" si="371"/>
        <v>0</v>
      </c>
      <c r="AH938">
        <f t="shared" si="372"/>
        <v>0</v>
      </c>
      <c r="AI938">
        <f t="shared" si="373"/>
        <v>0</v>
      </c>
      <c r="AJ938">
        <f t="shared" si="374"/>
        <v>0</v>
      </c>
    </row>
    <row r="939" spans="5:36" x14ac:dyDescent="0.2">
      <c r="E939">
        <f t="shared" si="360"/>
        <v>0</v>
      </c>
      <c r="F939">
        <f t="shared" si="350"/>
        <v>0</v>
      </c>
      <c r="G939">
        <f t="shared" si="351"/>
        <v>0</v>
      </c>
      <c r="H939">
        <f t="shared" si="352"/>
        <v>0</v>
      </c>
      <c r="I939">
        <f t="shared" si="361"/>
        <v>0</v>
      </c>
      <c r="J939">
        <f t="shared" si="362"/>
        <v>0</v>
      </c>
      <c r="K939">
        <f t="shared" si="363"/>
        <v>0</v>
      </c>
      <c r="L939">
        <f t="shared" si="364"/>
        <v>0</v>
      </c>
      <c r="M939">
        <f t="shared" si="365"/>
        <v>0</v>
      </c>
      <c r="N939">
        <f t="shared" si="366"/>
        <v>0</v>
      </c>
      <c r="O939">
        <f>IF($B$14,_xlfn.IFNA(INDEX(תמותה!$A$1:$E$121,MATCH(F939,תמותה!$A$1:A$121,0),IF($B$9="זכר",2,4)),1),0)</f>
        <v>0</v>
      </c>
      <c r="P939">
        <f>IF($B$14,_xlfn.IFNA(INDEX('שיפור תמותה'!$A$1:$E$8743,MATCH(F939&amp;G939,'שיפור תמותה'!$C$1:$C$8743,0),IF($B$9="זכר",4,5)),1),0)</f>
        <v>0</v>
      </c>
      <c r="Q939">
        <f>IF($B$14,_xlfn.IFNA(INDEX('שיפור תמותה'!$A$1:$E$8743,MATCH(F939&amp;G939-1,'שיפור תמותה'!$C$1:$C$8743,0),IF($B$9="זכר",4,5)),1),0)</f>
        <v>0</v>
      </c>
      <c r="R939">
        <f t="shared" si="353"/>
        <v>0</v>
      </c>
      <c r="S939">
        <f t="shared" si="354"/>
        <v>0</v>
      </c>
      <c r="T939">
        <f t="shared" si="367"/>
        <v>0</v>
      </c>
      <c r="U939">
        <f t="shared" si="355"/>
        <v>0</v>
      </c>
      <c r="V939">
        <f t="shared" si="356"/>
        <v>0</v>
      </c>
      <c r="W939">
        <f t="shared" si="368"/>
        <v>0</v>
      </c>
      <c r="X939">
        <f>IF($B$15,_xlfn.IFNA(INDEX(תמותה!$A$1:$E$121,MATCH(U939,תמותה!$A$1:A$121,0),IF($B$11="זכר",2,4)),1),0)</f>
        <v>0</v>
      </c>
      <c r="Y939">
        <f>IF($B$15,_xlfn.IFNA(INDEX('שיפור תמותה'!$A$1:$E$8743,MATCH(U939&amp;V939,'שיפור תמותה'!$C$1:$C$8743,0),IF($B$11="זכר",4,5)),1),0)</f>
        <v>0</v>
      </c>
      <c r="Z939">
        <f>IF($B$15,_xlfn.IFNA(INDEX('שיפור תמותה'!$A$1:$E$8743,MATCH(U939&amp;V939-1,'שיפור תמותה'!$C$1:$C$8743,0),IF($B$11="זכר",4,5)),1),0)</f>
        <v>0</v>
      </c>
      <c r="AA939">
        <f t="shared" si="357"/>
        <v>0</v>
      </c>
      <c r="AB939">
        <f t="shared" si="369"/>
        <v>0</v>
      </c>
      <c r="AC939">
        <f>IF($B$15,_xlfn.IFNA(INDEX(תמותה!$A$1:$E$121,MATCH(U939,תמותה!$A$1:A$121,0),IF($B$11="זכר",3,5)),1),0)</f>
        <v>0</v>
      </c>
      <c r="AD939">
        <f t="shared" si="358"/>
        <v>0</v>
      </c>
      <c r="AE939">
        <f t="shared" si="359"/>
        <v>0</v>
      </c>
      <c r="AF939">
        <f t="shared" si="370"/>
        <v>0</v>
      </c>
      <c r="AG939">
        <f t="shared" si="371"/>
        <v>0</v>
      </c>
      <c r="AH939">
        <f t="shared" si="372"/>
        <v>0</v>
      </c>
      <c r="AI939">
        <f t="shared" si="373"/>
        <v>0</v>
      </c>
      <c r="AJ939">
        <f t="shared" si="374"/>
        <v>0</v>
      </c>
    </row>
    <row r="940" spans="5:36" x14ac:dyDescent="0.2">
      <c r="E940">
        <f t="shared" si="360"/>
        <v>0</v>
      </c>
      <c r="F940">
        <f t="shared" si="350"/>
        <v>0</v>
      </c>
      <c r="G940">
        <f t="shared" si="351"/>
        <v>0</v>
      </c>
      <c r="H940">
        <f t="shared" si="352"/>
        <v>0</v>
      </c>
      <c r="I940">
        <f t="shared" si="361"/>
        <v>0</v>
      </c>
      <c r="J940">
        <f t="shared" si="362"/>
        <v>0</v>
      </c>
      <c r="K940">
        <f t="shared" si="363"/>
        <v>0</v>
      </c>
      <c r="L940">
        <f t="shared" si="364"/>
        <v>0</v>
      </c>
      <c r="M940">
        <f t="shared" si="365"/>
        <v>0</v>
      </c>
      <c r="N940">
        <f t="shared" si="366"/>
        <v>0</v>
      </c>
      <c r="O940">
        <f>IF($B$14,_xlfn.IFNA(INDEX(תמותה!$A$1:$E$121,MATCH(F940,תמותה!$A$1:A$121,0),IF($B$9="זכר",2,4)),1),0)</f>
        <v>0</v>
      </c>
      <c r="P940">
        <f>IF($B$14,_xlfn.IFNA(INDEX('שיפור תמותה'!$A$1:$E$8743,MATCH(F940&amp;G940,'שיפור תמותה'!$C$1:$C$8743,0),IF($B$9="זכר",4,5)),1),0)</f>
        <v>0</v>
      </c>
      <c r="Q940">
        <f>IF($B$14,_xlfn.IFNA(INDEX('שיפור תמותה'!$A$1:$E$8743,MATCH(F940&amp;G940-1,'שיפור תמותה'!$C$1:$C$8743,0),IF($B$9="זכר",4,5)),1),0)</f>
        <v>0</v>
      </c>
      <c r="R940">
        <f t="shared" si="353"/>
        <v>0</v>
      </c>
      <c r="S940">
        <f t="shared" si="354"/>
        <v>0</v>
      </c>
      <c r="T940">
        <f t="shared" si="367"/>
        <v>0</v>
      </c>
      <c r="U940">
        <f t="shared" si="355"/>
        <v>0</v>
      </c>
      <c r="V940">
        <f t="shared" si="356"/>
        <v>0</v>
      </c>
      <c r="W940">
        <f t="shared" si="368"/>
        <v>0</v>
      </c>
      <c r="X940">
        <f>IF($B$15,_xlfn.IFNA(INDEX(תמותה!$A$1:$E$121,MATCH(U940,תמותה!$A$1:A$121,0),IF($B$11="זכר",2,4)),1),0)</f>
        <v>0</v>
      </c>
      <c r="Y940">
        <f>IF($B$15,_xlfn.IFNA(INDEX('שיפור תמותה'!$A$1:$E$8743,MATCH(U940&amp;V940,'שיפור תמותה'!$C$1:$C$8743,0),IF($B$11="זכר",4,5)),1),0)</f>
        <v>0</v>
      </c>
      <c r="Z940">
        <f>IF($B$15,_xlfn.IFNA(INDEX('שיפור תמותה'!$A$1:$E$8743,MATCH(U940&amp;V940-1,'שיפור תמותה'!$C$1:$C$8743,0),IF($B$11="זכר",4,5)),1),0)</f>
        <v>0</v>
      </c>
      <c r="AA940">
        <f t="shared" si="357"/>
        <v>0</v>
      </c>
      <c r="AB940">
        <f t="shared" si="369"/>
        <v>0</v>
      </c>
      <c r="AC940">
        <f>IF($B$15,_xlfn.IFNA(INDEX(תמותה!$A$1:$E$121,MATCH(U940,תמותה!$A$1:A$121,0),IF($B$11="זכר",3,5)),1),0)</f>
        <v>0</v>
      </c>
      <c r="AD940">
        <f t="shared" si="358"/>
        <v>0</v>
      </c>
      <c r="AE940">
        <f t="shared" si="359"/>
        <v>0</v>
      </c>
      <c r="AF940">
        <f t="shared" si="370"/>
        <v>0</v>
      </c>
      <c r="AG940">
        <f t="shared" si="371"/>
        <v>0</v>
      </c>
      <c r="AH940">
        <f t="shared" si="372"/>
        <v>0</v>
      </c>
      <c r="AI940">
        <f t="shared" si="373"/>
        <v>0</v>
      </c>
      <c r="AJ940">
        <f t="shared" si="374"/>
        <v>0</v>
      </c>
    </row>
    <row r="941" spans="5:36" x14ac:dyDescent="0.2">
      <c r="E941">
        <f t="shared" si="360"/>
        <v>0</v>
      </c>
      <c r="F941">
        <f t="shared" si="350"/>
        <v>0</v>
      </c>
      <c r="G941">
        <f t="shared" si="351"/>
        <v>0</v>
      </c>
      <c r="H941">
        <f t="shared" si="352"/>
        <v>0</v>
      </c>
      <c r="I941">
        <f t="shared" si="361"/>
        <v>0</v>
      </c>
      <c r="J941">
        <f t="shared" si="362"/>
        <v>0</v>
      </c>
      <c r="K941">
        <f t="shared" si="363"/>
        <v>0</v>
      </c>
      <c r="L941">
        <f t="shared" si="364"/>
        <v>0</v>
      </c>
      <c r="M941">
        <f t="shared" si="365"/>
        <v>0</v>
      </c>
      <c r="N941">
        <f t="shared" si="366"/>
        <v>0</v>
      </c>
      <c r="O941">
        <f>IF($B$14,_xlfn.IFNA(INDEX(תמותה!$A$1:$E$121,MATCH(F941,תמותה!$A$1:A$121,0),IF($B$9="זכר",2,4)),1),0)</f>
        <v>0</v>
      </c>
      <c r="P941">
        <f>IF($B$14,_xlfn.IFNA(INDEX('שיפור תמותה'!$A$1:$E$8743,MATCH(F941&amp;G941,'שיפור תמותה'!$C$1:$C$8743,0),IF($B$9="זכר",4,5)),1),0)</f>
        <v>0</v>
      </c>
      <c r="Q941">
        <f>IF($B$14,_xlfn.IFNA(INDEX('שיפור תמותה'!$A$1:$E$8743,MATCH(F941&amp;G941-1,'שיפור תמותה'!$C$1:$C$8743,0),IF($B$9="זכר",4,5)),1),0)</f>
        <v>0</v>
      </c>
      <c r="R941">
        <f t="shared" si="353"/>
        <v>0</v>
      </c>
      <c r="S941">
        <f t="shared" si="354"/>
        <v>0</v>
      </c>
      <c r="T941">
        <f t="shared" si="367"/>
        <v>0</v>
      </c>
      <c r="U941">
        <f t="shared" si="355"/>
        <v>0</v>
      </c>
      <c r="V941">
        <f t="shared" si="356"/>
        <v>0</v>
      </c>
      <c r="W941">
        <f t="shared" si="368"/>
        <v>0</v>
      </c>
      <c r="X941">
        <f>IF($B$15,_xlfn.IFNA(INDEX(תמותה!$A$1:$E$121,MATCH(U941,תמותה!$A$1:A$121,0),IF($B$11="זכר",2,4)),1),0)</f>
        <v>0</v>
      </c>
      <c r="Y941">
        <f>IF($B$15,_xlfn.IFNA(INDEX('שיפור תמותה'!$A$1:$E$8743,MATCH(U941&amp;V941,'שיפור תמותה'!$C$1:$C$8743,0),IF($B$11="זכר",4,5)),1),0)</f>
        <v>0</v>
      </c>
      <c r="Z941">
        <f>IF($B$15,_xlfn.IFNA(INDEX('שיפור תמותה'!$A$1:$E$8743,MATCH(U941&amp;V941-1,'שיפור תמותה'!$C$1:$C$8743,0),IF($B$11="זכר",4,5)),1),0)</f>
        <v>0</v>
      </c>
      <c r="AA941">
        <f t="shared" si="357"/>
        <v>0</v>
      </c>
      <c r="AB941">
        <f t="shared" si="369"/>
        <v>0</v>
      </c>
      <c r="AC941">
        <f>IF($B$15,_xlfn.IFNA(INDEX(תמותה!$A$1:$E$121,MATCH(U941,תמותה!$A$1:A$121,0),IF($B$11="זכר",3,5)),1),0)</f>
        <v>0</v>
      </c>
      <c r="AD941">
        <f t="shared" si="358"/>
        <v>0</v>
      </c>
      <c r="AE941">
        <f t="shared" si="359"/>
        <v>0</v>
      </c>
      <c r="AF941">
        <f t="shared" si="370"/>
        <v>0</v>
      </c>
      <c r="AG941">
        <f t="shared" si="371"/>
        <v>0</v>
      </c>
      <c r="AH941">
        <f t="shared" si="372"/>
        <v>0</v>
      </c>
      <c r="AI941">
        <f t="shared" si="373"/>
        <v>0</v>
      </c>
      <c r="AJ941">
        <f t="shared" si="374"/>
        <v>0</v>
      </c>
    </row>
    <row r="942" spans="5:36" x14ac:dyDescent="0.2">
      <c r="E942">
        <f t="shared" si="360"/>
        <v>0</v>
      </c>
      <c r="F942">
        <f t="shared" si="350"/>
        <v>0</v>
      </c>
      <c r="G942">
        <f t="shared" si="351"/>
        <v>0</v>
      </c>
      <c r="H942">
        <f t="shared" si="352"/>
        <v>0</v>
      </c>
      <c r="I942">
        <f t="shared" si="361"/>
        <v>0</v>
      </c>
      <c r="J942">
        <f t="shared" si="362"/>
        <v>0</v>
      </c>
      <c r="K942">
        <f t="shared" si="363"/>
        <v>0</v>
      </c>
      <c r="L942">
        <f t="shared" si="364"/>
        <v>0</v>
      </c>
      <c r="M942">
        <f t="shared" si="365"/>
        <v>0</v>
      </c>
      <c r="N942">
        <f t="shared" si="366"/>
        <v>0</v>
      </c>
      <c r="O942">
        <f>IF($B$14,_xlfn.IFNA(INDEX(תמותה!$A$1:$E$121,MATCH(F942,תמותה!$A$1:A$121,0),IF($B$9="זכר",2,4)),1),0)</f>
        <v>0</v>
      </c>
      <c r="P942">
        <f>IF($B$14,_xlfn.IFNA(INDEX('שיפור תמותה'!$A$1:$E$8743,MATCH(F942&amp;G942,'שיפור תמותה'!$C$1:$C$8743,0),IF($B$9="זכר",4,5)),1),0)</f>
        <v>0</v>
      </c>
      <c r="Q942">
        <f>IF($B$14,_xlfn.IFNA(INDEX('שיפור תמותה'!$A$1:$E$8743,MATCH(F942&amp;G942-1,'שיפור תמותה'!$C$1:$C$8743,0),IF($B$9="זכר",4,5)),1),0)</f>
        <v>0</v>
      </c>
      <c r="R942">
        <f t="shared" si="353"/>
        <v>0</v>
      </c>
      <c r="S942">
        <f t="shared" si="354"/>
        <v>0</v>
      </c>
      <c r="T942">
        <f t="shared" si="367"/>
        <v>0</v>
      </c>
      <c r="U942">
        <f t="shared" si="355"/>
        <v>0</v>
      </c>
      <c r="V942">
        <f t="shared" si="356"/>
        <v>0</v>
      </c>
      <c r="W942">
        <f t="shared" si="368"/>
        <v>0</v>
      </c>
      <c r="X942">
        <f>IF($B$15,_xlfn.IFNA(INDEX(תמותה!$A$1:$E$121,MATCH(U942,תמותה!$A$1:A$121,0),IF($B$11="זכר",2,4)),1),0)</f>
        <v>0</v>
      </c>
      <c r="Y942">
        <f>IF($B$15,_xlfn.IFNA(INDEX('שיפור תמותה'!$A$1:$E$8743,MATCH(U942&amp;V942,'שיפור תמותה'!$C$1:$C$8743,0),IF($B$11="זכר",4,5)),1),0)</f>
        <v>0</v>
      </c>
      <c r="Z942">
        <f>IF($B$15,_xlfn.IFNA(INDEX('שיפור תמותה'!$A$1:$E$8743,MATCH(U942&amp;V942-1,'שיפור תמותה'!$C$1:$C$8743,0),IF($B$11="זכר",4,5)),1),0)</f>
        <v>0</v>
      </c>
      <c r="AA942">
        <f t="shared" si="357"/>
        <v>0</v>
      </c>
      <c r="AB942">
        <f t="shared" si="369"/>
        <v>0</v>
      </c>
      <c r="AC942">
        <f>IF($B$15,_xlfn.IFNA(INDEX(תמותה!$A$1:$E$121,MATCH(U942,תמותה!$A$1:A$121,0),IF($B$11="זכר",3,5)),1),0)</f>
        <v>0</v>
      </c>
      <c r="AD942">
        <f t="shared" si="358"/>
        <v>0</v>
      </c>
      <c r="AE942">
        <f t="shared" si="359"/>
        <v>0</v>
      </c>
      <c r="AF942">
        <f t="shared" si="370"/>
        <v>0</v>
      </c>
      <c r="AG942">
        <f t="shared" si="371"/>
        <v>0</v>
      </c>
      <c r="AH942">
        <f t="shared" si="372"/>
        <v>0</v>
      </c>
      <c r="AI942">
        <f t="shared" si="373"/>
        <v>0</v>
      </c>
      <c r="AJ942">
        <f t="shared" si="374"/>
        <v>0</v>
      </c>
    </row>
    <row r="943" spans="5:36" x14ac:dyDescent="0.2">
      <c r="E943">
        <f t="shared" si="360"/>
        <v>0</v>
      </c>
      <c r="F943">
        <f t="shared" si="350"/>
        <v>0</v>
      </c>
      <c r="G943">
        <f t="shared" si="351"/>
        <v>0</v>
      </c>
      <c r="H943">
        <f t="shared" si="352"/>
        <v>0</v>
      </c>
      <c r="I943">
        <f t="shared" si="361"/>
        <v>0</v>
      </c>
      <c r="J943">
        <f t="shared" si="362"/>
        <v>0</v>
      </c>
      <c r="K943">
        <f t="shared" si="363"/>
        <v>0</v>
      </c>
      <c r="L943">
        <f t="shared" si="364"/>
        <v>0</v>
      </c>
      <c r="M943">
        <f t="shared" si="365"/>
        <v>0</v>
      </c>
      <c r="N943">
        <f t="shared" si="366"/>
        <v>0</v>
      </c>
      <c r="O943">
        <f>IF($B$14,_xlfn.IFNA(INDEX(תמותה!$A$1:$E$121,MATCH(F943,תמותה!$A$1:A$121,0),IF($B$9="זכר",2,4)),1),0)</f>
        <v>0</v>
      </c>
      <c r="P943">
        <f>IF($B$14,_xlfn.IFNA(INDEX('שיפור תמותה'!$A$1:$E$8743,MATCH(F943&amp;G943,'שיפור תמותה'!$C$1:$C$8743,0),IF($B$9="זכר",4,5)),1),0)</f>
        <v>0</v>
      </c>
      <c r="Q943">
        <f>IF($B$14,_xlfn.IFNA(INDEX('שיפור תמותה'!$A$1:$E$8743,MATCH(F943&amp;G943-1,'שיפור תמותה'!$C$1:$C$8743,0),IF($B$9="זכר",4,5)),1),0)</f>
        <v>0</v>
      </c>
      <c r="R943">
        <f t="shared" si="353"/>
        <v>0</v>
      </c>
      <c r="S943">
        <f t="shared" si="354"/>
        <v>0</v>
      </c>
      <c r="T943">
        <f t="shared" si="367"/>
        <v>0</v>
      </c>
      <c r="U943">
        <f t="shared" si="355"/>
        <v>0</v>
      </c>
      <c r="V943">
        <f t="shared" si="356"/>
        <v>0</v>
      </c>
      <c r="W943">
        <f t="shared" si="368"/>
        <v>0</v>
      </c>
      <c r="X943">
        <f>IF($B$15,_xlfn.IFNA(INDEX(תמותה!$A$1:$E$121,MATCH(U943,תמותה!$A$1:A$121,0),IF($B$11="זכר",2,4)),1),0)</f>
        <v>0</v>
      </c>
      <c r="Y943">
        <f>IF($B$15,_xlfn.IFNA(INDEX('שיפור תמותה'!$A$1:$E$8743,MATCH(U943&amp;V943,'שיפור תמותה'!$C$1:$C$8743,0),IF($B$11="זכר",4,5)),1),0)</f>
        <v>0</v>
      </c>
      <c r="Z943">
        <f>IF($B$15,_xlfn.IFNA(INDEX('שיפור תמותה'!$A$1:$E$8743,MATCH(U943&amp;V943-1,'שיפור תמותה'!$C$1:$C$8743,0),IF($B$11="זכר",4,5)),1),0)</f>
        <v>0</v>
      </c>
      <c r="AA943">
        <f t="shared" si="357"/>
        <v>0</v>
      </c>
      <c r="AB943">
        <f t="shared" si="369"/>
        <v>0</v>
      </c>
      <c r="AC943">
        <f>IF($B$15,_xlfn.IFNA(INDEX(תמותה!$A$1:$E$121,MATCH(U943,תמותה!$A$1:A$121,0),IF($B$11="זכר",3,5)),1),0)</f>
        <v>0</v>
      </c>
      <c r="AD943">
        <f t="shared" si="358"/>
        <v>0</v>
      </c>
      <c r="AE943">
        <f t="shared" si="359"/>
        <v>0</v>
      </c>
      <c r="AF943">
        <f t="shared" si="370"/>
        <v>0</v>
      </c>
      <c r="AG943">
        <f t="shared" si="371"/>
        <v>0</v>
      </c>
      <c r="AH943">
        <f t="shared" si="372"/>
        <v>0</v>
      </c>
      <c r="AI943">
        <f t="shared" si="373"/>
        <v>0</v>
      </c>
      <c r="AJ943">
        <f t="shared" si="374"/>
        <v>0</v>
      </c>
    </row>
    <row r="944" spans="5:36" x14ac:dyDescent="0.2">
      <c r="E944">
        <f t="shared" si="360"/>
        <v>0</v>
      </c>
      <c r="F944">
        <f t="shared" si="350"/>
        <v>0</v>
      </c>
      <c r="G944">
        <f t="shared" si="351"/>
        <v>0</v>
      </c>
      <c r="H944">
        <f t="shared" si="352"/>
        <v>0</v>
      </c>
      <c r="I944">
        <f t="shared" si="361"/>
        <v>0</v>
      </c>
      <c r="J944">
        <f t="shared" si="362"/>
        <v>0</v>
      </c>
      <c r="K944">
        <f t="shared" si="363"/>
        <v>0</v>
      </c>
      <c r="L944">
        <f t="shared" si="364"/>
        <v>0</v>
      </c>
      <c r="M944">
        <f t="shared" si="365"/>
        <v>0</v>
      </c>
      <c r="N944">
        <f t="shared" si="366"/>
        <v>0</v>
      </c>
      <c r="O944">
        <f>IF($B$14,_xlfn.IFNA(INDEX(תמותה!$A$1:$E$121,MATCH(F944,תמותה!$A$1:A$121,0),IF($B$9="זכר",2,4)),1),0)</f>
        <v>0</v>
      </c>
      <c r="P944">
        <f>IF($B$14,_xlfn.IFNA(INDEX('שיפור תמותה'!$A$1:$E$8743,MATCH(F944&amp;G944,'שיפור תמותה'!$C$1:$C$8743,0),IF($B$9="זכר",4,5)),1),0)</f>
        <v>0</v>
      </c>
      <c r="Q944">
        <f>IF($B$14,_xlfn.IFNA(INDEX('שיפור תמותה'!$A$1:$E$8743,MATCH(F944&amp;G944-1,'שיפור תמותה'!$C$1:$C$8743,0),IF($B$9="זכר",4,5)),1),0)</f>
        <v>0</v>
      </c>
      <c r="R944">
        <f t="shared" si="353"/>
        <v>0</v>
      </c>
      <c r="S944">
        <f t="shared" si="354"/>
        <v>0</v>
      </c>
      <c r="T944">
        <f t="shared" si="367"/>
        <v>0</v>
      </c>
      <c r="U944">
        <f t="shared" si="355"/>
        <v>0</v>
      </c>
      <c r="V944">
        <f t="shared" si="356"/>
        <v>0</v>
      </c>
      <c r="W944">
        <f t="shared" si="368"/>
        <v>0</v>
      </c>
      <c r="X944">
        <f>IF($B$15,_xlfn.IFNA(INDEX(תמותה!$A$1:$E$121,MATCH(U944,תמותה!$A$1:A$121,0),IF($B$11="זכר",2,4)),1),0)</f>
        <v>0</v>
      </c>
      <c r="Y944">
        <f>IF($B$15,_xlfn.IFNA(INDEX('שיפור תמותה'!$A$1:$E$8743,MATCH(U944&amp;V944,'שיפור תמותה'!$C$1:$C$8743,0),IF($B$11="זכר",4,5)),1),0)</f>
        <v>0</v>
      </c>
      <c r="Z944">
        <f>IF($B$15,_xlfn.IFNA(INDEX('שיפור תמותה'!$A$1:$E$8743,MATCH(U944&amp;V944-1,'שיפור תמותה'!$C$1:$C$8743,0),IF($B$11="זכר",4,5)),1),0)</f>
        <v>0</v>
      </c>
      <c r="AA944">
        <f t="shared" si="357"/>
        <v>0</v>
      </c>
      <c r="AB944">
        <f t="shared" si="369"/>
        <v>0</v>
      </c>
      <c r="AC944">
        <f>IF($B$15,_xlfn.IFNA(INDEX(תמותה!$A$1:$E$121,MATCH(U944,תמותה!$A$1:A$121,0),IF($B$11="זכר",3,5)),1),0)</f>
        <v>0</v>
      </c>
      <c r="AD944">
        <f t="shared" si="358"/>
        <v>0</v>
      </c>
      <c r="AE944">
        <f t="shared" si="359"/>
        <v>0</v>
      </c>
      <c r="AF944">
        <f t="shared" si="370"/>
        <v>0</v>
      </c>
      <c r="AG944">
        <f t="shared" si="371"/>
        <v>0</v>
      </c>
      <c r="AH944">
        <f t="shared" si="372"/>
        <v>0</v>
      </c>
      <c r="AI944">
        <f t="shared" si="373"/>
        <v>0</v>
      </c>
      <c r="AJ944">
        <f t="shared" si="374"/>
        <v>0</v>
      </c>
    </row>
    <row r="945" spans="5:36" x14ac:dyDescent="0.2">
      <c r="E945">
        <f t="shared" si="360"/>
        <v>0</v>
      </c>
      <c r="F945">
        <f t="shared" si="350"/>
        <v>0</v>
      </c>
      <c r="G945">
        <f t="shared" si="351"/>
        <v>0</v>
      </c>
      <c r="H945">
        <f t="shared" si="352"/>
        <v>0</v>
      </c>
      <c r="I945">
        <f t="shared" si="361"/>
        <v>0</v>
      </c>
      <c r="J945">
        <f t="shared" si="362"/>
        <v>0</v>
      </c>
      <c r="K945">
        <f t="shared" si="363"/>
        <v>0</v>
      </c>
      <c r="L945">
        <f t="shared" si="364"/>
        <v>0</v>
      </c>
      <c r="M945">
        <f t="shared" si="365"/>
        <v>0</v>
      </c>
      <c r="N945">
        <f t="shared" si="366"/>
        <v>0</v>
      </c>
      <c r="O945">
        <f>IF($B$14,_xlfn.IFNA(INDEX(תמותה!$A$1:$E$121,MATCH(F945,תמותה!$A$1:A$121,0),IF($B$9="זכר",2,4)),1),0)</f>
        <v>0</v>
      </c>
      <c r="P945">
        <f>IF($B$14,_xlfn.IFNA(INDEX('שיפור תמותה'!$A$1:$E$8743,MATCH(F945&amp;G945,'שיפור תמותה'!$C$1:$C$8743,0),IF($B$9="זכר",4,5)),1),0)</f>
        <v>0</v>
      </c>
      <c r="Q945">
        <f>IF($B$14,_xlfn.IFNA(INDEX('שיפור תמותה'!$A$1:$E$8743,MATCH(F945&amp;G945-1,'שיפור תמותה'!$C$1:$C$8743,0),IF($B$9="זכר",4,5)),1),0)</f>
        <v>0</v>
      </c>
      <c r="R945">
        <f t="shared" si="353"/>
        <v>0</v>
      </c>
      <c r="S945">
        <f t="shared" si="354"/>
        <v>0</v>
      </c>
      <c r="T945">
        <f t="shared" si="367"/>
        <v>0</v>
      </c>
      <c r="U945">
        <f t="shared" si="355"/>
        <v>0</v>
      </c>
      <c r="V945">
        <f t="shared" si="356"/>
        <v>0</v>
      </c>
      <c r="W945">
        <f t="shared" si="368"/>
        <v>0</v>
      </c>
      <c r="X945">
        <f>IF($B$15,_xlfn.IFNA(INDEX(תמותה!$A$1:$E$121,MATCH(U945,תמותה!$A$1:A$121,0),IF($B$11="זכר",2,4)),1),0)</f>
        <v>0</v>
      </c>
      <c r="Y945">
        <f>IF($B$15,_xlfn.IFNA(INDEX('שיפור תמותה'!$A$1:$E$8743,MATCH(U945&amp;V945,'שיפור תמותה'!$C$1:$C$8743,0),IF($B$11="זכר",4,5)),1),0)</f>
        <v>0</v>
      </c>
      <c r="Z945">
        <f>IF($B$15,_xlfn.IFNA(INDEX('שיפור תמותה'!$A$1:$E$8743,MATCH(U945&amp;V945-1,'שיפור תמותה'!$C$1:$C$8743,0),IF($B$11="זכר",4,5)),1),0)</f>
        <v>0</v>
      </c>
      <c r="AA945">
        <f t="shared" si="357"/>
        <v>0</v>
      </c>
      <c r="AB945">
        <f t="shared" si="369"/>
        <v>0</v>
      </c>
      <c r="AC945">
        <f>IF($B$15,_xlfn.IFNA(INDEX(תמותה!$A$1:$E$121,MATCH(U945,תמותה!$A$1:A$121,0),IF($B$11="זכר",3,5)),1),0)</f>
        <v>0</v>
      </c>
      <c r="AD945">
        <f t="shared" si="358"/>
        <v>0</v>
      </c>
      <c r="AE945">
        <f t="shared" si="359"/>
        <v>0</v>
      </c>
      <c r="AF945">
        <f t="shared" si="370"/>
        <v>0</v>
      </c>
      <c r="AG945">
        <f t="shared" si="371"/>
        <v>0</v>
      </c>
      <c r="AH945">
        <f t="shared" si="372"/>
        <v>0</v>
      </c>
      <c r="AI945">
        <f t="shared" si="373"/>
        <v>0</v>
      </c>
      <c r="AJ945">
        <f t="shared" si="374"/>
        <v>0</v>
      </c>
    </row>
    <row r="946" spans="5:36" x14ac:dyDescent="0.2">
      <c r="E946">
        <f t="shared" si="360"/>
        <v>0</v>
      </c>
      <c r="F946">
        <f t="shared" si="350"/>
        <v>0</v>
      </c>
      <c r="G946">
        <f t="shared" si="351"/>
        <v>0</v>
      </c>
      <c r="H946">
        <f t="shared" si="352"/>
        <v>0</v>
      </c>
      <c r="I946">
        <f t="shared" si="361"/>
        <v>0</v>
      </c>
      <c r="J946">
        <f t="shared" si="362"/>
        <v>0</v>
      </c>
      <c r="K946">
        <f t="shared" si="363"/>
        <v>0</v>
      </c>
      <c r="L946">
        <f t="shared" si="364"/>
        <v>0</v>
      </c>
      <c r="M946">
        <f t="shared" si="365"/>
        <v>0</v>
      </c>
      <c r="N946">
        <f t="shared" si="366"/>
        <v>0</v>
      </c>
      <c r="O946">
        <f>IF($B$14,_xlfn.IFNA(INDEX(תמותה!$A$1:$E$121,MATCH(F946,תמותה!$A$1:A$121,0),IF($B$9="זכר",2,4)),1),0)</f>
        <v>0</v>
      </c>
      <c r="P946">
        <f>IF($B$14,_xlfn.IFNA(INDEX('שיפור תמותה'!$A$1:$E$8743,MATCH(F946&amp;G946,'שיפור תמותה'!$C$1:$C$8743,0),IF($B$9="זכר",4,5)),1),0)</f>
        <v>0</v>
      </c>
      <c r="Q946">
        <f>IF($B$14,_xlfn.IFNA(INDEX('שיפור תמותה'!$A$1:$E$8743,MATCH(F946&amp;G946-1,'שיפור תמותה'!$C$1:$C$8743,0),IF($B$9="זכר",4,5)),1),0)</f>
        <v>0</v>
      </c>
      <c r="R946">
        <f t="shared" si="353"/>
        <v>0</v>
      </c>
      <c r="S946">
        <f t="shared" si="354"/>
        <v>0</v>
      </c>
      <c r="T946">
        <f t="shared" si="367"/>
        <v>0</v>
      </c>
      <c r="U946">
        <f t="shared" si="355"/>
        <v>0</v>
      </c>
      <c r="V946">
        <f t="shared" si="356"/>
        <v>0</v>
      </c>
      <c r="W946">
        <f t="shared" si="368"/>
        <v>0</v>
      </c>
      <c r="X946">
        <f>IF($B$15,_xlfn.IFNA(INDEX(תמותה!$A$1:$E$121,MATCH(U946,תמותה!$A$1:A$121,0),IF($B$11="זכר",2,4)),1),0)</f>
        <v>0</v>
      </c>
      <c r="Y946">
        <f>IF($B$15,_xlfn.IFNA(INDEX('שיפור תמותה'!$A$1:$E$8743,MATCH(U946&amp;V946,'שיפור תמותה'!$C$1:$C$8743,0),IF($B$11="זכר",4,5)),1),0)</f>
        <v>0</v>
      </c>
      <c r="Z946">
        <f>IF($B$15,_xlfn.IFNA(INDEX('שיפור תמותה'!$A$1:$E$8743,MATCH(U946&amp;V946-1,'שיפור תמותה'!$C$1:$C$8743,0),IF($B$11="זכר",4,5)),1),0)</f>
        <v>0</v>
      </c>
      <c r="AA946">
        <f t="shared" si="357"/>
        <v>0</v>
      </c>
      <c r="AB946">
        <f t="shared" si="369"/>
        <v>0</v>
      </c>
      <c r="AC946">
        <f>IF($B$15,_xlfn.IFNA(INDEX(תמותה!$A$1:$E$121,MATCH(U946,תמותה!$A$1:A$121,0),IF($B$11="זכר",3,5)),1),0)</f>
        <v>0</v>
      </c>
      <c r="AD946">
        <f t="shared" si="358"/>
        <v>0</v>
      </c>
      <c r="AE946">
        <f t="shared" si="359"/>
        <v>0</v>
      </c>
      <c r="AF946">
        <f t="shared" si="370"/>
        <v>0</v>
      </c>
      <c r="AG946">
        <f t="shared" si="371"/>
        <v>0</v>
      </c>
      <c r="AH946">
        <f t="shared" si="372"/>
        <v>0</v>
      </c>
      <c r="AI946">
        <f t="shared" si="373"/>
        <v>0</v>
      </c>
      <c r="AJ946">
        <f t="shared" si="374"/>
        <v>0</v>
      </c>
    </row>
    <row r="947" spans="5:36" x14ac:dyDescent="0.2">
      <c r="E947">
        <f t="shared" si="360"/>
        <v>0</v>
      </c>
      <c r="F947">
        <f t="shared" si="350"/>
        <v>0</v>
      </c>
      <c r="G947">
        <f t="shared" si="351"/>
        <v>0</v>
      </c>
      <c r="H947">
        <f t="shared" si="352"/>
        <v>0</v>
      </c>
      <c r="I947">
        <f t="shared" si="361"/>
        <v>0</v>
      </c>
      <c r="J947">
        <f t="shared" si="362"/>
        <v>0</v>
      </c>
      <c r="K947">
        <f t="shared" si="363"/>
        <v>0</v>
      </c>
      <c r="L947">
        <f t="shared" si="364"/>
        <v>0</v>
      </c>
      <c r="M947">
        <f t="shared" si="365"/>
        <v>0</v>
      </c>
      <c r="N947">
        <f t="shared" si="366"/>
        <v>0</v>
      </c>
      <c r="O947">
        <f>IF($B$14,_xlfn.IFNA(INDEX(תמותה!$A$1:$E$121,MATCH(F947,תמותה!$A$1:A$121,0),IF($B$9="זכר",2,4)),1),0)</f>
        <v>0</v>
      </c>
      <c r="P947">
        <f>IF($B$14,_xlfn.IFNA(INDEX('שיפור תמותה'!$A$1:$E$8743,MATCH(F947&amp;G947,'שיפור תמותה'!$C$1:$C$8743,0),IF($B$9="זכר",4,5)),1),0)</f>
        <v>0</v>
      </c>
      <c r="Q947">
        <f>IF($B$14,_xlfn.IFNA(INDEX('שיפור תמותה'!$A$1:$E$8743,MATCH(F947&amp;G947-1,'שיפור תמותה'!$C$1:$C$8743,0),IF($B$9="זכר",4,5)),1),0)</f>
        <v>0</v>
      </c>
      <c r="R947">
        <f t="shared" si="353"/>
        <v>0</v>
      </c>
      <c r="S947">
        <f t="shared" si="354"/>
        <v>0</v>
      </c>
      <c r="T947">
        <f t="shared" si="367"/>
        <v>0</v>
      </c>
      <c r="U947">
        <f t="shared" si="355"/>
        <v>0</v>
      </c>
      <c r="V947">
        <f t="shared" si="356"/>
        <v>0</v>
      </c>
      <c r="W947">
        <f t="shared" si="368"/>
        <v>0</v>
      </c>
      <c r="X947">
        <f>IF($B$15,_xlfn.IFNA(INDEX(תמותה!$A$1:$E$121,MATCH(U947,תמותה!$A$1:A$121,0),IF($B$11="זכר",2,4)),1),0)</f>
        <v>0</v>
      </c>
      <c r="Y947">
        <f>IF($B$15,_xlfn.IFNA(INDEX('שיפור תמותה'!$A$1:$E$8743,MATCH(U947&amp;V947,'שיפור תמותה'!$C$1:$C$8743,0),IF($B$11="זכר",4,5)),1),0)</f>
        <v>0</v>
      </c>
      <c r="Z947">
        <f>IF($B$15,_xlfn.IFNA(INDEX('שיפור תמותה'!$A$1:$E$8743,MATCH(U947&amp;V947-1,'שיפור תמותה'!$C$1:$C$8743,0),IF($B$11="זכר",4,5)),1),0)</f>
        <v>0</v>
      </c>
      <c r="AA947">
        <f t="shared" si="357"/>
        <v>0</v>
      </c>
      <c r="AB947">
        <f t="shared" si="369"/>
        <v>0</v>
      </c>
      <c r="AC947">
        <f>IF($B$15,_xlfn.IFNA(INDEX(תמותה!$A$1:$E$121,MATCH(U947,תמותה!$A$1:A$121,0),IF($B$11="זכר",3,5)),1),0)</f>
        <v>0</v>
      </c>
      <c r="AD947">
        <f t="shared" si="358"/>
        <v>0</v>
      </c>
      <c r="AE947">
        <f t="shared" si="359"/>
        <v>0</v>
      </c>
      <c r="AF947">
        <f t="shared" si="370"/>
        <v>0</v>
      </c>
      <c r="AG947">
        <f t="shared" si="371"/>
        <v>0</v>
      </c>
      <c r="AH947">
        <f t="shared" si="372"/>
        <v>0</v>
      </c>
      <c r="AI947">
        <f t="shared" si="373"/>
        <v>0</v>
      </c>
      <c r="AJ947">
        <f t="shared" si="374"/>
        <v>0</v>
      </c>
    </row>
    <row r="948" spans="5:36" x14ac:dyDescent="0.2">
      <c r="E948">
        <f t="shared" si="360"/>
        <v>0</v>
      </c>
      <c r="F948">
        <f t="shared" si="350"/>
        <v>0</v>
      </c>
      <c r="G948">
        <f t="shared" si="351"/>
        <v>0</v>
      </c>
      <c r="H948">
        <f t="shared" si="352"/>
        <v>0</v>
      </c>
      <c r="I948">
        <f t="shared" si="361"/>
        <v>0</v>
      </c>
      <c r="J948">
        <f t="shared" si="362"/>
        <v>0</v>
      </c>
      <c r="K948">
        <f t="shared" si="363"/>
        <v>0</v>
      </c>
      <c r="L948">
        <f t="shared" si="364"/>
        <v>0</v>
      </c>
      <c r="M948">
        <f t="shared" si="365"/>
        <v>0</v>
      </c>
      <c r="N948">
        <f t="shared" si="366"/>
        <v>0</v>
      </c>
      <c r="O948">
        <f>IF($B$14,_xlfn.IFNA(INDEX(תמותה!$A$1:$E$121,MATCH(F948,תמותה!$A$1:A$121,0),IF($B$9="זכר",2,4)),1),0)</f>
        <v>0</v>
      </c>
      <c r="P948">
        <f>IF($B$14,_xlfn.IFNA(INDEX('שיפור תמותה'!$A$1:$E$8743,MATCH(F948&amp;G948,'שיפור תמותה'!$C$1:$C$8743,0),IF($B$9="זכר",4,5)),1),0)</f>
        <v>0</v>
      </c>
      <c r="Q948">
        <f>IF($B$14,_xlfn.IFNA(INDEX('שיפור תמותה'!$A$1:$E$8743,MATCH(F948&amp;G948-1,'שיפור תמותה'!$C$1:$C$8743,0),IF($B$9="זכר",4,5)),1),0)</f>
        <v>0</v>
      </c>
      <c r="R948">
        <f t="shared" si="353"/>
        <v>0</v>
      </c>
      <c r="S948">
        <f t="shared" si="354"/>
        <v>0</v>
      </c>
      <c r="T948">
        <f t="shared" si="367"/>
        <v>0</v>
      </c>
      <c r="U948">
        <f t="shared" si="355"/>
        <v>0</v>
      </c>
      <c r="V948">
        <f t="shared" si="356"/>
        <v>0</v>
      </c>
      <c r="W948">
        <f t="shared" si="368"/>
        <v>0</v>
      </c>
      <c r="X948">
        <f>IF($B$15,_xlfn.IFNA(INDEX(תמותה!$A$1:$E$121,MATCH(U948,תמותה!$A$1:A$121,0),IF($B$11="זכר",2,4)),1),0)</f>
        <v>0</v>
      </c>
      <c r="Y948">
        <f>IF($B$15,_xlfn.IFNA(INDEX('שיפור תמותה'!$A$1:$E$8743,MATCH(U948&amp;V948,'שיפור תמותה'!$C$1:$C$8743,0),IF($B$11="זכר",4,5)),1),0)</f>
        <v>0</v>
      </c>
      <c r="Z948">
        <f>IF($B$15,_xlfn.IFNA(INDEX('שיפור תמותה'!$A$1:$E$8743,MATCH(U948&amp;V948-1,'שיפור תמותה'!$C$1:$C$8743,0),IF($B$11="זכר",4,5)),1),0)</f>
        <v>0</v>
      </c>
      <c r="AA948">
        <f t="shared" si="357"/>
        <v>0</v>
      </c>
      <c r="AB948">
        <f t="shared" si="369"/>
        <v>0</v>
      </c>
      <c r="AC948">
        <f>IF($B$15,_xlfn.IFNA(INDEX(תמותה!$A$1:$E$121,MATCH(U948,תמותה!$A$1:A$121,0),IF($B$11="זכר",3,5)),1),0)</f>
        <v>0</v>
      </c>
      <c r="AD948">
        <f t="shared" si="358"/>
        <v>0</v>
      </c>
      <c r="AE948">
        <f t="shared" si="359"/>
        <v>0</v>
      </c>
      <c r="AF948">
        <f t="shared" si="370"/>
        <v>0</v>
      </c>
      <c r="AG948">
        <f t="shared" si="371"/>
        <v>0</v>
      </c>
      <c r="AH948">
        <f t="shared" si="372"/>
        <v>0</v>
      </c>
      <c r="AI948">
        <f t="shared" si="373"/>
        <v>0</v>
      </c>
      <c r="AJ948">
        <f t="shared" si="374"/>
        <v>0</v>
      </c>
    </row>
    <row r="949" spans="5:36" x14ac:dyDescent="0.2">
      <c r="E949">
        <f t="shared" si="360"/>
        <v>0</v>
      </c>
      <c r="F949">
        <f t="shared" si="350"/>
        <v>0</v>
      </c>
      <c r="G949">
        <f t="shared" si="351"/>
        <v>0</v>
      </c>
      <c r="H949">
        <f t="shared" si="352"/>
        <v>0</v>
      </c>
      <c r="I949">
        <f t="shared" si="361"/>
        <v>0</v>
      </c>
      <c r="J949">
        <f t="shared" si="362"/>
        <v>0</v>
      </c>
      <c r="K949">
        <f t="shared" si="363"/>
        <v>0</v>
      </c>
      <c r="L949">
        <f t="shared" si="364"/>
        <v>0</v>
      </c>
      <c r="M949">
        <f t="shared" si="365"/>
        <v>0</v>
      </c>
      <c r="N949">
        <f t="shared" si="366"/>
        <v>0</v>
      </c>
      <c r="O949">
        <f>IF($B$14,_xlfn.IFNA(INDEX(תמותה!$A$1:$E$121,MATCH(F949,תמותה!$A$1:A$121,0),IF($B$9="זכר",2,4)),1),0)</f>
        <v>0</v>
      </c>
      <c r="P949">
        <f>IF($B$14,_xlfn.IFNA(INDEX('שיפור תמותה'!$A$1:$E$8743,MATCH(F949&amp;G949,'שיפור תמותה'!$C$1:$C$8743,0),IF($B$9="זכר",4,5)),1),0)</f>
        <v>0</v>
      </c>
      <c r="Q949">
        <f>IF($B$14,_xlfn.IFNA(INDEX('שיפור תמותה'!$A$1:$E$8743,MATCH(F949&amp;G949-1,'שיפור תמותה'!$C$1:$C$8743,0),IF($B$9="זכר",4,5)),1),0)</f>
        <v>0</v>
      </c>
      <c r="R949">
        <f t="shared" si="353"/>
        <v>0</v>
      </c>
      <c r="S949">
        <f t="shared" si="354"/>
        <v>0</v>
      </c>
      <c r="T949">
        <f t="shared" si="367"/>
        <v>0</v>
      </c>
      <c r="U949">
        <f t="shared" si="355"/>
        <v>0</v>
      </c>
      <c r="V949">
        <f t="shared" si="356"/>
        <v>0</v>
      </c>
      <c r="W949">
        <f t="shared" si="368"/>
        <v>0</v>
      </c>
      <c r="X949">
        <f>IF($B$15,_xlfn.IFNA(INDEX(תמותה!$A$1:$E$121,MATCH(U949,תמותה!$A$1:A$121,0),IF($B$11="זכר",2,4)),1),0)</f>
        <v>0</v>
      </c>
      <c r="Y949">
        <f>IF($B$15,_xlfn.IFNA(INDEX('שיפור תמותה'!$A$1:$E$8743,MATCH(U949&amp;V949,'שיפור תמותה'!$C$1:$C$8743,0),IF($B$11="זכר",4,5)),1),0)</f>
        <v>0</v>
      </c>
      <c r="Z949">
        <f>IF($B$15,_xlfn.IFNA(INDEX('שיפור תמותה'!$A$1:$E$8743,MATCH(U949&amp;V949-1,'שיפור תמותה'!$C$1:$C$8743,0),IF($B$11="זכר",4,5)),1),0)</f>
        <v>0</v>
      </c>
      <c r="AA949">
        <f t="shared" si="357"/>
        <v>0</v>
      </c>
      <c r="AB949">
        <f t="shared" si="369"/>
        <v>0</v>
      </c>
      <c r="AC949">
        <f>IF($B$15,_xlfn.IFNA(INDEX(תמותה!$A$1:$E$121,MATCH(U949,תמותה!$A$1:A$121,0),IF($B$11="זכר",3,5)),1),0)</f>
        <v>0</v>
      </c>
      <c r="AD949">
        <f t="shared" si="358"/>
        <v>0</v>
      </c>
      <c r="AE949">
        <f t="shared" si="359"/>
        <v>0</v>
      </c>
      <c r="AF949">
        <f t="shared" si="370"/>
        <v>0</v>
      </c>
      <c r="AG949">
        <f t="shared" si="371"/>
        <v>0</v>
      </c>
      <c r="AH949">
        <f t="shared" si="372"/>
        <v>0</v>
      </c>
      <c r="AI949">
        <f t="shared" si="373"/>
        <v>0</v>
      </c>
      <c r="AJ949">
        <f t="shared" si="374"/>
        <v>0</v>
      </c>
    </row>
    <row r="950" spans="5:36" x14ac:dyDescent="0.2">
      <c r="E950">
        <f t="shared" si="360"/>
        <v>0</v>
      </c>
      <c r="F950">
        <f t="shared" si="350"/>
        <v>0</v>
      </c>
      <c r="G950">
        <f t="shared" si="351"/>
        <v>0</v>
      </c>
      <c r="H950">
        <f t="shared" si="352"/>
        <v>0</v>
      </c>
      <c r="I950">
        <f t="shared" si="361"/>
        <v>0</v>
      </c>
      <c r="J950">
        <f t="shared" si="362"/>
        <v>0</v>
      </c>
      <c r="K950">
        <f t="shared" si="363"/>
        <v>0</v>
      </c>
      <c r="L950">
        <f t="shared" si="364"/>
        <v>0</v>
      </c>
      <c r="M950">
        <f t="shared" si="365"/>
        <v>0</v>
      </c>
      <c r="N950">
        <f t="shared" si="366"/>
        <v>0</v>
      </c>
      <c r="O950">
        <f>IF($B$14,_xlfn.IFNA(INDEX(תמותה!$A$1:$E$121,MATCH(F950,תמותה!$A$1:A$121,0),IF($B$9="זכר",2,4)),1),0)</f>
        <v>0</v>
      </c>
      <c r="P950">
        <f>IF($B$14,_xlfn.IFNA(INDEX('שיפור תמותה'!$A$1:$E$8743,MATCH(F950&amp;G950,'שיפור תמותה'!$C$1:$C$8743,0),IF($B$9="זכר",4,5)),1),0)</f>
        <v>0</v>
      </c>
      <c r="Q950">
        <f>IF($B$14,_xlfn.IFNA(INDEX('שיפור תמותה'!$A$1:$E$8743,MATCH(F950&amp;G950-1,'שיפור תמותה'!$C$1:$C$8743,0),IF($B$9="זכר",4,5)),1),0)</f>
        <v>0</v>
      </c>
      <c r="R950">
        <f t="shared" si="353"/>
        <v>0</v>
      </c>
      <c r="S950">
        <f t="shared" si="354"/>
        <v>0</v>
      </c>
      <c r="T950">
        <f t="shared" si="367"/>
        <v>0</v>
      </c>
      <c r="U950">
        <f t="shared" si="355"/>
        <v>0</v>
      </c>
      <c r="V950">
        <f t="shared" si="356"/>
        <v>0</v>
      </c>
      <c r="W950">
        <f t="shared" si="368"/>
        <v>0</v>
      </c>
      <c r="X950">
        <f>IF($B$15,_xlfn.IFNA(INDEX(תמותה!$A$1:$E$121,MATCH(U950,תמותה!$A$1:A$121,0),IF($B$11="זכר",2,4)),1),0)</f>
        <v>0</v>
      </c>
      <c r="Y950">
        <f>IF($B$15,_xlfn.IFNA(INDEX('שיפור תמותה'!$A$1:$E$8743,MATCH(U950&amp;V950,'שיפור תמותה'!$C$1:$C$8743,0),IF($B$11="זכר",4,5)),1),0)</f>
        <v>0</v>
      </c>
      <c r="Z950">
        <f>IF($B$15,_xlfn.IFNA(INDEX('שיפור תמותה'!$A$1:$E$8743,MATCH(U950&amp;V950-1,'שיפור תמותה'!$C$1:$C$8743,0),IF($B$11="זכר",4,5)),1),0)</f>
        <v>0</v>
      </c>
      <c r="AA950">
        <f t="shared" si="357"/>
        <v>0</v>
      </c>
      <c r="AB950">
        <f t="shared" si="369"/>
        <v>0</v>
      </c>
      <c r="AC950">
        <f>IF($B$15,_xlfn.IFNA(INDEX(תמותה!$A$1:$E$121,MATCH(U950,תמותה!$A$1:A$121,0),IF($B$11="זכר",3,5)),1),0)</f>
        <v>0</v>
      </c>
      <c r="AD950">
        <f t="shared" si="358"/>
        <v>0</v>
      </c>
      <c r="AE950">
        <f t="shared" si="359"/>
        <v>0</v>
      </c>
      <c r="AF950">
        <f t="shared" si="370"/>
        <v>0</v>
      </c>
      <c r="AG950">
        <f t="shared" si="371"/>
        <v>0</v>
      </c>
      <c r="AH950">
        <f t="shared" si="372"/>
        <v>0</v>
      </c>
      <c r="AI950">
        <f t="shared" si="373"/>
        <v>0</v>
      </c>
      <c r="AJ950">
        <f t="shared" si="374"/>
        <v>0</v>
      </c>
    </row>
    <row r="951" spans="5:36" x14ac:dyDescent="0.2">
      <c r="E951">
        <f t="shared" si="360"/>
        <v>0</v>
      </c>
      <c r="F951">
        <f t="shared" si="350"/>
        <v>0</v>
      </c>
      <c r="G951">
        <f t="shared" si="351"/>
        <v>0</v>
      </c>
      <c r="H951">
        <f t="shared" si="352"/>
        <v>0</v>
      </c>
      <c r="I951">
        <f t="shared" si="361"/>
        <v>0</v>
      </c>
      <c r="J951">
        <f t="shared" si="362"/>
        <v>0</v>
      </c>
      <c r="K951">
        <f t="shared" si="363"/>
        <v>0</v>
      </c>
      <c r="L951">
        <f t="shared" si="364"/>
        <v>0</v>
      </c>
      <c r="M951">
        <f t="shared" si="365"/>
        <v>0</v>
      </c>
      <c r="N951">
        <f t="shared" si="366"/>
        <v>0</v>
      </c>
      <c r="O951">
        <f>IF($B$14,_xlfn.IFNA(INDEX(תמותה!$A$1:$E$121,MATCH(F951,תמותה!$A$1:A$121,0),IF($B$9="זכר",2,4)),1),0)</f>
        <v>0</v>
      </c>
      <c r="P951">
        <f>IF($B$14,_xlfn.IFNA(INDEX('שיפור תמותה'!$A$1:$E$8743,MATCH(F951&amp;G951,'שיפור תמותה'!$C$1:$C$8743,0),IF($B$9="זכר",4,5)),1),0)</f>
        <v>0</v>
      </c>
      <c r="Q951">
        <f>IF($B$14,_xlfn.IFNA(INDEX('שיפור תמותה'!$A$1:$E$8743,MATCH(F951&amp;G951-1,'שיפור תמותה'!$C$1:$C$8743,0),IF($B$9="זכר",4,5)),1),0)</f>
        <v>0</v>
      </c>
      <c r="R951">
        <f t="shared" si="353"/>
        <v>0</v>
      </c>
      <c r="S951">
        <f t="shared" si="354"/>
        <v>0</v>
      </c>
      <c r="T951">
        <f t="shared" si="367"/>
        <v>0</v>
      </c>
      <c r="U951">
        <f t="shared" si="355"/>
        <v>0</v>
      </c>
      <c r="V951">
        <f t="shared" si="356"/>
        <v>0</v>
      </c>
      <c r="W951">
        <f t="shared" si="368"/>
        <v>0</v>
      </c>
      <c r="X951">
        <f>IF($B$15,_xlfn.IFNA(INDEX(תמותה!$A$1:$E$121,MATCH(U951,תמותה!$A$1:A$121,0),IF($B$11="זכר",2,4)),1),0)</f>
        <v>0</v>
      </c>
      <c r="Y951">
        <f>IF($B$15,_xlfn.IFNA(INDEX('שיפור תמותה'!$A$1:$E$8743,MATCH(U951&amp;V951,'שיפור תמותה'!$C$1:$C$8743,0),IF($B$11="זכר",4,5)),1),0)</f>
        <v>0</v>
      </c>
      <c r="Z951">
        <f>IF($B$15,_xlfn.IFNA(INDEX('שיפור תמותה'!$A$1:$E$8743,MATCH(U951&amp;V951-1,'שיפור תמותה'!$C$1:$C$8743,0),IF($B$11="זכר",4,5)),1),0)</f>
        <v>0</v>
      </c>
      <c r="AA951">
        <f t="shared" si="357"/>
        <v>0</v>
      </c>
      <c r="AB951">
        <f t="shared" si="369"/>
        <v>0</v>
      </c>
      <c r="AC951">
        <f>IF($B$15,_xlfn.IFNA(INDEX(תמותה!$A$1:$E$121,MATCH(U951,תמותה!$A$1:A$121,0),IF($B$11="זכר",3,5)),1),0)</f>
        <v>0</v>
      </c>
      <c r="AD951">
        <f t="shared" si="358"/>
        <v>0</v>
      </c>
      <c r="AE951">
        <f t="shared" si="359"/>
        <v>0</v>
      </c>
      <c r="AF951">
        <f t="shared" si="370"/>
        <v>0</v>
      </c>
      <c r="AG951">
        <f t="shared" si="371"/>
        <v>0</v>
      </c>
      <c r="AH951">
        <f t="shared" si="372"/>
        <v>0</v>
      </c>
      <c r="AI951">
        <f t="shared" si="373"/>
        <v>0</v>
      </c>
      <c r="AJ951">
        <f t="shared" si="374"/>
        <v>0</v>
      </c>
    </row>
    <row r="952" spans="5:36" x14ac:dyDescent="0.2">
      <c r="E952">
        <f t="shared" si="360"/>
        <v>0</v>
      </c>
      <c r="F952">
        <f t="shared" si="350"/>
        <v>0</v>
      </c>
      <c r="G952">
        <f t="shared" si="351"/>
        <v>0</v>
      </c>
      <c r="H952">
        <f t="shared" si="352"/>
        <v>0</v>
      </c>
      <c r="I952">
        <f t="shared" si="361"/>
        <v>0</v>
      </c>
      <c r="J952">
        <f t="shared" si="362"/>
        <v>0</v>
      </c>
      <c r="K952">
        <f t="shared" si="363"/>
        <v>0</v>
      </c>
      <c r="L952">
        <f t="shared" si="364"/>
        <v>0</v>
      </c>
      <c r="M952">
        <f t="shared" si="365"/>
        <v>0</v>
      </c>
      <c r="N952">
        <f t="shared" si="366"/>
        <v>0</v>
      </c>
      <c r="O952">
        <f>IF($B$14,_xlfn.IFNA(INDEX(תמותה!$A$1:$E$121,MATCH(F952,תמותה!$A$1:A$121,0),IF($B$9="זכר",2,4)),1),0)</f>
        <v>0</v>
      </c>
      <c r="P952">
        <f>IF($B$14,_xlfn.IFNA(INDEX('שיפור תמותה'!$A$1:$E$8743,MATCH(F952&amp;G952,'שיפור תמותה'!$C$1:$C$8743,0),IF($B$9="זכר",4,5)),1),0)</f>
        <v>0</v>
      </c>
      <c r="Q952">
        <f>IF($B$14,_xlfn.IFNA(INDEX('שיפור תמותה'!$A$1:$E$8743,MATCH(F952&amp;G952-1,'שיפור תמותה'!$C$1:$C$8743,0),IF($B$9="זכר",4,5)),1),0)</f>
        <v>0</v>
      </c>
      <c r="R952">
        <f t="shared" si="353"/>
        <v>0</v>
      </c>
      <c r="S952">
        <f t="shared" si="354"/>
        <v>0</v>
      </c>
      <c r="T952">
        <f t="shared" si="367"/>
        <v>0</v>
      </c>
      <c r="U952">
        <f t="shared" si="355"/>
        <v>0</v>
      </c>
      <c r="V952">
        <f t="shared" si="356"/>
        <v>0</v>
      </c>
      <c r="W952">
        <f t="shared" si="368"/>
        <v>0</v>
      </c>
      <c r="X952">
        <f>IF($B$15,_xlfn.IFNA(INDEX(תמותה!$A$1:$E$121,MATCH(U952,תמותה!$A$1:A$121,0),IF($B$11="זכר",2,4)),1),0)</f>
        <v>0</v>
      </c>
      <c r="Y952">
        <f>IF($B$15,_xlfn.IFNA(INDEX('שיפור תמותה'!$A$1:$E$8743,MATCH(U952&amp;V952,'שיפור תמותה'!$C$1:$C$8743,0),IF($B$11="זכר",4,5)),1),0)</f>
        <v>0</v>
      </c>
      <c r="Z952">
        <f>IF($B$15,_xlfn.IFNA(INDEX('שיפור תמותה'!$A$1:$E$8743,MATCH(U952&amp;V952-1,'שיפור תמותה'!$C$1:$C$8743,0),IF($B$11="זכר",4,5)),1),0)</f>
        <v>0</v>
      </c>
      <c r="AA952">
        <f t="shared" si="357"/>
        <v>0</v>
      </c>
      <c r="AB952">
        <f t="shared" si="369"/>
        <v>0</v>
      </c>
      <c r="AC952">
        <f>IF($B$15,_xlfn.IFNA(INDEX(תמותה!$A$1:$E$121,MATCH(U952,תמותה!$A$1:A$121,0),IF($B$11="זכר",3,5)),1),0)</f>
        <v>0</v>
      </c>
      <c r="AD952">
        <f t="shared" si="358"/>
        <v>0</v>
      </c>
      <c r="AE952">
        <f t="shared" si="359"/>
        <v>0</v>
      </c>
      <c r="AF952">
        <f t="shared" si="370"/>
        <v>0</v>
      </c>
      <c r="AG952">
        <f t="shared" si="371"/>
        <v>0</v>
      </c>
      <c r="AH952">
        <f t="shared" si="372"/>
        <v>0</v>
      </c>
      <c r="AI952">
        <f t="shared" si="373"/>
        <v>0</v>
      </c>
      <c r="AJ952">
        <f t="shared" si="374"/>
        <v>0</v>
      </c>
    </row>
    <row r="953" spans="5:36" x14ac:dyDescent="0.2">
      <c r="E953">
        <f t="shared" si="360"/>
        <v>0</v>
      </c>
      <c r="F953">
        <f t="shared" si="350"/>
        <v>0</v>
      </c>
      <c r="G953">
        <f t="shared" si="351"/>
        <v>0</v>
      </c>
      <c r="H953">
        <f t="shared" si="352"/>
        <v>0</v>
      </c>
      <c r="I953">
        <f t="shared" si="361"/>
        <v>0</v>
      </c>
      <c r="J953">
        <f t="shared" si="362"/>
        <v>0</v>
      </c>
      <c r="K953">
        <f t="shared" si="363"/>
        <v>0</v>
      </c>
      <c r="L953">
        <f t="shared" si="364"/>
        <v>0</v>
      </c>
      <c r="M953">
        <f t="shared" si="365"/>
        <v>0</v>
      </c>
      <c r="N953">
        <f t="shared" si="366"/>
        <v>0</v>
      </c>
      <c r="O953">
        <f>IF($B$14,_xlfn.IFNA(INDEX(תמותה!$A$1:$E$121,MATCH(F953,תמותה!$A$1:A$121,0),IF($B$9="זכר",2,4)),1),0)</f>
        <v>0</v>
      </c>
      <c r="P953">
        <f>IF($B$14,_xlfn.IFNA(INDEX('שיפור תמותה'!$A$1:$E$8743,MATCH(F953&amp;G953,'שיפור תמותה'!$C$1:$C$8743,0),IF($B$9="זכר",4,5)),1),0)</f>
        <v>0</v>
      </c>
      <c r="Q953">
        <f>IF($B$14,_xlfn.IFNA(INDEX('שיפור תמותה'!$A$1:$E$8743,MATCH(F953&amp;G953-1,'שיפור תמותה'!$C$1:$C$8743,0),IF($B$9="זכר",4,5)),1),0)</f>
        <v>0</v>
      </c>
      <c r="R953">
        <f t="shared" si="353"/>
        <v>0</v>
      </c>
      <c r="S953">
        <f t="shared" si="354"/>
        <v>0</v>
      </c>
      <c r="T953">
        <f t="shared" si="367"/>
        <v>0</v>
      </c>
      <c r="U953">
        <f t="shared" si="355"/>
        <v>0</v>
      </c>
      <c r="V953">
        <f t="shared" si="356"/>
        <v>0</v>
      </c>
      <c r="W953">
        <f t="shared" si="368"/>
        <v>0</v>
      </c>
      <c r="X953">
        <f>IF($B$15,_xlfn.IFNA(INDEX(תמותה!$A$1:$E$121,MATCH(U953,תמותה!$A$1:A$121,0),IF($B$11="זכר",2,4)),1),0)</f>
        <v>0</v>
      </c>
      <c r="Y953">
        <f>IF($B$15,_xlfn.IFNA(INDEX('שיפור תמותה'!$A$1:$E$8743,MATCH(U953&amp;V953,'שיפור תמותה'!$C$1:$C$8743,0),IF($B$11="זכר",4,5)),1),0)</f>
        <v>0</v>
      </c>
      <c r="Z953">
        <f>IF($B$15,_xlfn.IFNA(INDEX('שיפור תמותה'!$A$1:$E$8743,MATCH(U953&amp;V953-1,'שיפור תמותה'!$C$1:$C$8743,0),IF($B$11="זכר",4,5)),1),0)</f>
        <v>0</v>
      </c>
      <c r="AA953">
        <f t="shared" si="357"/>
        <v>0</v>
      </c>
      <c r="AB953">
        <f t="shared" si="369"/>
        <v>0</v>
      </c>
      <c r="AC953">
        <f>IF($B$15,_xlfn.IFNA(INDEX(תמותה!$A$1:$E$121,MATCH(U953,תמותה!$A$1:A$121,0),IF($B$11="זכר",3,5)),1),0)</f>
        <v>0</v>
      </c>
      <c r="AD953">
        <f t="shared" si="358"/>
        <v>0</v>
      </c>
      <c r="AE953">
        <f t="shared" si="359"/>
        <v>0</v>
      </c>
      <c r="AF953">
        <f t="shared" si="370"/>
        <v>0</v>
      </c>
      <c r="AG953">
        <f t="shared" si="371"/>
        <v>0</v>
      </c>
      <c r="AH953">
        <f t="shared" si="372"/>
        <v>0</v>
      </c>
      <c r="AI953">
        <f t="shared" si="373"/>
        <v>0</v>
      </c>
      <c r="AJ953">
        <f t="shared" si="374"/>
        <v>0</v>
      </c>
    </row>
    <row r="954" spans="5:36" x14ac:dyDescent="0.2">
      <c r="E954">
        <f t="shared" si="360"/>
        <v>0</v>
      </c>
      <c r="F954">
        <f t="shared" si="350"/>
        <v>0</v>
      </c>
      <c r="G954">
        <f t="shared" si="351"/>
        <v>0</v>
      </c>
      <c r="H954">
        <f t="shared" si="352"/>
        <v>0</v>
      </c>
      <c r="I954">
        <f t="shared" si="361"/>
        <v>0</v>
      </c>
      <c r="J954">
        <f t="shared" si="362"/>
        <v>0</v>
      </c>
      <c r="K954">
        <f t="shared" si="363"/>
        <v>0</v>
      </c>
      <c r="L954">
        <f t="shared" si="364"/>
        <v>0</v>
      </c>
      <c r="M954">
        <f t="shared" si="365"/>
        <v>0</v>
      </c>
      <c r="N954">
        <f t="shared" si="366"/>
        <v>0</v>
      </c>
      <c r="O954">
        <f>IF($B$14,_xlfn.IFNA(INDEX(תמותה!$A$1:$E$121,MATCH(F954,תמותה!$A$1:A$121,0),IF($B$9="זכר",2,4)),1),0)</f>
        <v>0</v>
      </c>
      <c r="P954">
        <f>IF($B$14,_xlfn.IFNA(INDEX('שיפור תמותה'!$A$1:$E$8743,MATCH(F954&amp;G954,'שיפור תמותה'!$C$1:$C$8743,0),IF($B$9="זכר",4,5)),1),0)</f>
        <v>0</v>
      </c>
      <c r="Q954">
        <f>IF($B$14,_xlfn.IFNA(INDEX('שיפור תמותה'!$A$1:$E$8743,MATCH(F954&amp;G954-1,'שיפור תמותה'!$C$1:$C$8743,0),IF($B$9="זכר",4,5)),1),0)</f>
        <v>0</v>
      </c>
      <c r="R954">
        <f t="shared" si="353"/>
        <v>0</v>
      </c>
      <c r="S954">
        <f t="shared" si="354"/>
        <v>0</v>
      </c>
      <c r="T954">
        <f t="shared" si="367"/>
        <v>0</v>
      </c>
      <c r="U954">
        <f t="shared" si="355"/>
        <v>0</v>
      </c>
      <c r="V954">
        <f t="shared" si="356"/>
        <v>0</v>
      </c>
      <c r="W954">
        <f t="shared" si="368"/>
        <v>0</v>
      </c>
      <c r="X954">
        <f>IF($B$15,_xlfn.IFNA(INDEX(תמותה!$A$1:$E$121,MATCH(U954,תמותה!$A$1:A$121,0),IF($B$11="זכר",2,4)),1),0)</f>
        <v>0</v>
      </c>
      <c r="Y954">
        <f>IF($B$15,_xlfn.IFNA(INDEX('שיפור תמותה'!$A$1:$E$8743,MATCH(U954&amp;V954,'שיפור תמותה'!$C$1:$C$8743,0),IF($B$11="זכר",4,5)),1),0)</f>
        <v>0</v>
      </c>
      <c r="Z954">
        <f>IF($B$15,_xlfn.IFNA(INDEX('שיפור תמותה'!$A$1:$E$8743,MATCH(U954&amp;V954-1,'שיפור תמותה'!$C$1:$C$8743,0),IF($B$11="זכר",4,5)),1),0)</f>
        <v>0</v>
      </c>
      <c r="AA954">
        <f t="shared" si="357"/>
        <v>0</v>
      </c>
      <c r="AB954">
        <f t="shared" si="369"/>
        <v>0</v>
      </c>
      <c r="AC954">
        <f>IF($B$15,_xlfn.IFNA(INDEX(תמותה!$A$1:$E$121,MATCH(U954,תמותה!$A$1:A$121,0),IF($B$11="זכר",3,5)),1),0)</f>
        <v>0</v>
      </c>
      <c r="AD954">
        <f t="shared" si="358"/>
        <v>0</v>
      </c>
      <c r="AE954">
        <f t="shared" si="359"/>
        <v>0</v>
      </c>
      <c r="AF954">
        <f t="shared" si="370"/>
        <v>0</v>
      </c>
      <c r="AG954">
        <f t="shared" si="371"/>
        <v>0</v>
      </c>
      <c r="AH954">
        <f t="shared" si="372"/>
        <v>0</v>
      </c>
      <c r="AI954">
        <f t="shared" si="373"/>
        <v>0</v>
      </c>
      <c r="AJ954">
        <f t="shared" si="374"/>
        <v>0</v>
      </c>
    </row>
    <row r="955" spans="5:36" x14ac:dyDescent="0.2">
      <c r="E955">
        <f t="shared" si="360"/>
        <v>0</v>
      </c>
      <c r="F955">
        <f t="shared" si="350"/>
        <v>0</v>
      </c>
      <c r="G955">
        <f t="shared" si="351"/>
        <v>0</v>
      </c>
      <c r="H955">
        <f t="shared" si="352"/>
        <v>0</v>
      </c>
      <c r="I955">
        <f t="shared" si="361"/>
        <v>0</v>
      </c>
      <c r="J955">
        <f t="shared" si="362"/>
        <v>0</v>
      </c>
      <c r="K955">
        <f t="shared" si="363"/>
        <v>0</v>
      </c>
      <c r="L955">
        <f t="shared" si="364"/>
        <v>0</v>
      </c>
      <c r="M955">
        <f t="shared" si="365"/>
        <v>0</v>
      </c>
      <c r="N955">
        <f t="shared" si="366"/>
        <v>0</v>
      </c>
      <c r="O955">
        <f>IF($B$14,_xlfn.IFNA(INDEX(תמותה!$A$1:$E$121,MATCH(F955,תמותה!$A$1:A$121,0),IF($B$9="זכר",2,4)),1),0)</f>
        <v>0</v>
      </c>
      <c r="P955">
        <f>IF($B$14,_xlfn.IFNA(INDEX('שיפור תמותה'!$A$1:$E$8743,MATCH(F955&amp;G955,'שיפור תמותה'!$C$1:$C$8743,0),IF($B$9="זכר",4,5)),1),0)</f>
        <v>0</v>
      </c>
      <c r="Q955">
        <f>IF($B$14,_xlfn.IFNA(INDEX('שיפור תמותה'!$A$1:$E$8743,MATCH(F955&amp;G955-1,'שיפור תמותה'!$C$1:$C$8743,0),IF($B$9="זכר",4,5)),1),0)</f>
        <v>0</v>
      </c>
      <c r="R955">
        <f t="shared" si="353"/>
        <v>0</v>
      </c>
      <c r="S955">
        <f t="shared" si="354"/>
        <v>0</v>
      </c>
      <c r="T955">
        <f t="shared" si="367"/>
        <v>0</v>
      </c>
      <c r="U955">
        <f t="shared" si="355"/>
        <v>0</v>
      </c>
      <c r="V955">
        <f t="shared" si="356"/>
        <v>0</v>
      </c>
      <c r="W955">
        <f t="shared" si="368"/>
        <v>0</v>
      </c>
      <c r="X955">
        <f>IF($B$15,_xlfn.IFNA(INDEX(תמותה!$A$1:$E$121,MATCH(U955,תמותה!$A$1:A$121,0),IF($B$11="זכר",2,4)),1),0)</f>
        <v>0</v>
      </c>
      <c r="Y955">
        <f>IF($B$15,_xlfn.IFNA(INDEX('שיפור תמותה'!$A$1:$E$8743,MATCH(U955&amp;V955,'שיפור תמותה'!$C$1:$C$8743,0),IF($B$11="זכר",4,5)),1),0)</f>
        <v>0</v>
      </c>
      <c r="Z955">
        <f>IF($B$15,_xlfn.IFNA(INDEX('שיפור תמותה'!$A$1:$E$8743,MATCH(U955&amp;V955-1,'שיפור תמותה'!$C$1:$C$8743,0),IF($B$11="זכר",4,5)),1),0)</f>
        <v>0</v>
      </c>
      <c r="AA955">
        <f t="shared" si="357"/>
        <v>0</v>
      </c>
      <c r="AB955">
        <f t="shared" si="369"/>
        <v>0</v>
      </c>
      <c r="AC955">
        <f>IF($B$15,_xlfn.IFNA(INDEX(תמותה!$A$1:$E$121,MATCH(U955,תמותה!$A$1:A$121,0),IF($B$11="זכר",3,5)),1),0)</f>
        <v>0</v>
      </c>
      <c r="AD955">
        <f t="shared" si="358"/>
        <v>0</v>
      </c>
      <c r="AE955">
        <f t="shared" si="359"/>
        <v>0</v>
      </c>
      <c r="AF955">
        <f t="shared" si="370"/>
        <v>0</v>
      </c>
      <c r="AG955">
        <f t="shared" si="371"/>
        <v>0</v>
      </c>
      <c r="AH955">
        <f t="shared" si="372"/>
        <v>0</v>
      </c>
      <c r="AI955">
        <f t="shared" si="373"/>
        <v>0</v>
      </c>
      <c r="AJ955">
        <f t="shared" si="374"/>
        <v>0</v>
      </c>
    </row>
    <row r="956" spans="5:36" x14ac:dyDescent="0.2">
      <c r="E956">
        <f t="shared" si="360"/>
        <v>0</v>
      </c>
      <c r="F956">
        <f t="shared" si="350"/>
        <v>0</v>
      </c>
      <c r="G956">
        <f t="shared" si="351"/>
        <v>0</v>
      </c>
      <c r="H956">
        <f t="shared" si="352"/>
        <v>0</v>
      </c>
      <c r="I956">
        <f t="shared" si="361"/>
        <v>0</v>
      </c>
      <c r="J956">
        <f t="shared" si="362"/>
        <v>0</v>
      </c>
      <c r="K956">
        <f t="shared" si="363"/>
        <v>0</v>
      </c>
      <c r="L956">
        <f t="shared" si="364"/>
        <v>0</v>
      </c>
      <c r="M956">
        <f t="shared" si="365"/>
        <v>0</v>
      </c>
      <c r="N956">
        <f t="shared" si="366"/>
        <v>0</v>
      </c>
      <c r="O956">
        <f>IF($B$14,_xlfn.IFNA(INDEX(תמותה!$A$1:$E$121,MATCH(F956,תמותה!$A$1:A$121,0),IF($B$9="זכר",2,4)),1),0)</f>
        <v>0</v>
      </c>
      <c r="P956">
        <f>IF($B$14,_xlfn.IFNA(INDEX('שיפור תמותה'!$A$1:$E$8743,MATCH(F956&amp;G956,'שיפור תמותה'!$C$1:$C$8743,0),IF($B$9="זכר",4,5)),1),0)</f>
        <v>0</v>
      </c>
      <c r="Q956">
        <f>IF($B$14,_xlfn.IFNA(INDEX('שיפור תמותה'!$A$1:$E$8743,MATCH(F956&amp;G956-1,'שיפור תמותה'!$C$1:$C$8743,0),IF($B$9="זכר",4,5)),1),0)</f>
        <v>0</v>
      </c>
      <c r="R956">
        <f t="shared" si="353"/>
        <v>0</v>
      </c>
      <c r="S956">
        <f t="shared" si="354"/>
        <v>0</v>
      </c>
      <c r="T956">
        <f t="shared" si="367"/>
        <v>0</v>
      </c>
      <c r="U956">
        <f t="shared" si="355"/>
        <v>0</v>
      </c>
      <c r="V956">
        <f t="shared" si="356"/>
        <v>0</v>
      </c>
      <c r="W956">
        <f t="shared" si="368"/>
        <v>0</v>
      </c>
      <c r="X956">
        <f>IF($B$15,_xlfn.IFNA(INDEX(תמותה!$A$1:$E$121,MATCH(U956,תמותה!$A$1:A$121,0),IF($B$11="זכר",2,4)),1),0)</f>
        <v>0</v>
      </c>
      <c r="Y956">
        <f>IF($B$15,_xlfn.IFNA(INDEX('שיפור תמותה'!$A$1:$E$8743,MATCH(U956&amp;V956,'שיפור תמותה'!$C$1:$C$8743,0),IF($B$11="זכר",4,5)),1),0)</f>
        <v>0</v>
      </c>
      <c r="Z956">
        <f>IF($B$15,_xlfn.IFNA(INDEX('שיפור תמותה'!$A$1:$E$8743,MATCH(U956&amp;V956-1,'שיפור תמותה'!$C$1:$C$8743,0),IF($B$11="זכר",4,5)),1),0)</f>
        <v>0</v>
      </c>
      <c r="AA956">
        <f t="shared" si="357"/>
        <v>0</v>
      </c>
      <c r="AB956">
        <f t="shared" si="369"/>
        <v>0</v>
      </c>
      <c r="AC956">
        <f>IF($B$15,_xlfn.IFNA(INDEX(תמותה!$A$1:$E$121,MATCH(U956,תמותה!$A$1:A$121,0),IF($B$11="זכר",3,5)),1),0)</f>
        <v>0</v>
      </c>
      <c r="AD956">
        <f t="shared" si="358"/>
        <v>0</v>
      </c>
      <c r="AE956">
        <f t="shared" si="359"/>
        <v>0</v>
      </c>
      <c r="AF956">
        <f t="shared" si="370"/>
        <v>0</v>
      </c>
      <c r="AG956">
        <f t="shared" si="371"/>
        <v>0</v>
      </c>
      <c r="AH956">
        <f t="shared" si="372"/>
        <v>0</v>
      </c>
      <c r="AI956">
        <f t="shared" si="373"/>
        <v>0</v>
      </c>
      <c r="AJ956">
        <f t="shared" si="374"/>
        <v>0</v>
      </c>
    </row>
    <row r="957" spans="5:36" x14ac:dyDescent="0.2">
      <c r="E957">
        <f t="shared" si="360"/>
        <v>0</v>
      </c>
      <c r="F957">
        <f t="shared" si="350"/>
        <v>0</v>
      </c>
      <c r="G957">
        <f t="shared" si="351"/>
        <v>0</v>
      </c>
      <c r="H957">
        <f t="shared" si="352"/>
        <v>0</v>
      </c>
      <c r="I957">
        <f t="shared" si="361"/>
        <v>0</v>
      </c>
      <c r="J957">
        <f t="shared" si="362"/>
        <v>0</v>
      </c>
      <c r="K957">
        <f t="shared" si="363"/>
        <v>0</v>
      </c>
      <c r="L957">
        <f t="shared" si="364"/>
        <v>0</v>
      </c>
      <c r="M957">
        <f t="shared" si="365"/>
        <v>0</v>
      </c>
      <c r="N957">
        <f t="shared" si="366"/>
        <v>0</v>
      </c>
      <c r="O957">
        <f>IF($B$14,_xlfn.IFNA(INDEX(תמותה!$A$1:$E$121,MATCH(F957,תמותה!$A$1:A$121,0),IF($B$9="זכר",2,4)),1),0)</f>
        <v>0</v>
      </c>
      <c r="P957">
        <f>IF($B$14,_xlfn.IFNA(INDEX('שיפור תמותה'!$A$1:$E$8743,MATCH(F957&amp;G957,'שיפור תמותה'!$C$1:$C$8743,0),IF($B$9="זכר",4,5)),1),0)</f>
        <v>0</v>
      </c>
      <c r="Q957">
        <f>IF($B$14,_xlfn.IFNA(INDEX('שיפור תמותה'!$A$1:$E$8743,MATCH(F957&amp;G957-1,'שיפור תמותה'!$C$1:$C$8743,0),IF($B$9="זכר",4,5)),1),0)</f>
        <v>0</v>
      </c>
      <c r="R957">
        <f t="shared" si="353"/>
        <v>0</v>
      </c>
      <c r="S957">
        <f t="shared" si="354"/>
        <v>0</v>
      </c>
      <c r="T957">
        <f t="shared" si="367"/>
        <v>0</v>
      </c>
      <c r="U957">
        <f t="shared" si="355"/>
        <v>0</v>
      </c>
      <c r="V957">
        <f t="shared" si="356"/>
        <v>0</v>
      </c>
      <c r="W957">
        <f t="shared" si="368"/>
        <v>0</v>
      </c>
      <c r="X957">
        <f>IF($B$15,_xlfn.IFNA(INDEX(תמותה!$A$1:$E$121,MATCH(U957,תמותה!$A$1:A$121,0),IF($B$11="זכר",2,4)),1),0)</f>
        <v>0</v>
      </c>
      <c r="Y957">
        <f>IF($B$15,_xlfn.IFNA(INDEX('שיפור תמותה'!$A$1:$E$8743,MATCH(U957&amp;V957,'שיפור תמותה'!$C$1:$C$8743,0),IF($B$11="זכר",4,5)),1),0)</f>
        <v>0</v>
      </c>
      <c r="Z957">
        <f>IF($B$15,_xlfn.IFNA(INDEX('שיפור תמותה'!$A$1:$E$8743,MATCH(U957&amp;V957-1,'שיפור תמותה'!$C$1:$C$8743,0),IF($B$11="זכר",4,5)),1),0)</f>
        <v>0</v>
      </c>
      <c r="AA957">
        <f t="shared" si="357"/>
        <v>0</v>
      </c>
      <c r="AB957">
        <f t="shared" si="369"/>
        <v>0</v>
      </c>
      <c r="AC957">
        <f>IF($B$15,_xlfn.IFNA(INDEX(תמותה!$A$1:$E$121,MATCH(U957,תמותה!$A$1:A$121,0),IF($B$11="זכר",3,5)),1),0)</f>
        <v>0</v>
      </c>
      <c r="AD957">
        <f t="shared" si="358"/>
        <v>0</v>
      </c>
      <c r="AE957">
        <f t="shared" si="359"/>
        <v>0</v>
      </c>
      <c r="AF957">
        <f t="shared" si="370"/>
        <v>0</v>
      </c>
      <c r="AG957">
        <f t="shared" si="371"/>
        <v>0</v>
      </c>
      <c r="AH957">
        <f t="shared" si="372"/>
        <v>0</v>
      </c>
      <c r="AI957">
        <f t="shared" si="373"/>
        <v>0</v>
      </c>
      <c r="AJ957">
        <f t="shared" si="374"/>
        <v>0</v>
      </c>
    </row>
    <row r="958" spans="5:36" x14ac:dyDescent="0.2">
      <c r="E958">
        <f t="shared" si="360"/>
        <v>0</v>
      </c>
      <c r="F958">
        <f t="shared" si="350"/>
        <v>0</v>
      </c>
      <c r="G958">
        <f t="shared" si="351"/>
        <v>0</v>
      </c>
      <c r="H958">
        <f t="shared" si="352"/>
        <v>0</v>
      </c>
      <c r="I958">
        <f t="shared" si="361"/>
        <v>0</v>
      </c>
      <c r="J958">
        <f t="shared" si="362"/>
        <v>0</v>
      </c>
      <c r="K958">
        <f t="shared" si="363"/>
        <v>0</v>
      </c>
      <c r="L958">
        <f t="shared" si="364"/>
        <v>0</v>
      </c>
      <c r="M958">
        <f t="shared" si="365"/>
        <v>0</v>
      </c>
      <c r="N958">
        <f t="shared" si="366"/>
        <v>0</v>
      </c>
      <c r="O958">
        <f>IF($B$14,_xlfn.IFNA(INDEX(תמותה!$A$1:$E$121,MATCH(F958,תמותה!$A$1:A$121,0),IF($B$9="זכר",2,4)),1),0)</f>
        <v>0</v>
      </c>
      <c r="P958">
        <f>IF($B$14,_xlfn.IFNA(INDEX('שיפור תמותה'!$A$1:$E$8743,MATCH(F958&amp;G958,'שיפור תמותה'!$C$1:$C$8743,0),IF($B$9="זכר",4,5)),1),0)</f>
        <v>0</v>
      </c>
      <c r="Q958">
        <f>IF($B$14,_xlfn.IFNA(INDEX('שיפור תמותה'!$A$1:$E$8743,MATCH(F958&amp;G958-1,'שיפור תמותה'!$C$1:$C$8743,0),IF($B$9="זכר",4,5)),1),0)</f>
        <v>0</v>
      </c>
      <c r="R958">
        <f t="shared" si="353"/>
        <v>0</v>
      </c>
      <c r="S958">
        <f t="shared" si="354"/>
        <v>0</v>
      </c>
      <c r="T958">
        <f t="shared" si="367"/>
        <v>0</v>
      </c>
      <c r="U958">
        <f t="shared" si="355"/>
        <v>0</v>
      </c>
      <c r="V958">
        <f t="shared" si="356"/>
        <v>0</v>
      </c>
      <c r="W958">
        <f t="shared" si="368"/>
        <v>0</v>
      </c>
      <c r="X958">
        <f>IF($B$15,_xlfn.IFNA(INDEX(תמותה!$A$1:$E$121,MATCH(U958,תמותה!$A$1:A$121,0),IF($B$11="זכר",2,4)),1),0)</f>
        <v>0</v>
      </c>
      <c r="Y958">
        <f>IF($B$15,_xlfn.IFNA(INDEX('שיפור תמותה'!$A$1:$E$8743,MATCH(U958&amp;V958,'שיפור תמותה'!$C$1:$C$8743,0),IF($B$11="זכר",4,5)),1),0)</f>
        <v>0</v>
      </c>
      <c r="Z958">
        <f>IF($B$15,_xlfn.IFNA(INDEX('שיפור תמותה'!$A$1:$E$8743,MATCH(U958&amp;V958-1,'שיפור תמותה'!$C$1:$C$8743,0),IF($B$11="זכר",4,5)),1),0)</f>
        <v>0</v>
      </c>
      <c r="AA958">
        <f t="shared" si="357"/>
        <v>0</v>
      </c>
      <c r="AB958">
        <f t="shared" si="369"/>
        <v>0</v>
      </c>
      <c r="AC958">
        <f>IF($B$15,_xlfn.IFNA(INDEX(תמותה!$A$1:$E$121,MATCH(U958,תמותה!$A$1:A$121,0),IF($B$11="זכר",3,5)),1),0)</f>
        <v>0</v>
      </c>
      <c r="AD958">
        <f t="shared" si="358"/>
        <v>0</v>
      </c>
      <c r="AE958">
        <f t="shared" si="359"/>
        <v>0</v>
      </c>
      <c r="AF958">
        <f t="shared" si="370"/>
        <v>0</v>
      </c>
      <c r="AG958">
        <f t="shared" si="371"/>
        <v>0</v>
      </c>
      <c r="AH958">
        <f t="shared" si="372"/>
        <v>0</v>
      </c>
      <c r="AI958">
        <f t="shared" si="373"/>
        <v>0</v>
      </c>
      <c r="AJ958">
        <f t="shared" si="374"/>
        <v>0</v>
      </c>
    </row>
    <row r="959" spans="5:36" x14ac:dyDescent="0.2">
      <c r="E959">
        <f t="shared" si="360"/>
        <v>0</v>
      </c>
      <c r="F959">
        <f t="shared" si="350"/>
        <v>0</v>
      </c>
      <c r="G959">
        <f t="shared" si="351"/>
        <v>0</v>
      </c>
      <c r="H959">
        <f t="shared" si="352"/>
        <v>0</v>
      </c>
      <c r="I959">
        <f t="shared" si="361"/>
        <v>0</v>
      </c>
      <c r="J959">
        <f t="shared" si="362"/>
        <v>0</v>
      </c>
      <c r="K959">
        <f t="shared" si="363"/>
        <v>0</v>
      </c>
      <c r="L959">
        <f t="shared" si="364"/>
        <v>0</v>
      </c>
      <c r="M959">
        <f t="shared" si="365"/>
        <v>0</v>
      </c>
      <c r="N959">
        <f t="shared" si="366"/>
        <v>0</v>
      </c>
      <c r="O959">
        <f>IF($B$14,_xlfn.IFNA(INDEX(תמותה!$A$1:$E$121,MATCH(F959,תמותה!$A$1:A$121,0),IF($B$9="זכר",2,4)),1),0)</f>
        <v>0</v>
      </c>
      <c r="P959">
        <f>IF($B$14,_xlfn.IFNA(INDEX('שיפור תמותה'!$A$1:$E$8743,MATCH(F959&amp;G959,'שיפור תמותה'!$C$1:$C$8743,0),IF($B$9="זכר",4,5)),1),0)</f>
        <v>0</v>
      </c>
      <c r="Q959">
        <f>IF($B$14,_xlfn.IFNA(INDEX('שיפור תמותה'!$A$1:$E$8743,MATCH(F959&amp;G959-1,'שיפור תמותה'!$C$1:$C$8743,0),IF($B$9="זכר",4,5)),1),0)</f>
        <v>0</v>
      </c>
      <c r="R959">
        <f t="shared" si="353"/>
        <v>0</v>
      </c>
      <c r="S959">
        <f t="shared" si="354"/>
        <v>0</v>
      </c>
      <c r="T959">
        <f t="shared" si="367"/>
        <v>0</v>
      </c>
      <c r="U959">
        <f t="shared" si="355"/>
        <v>0</v>
      </c>
      <c r="V959">
        <f t="shared" si="356"/>
        <v>0</v>
      </c>
      <c r="W959">
        <f t="shared" si="368"/>
        <v>0</v>
      </c>
      <c r="X959">
        <f>IF($B$15,_xlfn.IFNA(INDEX(תמותה!$A$1:$E$121,MATCH(U959,תמותה!$A$1:A$121,0),IF($B$11="זכר",2,4)),1),0)</f>
        <v>0</v>
      </c>
      <c r="Y959">
        <f>IF($B$15,_xlfn.IFNA(INDEX('שיפור תמותה'!$A$1:$E$8743,MATCH(U959&amp;V959,'שיפור תמותה'!$C$1:$C$8743,0),IF($B$11="זכר",4,5)),1),0)</f>
        <v>0</v>
      </c>
      <c r="Z959">
        <f>IF($B$15,_xlfn.IFNA(INDEX('שיפור תמותה'!$A$1:$E$8743,MATCH(U959&amp;V959-1,'שיפור תמותה'!$C$1:$C$8743,0),IF($B$11="זכר",4,5)),1),0)</f>
        <v>0</v>
      </c>
      <c r="AA959">
        <f t="shared" si="357"/>
        <v>0</v>
      </c>
      <c r="AB959">
        <f t="shared" si="369"/>
        <v>0</v>
      </c>
      <c r="AC959">
        <f>IF($B$15,_xlfn.IFNA(INDEX(תמותה!$A$1:$E$121,MATCH(U959,תמותה!$A$1:A$121,0),IF($B$11="זכר",3,5)),1),0)</f>
        <v>0</v>
      </c>
      <c r="AD959">
        <f t="shared" si="358"/>
        <v>0</v>
      </c>
      <c r="AE959">
        <f t="shared" si="359"/>
        <v>0</v>
      </c>
      <c r="AF959">
        <f t="shared" si="370"/>
        <v>0</v>
      </c>
      <c r="AG959">
        <f t="shared" si="371"/>
        <v>0</v>
      </c>
      <c r="AH959">
        <f t="shared" si="372"/>
        <v>0</v>
      </c>
      <c r="AI959">
        <f t="shared" si="373"/>
        <v>0</v>
      </c>
      <c r="AJ959">
        <f t="shared" si="374"/>
        <v>0</v>
      </c>
    </row>
    <row r="960" spans="5:36" x14ac:dyDescent="0.2">
      <c r="E960">
        <f t="shared" si="360"/>
        <v>0</v>
      </c>
      <c r="F960">
        <f t="shared" si="350"/>
        <v>0</v>
      </c>
      <c r="G960">
        <f t="shared" si="351"/>
        <v>0</v>
      </c>
      <c r="H960">
        <f t="shared" si="352"/>
        <v>0</v>
      </c>
      <c r="I960">
        <f t="shared" si="361"/>
        <v>0</v>
      </c>
      <c r="J960">
        <f t="shared" si="362"/>
        <v>0</v>
      </c>
      <c r="K960">
        <f t="shared" si="363"/>
        <v>0</v>
      </c>
      <c r="L960">
        <f t="shared" si="364"/>
        <v>0</v>
      </c>
      <c r="M960">
        <f t="shared" si="365"/>
        <v>0</v>
      </c>
      <c r="N960">
        <f t="shared" si="366"/>
        <v>0</v>
      </c>
      <c r="O960">
        <f>IF($B$14,_xlfn.IFNA(INDEX(תמותה!$A$1:$E$121,MATCH(F960,תמותה!$A$1:A$121,0),IF($B$9="זכר",2,4)),1),0)</f>
        <v>0</v>
      </c>
      <c r="P960">
        <f>IF($B$14,_xlfn.IFNA(INDEX('שיפור תמותה'!$A$1:$E$8743,MATCH(F960&amp;G960,'שיפור תמותה'!$C$1:$C$8743,0),IF($B$9="זכר",4,5)),1),0)</f>
        <v>0</v>
      </c>
      <c r="Q960">
        <f>IF($B$14,_xlfn.IFNA(INDEX('שיפור תמותה'!$A$1:$E$8743,MATCH(F960&amp;G960-1,'שיפור תמותה'!$C$1:$C$8743,0),IF($B$9="זכר",4,5)),1),0)</f>
        <v>0</v>
      </c>
      <c r="R960">
        <f t="shared" si="353"/>
        <v>0</v>
      </c>
      <c r="S960">
        <f t="shared" si="354"/>
        <v>0</v>
      </c>
      <c r="T960">
        <f t="shared" si="367"/>
        <v>0</v>
      </c>
      <c r="U960">
        <f t="shared" si="355"/>
        <v>0</v>
      </c>
      <c r="V960">
        <f t="shared" si="356"/>
        <v>0</v>
      </c>
      <c r="W960">
        <f t="shared" si="368"/>
        <v>0</v>
      </c>
      <c r="X960">
        <f>IF($B$15,_xlfn.IFNA(INDEX(תמותה!$A$1:$E$121,MATCH(U960,תמותה!$A$1:A$121,0),IF($B$11="זכר",2,4)),1),0)</f>
        <v>0</v>
      </c>
      <c r="Y960">
        <f>IF($B$15,_xlfn.IFNA(INDEX('שיפור תמותה'!$A$1:$E$8743,MATCH(U960&amp;V960,'שיפור תמותה'!$C$1:$C$8743,0),IF($B$11="זכר",4,5)),1),0)</f>
        <v>0</v>
      </c>
      <c r="Z960">
        <f>IF($B$15,_xlfn.IFNA(INDEX('שיפור תמותה'!$A$1:$E$8743,MATCH(U960&amp;V960-1,'שיפור תמותה'!$C$1:$C$8743,0),IF($B$11="זכר",4,5)),1),0)</f>
        <v>0</v>
      </c>
      <c r="AA960">
        <f t="shared" si="357"/>
        <v>0</v>
      </c>
      <c r="AB960">
        <f t="shared" si="369"/>
        <v>0</v>
      </c>
      <c r="AC960">
        <f>IF($B$15,_xlfn.IFNA(INDEX(תמותה!$A$1:$E$121,MATCH(U960,תמותה!$A$1:A$121,0),IF($B$11="זכר",3,5)),1),0)</f>
        <v>0</v>
      </c>
      <c r="AD960">
        <f t="shared" si="358"/>
        <v>0</v>
      </c>
      <c r="AE960">
        <f t="shared" si="359"/>
        <v>0</v>
      </c>
      <c r="AF960">
        <f t="shared" si="370"/>
        <v>0</v>
      </c>
      <c r="AG960">
        <f t="shared" si="371"/>
        <v>0</v>
      </c>
      <c r="AH960">
        <f t="shared" si="372"/>
        <v>0</v>
      </c>
      <c r="AI960">
        <f t="shared" si="373"/>
        <v>0</v>
      </c>
      <c r="AJ960">
        <f t="shared" si="374"/>
        <v>0</v>
      </c>
    </row>
    <row r="961" spans="5:36" x14ac:dyDescent="0.2">
      <c r="E961">
        <f t="shared" si="360"/>
        <v>0</v>
      </c>
      <c r="F961">
        <f t="shared" si="350"/>
        <v>0</v>
      </c>
      <c r="G961">
        <f t="shared" si="351"/>
        <v>0</v>
      </c>
      <c r="H961">
        <f t="shared" si="352"/>
        <v>0</v>
      </c>
      <c r="I961">
        <f t="shared" si="361"/>
        <v>0</v>
      </c>
      <c r="J961">
        <f t="shared" si="362"/>
        <v>0</v>
      </c>
      <c r="K961">
        <f t="shared" si="363"/>
        <v>0</v>
      </c>
      <c r="L961">
        <f t="shared" si="364"/>
        <v>0</v>
      </c>
      <c r="M961">
        <f t="shared" si="365"/>
        <v>0</v>
      </c>
      <c r="N961">
        <f t="shared" si="366"/>
        <v>0</v>
      </c>
      <c r="O961">
        <f>IF($B$14,_xlfn.IFNA(INDEX(תמותה!$A$1:$E$121,MATCH(F961,תמותה!$A$1:A$121,0),IF($B$9="זכר",2,4)),1),0)</f>
        <v>0</v>
      </c>
      <c r="P961">
        <f>IF($B$14,_xlfn.IFNA(INDEX('שיפור תמותה'!$A$1:$E$8743,MATCH(F961&amp;G961,'שיפור תמותה'!$C$1:$C$8743,0),IF($B$9="זכר",4,5)),1),0)</f>
        <v>0</v>
      </c>
      <c r="Q961">
        <f>IF($B$14,_xlfn.IFNA(INDEX('שיפור תמותה'!$A$1:$E$8743,MATCH(F961&amp;G961-1,'שיפור תמותה'!$C$1:$C$8743,0),IF($B$9="זכר",4,5)),1),0)</f>
        <v>0</v>
      </c>
      <c r="R961">
        <f t="shared" si="353"/>
        <v>0</v>
      </c>
      <c r="S961">
        <f t="shared" si="354"/>
        <v>0</v>
      </c>
      <c r="T961">
        <f t="shared" si="367"/>
        <v>0</v>
      </c>
      <c r="U961">
        <f t="shared" si="355"/>
        <v>0</v>
      </c>
      <c r="V961">
        <f t="shared" si="356"/>
        <v>0</v>
      </c>
      <c r="W961">
        <f t="shared" si="368"/>
        <v>0</v>
      </c>
      <c r="X961">
        <f>IF($B$15,_xlfn.IFNA(INDEX(תמותה!$A$1:$E$121,MATCH(U961,תמותה!$A$1:A$121,0),IF($B$11="זכר",2,4)),1),0)</f>
        <v>0</v>
      </c>
      <c r="Y961">
        <f>IF($B$15,_xlfn.IFNA(INDEX('שיפור תמותה'!$A$1:$E$8743,MATCH(U961&amp;V961,'שיפור תמותה'!$C$1:$C$8743,0),IF($B$11="זכר",4,5)),1),0)</f>
        <v>0</v>
      </c>
      <c r="Z961">
        <f>IF($B$15,_xlfn.IFNA(INDEX('שיפור תמותה'!$A$1:$E$8743,MATCH(U961&amp;V961-1,'שיפור תמותה'!$C$1:$C$8743,0),IF($B$11="זכר",4,5)),1),0)</f>
        <v>0</v>
      </c>
      <c r="AA961">
        <f t="shared" si="357"/>
        <v>0</v>
      </c>
      <c r="AB961">
        <f t="shared" si="369"/>
        <v>0</v>
      </c>
      <c r="AC961">
        <f>IF($B$15,_xlfn.IFNA(INDEX(תמותה!$A$1:$E$121,MATCH(U961,תמותה!$A$1:A$121,0),IF($B$11="זכר",3,5)),1),0)</f>
        <v>0</v>
      </c>
      <c r="AD961">
        <f t="shared" si="358"/>
        <v>0</v>
      </c>
      <c r="AE961">
        <f t="shared" si="359"/>
        <v>0</v>
      </c>
      <c r="AF961">
        <f t="shared" si="370"/>
        <v>0</v>
      </c>
      <c r="AG961">
        <f t="shared" si="371"/>
        <v>0</v>
      </c>
      <c r="AH961">
        <f t="shared" si="372"/>
        <v>0</v>
      </c>
      <c r="AI961">
        <f t="shared" si="373"/>
        <v>0</v>
      </c>
      <c r="AJ961">
        <f t="shared" si="374"/>
        <v>0</v>
      </c>
    </row>
    <row r="962" spans="5:36" x14ac:dyDescent="0.2">
      <c r="E962">
        <f t="shared" si="360"/>
        <v>0</v>
      </c>
      <c r="F962">
        <f t="shared" si="350"/>
        <v>0</v>
      </c>
      <c r="G962">
        <f t="shared" si="351"/>
        <v>0</v>
      </c>
      <c r="H962">
        <f t="shared" si="352"/>
        <v>0</v>
      </c>
      <c r="I962">
        <f t="shared" si="361"/>
        <v>0</v>
      </c>
      <c r="J962">
        <f t="shared" si="362"/>
        <v>0</v>
      </c>
      <c r="K962">
        <f t="shared" si="363"/>
        <v>0</v>
      </c>
      <c r="L962">
        <f t="shared" si="364"/>
        <v>0</v>
      </c>
      <c r="M962">
        <f t="shared" si="365"/>
        <v>0</v>
      </c>
      <c r="N962">
        <f t="shared" si="366"/>
        <v>0</v>
      </c>
      <c r="O962">
        <f>IF($B$14,_xlfn.IFNA(INDEX(תמותה!$A$1:$E$121,MATCH(F962,תמותה!$A$1:A$121,0),IF($B$9="זכר",2,4)),1),0)</f>
        <v>0</v>
      </c>
      <c r="P962">
        <f>IF($B$14,_xlfn.IFNA(INDEX('שיפור תמותה'!$A$1:$E$8743,MATCH(F962&amp;G962,'שיפור תמותה'!$C$1:$C$8743,0),IF($B$9="זכר",4,5)),1),0)</f>
        <v>0</v>
      </c>
      <c r="Q962">
        <f>IF($B$14,_xlfn.IFNA(INDEX('שיפור תמותה'!$A$1:$E$8743,MATCH(F962&amp;G962-1,'שיפור תמותה'!$C$1:$C$8743,0),IF($B$9="זכר",4,5)),1),0)</f>
        <v>0</v>
      </c>
      <c r="R962">
        <f t="shared" si="353"/>
        <v>0</v>
      </c>
      <c r="S962">
        <f t="shared" si="354"/>
        <v>0</v>
      </c>
      <c r="T962">
        <f t="shared" si="367"/>
        <v>0</v>
      </c>
      <c r="U962">
        <f t="shared" si="355"/>
        <v>0</v>
      </c>
      <c r="V962">
        <f t="shared" si="356"/>
        <v>0</v>
      </c>
      <c r="W962">
        <f t="shared" si="368"/>
        <v>0</v>
      </c>
      <c r="X962">
        <f>IF($B$15,_xlfn.IFNA(INDEX(תמותה!$A$1:$E$121,MATCH(U962,תמותה!$A$1:A$121,0),IF($B$11="זכר",2,4)),1),0)</f>
        <v>0</v>
      </c>
      <c r="Y962">
        <f>IF($B$15,_xlfn.IFNA(INDEX('שיפור תמותה'!$A$1:$E$8743,MATCH(U962&amp;V962,'שיפור תמותה'!$C$1:$C$8743,0),IF($B$11="זכר",4,5)),1),0)</f>
        <v>0</v>
      </c>
      <c r="Z962">
        <f>IF($B$15,_xlfn.IFNA(INDEX('שיפור תמותה'!$A$1:$E$8743,MATCH(U962&amp;V962-1,'שיפור תמותה'!$C$1:$C$8743,0),IF($B$11="זכר",4,5)),1),0)</f>
        <v>0</v>
      </c>
      <c r="AA962">
        <f t="shared" si="357"/>
        <v>0</v>
      </c>
      <c r="AB962">
        <f t="shared" si="369"/>
        <v>0</v>
      </c>
      <c r="AC962">
        <f>IF($B$15,_xlfn.IFNA(INDEX(תמותה!$A$1:$E$121,MATCH(U962,תמותה!$A$1:A$121,0),IF($B$11="זכר",3,5)),1),0)</f>
        <v>0</v>
      </c>
      <c r="AD962">
        <f t="shared" si="358"/>
        <v>0</v>
      </c>
      <c r="AE962">
        <f t="shared" si="359"/>
        <v>0</v>
      </c>
      <c r="AF962">
        <f t="shared" si="370"/>
        <v>0</v>
      </c>
      <c r="AG962">
        <f t="shared" si="371"/>
        <v>0</v>
      </c>
      <c r="AH962">
        <f t="shared" si="372"/>
        <v>0</v>
      </c>
      <c r="AI962">
        <f t="shared" si="373"/>
        <v>0</v>
      </c>
      <c r="AJ962">
        <f t="shared" si="374"/>
        <v>0</v>
      </c>
    </row>
    <row r="963" spans="5:36" x14ac:dyDescent="0.2">
      <c r="E963">
        <f t="shared" si="360"/>
        <v>0</v>
      </c>
      <c r="F963">
        <f t="shared" ref="F963:F1026" si="375">IF($B$14,ROUNDDOWN(E963/12,0),0)</f>
        <v>0</v>
      </c>
      <c r="G963">
        <f t="shared" ref="G963:G1026" si="376">IF($B$14,ROUNDDOWN(($B$7+E963)/12,0),0)</f>
        <v>0</v>
      </c>
      <c r="H963">
        <f t="shared" ref="H963:H1026" si="377">IF($B$14,(1+$B$2)^((E963-$E$2+1)/12),0)</f>
        <v>0</v>
      </c>
      <c r="I963">
        <f t="shared" si="361"/>
        <v>0</v>
      </c>
      <c r="J963">
        <f t="shared" si="362"/>
        <v>0</v>
      </c>
      <c r="K963">
        <f t="shared" si="363"/>
        <v>0</v>
      </c>
      <c r="L963">
        <f t="shared" si="364"/>
        <v>0</v>
      </c>
      <c r="M963">
        <f t="shared" si="365"/>
        <v>0</v>
      </c>
      <c r="N963">
        <f t="shared" si="366"/>
        <v>0</v>
      </c>
      <c r="O963">
        <f>IF($B$14,_xlfn.IFNA(INDEX(תמותה!$A$1:$E$121,MATCH(F963,תמותה!$A$1:A$121,0),IF($B$9="זכר",2,4)),1),0)</f>
        <v>0</v>
      </c>
      <c r="P963">
        <f>IF($B$14,_xlfn.IFNA(INDEX('שיפור תמותה'!$A$1:$E$8743,MATCH(F963&amp;G963,'שיפור תמותה'!$C$1:$C$8743,0),IF($B$9="זכר",4,5)),1),0)</f>
        <v>0</v>
      </c>
      <c r="Q963">
        <f>IF($B$14,_xlfn.IFNA(INDEX('שיפור תמותה'!$A$1:$E$8743,MATCH(F963&amp;G963-1,'שיפור תמותה'!$C$1:$C$8743,0),IF($B$9="זכר",4,5)),1),0)</f>
        <v>0</v>
      </c>
      <c r="R963">
        <f t="shared" ref="R963:R1026" si="378">IF($B$14,AVERAGE(P963:Q963),0)</f>
        <v>0</v>
      </c>
      <c r="S963">
        <f t="shared" ref="S963:S1026" si="379">IF($B$14,IF(E963&lt;$B$12,(1-(1-O963)^(1/12))*R963,1),0)</f>
        <v>0</v>
      </c>
      <c r="T963">
        <f t="shared" si="367"/>
        <v>0</v>
      </c>
      <c r="U963">
        <f t="shared" ref="U963:U1026" si="380">IF($B$15,ROUNDDOWN(T963/12,0),0)</f>
        <v>0</v>
      </c>
      <c r="V963">
        <f t="shared" ref="V963:V1026" si="381">IF($B$15,ROUNDDOWN(($B$8+T963)/12,0),0)</f>
        <v>0</v>
      </c>
      <c r="W963">
        <f t="shared" si="368"/>
        <v>0</v>
      </c>
      <c r="X963">
        <f>IF($B$15,_xlfn.IFNA(INDEX(תמותה!$A$1:$E$121,MATCH(U963,תמותה!$A$1:A$121,0),IF($B$11="זכר",2,4)),1),0)</f>
        <v>0</v>
      </c>
      <c r="Y963">
        <f>IF($B$15,_xlfn.IFNA(INDEX('שיפור תמותה'!$A$1:$E$8743,MATCH(U963&amp;V963,'שיפור תמותה'!$C$1:$C$8743,0),IF($B$11="זכר",4,5)),1),0)</f>
        <v>0</v>
      </c>
      <c r="Z963">
        <f>IF($B$15,_xlfn.IFNA(INDEX('שיפור תמותה'!$A$1:$E$8743,MATCH(U963&amp;V963-1,'שיפור תמותה'!$C$1:$C$8743,0),IF($B$11="זכר",4,5)),1),0)</f>
        <v>0</v>
      </c>
      <c r="AA963">
        <f t="shared" ref="AA963:AA1026" si="382">IF($B$15,AVERAGE(Y963:Z963),0)</f>
        <v>0</v>
      </c>
      <c r="AB963">
        <f t="shared" si="369"/>
        <v>0</v>
      </c>
      <c r="AC963">
        <f>IF($B$15,_xlfn.IFNA(INDEX(תמותה!$A$1:$E$121,MATCH(U963,תמותה!$A$1:A$121,0),IF($B$11="זכר",3,5)),1),0)</f>
        <v>0</v>
      </c>
      <c r="AD963">
        <f t="shared" ref="AD963:AD1026" si="383">IF($B$15,IF(T963&lt;$B$12,(1-(1-X963)^(1/12))*AA963,1),0)</f>
        <v>0</v>
      </c>
      <c r="AE963">
        <f t="shared" ref="AE963:AE1026" si="384">IF($B$15,IF(T963&lt;$B$12,(1-(1-AC963)^(1/12))*AA963,1),0)</f>
        <v>0</v>
      </c>
      <c r="AF963">
        <f t="shared" si="370"/>
        <v>0</v>
      </c>
      <c r="AG963">
        <f t="shared" si="371"/>
        <v>0</v>
      </c>
      <c r="AH963">
        <f t="shared" si="372"/>
        <v>0</v>
      </c>
      <c r="AI963">
        <f t="shared" si="373"/>
        <v>0</v>
      </c>
      <c r="AJ963">
        <f t="shared" si="374"/>
        <v>0</v>
      </c>
    </row>
    <row r="964" spans="5:36" x14ac:dyDescent="0.2">
      <c r="E964">
        <f t="shared" ref="E964:E1027" si="385">IF($B$14,E963+1,0)</f>
        <v>0</v>
      </c>
      <c r="F964">
        <f t="shared" si="375"/>
        <v>0</v>
      </c>
      <c r="G964">
        <f t="shared" si="376"/>
        <v>0</v>
      </c>
      <c r="H964">
        <f t="shared" si="377"/>
        <v>0</v>
      </c>
      <c r="I964">
        <f t="shared" ref="I964:I1027" si="386">IF($B$14,IF(E964&lt;=$B$3,IF(AND((E964-$E$2)&lt;0,E964&lt;$B$4),I963+1/H964,I963+N963/H964)),0)</f>
        <v>0</v>
      </c>
      <c r="J964">
        <f t="shared" ref="J964:J1027" si="387">IF($B$14,IF(E964&lt;=$B$3,IF(AND((E964-$E$2)&lt;60,E964&lt;$B$4),J963+1/H964,J963+N963/H964)),0)</f>
        <v>0</v>
      </c>
      <c r="K964">
        <f t="shared" ref="K964:K1027" si="388">IF($B$14,IF(E964&lt;=$B$3,IF(AND((E964-$E$2)&lt;120,E964&lt;$B$4),K963+1/H964,K963+N963/H964)),0)</f>
        <v>0</v>
      </c>
      <c r="L964">
        <f t="shared" ref="L964:L1027" si="389">IF($B$14,IF(E964&lt;=$B$3,IF(AND((E964-$E$2)&lt;180,E964&lt;$B$4),L963+1/H964,L963+N963/H964)),0)</f>
        <v>0</v>
      </c>
      <c r="M964">
        <f t="shared" ref="M964:M1027" si="390">IF($B$14,IF(E964&lt;=$B$3,IF(AND((E964-$E$2)&lt;240,E964&lt;$B$4),M963+1/H964,M963+N963/H964)),0)</f>
        <v>0</v>
      </c>
      <c r="N964">
        <f t="shared" ref="N964:N1027" si="391">IF($B$14,N963*(1-S964),0)</f>
        <v>0</v>
      </c>
      <c r="O964">
        <f>IF($B$14,_xlfn.IFNA(INDEX(תמותה!$A$1:$E$121,MATCH(F964,תמותה!$A$1:A$121,0),IF($B$9="זכר",2,4)),1),0)</f>
        <v>0</v>
      </c>
      <c r="P964">
        <f>IF($B$14,_xlfn.IFNA(INDEX('שיפור תמותה'!$A$1:$E$8743,MATCH(F964&amp;G964,'שיפור תמותה'!$C$1:$C$8743,0),IF($B$9="זכר",4,5)),1),0)</f>
        <v>0</v>
      </c>
      <c r="Q964">
        <f>IF($B$14,_xlfn.IFNA(INDEX('שיפור תמותה'!$A$1:$E$8743,MATCH(F964&amp;G964-1,'שיפור תמותה'!$C$1:$C$8743,0),IF($B$9="זכר",4,5)),1),0)</f>
        <v>0</v>
      </c>
      <c r="R964">
        <f t="shared" si="378"/>
        <v>0</v>
      </c>
      <c r="S964">
        <f t="shared" si="379"/>
        <v>0</v>
      </c>
      <c r="T964">
        <f t="shared" ref="T964:T1027" si="392">IF($B$15,T963+1,0)</f>
        <v>0</v>
      </c>
      <c r="U964">
        <f t="shared" si="380"/>
        <v>0</v>
      </c>
      <c r="V964">
        <f t="shared" si="381"/>
        <v>0</v>
      </c>
      <c r="W964">
        <f t="shared" ref="W964:W1027" si="393">IF($B$15,W963*(1-AD964),0)</f>
        <v>0</v>
      </c>
      <c r="X964">
        <f>IF($B$15,_xlfn.IFNA(INDEX(תמותה!$A$1:$E$121,MATCH(U964,תמותה!$A$1:A$121,0),IF($B$11="זכר",2,4)),1),0)</f>
        <v>0</v>
      </c>
      <c r="Y964">
        <f>IF($B$15,_xlfn.IFNA(INDEX('שיפור תמותה'!$A$1:$E$8743,MATCH(U964&amp;V964,'שיפור תמותה'!$C$1:$C$8743,0),IF($B$11="זכר",4,5)),1),0)</f>
        <v>0</v>
      </c>
      <c r="Z964">
        <f>IF($B$15,_xlfn.IFNA(INDEX('שיפור תמותה'!$A$1:$E$8743,MATCH(U964&amp;V964-1,'שיפור תמותה'!$C$1:$C$8743,0),IF($B$11="זכר",4,5)),1),0)</f>
        <v>0</v>
      </c>
      <c r="AA964">
        <f t="shared" si="382"/>
        <v>0</v>
      </c>
      <c r="AB964">
        <f t="shared" ref="AB964:AB1027" si="394">IF($B$15,AB963*(1-AE964)+S964*W964*N963,0)</f>
        <v>0</v>
      </c>
      <c r="AC964">
        <f>IF($B$15,_xlfn.IFNA(INDEX(תמותה!$A$1:$E$121,MATCH(U964,תמותה!$A$1:A$121,0),IF($B$11="זכר",3,5)),1),0)</f>
        <v>0</v>
      </c>
      <c r="AD964">
        <f t="shared" si="383"/>
        <v>0</v>
      </c>
      <c r="AE964">
        <f t="shared" si="384"/>
        <v>0</v>
      </c>
      <c r="AF964">
        <f t="shared" ref="AF964:AF1027" si="395">IF($B$15,IF(E964&lt;=$B$3,IF(AND((E964-$E$2)&lt;0,E964&lt;$B$4),AF963+0/H964,AF963+AB963/H964)),0)</f>
        <v>0</v>
      </c>
      <c r="AG964">
        <f t="shared" ref="AG964:AG1027" si="396">IF($B$15,IF(E964&lt;=$B$3,IF(AND((E964-$E$2)&lt;60,E964&lt;$B$4),AG963+0/H964,AG963+AB963/H964)),0)</f>
        <v>0</v>
      </c>
      <c r="AH964">
        <f t="shared" ref="AH964:AH1027" si="397">IF($B$15,IF(E964&lt;=$B$3,IF(AND((E964-$E$2)&lt;120,E964&lt;$B$4),AH963+0/H964,AH963+AB963/H964)),0)</f>
        <v>0</v>
      </c>
      <c r="AI964">
        <f t="shared" ref="AI964:AI1027" si="398">IF($B$15,IF(E964&lt;=$B$3,IF(AND((E964-$E$2)&lt;180,E964&lt;$B$4),AI963+0/H964,AI963+AB963/H964)),0)</f>
        <v>0</v>
      </c>
      <c r="AJ964">
        <f t="shared" ref="AJ964:AJ1027" si="399">IF($B$15,IF(E964&lt;=$B$3,IF(AND((E964-$E$2)&lt;240,E964&lt;$B$4),AJ963+0/H964,AJ963+AB963/H964)),0)</f>
        <v>0</v>
      </c>
    </row>
    <row r="965" spans="5:36" x14ac:dyDescent="0.2">
      <c r="E965">
        <f t="shared" si="385"/>
        <v>0</v>
      </c>
      <c r="F965">
        <f t="shared" si="375"/>
        <v>0</v>
      </c>
      <c r="G965">
        <f t="shared" si="376"/>
        <v>0</v>
      </c>
      <c r="H965">
        <f t="shared" si="377"/>
        <v>0</v>
      </c>
      <c r="I965">
        <f t="shared" si="386"/>
        <v>0</v>
      </c>
      <c r="J965">
        <f t="shared" si="387"/>
        <v>0</v>
      </c>
      <c r="K965">
        <f t="shared" si="388"/>
        <v>0</v>
      </c>
      <c r="L965">
        <f t="shared" si="389"/>
        <v>0</v>
      </c>
      <c r="M965">
        <f t="shared" si="390"/>
        <v>0</v>
      </c>
      <c r="N965">
        <f t="shared" si="391"/>
        <v>0</v>
      </c>
      <c r="O965">
        <f>IF($B$14,_xlfn.IFNA(INDEX(תמותה!$A$1:$E$121,MATCH(F965,תמותה!$A$1:A$121,0),IF($B$9="זכר",2,4)),1),0)</f>
        <v>0</v>
      </c>
      <c r="P965">
        <f>IF($B$14,_xlfn.IFNA(INDEX('שיפור תמותה'!$A$1:$E$8743,MATCH(F965&amp;G965,'שיפור תמותה'!$C$1:$C$8743,0),IF($B$9="זכר",4,5)),1),0)</f>
        <v>0</v>
      </c>
      <c r="Q965">
        <f>IF($B$14,_xlfn.IFNA(INDEX('שיפור תמותה'!$A$1:$E$8743,MATCH(F965&amp;G965-1,'שיפור תמותה'!$C$1:$C$8743,0),IF($B$9="זכר",4,5)),1),0)</f>
        <v>0</v>
      </c>
      <c r="R965">
        <f t="shared" si="378"/>
        <v>0</v>
      </c>
      <c r="S965">
        <f t="shared" si="379"/>
        <v>0</v>
      </c>
      <c r="T965">
        <f t="shared" si="392"/>
        <v>0</v>
      </c>
      <c r="U965">
        <f t="shared" si="380"/>
        <v>0</v>
      </c>
      <c r="V965">
        <f t="shared" si="381"/>
        <v>0</v>
      </c>
      <c r="W965">
        <f t="shared" si="393"/>
        <v>0</v>
      </c>
      <c r="X965">
        <f>IF($B$15,_xlfn.IFNA(INDEX(תמותה!$A$1:$E$121,MATCH(U965,תמותה!$A$1:A$121,0),IF($B$11="זכר",2,4)),1),0)</f>
        <v>0</v>
      </c>
      <c r="Y965">
        <f>IF($B$15,_xlfn.IFNA(INDEX('שיפור תמותה'!$A$1:$E$8743,MATCH(U965&amp;V965,'שיפור תמותה'!$C$1:$C$8743,0),IF($B$11="זכר",4,5)),1),0)</f>
        <v>0</v>
      </c>
      <c r="Z965">
        <f>IF($B$15,_xlfn.IFNA(INDEX('שיפור תמותה'!$A$1:$E$8743,MATCH(U965&amp;V965-1,'שיפור תמותה'!$C$1:$C$8743,0),IF($B$11="זכר",4,5)),1),0)</f>
        <v>0</v>
      </c>
      <c r="AA965">
        <f t="shared" si="382"/>
        <v>0</v>
      </c>
      <c r="AB965">
        <f t="shared" si="394"/>
        <v>0</v>
      </c>
      <c r="AC965">
        <f>IF($B$15,_xlfn.IFNA(INDEX(תמותה!$A$1:$E$121,MATCH(U965,תמותה!$A$1:A$121,0),IF($B$11="זכר",3,5)),1),0)</f>
        <v>0</v>
      </c>
      <c r="AD965">
        <f t="shared" si="383"/>
        <v>0</v>
      </c>
      <c r="AE965">
        <f t="shared" si="384"/>
        <v>0</v>
      </c>
      <c r="AF965">
        <f t="shared" si="395"/>
        <v>0</v>
      </c>
      <c r="AG965">
        <f t="shared" si="396"/>
        <v>0</v>
      </c>
      <c r="AH965">
        <f t="shared" si="397"/>
        <v>0</v>
      </c>
      <c r="AI965">
        <f t="shared" si="398"/>
        <v>0</v>
      </c>
      <c r="AJ965">
        <f t="shared" si="399"/>
        <v>0</v>
      </c>
    </row>
    <row r="966" spans="5:36" x14ac:dyDescent="0.2">
      <c r="E966">
        <f t="shared" si="385"/>
        <v>0</v>
      </c>
      <c r="F966">
        <f t="shared" si="375"/>
        <v>0</v>
      </c>
      <c r="G966">
        <f t="shared" si="376"/>
        <v>0</v>
      </c>
      <c r="H966">
        <f t="shared" si="377"/>
        <v>0</v>
      </c>
      <c r="I966">
        <f t="shared" si="386"/>
        <v>0</v>
      </c>
      <c r="J966">
        <f t="shared" si="387"/>
        <v>0</v>
      </c>
      <c r="K966">
        <f t="shared" si="388"/>
        <v>0</v>
      </c>
      <c r="L966">
        <f t="shared" si="389"/>
        <v>0</v>
      </c>
      <c r="M966">
        <f t="shared" si="390"/>
        <v>0</v>
      </c>
      <c r="N966">
        <f t="shared" si="391"/>
        <v>0</v>
      </c>
      <c r="O966">
        <f>IF($B$14,_xlfn.IFNA(INDEX(תמותה!$A$1:$E$121,MATCH(F966,תמותה!$A$1:A$121,0),IF($B$9="זכר",2,4)),1),0)</f>
        <v>0</v>
      </c>
      <c r="P966">
        <f>IF($B$14,_xlfn.IFNA(INDEX('שיפור תמותה'!$A$1:$E$8743,MATCH(F966&amp;G966,'שיפור תמותה'!$C$1:$C$8743,0),IF($B$9="זכר",4,5)),1),0)</f>
        <v>0</v>
      </c>
      <c r="Q966">
        <f>IF($B$14,_xlfn.IFNA(INDEX('שיפור תמותה'!$A$1:$E$8743,MATCH(F966&amp;G966-1,'שיפור תמותה'!$C$1:$C$8743,0),IF($B$9="זכר",4,5)),1),0)</f>
        <v>0</v>
      </c>
      <c r="R966">
        <f t="shared" si="378"/>
        <v>0</v>
      </c>
      <c r="S966">
        <f t="shared" si="379"/>
        <v>0</v>
      </c>
      <c r="T966">
        <f t="shared" si="392"/>
        <v>0</v>
      </c>
      <c r="U966">
        <f t="shared" si="380"/>
        <v>0</v>
      </c>
      <c r="V966">
        <f t="shared" si="381"/>
        <v>0</v>
      </c>
      <c r="W966">
        <f t="shared" si="393"/>
        <v>0</v>
      </c>
      <c r="X966">
        <f>IF($B$15,_xlfn.IFNA(INDEX(תמותה!$A$1:$E$121,MATCH(U966,תמותה!$A$1:A$121,0),IF($B$11="זכר",2,4)),1),0)</f>
        <v>0</v>
      </c>
      <c r="Y966">
        <f>IF($B$15,_xlfn.IFNA(INDEX('שיפור תמותה'!$A$1:$E$8743,MATCH(U966&amp;V966,'שיפור תמותה'!$C$1:$C$8743,0),IF($B$11="זכר",4,5)),1),0)</f>
        <v>0</v>
      </c>
      <c r="Z966">
        <f>IF($B$15,_xlfn.IFNA(INDEX('שיפור תמותה'!$A$1:$E$8743,MATCH(U966&amp;V966-1,'שיפור תמותה'!$C$1:$C$8743,0),IF($B$11="זכר",4,5)),1),0)</f>
        <v>0</v>
      </c>
      <c r="AA966">
        <f t="shared" si="382"/>
        <v>0</v>
      </c>
      <c r="AB966">
        <f t="shared" si="394"/>
        <v>0</v>
      </c>
      <c r="AC966">
        <f>IF($B$15,_xlfn.IFNA(INDEX(תמותה!$A$1:$E$121,MATCH(U966,תמותה!$A$1:A$121,0),IF($B$11="זכר",3,5)),1),0)</f>
        <v>0</v>
      </c>
      <c r="AD966">
        <f t="shared" si="383"/>
        <v>0</v>
      </c>
      <c r="AE966">
        <f t="shared" si="384"/>
        <v>0</v>
      </c>
      <c r="AF966">
        <f t="shared" si="395"/>
        <v>0</v>
      </c>
      <c r="AG966">
        <f t="shared" si="396"/>
        <v>0</v>
      </c>
      <c r="AH966">
        <f t="shared" si="397"/>
        <v>0</v>
      </c>
      <c r="AI966">
        <f t="shared" si="398"/>
        <v>0</v>
      </c>
      <c r="AJ966">
        <f t="shared" si="399"/>
        <v>0</v>
      </c>
    </row>
    <row r="967" spans="5:36" x14ac:dyDescent="0.2">
      <c r="E967">
        <f t="shared" si="385"/>
        <v>0</v>
      </c>
      <c r="F967">
        <f t="shared" si="375"/>
        <v>0</v>
      </c>
      <c r="G967">
        <f t="shared" si="376"/>
        <v>0</v>
      </c>
      <c r="H967">
        <f t="shared" si="377"/>
        <v>0</v>
      </c>
      <c r="I967">
        <f t="shared" si="386"/>
        <v>0</v>
      </c>
      <c r="J967">
        <f t="shared" si="387"/>
        <v>0</v>
      </c>
      <c r="K967">
        <f t="shared" si="388"/>
        <v>0</v>
      </c>
      <c r="L967">
        <f t="shared" si="389"/>
        <v>0</v>
      </c>
      <c r="M967">
        <f t="shared" si="390"/>
        <v>0</v>
      </c>
      <c r="N967">
        <f t="shared" si="391"/>
        <v>0</v>
      </c>
      <c r="O967">
        <f>IF($B$14,_xlfn.IFNA(INDEX(תמותה!$A$1:$E$121,MATCH(F967,תמותה!$A$1:A$121,0),IF($B$9="זכר",2,4)),1),0)</f>
        <v>0</v>
      </c>
      <c r="P967">
        <f>IF($B$14,_xlfn.IFNA(INDEX('שיפור תמותה'!$A$1:$E$8743,MATCH(F967&amp;G967,'שיפור תמותה'!$C$1:$C$8743,0),IF($B$9="זכר",4,5)),1),0)</f>
        <v>0</v>
      </c>
      <c r="Q967">
        <f>IF($B$14,_xlfn.IFNA(INDEX('שיפור תמותה'!$A$1:$E$8743,MATCH(F967&amp;G967-1,'שיפור תמותה'!$C$1:$C$8743,0),IF($B$9="זכר",4,5)),1),0)</f>
        <v>0</v>
      </c>
      <c r="R967">
        <f t="shared" si="378"/>
        <v>0</v>
      </c>
      <c r="S967">
        <f t="shared" si="379"/>
        <v>0</v>
      </c>
      <c r="T967">
        <f t="shared" si="392"/>
        <v>0</v>
      </c>
      <c r="U967">
        <f t="shared" si="380"/>
        <v>0</v>
      </c>
      <c r="V967">
        <f t="shared" si="381"/>
        <v>0</v>
      </c>
      <c r="W967">
        <f t="shared" si="393"/>
        <v>0</v>
      </c>
      <c r="X967">
        <f>IF($B$15,_xlfn.IFNA(INDEX(תמותה!$A$1:$E$121,MATCH(U967,תמותה!$A$1:A$121,0),IF($B$11="זכר",2,4)),1),0)</f>
        <v>0</v>
      </c>
      <c r="Y967">
        <f>IF($B$15,_xlfn.IFNA(INDEX('שיפור תמותה'!$A$1:$E$8743,MATCH(U967&amp;V967,'שיפור תמותה'!$C$1:$C$8743,0),IF($B$11="זכר",4,5)),1),0)</f>
        <v>0</v>
      </c>
      <c r="Z967">
        <f>IF($B$15,_xlfn.IFNA(INDEX('שיפור תמותה'!$A$1:$E$8743,MATCH(U967&amp;V967-1,'שיפור תמותה'!$C$1:$C$8743,0),IF($B$11="זכר",4,5)),1),0)</f>
        <v>0</v>
      </c>
      <c r="AA967">
        <f t="shared" si="382"/>
        <v>0</v>
      </c>
      <c r="AB967">
        <f t="shared" si="394"/>
        <v>0</v>
      </c>
      <c r="AC967">
        <f>IF($B$15,_xlfn.IFNA(INDEX(תמותה!$A$1:$E$121,MATCH(U967,תמותה!$A$1:A$121,0),IF($B$11="זכר",3,5)),1),0)</f>
        <v>0</v>
      </c>
      <c r="AD967">
        <f t="shared" si="383"/>
        <v>0</v>
      </c>
      <c r="AE967">
        <f t="shared" si="384"/>
        <v>0</v>
      </c>
      <c r="AF967">
        <f t="shared" si="395"/>
        <v>0</v>
      </c>
      <c r="AG967">
        <f t="shared" si="396"/>
        <v>0</v>
      </c>
      <c r="AH967">
        <f t="shared" si="397"/>
        <v>0</v>
      </c>
      <c r="AI967">
        <f t="shared" si="398"/>
        <v>0</v>
      </c>
      <c r="AJ967">
        <f t="shared" si="399"/>
        <v>0</v>
      </c>
    </row>
    <row r="968" spans="5:36" x14ac:dyDescent="0.2">
      <c r="E968">
        <f t="shared" si="385"/>
        <v>0</v>
      </c>
      <c r="F968">
        <f t="shared" si="375"/>
        <v>0</v>
      </c>
      <c r="G968">
        <f t="shared" si="376"/>
        <v>0</v>
      </c>
      <c r="H968">
        <f t="shared" si="377"/>
        <v>0</v>
      </c>
      <c r="I968">
        <f t="shared" si="386"/>
        <v>0</v>
      </c>
      <c r="J968">
        <f t="shared" si="387"/>
        <v>0</v>
      </c>
      <c r="K968">
        <f t="shared" si="388"/>
        <v>0</v>
      </c>
      <c r="L968">
        <f t="shared" si="389"/>
        <v>0</v>
      </c>
      <c r="M968">
        <f t="shared" si="390"/>
        <v>0</v>
      </c>
      <c r="N968">
        <f t="shared" si="391"/>
        <v>0</v>
      </c>
      <c r="O968">
        <f>IF($B$14,_xlfn.IFNA(INDEX(תמותה!$A$1:$E$121,MATCH(F968,תמותה!$A$1:A$121,0),IF($B$9="זכר",2,4)),1),0)</f>
        <v>0</v>
      </c>
      <c r="P968">
        <f>IF($B$14,_xlfn.IFNA(INDEX('שיפור תמותה'!$A$1:$E$8743,MATCH(F968&amp;G968,'שיפור תמותה'!$C$1:$C$8743,0),IF($B$9="זכר",4,5)),1),0)</f>
        <v>0</v>
      </c>
      <c r="Q968">
        <f>IF($B$14,_xlfn.IFNA(INDEX('שיפור תמותה'!$A$1:$E$8743,MATCH(F968&amp;G968-1,'שיפור תמותה'!$C$1:$C$8743,0),IF($B$9="זכר",4,5)),1),0)</f>
        <v>0</v>
      </c>
      <c r="R968">
        <f t="shared" si="378"/>
        <v>0</v>
      </c>
      <c r="S968">
        <f t="shared" si="379"/>
        <v>0</v>
      </c>
      <c r="T968">
        <f t="shared" si="392"/>
        <v>0</v>
      </c>
      <c r="U968">
        <f t="shared" si="380"/>
        <v>0</v>
      </c>
      <c r="V968">
        <f t="shared" si="381"/>
        <v>0</v>
      </c>
      <c r="W968">
        <f t="shared" si="393"/>
        <v>0</v>
      </c>
      <c r="X968">
        <f>IF($B$15,_xlfn.IFNA(INDEX(תמותה!$A$1:$E$121,MATCH(U968,תמותה!$A$1:A$121,0),IF($B$11="זכר",2,4)),1),0)</f>
        <v>0</v>
      </c>
      <c r="Y968">
        <f>IF($B$15,_xlfn.IFNA(INDEX('שיפור תמותה'!$A$1:$E$8743,MATCH(U968&amp;V968,'שיפור תמותה'!$C$1:$C$8743,0),IF($B$11="זכר",4,5)),1),0)</f>
        <v>0</v>
      </c>
      <c r="Z968">
        <f>IF($B$15,_xlfn.IFNA(INDEX('שיפור תמותה'!$A$1:$E$8743,MATCH(U968&amp;V968-1,'שיפור תמותה'!$C$1:$C$8743,0),IF($B$11="זכר",4,5)),1),0)</f>
        <v>0</v>
      </c>
      <c r="AA968">
        <f t="shared" si="382"/>
        <v>0</v>
      </c>
      <c r="AB968">
        <f t="shared" si="394"/>
        <v>0</v>
      </c>
      <c r="AC968">
        <f>IF($B$15,_xlfn.IFNA(INDEX(תמותה!$A$1:$E$121,MATCH(U968,תמותה!$A$1:A$121,0),IF($B$11="זכר",3,5)),1),0)</f>
        <v>0</v>
      </c>
      <c r="AD968">
        <f t="shared" si="383"/>
        <v>0</v>
      </c>
      <c r="AE968">
        <f t="shared" si="384"/>
        <v>0</v>
      </c>
      <c r="AF968">
        <f t="shared" si="395"/>
        <v>0</v>
      </c>
      <c r="AG968">
        <f t="shared" si="396"/>
        <v>0</v>
      </c>
      <c r="AH968">
        <f t="shared" si="397"/>
        <v>0</v>
      </c>
      <c r="AI968">
        <f t="shared" si="398"/>
        <v>0</v>
      </c>
      <c r="AJ968">
        <f t="shared" si="399"/>
        <v>0</v>
      </c>
    </row>
    <row r="969" spans="5:36" x14ac:dyDescent="0.2">
      <c r="E969">
        <f t="shared" si="385"/>
        <v>0</v>
      </c>
      <c r="F969">
        <f t="shared" si="375"/>
        <v>0</v>
      </c>
      <c r="G969">
        <f t="shared" si="376"/>
        <v>0</v>
      </c>
      <c r="H969">
        <f t="shared" si="377"/>
        <v>0</v>
      </c>
      <c r="I969">
        <f t="shared" si="386"/>
        <v>0</v>
      </c>
      <c r="J969">
        <f t="shared" si="387"/>
        <v>0</v>
      </c>
      <c r="K969">
        <f t="shared" si="388"/>
        <v>0</v>
      </c>
      <c r="L969">
        <f t="shared" si="389"/>
        <v>0</v>
      </c>
      <c r="M969">
        <f t="shared" si="390"/>
        <v>0</v>
      </c>
      <c r="N969">
        <f t="shared" si="391"/>
        <v>0</v>
      </c>
      <c r="O969">
        <f>IF($B$14,_xlfn.IFNA(INDEX(תמותה!$A$1:$E$121,MATCH(F969,תמותה!$A$1:A$121,0),IF($B$9="זכר",2,4)),1),0)</f>
        <v>0</v>
      </c>
      <c r="P969">
        <f>IF($B$14,_xlfn.IFNA(INDEX('שיפור תמותה'!$A$1:$E$8743,MATCH(F969&amp;G969,'שיפור תמותה'!$C$1:$C$8743,0),IF($B$9="זכר",4,5)),1),0)</f>
        <v>0</v>
      </c>
      <c r="Q969">
        <f>IF($B$14,_xlfn.IFNA(INDEX('שיפור תמותה'!$A$1:$E$8743,MATCH(F969&amp;G969-1,'שיפור תמותה'!$C$1:$C$8743,0),IF($B$9="זכר",4,5)),1),0)</f>
        <v>0</v>
      </c>
      <c r="R969">
        <f t="shared" si="378"/>
        <v>0</v>
      </c>
      <c r="S969">
        <f t="shared" si="379"/>
        <v>0</v>
      </c>
      <c r="T969">
        <f t="shared" si="392"/>
        <v>0</v>
      </c>
      <c r="U969">
        <f t="shared" si="380"/>
        <v>0</v>
      </c>
      <c r="V969">
        <f t="shared" si="381"/>
        <v>0</v>
      </c>
      <c r="W969">
        <f t="shared" si="393"/>
        <v>0</v>
      </c>
      <c r="X969">
        <f>IF($B$15,_xlfn.IFNA(INDEX(תמותה!$A$1:$E$121,MATCH(U969,תמותה!$A$1:A$121,0),IF($B$11="זכר",2,4)),1),0)</f>
        <v>0</v>
      </c>
      <c r="Y969">
        <f>IF($B$15,_xlfn.IFNA(INDEX('שיפור תמותה'!$A$1:$E$8743,MATCH(U969&amp;V969,'שיפור תמותה'!$C$1:$C$8743,0),IF($B$11="זכר",4,5)),1),0)</f>
        <v>0</v>
      </c>
      <c r="Z969">
        <f>IF($B$15,_xlfn.IFNA(INDEX('שיפור תמותה'!$A$1:$E$8743,MATCH(U969&amp;V969-1,'שיפור תמותה'!$C$1:$C$8743,0),IF($B$11="זכר",4,5)),1),0)</f>
        <v>0</v>
      </c>
      <c r="AA969">
        <f t="shared" si="382"/>
        <v>0</v>
      </c>
      <c r="AB969">
        <f t="shared" si="394"/>
        <v>0</v>
      </c>
      <c r="AC969">
        <f>IF($B$15,_xlfn.IFNA(INDEX(תמותה!$A$1:$E$121,MATCH(U969,תמותה!$A$1:A$121,0),IF($B$11="זכר",3,5)),1),0)</f>
        <v>0</v>
      </c>
      <c r="AD969">
        <f t="shared" si="383"/>
        <v>0</v>
      </c>
      <c r="AE969">
        <f t="shared" si="384"/>
        <v>0</v>
      </c>
      <c r="AF969">
        <f t="shared" si="395"/>
        <v>0</v>
      </c>
      <c r="AG969">
        <f t="shared" si="396"/>
        <v>0</v>
      </c>
      <c r="AH969">
        <f t="shared" si="397"/>
        <v>0</v>
      </c>
      <c r="AI969">
        <f t="shared" si="398"/>
        <v>0</v>
      </c>
      <c r="AJ969">
        <f t="shared" si="399"/>
        <v>0</v>
      </c>
    </row>
    <row r="970" spans="5:36" x14ac:dyDescent="0.2">
      <c r="E970">
        <f t="shared" si="385"/>
        <v>0</v>
      </c>
      <c r="F970">
        <f t="shared" si="375"/>
        <v>0</v>
      </c>
      <c r="G970">
        <f t="shared" si="376"/>
        <v>0</v>
      </c>
      <c r="H970">
        <f t="shared" si="377"/>
        <v>0</v>
      </c>
      <c r="I970">
        <f t="shared" si="386"/>
        <v>0</v>
      </c>
      <c r="J970">
        <f t="shared" si="387"/>
        <v>0</v>
      </c>
      <c r="K970">
        <f t="shared" si="388"/>
        <v>0</v>
      </c>
      <c r="L970">
        <f t="shared" si="389"/>
        <v>0</v>
      </c>
      <c r="M970">
        <f t="shared" si="390"/>
        <v>0</v>
      </c>
      <c r="N970">
        <f t="shared" si="391"/>
        <v>0</v>
      </c>
      <c r="O970">
        <f>IF($B$14,_xlfn.IFNA(INDEX(תמותה!$A$1:$E$121,MATCH(F970,תמותה!$A$1:A$121,0),IF($B$9="זכר",2,4)),1),0)</f>
        <v>0</v>
      </c>
      <c r="P970">
        <f>IF($B$14,_xlfn.IFNA(INDEX('שיפור תמותה'!$A$1:$E$8743,MATCH(F970&amp;G970,'שיפור תמותה'!$C$1:$C$8743,0),IF($B$9="זכר",4,5)),1),0)</f>
        <v>0</v>
      </c>
      <c r="Q970">
        <f>IF($B$14,_xlfn.IFNA(INDEX('שיפור תמותה'!$A$1:$E$8743,MATCH(F970&amp;G970-1,'שיפור תמותה'!$C$1:$C$8743,0),IF($B$9="זכר",4,5)),1),0)</f>
        <v>0</v>
      </c>
      <c r="R970">
        <f t="shared" si="378"/>
        <v>0</v>
      </c>
      <c r="S970">
        <f t="shared" si="379"/>
        <v>0</v>
      </c>
      <c r="T970">
        <f t="shared" si="392"/>
        <v>0</v>
      </c>
      <c r="U970">
        <f t="shared" si="380"/>
        <v>0</v>
      </c>
      <c r="V970">
        <f t="shared" si="381"/>
        <v>0</v>
      </c>
      <c r="W970">
        <f t="shared" si="393"/>
        <v>0</v>
      </c>
      <c r="X970">
        <f>IF($B$15,_xlfn.IFNA(INDEX(תמותה!$A$1:$E$121,MATCH(U970,תמותה!$A$1:A$121,0),IF($B$11="זכר",2,4)),1),0)</f>
        <v>0</v>
      </c>
      <c r="Y970">
        <f>IF($B$15,_xlfn.IFNA(INDEX('שיפור תמותה'!$A$1:$E$8743,MATCH(U970&amp;V970,'שיפור תמותה'!$C$1:$C$8743,0),IF($B$11="זכר",4,5)),1),0)</f>
        <v>0</v>
      </c>
      <c r="Z970">
        <f>IF($B$15,_xlfn.IFNA(INDEX('שיפור תמותה'!$A$1:$E$8743,MATCH(U970&amp;V970-1,'שיפור תמותה'!$C$1:$C$8743,0),IF($B$11="זכר",4,5)),1),0)</f>
        <v>0</v>
      </c>
      <c r="AA970">
        <f t="shared" si="382"/>
        <v>0</v>
      </c>
      <c r="AB970">
        <f t="shared" si="394"/>
        <v>0</v>
      </c>
      <c r="AC970">
        <f>IF($B$15,_xlfn.IFNA(INDEX(תמותה!$A$1:$E$121,MATCH(U970,תמותה!$A$1:A$121,0),IF($B$11="זכר",3,5)),1),0)</f>
        <v>0</v>
      </c>
      <c r="AD970">
        <f t="shared" si="383"/>
        <v>0</v>
      </c>
      <c r="AE970">
        <f t="shared" si="384"/>
        <v>0</v>
      </c>
      <c r="AF970">
        <f t="shared" si="395"/>
        <v>0</v>
      </c>
      <c r="AG970">
        <f t="shared" si="396"/>
        <v>0</v>
      </c>
      <c r="AH970">
        <f t="shared" si="397"/>
        <v>0</v>
      </c>
      <c r="AI970">
        <f t="shared" si="398"/>
        <v>0</v>
      </c>
      <c r="AJ970">
        <f t="shared" si="399"/>
        <v>0</v>
      </c>
    </row>
    <row r="971" spans="5:36" x14ac:dyDescent="0.2">
      <c r="E971">
        <f t="shared" si="385"/>
        <v>0</v>
      </c>
      <c r="F971">
        <f t="shared" si="375"/>
        <v>0</v>
      </c>
      <c r="G971">
        <f t="shared" si="376"/>
        <v>0</v>
      </c>
      <c r="H971">
        <f t="shared" si="377"/>
        <v>0</v>
      </c>
      <c r="I971">
        <f t="shared" si="386"/>
        <v>0</v>
      </c>
      <c r="J971">
        <f t="shared" si="387"/>
        <v>0</v>
      </c>
      <c r="K971">
        <f t="shared" si="388"/>
        <v>0</v>
      </c>
      <c r="L971">
        <f t="shared" si="389"/>
        <v>0</v>
      </c>
      <c r="M971">
        <f t="shared" si="390"/>
        <v>0</v>
      </c>
      <c r="N971">
        <f t="shared" si="391"/>
        <v>0</v>
      </c>
      <c r="O971">
        <f>IF($B$14,_xlfn.IFNA(INDEX(תמותה!$A$1:$E$121,MATCH(F971,תמותה!$A$1:A$121,0),IF($B$9="זכר",2,4)),1),0)</f>
        <v>0</v>
      </c>
      <c r="P971">
        <f>IF($B$14,_xlfn.IFNA(INDEX('שיפור תמותה'!$A$1:$E$8743,MATCH(F971&amp;G971,'שיפור תמותה'!$C$1:$C$8743,0),IF($B$9="זכר",4,5)),1),0)</f>
        <v>0</v>
      </c>
      <c r="Q971">
        <f>IF($B$14,_xlfn.IFNA(INDEX('שיפור תמותה'!$A$1:$E$8743,MATCH(F971&amp;G971-1,'שיפור תמותה'!$C$1:$C$8743,0),IF($B$9="זכר",4,5)),1),0)</f>
        <v>0</v>
      </c>
      <c r="R971">
        <f t="shared" si="378"/>
        <v>0</v>
      </c>
      <c r="S971">
        <f t="shared" si="379"/>
        <v>0</v>
      </c>
      <c r="T971">
        <f t="shared" si="392"/>
        <v>0</v>
      </c>
      <c r="U971">
        <f t="shared" si="380"/>
        <v>0</v>
      </c>
      <c r="V971">
        <f t="shared" si="381"/>
        <v>0</v>
      </c>
      <c r="W971">
        <f t="shared" si="393"/>
        <v>0</v>
      </c>
      <c r="X971">
        <f>IF($B$15,_xlfn.IFNA(INDEX(תמותה!$A$1:$E$121,MATCH(U971,תמותה!$A$1:A$121,0),IF($B$11="זכר",2,4)),1),0)</f>
        <v>0</v>
      </c>
      <c r="Y971">
        <f>IF($B$15,_xlfn.IFNA(INDEX('שיפור תמותה'!$A$1:$E$8743,MATCH(U971&amp;V971,'שיפור תמותה'!$C$1:$C$8743,0),IF($B$11="זכר",4,5)),1),0)</f>
        <v>0</v>
      </c>
      <c r="Z971">
        <f>IF($B$15,_xlfn.IFNA(INDEX('שיפור תמותה'!$A$1:$E$8743,MATCH(U971&amp;V971-1,'שיפור תמותה'!$C$1:$C$8743,0),IF($B$11="זכר",4,5)),1),0)</f>
        <v>0</v>
      </c>
      <c r="AA971">
        <f t="shared" si="382"/>
        <v>0</v>
      </c>
      <c r="AB971">
        <f t="shared" si="394"/>
        <v>0</v>
      </c>
      <c r="AC971">
        <f>IF($B$15,_xlfn.IFNA(INDEX(תמותה!$A$1:$E$121,MATCH(U971,תמותה!$A$1:A$121,0),IF($B$11="זכר",3,5)),1),0)</f>
        <v>0</v>
      </c>
      <c r="AD971">
        <f t="shared" si="383"/>
        <v>0</v>
      </c>
      <c r="AE971">
        <f t="shared" si="384"/>
        <v>0</v>
      </c>
      <c r="AF971">
        <f t="shared" si="395"/>
        <v>0</v>
      </c>
      <c r="AG971">
        <f t="shared" si="396"/>
        <v>0</v>
      </c>
      <c r="AH971">
        <f t="shared" si="397"/>
        <v>0</v>
      </c>
      <c r="AI971">
        <f t="shared" si="398"/>
        <v>0</v>
      </c>
      <c r="AJ971">
        <f t="shared" si="399"/>
        <v>0</v>
      </c>
    </row>
    <row r="972" spans="5:36" x14ac:dyDescent="0.2">
      <c r="E972">
        <f t="shared" si="385"/>
        <v>0</v>
      </c>
      <c r="F972">
        <f t="shared" si="375"/>
        <v>0</v>
      </c>
      <c r="G972">
        <f t="shared" si="376"/>
        <v>0</v>
      </c>
      <c r="H972">
        <f t="shared" si="377"/>
        <v>0</v>
      </c>
      <c r="I972">
        <f t="shared" si="386"/>
        <v>0</v>
      </c>
      <c r="J972">
        <f t="shared" si="387"/>
        <v>0</v>
      </c>
      <c r="K972">
        <f t="shared" si="388"/>
        <v>0</v>
      </c>
      <c r="L972">
        <f t="shared" si="389"/>
        <v>0</v>
      </c>
      <c r="M972">
        <f t="shared" si="390"/>
        <v>0</v>
      </c>
      <c r="N972">
        <f t="shared" si="391"/>
        <v>0</v>
      </c>
      <c r="O972">
        <f>IF($B$14,_xlfn.IFNA(INDEX(תמותה!$A$1:$E$121,MATCH(F972,תמותה!$A$1:A$121,0),IF($B$9="זכר",2,4)),1),0)</f>
        <v>0</v>
      </c>
      <c r="P972">
        <f>IF($B$14,_xlfn.IFNA(INDEX('שיפור תמותה'!$A$1:$E$8743,MATCH(F972&amp;G972,'שיפור תמותה'!$C$1:$C$8743,0),IF($B$9="זכר",4,5)),1),0)</f>
        <v>0</v>
      </c>
      <c r="Q972">
        <f>IF($B$14,_xlfn.IFNA(INDEX('שיפור תמותה'!$A$1:$E$8743,MATCH(F972&amp;G972-1,'שיפור תמותה'!$C$1:$C$8743,0),IF($B$9="זכר",4,5)),1),0)</f>
        <v>0</v>
      </c>
      <c r="R972">
        <f t="shared" si="378"/>
        <v>0</v>
      </c>
      <c r="S972">
        <f t="shared" si="379"/>
        <v>0</v>
      </c>
      <c r="T972">
        <f t="shared" si="392"/>
        <v>0</v>
      </c>
      <c r="U972">
        <f t="shared" si="380"/>
        <v>0</v>
      </c>
      <c r="V972">
        <f t="shared" si="381"/>
        <v>0</v>
      </c>
      <c r="W972">
        <f t="shared" si="393"/>
        <v>0</v>
      </c>
      <c r="X972">
        <f>IF($B$15,_xlfn.IFNA(INDEX(תמותה!$A$1:$E$121,MATCH(U972,תמותה!$A$1:A$121,0),IF($B$11="זכר",2,4)),1),0)</f>
        <v>0</v>
      </c>
      <c r="Y972">
        <f>IF($B$15,_xlfn.IFNA(INDEX('שיפור תמותה'!$A$1:$E$8743,MATCH(U972&amp;V972,'שיפור תמותה'!$C$1:$C$8743,0),IF($B$11="זכר",4,5)),1),0)</f>
        <v>0</v>
      </c>
      <c r="Z972">
        <f>IF($B$15,_xlfn.IFNA(INDEX('שיפור תמותה'!$A$1:$E$8743,MATCH(U972&amp;V972-1,'שיפור תמותה'!$C$1:$C$8743,0),IF($B$11="זכר",4,5)),1),0)</f>
        <v>0</v>
      </c>
      <c r="AA972">
        <f t="shared" si="382"/>
        <v>0</v>
      </c>
      <c r="AB972">
        <f t="shared" si="394"/>
        <v>0</v>
      </c>
      <c r="AC972">
        <f>IF($B$15,_xlfn.IFNA(INDEX(תמותה!$A$1:$E$121,MATCH(U972,תמותה!$A$1:A$121,0),IF($B$11="זכר",3,5)),1),0)</f>
        <v>0</v>
      </c>
      <c r="AD972">
        <f t="shared" si="383"/>
        <v>0</v>
      </c>
      <c r="AE972">
        <f t="shared" si="384"/>
        <v>0</v>
      </c>
      <c r="AF972">
        <f t="shared" si="395"/>
        <v>0</v>
      </c>
      <c r="AG972">
        <f t="shared" si="396"/>
        <v>0</v>
      </c>
      <c r="AH972">
        <f t="shared" si="397"/>
        <v>0</v>
      </c>
      <c r="AI972">
        <f t="shared" si="398"/>
        <v>0</v>
      </c>
      <c r="AJ972">
        <f t="shared" si="399"/>
        <v>0</v>
      </c>
    </row>
    <row r="973" spans="5:36" x14ac:dyDescent="0.2">
      <c r="E973">
        <f t="shared" si="385"/>
        <v>0</v>
      </c>
      <c r="F973">
        <f t="shared" si="375"/>
        <v>0</v>
      </c>
      <c r="G973">
        <f t="shared" si="376"/>
        <v>0</v>
      </c>
      <c r="H973">
        <f t="shared" si="377"/>
        <v>0</v>
      </c>
      <c r="I973">
        <f t="shared" si="386"/>
        <v>0</v>
      </c>
      <c r="J973">
        <f t="shared" si="387"/>
        <v>0</v>
      </c>
      <c r="K973">
        <f t="shared" si="388"/>
        <v>0</v>
      </c>
      <c r="L973">
        <f t="shared" si="389"/>
        <v>0</v>
      </c>
      <c r="M973">
        <f t="shared" si="390"/>
        <v>0</v>
      </c>
      <c r="N973">
        <f t="shared" si="391"/>
        <v>0</v>
      </c>
      <c r="O973">
        <f>IF($B$14,_xlfn.IFNA(INDEX(תמותה!$A$1:$E$121,MATCH(F973,תמותה!$A$1:A$121,0),IF($B$9="זכר",2,4)),1),0)</f>
        <v>0</v>
      </c>
      <c r="P973">
        <f>IF($B$14,_xlfn.IFNA(INDEX('שיפור תמותה'!$A$1:$E$8743,MATCH(F973&amp;G973,'שיפור תמותה'!$C$1:$C$8743,0),IF($B$9="זכר",4,5)),1),0)</f>
        <v>0</v>
      </c>
      <c r="Q973">
        <f>IF($B$14,_xlfn.IFNA(INDEX('שיפור תמותה'!$A$1:$E$8743,MATCH(F973&amp;G973-1,'שיפור תמותה'!$C$1:$C$8743,0),IF($B$9="זכר",4,5)),1),0)</f>
        <v>0</v>
      </c>
      <c r="R973">
        <f t="shared" si="378"/>
        <v>0</v>
      </c>
      <c r="S973">
        <f t="shared" si="379"/>
        <v>0</v>
      </c>
      <c r="T973">
        <f t="shared" si="392"/>
        <v>0</v>
      </c>
      <c r="U973">
        <f t="shared" si="380"/>
        <v>0</v>
      </c>
      <c r="V973">
        <f t="shared" si="381"/>
        <v>0</v>
      </c>
      <c r="W973">
        <f t="shared" si="393"/>
        <v>0</v>
      </c>
      <c r="X973">
        <f>IF($B$15,_xlfn.IFNA(INDEX(תמותה!$A$1:$E$121,MATCH(U973,תמותה!$A$1:A$121,0),IF($B$11="זכר",2,4)),1),0)</f>
        <v>0</v>
      </c>
      <c r="Y973">
        <f>IF($B$15,_xlfn.IFNA(INDEX('שיפור תמותה'!$A$1:$E$8743,MATCH(U973&amp;V973,'שיפור תמותה'!$C$1:$C$8743,0),IF($B$11="זכר",4,5)),1),0)</f>
        <v>0</v>
      </c>
      <c r="Z973">
        <f>IF($B$15,_xlfn.IFNA(INDEX('שיפור תמותה'!$A$1:$E$8743,MATCH(U973&amp;V973-1,'שיפור תמותה'!$C$1:$C$8743,0),IF($B$11="זכר",4,5)),1),0)</f>
        <v>0</v>
      </c>
      <c r="AA973">
        <f t="shared" si="382"/>
        <v>0</v>
      </c>
      <c r="AB973">
        <f t="shared" si="394"/>
        <v>0</v>
      </c>
      <c r="AC973">
        <f>IF($B$15,_xlfn.IFNA(INDEX(תמותה!$A$1:$E$121,MATCH(U973,תמותה!$A$1:A$121,0),IF($B$11="זכר",3,5)),1),0)</f>
        <v>0</v>
      </c>
      <c r="AD973">
        <f t="shared" si="383"/>
        <v>0</v>
      </c>
      <c r="AE973">
        <f t="shared" si="384"/>
        <v>0</v>
      </c>
      <c r="AF973">
        <f t="shared" si="395"/>
        <v>0</v>
      </c>
      <c r="AG973">
        <f t="shared" si="396"/>
        <v>0</v>
      </c>
      <c r="AH973">
        <f t="shared" si="397"/>
        <v>0</v>
      </c>
      <c r="AI973">
        <f t="shared" si="398"/>
        <v>0</v>
      </c>
      <c r="AJ973">
        <f t="shared" si="399"/>
        <v>0</v>
      </c>
    </row>
    <row r="974" spans="5:36" x14ac:dyDescent="0.2">
      <c r="E974">
        <f t="shared" si="385"/>
        <v>0</v>
      </c>
      <c r="F974">
        <f t="shared" si="375"/>
        <v>0</v>
      </c>
      <c r="G974">
        <f t="shared" si="376"/>
        <v>0</v>
      </c>
      <c r="H974">
        <f t="shared" si="377"/>
        <v>0</v>
      </c>
      <c r="I974">
        <f t="shared" si="386"/>
        <v>0</v>
      </c>
      <c r="J974">
        <f t="shared" si="387"/>
        <v>0</v>
      </c>
      <c r="K974">
        <f t="shared" si="388"/>
        <v>0</v>
      </c>
      <c r="L974">
        <f t="shared" si="389"/>
        <v>0</v>
      </c>
      <c r="M974">
        <f t="shared" si="390"/>
        <v>0</v>
      </c>
      <c r="N974">
        <f t="shared" si="391"/>
        <v>0</v>
      </c>
      <c r="O974">
        <f>IF($B$14,_xlfn.IFNA(INDEX(תמותה!$A$1:$E$121,MATCH(F974,תמותה!$A$1:A$121,0),IF($B$9="זכר",2,4)),1),0)</f>
        <v>0</v>
      </c>
      <c r="P974">
        <f>IF($B$14,_xlfn.IFNA(INDEX('שיפור תמותה'!$A$1:$E$8743,MATCH(F974&amp;G974,'שיפור תמותה'!$C$1:$C$8743,0),IF($B$9="זכר",4,5)),1),0)</f>
        <v>0</v>
      </c>
      <c r="Q974">
        <f>IF($B$14,_xlfn.IFNA(INDEX('שיפור תמותה'!$A$1:$E$8743,MATCH(F974&amp;G974-1,'שיפור תמותה'!$C$1:$C$8743,0),IF($B$9="זכר",4,5)),1),0)</f>
        <v>0</v>
      </c>
      <c r="R974">
        <f t="shared" si="378"/>
        <v>0</v>
      </c>
      <c r="S974">
        <f t="shared" si="379"/>
        <v>0</v>
      </c>
      <c r="T974">
        <f t="shared" si="392"/>
        <v>0</v>
      </c>
      <c r="U974">
        <f t="shared" si="380"/>
        <v>0</v>
      </c>
      <c r="V974">
        <f t="shared" si="381"/>
        <v>0</v>
      </c>
      <c r="W974">
        <f t="shared" si="393"/>
        <v>0</v>
      </c>
      <c r="X974">
        <f>IF($B$15,_xlfn.IFNA(INDEX(תמותה!$A$1:$E$121,MATCH(U974,תמותה!$A$1:A$121,0),IF($B$11="זכר",2,4)),1),0)</f>
        <v>0</v>
      </c>
      <c r="Y974">
        <f>IF($B$15,_xlfn.IFNA(INDEX('שיפור תמותה'!$A$1:$E$8743,MATCH(U974&amp;V974,'שיפור תמותה'!$C$1:$C$8743,0),IF($B$11="זכר",4,5)),1),0)</f>
        <v>0</v>
      </c>
      <c r="Z974">
        <f>IF($B$15,_xlfn.IFNA(INDEX('שיפור תמותה'!$A$1:$E$8743,MATCH(U974&amp;V974-1,'שיפור תמותה'!$C$1:$C$8743,0),IF($B$11="זכר",4,5)),1),0)</f>
        <v>0</v>
      </c>
      <c r="AA974">
        <f t="shared" si="382"/>
        <v>0</v>
      </c>
      <c r="AB974">
        <f t="shared" si="394"/>
        <v>0</v>
      </c>
      <c r="AC974">
        <f>IF($B$15,_xlfn.IFNA(INDEX(תמותה!$A$1:$E$121,MATCH(U974,תמותה!$A$1:A$121,0),IF($B$11="זכר",3,5)),1),0)</f>
        <v>0</v>
      </c>
      <c r="AD974">
        <f t="shared" si="383"/>
        <v>0</v>
      </c>
      <c r="AE974">
        <f t="shared" si="384"/>
        <v>0</v>
      </c>
      <c r="AF974">
        <f t="shared" si="395"/>
        <v>0</v>
      </c>
      <c r="AG974">
        <f t="shared" si="396"/>
        <v>0</v>
      </c>
      <c r="AH974">
        <f t="shared" si="397"/>
        <v>0</v>
      </c>
      <c r="AI974">
        <f t="shared" si="398"/>
        <v>0</v>
      </c>
      <c r="AJ974">
        <f t="shared" si="399"/>
        <v>0</v>
      </c>
    </row>
    <row r="975" spans="5:36" x14ac:dyDescent="0.2">
      <c r="E975">
        <f t="shared" si="385"/>
        <v>0</v>
      </c>
      <c r="F975">
        <f t="shared" si="375"/>
        <v>0</v>
      </c>
      <c r="G975">
        <f t="shared" si="376"/>
        <v>0</v>
      </c>
      <c r="H975">
        <f t="shared" si="377"/>
        <v>0</v>
      </c>
      <c r="I975">
        <f t="shared" si="386"/>
        <v>0</v>
      </c>
      <c r="J975">
        <f t="shared" si="387"/>
        <v>0</v>
      </c>
      <c r="K975">
        <f t="shared" si="388"/>
        <v>0</v>
      </c>
      <c r="L975">
        <f t="shared" si="389"/>
        <v>0</v>
      </c>
      <c r="M975">
        <f t="shared" si="390"/>
        <v>0</v>
      </c>
      <c r="N975">
        <f t="shared" si="391"/>
        <v>0</v>
      </c>
      <c r="O975">
        <f>IF($B$14,_xlfn.IFNA(INDEX(תמותה!$A$1:$E$121,MATCH(F975,תמותה!$A$1:A$121,0),IF($B$9="זכר",2,4)),1),0)</f>
        <v>0</v>
      </c>
      <c r="P975">
        <f>IF($B$14,_xlfn.IFNA(INDEX('שיפור תמותה'!$A$1:$E$8743,MATCH(F975&amp;G975,'שיפור תמותה'!$C$1:$C$8743,0),IF($B$9="זכר",4,5)),1),0)</f>
        <v>0</v>
      </c>
      <c r="Q975">
        <f>IF($B$14,_xlfn.IFNA(INDEX('שיפור תמותה'!$A$1:$E$8743,MATCH(F975&amp;G975-1,'שיפור תמותה'!$C$1:$C$8743,0),IF($B$9="זכר",4,5)),1),0)</f>
        <v>0</v>
      </c>
      <c r="R975">
        <f t="shared" si="378"/>
        <v>0</v>
      </c>
      <c r="S975">
        <f t="shared" si="379"/>
        <v>0</v>
      </c>
      <c r="T975">
        <f t="shared" si="392"/>
        <v>0</v>
      </c>
      <c r="U975">
        <f t="shared" si="380"/>
        <v>0</v>
      </c>
      <c r="V975">
        <f t="shared" si="381"/>
        <v>0</v>
      </c>
      <c r="W975">
        <f t="shared" si="393"/>
        <v>0</v>
      </c>
      <c r="X975">
        <f>IF($B$15,_xlfn.IFNA(INDEX(תמותה!$A$1:$E$121,MATCH(U975,תמותה!$A$1:A$121,0),IF($B$11="זכר",2,4)),1),0)</f>
        <v>0</v>
      </c>
      <c r="Y975">
        <f>IF($B$15,_xlfn.IFNA(INDEX('שיפור תמותה'!$A$1:$E$8743,MATCH(U975&amp;V975,'שיפור תמותה'!$C$1:$C$8743,0),IF($B$11="זכר",4,5)),1),0)</f>
        <v>0</v>
      </c>
      <c r="Z975">
        <f>IF($B$15,_xlfn.IFNA(INDEX('שיפור תמותה'!$A$1:$E$8743,MATCH(U975&amp;V975-1,'שיפור תמותה'!$C$1:$C$8743,0),IF($B$11="זכר",4,5)),1),0)</f>
        <v>0</v>
      </c>
      <c r="AA975">
        <f t="shared" si="382"/>
        <v>0</v>
      </c>
      <c r="AB975">
        <f t="shared" si="394"/>
        <v>0</v>
      </c>
      <c r="AC975">
        <f>IF($B$15,_xlfn.IFNA(INDEX(תמותה!$A$1:$E$121,MATCH(U975,תמותה!$A$1:A$121,0),IF($B$11="זכר",3,5)),1),0)</f>
        <v>0</v>
      </c>
      <c r="AD975">
        <f t="shared" si="383"/>
        <v>0</v>
      </c>
      <c r="AE975">
        <f t="shared" si="384"/>
        <v>0</v>
      </c>
      <c r="AF975">
        <f t="shared" si="395"/>
        <v>0</v>
      </c>
      <c r="AG975">
        <f t="shared" si="396"/>
        <v>0</v>
      </c>
      <c r="AH975">
        <f t="shared" si="397"/>
        <v>0</v>
      </c>
      <c r="AI975">
        <f t="shared" si="398"/>
        <v>0</v>
      </c>
      <c r="AJ975">
        <f t="shared" si="399"/>
        <v>0</v>
      </c>
    </row>
    <row r="976" spans="5:36" x14ac:dyDescent="0.2">
      <c r="E976">
        <f t="shared" si="385"/>
        <v>0</v>
      </c>
      <c r="F976">
        <f t="shared" si="375"/>
        <v>0</v>
      </c>
      <c r="G976">
        <f t="shared" si="376"/>
        <v>0</v>
      </c>
      <c r="H976">
        <f t="shared" si="377"/>
        <v>0</v>
      </c>
      <c r="I976">
        <f t="shared" si="386"/>
        <v>0</v>
      </c>
      <c r="J976">
        <f t="shared" si="387"/>
        <v>0</v>
      </c>
      <c r="K976">
        <f t="shared" si="388"/>
        <v>0</v>
      </c>
      <c r="L976">
        <f t="shared" si="389"/>
        <v>0</v>
      </c>
      <c r="M976">
        <f t="shared" si="390"/>
        <v>0</v>
      </c>
      <c r="N976">
        <f t="shared" si="391"/>
        <v>0</v>
      </c>
      <c r="O976">
        <f>IF($B$14,_xlfn.IFNA(INDEX(תמותה!$A$1:$E$121,MATCH(F976,תמותה!$A$1:A$121,0),IF($B$9="זכר",2,4)),1),0)</f>
        <v>0</v>
      </c>
      <c r="P976">
        <f>IF($B$14,_xlfn.IFNA(INDEX('שיפור תמותה'!$A$1:$E$8743,MATCH(F976&amp;G976,'שיפור תמותה'!$C$1:$C$8743,0),IF($B$9="זכר",4,5)),1),0)</f>
        <v>0</v>
      </c>
      <c r="Q976">
        <f>IF($B$14,_xlfn.IFNA(INDEX('שיפור תמותה'!$A$1:$E$8743,MATCH(F976&amp;G976-1,'שיפור תמותה'!$C$1:$C$8743,0),IF($B$9="זכר",4,5)),1),0)</f>
        <v>0</v>
      </c>
      <c r="R976">
        <f t="shared" si="378"/>
        <v>0</v>
      </c>
      <c r="S976">
        <f t="shared" si="379"/>
        <v>0</v>
      </c>
      <c r="T976">
        <f t="shared" si="392"/>
        <v>0</v>
      </c>
      <c r="U976">
        <f t="shared" si="380"/>
        <v>0</v>
      </c>
      <c r="V976">
        <f t="shared" si="381"/>
        <v>0</v>
      </c>
      <c r="W976">
        <f t="shared" si="393"/>
        <v>0</v>
      </c>
      <c r="X976">
        <f>IF($B$15,_xlfn.IFNA(INDEX(תמותה!$A$1:$E$121,MATCH(U976,תמותה!$A$1:A$121,0),IF($B$11="זכר",2,4)),1),0)</f>
        <v>0</v>
      </c>
      <c r="Y976">
        <f>IF($B$15,_xlfn.IFNA(INDEX('שיפור תמותה'!$A$1:$E$8743,MATCH(U976&amp;V976,'שיפור תמותה'!$C$1:$C$8743,0),IF($B$11="זכר",4,5)),1),0)</f>
        <v>0</v>
      </c>
      <c r="Z976">
        <f>IF($B$15,_xlfn.IFNA(INDEX('שיפור תמותה'!$A$1:$E$8743,MATCH(U976&amp;V976-1,'שיפור תמותה'!$C$1:$C$8743,0),IF($B$11="זכר",4,5)),1),0)</f>
        <v>0</v>
      </c>
      <c r="AA976">
        <f t="shared" si="382"/>
        <v>0</v>
      </c>
      <c r="AB976">
        <f t="shared" si="394"/>
        <v>0</v>
      </c>
      <c r="AC976">
        <f>IF($B$15,_xlfn.IFNA(INDEX(תמותה!$A$1:$E$121,MATCH(U976,תמותה!$A$1:A$121,0),IF($B$11="זכר",3,5)),1),0)</f>
        <v>0</v>
      </c>
      <c r="AD976">
        <f t="shared" si="383"/>
        <v>0</v>
      </c>
      <c r="AE976">
        <f t="shared" si="384"/>
        <v>0</v>
      </c>
      <c r="AF976">
        <f t="shared" si="395"/>
        <v>0</v>
      </c>
      <c r="AG976">
        <f t="shared" si="396"/>
        <v>0</v>
      </c>
      <c r="AH976">
        <f t="shared" si="397"/>
        <v>0</v>
      </c>
      <c r="AI976">
        <f t="shared" si="398"/>
        <v>0</v>
      </c>
      <c r="AJ976">
        <f t="shared" si="399"/>
        <v>0</v>
      </c>
    </row>
    <row r="977" spans="5:36" x14ac:dyDescent="0.2">
      <c r="E977">
        <f t="shared" si="385"/>
        <v>0</v>
      </c>
      <c r="F977">
        <f t="shared" si="375"/>
        <v>0</v>
      </c>
      <c r="G977">
        <f t="shared" si="376"/>
        <v>0</v>
      </c>
      <c r="H977">
        <f t="shared" si="377"/>
        <v>0</v>
      </c>
      <c r="I977">
        <f t="shared" si="386"/>
        <v>0</v>
      </c>
      <c r="J977">
        <f t="shared" si="387"/>
        <v>0</v>
      </c>
      <c r="K977">
        <f t="shared" si="388"/>
        <v>0</v>
      </c>
      <c r="L977">
        <f t="shared" si="389"/>
        <v>0</v>
      </c>
      <c r="M977">
        <f t="shared" si="390"/>
        <v>0</v>
      </c>
      <c r="N977">
        <f t="shared" si="391"/>
        <v>0</v>
      </c>
      <c r="O977">
        <f>IF($B$14,_xlfn.IFNA(INDEX(תמותה!$A$1:$E$121,MATCH(F977,תמותה!$A$1:A$121,0),IF($B$9="זכר",2,4)),1),0)</f>
        <v>0</v>
      </c>
      <c r="P977">
        <f>IF($B$14,_xlfn.IFNA(INDEX('שיפור תמותה'!$A$1:$E$8743,MATCH(F977&amp;G977,'שיפור תמותה'!$C$1:$C$8743,0),IF($B$9="זכר",4,5)),1),0)</f>
        <v>0</v>
      </c>
      <c r="Q977">
        <f>IF($B$14,_xlfn.IFNA(INDEX('שיפור תמותה'!$A$1:$E$8743,MATCH(F977&amp;G977-1,'שיפור תמותה'!$C$1:$C$8743,0),IF($B$9="זכר",4,5)),1),0)</f>
        <v>0</v>
      </c>
      <c r="R977">
        <f t="shared" si="378"/>
        <v>0</v>
      </c>
      <c r="S977">
        <f t="shared" si="379"/>
        <v>0</v>
      </c>
      <c r="T977">
        <f t="shared" si="392"/>
        <v>0</v>
      </c>
      <c r="U977">
        <f t="shared" si="380"/>
        <v>0</v>
      </c>
      <c r="V977">
        <f t="shared" si="381"/>
        <v>0</v>
      </c>
      <c r="W977">
        <f t="shared" si="393"/>
        <v>0</v>
      </c>
      <c r="X977">
        <f>IF($B$15,_xlfn.IFNA(INDEX(תמותה!$A$1:$E$121,MATCH(U977,תמותה!$A$1:A$121,0),IF($B$11="זכר",2,4)),1),0)</f>
        <v>0</v>
      </c>
      <c r="Y977">
        <f>IF($B$15,_xlfn.IFNA(INDEX('שיפור תמותה'!$A$1:$E$8743,MATCH(U977&amp;V977,'שיפור תמותה'!$C$1:$C$8743,0),IF($B$11="זכר",4,5)),1),0)</f>
        <v>0</v>
      </c>
      <c r="Z977">
        <f>IF($B$15,_xlfn.IFNA(INDEX('שיפור תמותה'!$A$1:$E$8743,MATCH(U977&amp;V977-1,'שיפור תמותה'!$C$1:$C$8743,0),IF($B$11="זכר",4,5)),1),0)</f>
        <v>0</v>
      </c>
      <c r="AA977">
        <f t="shared" si="382"/>
        <v>0</v>
      </c>
      <c r="AB977">
        <f t="shared" si="394"/>
        <v>0</v>
      </c>
      <c r="AC977">
        <f>IF($B$15,_xlfn.IFNA(INDEX(תמותה!$A$1:$E$121,MATCH(U977,תמותה!$A$1:A$121,0),IF($B$11="זכר",3,5)),1),0)</f>
        <v>0</v>
      </c>
      <c r="AD977">
        <f t="shared" si="383"/>
        <v>0</v>
      </c>
      <c r="AE977">
        <f t="shared" si="384"/>
        <v>0</v>
      </c>
      <c r="AF977">
        <f t="shared" si="395"/>
        <v>0</v>
      </c>
      <c r="AG977">
        <f t="shared" si="396"/>
        <v>0</v>
      </c>
      <c r="AH977">
        <f t="shared" si="397"/>
        <v>0</v>
      </c>
      <c r="AI977">
        <f t="shared" si="398"/>
        <v>0</v>
      </c>
      <c r="AJ977">
        <f t="shared" si="399"/>
        <v>0</v>
      </c>
    </row>
    <row r="978" spans="5:36" x14ac:dyDescent="0.2">
      <c r="E978">
        <f t="shared" si="385"/>
        <v>0</v>
      </c>
      <c r="F978">
        <f t="shared" si="375"/>
        <v>0</v>
      </c>
      <c r="G978">
        <f t="shared" si="376"/>
        <v>0</v>
      </c>
      <c r="H978">
        <f t="shared" si="377"/>
        <v>0</v>
      </c>
      <c r="I978">
        <f t="shared" si="386"/>
        <v>0</v>
      </c>
      <c r="J978">
        <f t="shared" si="387"/>
        <v>0</v>
      </c>
      <c r="K978">
        <f t="shared" si="388"/>
        <v>0</v>
      </c>
      <c r="L978">
        <f t="shared" si="389"/>
        <v>0</v>
      </c>
      <c r="M978">
        <f t="shared" si="390"/>
        <v>0</v>
      </c>
      <c r="N978">
        <f t="shared" si="391"/>
        <v>0</v>
      </c>
      <c r="O978">
        <f>IF($B$14,_xlfn.IFNA(INDEX(תמותה!$A$1:$E$121,MATCH(F978,תמותה!$A$1:A$121,0),IF($B$9="זכר",2,4)),1),0)</f>
        <v>0</v>
      </c>
      <c r="P978">
        <f>IF($B$14,_xlfn.IFNA(INDEX('שיפור תמותה'!$A$1:$E$8743,MATCH(F978&amp;G978,'שיפור תמותה'!$C$1:$C$8743,0),IF($B$9="זכר",4,5)),1),0)</f>
        <v>0</v>
      </c>
      <c r="Q978">
        <f>IF($B$14,_xlfn.IFNA(INDEX('שיפור תמותה'!$A$1:$E$8743,MATCH(F978&amp;G978-1,'שיפור תמותה'!$C$1:$C$8743,0),IF($B$9="זכר",4,5)),1),0)</f>
        <v>0</v>
      </c>
      <c r="R978">
        <f t="shared" si="378"/>
        <v>0</v>
      </c>
      <c r="S978">
        <f t="shared" si="379"/>
        <v>0</v>
      </c>
      <c r="T978">
        <f t="shared" si="392"/>
        <v>0</v>
      </c>
      <c r="U978">
        <f t="shared" si="380"/>
        <v>0</v>
      </c>
      <c r="V978">
        <f t="shared" si="381"/>
        <v>0</v>
      </c>
      <c r="W978">
        <f t="shared" si="393"/>
        <v>0</v>
      </c>
      <c r="X978">
        <f>IF($B$15,_xlfn.IFNA(INDEX(תמותה!$A$1:$E$121,MATCH(U978,תמותה!$A$1:A$121,0),IF($B$11="זכר",2,4)),1),0)</f>
        <v>0</v>
      </c>
      <c r="Y978">
        <f>IF($B$15,_xlfn.IFNA(INDEX('שיפור תמותה'!$A$1:$E$8743,MATCH(U978&amp;V978,'שיפור תמותה'!$C$1:$C$8743,0),IF($B$11="זכר",4,5)),1),0)</f>
        <v>0</v>
      </c>
      <c r="Z978">
        <f>IF($B$15,_xlfn.IFNA(INDEX('שיפור תמותה'!$A$1:$E$8743,MATCH(U978&amp;V978-1,'שיפור תמותה'!$C$1:$C$8743,0),IF($B$11="זכר",4,5)),1),0)</f>
        <v>0</v>
      </c>
      <c r="AA978">
        <f t="shared" si="382"/>
        <v>0</v>
      </c>
      <c r="AB978">
        <f t="shared" si="394"/>
        <v>0</v>
      </c>
      <c r="AC978">
        <f>IF($B$15,_xlfn.IFNA(INDEX(תמותה!$A$1:$E$121,MATCH(U978,תמותה!$A$1:A$121,0),IF($B$11="זכר",3,5)),1),0)</f>
        <v>0</v>
      </c>
      <c r="AD978">
        <f t="shared" si="383"/>
        <v>0</v>
      </c>
      <c r="AE978">
        <f t="shared" si="384"/>
        <v>0</v>
      </c>
      <c r="AF978">
        <f t="shared" si="395"/>
        <v>0</v>
      </c>
      <c r="AG978">
        <f t="shared" si="396"/>
        <v>0</v>
      </c>
      <c r="AH978">
        <f t="shared" si="397"/>
        <v>0</v>
      </c>
      <c r="AI978">
        <f t="shared" si="398"/>
        <v>0</v>
      </c>
      <c r="AJ978">
        <f t="shared" si="399"/>
        <v>0</v>
      </c>
    </row>
    <row r="979" spans="5:36" x14ac:dyDescent="0.2">
      <c r="E979">
        <f t="shared" si="385"/>
        <v>0</v>
      </c>
      <c r="F979">
        <f t="shared" si="375"/>
        <v>0</v>
      </c>
      <c r="G979">
        <f t="shared" si="376"/>
        <v>0</v>
      </c>
      <c r="H979">
        <f t="shared" si="377"/>
        <v>0</v>
      </c>
      <c r="I979">
        <f t="shared" si="386"/>
        <v>0</v>
      </c>
      <c r="J979">
        <f t="shared" si="387"/>
        <v>0</v>
      </c>
      <c r="K979">
        <f t="shared" si="388"/>
        <v>0</v>
      </c>
      <c r="L979">
        <f t="shared" si="389"/>
        <v>0</v>
      </c>
      <c r="M979">
        <f t="shared" si="390"/>
        <v>0</v>
      </c>
      <c r="N979">
        <f t="shared" si="391"/>
        <v>0</v>
      </c>
      <c r="O979">
        <f>IF($B$14,_xlfn.IFNA(INDEX(תמותה!$A$1:$E$121,MATCH(F979,תמותה!$A$1:A$121,0),IF($B$9="זכר",2,4)),1),0)</f>
        <v>0</v>
      </c>
      <c r="P979">
        <f>IF($B$14,_xlfn.IFNA(INDEX('שיפור תמותה'!$A$1:$E$8743,MATCH(F979&amp;G979,'שיפור תמותה'!$C$1:$C$8743,0),IF($B$9="זכר",4,5)),1),0)</f>
        <v>0</v>
      </c>
      <c r="Q979">
        <f>IF($B$14,_xlfn.IFNA(INDEX('שיפור תמותה'!$A$1:$E$8743,MATCH(F979&amp;G979-1,'שיפור תמותה'!$C$1:$C$8743,0),IF($B$9="זכר",4,5)),1),0)</f>
        <v>0</v>
      </c>
      <c r="R979">
        <f t="shared" si="378"/>
        <v>0</v>
      </c>
      <c r="S979">
        <f t="shared" si="379"/>
        <v>0</v>
      </c>
      <c r="T979">
        <f t="shared" si="392"/>
        <v>0</v>
      </c>
      <c r="U979">
        <f t="shared" si="380"/>
        <v>0</v>
      </c>
      <c r="V979">
        <f t="shared" si="381"/>
        <v>0</v>
      </c>
      <c r="W979">
        <f t="shared" si="393"/>
        <v>0</v>
      </c>
      <c r="X979">
        <f>IF($B$15,_xlfn.IFNA(INDEX(תמותה!$A$1:$E$121,MATCH(U979,תמותה!$A$1:A$121,0),IF($B$11="זכר",2,4)),1),0)</f>
        <v>0</v>
      </c>
      <c r="Y979">
        <f>IF($B$15,_xlfn.IFNA(INDEX('שיפור תמותה'!$A$1:$E$8743,MATCH(U979&amp;V979,'שיפור תמותה'!$C$1:$C$8743,0),IF($B$11="זכר",4,5)),1),0)</f>
        <v>0</v>
      </c>
      <c r="Z979">
        <f>IF($B$15,_xlfn.IFNA(INDEX('שיפור תמותה'!$A$1:$E$8743,MATCH(U979&amp;V979-1,'שיפור תמותה'!$C$1:$C$8743,0),IF($B$11="זכר",4,5)),1),0)</f>
        <v>0</v>
      </c>
      <c r="AA979">
        <f t="shared" si="382"/>
        <v>0</v>
      </c>
      <c r="AB979">
        <f t="shared" si="394"/>
        <v>0</v>
      </c>
      <c r="AC979">
        <f>IF($B$15,_xlfn.IFNA(INDEX(תמותה!$A$1:$E$121,MATCH(U979,תמותה!$A$1:A$121,0),IF($B$11="זכר",3,5)),1),0)</f>
        <v>0</v>
      </c>
      <c r="AD979">
        <f t="shared" si="383"/>
        <v>0</v>
      </c>
      <c r="AE979">
        <f t="shared" si="384"/>
        <v>0</v>
      </c>
      <c r="AF979">
        <f t="shared" si="395"/>
        <v>0</v>
      </c>
      <c r="AG979">
        <f t="shared" si="396"/>
        <v>0</v>
      </c>
      <c r="AH979">
        <f t="shared" si="397"/>
        <v>0</v>
      </c>
      <c r="AI979">
        <f t="shared" si="398"/>
        <v>0</v>
      </c>
      <c r="AJ979">
        <f t="shared" si="399"/>
        <v>0</v>
      </c>
    </row>
    <row r="980" spans="5:36" x14ac:dyDescent="0.2">
      <c r="E980">
        <f t="shared" si="385"/>
        <v>0</v>
      </c>
      <c r="F980">
        <f t="shared" si="375"/>
        <v>0</v>
      </c>
      <c r="G980">
        <f t="shared" si="376"/>
        <v>0</v>
      </c>
      <c r="H980">
        <f t="shared" si="377"/>
        <v>0</v>
      </c>
      <c r="I980">
        <f t="shared" si="386"/>
        <v>0</v>
      </c>
      <c r="J980">
        <f t="shared" si="387"/>
        <v>0</v>
      </c>
      <c r="K980">
        <f t="shared" si="388"/>
        <v>0</v>
      </c>
      <c r="L980">
        <f t="shared" si="389"/>
        <v>0</v>
      </c>
      <c r="M980">
        <f t="shared" si="390"/>
        <v>0</v>
      </c>
      <c r="N980">
        <f t="shared" si="391"/>
        <v>0</v>
      </c>
      <c r="O980">
        <f>IF($B$14,_xlfn.IFNA(INDEX(תמותה!$A$1:$E$121,MATCH(F980,תמותה!$A$1:A$121,0),IF($B$9="זכר",2,4)),1),0)</f>
        <v>0</v>
      </c>
      <c r="P980">
        <f>IF($B$14,_xlfn.IFNA(INDEX('שיפור תמותה'!$A$1:$E$8743,MATCH(F980&amp;G980,'שיפור תמותה'!$C$1:$C$8743,0),IF($B$9="זכר",4,5)),1),0)</f>
        <v>0</v>
      </c>
      <c r="Q980">
        <f>IF($B$14,_xlfn.IFNA(INDEX('שיפור תמותה'!$A$1:$E$8743,MATCH(F980&amp;G980-1,'שיפור תמותה'!$C$1:$C$8743,0),IF($B$9="זכר",4,5)),1),0)</f>
        <v>0</v>
      </c>
      <c r="R980">
        <f t="shared" si="378"/>
        <v>0</v>
      </c>
      <c r="S980">
        <f t="shared" si="379"/>
        <v>0</v>
      </c>
      <c r="T980">
        <f t="shared" si="392"/>
        <v>0</v>
      </c>
      <c r="U980">
        <f t="shared" si="380"/>
        <v>0</v>
      </c>
      <c r="V980">
        <f t="shared" si="381"/>
        <v>0</v>
      </c>
      <c r="W980">
        <f t="shared" si="393"/>
        <v>0</v>
      </c>
      <c r="X980">
        <f>IF($B$15,_xlfn.IFNA(INDEX(תמותה!$A$1:$E$121,MATCH(U980,תמותה!$A$1:A$121,0),IF($B$11="זכר",2,4)),1),0)</f>
        <v>0</v>
      </c>
      <c r="Y980">
        <f>IF($B$15,_xlfn.IFNA(INDEX('שיפור תמותה'!$A$1:$E$8743,MATCH(U980&amp;V980,'שיפור תמותה'!$C$1:$C$8743,0),IF($B$11="זכר",4,5)),1),0)</f>
        <v>0</v>
      </c>
      <c r="Z980">
        <f>IF($B$15,_xlfn.IFNA(INDEX('שיפור תמותה'!$A$1:$E$8743,MATCH(U980&amp;V980-1,'שיפור תמותה'!$C$1:$C$8743,0),IF($B$11="זכר",4,5)),1),0)</f>
        <v>0</v>
      </c>
      <c r="AA980">
        <f t="shared" si="382"/>
        <v>0</v>
      </c>
      <c r="AB980">
        <f t="shared" si="394"/>
        <v>0</v>
      </c>
      <c r="AC980">
        <f>IF($B$15,_xlfn.IFNA(INDEX(תמותה!$A$1:$E$121,MATCH(U980,תמותה!$A$1:A$121,0),IF($B$11="זכר",3,5)),1),0)</f>
        <v>0</v>
      </c>
      <c r="AD980">
        <f t="shared" si="383"/>
        <v>0</v>
      </c>
      <c r="AE980">
        <f t="shared" si="384"/>
        <v>0</v>
      </c>
      <c r="AF980">
        <f t="shared" si="395"/>
        <v>0</v>
      </c>
      <c r="AG980">
        <f t="shared" si="396"/>
        <v>0</v>
      </c>
      <c r="AH980">
        <f t="shared" si="397"/>
        <v>0</v>
      </c>
      <c r="AI980">
        <f t="shared" si="398"/>
        <v>0</v>
      </c>
      <c r="AJ980">
        <f t="shared" si="399"/>
        <v>0</v>
      </c>
    </row>
    <row r="981" spans="5:36" x14ac:dyDescent="0.2">
      <c r="E981">
        <f t="shared" si="385"/>
        <v>0</v>
      </c>
      <c r="F981">
        <f t="shared" si="375"/>
        <v>0</v>
      </c>
      <c r="G981">
        <f t="shared" si="376"/>
        <v>0</v>
      </c>
      <c r="H981">
        <f t="shared" si="377"/>
        <v>0</v>
      </c>
      <c r="I981">
        <f t="shared" si="386"/>
        <v>0</v>
      </c>
      <c r="J981">
        <f t="shared" si="387"/>
        <v>0</v>
      </c>
      <c r="K981">
        <f t="shared" si="388"/>
        <v>0</v>
      </c>
      <c r="L981">
        <f t="shared" si="389"/>
        <v>0</v>
      </c>
      <c r="M981">
        <f t="shared" si="390"/>
        <v>0</v>
      </c>
      <c r="N981">
        <f t="shared" si="391"/>
        <v>0</v>
      </c>
      <c r="O981">
        <f>IF($B$14,_xlfn.IFNA(INDEX(תמותה!$A$1:$E$121,MATCH(F981,תמותה!$A$1:A$121,0),IF($B$9="זכר",2,4)),1),0)</f>
        <v>0</v>
      </c>
      <c r="P981">
        <f>IF($B$14,_xlfn.IFNA(INDEX('שיפור תמותה'!$A$1:$E$8743,MATCH(F981&amp;G981,'שיפור תמותה'!$C$1:$C$8743,0),IF($B$9="זכר",4,5)),1),0)</f>
        <v>0</v>
      </c>
      <c r="Q981">
        <f>IF($B$14,_xlfn.IFNA(INDEX('שיפור תמותה'!$A$1:$E$8743,MATCH(F981&amp;G981-1,'שיפור תמותה'!$C$1:$C$8743,0),IF($B$9="זכר",4,5)),1),0)</f>
        <v>0</v>
      </c>
      <c r="R981">
        <f t="shared" si="378"/>
        <v>0</v>
      </c>
      <c r="S981">
        <f t="shared" si="379"/>
        <v>0</v>
      </c>
      <c r="T981">
        <f t="shared" si="392"/>
        <v>0</v>
      </c>
      <c r="U981">
        <f t="shared" si="380"/>
        <v>0</v>
      </c>
      <c r="V981">
        <f t="shared" si="381"/>
        <v>0</v>
      </c>
      <c r="W981">
        <f t="shared" si="393"/>
        <v>0</v>
      </c>
      <c r="X981">
        <f>IF($B$15,_xlfn.IFNA(INDEX(תמותה!$A$1:$E$121,MATCH(U981,תמותה!$A$1:A$121,0),IF($B$11="זכר",2,4)),1),0)</f>
        <v>0</v>
      </c>
      <c r="Y981">
        <f>IF($B$15,_xlfn.IFNA(INDEX('שיפור תמותה'!$A$1:$E$8743,MATCH(U981&amp;V981,'שיפור תמותה'!$C$1:$C$8743,0),IF($B$11="זכר",4,5)),1),0)</f>
        <v>0</v>
      </c>
      <c r="Z981">
        <f>IF($B$15,_xlfn.IFNA(INDEX('שיפור תמותה'!$A$1:$E$8743,MATCH(U981&amp;V981-1,'שיפור תמותה'!$C$1:$C$8743,0),IF($B$11="זכר",4,5)),1),0)</f>
        <v>0</v>
      </c>
      <c r="AA981">
        <f t="shared" si="382"/>
        <v>0</v>
      </c>
      <c r="AB981">
        <f t="shared" si="394"/>
        <v>0</v>
      </c>
      <c r="AC981">
        <f>IF($B$15,_xlfn.IFNA(INDEX(תמותה!$A$1:$E$121,MATCH(U981,תמותה!$A$1:A$121,0),IF($B$11="זכר",3,5)),1),0)</f>
        <v>0</v>
      </c>
      <c r="AD981">
        <f t="shared" si="383"/>
        <v>0</v>
      </c>
      <c r="AE981">
        <f t="shared" si="384"/>
        <v>0</v>
      </c>
      <c r="AF981">
        <f t="shared" si="395"/>
        <v>0</v>
      </c>
      <c r="AG981">
        <f t="shared" si="396"/>
        <v>0</v>
      </c>
      <c r="AH981">
        <f t="shared" si="397"/>
        <v>0</v>
      </c>
      <c r="AI981">
        <f t="shared" si="398"/>
        <v>0</v>
      </c>
      <c r="AJ981">
        <f t="shared" si="399"/>
        <v>0</v>
      </c>
    </row>
    <row r="982" spans="5:36" x14ac:dyDescent="0.2">
      <c r="E982">
        <f t="shared" si="385"/>
        <v>0</v>
      </c>
      <c r="F982">
        <f t="shared" si="375"/>
        <v>0</v>
      </c>
      <c r="G982">
        <f t="shared" si="376"/>
        <v>0</v>
      </c>
      <c r="H982">
        <f t="shared" si="377"/>
        <v>0</v>
      </c>
      <c r="I982">
        <f t="shared" si="386"/>
        <v>0</v>
      </c>
      <c r="J982">
        <f t="shared" si="387"/>
        <v>0</v>
      </c>
      <c r="K982">
        <f t="shared" si="388"/>
        <v>0</v>
      </c>
      <c r="L982">
        <f t="shared" si="389"/>
        <v>0</v>
      </c>
      <c r="M982">
        <f t="shared" si="390"/>
        <v>0</v>
      </c>
      <c r="N982">
        <f t="shared" si="391"/>
        <v>0</v>
      </c>
      <c r="O982">
        <f>IF($B$14,_xlfn.IFNA(INDEX(תמותה!$A$1:$E$121,MATCH(F982,תמותה!$A$1:A$121,0),IF($B$9="זכר",2,4)),1),0)</f>
        <v>0</v>
      </c>
      <c r="P982">
        <f>IF($B$14,_xlfn.IFNA(INDEX('שיפור תמותה'!$A$1:$E$8743,MATCH(F982&amp;G982,'שיפור תמותה'!$C$1:$C$8743,0),IF($B$9="זכר",4,5)),1),0)</f>
        <v>0</v>
      </c>
      <c r="Q982">
        <f>IF($B$14,_xlfn.IFNA(INDEX('שיפור תמותה'!$A$1:$E$8743,MATCH(F982&amp;G982-1,'שיפור תמותה'!$C$1:$C$8743,0),IF($B$9="זכר",4,5)),1),0)</f>
        <v>0</v>
      </c>
      <c r="R982">
        <f t="shared" si="378"/>
        <v>0</v>
      </c>
      <c r="S982">
        <f t="shared" si="379"/>
        <v>0</v>
      </c>
      <c r="T982">
        <f t="shared" si="392"/>
        <v>0</v>
      </c>
      <c r="U982">
        <f t="shared" si="380"/>
        <v>0</v>
      </c>
      <c r="V982">
        <f t="shared" si="381"/>
        <v>0</v>
      </c>
      <c r="W982">
        <f t="shared" si="393"/>
        <v>0</v>
      </c>
      <c r="X982">
        <f>IF($B$15,_xlfn.IFNA(INDEX(תמותה!$A$1:$E$121,MATCH(U982,תמותה!$A$1:A$121,0),IF($B$11="זכר",2,4)),1),0)</f>
        <v>0</v>
      </c>
      <c r="Y982">
        <f>IF($B$15,_xlfn.IFNA(INDEX('שיפור תמותה'!$A$1:$E$8743,MATCH(U982&amp;V982,'שיפור תמותה'!$C$1:$C$8743,0),IF($B$11="זכר",4,5)),1),0)</f>
        <v>0</v>
      </c>
      <c r="Z982">
        <f>IF($B$15,_xlfn.IFNA(INDEX('שיפור תמותה'!$A$1:$E$8743,MATCH(U982&amp;V982-1,'שיפור תמותה'!$C$1:$C$8743,0),IF($B$11="זכר",4,5)),1),0)</f>
        <v>0</v>
      </c>
      <c r="AA982">
        <f t="shared" si="382"/>
        <v>0</v>
      </c>
      <c r="AB982">
        <f t="shared" si="394"/>
        <v>0</v>
      </c>
      <c r="AC982">
        <f>IF($B$15,_xlfn.IFNA(INDEX(תמותה!$A$1:$E$121,MATCH(U982,תמותה!$A$1:A$121,0),IF($B$11="זכר",3,5)),1),0)</f>
        <v>0</v>
      </c>
      <c r="AD982">
        <f t="shared" si="383"/>
        <v>0</v>
      </c>
      <c r="AE982">
        <f t="shared" si="384"/>
        <v>0</v>
      </c>
      <c r="AF982">
        <f t="shared" si="395"/>
        <v>0</v>
      </c>
      <c r="AG982">
        <f t="shared" si="396"/>
        <v>0</v>
      </c>
      <c r="AH982">
        <f t="shared" si="397"/>
        <v>0</v>
      </c>
      <c r="AI982">
        <f t="shared" si="398"/>
        <v>0</v>
      </c>
      <c r="AJ982">
        <f t="shared" si="399"/>
        <v>0</v>
      </c>
    </row>
    <row r="983" spans="5:36" x14ac:dyDescent="0.2">
      <c r="E983">
        <f t="shared" si="385"/>
        <v>0</v>
      </c>
      <c r="F983">
        <f t="shared" si="375"/>
        <v>0</v>
      </c>
      <c r="G983">
        <f t="shared" si="376"/>
        <v>0</v>
      </c>
      <c r="H983">
        <f t="shared" si="377"/>
        <v>0</v>
      </c>
      <c r="I983">
        <f t="shared" si="386"/>
        <v>0</v>
      </c>
      <c r="J983">
        <f t="shared" si="387"/>
        <v>0</v>
      </c>
      <c r="K983">
        <f t="shared" si="388"/>
        <v>0</v>
      </c>
      <c r="L983">
        <f t="shared" si="389"/>
        <v>0</v>
      </c>
      <c r="M983">
        <f t="shared" si="390"/>
        <v>0</v>
      </c>
      <c r="N983">
        <f t="shared" si="391"/>
        <v>0</v>
      </c>
      <c r="O983">
        <f>IF($B$14,_xlfn.IFNA(INDEX(תמותה!$A$1:$E$121,MATCH(F983,תמותה!$A$1:A$121,0),IF($B$9="זכר",2,4)),1),0)</f>
        <v>0</v>
      </c>
      <c r="P983">
        <f>IF($B$14,_xlfn.IFNA(INDEX('שיפור תמותה'!$A$1:$E$8743,MATCH(F983&amp;G983,'שיפור תמותה'!$C$1:$C$8743,0),IF($B$9="זכר",4,5)),1),0)</f>
        <v>0</v>
      </c>
      <c r="Q983">
        <f>IF($B$14,_xlfn.IFNA(INDEX('שיפור תמותה'!$A$1:$E$8743,MATCH(F983&amp;G983-1,'שיפור תמותה'!$C$1:$C$8743,0),IF($B$9="זכר",4,5)),1),0)</f>
        <v>0</v>
      </c>
      <c r="R983">
        <f t="shared" si="378"/>
        <v>0</v>
      </c>
      <c r="S983">
        <f t="shared" si="379"/>
        <v>0</v>
      </c>
      <c r="T983">
        <f t="shared" si="392"/>
        <v>0</v>
      </c>
      <c r="U983">
        <f t="shared" si="380"/>
        <v>0</v>
      </c>
      <c r="V983">
        <f t="shared" si="381"/>
        <v>0</v>
      </c>
      <c r="W983">
        <f t="shared" si="393"/>
        <v>0</v>
      </c>
      <c r="X983">
        <f>IF($B$15,_xlfn.IFNA(INDEX(תמותה!$A$1:$E$121,MATCH(U983,תמותה!$A$1:A$121,0),IF($B$11="זכר",2,4)),1),0)</f>
        <v>0</v>
      </c>
      <c r="Y983">
        <f>IF($B$15,_xlfn.IFNA(INDEX('שיפור תמותה'!$A$1:$E$8743,MATCH(U983&amp;V983,'שיפור תמותה'!$C$1:$C$8743,0),IF($B$11="זכר",4,5)),1),0)</f>
        <v>0</v>
      </c>
      <c r="Z983">
        <f>IF($B$15,_xlfn.IFNA(INDEX('שיפור תמותה'!$A$1:$E$8743,MATCH(U983&amp;V983-1,'שיפור תמותה'!$C$1:$C$8743,0),IF($B$11="זכר",4,5)),1),0)</f>
        <v>0</v>
      </c>
      <c r="AA983">
        <f t="shared" si="382"/>
        <v>0</v>
      </c>
      <c r="AB983">
        <f t="shared" si="394"/>
        <v>0</v>
      </c>
      <c r="AC983">
        <f>IF($B$15,_xlfn.IFNA(INDEX(תמותה!$A$1:$E$121,MATCH(U983,תמותה!$A$1:A$121,0),IF($B$11="זכר",3,5)),1),0)</f>
        <v>0</v>
      </c>
      <c r="AD983">
        <f t="shared" si="383"/>
        <v>0</v>
      </c>
      <c r="AE983">
        <f t="shared" si="384"/>
        <v>0</v>
      </c>
      <c r="AF983">
        <f t="shared" si="395"/>
        <v>0</v>
      </c>
      <c r="AG983">
        <f t="shared" si="396"/>
        <v>0</v>
      </c>
      <c r="AH983">
        <f t="shared" si="397"/>
        <v>0</v>
      </c>
      <c r="AI983">
        <f t="shared" si="398"/>
        <v>0</v>
      </c>
      <c r="AJ983">
        <f t="shared" si="399"/>
        <v>0</v>
      </c>
    </row>
    <row r="984" spans="5:36" x14ac:dyDescent="0.2">
      <c r="E984">
        <f t="shared" si="385"/>
        <v>0</v>
      </c>
      <c r="F984">
        <f t="shared" si="375"/>
        <v>0</v>
      </c>
      <c r="G984">
        <f t="shared" si="376"/>
        <v>0</v>
      </c>
      <c r="H984">
        <f t="shared" si="377"/>
        <v>0</v>
      </c>
      <c r="I984">
        <f t="shared" si="386"/>
        <v>0</v>
      </c>
      <c r="J984">
        <f t="shared" si="387"/>
        <v>0</v>
      </c>
      <c r="K984">
        <f t="shared" si="388"/>
        <v>0</v>
      </c>
      <c r="L984">
        <f t="shared" si="389"/>
        <v>0</v>
      </c>
      <c r="M984">
        <f t="shared" si="390"/>
        <v>0</v>
      </c>
      <c r="N984">
        <f t="shared" si="391"/>
        <v>0</v>
      </c>
      <c r="O984">
        <f>IF($B$14,_xlfn.IFNA(INDEX(תמותה!$A$1:$E$121,MATCH(F984,תמותה!$A$1:A$121,0),IF($B$9="זכר",2,4)),1),0)</f>
        <v>0</v>
      </c>
      <c r="P984">
        <f>IF($B$14,_xlfn.IFNA(INDEX('שיפור תמותה'!$A$1:$E$8743,MATCH(F984&amp;G984,'שיפור תמותה'!$C$1:$C$8743,0),IF($B$9="זכר",4,5)),1),0)</f>
        <v>0</v>
      </c>
      <c r="Q984">
        <f>IF($B$14,_xlfn.IFNA(INDEX('שיפור תמותה'!$A$1:$E$8743,MATCH(F984&amp;G984-1,'שיפור תמותה'!$C$1:$C$8743,0),IF($B$9="זכר",4,5)),1),0)</f>
        <v>0</v>
      </c>
      <c r="R984">
        <f t="shared" si="378"/>
        <v>0</v>
      </c>
      <c r="S984">
        <f t="shared" si="379"/>
        <v>0</v>
      </c>
      <c r="T984">
        <f t="shared" si="392"/>
        <v>0</v>
      </c>
      <c r="U984">
        <f t="shared" si="380"/>
        <v>0</v>
      </c>
      <c r="V984">
        <f t="shared" si="381"/>
        <v>0</v>
      </c>
      <c r="W984">
        <f t="shared" si="393"/>
        <v>0</v>
      </c>
      <c r="X984">
        <f>IF($B$15,_xlfn.IFNA(INDEX(תמותה!$A$1:$E$121,MATCH(U984,תמותה!$A$1:A$121,0),IF($B$11="זכר",2,4)),1),0)</f>
        <v>0</v>
      </c>
      <c r="Y984">
        <f>IF($B$15,_xlfn.IFNA(INDEX('שיפור תמותה'!$A$1:$E$8743,MATCH(U984&amp;V984,'שיפור תמותה'!$C$1:$C$8743,0),IF($B$11="זכר",4,5)),1),0)</f>
        <v>0</v>
      </c>
      <c r="Z984">
        <f>IF($B$15,_xlfn.IFNA(INDEX('שיפור תמותה'!$A$1:$E$8743,MATCH(U984&amp;V984-1,'שיפור תמותה'!$C$1:$C$8743,0),IF($B$11="זכר",4,5)),1),0)</f>
        <v>0</v>
      </c>
      <c r="AA984">
        <f t="shared" si="382"/>
        <v>0</v>
      </c>
      <c r="AB984">
        <f t="shared" si="394"/>
        <v>0</v>
      </c>
      <c r="AC984">
        <f>IF($B$15,_xlfn.IFNA(INDEX(תמותה!$A$1:$E$121,MATCH(U984,תמותה!$A$1:A$121,0),IF($B$11="זכר",3,5)),1),0)</f>
        <v>0</v>
      </c>
      <c r="AD984">
        <f t="shared" si="383"/>
        <v>0</v>
      </c>
      <c r="AE984">
        <f t="shared" si="384"/>
        <v>0</v>
      </c>
      <c r="AF984">
        <f t="shared" si="395"/>
        <v>0</v>
      </c>
      <c r="AG984">
        <f t="shared" si="396"/>
        <v>0</v>
      </c>
      <c r="AH984">
        <f t="shared" si="397"/>
        <v>0</v>
      </c>
      <c r="AI984">
        <f t="shared" si="398"/>
        <v>0</v>
      </c>
      <c r="AJ984">
        <f t="shared" si="399"/>
        <v>0</v>
      </c>
    </row>
    <row r="985" spans="5:36" x14ac:dyDescent="0.2">
      <c r="E985">
        <f t="shared" si="385"/>
        <v>0</v>
      </c>
      <c r="F985">
        <f t="shared" si="375"/>
        <v>0</v>
      </c>
      <c r="G985">
        <f t="shared" si="376"/>
        <v>0</v>
      </c>
      <c r="H985">
        <f t="shared" si="377"/>
        <v>0</v>
      </c>
      <c r="I985">
        <f t="shared" si="386"/>
        <v>0</v>
      </c>
      <c r="J985">
        <f t="shared" si="387"/>
        <v>0</v>
      </c>
      <c r="K985">
        <f t="shared" si="388"/>
        <v>0</v>
      </c>
      <c r="L985">
        <f t="shared" si="389"/>
        <v>0</v>
      </c>
      <c r="M985">
        <f t="shared" si="390"/>
        <v>0</v>
      </c>
      <c r="N985">
        <f t="shared" si="391"/>
        <v>0</v>
      </c>
      <c r="O985">
        <f>IF($B$14,_xlfn.IFNA(INDEX(תמותה!$A$1:$E$121,MATCH(F985,תמותה!$A$1:A$121,0),IF($B$9="זכר",2,4)),1),0)</f>
        <v>0</v>
      </c>
      <c r="P985">
        <f>IF($B$14,_xlfn.IFNA(INDEX('שיפור תמותה'!$A$1:$E$8743,MATCH(F985&amp;G985,'שיפור תמותה'!$C$1:$C$8743,0),IF($B$9="זכר",4,5)),1),0)</f>
        <v>0</v>
      </c>
      <c r="Q985">
        <f>IF($B$14,_xlfn.IFNA(INDEX('שיפור תמותה'!$A$1:$E$8743,MATCH(F985&amp;G985-1,'שיפור תמותה'!$C$1:$C$8743,0),IF($B$9="זכר",4,5)),1),0)</f>
        <v>0</v>
      </c>
      <c r="R985">
        <f t="shared" si="378"/>
        <v>0</v>
      </c>
      <c r="S985">
        <f t="shared" si="379"/>
        <v>0</v>
      </c>
      <c r="T985">
        <f t="shared" si="392"/>
        <v>0</v>
      </c>
      <c r="U985">
        <f t="shared" si="380"/>
        <v>0</v>
      </c>
      <c r="V985">
        <f t="shared" si="381"/>
        <v>0</v>
      </c>
      <c r="W985">
        <f t="shared" si="393"/>
        <v>0</v>
      </c>
      <c r="X985">
        <f>IF($B$15,_xlfn.IFNA(INDEX(תמותה!$A$1:$E$121,MATCH(U985,תמותה!$A$1:A$121,0),IF($B$11="זכר",2,4)),1),0)</f>
        <v>0</v>
      </c>
      <c r="Y985">
        <f>IF($B$15,_xlfn.IFNA(INDEX('שיפור תמותה'!$A$1:$E$8743,MATCH(U985&amp;V985,'שיפור תמותה'!$C$1:$C$8743,0),IF($B$11="זכר",4,5)),1),0)</f>
        <v>0</v>
      </c>
      <c r="Z985">
        <f>IF($B$15,_xlfn.IFNA(INDEX('שיפור תמותה'!$A$1:$E$8743,MATCH(U985&amp;V985-1,'שיפור תמותה'!$C$1:$C$8743,0),IF($B$11="זכר",4,5)),1),0)</f>
        <v>0</v>
      </c>
      <c r="AA985">
        <f t="shared" si="382"/>
        <v>0</v>
      </c>
      <c r="AB985">
        <f t="shared" si="394"/>
        <v>0</v>
      </c>
      <c r="AC985">
        <f>IF($B$15,_xlfn.IFNA(INDEX(תמותה!$A$1:$E$121,MATCH(U985,תמותה!$A$1:A$121,0),IF($B$11="זכר",3,5)),1),0)</f>
        <v>0</v>
      </c>
      <c r="AD985">
        <f t="shared" si="383"/>
        <v>0</v>
      </c>
      <c r="AE985">
        <f t="shared" si="384"/>
        <v>0</v>
      </c>
      <c r="AF985">
        <f t="shared" si="395"/>
        <v>0</v>
      </c>
      <c r="AG985">
        <f t="shared" si="396"/>
        <v>0</v>
      </c>
      <c r="AH985">
        <f t="shared" si="397"/>
        <v>0</v>
      </c>
      <c r="AI985">
        <f t="shared" si="398"/>
        <v>0</v>
      </c>
      <c r="AJ985">
        <f t="shared" si="399"/>
        <v>0</v>
      </c>
    </row>
    <row r="986" spans="5:36" x14ac:dyDescent="0.2">
      <c r="E986">
        <f t="shared" si="385"/>
        <v>0</v>
      </c>
      <c r="F986">
        <f t="shared" si="375"/>
        <v>0</v>
      </c>
      <c r="G986">
        <f t="shared" si="376"/>
        <v>0</v>
      </c>
      <c r="H986">
        <f t="shared" si="377"/>
        <v>0</v>
      </c>
      <c r="I986">
        <f t="shared" si="386"/>
        <v>0</v>
      </c>
      <c r="J986">
        <f t="shared" si="387"/>
        <v>0</v>
      </c>
      <c r="K986">
        <f t="shared" si="388"/>
        <v>0</v>
      </c>
      <c r="L986">
        <f t="shared" si="389"/>
        <v>0</v>
      </c>
      <c r="M986">
        <f t="shared" si="390"/>
        <v>0</v>
      </c>
      <c r="N986">
        <f t="shared" si="391"/>
        <v>0</v>
      </c>
      <c r="O986">
        <f>IF($B$14,_xlfn.IFNA(INDEX(תמותה!$A$1:$E$121,MATCH(F986,תמותה!$A$1:A$121,0),IF($B$9="זכר",2,4)),1),0)</f>
        <v>0</v>
      </c>
      <c r="P986">
        <f>IF($B$14,_xlfn.IFNA(INDEX('שיפור תמותה'!$A$1:$E$8743,MATCH(F986&amp;G986,'שיפור תמותה'!$C$1:$C$8743,0),IF($B$9="זכר",4,5)),1),0)</f>
        <v>0</v>
      </c>
      <c r="Q986">
        <f>IF($B$14,_xlfn.IFNA(INDEX('שיפור תמותה'!$A$1:$E$8743,MATCH(F986&amp;G986-1,'שיפור תמותה'!$C$1:$C$8743,0),IF($B$9="זכר",4,5)),1),0)</f>
        <v>0</v>
      </c>
      <c r="R986">
        <f t="shared" si="378"/>
        <v>0</v>
      </c>
      <c r="S986">
        <f t="shared" si="379"/>
        <v>0</v>
      </c>
      <c r="T986">
        <f t="shared" si="392"/>
        <v>0</v>
      </c>
      <c r="U986">
        <f t="shared" si="380"/>
        <v>0</v>
      </c>
      <c r="V986">
        <f t="shared" si="381"/>
        <v>0</v>
      </c>
      <c r="W986">
        <f t="shared" si="393"/>
        <v>0</v>
      </c>
      <c r="X986">
        <f>IF($B$15,_xlfn.IFNA(INDEX(תמותה!$A$1:$E$121,MATCH(U986,תמותה!$A$1:A$121,0),IF($B$11="זכר",2,4)),1),0)</f>
        <v>0</v>
      </c>
      <c r="Y986">
        <f>IF($B$15,_xlfn.IFNA(INDEX('שיפור תמותה'!$A$1:$E$8743,MATCH(U986&amp;V986,'שיפור תמותה'!$C$1:$C$8743,0),IF($B$11="זכר",4,5)),1),0)</f>
        <v>0</v>
      </c>
      <c r="Z986">
        <f>IF($B$15,_xlfn.IFNA(INDEX('שיפור תמותה'!$A$1:$E$8743,MATCH(U986&amp;V986-1,'שיפור תמותה'!$C$1:$C$8743,0),IF($B$11="זכר",4,5)),1),0)</f>
        <v>0</v>
      </c>
      <c r="AA986">
        <f t="shared" si="382"/>
        <v>0</v>
      </c>
      <c r="AB986">
        <f t="shared" si="394"/>
        <v>0</v>
      </c>
      <c r="AC986">
        <f>IF($B$15,_xlfn.IFNA(INDEX(תמותה!$A$1:$E$121,MATCH(U986,תמותה!$A$1:A$121,0),IF($B$11="זכר",3,5)),1),0)</f>
        <v>0</v>
      </c>
      <c r="AD986">
        <f t="shared" si="383"/>
        <v>0</v>
      </c>
      <c r="AE986">
        <f t="shared" si="384"/>
        <v>0</v>
      </c>
      <c r="AF986">
        <f t="shared" si="395"/>
        <v>0</v>
      </c>
      <c r="AG986">
        <f t="shared" si="396"/>
        <v>0</v>
      </c>
      <c r="AH986">
        <f t="shared" si="397"/>
        <v>0</v>
      </c>
      <c r="AI986">
        <f t="shared" si="398"/>
        <v>0</v>
      </c>
      <c r="AJ986">
        <f t="shared" si="399"/>
        <v>0</v>
      </c>
    </row>
    <row r="987" spans="5:36" x14ac:dyDescent="0.2">
      <c r="E987">
        <f t="shared" si="385"/>
        <v>0</v>
      </c>
      <c r="F987">
        <f t="shared" si="375"/>
        <v>0</v>
      </c>
      <c r="G987">
        <f t="shared" si="376"/>
        <v>0</v>
      </c>
      <c r="H987">
        <f t="shared" si="377"/>
        <v>0</v>
      </c>
      <c r="I987">
        <f t="shared" si="386"/>
        <v>0</v>
      </c>
      <c r="J987">
        <f t="shared" si="387"/>
        <v>0</v>
      </c>
      <c r="K987">
        <f t="shared" si="388"/>
        <v>0</v>
      </c>
      <c r="L987">
        <f t="shared" si="389"/>
        <v>0</v>
      </c>
      <c r="M987">
        <f t="shared" si="390"/>
        <v>0</v>
      </c>
      <c r="N987">
        <f t="shared" si="391"/>
        <v>0</v>
      </c>
      <c r="O987">
        <f>IF($B$14,_xlfn.IFNA(INDEX(תמותה!$A$1:$E$121,MATCH(F987,תמותה!$A$1:A$121,0),IF($B$9="זכר",2,4)),1),0)</f>
        <v>0</v>
      </c>
      <c r="P987">
        <f>IF($B$14,_xlfn.IFNA(INDEX('שיפור תמותה'!$A$1:$E$8743,MATCH(F987&amp;G987,'שיפור תמותה'!$C$1:$C$8743,0),IF($B$9="זכר",4,5)),1),0)</f>
        <v>0</v>
      </c>
      <c r="Q987">
        <f>IF($B$14,_xlfn.IFNA(INDEX('שיפור תמותה'!$A$1:$E$8743,MATCH(F987&amp;G987-1,'שיפור תמותה'!$C$1:$C$8743,0),IF($B$9="זכר",4,5)),1),0)</f>
        <v>0</v>
      </c>
      <c r="R987">
        <f t="shared" si="378"/>
        <v>0</v>
      </c>
      <c r="S987">
        <f t="shared" si="379"/>
        <v>0</v>
      </c>
      <c r="T987">
        <f t="shared" si="392"/>
        <v>0</v>
      </c>
      <c r="U987">
        <f t="shared" si="380"/>
        <v>0</v>
      </c>
      <c r="V987">
        <f t="shared" si="381"/>
        <v>0</v>
      </c>
      <c r="W987">
        <f t="shared" si="393"/>
        <v>0</v>
      </c>
      <c r="X987">
        <f>IF($B$15,_xlfn.IFNA(INDEX(תמותה!$A$1:$E$121,MATCH(U987,תמותה!$A$1:A$121,0),IF($B$11="זכר",2,4)),1),0)</f>
        <v>0</v>
      </c>
      <c r="Y987">
        <f>IF($B$15,_xlfn.IFNA(INDEX('שיפור תמותה'!$A$1:$E$8743,MATCH(U987&amp;V987,'שיפור תמותה'!$C$1:$C$8743,0),IF($B$11="זכר",4,5)),1),0)</f>
        <v>0</v>
      </c>
      <c r="Z987">
        <f>IF($B$15,_xlfn.IFNA(INDEX('שיפור תמותה'!$A$1:$E$8743,MATCH(U987&amp;V987-1,'שיפור תמותה'!$C$1:$C$8743,0),IF($B$11="זכר",4,5)),1),0)</f>
        <v>0</v>
      </c>
      <c r="AA987">
        <f t="shared" si="382"/>
        <v>0</v>
      </c>
      <c r="AB987">
        <f t="shared" si="394"/>
        <v>0</v>
      </c>
      <c r="AC987">
        <f>IF($B$15,_xlfn.IFNA(INDEX(תמותה!$A$1:$E$121,MATCH(U987,תמותה!$A$1:A$121,0),IF($B$11="זכר",3,5)),1),0)</f>
        <v>0</v>
      </c>
      <c r="AD987">
        <f t="shared" si="383"/>
        <v>0</v>
      </c>
      <c r="AE987">
        <f t="shared" si="384"/>
        <v>0</v>
      </c>
      <c r="AF987">
        <f t="shared" si="395"/>
        <v>0</v>
      </c>
      <c r="AG987">
        <f t="shared" si="396"/>
        <v>0</v>
      </c>
      <c r="AH987">
        <f t="shared" si="397"/>
        <v>0</v>
      </c>
      <c r="AI987">
        <f t="shared" si="398"/>
        <v>0</v>
      </c>
      <c r="AJ987">
        <f t="shared" si="399"/>
        <v>0</v>
      </c>
    </row>
    <row r="988" spans="5:36" x14ac:dyDescent="0.2">
      <c r="E988">
        <f t="shared" si="385"/>
        <v>0</v>
      </c>
      <c r="F988">
        <f t="shared" si="375"/>
        <v>0</v>
      </c>
      <c r="G988">
        <f t="shared" si="376"/>
        <v>0</v>
      </c>
      <c r="H988">
        <f t="shared" si="377"/>
        <v>0</v>
      </c>
      <c r="I988">
        <f t="shared" si="386"/>
        <v>0</v>
      </c>
      <c r="J988">
        <f t="shared" si="387"/>
        <v>0</v>
      </c>
      <c r="K988">
        <f t="shared" si="388"/>
        <v>0</v>
      </c>
      <c r="L988">
        <f t="shared" si="389"/>
        <v>0</v>
      </c>
      <c r="M988">
        <f t="shared" si="390"/>
        <v>0</v>
      </c>
      <c r="N988">
        <f t="shared" si="391"/>
        <v>0</v>
      </c>
      <c r="O988">
        <f>IF($B$14,_xlfn.IFNA(INDEX(תמותה!$A$1:$E$121,MATCH(F988,תמותה!$A$1:A$121,0),IF($B$9="זכר",2,4)),1),0)</f>
        <v>0</v>
      </c>
      <c r="P988">
        <f>IF($B$14,_xlfn.IFNA(INDEX('שיפור תמותה'!$A$1:$E$8743,MATCH(F988&amp;G988,'שיפור תמותה'!$C$1:$C$8743,0),IF($B$9="זכר",4,5)),1),0)</f>
        <v>0</v>
      </c>
      <c r="Q988">
        <f>IF($B$14,_xlfn.IFNA(INDEX('שיפור תמותה'!$A$1:$E$8743,MATCH(F988&amp;G988-1,'שיפור תמותה'!$C$1:$C$8743,0),IF($B$9="זכר",4,5)),1),0)</f>
        <v>0</v>
      </c>
      <c r="R988">
        <f t="shared" si="378"/>
        <v>0</v>
      </c>
      <c r="S988">
        <f t="shared" si="379"/>
        <v>0</v>
      </c>
      <c r="T988">
        <f t="shared" si="392"/>
        <v>0</v>
      </c>
      <c r="U988">
        <f t="shared" si="380"/>
        <v>0</v>
      </c>
      <c r="V988">
        <f t="shared" si="381"/>
        <v>0</v>
      </c>
      <c r="W988">
        <f t="shared" si="393"/>
        <v>0</v>
      </c>
      <c r="X988">
        <f>IF($B$15,_xlfn.IFNA(INDEX(תמותה!$A$1:$E$121,MATCH(U988,תמותה!$A$1:A$121,0),IF($B$11="זכר",2,4)),1),0)</f>
        <v>0</v>
      </c>
      <c r="Y988">
        <f>IF($B$15,_xlfn.IFNA(INDEX('שיפור תמותה'!$A$1:$E$8743,MATCH(U988&amp;V988,'שיפור תמותה'!$C$1:$C$8743,0),IF($B$11="זכר",4,5)),1),0)</f>
        <v>0</v>
      </c>
      <c r="Z988">
        <f>IF($B$15,_xlfn.IFNA(INDEX('שיפור תמותה'!$A$1:$E$8743,MATCH(U988&amp;V988-1,'שיפור תמותה'!$C$1:$C$8743,0),IF($B$11="זכר",4,5)),1),0)</f>
        <v>0</v>
      </c>
      <c r="AA988">
        <f t="shared" si="382"/>
        <v>0</v>
      </c>
      <c r="AB988">
        <f t="shared" si="394"/>
        <v>0</v>
      </c>
      <c r="AC988">
        <f>IF($B$15,_xlfn.IFNA(INDEX(תמותה!$A$1:$E$121,MATCH(U988,תמותה!$A$1:A$121,0),IF($B$11="זכר",3,5)),1),0)</f>
        <v>0</v>
      </c>
      <c r="AD988">
        <f t="shared" si="383"/>
        <v>0</v>
      </c>
      <c r="AE988">
        <f t="shared" si="384"/>
        <v>0</v>
      </c>
      <c r="AF988">
        <f t="shared" si="395"/>
        <v>0</v>
      </c>
      <c r="AG988">
        <f t="shared" si="396"/>
        <v>0</v>
      </c>
      <c r="AH988">
        <f t="shared" si="397"/>
        <v>0</v>
      </c>
      <c r="AI988">
        <f t="shared" si="398"/>
        <v>0</v>
      </c>
      <c r="AJ988">
        <f t="shared" si="399"/>
        <v>0</v>
      </c>
    </row>
    <row r="989" spans="5:36" x14ac:dyDescent="0.2">
      <c r="E989">
        <f t="shared" si="385"/>
        <v>0</v>
      </c>
      <c r="F989">
        <f t="shared" si="375"/>
        <v>0</v>
      </c>
      <c r="G989">
        <f t="shared" si="376"/>
        <v>0</v>
      </c>
      <c r="H989">
        <f t="shared" si="377"/>
        <v>0</v>
      </c>
      <c r="I989">
        <f t="shared" si="386"/>
        <v>0</v>
      </c>
      <c r="J989">
        <f t="shared" si="387"/>
        <v>0</v>
      </c>
      <c r="K989">
        <f t="shared" si="388"/>
        <v>0</v>
      </c>
      <c r="L989">
        <f t="shared" si="389"/>
        <v>0</v>
      </c>
      <c r="M989">
        <f t="shared" si="390"/>
        <v>0</v>
      </c>
      <c r="N989">
        <f t="shared" si="391"/>
        <v>0</v>
      </c>
      <c r="O989">
        <f>IF($B$14,_xlfn.IFNA(INDEX(תמותה!$A$1:$E$121,MATCH(F989,תמותה!$A$1:A$121,0),IF($B$9="זכר",2,4)),1),0)</f>
        <v>0</v>
      </c>
      <c r="P989">
        <f>IF($B$14,_xlfn.IFNA(INDEX('שיפור תמותה'!$A$1:$E$8743,MATCH(F989&amp;G989,'שיפור תמותה'!$C$1:$C$8743,0),IF($B$9="זכר",4,5)),1),0)</f>
        <v>0</v>
      </c>
      <c r="Q989">
        <f>IF($B$14,_xlfn.IFNA(INDEX('שיפור תמותה'!$A$1:$E$8743,MATCH(F989&amp;G989-1,'שיפור תמותה'!$C$1:$C$8743,0),IF($B$9="זכר",4,5)),1),0)</f>
        <v>0</v>
      </c>
      <c r="R989">
        <f t="shared" si="378"/>
        <v>0</v>
      </c>
      <c r="S989">
        <f t="shared" si="379"/>
        <v>0</v>
      </c>
      <c r="T989">
        <f t="shared" si="392"/>
        <v>0</v>
      </c>
      <c r="U989">
        <f t="shared" si="380"/>
        <v>0</v>
      </c>
      <c r="V989">
        <f t="shared" si="381"/>
        <v>0</v>
      </c>
      <c r="W989">
        <f t="shared" si="393"/>
        <v>0</v>
      </c>
      <c r="X989">
        <f>IF($B$15,_xlfn.IFNA(INDEX(תמותה!$A$1:$E$121,MATCH(U989,תמותה!$A$1:A$121,0),IF($B$11="זכר",2,4)),1),0)</f>
        <v>0</v>
      </c>
      <c r="Y989">
        <f>IF($B$15,_xlfn.IFNA(INDEX('שיפור תמותה'!$A$1:$E$8743,MATCH(U989&amp;V989,'שיפור תמותה'!$C$1:$C$8743,0),IF($B$11="זכר",4,5)),1),0)</f>
        <v>0</v>
      </c>
      <c r="Z989">
        <f>IF($B$15,_xlfn.IFNA(INDEX('שיפור תמותה'!$A$1:$E$8743,MATCH(U989&amp;V989-1,'שיפור תמותה'!$C$1:$C$8743,0),IF($B$11="זכר",4,5)),1),0)</f>
        <v>0</v>
      </c>
      <c r="AA989">
        <f t="shared" si="382"/>
        <v>0</v>
      </c>
      <c r="AB989">
        <f t="shared" si="394"/>
        <v>0</v>
      </c>
      <c r="AC989">
        <f>IF($B$15,_xlfn.IFNA(INDEX(תמותה!$A$1:$E$121,MATCH(U989,תמותה!$A$1:A$121,0),IF($B$11="זכר",3,5)),1),0)</f>
        <v>0</v>
      </c>
      <c r="AD989">
        <f t="shared" si="383"/>
        <v>0</v>
      </c>
      <c r="AE989">
        <f t="shared" si="384"/>
        <v>0</v>
      </c>
      <c r="AF989">
        <f t="shared" si="395"/>
        <v>0</v>
      </c>
      <c r="AG989">
        <f t="shared" si="396"/>
        <v>0</v>
      </c>
      <c r="AH989">
        <f t="shared" si="397"/>
        <v>0</v>
      </c>
      <c r="AI989">
        <f t="shared" si="398"/>
        <v>0</v>
      </c>
      <c r="AJ989">
        <f t="shared" si="399"/>
        <v>0</v>
      </c>
    </row>
    <row r="990" spans="5:36" x14ac:dyDescent="0.2">
      <c r="E990">
        <f t="shared" si="385"/>
        <v>0</v>
      </c>
      <c r="F990">
        <f t="shared" si="375"/>
        <v>0</v>
      </c>
      <c r="G990">
        <f t="shared" si="376"/>
        <v>0</v>
      </c>
      <c r="H990">
        <f t="shared" si="377"/>
        <v>0</v>
      </c>
      <c r="I990">
        <f t="shared" si="386"/>
        <v>0</v>
      </c>
      <c r="J990">
        <f t="shared" si="387"/>
        <v>0</v>
      </c>
      <c r="K990">
        <f t="shared" si="388"/>
        <v>0</v>
      </c>
      <c r="L990">
        <f t="shared" si="389"/>
        <v>0</v>
      </c>
      <c r="M990">
        <f t="shared" si="390"/>
        <v>0</v>
      </c>
      <c r="N990">
        <f t="shared" si="391"/>
        <v>0</v>
      </c>
      <c r="O990">
        <f>IF($B$14,_xlfn.IFNA(INDEX(תמותה!$A$1:$E$121,MATCH(F990,תמותה!$A$1:A$121,0),IF($B$9="זכר",2,4)),1),0)</f>
        <v>0</v>
      </c>
      <c r="P990">
        <f>IF($B$14,_xlfn.IFNA(INDEX('שיפור תמותה'!$A$1:$E$8743,MATCH(F990&amp;G990,'שיפור תמותה'!$C$1:$C$8743,0),IF($B$9="זכר",4,5)),1),0)</f>
        <v>0</v>
      </c>
      <c r="Q990">
        <f>IF($B$14,_xlfn.IFNA(INDEX('שיפור תמותה'!$A$1:$E$8743,MATCH(F990&amp;G990-1,'שיפור תמותה'!$C$1:$C$8743,0),IF($B$9="זכר",4,5)),1),0)</f>
        <v>0</v>
      </c>
      <c r="R990">
        <f t="shared" si="378"/>
        <v>0</v>
      </c>
      <c r="S990">
        <f t="shared" si="379"/>
        <v>0</v>
      </c>
      <c r="T990">
        <f t="shared" si="392"/>
        <v>0</v>
      </c>
      <c r="U990">
        <f t="shared" si="380"/>
        <v>0</v>
      </c>
      <c r="V990">
        <f t="shared" si="381"/>
        <v>0</v>
      </c>
      <c r="W990">
        <f t="shared" si="393"/>
        <v>0</v>
      </c>
      <c r="X990">
        <f>IF($B$15,_xlfn.IFNA(INDEX(תמותה!$A$1:$E$121,MATCH(U990,תמותה!$A$1:A$121,0),IF($B$11="זכר",2,4)),1),0)</f>
        <v>0</v>
      </c>
      <c r="Y990">
        <f>IF($B$15,_xlfn.IFNA(INDEX('שיפור תמותה'!$A$1:$E$8743,MATCH(U990&amp;V990,'שיפור תמותה'!$C$1:$C$8743,0),IF($B$11="זכר",4,5)),1),0)</f>
        <v>0</v>
      </c>
      <c r="Z990">
        <f>IF($B$15,_xlfn.IFNA(INDEX('שיפור תמותה'!$A$1:$E$8743,MATCH(U990&amp;V990-1,'שיפור תמותה'!$C$1:$C$8743,0),IF($B$11="זכר",4,5)),1),0)</f>
        <v>0</v>
      </c>
      <c r="AA990">
        <f t="shared" si="382"/>
        <v>0</v>
      </c>
      <c r="AB990">
        <f t="shared" si="394"/>
        <v>0</v>
      </c>
      <c r="AC990">
        <f>IF($B$15,_xlfn.IFNA(INDEX(תמותה!$A$1:$E$121,MATCH(U990,תמותה!$A$1:A$121,0),IF($B$11="זכר",3,5)),1),0)</f>
        <v>0</v>
      </c>
      <c r="AD990">
        <f t="shared" si="383"/>
        <v>0</v>
      </c>
      <c r="AE990">
        <f t="shared" si="384"/>
        <v>0</v>
      </c>
      <c r="AF990">
        <f t="shared" si="395"/>
        <v>0</v>
      </c>
      <c r="AG990">
        <f t="shared" si="396"/>
        <v>0</v>
      </c>
      <c r="AH990">
        <f t="shared" si="397"/>
        <v>0</v>
      </c>
      <c r="AI990">
        <f t="shared" si="398"/>
        <v>0</v>
      </c>
      <c r="AJ990">
        <f t="shared" si="399"/>
        <v>0</v>
      </c>
    </row>
    <row r="991" spans="5:36" x14ac:dyDescent="0.2">
      <c r="E991">
        <f t="shared" si="385"/>
        <v>0</v>
      </c>
      <c r="F991">
        <f t="shared" si="375"/>
        <v>0</v>
      </c>
      <c r="G991">
        <f t="shared" si="376"/>
        <v>0</v>
      </c>
      <c r="H991">
        <f t="shared" si="377"/>
        <v>0</v>
      </c>
      <c r="I991">
        <f t="shared" si="386"/>
        <v>0</v>
      </c>
      <c r="J991">
        <f t="shared" si="387"/>
        <v>0</v>
      </c>
      <c r="K991">
        <f t="shared" si="388"/>
        <v>0</v>
      </c>
      <c r="L991">
        <f t="shared" si="389"/>
        <v>0</v>
      </c>
      <c r="M991">
        <f t="shared" si="390"/>
        <v>0</v>
      </c>
      <c r="N991">
        <f t="shared" si="391"/>
        <v>0</v>
      </c>
      <c r="O991">
        <f>IF($B$14,_xlfn.IFNA(INDEX(תמותה!$A$1:$E$121,MATCH(F991,תמותה!$A$1:A$121,0),IF($B$9="זכר",2,4)),1),0)</f>
        <v>0</v>
      </c>
      <c r="P991">
        <f>IF($B$14,_xlfn.IFNA(INDEX('שיפור תמותה'!$A$1:$E$8743,MATCH(F991&amp;G991,'שיפור תמותה'!$C$1:$C$8743,0),IF($B$9="זכר",4,5)),1),0)</f>
        <v>0</v>
      </c>
      <c r="Q991">
        <f>IF($B$14,_xlfn.IFNA(INDEX('שיפור תמותה'!$A$1:$E$8743,MATCH(F991&amp;G991-1,'שיפור תמותה'!$C$1:$C$8743,0),IF($B$9="זכר",4,5)),1),0)</f>
        <v>0</v>
      </c>
      <c r="R991">
        <f t="shared" si="378"/>
        <v>0</v>
      </c>
      <c r="S991">
        <f t="shared" si="379"/>
        <v>0</v>
      </c>
      <c r="T991">
        <f t="shared" si="392"/>
        <v>0</v>
      </c>
      <c r="U991">
        <f t="shared" si="380"/>
        <v>0</v>
      </c>
      <c r="V991">
        <f t="shared" si="381"/>
        <v>0</v>
      </c>
      <c r="W991">
        <f t="shared" si="393"/>
        <v>0</v>
      </c>
      <c r="X991">
        <f>IF($B$15,_xlfn.IFNA(INDEX(תמותה!$A$1:$E$121,MATCH(U991,תמותה!$A$1:A$121,0),IF($B$11="זכר",2,4)),1),0)</f>
        <v>0</v>
      </c>
      <c r="Y991">
        <f>IF($B$15,_xlfn.IFNA(INDEX('שיפור תמותה'!$A$1:$E$8743,MATCH(U991&amp;V991,'שיפור תמותה'!$C$1:$C$8743,0),IF($B$11="זכר",4,5)),1),0)</f>
        <v>0</v>
      </c>
      <c r="Z991">
        <f>IF($B$15,_xlfn.IFNA(INDEX('שיפור תמותה'!$A$1:$E$8743,MATCH(U991&amp;V991-1,'שיפור תמותה'!$C$1:$C$8743,0),IF($B$11="זכר",4,5)),1),0)</f>
        <v>0</v>
      </c>
      <c r="AA991">
        <f t="shared" si="382"/>
        <v>0</v>
      </c>
      <c r="AB991">
        <f t="shared" si="394"/>
        <v>0</v>
      </c>
      <c r="AC991">
        <f>IF($B$15,_xlfn.IFNA(INDEX(תמותה!$A$1:$E$121,MATCH(U991,תמותה!$A$1:A$121,0),IF($B$11="זכר",3,5)),1),0)</f>
        <v>0</v>
      </c>
      <c r="AD991">
        <f t="shared" si="383"/>
        <v>0</v>
      </c>
      <c r="AE991">
        <f t="shared" si="384"/>
        <v>0</v>
      </c>
      <c r="AF991">
        <f t="shared" si="395"/>
        <v>0</v>
      </c>
      <c r="AG991">
        <f t="shared" si="396"/>
        <v>0</v>
      </c>
      <c r="AH991">
        <f t="shared" si="397"/>
        <v>0</v>
      </c>
      <c r="AI991">
        <f t="shared" si="398"/>
        <v>0</v>
      </c>
      <c r="AJ991">
        <f t="shared" si="399"/>
        <v>0</v>
      </c>
    </row>
    <row r="992" spans="5:36" x14ac:dyDescent="0.2">
      <c r="E992">
        <f t="shared" si="385"/>
        <v>0</v>
      </c>
      <c r="F992">
        <f t="shared" si="375"/>
        <v>0</v>
      </c>
      <c r="G992">
        <f t="shared" si="376"/>
        <v>0</v>
      </c>
      <c r="H992">
        <f t="shared" si="377"/>
        <v>0</v>
      </c>
      <c r="I992">
        <f t="shared" si="386"/>
        <v>0</v>
      </c>
      <c r="J992">
        <f t="shared" si="387"/>
        <v>0</v>
      </c>
      <c r="K992">
        <f t="shared" si="388"/>
        <v>0</v>
      </c>
      <c r="L992">
        <f t="shared" si="389"/>
        <v>0</v>
      </c>
      <c r="M992">
        <f t="shared" si="390"/>
        <v>0</v>
      </c>
      <c r="N992">
        <f t="shared" si="391"/>
        <v>0</v>
      </c>
      <c r="O992">
        <f>IF($B$14,_xlfn.IFNA(INDEX(תמותה!$A$1:$E$121,MATCH(F992,תמותה!$A$1:A$121,0),IF($B$9="זכר",2,4)),1),0)</f>
        <v>0</v>
      </c>
      <c r="P992">
        <f>IF($B$14,_xlfn.IFNA(INDEX('שיפור תמותה'!$A$1:$E$8743,MATCH(F992&amp;G992,'שיפור תמותה'!$C$1:$C$8743,0),IF($B$9="זכר",4,5)),1),0)</f>
        <v>0</v>
      </c>
      <c r="Q992">
        <f>IF($B$14,_xlfn.IFNA(INDEX('שיפור תמותה'!$A$1:$E$8743,MATCH(F992&amp;G992-1,'שיפור תמותה'!$C$1:$C$8743,0),IF($B$9="זכר",4,5)),1),0)</f>
        <v>0</v>
      </c>
      <c r="R992">
        <f t="shared" si="378"/>
        <v>0</v>
      </c>
      <c r="S992">
        <f t="shared" si="379"/>
        <v>0</v>
      </c>
      <c r="T992">
        <f t="shared" si="392"/>
        <v>0</v>
      </c>
      <c r="U992">
        <f t="shared" si="380"/>
        <v>0</v>
      </c>
      <c r="V992">
        <f t="shared" si="381"/>
        <v>0</v>
      </c>
      <c r="W992">
        <f t="shared" si="393"/>
        <v>0</v>
      </c>
      <c r="X992">
        <f>IF($B$15,_xlfn.IFNA(INDEX(תמותה!$A$1:$E$121,MATCH(U992,תמותה!$A$1:A$121,0),IF($B$11="זכר",2,4)),1),0)</f>
        <v>0</v>
      </c>
      <c r="Y992">
        <f>IF($B$15,_xlfn.IFNA(INDEX('שיפור תמותה'!$A$1:$E$8743,MATCH(U992&amp;V992,'שיפור תמותה'!$C$1:$C$8743,0),IF($B$11="זכר",4,5)),1),0)</f>
        <v>0</v>
      </c>
      <c r="Z992">
        <f>IF($B$15,_xlfn.IFNA(INDEX('שיפור תמותה'!$A$1:$E$8743,MATCH(U992&amp;V992-1,'שיפור תמותה'!$C$1:$C$8743,0),IF($B$11="זכר",4,5)),1),0)</f>
        <v>0</v>
      </c>
      <c r="AA992">
        <f t="shared" si="382"/>
        <v>0</v>
      </c>
      <c r="AB992">
        <f t="shared" si="394"/>
        <v>0</v>
      </c>
      <c r="AC992">
        <f>IF($B$15,_xlfn.IFNA(INDEX(תמותה!$A$1:$E$121,MATCH(U992,תמותה!$A$1:A$121,0),IF($B$11="זכר",3,5)),1),0)</f>
        <v>0</v>
      </c>
      <c r="AD992">
        <f t="shared" si="383"/>
        <v>0</v>
      </c>
      <c r="AE992">
        <f t="shared" si="384"/>
        <v>0</v>
      </c>
      <c r="AF992">
        <f t="shared" si="395"/>
        <v>0</v>
      </c>
      <c r="AG992">
        <f t="shared" si="396"/>
        <v>0</v>
      </c>
      <c r="AH992">
        <f t="shared" si="397"/>
        <v>0</v>
      </c>
      <c r="AI992">
        <f t="shared" si="398"/>
        <v>0</v>
      </c>
      <c r="AJ992">
        <f t="shared" si="399"/>
        <v>0</v>
      </c>
    </row>
    <row r="993" spans="5:36" x14ac:dyDescent="0.2">
      <c r="E993">
        <f t="shared" si="385"/>
        <v>0</v>
      </c>
      <c r="F993">
        <f t="shared" si="375"/>
        <v>0</v>
      </c>
      <c r="G993">
        <f t="shared" si="376"/>
        <v>0</v>
      </c>
      <c r="H993">
        <f t="shared" si="377"/>
        <v>0</v>
      </c>
      <c r="I993">
        <f t="shared" si="386"/>
        <v>0</v>
      </c>
      <c r="J993">
        <f t="shared" si="387"/>
        <v>0</v>
      </c>
      <c r="K993">
        <f t="shared" si="388"/>
        <v>0</v>
      </c>
      <c r="L993">
        <f t="shared" si="389"/>
        <v>0</v>
      </c>
      <c r="M993">
        <f t="shared" si="390"/>
        <v>0</v>
      </c>
      <c r="N993">
        <f t="shared" si="391"/>
        <v>0</v>
      </c>
      <c r="O993">
        <f>IF($B$14,_xlfn.IFNA(INDEX(תמותה!$A$1:$E$121,MATCH(F993,תמותה!$A$1:A$121,0),IF($B$9="זכר",2,4)),1),0)</f>
        <v>0</v>
      </c>
      <c r="P993">
        <f>IF($B$14,_xlfn.IFNA(INDEX('שיפור תמותה'!$A$1:$E$8743,MATCH(F993&amp;G993,'שיפור תמותה'!$C$1:$C$8743,0),IF($B$9="זכר",4,5)),1),0)</f>
        <v>0</v>
      </c>
      <c r="Q993">
        <f>IF($B$14,_xlfn.IFNA(INDEX('שיפור תמותה'!$A$1:$E$8743,MATCH(F993&amp;G993-1,'שיפור תמותה'!$C$1:$C$8743,0),IF($B$9="זכר",4,5)),1),0)</f>
        <v>0</v>
      </c>
      <c r="R993">
        <f t="shared" si="378"/>
        <v>0</v>
      </c>
      <c r="S993">
        <f t="shared" si="379"/>
        <v>0</v>
      </c>
      <c r="T993">
        <f t="shared" si="392"/>
        <v>0</v>
      </c>
      <c r="U993">
        <f t="shared" si="380"/>
        <v>0</v>
      </c>
      <c r="V993">
        <f t="shared" si="381"/>
        <v>0</v>
      </c>
      <c r="W993">
        <f t="shared" si="393"/>
        <v>0</v>
      </c>
      <c r="X993">
        <f>IF($B$15,_xlfn.IFNA(INDEX(תמותה!$A$1:$E$121,MATCH(U993,תמותה!$A$1:A$121,0),IF($B$11="זכר",2,4)),1),0)</f>
        <v>0</v>
      </c>
      <c r="Y993">
        <f>IF($B$15,_xlfn.IFNA(INDEX('שיפור תמותה'!$A$1:$E$8743,MATCH(U993&amp;V993,'שיפור תמותה'!$C$1:$C$8743,0),IF($B$11="זכר",4,5)),1),0)</f>
        <v>0</v>
      </c>
      <c r="Z993">
        <f>IF($B$15,_xlfn.IFNA(INDEX('שיפור תמותה'!$A$1:$E$8743,MATCH(U993&amp;V993-1,'שיפור תמותה'!$C$1:$C$8743,0),IF($B$11="זכר",4,5)),1),0)</f>
        <v>0</v>
      </c>
      <c r="AA993">
        <f t="shared" si="382"/>
        <v>0</v>
      </c>
      <c r="AB993">
        <f t="shared" si="394"/>
        <v>0</v>
      </c>
      <c r="AC993">
        <f>IF($B$15,_xlfn.IFNA(INDEX(תמותה!$A$1:$E$121,MATCH(U993,תמותה!$A$1:A$121,0),IF($B$11="זכר",3,5)),1),0)</f>
        <v>0</v>
      </c>
      <c r="AD993">
        <f t="shared" si="383"/>
        <v>0</v>
      </c>
      <c r="AE993">
        <f t="shared" si="384"/>
        <v>0</v>
      </c>
      <c r="AF993">
        <f t="shared" si="395"/>
        <v>0</v>
      </c>
      <c r="AG993">
        <f t="shared" si="396"/>
        <v>0</v>
      </c>
      <c r="AH993">
        <f t="shared" si="397"/>
        <v>0</v>
      </c>
      <c r="AI993">
        <f t="shared" si="398"/>
        <v>0</v>
      </c>
      <c r="AJ993">
        <f t="shared" si="399"/>
        <v>0</v>
      </c>
    </row>
    <row r="994" spans="5:36" x14ac:dyDescent="0.2">
      <c r="E994">
        <f t="shared" si="385"/>
        <v>0</v>
      </c>
      <c r="F994">
        <f t="shared" si="375"/>
        <v>0</v>
      </c>
      <c r="G994">
        <f t="shared" si="376"/>
        <v>0</v>
      </c>
      <c r="H994">
        <f t="shared" si="377"/>
        <v>0</v>
      </c>
      <c r="I994">
        <f t="shared" si="386"/>
        <v>0</v>
      </c>
      <c r="J994">
        <f t="shared" si="387"/>
        <v>0</v>
      </c>
      <c r="K994">
        <f t="shared" si="388"/>
        <v>0</v>
      </c>
      <c r="L994">
        <f t="shared" si="389"/>
        <v>0</v>
      </c>
      <c r="M994">
        <f t="shared" si="390"/>
        <v>0</v>
      </c>
      <c r="N994">
        <f t="shared" si="391"/>
        <v>0</v>
      </c>
      <c r="O994">
        <f>IF($B$14,_xlfn.IFNA(INDEX(תמותה!$A$1:$E$121,MATCH(F994,תמותה!$A$1:A$121,0),IF($B$9="זכר",2,4)),1),0)</f>
        <v>0</v>
      </c>
      <c r="P994">
        <f>IF($B$14,_xlfn.IFNA(INDEX('שיפור תמותה'!$A$1:$E$8743,MATCH(F994&amp;G994,'שיפור תמותה'!$C$1:$C$8743,0),IF($B$9="זכר",4,5)),1),0)</f>
        <v>0</v>
      </c>
      <c r="Q994">
        <f>IF($B$14,_xlfn.IFNA(INDEX('שיפור תמותה'!$A$1:$E$8743,MATCH(F994&amp;G994-1,'שיפור תמותה'!$C$1:$C$8743,0),IF($B$9="זכר",4,5)),1),0)</f>
        <v>0</v>
      </c>
      <c r="R994">
        <f t="shared" si="378"/>
        <v>0</v>
      </c>
      <c r="S994">
        <f t="shared" si="379"/>
        <v>0</v>
      </c>
      <c r="T994">
        <f t="shared" si="392"/>
        <v>0</v>
      </c>
      <c r="U994">
        <f t="shared" si="380"/>
        <v>0</v>
      </c>
      <c r="V994">
        <f t="shared" si="381"/>
        <v>0</v>
      </c>
      <c r="W994">
        <f t="shared" si="393"/>
        <v>0</v>
      </c>
      <c r="X994">
        <f>IF($B$15,_xlfn.IFNA(INDEX(תמותה!$A$1:$E$121,MATCH(U994,תמותה!$A$1:A$121,0),IF($B$11="זכר",2,4)),1),0)</f>
        <v>0</v>
      </c>
      <c r="Y994">
        <f>IF($B$15,_xlfn.IFNA(INDEX('שיפור תמותה'!$A$1:$E$8743,MATCH(U994&amp;V994,'שיפור תמותה'!$C$1:$C$8743,0),IF($B$11="זכר",4,5)),1),0)</f>
        <v>0</v>
      </c>
      <c r="Z994">
        <f>IF($B$15,_xlfn.IFNA(INDEX('שיפור תמותה'!$A$1:$E$8743,MATCH(U994&amp;V994-1,'שיפור תמותה'!$C$1:$C$8743,0),IF($B$11="זכר",4,5)),1),0)</f>
        <v>0</v>
      </c>
      <c r="AA994">
        <f t="shared" si="382"/>
        <v>0</v>
      </c>
      <c r="AB994">
        <f t="shared" si="394"/>
        <v>0</v>
      </c>
      <c r="AC994">
        <f>IF($B$15,_xlfn.IFNA(INDEX(תמותה!$A$1:$E$121,MATCH(U994,תמותה!$A$1:A$121,0),IF($B$11="זכר",3,5)),1),0)</f>
        <v>0</v>
      </c>
      <c r="AD994">
        <f t="shared" si="383"/>
        <v>0</v>
      </c>
      <c r="AE994">
        <f t="shared" si="384"/>
        <v>0</v>
      </c>
      <c r="AF994">
        <f t="shared" si="395"/>
        <v>0</v>
      </c>
      <c r="AG994">
        <f t="shared" si="396"/>
        <v>0</v>
      </c>
      <c r="AH994">
        <f t="shared" si="397"/>
        <v>0</v>
      </c>
      <c r="AI994">
        <f t="shared" si="398"/>
        <v>0</v>
      </c>
      <c r="AJ994">
        <f t="shared" si="399"/>
        <v>0</v>
      </c>
    </row>
    <row r="995" spans="5:36" x14ac:dyDescent="0.2">
      <c r="E995">
        <f t="shared" si="385"/>
        <v>0</v>
      </c>
      <c r="F995">
        <f t="shared" si="375"/>
        <v>0</v>
      </c>
      <c r="G995">
        <f t="shared" si="376"/>
        <v>0</v>
      </c>
      <c r="H995">
        <f t="shared" si="377"/>
        <v>0</v>
      </c>
      <c r="I995">
        <f t="shared" si="386"/>
        <v>0</v>
      </c>
      <c r="J995">
        <f t="shared" si="387"/>
        <v>0</v>
      </c>
      <c r="K995">
        <f t="shared" si="388"/>
        <v>0</v>
      </c>
      <c r="L995">
        <f t="shared" si="389"/>
        <v>0</v>
      </c>
      <c r="M995">
        <f t="shared" si="390"/>
        <v>0</v>
      </c>
      <c r="N995">
        <f t="shared" si="391"/>
        <v>0</v>
      </c>
      <c r="O995">
        <f>IF($B$14,_xlfn.IFNA(INDEX(תמותה!$A$1:$E$121,MATCH(F995,תמותה!$A$1:A$121,0),IF($B$9="זכר",2,4)),1),0)</f>
        <v>0</v>
      </c>
      <c r="P995">
        <f>IF($B$14,_xlfn.IFNA(INDEX('שיפור תמותה'!$A$1:$E$8743,MATCH(F995&amp;G995,'שיפור תמותה'!$C$1:$C$8743,0),IF($B$9="זכר",4,5)),1),0)</f>
        <v>0</v>
      </c>
      <c r="Q995">
        <f>IF($B$14,_xlfn.IFNA(INDEX('שיפור תמותה'!$A$1:$E$8743,MATCH(F995&amp;G995-1,'שיפור תמותה'!$C$1:$C$8743,0),IF($B$9="זכר",4,5)),1),0)</f>
        <v>0</v>
      </c>
      <c r="R995">
        <f t="shared" si="378"/>
        <v>0</v>
      </c>
      <c r="S995">
        <f t="shared" si="379"/>
        <v>0</v>
      </c>
      <c r="T995">
        <f t="shared" si="392"/>
        <v>0</v>
      </c>
      <c r="U995">
        <f t="shared" si="380"/>
        <v>0</v>
      </c>
      <c r="V995">
        <f t="shared" si="381"/>
        <v>0</v>
      </c>
      <c r="W995">
        <f t="shared" si="393"/>
        <v>0</v>
      </c>
      <c r="X995">
        <f>IF($B$15,_xlfn.IFNA(INDEX(תמותה!$A$1:$E$121,MATCH(U995,תמותה!$A$1:A$121,0),IF($B$11="זכר",2,4)),1),0)</f>
        <v>0</v>
      </c>
      <c r="Y995">
        <f>IF($B$15,_xlfn.IFNA(INDEX('שיפור תמותה'!$A$1:$E$8743,MATCH(U995&amp;V995,'שיפור תמותה'!$C$1:$C$8743,0),IF($B$11="זכר",4,5)),1),0)</f>
        <v>0</v>
      </c>
      <c r="Z995">
        <f>IF($B$15,_xlfn.IFNA(INDEX('שיפור תמותה'!$A$1:$E$8743,MATCH(U995&amp;V995-1,'שיפור תמותה'!$C$1:$C$8743,0),IF($B$11="זכר",4,5)),1),0)</f>
        <v>0</v>
      </c>
      <c r="AA995">
        <f t="shared" si="382"/>
        <v>0</v>
      </c>
      <c r="AB995">
        <f t="shared" si="394"/>
        <v>0</v>
      </c>
      <c r="AC995">
        <f>IF($B$15,_xlfn.IFNA(INDEX(תמותה!$A$1:$E$121,MATCH(U995,תמותה!$A$1:A$121,0),IF($B$11="זכר",3,5)),1),0)</f>
        <v>0</v>
      </c>
      <c r="AD995">
        <f t="shared" si="383"/>
        <v>0</v>
      </c>
      <c r="AE995">
        <f t="shared" si="384"/>
        <v>0</v>
      </c>
      <c r="AF995">
        <f t="shared" si="395"/>
        <v>0</v>
      </c>
      <c r="AG995">
        <f t="shared" si="396"/>
        <v>0</v>
      </c>
      <c r="AH995">
        <f t="shared" si="397"/>
        <v>0</v>
      </c>
      <c r="AI995">
        <f t="shared" si="398"/>
        <v>0</v>
      </c>
      <c r="AJ995">
        <f t="shared" si="399"/>
        <v>0</v>
      </c>
    </row>
    <row r="996" spans="5:36" x14ac:dyDescent="0.2">
      <c r="E996">
        <f t="shared" si="385"/>
        <v>0</v>
      </c>
      <c r="F996">
        <f t="shared" si="375"/>
        <v>0</v>
      </c>
      <c r="G996">
        <f t="shared" si="376"/>
        <v>0</v>
      </c>
      <c r="H996">
        <f t="shared" si="377"/>
        <v>0</v>
      </c>
      <c r="I996">
        <f t="shared" si="386"/>
        <v>0</v>
      </c>
      <c r="J996">
        <f t="shared" si="387"/>
        <v>0</v>
      </c>
      <c r="K996">
        <f t="shared" si="388"/>
        <v>0</v>
      </c>
      <c r="L996">
        <f t="shared" si="389"/>
        <v>0</v>
      </c>
      <c r="M996">
        <f t="shared" si="390"/>
        <v>0</v>
      </c>
      <c r="N996">
        <f t="shared" si="391"/>
        <v>0</v>
      </c>
      <c r="O996">
        <f>IF($B$14,_xlfn.IFNA(INDEX(תמותה!$A$1:$E$121,MATCH(F996,תמותה!$A$1:A$121,0),IF($B$9="זכר",2,4)),1),0)</f>
        <v>0</v>
      </c>
      <c r="P996">
        <f>IF($B$14,_xlfn.IFNA(INDEX('שיפור תמותה'!$A$1:$E$8743,MATCH(F996&amp;G996,'שיפור תמותה'!$C$1:$C$8743,0),IF($B$9="זכר",4,5)),1),0)</f>
        <v>0</v>
      </c>
      <c r="Q996">
        <f>IF($B$14,_xlfn.IFNA(INDEX('שיפור תמותה'!$A$1:$E$8743,MATCH(F996&amp;G996-1,'שיפור תמותה'!$C$1:$C$8743,0),IF($B$9="זכר",4,5)),1),0)</f>
        <v>0</v>
      </c>
      <c r="R996">
        <f t="shared" si="378"/>
        <v>0</v>
      </c>
      <c r="S996">
        <f t="shared" si="379"/>
        <v>0</v>
      </c>
      <c r="T996">
        <f t="shared" si="392"/>
        <v>0</v>
      </c>
      <c r="U996">
        <f t="shared" si="380"/>
        <v>0</v>
      </c>
      <c r="V996">
        <f t="shared" si="381"/>
        <v>0</v>
      </c>
      <c r="W996">
        <f t="shared" si="393"/>
        <v>0</v>
      </c>
      <c r="X996">
        <f>IF($B$15,_xlfn.IFNA(INDEX(תמותה!$A$1:$E$121,MATCH(U996,תמותה!$A$1:A$121,0),IF($B$11="זכר",2,4)),1),0)</f>
        <v>0</v>
      </c>
      <c r="Y996">
        <f>IF($B$15,_xlfn.IFNA(INDEX('שיפור תמותה'!$A$1:$E$8743,MATCH(U996&amp;V996,'שיפור תמותה'!$C$1:$C$8743,0),IF($B$11="זכר",4,5)),1),0)</f>
        <v>0</v>
      </c>
      <c r="Z996">
        <f>IF($B$15,_xlfn.IFNA(INDEX('שיפור תמותה'!$A$1:$E$8743,MATCH(U996&amp;V996-1,'שיפור תמותה'!$C$1:$C$8743,0),IF($B$11="זכר",4,5)),1),0)</f>
        <v>0</v>
      </c>
      <c r="AA996">
        <f t="shared" si="382"/>
        <v>0</v>
      </c>
      <c r="AB996">
        <f t="shared" si="394"/>
        <v>0</v>
      </c>
      <c r="AC996">
        <f>IF($B$15,_xlfn.IFNA(INDEX(תמותה!$A$1:$E$121,MATCH(U996,תמותה!$A$1:A$121,0),IF($B$11="זכר",3,5)),1),0)</f>
        <v>0</v>
      </c>
      <c r="AD996">
        <f t="shared" si="383"/>
        <v>0</v>
      </c>
      <c r="AE996">
        <f t="shared" si="384"/>
        <v>0</v>
      </c>
      <c r="AF996">
        <f t="shared" si="395"/>
        <v>0</v>
      </c>
      <c r="AG996">
        <f t="shared" si="396"/>
        <v>0</v>
      </c>
      <c r="AH996">
        <f t="shared" si="397"/>
        <v>0</v>
      </c>
      <c r="AI996">
        <f t="shared" si="398"/>
        <v>0</v>
      </c>
      <c r="AJ996">
        <f t="shared" si="399"/>
        <v>0</v>
      </c>
    </row>
    <row r="997" spans="5:36" x14ac:dyDescent="0.2">
      <c r="E997">
        <f t="shared" si="385"/>
        <v>0</v>
      </c>
      <c r="F997">
        <f t="shared" si="375"/>
        <v>0</v>
      </c>
      <c r="G997">
        <f t="shared" si="376"/>
        <v>0</v>
      </c>
      <c r="H997">
        <f t="shared" si="377"/>
        <v>0</v>
      </c>
      <c r="I997">
        <f t="shared" si="386"/>
        <v>0</v>
      </c>
      <c r="J997">
        <f t="shared" si="387"/>
        <v>0</v>
      </c>
      <c r="K997">
        <f t="shared" si="388"/>
        <v>0</v>
      </c>
      <c r="L997">
        <f t="shared" si="389"/>
        <v>0</v>
      </c>
      <c r="M997">
        <f t="shared" si="390"/>
        <v>0</v>
      </c>
      <c r="N997">
        <f t="shared" si="391"/>
        <v>0</v>
      </c>
      <c r="O997">
        <f>IF($B$14,_xlfn.IFNA(INDEX(תמותה!$A$1:$E$121,MATCH(F997,תמותה!$A$1:A$121,0),IF($B$9="זכר",2,4)),1),0)</f>
        <v>0</v>
      </c>
      <c r="P997">
        <f>IF($B$14,_xlfn.IFNA(INDEX('שיפור תמותה'!$A$1:$E$8743,MATCH(F997&amp;G997,'שיפור תמותה'!$C$1:$C$8743,0),IF($B$9="זכר",4,5)),1),0)</f>
        <v>0</v>
      </c>
      <c r="Q997">
        <f>IF($B$14,_xlfn.IFNA(INDEX('שיפור תמותה'!$A$1:$E$8743,MATCH(F997&amp;G997-1,'שיפור תמותה'!$C$1:$C$8743,0),IF($B$9="זכר",4,5)),1),0)</f>
        <v>0</v>
      </c>
      <c r="R997">
        <f t="shared" si="378"/>
        <v>0</v>
      </c>
      <c r="S997">
        <f t="shared" si="379"/>
        <v>0</v>
      </c>
      <c r="T997">
        <f t="shared" si="392"/>
        <v>0</v>
      </c>
      <c r="U997">
        <f t="shared" si="380"/>
        <v>0</v>
      </c>
      <c r="V997">
        <f t="shared" si="381"/>
        <v>0</v>
      </c>
      <c r="W997">
        <f t="shared" si="393"/>
        <v>0</v>
      </c>
      <c r="X997">
        <f>IF($B$15,_xlfn.IFNA(INDEX(תמותה!$A$1:$E$121,MATCH(U997,תמותה!$A$1:A$121,0),IF($B$11="זכר",2,4)),1),0)</f>
        <v>0</v>
      </c>
      <c r="Y997">
        <f>IF($B$15,_xlfn.IFNA(INDEX('שיפור תמותה'!$A$1:$E$8743,MATCH(U997&amp;V997,'שיפור תמותה'!$C$1:$C$8743,0),IF($B$11="זכר",4,5)),1),0)</f>
        <v>0</v>
      </c>
      <c r="Z997">
        <f>IF($B$15,_xlfn.IFNA(INDEX('שיפור תמותה'!$A$1:$E$8743,MATCH(U997&amp;V997-1,'שיפור תמותה'!$C$1:$C$8743,0),IF($B$11="זכר",4,5)),1),0)</f>
        <v>0</v>
      </c>
      <c r="AA997">
        <f t="shared" si="382"/>
        <v>0</v>
      </c>
      <c r="AB997">
        <f t="shared" si="394"/>
        <v>0</v>
      </c>
      <c r="AC997">
        <f>IF($B$15,_xlfn.IFNA(INDEX(תמותה!$A$1:$E$121,MATCH(U997,תמותה!$A$1:A$121,0),IF($B$11="זכר",3,5)),1),0)</f>
        <v>0</v>
      </c>
      <c r="AD997">
        <f t="shared" si="383"/>
        <v>0</v>
      </c>
      <c r="AE997">
        <f t="shared" si="384"/>
        <v>0</v>
      </c>
      <c r="AF997">
        <f t="shared" si="395"/>
        <v>0</v>
      </c>
      <c r="AG997">
        <f t="shared" si="396"/>
        <v>0</v>
      </c>
      <c r="AH997">
        <f t="shared" si="397"/>
        <v>0</v>
      </c>
      <c r="AI997">
        <f t="shared" si="398"/>
        <v>0</v>
      </c>
      <c r="AJ997">
        <f t="shared" si="399"/>
        <v>0</v>
      </c>
    </row>
    <row r="998" spans="5:36" x14ac:dyDescent="0.2">
      <c r="E998">
        <f t="shared" si="385"/>
        <v>0</v>
      </c>
      <c r="F998">
        <f t="shared" si="375"/>
        <v>0</v>
      </c>
      <c r="G998">
        <f t="shared" si="376"/>
        <v>0</v>
      </c>
      <c r="H998">
        <f t="shared" si="377"/>
        <v>0</v>
      </c>
      <c r="I998">
        <f t="shared" si="386"/>
        <v>0</v>
      </c>
      <c r="J998">
        <f t="shared" si="387"/>
        <v>0</v>
      </c>
      <c r="K998">
        <f t="shared" si="388"/>
        <v>0</v>
      </c>
      <c r="L998">
        <f t="shared" si="389"/>
        <v>0</v>
      </c>
      <c r="M998">
        <f t="shared" si="390"/>
        <v>0</v>
      </c>
      <c r="N998">
        <f t="shared" si="391"/>
        <v>0</v>
      </c>
      <c r="O998">
        <f>IF($B$14,_xlfn.IFNA(INDEX(תמותה!$A$1:$E$121,MATCH(F998,תמותה!$A$1:A$121,0),IF($B$9="זכר",2,4)),1),0)</f>
        <v>0</v>
      </c>
      <c r="P998">
        <f>IF($B$14,_xlfn.IFNA(INDEX('שיפור תמותה'!$A$1:$E$8743,MATCH(F998&amp;G998,'שיפור תמותה'!$C$1:$C$8743,0),IF($B$9="זכר",4,5)),1),0)</f>
        <v>0</v>
      </c>
      <c r="Q998">
        <f>IF($B$14,_xlfn.IFNA(INDEX('שיפור תמותה'!$A$1:$E$8743,MATCH(F998&amp;G998-1,'שיפור תמותה'!$C$1:$C$8743,0),IF($B$9="זכר",4,5)),1),0)</f>
        <v>0</v>
      </c>
      <c r="R998">
        <f t="shared" si="378"/>
        <v>0</v>
      </c>
      <c r="S998">
        <f t="shared" si="379"/>
        <v>0</v>
      </c>
      <c r="T998">
        <f t="shared" si="392"/>
        <v>0</v>
      </c>
      <c r="U998">
        <f t="shared" si="380"/>
        <v>0</v>
      </c>
      <c r="V998">
        <f t="shared" si="381"/>
        <v>0</v>
      </c>
      <c r="W998">
        <f t="shared" si="393"/>
        <v>0</v>
      </c>
      <c r="X998">
        <f>IF($B$15,_xlfn.IFNA(INDEX(תמותה!$A$1:$E$121,MATCH(U998,תמותה!$A$1:A$121,0),IF($B$11="זכר",2,4)),1),0)</f>
        <v>0</v>
      </c>
      <c r="Y998">
        <f>IF($B$15,_xlfn.IFNA(INDEX('שיפור תמותה'!$A$1:$E$8743,MATCH(U998&amp;V998,'שיפור תמותה'!$C$1:$C$8743,0),IF($B$11="זכר",4,5)),1),0)</f>
        <v>0</v>
      </c>
      <c r="Z998">
        <f>IF($B$15,_xlfn.IFNA(INDEX('שיפור תמותה'!$A$1:$E$8743,MATCH(U998&amp;V998-1,'שיפור תמותה'!$C$1:$C$8743,0),IF($B$11="זכר",4,5)),1),0)</f>
        <v>0</v>
      </c>
      <c r="AA998">
        <f t="shared" si="382"/>
        <v>0</v>
      </c>
      <c r="AB998">
        <f t="shared" si="394"/>
        <v>0</v>
      </c>
      <c r="AC998">
        <f>IF($B$15,_xlfn.IFNA(INDEX(תמותה!$A$1:$E$121,MATCH(U998,תמותה!$A$1:A$121,0),IF($B$11="זכר",3,5)),1),0)</f>
        <v>0</v>
      </c>
      <c r="AD998">
        <f t="shared" si="383"/>
        <v>0</v>
      </c>
      <c r="AE998">
        <f t="shared" si="384"/>
        <v>0</v>
      </c>
      <c r="AF998">
        <f t="shared" si="395"/>
        <v>0</v>
      </c>
      <c r="AG998">
        <f t="shared" si="396"/>
        <v>0</v>
      </c>
      <c r="AH998">
        <f t="shared" si="397"/>
        <v>0</v>
      </c>
      <c r="AI998">
        <f t="shared" si="398"/>
        <v>0</v>
      </c>
      <c r="AJ998">
        <f t="shared" si="399"/>
        <v>0</v>
      </c>
    </row>
    <row r="999" spans="5:36" x14ac:dyDescent="0.2">
      <c r="E999">
        <f t="shared" si="385"/>
        <v>0</v>
      </c>
      <c r="F999">
        <f t="shared" si="375"/>
        <v>0</v>
      </c>
      <c r="G999">
        <f t="shared" si="376"/>
        <v>0</v>
      </c>
      <c r="H999">
        <f t="shared" si="377"/>
        <v>0</v>
      </c>
      <c r="I999">
        <f t="shared" si="386"/>
        <v>0</v>
      </c>
      <c r="J999">
        <f t="shared" si="387"/>
        <v>0</v>
      </c>
      <c r="K999">
        <f t="shared" si="388"/>
        <v>0</v>
      </c>
      <c r="L999">
        <f t="shared" si="389"/>
        <v>0</v>
      </c>
      <c r="M999">
        <f t="shared" si="390"/>
        <v>0</v>
      </c>
      <c r="N999">
        <f t="shared" si="391"/>
        <v>0</v>
      </c>
      <c r="O999">
        <f>IF($B$14,_xlfn.IFNA(INDEX(תמותה!$A$1:$E$121,MATCH(F999,תמותה!$A$1:A$121,0),IF($B$9="זכר",2,4)),1),0)</f>
        <v>0</v>
      </c>
      <c r="P999">
        <f>IF($B$14,_xlfn.IFNA(INDEX('שיפור תמותה'!$A$1:$E$8743,MATCH(F999&amp;G999,'שיפור תמותה'!$C$1:$C$8743,0),IF($B$9="זכר",4,5)),1),0)</f>
        <v>0</v>
      </c>
      <c r="Q999">
        <f>IF($B$14,_xlfn.IFNA(INDEX('שיפור תמותה'!$A$1:$E$8743,MATCH(F999&amp;G999-1,'שיפור תמותה'!$C$1:$C$8743,0),IF($B$9="זכר",4,5)),1),0)</f>
        <v>0</v>
      </c>
      <c r="R999">
        <f t="shared" si="378"/>
        <v>0</v>
      </c>
      <c r="S999">
        <f t="shared" si="379"/>
        <v>0</v>
      </c>
      <c r="T999">
        <f t="shared" si="392"/>
        <v>0</v>
      </c>
      <c r="U999">
        <f t="shared" si="380"/>
        <v>0</v>
      </c>
      <c r="V999">
        <f t="shared" si="381"/>
        <v>0</v>
      </c>
      <c r="W999">
        <f t="shared" si="393"/>
        <v>0</v>
      </c>
      <c r="X999">
        <f>IF($B$15,_xlfn.IFNA(INDEX(תמותה!$A$1:$E$121,MATCH(U999,תמותה!$A$1:A$121,0),IF($B$11="זכר",2,4)),1),0)</f>
        <v>0</v>
      </c>
      <c r="Y999">
        <f>IF($B$15,_xlfn.IFNA(INDEX('שיפור תמותה'!$A$1:$E$8743,MATCH(U999&amp;V999,'שיפור תמותה'!$C$1:$C$8743,0),IF($B$11="זכר",4,5)),1),0)</f>
        <v>0</v>
      </c>
      <c r="Z999">
        <f>IF($B$15,_xlfn.IFNA(INDEX('שיפור תמותה'!$A$1:$E$8743,MATCH(U999&amp;V999-1,'שיפור תמותה'!$C$1:$C$8743,0),IF($B$11="זכר",4,5)),1),0)</f>
        <v>0</v>
      </c>
      <c r="AA999">
        <f t="shared" si="382"/>
        <v>0</v>
      </c>
      <c r="AB999">
        <f t="shared" si="394"/>
        <v>0</v>
      </c>
      <c r="AC999">
        <f>IF($B$15,_xlfn.IFNA(INDEX(תמותה!$A$1:$E$121,MATCH(U999,תמותה!$A$1:A$121,0),IF($B$11="זכר",3,5)),1),0)</f>
        <v>0</v>
      </c>
      <c r="AD999">
        <f t="shared" si="383"/>
        <v>0</v>
      </c>
      <c r="AE999">
        <f t="shared" si="384"/>
        <v>0</v>
      </c>
      <c r="AF999">
        <f t="shared" si="395"/>
        <v>0</v>
      </c>
      <c r="AG999">
        <f t="shared" si="396"/>
        <v>0</v>
      </c>
      <c r="AH999">
        <f t="shared" si="397"/>
        <v>0</v>
      </c>
      <c r="AI999">
        <f t="shared" si="398"/>
        <v>0</v>
      </c>
      <c r="AJ999">
        <f t="shared" si="399"/>
        <v>0</v>
      </c>
    </row>
    <row r="1000" spans="5:36" x14ac:dyDescent="0.2">
      <c r="E1000">
        <f t="shared" si="385"/>
        <v>0</v>
      </c>
      <c r="F1000">
        <f t="shared" si="375"/>
        <v>0</v>
      </c>
      <c r="G1000">
        <f t="shared" si="376"/>
        <v>0</v>
      </c>
      <c r="H1000">
        <f t="shared" si="377"/>
        <v>0</v>
      </c>
      <c r="I1000">
        <f t="shared" si="386"/>
        <v>0</v>
      </c>
      <c r="J1000">
        <f t="shared" si="387"/>
        <v>0</v>
      </c>
      <c r="K1000">
        <f t="shared" si="388"/>
        <v>0</v>
      </c>
      <c r="L1000">
        <f t="shared" si="389"/>
        <v>0</v>
      </c>
      <c r="M1000">
        <f t="shared" si="390"/>
        <v>0</v>
      </c>
      <c r="N1000">
        <f t="shared" si="391"/>
        <v>0</v>
      </c>
      <c r="O1000">
        <f>IF($B$14,_xlfn.IFNA(INDEX(תמותה!$A$1:$E$121,MATCH(F1000,תמותה!$A$1:A$121,0),IF($B$9="זכר",2,4)),1),0)</f>
        <v>0</v>
      </c>
      <c r="P1000">
        <f>IF($B$14,_xlfn.IFNA(INDEX('שיפור תמותה'!$A$1:$E$8743,MATCH(F1000&amp;G1000,'שיפור תמותה'!$C$1:$C$8743,0),IF($B$9="זכר",4,5)),1),0)</f>
        <v>0</v>
      </c>
      <c r="Q1000">
        <f>IF($B$14,_xlfn.IFNA(INDEX('שיפור תמותה'!$A$1:$E$8743,MATCH(F1000&amp;G1000-1,'שיפור תמותה'!$C$1:$C$8743,0),IF($B$9="זכר",4,5)),1),0)</f>
        <v>0</v>
      </c>
      <c r="R1000">
        <f t="shared" si="378"/>
        <v>0</v>
      </c>
      <c r="S1000">
        <f t="shared" si="379"/>
        <v>0</v>
      </c>
      <c r="T1000">
        <f t="shared" si="392"/>
        <v>0</v>
      </c>
      <c r="U1000">
        <f t="shared" si="380"/>
        <v>0</v>
      </c>
      <c r="V1000">
        <f t="shared" si="381"/>
        <v>0</v>
      </c>
      <c r="W1000">
        <f t="shared" si="393"/>
        <v>0</v>
      </c>
      <c r="X1000">
        <f>IF($B$15,_xlfn.IFNA(INDEX(תמותה!$A$1:$E$121,MATCH(U1000,תמותה!$A$1:A$121,0),IF($B$11="זכר",2,4)),1),0)</f>
        <v>0</v>
      </c>
      <c r="Y1000">
        <f>IF($B$15,_xlfn.IFNA(INDEX('שיפור תמותה'!$A$1:$E$8743,MATCH(U1000&amp;V1000,'שיפור תמותה'!$C$1:$C$8743,0),IF($B$11="זכר",4,5)),1),0)</f>
        <v>0</v>
      </c>
      <c r="Z1000">
        <f>IF($B$15,_xlfn.IFNA(INDEX('שיפור תמותה'!$A$1:$E$8743,MATCH(U1000&amp;V1000-1,'שיפור תמותה'!$C$1:$C$8743,0),IF($B$11="זכר",4,5)),1),0)</f>
        <v>0</v>
      </c>
      <c r="AA1000">
        <f t="shared" si="382"/>
        <v>0</v>
      </c>
      <c r="AB1000">
        <f t="shared" si="394"/>
        <v>0</v>
      </c>
      <c r="AC1000">
        <f>IF($B$15,_xlfn.IFNA(INDEX(תמותה!$A$1:$E$121,MATCH(U1000,תמותה!$A$1:A$121,0),IF($B$11="זכר",3,5)),1),0)</f>
        <v>0</v>
      </c>
      <c r="AD1000">
        <f t="shared" si="383"/>
        <v>0</v>
      </c>
      <c r="AE1000">
        <f t="shared" si="384"/>
        <v>0</v>
      </c>
      <c r="AF1000">
        <f t="shared" si="395"/>
        <v>0</v>
      </c>
      <c r="AG1000">
        <f t="shared" si="396"/>
        <v>0</v>
      </c>
      <c r="AH1000">
        <f t="shared" si="397"/>
        <v>0</v>
      </c>
      <c r="AI1000">
        <f t="shared" si="398"/>
        <v>0</v>
      </c>
      <c r="AJ1000">
        <f t="shared" si="399"/>
        <v>0</v>
      </c>
    </row>
    <row r="1001" spans="5:36" x14ac:dyDescent="0.2">
      <c r="E1001">
        <f t="shared" si="385"/>
        <v>0</v>
      </c>
      <c r="F1001">
        <f t="shared" si="375"/>
        <v>0</v>
      </c>
      <c r="G1001">
        <f t="shared" si="376"/>
        <v>0</v>
      </c>
      <c r="H1001">
        <f t="shared" si="377"/>
        <v>0</v>
      </c>
      <c r="I1001">
        <f t="shared" si="386"/>
        <v>0</v>
      </c>
      <c r="J1001">
        <f t="shared" si="387"/>
        <v>0</v>
      </c>
      <c r="K1001">
        <f t="shared" si="388"/>
        <v>0</v>
      </c>
      <c r="L1001">
        <f t="shared" si="389"/>
        <v>0</v>
      </c>
      <c r="M1001">
        <f t="shared" si="390"/>
        <v>0</v>
      </c>
      <c r="N1001">
        <f t="shared" si="391"/>
        <v>0</v>
      </c>
      <c r="O1001">
        <f>IF($B$14,_xlfn.IFNA(INDEX(תמותה!$A$1:$E$121,MATCH(F1001,תמותה!$A$1:A$121,0),IF($B$9="זכר",2,4)),1),0)</f>
        <v>0</v>
      </c>
      <c r="P1001">
        <f>IF($B$14,_xlfn.IFNA(INDEX('שיפור תמותה'!$A$1:$E$8743,MATCH(F1001&amp;G1001,'שיפור תמותה'!$C$1:$C$8743,0),IF($B$9="זכר",4,5)),1),0)</f>
        <v>0</v>
      </c>
      <c r="Q1001">
        <f>IF($B$14,_xlfn.IFNA(INDEX('שיפור תמותה'!$A$1:$E$8743,MATCH(F1001&amp;G1001-1,'שיפור תמותה'!$C$1:$C$8743,0),IF($B$9="זכר",4,5)),1),0)</f>
        <v>0</v>
      </c>
      <c r="R1001">
        <f t="shared" si="378"/>
        <v>0</v>
      </c>
      <c r="S1001">
        <f t="shared" si="379"/>
        <v>0</v>
      </c>
      <c r="T1001">
        <f t="shared" si="392"/>
        <v>0</v>
      </c>
      <c r="U1001">
        <f t="shared" si="380"/>
        <v>0</v>
      </c>
      <c r="V1001">
        <f t="shared" si="381"/>
        <v>0</v>
      </c>
      <c r="W1001">
        <f t="shared" si="393"/>
        <v>0</v>
      </c>
      <c r="X1001">
        <f>IF($B$15,_xlfn.IFNA(INDEX(תמותה!$A$1:$E$121,MATCH(U1001,תמותה!$A$1:A$121,0),IF($B$11="זכר",2,4)),1),0)</f>
        <v>0</v>
      </c>
      <c r="Y1001">
        <f>IF($B$15,_xlfn.IFNA(INDEX('שיפור תמותה'!$A$1:$E$8743,MATCH(U1001&amp;V1001,'שיפור תמותה'!$C$1:$C$8743,0),IF($B$11="זכר",4,5)),1),0)</f>
        <v>0</v>
      </c>
      <c r="Z1001">
        <f>IF($B$15,_xlfn.IFNA(INDEX('שיפור תמותה'!$A$1:$E$8743,MATCH(U1001&amp;V1001-1,'שיפור תמותה'!$C$1:$C$8743,0),IF($B$11="זכר",4,5)),1),0)</f>
        <v>0</v>
      </c>
      <c r="AA1001">
        <f t="shared" si="382"/>
        <v>0</v>
      </c>
      <c r="AB1001">
        <f t="shared" si="394"/>
        <v>0</v>
      </c>
      <c r="AC1001">
        <f>IF($B$15,_xlfn.IFNA(INDEX(תמותה!$A$1:$E$121,MATCH(U1001,תמותה!$A$1:A$121,0),IF($B$11="זכר",3,5)),1),0)</f>
        <v>0</v>
      </c>
      <c r="AD1001">
        <f t="shared" si="383"/>
        <v>0</v>
      </c>
      <c r="AE1001">
        <f t="shared" si="384"/>
        <v>0</v>
      </c>
      <c r="AF1001">
        <f t="shared" si="395"/>
        <v>0</v>
      </c>
      <c r="AG1001">
        <f t="shared" si="396"/>
        <v>0</v>
      </c>
      <c r="AH1001">
        <f t="shared" si="397"/>
        <v>0</v>
      </c>
      <c r="AI1001">
        <f t="shared" si="398"/>
        <v>0</v>
      </c>
      <c r="AJ1001">
        <f t="shared" si="399"/>
        <v>0</v>
      </c>
    </row>
    <row r="1002" spans="5:36" x14ac:dyDescent="0.2">
      <c r="E1002">
        <f t="shared" si="385"/>
        <v>0</v>
      </c>
      <c r="F1002">
        <f t="shared" si="375"/>
        <v>0</v>
      </c>
      <c r="G1002">
        <f t="shared" si="376"/>
        <v>0</v>
      </c>
      <c r="H1002">
        <f t="shared" si="377"/>
        <v>0</v>
      </c>
      <c r="I1002">
        <f t="shared" si="386"/>
        <v>0</v>
      </c>
      <c r="J1002">
        <f t="shared" si="387"/>
        <v>0</v>
      </c>
      <c r="K1002">
        <f t="shared" si="388"/>
        <v>0</v>
      </c>
      <c r="L1002">
        <f t="shared" si="389"/>
        <v>0</v>
      </c>
      <c r="M1002">
        <f t="shared" si="390"/>
        <v>0</v>
      </c>
      <c r="N1002">
        <f t="shared" si="391"/>
        <v>0</v>
      </c>
      <c r="O1002">
        <f>IF($B$14,_xlfn.IFNA(INDEX(תמותה!$A$1:$E$121,MATCH(F1002,תמותה!$A$1:A$121,0),IF($B$9="זכר",2,4)),1),0)</f>
        <v>0</v>
      </c>
      <c r="P1002">
        <f>IF($B$14,_xlfn.IFNA(INDEX('שיפור תמותה'!$A$1:$E$8743,MATCH(F1002&amp;G1002,'שיפור תמותה'!$C$1:$C$8743,0),IF($B$9="זכר",4,5)),1),0)</f>
        <v>0</v>
      </c>
      <c r="Q1002">
        <f>IF($B$14,_xlfn.IFNA(INDEX('שיפור תמותה'!$A$1:$E$8743,MATCH(F1002&amp;G1002-1,'שיפור תמותה'!$C$1:$C$8743,0),IF($B$9="זכר",4,5)),1),0)</f>
        <v>0</v>
      </c>
      <c r="R1002">
        <f t="shared" si="378"/>
        <v>0</v>
      </c>
      <c r="S1002">
        <f t="shared" si="379"/>
        <v>0</v>
      </c>
      <c r="T1002">
        <f t="shared" si="392"/>
        <v>0</v>
      </c>
      <c r="U1002">
        <f t="shared" si="380"/>
        <v>0</v>
      </c>
      <c r="V1002">
        <f t="shared" si="381"/>
        <v>0</v>
      </c>
      <c r="W1002">
        <f t="shared" si="393"/>
        <v>0</v>
      </c>
      <c r="X1002">
        <f>IF($B$15,_xlfn.IFNA(INDEX(תמותה!$A$1:$E$121,MATCH(U1002,תמותה!$A$1:A$121,0),IF($B$11="זכר",2,4)),1),0)</f>
        <v>0</v>
      </c>
      <c r="Y1002">
        <f>IF($B$15,_xlfn.IFNA(INDEX('שיפור תמותה'!$A$1:$E$8743,MATCH(U1002&amp;V1002,'שיפור תמותה'!$C$1:$C$8743,0),IF($B$11="זכר",4,5)),1),0)</f>
        <v>0</v>
      </c>
      <c r="Z1002">
        <f>IF($B$15,_xlfn.IFNA(INDEX('שיפור תמותה'!$A$1:$E$8743,MATCH(U1002&amp;V1002-1,'שיפור תמותה'!$C$1:$C$8743,0),IF($B$11="זכר",4,5)),1),0)</f>
        <v>0</v>
      </c>
      <c r="AA1002">
        <f t="shared" si="382"/>
        <v>0</v>
      </c>
      <c r="AB1002">
        <f t="shared" si="394"/>
        <v>0</v>
      </c>
      <c r="AC1002">
        <f>IF($B$15,_xlfn.IFNA(INDEX(תמותה!$A$1:$E$121,MATCH(U1002,תמותה!$A$1:A$121,0),IF($B$11="זכר",3,5)),1),0)</f>
        <v>0</v>
      </c>
      <c r="AD1002">
        <f t="shared" si="383"/>
        <v>0</v>
      </c>
      <c r="AE1002">
        <f t="shared" si="384"/>
        <v>0</v>
      </c>
      <c r="AF1002">
        <f t="shared" si="395"/>
        <v>0</v>
      </c>
      <c r="AG1002">
        <f t="shared" si="396"/>
        <v>0</v>
      </c>
      <c r="AH1002">
        <f t="shared" si="397"/>
        <v>0</v>
      </c>
      <c r="AI1002">
        <f t="shared" si="398"/>
        <v>0</v>
      </c>
      <c r="AJ1002">
        <f t="shared" si="399"/>
        <v>0</v>
      </c>
    </row>
    <row r="1003" spans="5:36" x14ac:dyDescent="0.2">
      <c r="E1003">
        <f t="shared" si="385"/>
        <v>0</v>
      </c>
      <c r="F1003">
        <f t="shared" si="375"/>
        <v>0</v>
      </c>
      <c r="G1003">
        <f t="shared" si="376"/>
        <v>0</v>
      </c>
      <c r="H1003">
        <f t="shared" si="377"/>
        <v>0</v>
      </c>
      <c r="I1003">
        <f t="shared" si="386"/>
        <v>0</v>
      </c>
      <c r="J1003">
        <f t="shared" si="387"/>
        <v>0</v>
      </c>
      <c r="K1003">
        <f t="shared" si="388"/>
        <v>0</v>
      </c>
      <c r="L1003">
        <f t="shared" si="389"/>
        <v>0</v>
      </c>
      <c r="M1003">
        <f t="shared" si="390"/>
        <v>0</v>
      </c>
      <c r="N1003">
        <f t="shared" si="391"/>
        <v>0</v>
      </c>
      <c r="O1003">
        <f>IF($B$14,_xlfn.IFNA(INDEX(תמותה!$A$1:$E$121,MATCH(F1003,תמותה!$A$1:A$121,0),IF($B$9="זכר",2,4)),1),0)</f>
        <v>0</v>
      </c>
      <c r="P1003">
        <f>IF($B$14,_xlfn.IFNA(INDEX('שיפור תמותה'!$A$1:$E$8743,MATCH(F1003&amp;G1003,'שיפור תמותה'!$C$1:$C$8743,0),IF($B$9="זכר",4,5)),1),0)</f>
        <v>0</v>
      </c>
      <c r="Q1003">
        <f>IF($B$14,_xlfn.IFNA(INDEX('שיפור תמותה'!$A$1:$E$8743,MATCH(F1003&amp;G1003-1,'שיפור תמותה'!$C$1:$C$8743,0),IF($B$9="זכר",4,5)),1),0)</f>
        <v>0</v>
      </c>
      <c r="R1003">
        <f t="shared" si="378"/>
        <v>0</v>
      </c>
      <c r="S1003">
        <f t="shared" si="379"/>
        <v>0</v>
      </c>
      <c r="T1003">
        <f t="shared" si="392"/>
        <v>0</v>
      </c>
      <c r="U1003">
        <f t="shared" si="380"/>
        <v>0</v>
      </c>
      <c r="V1003">
        <f t="shared" si="381"/>
        <v>0</v>
      </c>
      <c r="W1003">
        <f t="shared" si="393"/>
        <v>0</v>
      </c>
      <c r="X1003">
        <f>IF($B$15,_xlfn.IFNA(INDEX(תמותה!$A$1:$E$121,MATCH(U1003,תמותה!$A$1:A$121,0),IF($B$11="זכר",2,4)),1),0)</f>
        <v>0</v>
      </c>
      <c r="Y1003">
        <f>IF($B$15,_xlfn.IFNA(INDEX('שיפור תמותה'!$A$1:$E$8743,MATCH(U1003&amp;V1003,'שיפור תמותה'!$C$1:$C$8743,0),IF($B$11="זכר",4,5)),1),0)</f>
        <v>0</v>
      </c>
      <c r="Z1003">
        <f>IF($B$15,_xlfn.IFNA(INDEX('שיפור תמותה'!$A$1:$E$8743,MATCH(U1003&amp;V1003-1,'שיפור תמותה'!$C$1:$C$8743,0),IF($B$11="זכר",4,5)),1),0)</f>
        <v>0</v>
      </c>
      <c r="AA1003">
        <f t="shared" si="382"/>
        <v>0</v>
      </c>
      <c r="AB1003">
        <f t="shared" si="394"/>
        <v>0</v>
      </c>
      <c r="AC1003">
        <f>IF($B$15,_xlfn.IFNA(INDEX(תמותה!$A$1:$E$121,MATCH(U1003,תמותה!$A$1:A$121,0),IF($B$11="זכר",3,5)),1),0)</f>
        <v>0</v>
      </c>
      <c r="AD1003">
        <f t="shared" si="383"/>
        <v>0</v>
      </c>
      <c r="AE1003">
        <f t="shared" si="384"/>
        <v>0</v>
      </c>
      <c r="AF1003">
        <f t="shared" si="395"/>
        <v>0</v>
      </c>
      <c r="AG1003">
        <f t="shared" si="396"/>
        <v>0</v>
      </c>
      <c r="AH1003">
        <f t="shared" si="397"/>
        <v>0</v>
      </c>
      <c r="AI1003">
        <f t="shared" si="398"/>
        <v>0</v>
      </c>
      <c r="AJ1003">
        <f t="shared" si="399"/>
        <v>0</v>
      </c>
    </row>
    <row r="1004" spans="5:36" x14ac:dyDescent="0.2">
      <c r="E1004">
        <f t="shared" si="385"/>
        <v>0</v>
      </c>
      <c r="F1004">
        <f t="shared" si="375"/>
        <v>0</v>
      </c>
      <c r="G1004">
        <f t="shared" si="376"/>
        <v>0</v>
      </c>
      <c r="H1004">
        <f t="shared" si="377"/>
        <v>0</v>
      </c>
      <c r="I1004">
        <f t="shared" si="386"/>
        <v>0</v>
      </c>
      <c r="J1004">
        <f t="shared" si="387"/>
        <v>0</v>
      </c>
      <c r="K1004">
        <f t="shared" si="388"/>
        <v>0</v>
      </c>
      <c r="L1004">
        <f t="shared" si="389"/>
        <v>0</v>
      </c>
      <c r="M1004">
        <f t="shared" si="390"/>
        <v>0</v>
      </c>
      <c r="N1004">
        <f t="shared" si="391"/>
        <v>0</v>
      </c>
      <c r="O1004">
        <f>IF($B$14,_xlfn.IFNA(INDEX(תמותה!$A$1:$E$121,MATCH(F1004,תמותה!$A$1:A$121,0),IF($B$9="זכר",2,4)),1),0)</f>
        <v>0</v>
      </c>
      <c r="P1004">
        <f>IF($B$14,_xlfn.IFNA(INDEX('שיפור תמותה'!$A$1:$E$8743,MATCH(F1004&amp;G1004,'שיפור תמותה'!$C$1:$C$8743,0),IF($B$9="זכר",4,5)),1),0)</f>
        <v>0</v>
      </c>
      <c r="Q1004">
        <f>IF($B$14,_xlfn.IFNA(INDEX('שיפור תמותה'!$A$1:$E$8743,MATCH(F1004&amp;G1004-1,'שיפור תמותה'!$C$1:$C$8743,0),IF($B$9="זכר",4,5)),1),0)</f>
        <v>0</v>
      </c>
      <c r="R1004">
        <f t="shared" si="378"/>
        <v>0</v>
      </c>
      <c r="S1004">
        <f t="shared" si="379"/>
        <v>0</v>
      </c>
      <c r="T1004">
        <f t="shared" si="392"/>
        <v>0</v>
      </c>
      <c r="U1004">
        <f t="shared" si="380"/>
        <v>0</v>
      </c>
      <c r="V1004">
        <f t="shared" si="381"/>
        <v>0</v>
      </c>
      <c r="W1004">
        <f t="shared" si="393"/>
        <v>0</v>
      </c>
      <c r="X1004">
        <f>IF($B$15,_xlfn.IFNA(INDEX(תמותה!$A$1:$E$121,MATCH(U1004,תמותה!$A$1:A$121,0),IF($B$11="זכר",2,4)),1),0)</f>
        <v>0</v>
      </c>
      <c r="Y1004">
        <f>IF($B$15,_xlfn.IFNA(INDEX('שיפור תמותה'!$A$1:$E$8743,MATCH(U1004&amp;V1004,'שיפור תמותה'!$C$1:$C$8743,0),IF($B$11="זכר",4,5)),1),0)</f>
        <v>0</v>
      </c>
      <c r="Z1004">
        <f>IF($B$15,_xlfn.IFNA(INDEX('שיפור תמותה'!$A$1:$E$8743,MATCH(U1004&amp;V1004-1,'שיפור תמותה'!$C$1:$C$8743,0),IF($B$11="זכר",4,5)),1),0)</f>
        <v>0</v>
      </c>
      <c r="AA1004">
        <f t="shared" si="382"/>
        <v>0</v>
      </c>
      <c r="AB1004">
        <f t="shared" si="394"/>
        <v>0</v>
      </c>
      <c r="AC1004">
        <f>IF($B$15,_xlfn.IFNA(INDEX(תמותה!$A$1:$E$121,MATCH(U1004,תמותה!$A$1:A$121,0),IF($B$11="זכר",3,5)),1),0)</f>
        <v>0</v>
      </c>
      <c r="AD1004">
        <f t="shared" si="383"/>
        <v>0</v>
      </c>
      <c r="AE1004">
        <f t="shared" si="384"/>
        <v>0</v>
      </c>
      <c r="AF1004">
        <f t="shared" si="395"/>
        <v>0</v>
      </c>
      <c r="AG1004">
        <f t="shared" si="396"/>
        <v>0</v>
      </c>
      <c r="AH1004">
        <f t="shared" si="397"/>
        <v>0</v>
      </c>
      <c r="AI1004">
        <f t="shared" si="398"/>
        <v>0</v>
      </c>
      <c r="AJ1004">
        <f t="shared" si="399"/>
        <v>0</v>
      </c>
    </row>
    <row r="1005" spans="5:36" x14ac:dyDescent="0.2">
      <c r="E1005">
        <f t="shared" si="385"/>
        <v>0</v>
      </c>
      <c r="F1005">
        <f t="shared" si="375"/>
        <v>0</v>
      </c>
      <c r="G1005">
        <f t="shared" si="376"/>
        <v>0</v>
      </c>
      <c r="H1005">
        <f t="shared" si="377"/>
        <v>0</v>
      </c>
      <c r="I1005">
        <f t="shared" si="386"/>
        <v>0</v>
      </c>
      <c r="J1005">
        <f t="shared" si="387"/>
        <v>0</v>
      </c>
      <c r="K1005">
        <f t="shared" si="388"/>
        <v>0</v>
      </c>
      <c r="L1005">
        <f t="shared" si="389"/>
        <v>0</v>
      </c>
      <c r="M1005">
        <f t="shared" si="390"/>
        <v>0</v>
      </c>
      <c r="N1005">
        <f t="shared" si="391"/>
        <v>0</v>
      </c>
      <c r="O1005">
        <f>IF($B$14,_xlfn.IFNA(INDEX(תמותה!$A$1:$E$121,MATCH(F1005,תמותה!$A$1:A$121,0),IF($B$9="זכר",2,4)),1),0)</f>
        <v>0</v>
      </c>
      <c r="P1005">
        <f>IF($B$14,_xlfn.IFNA(INDEX('שיפור תמותה'!$A$1:$E$8743,MATCH(F1005&amp;G1005,'שיפור תמותה'!$C$1:$C$8743,0),IF($B$9="זכר",4,5)),1),0)</f>
        <v>0</v>
      </c>
      <c r="Q1005">
        <f>IF($B$14,_xlfn.IFNA(INDEX('שיפור תמותה'!$A$1:$E$8743,MATCH(F1005&amp;G1005-1,'שיפור תמותה'!$C$1:$C$8743,0),IF($B$9="זכר",4,5)),1),0)</f>
        <v>0</v>
      </c>
      <c r="R1005">
        <f t="shared" si="378"/>
        <v>0</v>
      </c>
      <c r="S1005">
        <f t="shared" si="379"/>
        <v>0</v>
      </c>
      <c r="T1005">
        <f t="shared" si="392"/>
        <v>0</v>
      </c>
      <c r="U1005">
        <f t="shared" si="380"/>
        <v>0</v>
      </c>
      <c r="V1005">
        <f t="shared" si="381"/>
        <v>0</v>
      </c>
      <c r="W1005">
        <f t="shared" si="393"/>
        <v>0</v>
      </c>
      <c r="X1005">
        <f>IF($B$15,_xlfn.IFNA(INDEX(תמותה!$A$1:$E$121,MATCH(U1005,תמותה!$A$1:A$121,0),IF($B$11="זכר",2,4)),1),0)</f>
        <v>0</v>
      </c>
      <c r="Y1005">
        <f>IF($B$15,_xlfn.IFNA(INDEX('שיפור תמותה'!$A$1:$E$8743,MATCH(U1005&amp;V1005,'שיפור תמותה'!$C$1:$C$8743,0),IF($B$11="זכר",4,5)),1),0)</f>
        <v>0</v>
      </c>
      <c r="Z1005">
        <f>IF($B$15,_xlfn.IFNA(INDEX('שיפור תמותה'!$A$1:$E$8743,MATCH(U1005&amp;V1005-1,'שיפור תמותה'!$C$1:$C$8743,0),IF($B$11="זכר",4,5)),1),0)</f>
        <v>0</v>
      </c>
      <c r="AA1005">
        <f t="shared" si="382"/>
        <v>0</v>
      </c>
      <c r="AB1005">
        <f t="shared" si="394"/>
        <v>0</v>
      </c>
      <c r="AC1005">
        <f>IF($B$15,_xlfn.IFNA(INDEX(תמותה!$A$1:$E$121,MATCH(U1005,תמותה!$A$1:A$121,0),IF($B$11="זכר",3,5)),1),0)</f>
        <v>0</v>
      </c>
      <c r="AD1005">
        <f t="shared" si="383"/>
        <v>0</v>
      </c>
      <c r="AE1005">
        <f t="shared" si="384"/>
        <v>0</v>
      </c>
      <c r="AF1005">
        <f t="shared" si="395"/>
        <v>0</v>
      </c>
      <c r="AG1005">
        <f t="shared" si="396"/>
        <v>0</v>
      </c>
      <c r="AH1005">
        <f t="shared" si="397"/>
        <v>0</v>
      </c>
      <c r="AI1005">
        <f t="shared" si="398"/>
        <v>0</v>
      </c>
      <c r="AJ1005">
        <f t="shared" si="399"/>
        <v>0</v>
      </c>
    </row>
    <row r="1006" spans="5:36" x14ac:dyDescent="0.2">
      <c r="E1006">
        <f t="shared" si="385"/>
        <v>0</v>
      </c>
      <c r="F1006">
        <f t="shared" si="375"/>
        <v>0</v>
      </c>
      <c r="G1006">
        <f t="shared" si="376"/>
        <v>0</v>
      </c>
      <c r="H1006">
        <f t="shared" si="377"/>
        <v>0</v>
      </c>
      <c r="I1006">
        <f t="shared" si="386"/>
        <v>0</v>
      </c>
      <c r="J1006">
        <f t="shared" si="387"/>
        <v>0</v>
      </c>
      <c r="K1006">
        <f t="shared" si="388"/>
        <v>0</v>
      </c>
      <c r="L1006">
        <f t="shared" si="389"/>
        <v>0</v>
      </c>
      <c r="M1006">
        <f t="shared" si="390"/>
        <v>0</v>
      </c>
      <c r="N1006">
        <f t="shared" si="391"/>
        <v>0</v>
      </c>
      <c r="O1006">
        <f>IF($B$14,_xlfn.IFNA(INDEX(תמותה!$A$1:$E$121,MATCH(F1006,תמותה!$A$1:A$121,0),IF($B$9="זכר",2,4)),1),0)</f>
        <v>0</v>
      </c>
      <c r="P1006">
        <f>IF($B$14,_xlfn.IFNA(INDEX('שיפור תמותה'!$A$1:$E$8743,MATCH(F1006&amp;G1006,'שיפור תמותה'!$C$1:$C$8743,0),IF($B$9="זכר",4,5)),1),0)</f>
        <v>0</v>
      </c>
      <c r="Q1006">
        <f>IF($B$14,_xlfn.IFNA(INDEX('שיפור תמותה'!$A$1:$E$8743,MATCH(F1006&amp;G1006-1,'שיפור תמותה'!$C$1:$C$8743,0),IF($B$9="זכר",4,5)),1),0)</f>
        <v>0</v>
      </c>
      <c r="R1006">
        <f t="shared" si="378"/>
        <v>0</v>
      </c>
      <c r="S1006">
        <f t="shared" si="379"/>
        <v>0</v>
      </c>
      <c r="T1006">
        <f t="shared" si="392"/>
        <v>0</v>
      </c>
      <c r="U1006">
        <f t="shared" si="380"/>
        <v>0</v>
      </c>
      <c r="V1006">
        <f t="shared" si="381"/>
        <v>0</v>
      </c>
      <c r="W1006">
        <f t="shared" si="393"/>
        <v>0</v>
      </c>
      <c r="X1006">
        <f>IF($B$15,_xlfn.IFNA(INDEX(תמותה!$A$1:$E$121,MATCH(U1006,תמותה!$A$1:A$121,0),IF($B$11="זכר",2,4)),1),0)</f>
        <v>0</v>
      </c>
      <c r="Y1006">
        <f>IF($B$15,_xlfn.IFNA(INDEX('שיפור תמותה'!$A$1:$E$8743,MATCH(U1006&amp;V1006,'שיפור תמותה'!$C$1:$C$8743,0),IF($B$11="זכר",4,5)),1),0)</f>
        <v>0</v>
      </c>
      <c r="Z1006">
        <f>IF($B$15,_xlfn.IFNA(INDEX('שיפור תמותה'!$A$1:$E$8743,MATCH(U1006&amp;V1006-1,'שיפור תמותה'!$C$1:$C$8743,0),IF($B$11="זכר",4,5)),1),0)</f>
        <v>0</v>
      </c>
      <c r="AA1006">
        <f t="shared" si="382"/>
        <v>0</v>
      </c>
      <c r="AB1006">
        <f t="shared" si="394"/>
        <v>0</v>
      </c>
      <c r="AC1006">
        <f>IF($B$15,_xlfn.IFNA(INDEX(תמותה!$A$1:$E$121,MATCH(U1006,תמותה!$A$1:A$121,0),IF($B$11="זכר",3,5)),1),0)</f>
        <v>0</v>
      </c>
      <c r="AD1006">
        <f t="shared" si="383"/>
        <v>0</v>
      </c>
      <c r="AE1006">
        <f t="shared" si="384"/>
        <v>0</v>
      </c>
      <c r="AF1006">
        <f t="shared" si="395"/>
        <v>0</v>
      </c>
      <c r="AG1006">
        <f t="shared" si="396"/>
        <v>0</v>
      </c>
      <c r="AH1006">
        <f t="shared" si="397"/>
        <v>0</v>
      </c>
      <c r="AI1006">
        <f t="shared" si="398"/>
        <v>0</v>
      </c>
      <c r="AJ1006">
        <f t="shared" si="399"/>
        <v>0</v>
      </c>
    </row>
    <row r="1007" spans="5:36" x14ac:dyDescent="0.2">
      <c r="E1007">
        <f t="shared" si="385"/>
        <v>0</v>
      </c>
      <c r="F1007">
        <f t="shared" si="375"/>
        <v>0</v>
      </c>
      <c r="G1007">
        <f t="shared" si="376"/>
        <v>0</v>
      </c>
      <c r="H1007">
        <f t="shared" si="377"/>
        <v>0</v>
      </c>
      <c r="I1007">
        <f t="shared" si="386"/>
        <v>0</v>
      </c>
      <c r="J1007">
        <f t="shared" si="387"/>
        <v>0</v>
      </c>
      <c r="K1007">
        <f t="shared" si="388"/>
        <v>0</v>
      </c>
      <c r="L1007">
        <f t="shared" si="389"/>
        <v>0</v>
      </c>
      <c r="M1007">
        <f t="shared" si="390"/>
        <v>0</v>
      </c>
      <c r="N1007">
        <f t="shared" si="391"/>
        <v>0</v>
      </c>
      <c r="O1007">
        <f>IF($B$14,_xlfn.IFNA(INDEX(תמותה!$A$1:$E$121,MATCH(F1007,תמותה!$A$1:A$121,0),IF($B$9="זכר",2,4)),1),0)</f>
        <v>0</v>
      </c>
      <c r="P1007">
        <f>IF($B$14,_xlfn.IFNA(INDEX('שיפור תמותה'!$A$1:$E$8743,MATCH(F1007&amp;G1007,'שיפור תמותה'!$C$1:$C$8743,0),IF($B$9="זכר",4,5)),1),0)</f>
        <v>0</v>
      </c>
      <c r="Q1007">
        <f>IF($B$14,_xlfn.IFNA(INDEX('שיפור תמותה'!$A$1:$E$8743,MATCH(F1007&amp;G1007-1,'שיפור תמותה'!$C$1:$C$8743,0),IF($B$9="זכר",4,5)),1),0)</f>
        <v>0</v>
      </c>
      <c r="R1007">
        <f t="shared" si="378"/>
        <v>0</v>
      </c>
      <c r="S1007">
        <f t="shared" si="379"/>
        <v>0</v>
      </c>
      <c r="T1007">
        <f t="shared" si="392"/>
        <v>0</v>
      </c>
      <c r="U1007">
        <f t="shared" si="380"/>
        <v>0</v>
      </c>
      <c r="V1007">
        <f t="shared" si="381"/>
        <v>0</v>
      </c>
      <c r="W1007">
        <f t="shared" si="393"/>
        <v>0</v>
      </c>
      <c r="X1007">
        <f>IF($B$15,_xlfn.IFNA(INDEX(תמותה!$A$1:$E$121,MATCH(U1007,תמותה!$A$1:A$121,0),IF($B$11="זכר",2,4)),1),0)</f>
        <v>0</v>
      </c>
      <c r="Y1007">
        <f>IF($B$15,_xlfn.IFNA(INDEX('שיפור תמותה'!$A$1:$E$8743,MATCH(U1007&amp;V1007,'שיפור תמותה'!$C$1:$C$8743,0),IF($B$11="זכר",4,5)),1),0)</f>
        <v>0</v>
      </c>
      <c r="Z1007">
        <f>IF($B$15,_xlfn.IFNA(INDEX('שיפור תמותה'!$A$1:$E$8743,MATCH(U1007&amp;V1007-1,'שיפור תמותה'!$C$1:$C$8743,0),IF($B$11="זכר",4,5)),1),0)</f>
        <v>0</v>
      </c>
      <c r="AA1007">
        <f t="shared" si="382"/>
        <v>0</v>
      </c>
      <c r="AB1007">
        <f t="shared" si="394"/>
        <v>0</v>
      </c>
      <c r="AC1007">
        <f>IF($B$15,_xlfn.IFNA(INDEX(תמותה!$A$1:$E$121,MATCH(U1007,תמותה!$A$1:A$121,0),IF($B$11="זכר",3,5)),1),0)</f>
        <v>0</v>
      </c>
      <c r="AD1007">
        <f t="shared" si="383"/>
        <v>0</v>
      </c>
      <c r="AE1007">
        <f t="shared" si="384"/>
        <v>0</v>
      </c>
      <c r="AF1007">
        <f t="shared" si="395"/>
        <v>0</v>
      </c>
      <c r="AG1007">
        <f t="shared" si="396"/>
        <v>0</v>
      </c>
      <c r="AH1007">
        <f t="shared" si="397"/>
        <v>0</v>
      </c>
      <c r="AI1007">
        <f t="shared" si="398"/>
        <v>0</v>
      </c>
      <c r="AJ1007">
        <f t="shared" si="399"/>
        <v>0</v>
      </c>
    </row>
    <row r="1008" spans="5:36" x14ac:dyDescent="0.2">
      <c r="E1008">
        <f t="shared" si="385"/>
        <v>0</v>
      </c>
      <c r="F1008">
        <f t="shared" si="375"/>
        <v>0</v>
      </c>
      <c r="G1008">
        <f t="shared" si="376"/>
        <v>0</v>
      </c>
      <c r="H1008">
        <f t="shared" si="377"/>
        <v>0</v>
      </c>
      <c r="I1008">
        <f t="shared" si="386"/>
        <v>0</v>
      </c>
      <c r="J1008">
        <f t="shared" si="387"/>
        <v>0</v>
      </c>
      <c r="K1008">
        <f t="shared" si="388"/>
        <v>0</v>
      </c>
      <c r="L1008">
        <f t="shared" si="389"/>
        <v>0</v>
      </c>
      <c r="M1008">
        <f t="shared" si="390"/>
        <v>0</v>
      </c>
      <c r="N1008">
        <f t="shared" si="391"/>
        <v>0</v>
      </c>
      <c r="O1008">
        <f>IF($B$14,_xlfn.IFNA(INDEX(תמותה!$A$1:$E$121,MATCH(F1008,תמותה!$A$1:A$121,0),IF($B$9="זכר",2,4)),1),0)</f>
        <v>0</v>
      </c>
      <c r="P1008">
        <f>IF($B$14,_xlfn.IFNA(INDEX('שיפור תמותה'!$A$1:$E$8743,MATCH(F1008&amp;G1008,'שיפור תמותה'!$C$1:$C$8743,0),IF($B$9="זכר",4,5)),1),0)</f>
        <v>0</v>
      </c>
      <c r="Q1008">
        <f>IF($B$14,_xlfn.IFNA(INDEX('שיפור תמותה'!$A$1:$E$8743,MATCH(F1008&amp;G1008-1,'שיפור תמותה'!$C$1:$C$8743,0),IF($B$9="זכר",4,5)),1),0)</f>
        <v>0</v>
      </c>
      <c r="R1008">
        <f t="shared" si="378"/>
        <v>0</v>
      </c>
      <c r="S1008">
        <f t="shared" si="379"/>
        <v>0</v>
      </c>
      <c r="T1008">
        <f t="shared" si="392"/>
        <v>0</v>
      </c>
      <c r="U1008">
        <f t="shared" si="380"/>
        <v>0</v>
      </c>
      <c r="V1008">
        <f t="shared" si="381"/>
        <v>0</v>
      </c>
      <c r="W1008">
        <f t="shared" si="393"/>
        <v>0</v>
      </c>
      <c r="X1008">
        <f>IF($B$15,_xlfn.IFNA(INDEX(תמותה!$A$1:$E$121,MATCH(U1008,תמותה!$A$1:A$121,0),IF($B$11="זכר",2,4)),1),0)</f>
        <v>0</v>
      </c>
      <c r="Y1008">
        <f>IF($B$15,_xlfn.IFNA(INDEX('שיפור תמותה'!$A$1:$E$8743,MATCH(U1008&amp;V1008,'שיפור תמותה'!$C$1:$C$8743,0),IF($B$11="זכר",4,5)),1),0)</f>
        <v>0</v>
      </c>
      <c r="Z1008">
        <f>IF($B$15,_xlfn.IFNA(INDEX('שיפור תמותה'!$A$1:$E$8743,MATCH(U1008&amp;V1008-1,'שיפור תמותה'!$C$1:$C$8743,0),IF($B$11="זכר",4,5)),1),0)</f>
        <v>0</v>
      </c>
      <c r="AA1008">
        <f t="shared" si="382"/>
        <v>0</v>
      </c>
      <c r="AB1008">
        <f t="shared" si="394"/>
        <v>0</v>
      </c>
      <c r="AC1008">
        <f>IF($B$15,_xlfn.IFNA(INDEX(תמותה!$A$1:$E$121,MATCH(U1008,תמותה!$A$1:A$121,0),IF($B$11="זכר",3,5)),1),0)</f>
        <v>0</v>
      </c>
      <c r="AD1008">
        <f t="shared" si="383"/>
        <v>0</v>
      </c>
      <c r="AE1008">
        <f t="shared" si="384"/>
        <v>0</v>
      </c>
      <c r="AF1008">
        <f t="shared" si="395"/>
        <v>0</v>
      </c>
      <c r="AG1008">
        <f t="shared" si="396"/>
        <v>0</v>
      </c>
      <c r="AH1008">
        <f t="shared" si="397"/>
        <v>0</v>
      </c>
      <c r="AI1008">
        <f t="shared" si="398"/>
        <v>0</v>
      </c>
      <c r="AJ1008">
        <f t="shared" si="399"/>
        <v>0</v>
      </c>
    </row>
    <row r="1009" spans="5:36" x14ac:dyDescent="0.2">
      <c r="E1009">
        <f t="shared" si="385"/>
        <v>0</v>
      </c>
      <c r="F1009">
        <f t="shared" si="375"/>
        <v>0</v>
      </c>
      <c r="G1009">
        <f t="shared" si="376"/>
        <v>0</v>
      </c>
      <c r="H1009">
        <f t="shared" si="377"/>
        <v>0</v>
      </c>
      <c r="I1009">
        <f t="shared" si="386"/>
        <v>0</v>
      </c>
      <c r="J1009">
        <f t="shared" si="387"/>
        <v>0</v>
      </c>
      <c r="K1009">
        <f t="shared" si="388"/>
        <v>0</v>
      </c>
      <c r="L1009">
        <f t="shared" si="389"/>
        <v>0</v>
      </c>
      <c r="M1009">
        <f t="shared" si="390"/>
        <v>0</v>
      </c>
      <c r="N1009">
        <f t="shared" si="391"/>
        <v>0</v>
      </c>
      <c r="O1009">
        <f>IF($B$14,_xlfn.IFNA(INDEX(תמותה!$A$1:$E$121,MATCH(F1009,תמותה!$A$1:A$121,0),IF($B$9="זכר",2,4)),1),0)</f>
        <v>0</v>
      </c>
      <c r="P1009">
        <f>IF($B$14,_xlfn.IFNA(INDEX('שיפור תמותה'!$A$1:$E$8743,MATCH(F1009&amp;G1009,'שיפור תמותה'!$C$1:$C$8743,0),IF($B$9="זכר",4,5)),1),0)</f>
        <v>0</v>
      </c>
      <c r="Q1009">
        <f>IF($B$14,_xlfn.IFNA(INDEX('שיפור תמותה'!$A$1:$E$8743,MATCH(F1009&amp;G1009-1,'שיפור תמותה'!$C$1:$C$8743,0),IF($B$9="זכר",4,5)),1),0)</f>
        <v>0</v>
      </c>
      <c r="R1009">
        <f t="shared" si="378"/>
        <v>0</v>
      </c>
      <c r="S1009">
        <f t="shared" si="379"/>
        <v>0</v>
      </c>
      <c r="T1009">
        <f t="shared" si="392"/>
        <v>0</v>
      </c>
      <c r="U1009">
        <f t="shared" si="380"/>
        <v>0</v>
      </c>
      <c r="V1009">
        <f t="shared" si="381"/>
        <v>0</v>
      </c>
      <c r="W1009">
        <f t="shared" si="393"/>
        <v>0</v>
      </c>
      <c r="X1009">
        <f>IF($B$15,_xlfn.IFNA(INDEX(תמותה!$A$1:$E$121,MATCH(U1009,תמותה!$A$1:A$121,0),IF($B$11="זכר",2,4)),1),0)</f>
        <v>0</v>
      </c>
      <c r="Y1009">
        <f>IF($B$15,_xlfn.IFNA(INDEX('שיפור תמותה'!$A$1:$E$8743,MATCH(U1009&amp;V1009,'שיפור תמותה'!$C$1:$C$8743,0),IF($B$11="זכר",4,5)),1),0)</f>
        <v>0</v>
      </c>
      <c r="Z1009">
        <f>IF($B$15,_xlfn.IFNA(INDEX('שיפור תמותה'!$A$1:$E$8743,MATCH(U1009&amp;V1009-1,'שיפור תמותה'!$C$1:$C$8743,0),IF($B$11="זכר",4,5)),1),0)</f>
        <v>0</v>
      </c>
      <c r="AA1009">
        <f t="shared" si="382"/>
        <v>0</v>
      </c>
      <c r="AB1009">
        <f t="shared" si="394"/>
        <v>0</v>
      </c>
      <c r="AC1009">
        <f>IF($B$15,_xlfn.IFNA(INDEX(תמותה!$A$1:$E$121,MATCH(U1009,תמותה!$A$1:A$121,0),IF($B$11="זכר",3,5)),1),0)</f>
        <v>0</v>
      </c>
      <c r="AD1009">
        <f t="shared" si="383"/>
        <v>0</v>
      </c>
      <c r="AE1009">
        <f t="shared" si="384"/>
        <v>0</v>
      </c>
      <c r="AF1009">
        <f t="shared" si="395"/>
        <v>0</v>
      </c>
      <c r="AG1009">
        <f t="shared" si="396"/>
        <v>0</v>
      </c>
      <c r="AH1009">
        <f t="shared" si="397"/>
        <v>0</v>
      </c>
      <c r="AI1009">
        <f t="shared" si="398"/>
        <v>0</v>
      </c>
      <c r="AJ1009">
        <f t="shared" si="399"/>
        <v>0</v>
      </c>
    </row>
    <row r="1010" spans="5:36" x14ac:dyDescent="0.2">
      <c r="E1010">
        <f t="shared" si="385"/>
        <v>0</v>
      </c>
      <c r="F1010">
        <f t="shared" si="375"/>
        <v>0</v>
      </c>
      <c r="G1010">
        <f t="shared" si="376"/>
        <v>0</v>
      </c>
      <c r="H1010">
        <f t="shared" si="377"/>
        <v>0</v>
      </c>
      <c r="I1010">
        <f t="shared" si="386"/>
        <v>0</v>
      </c>
      <c r="J1010">
        <f t="shared" si="387"/>
        <v>0</v>
      </c>
      <c r="K1010">
        <f t="shared" si="388"/>
        <v>0</v>
      </c>
      <c r="L1010">
        <f t="shared" si="389"/>
        <v>0</v>
      </c>
      <c r="M1010">
        <f t="shared" si="390"/>
        <v>0</v>
      </c>
      <c r="N1010">
        <f t="shared" si="391"/>
        <v>0</v>
      </c>
      <c r="O1010">
        <f>IF($B$14,_xlfn.IFNA(INDEX(תמותה!$A$1:$E$121,MATCH(F1010,תמותה!$A$1:A$121,0),IF($B$9="זכר",2,4)),1),0)</f>
        <v>0</v>
      </c>
      <c r="P1010">
        <f>IF($B$14,_xlfn.IFNA(INDEX('שיפור תמותה'!$A$1:$E$8743,MATCH(F1010&amp;G1010,'שיפור תמותה'!$C$1:$C$8743,0),IF($B$9="זכר",4,5)),1),0)</f>
        <v>0</v>
      </c>
      <c r="Q1010">
        <f>IF($B$14,_xlfn.IFNA(INDEX('שיפור תמותה'!$A$1:$E$8743,MATCH(F1010&amp;G1010-1,'שיפור תמותה'!$C$1:$C$8743,0),IF($B$9="זכר",4,5)),1),0)</f>
        <v>0</v>
      </c>
      <c r="R1010">
        <f t="shared" si="378"/>
        <v>0</v>
      </c>
      <c r="S1010">
        <f t="shared" si="379"/>
        <v>0</v>
      </c>
      <c r="T1010">
        <f t="shared" si="392"/>
        <v>0</v>
      </c>
      <c r="U1010">
        <f t="shared" si="380"/>
        <v>0</v>
      </c>
      <c r="V1010">
        <f t="shared" si="381"/>
        <v>0</v>
      </c>
      <c r="W1010">
        <f t="shared" si="393"/>
        <v>0</v>
      </c>
      <c r="X1010">
        <f>IF($B$15,_xlfn.IFNA(INDEX(תמותה!$A$1:$E$121,MATCH(U1010,תמותה!$A$1:A$121,0),IF($B$11="זכר",2,4)),1),0)</f>
        <v>0</v>
      </c>
      <c r="Y1010">
        <f>IF($B$15,_xlfn.IFNA(INDEX('שיפור תמותה'!$A$1:$E$8743,MATCH(U1010&amp;V1010,'שיפור תמותה'!$C$1:$C$8743,0),IF($B$11="זכר",4,5)),1),0)</f>
        <v>0</v>
      </c>
      <c r="Z1010">
        <f>IF($B$15,_xlfn.IFNA(INDEX('שיפור תמותה'!$A$1:$E$8743,MATCH(U1010&amp;V1010-1,'שיפור תמותה'!$C$1:$C$8743,0),IF($B$11="זכר",4,5)),1),0)</f>
        <v>0</v>
      </c>
      <c r="AA1010">
        <f t="shared" si="382"/>
        <v>0</v>
      </c>
      <c r="AB1010">
        <f t="shared" si="394"/>
        <v>0</v>
      </c>
      <c r="AC1010">
        <f>IF($B$15,_xlfn.IFNA(INDEX(תמותה!$A$1:$E$121,MATCH(U1010,תמותה!$A$1:A$121,0),IF($B$11="זכר",3,5)),1),0)</f>
        <v>0</v>
      </c>
      <c r="AD1010">
        <f t="shared" si="383"/>
        <v>0</v>
      </c>
      <c r="AE1010">
        <f t="shared" si="384"/>
        <v>0</v>
      </c>
      <c r="AF1010">
        <f t="shared" si="395"/>
        <v>0</v>
      </c>
      <c r="AG1010">
        <f t="shared" si="396"/>
        <v>0</v>
      </c>
      <c r="AH1010">
        <f t="shared" si="397"/>
        <v>0</v>
      </c>
      <c r="AI1010">
        <f t="shared" si="398"/>
        <v>0</v>
      </c>
      <c r="AJ1010">
        <f t="shared" si="399"/>
        <v>0</v>
      </c>
    </row>
    <row r="1011" spans="5:36" x14ac:dyDescent="0.2">
      <c r="E1011">
        <f t="shared" si="385"/>
        <v>0</v>
      </c>
      <c r="F1011">
        <f t="shared" si="375"/>
        <v>0</v>
      </c>
      <c r="G1011">
        <f t="shared" si="376"/>
        <v>0</v>
      </c>
      <c r="H1011">
        <f t="shared" si="377"/>
        <v>0</v>
      </c>
      <c r="I1011">
        <f t="shared" si="386"/>
        <v>0</v>
      </c>
      <c r="J1011">
        <f t="shared" si="387"/>
        <v>0</v>
      </c>
      <c r="K1011">
        <f t="shared" si="388"/>
        <v>0</v>
      </c>
      <c r="L1011">
        <f t="shared" si="389"/>
        <v>0</v>
      </c>
      <c r="M1011">
        <f t="shared" si="390"/>
        <v>0</v>
      </c>
      <c r="N1011">
        <f t="shared" si="391"/>
        <v>0</v>
      </c>
      <c r="O1011">
        <f>IF($B$14,_xlfn.IFNA(INDEX(תמותה!$A$1:$E$121,MATCH(F1011,תמותה!$A$1:A$121,0),IF($B$9="זכר",2,4)),1),0)</f>
        <v>0</v>
      </c>
      <c r="P1011">
        <f>IF($B$14,_xlfn.IFNA(INDEX('שיפור תמותה'!$A$1:$E$8743,MATCH(F1011&amp;G1011,'שיפור תמותה'!$C$1:$C$8743,0),IF($B$9="זכר",4,5)),1),0)</f>
        <v>0</v>
      </c>
      <c r="Q1011">
        <f>IF($B$14,_xlfn.IFNA(INDEX('שיפור תמותה'!$A$1:$E$8743,MATCH(F1011&amp;G1011-1,'שיפור תמותה'!$C$1:$C$8743,0),IF($B$9="זכר",4,5)),1),0)</f>
        <v>0</v>
      </c>
      <c r="R1011">
        <f t="shared" si="378"/>
        <v>0</v>
      </c>
      <c r="S1011">
        <f t="shared" si="379"/>
        <v>0</v>
      </c>
      <c r="T1011">
        <f t="shared" si="392"/>
        <v>0</v>
      </c>
      <c r="U1011">
        <f t="shared" si="380"/>
        <v>0</v>
      </c>
      <c r="V1011">
        <f t="shared" si="381"/>
        <v>0</v>
      </c>
      <c r="W1011">
        <f t="shared" si="393"/>
        <v>0</v>
      </c>
      <c r="X1011">
        <f>IF($B$15,_xlfn.IFNA(INDEX(תמותה!$A$1:$E$121,MATCH(U1011,תמותה!$A$1:A$121,0),IF($B$11="זכר",2,4)),1),0)</f>
        <v>0</v>
      </c>
      <c r="Y1011">
        <f>IF($B$15,_xlfn.IFNA(INDEX('שיפור תמותה'!$A$1:$E$8743,MATCH(U1011&amp;V1011,'שיפור תמותה'!$C$1:$C$8743,0),IF($B$11="זכר",4,5)),1),0)</f>
        <v>0</v>
      </c>
      <c r="Z1011">
        <f>IF($B$15,_xlfn.IFNA(INDEX('שיפור תמותה'!$A$1:$E$8743,MATCH(U1011&amp;V1011-1,'שיפור תמותה'!$C$1:$C$8743,0),IF($B$11="זכר",4,5)),1),0)</f>
        <v>0</v>
      </c>
      <c r="AA1011">
        <f t="shared" si="382"/>
        <v>0</v>
      </c>
      <c r="AB1011">
        <f t="shared" si="394"/>
        <v>0</v>
      </c>
      <c r="AC1011">
        <f>IF($B$15,_xlfn.IFNA(INDEX(תמותה!$A$1:$E$121,MATCH(U1011,תמותה!$A$1:A$121,0),IF($B$11="זכר",3,5)),1),0)</f>
        <v>0</v>
      </c>
      <c r="AD1011">
        <f t="shared" si="383"/>
        <v>0</v>
      </c>
      <c r="AE1011">
        <f t="shared" si="384"/>
        <v>0</v>
      </c>
      <c r="AF1011">
        <f t="shared" si="395"/>
        <v>0</v>
      </c>
      <c r="AG1011">
        <f t="shared" si="396"/>
        <v>0</v>
      </c>
      <c r="AH1011">
        <f t="shared" si="397"/>
        <v>0</v>
      </c>
      <c r="AI1011">
        <f t="shared" si="398"/>
        <v>0</v>
      </c>
      <c r="AJ1011">
        <f t="shared" si="399"/>
        <v>0</v>
      </c>
    </row>
    <row r="1012" spans="5:36" x14ac:dyDescent="0.2">
      <c r="E1012">
        <f t="shared" si="385"/>
        <v>0</v>
      </c>
      <c r="F1012">
        <f t="shared" si="375"/>
        <v>0</v>
      </c>
      <c r="G1012">
        <f t="shared" si="376"/>
        <v>0</v>
      </c>
      <c r="H1012">
        <f t="shared" si="377"/>
        <v>0</v>
      </c>
      <c r="I1012">
        <f t="shared" si="386"/>
        <v>0</v>
      </c>
      <c r="J1012">
        <f t="shared" si="387"/>
        <v>0</v>
      </c>
      <c r="K1012">
        <f t="shared" si="388"/>
        <v>0</v>
      </c>
      <c r="L1012">
        <f t="shared" si="389"/>
        <v>0</v>
      </c>
      <c r="M1012">
        <f t="shared" si="390"/>
        <v>0</v>
      </c>
      <c r="N1012">
        <f t="shared" si="391"/>
        <v>0</v>
      </c>
      <c r="O1012">
        <f>IF($B$14,_xlfn.IFNA(INDEX(תמותה!$A$1:$E$121,MATCH(F1012,תמותה!$A$1:A$121,0),IF($B$9="זכר",2,4)),1),0)</f>
        <v>0</v>
      </c>
      <c r="P1012">
        <f>IF($B$14,_xlfn.IFNA(INDEX('שיפור תמותה'!$A$1:$E$8743,MATCH(F1012&amp;G1012,'שיפור תמותה'!$C$1:$C$8743,0),IF($B$9="זכר",4,5)),1),0)</f>
        <v>0</v>
      </c>
      <c r="Q1012">
        <f>IF($B$14,_xlfn.IFNA(INDEX('שיפור תמותה'!$A$1:$E$8743,MATCH(F1012&amp;G1012-1,'שיפור תמותה'!$C$1:$C$8743,0),IF($B$9="זכר",4,5)),1),0)</f>
        <v>0</v>
      </c>
      <c r="R1012">
        <f t="shared" si="378"/>
        <v>0</v>
      </c>
      <c r="S1012">
        <f t="shared" si="379"/>
        <v>0</v>
      </c>
      <c r="T1012">
        <f t="shared" si="392"/>
        <v>0</v>
      </c>
      <c r="U1012">
        <f t="shared" si="380"/>
        <v>0</v>
      </c>
      <c r="V1012">
        <f t="shared" si="381"/>
        <v>0</v>
      </c>
      <c r="W1012">
        <f t="shared" si="393"/>
        <v>0</v>
      </c>
      <c r="X1012">
        <f>IF($B$15,_xlfn.IFNA(INDEX(תמותה!$A$1:$E$121,MATCH(U1012,תמותה!$A$1:A$121,0),IF($B$11="זכר",2,4)),1),0)</f>
        <v>0</v>
      </c>
      <c r="Y1012">
        <f>IF($B$15,_xlfn.IFNA(INDEX('שיפור תמותה'!$A$1:$E$8743,MATCH(U1012&amp;V1012,'שיפור תמותה'!$C$1:$C$8743,0),IF($B$11="זכר",4,5)),1),0)</f>
        <v>0</v>
      </c>
      <c r="Z1012">
        <f>IF($B$15,_xlfn.IFNA(INDEX('שיפור תמותה'!$A$1:$E$8743,MATCH(U1012&amp;V1012-1,'שיפור תמותה'!$C$1:$C$8743,0),IF($B$11="זכר",4,5)),1),0)</f>
        <v>0</v>
      </c>
      <c r="AA1012">
        <f t="shared" si="382"/>
        <v>0</v>
      </c>
      <c r="AB1012">
        <f t="shared" si="394"/>
        <v>0</v>
      </c>
      <c r="AC1012">
        <f>IF($B$15,_xlfn.IFNA(INDEX(תמותה!$A$1:$E$121,MATCH(U1012,תמותה!$A$1:A$121,0),IF($B$11="זכר",3,5)),1),0)</f>
        <v>0</v>
      </c>
      <c r="AD1012">
        <f t="shared" si="383"/>
        <v>0</v>
      </c>
      <c r="AE1012">
        <f t="shared" si="384"/>
        <v>0</v>
      </c>
      <c r="AF1012">
        <f t="shared" si="395"/>
        <v>0</v>
      </c>
      <c r="AG1012">
        <f t="shared" si="396"/>
        <v>0</v>
      </c>
      <c r="AH1012">
        <f t="shared" si="397"/>
        <v>0</v>
      </c>
      <c r="AI1012">
        <f t="shared" si="398"/>
        <v>0</v>
      </c>
      <c r="AJ1012">
        <f t="shared" si="399"/>
        <v>0</v>
      </c>
    </row>
    <row r="1013" spans="5:36" x14ac:dyDescent="0.2">
      <c r="E1013">
        <f t="shared" si="385"/>
        <v>0</v>
      </c>
      <c r="F1013">
        <f t="shared" si="375"/>
        <v>0</v>
      </c>
      <c r="G1013">
        <f t="shared" si="376"/>
        <v>0</v>
      </c>
      <c r="H1013">
        <f t="shared" si="377"/>
        <v>0</v>
      </c>
      <c r="I1013">
        <f t="shared" si="386"/>
        <v>0</v>
      </c>
      <c r="J1013">
        <f t="shared" si="387"/>
        <v>0</v>
      </c>
      <c r="K1013">
        <f t="shared" si="388"/>
        <v>0</v>
      </c>
      <c r="L1013">
        <f t="shared" si="389"/>
        <v>0</v>
      </c>
      <c r="M1013">
        <f t="shared" si="390"/>
        <v>0</v>
      </c>
      <c r="N1013">
        <f t="shared" si="391"/>
        <v>0</v>
      </c>
      <c r="O1013">
        <f>IF($B$14,_xlfn.IFNA(INDEX(תמותה!$A$1:$E$121,MATCH(F1013,תמותה!$A$1:A$121,0),IF($B$9="זכר",2,4)),1),0)</f>
        <v>0</v>
      </c>
      <c r="P1013">
        <f>IF($B$14,_xlfn.IFNA(INDEX('שיפור תמותה'!$A$1:$E$8743,MATCH(F1013&amp;G1013,'שיפור תמותה'!$C$1:$C$8743,0),IF($B$9="זכר",4,5)),1),0)</f>
        <v>0</v>
      </c>
      <c r="Q1013">
        <f>IF($B$14,_xlfn.IFNA(INDEX('שיפור תמותה'!$A$1:$E$8743,MATCH(F1013&amp;G1013-1,'שיפור תמותה'!$C$1:$C$8743,0),IF($B$9="זכר",4,5)),1),0)</f>
        <v>0</v>
      </c>
      <c r="R1013">
        <f t="shared" si="378"/>
        <v>0</v>
      </c>
      <c r="S1013">
        <f t="shared" si="379"/>
        <v>0</v>
      </c>
      <c r="T1013">
        <f t="shared" si="392"/>
        <v>0</v>
      </c>
      <c r="U1013">
        <f t="shared" si="380"/>
        <v>0</v>
      </c>
      <c r="V1013">
        <f t="shared" si="381"/>
        <v>0</v>
      </c>
      <c r="W1013">
        <f t="shared" si="393"/>
        <v>0</v>
      </c>
      <c r="X1013">
        <f>IF($B$15,_xlfn.IFNA(INDEX(תמותה!$A$1:$E$121,MATCH(U1013,תמותה!$A$1:A$121,0),IF($B$11="זכר",2,4)),1),0)</f>
        <v>0</v>
      </c>
      <c r="Y1013">
        <f>IF($B$15,_xlfn.IFNA(INDEX('שיפור תמותה'!$A$1:$E$8743,MATCH(U1013&amp;V1013,'שיפור תמותה'!$C$1:$C$8743,0),IF($B$11="זכר",4,5)),1),0)</f>
        <v>0</v>
      </c>
      <c r="Z1013">
        <f>IF($B$15,_xlfn.IFNA(INDEX('שיפור תמותה'!$A$1:$E$8743,MATCH(U1013&amp;V1013-1,'שיפור תמותה'!$C$1:$C$8743,0),IF($B$11="זכר",4,5)),1),0)</f>
        <v>0</v>
      </c>
      <c r="AA1013">
        <f t="shared" si="382"/>
        <v>0</v>
      </c>
      <c r="AB1013">
        <f t="shared" si="394"/>
        <v>0</v>
      </c>
      <c r="AC1013">
        <f>IF($B$15,_xlfn.IFNA(INDEX(תמותה!$A$1:$E$121,MATCH(U1013,תמותה!$A$1:A$121,0),IF($B$11="זכר",3,5)),1),0)</f>
        <v>0</v>
      </c>
      <c r="AD1013">
        <f t="shared" si="383"/>
        <v>0</v>
      </c>
      <c r="AE1013">
        <f t="shared" si="384"/>
        <v>0</v>
      </c>
      <c r="AF1013">
        <f t="shared" si="395"/>
        <v>0</v>
      </c>
      <c r="AG1013">
        <f t="shared" si="396"/>
        <v>0</v>
      </c>
      <c r="AH1013">
        <f t="shared" si="397"/>
        <v>0</v>
      </c>
      <c r="AI1013">
        <f t="shared" si="398"/>
        <v>0</v>
      </c>
      <c r="AJ1013">
        <f t="shared" si="399"/>
        <v>0</v>
      </c>
    </row>
    <row r="1014" spans="5:36" x14ac:dyDescent="0.2">
      <c r="E1014">
        <f t="shared" si="385"/>
        <v>0</v>
      </c>
      <c r="F1014">
        <f t="shared" si="375"/>
        <v>0</v>
      </c>
      <c r="G1014">
        <f t="shared" si="376"/>
        <v>0</v>
      </c>
      <c r="H1014">
        <f t="shared" si="377"/>
        <v>0</v>
      </c>
      <c r="I1014">
        <f t="shared" si="386"/>
        <v>0</v>
      </c>
      <c r="J1014">
        <f t="shared" si="387"/>
        <v>0</v>
      </c>
      <c r="K1014">
        <f t="shared" si="388"/>
        <v>0</v>
      </c>
      <c r="L1014">
        <f t="shared" si="389"/>
        <v>0</v>
      </c>
      <c r="M1014">
        <f t="shared" si="390"/>
        <v>0</v>
      </c>
      <c r="N1014">
        <f t="shared" si="391"/>
        <v>0</v>
      </c>
      <c r="O1014">
        <f>IF($B$14,_xlfn.IFNA(INDEX(תמותה!$A$1:$E$121,MATCH(F1014,תמותה!$A$1:A$121,0),IF($B$9="זכר",2,4)),1),0)</f>
        <v>0</v>
      </c>
      <c r="P1014">
        <f>IF($B$14,_xlfn.IFNA(INDEX('שיפור תמותה'!$A$1:$E$8743,MATCH(F1014&amp;G1014,'שיפור תמותה'!$C$1:$C$8743,0),IF($B$9="זכר",4,5)),1),0)</f>
        <v>0</v>
      </c>
      <c r="Q1014">
        <f>IF($B$14,_xlfn.IFNA(INDEX('שיפור תמותה'!$A$1:$E$8743,MATCH(F1014&amp;G1014-1,'שיפור תמותה'!$C$1:$C$8743,0),IF($B$9="זכר",4,5)),1),0)</f>
        <v>0</v>
      </c>
      <c r="R1014">
        <f t="shared" si="378"/>
        <v>0</v>
      </c>
      <c r="S1014">
        <f t="shared" si="379"/>
        <v>0</v>
      </c>
      <c r="T1014">
        <f t="shared" si="392"/>
        <v>0</v>
      </c>
      <c r="U1014">
        <f t="shared" si="380"/>
        <v>0</v>
      </c>
      <c r="V1014">
        <f t="shared" si="381"/>
        <v>0</v>
      </c>
      <c r="W1014">
        <f t="shared" si="393"/>
        <v>0</v>
      </c>
      <c r="X1014">
        <f>IF($B$15,_xlfn.IFNA(INDEX(תמותה!$A$1:$E$121,MATCH(U1014,תמותה!$A$1:A$121,0),IF($B$11="זכר",2,4)),1),0)</f>
        <v>0</v>
      </c>
      <c r="Y1014">
        <f>IF($B$15,_xlfn.IFNA(INDEX('שיפור תמותה'!$A$1:$E$8743,MATCH(U1014&amp;V1014,'שיפור תמותה'!$C$1:$C$8743,0),IF($B$11="זכר",4,5)),1),0)</f>
        <v>0</v>
      </c>
      <c r="Z1014">
        <f>IF($B$15,_xlfn.IFNA(INDEX('שיפור תמותה'!$A$1:$E$8743,MATCH(U1014&amp;V1014-1,'שיפור תמותה'!$C$1:$C$8743,0),IF($B$11="זכר",4,5)),1),0)</f>
        <v>0</v>
      </c>
      <c r="AA1014">
        <f t="shared" si="382"/>
        <v>0</v>
      </c>
      <c r="AB1014">
        <f t="shared" si="394"/>
        <v>0</v>
      </c>
      <c r="AC1014">
        <f>IF($B$15,_xlfn.IFNA(INDEX(תמותה!$A$1:$E$121,MATCH(U1014,תמותה!$A$1:A$121,0),IF($B$11="זכר",3,5)),1),0)</f>
        <v>0</v>
      </c>
      <c r="AD1014">
        <f t="shared" si="383"/>
        <v>0</v>
      </c>
      <c r="AE1014">
        <f t="shared" si="384"/>
        <v>0</v>
      </c>
      <c r="AF1014">
        <f t="shared" si="395"/>
        <v>0</v>
      </c>
      <c r="AG1014">
        <f t="shared" si="396"/>
        <v>0</v>
      </c>
      <c r="AH1014">
        <f t="shared" si="397"/>
        <v>0</v>
      </c>
      <c r="AI1014">
        <f t="shared" si="398"/>
        <v>0</v>
      </c>
      <c r="AJ1014">
        <f t="shared" si="399"/>
        <v>0</v>
      </c>
    </row>
    <row r="1015" spans="5:36" x14ac:dyDescent="0.2">
      <c r="E1015">
        <f t="shared" si="385"/>
        <v>0</v>
      </c>
      <c r="F1015">
        <f t="shared" si="375"/>
        <v>0</v>
      </c>
      <c r="G1015">
        <f t="shared" si="376"/>
        <v>0</v>
      </c>
      <c r="H1015">
        <f t="shared" si="377"/>
        <v>0</v>
      </c>
      <c r="I1015">
        <f t="shared" si="386"/>
        <v>0</v>
      </c>
      <c r="J1015">
        <f t="shared" si="387"/>
        <v>0</v>
      </c>
      <c r="K1015">
        <f t="shared" si="388"/>
        <v>0</v>
      </c>
      <c r="L1015">
        <f t="shared" si="389"/>
        <v>0</v>
      </c>
      <c r="M1015">
        <f t="shared" si="390"/>
        <v>0</v>
      </c>
      <c r="N1015">
        <f t="shared" si="391"/>
        <v>0</v>
      </c>
      <c r="O1015">
        <f>IF($B$14,_xlfn.IFNA(INDEX(תמותה!$A$1:$E$121,MATCH(F1015,תמותה!$A$1:A$121,0),IF($B$9="זכר",2,4)),1),0)</f>
        <v>0</v>
      </c>
      <c r="P1015">
        <f>IF($B$14,_xlfn.IFNA(INDEX('שיפור תמותה'!$A$1:$E$8743,MATCH(F1015&amp;G1015,'שיפור תמותה'!$C$1:$C$8743,0),IF($B$9="זכר",4,5)),1),0)</f>
        <v>0</v>
      </c>
      <c r="Q1015">
        <f>IF($B$14,_xlfn.IFNA(INDEX('שיפור תמותה'!$A$1:$E$8743,MATCH(F1015&amp;G1015-1,'שיפור תמותה'!$C$1:$C$8743,0),IF($B$9="זכר",4,5)),1),0)</f>
        <v>0</v>
      </c>
      <c r="R1015">
        <f t="shared" si="378"/>
        <v>0</v>
      </c>
      <c r="S1015">
        <f t="shared" si="379"/>
        <v>0</v>
      </c>
      <c r="T1015">
        <f t="shared" si="392"/>
        <v>0</v>
      </c>
      <c r="U1015">
        <f t="shared" si="380"/>
        <v>0</v>
      </c>
      <c r="V1015">
        <f t="shared" si="381"/>
        <v>0</v>
      </c>
      <c r="W1015">
        <f t="shared" si="393"/>
        <v>0</v>
      </c>
      <c r="X1015">
        <f>IF($B$15,_xlfn.IFNA(INDEX(תמותה!$A$1:$E$121,MATCH(U1015,תמותה!$A$1:A$121,0),IF($B$11="זכר",2,4)),1),0)</f>
        <v>0</v>
      </c>
      <c r="Y1015">
        <f>IF($B$15,_xlfn.IFNA(INDEX('שיפור תמותה'!$A$1:$E$8743,MATCH(U1015&amp;V1015,'שיפור תמותה'!$C$1:$C$8743,0),IF($B$11="זכר",4,5)),1),0)</f>
        <v>0</v>
      </c>
      <c r="Z1015">
        <f>IF($B$15,_xlfn.IFNA(INDEX('שיפור תמותה'!$A$1:$E$8743,MATCH(U1015&amp;V1015-1,'שיפור תמותה'!$C$1:$C$8743,0),IF($B$11="זכר",4,5)),1),0)</f>
        <v>0</v>
      </c>
      <c r="AA1015">
        <f t="shared" si="382"/>
        <v>0</v>
      </c>
      <c r="AB1015">
        <f t="shared" si="394"/>
        <v>0</v>
      </c>
      <c r="AC1015">
        <f>IF($B$15,_xlfn.IFNA(INDEX(תמותה!$A$1:$E$121,MATCH(U1015,תמותה!$A$1:A$121,0),IF($B$11="זכר",3,5)),1),0)</f>
        <v>0</v>
      </c>
      <c r="AD1015">
        <f t="shared" si="383"/>
        <v>0</v>
      </c>
      <c r="AE1015">
        <f t="shared" si="384"/>
        <v>0</v>
      </c>
      <c r="AF1015">
        <f t="shared" si="395"/>
        <v>0</v>
      </c>
      <c r="AG1015">
        <f t="shared" si="396"/>
        <v>0</v>
      </c>
      <c r="AH1015">
        <f t="shared" si="397"/>
        <v>0</v>
      </c>
      <c r="AI1015">
        <f t="shared" si="398"/>
        <v>0</v>
      </c>
      <c r="AJ1015">
        <f t="shared" si="399"/>
        <v>0</v>
      </c>
    </row>
    <row r="1016" spans="5:36" x14ac:dyDescent="0.2">
      <c r="E1016">
        <f t="shared" si="385"/>
        <v>0</v>
      </c>
      <c r="F1016">
        <f t="shared" si="375"/>
        <v>0</v>
      </c>
      <c r="G1016">
        <f t="shared" si="376"/>
        <v>0</v>
      </c>
      <c r="H1016">
        <f t="shared" si="377"/>
        <v>0</v>
      </c>
      <c r="I1016">
        <f t="shared" si="386"/>
        <v>0</v>
      </c>
      <c r="J1016">
        <f t="shared" si="387"/>
        <v>0</v>
      </c>
      <c r="K1016">
        <f t="shared" si="388"/>
        <v>0</v>
      </c>
      <c r="L1016">
        <f t="shared" si="389"/>
        <v>0</v>
      </c>
      <c r="M1016">
        <f t="shared" si="390"/>
        <v>0</v>
      </c>
      <c r="N1016">
        <f t="shared" si="391"/>
        <v>0</v>
      </c>
      <c r="O1016">
        <f>IF($B$14,_xlfn.IFNA(INDEX(תמותה!$A$1:$E$121,MATCH(F1016,תמותה!$A$1:A$121,0),IF($B$9="זכר",2,4)),1),0)</f>
        <v>0</v>
      </c>
      <c r="P1016">
        <f>IF($B$14,_xlfn.IFNA(INDEX('שיפור תמותה'!$A$1:$E$8743,MATCH(F1016&amp;G1016,'שיפור תמותה'!$C$1:$C$8743,0),IF($B$9="זכר",4,5)),1),0)</f>
        <v>0</v>
      </c>
      <c r="Q1016">
        <f>IF($B$14,_xlfn.IFNA(INDEX('שיפור תמותה'!$A$1:$E$8743,MATCH(F1016&amp;G1016-1,'שיפור תמותה'!$C$1:$C$8743,0),IF($B$9="זכר",4,5)),1),0)</f>
        <v>0</v>
      </c>
      <c r="R1016">
        <f t="shared" si="378"/>
        <v>0</v>
      </c>
      <c r="S1016">
        <f t="shared" si="379"/>
        <v>0</v>
      </c>
      <c r="T1016">
        <f t="shared" si="392"/>
        <v>0</v>
      </c>
      <c r="U1016">
        <f t="shared" si="380"/>
        <v>0</v>
      </c>
      <c r="V1016">
        <f t="shared" si="381"/>
        <v>0</v>
      </c>
      <c r="W1016">
        <f t="shared" si="393"/>
        <v>0</v>
      </c>
      <c r="X1016">
        <f>IF($B$15,_xlfn.IFNA(INDEX(תמותה!$A$1:$E$121,MATCH(U1016,תמותה!$A$1:A$121,0),IF($B$11="זכר",2,4)),1),0)</f>
        <v>0</v>
      </c>
      <c r="Y1016">
        <f>IF($B$15,_xlfn.IFNA(INDEX('שיפור תמותה'!$A$1:$E$8743,MATCH(U1016&amp;V1016,'שיפור תמותה'!$C$1:$C$8743,0),IF($B$11="זכר",4,5)),1),0)</f>
        <v>0</v>
      </c>
      <c r="Z1016">
        <f>IF($B$15,_xlfn.IFNA(INDEX('שיפור תמותה'!$A$1:$E$8743,MATCH(U1016&amp;V1016-1,'שיפור תמותה'!$C$1:$C$8743,0),IF($B$11="זכר",4,5)),1),0)</f>
        <v>0</v>
      </c>
      <c r="AA1016">
        <f t="shared" si="382"/>
        <v>0</v>
      </c>
      <c r="AB1016">
        <f t="shared" si="394"/>
        <v>0</v>
      </c>
      <c r="AC1016">
        <f>IF($B$15,_xlfn.IFNA(INDEX(תמותה!$A$1:$E$121,MATCH(U1016,תמותה!$A$1:A$121,0),IF($B$11="זכר",3,5)),1),0)</f>
        <v>0</v>
      </c>
      <c r="AD1016">
        <f t="shared" si="383"/>
        <v>0</v>
      </c>
      <c r="AE1016">
        <f t="shared" si="384"/>
        <v>0</v>
      </c>
      <c r="AF1016">
        <f t="shared" si="395"/>
        <v>0</v>
      </c>
      <c r="AG1016">
        <f t="shared" si="396"/>
        <v>0</v>
      </c>
      <c r="AH1016">
        <f t="shared" si="397"/>
        <v>0</v>
      </c>
      <c r="AI1016">
        <f t="shared" si="398"/>
        <v>0</v>
      </c>
      <c r="AJ1016">
        <f t="shared" si="399"/>
        <v>0</v>
      </c>
    </row>
    <row r="1017" spans="5:36" x14ac:dyDescent="0.2">
      <c r="E1017">
        <f t="shared" si="385"/>
        <v>0</v>
      </c>
      <c r="F1017">
        <f t="shared" si="375"/>
        <v>0</v>
      </c>
      <c r="G1017">
        <f t="shared" si="376"/>
        <v>0</v>
      </c>
      <c r="H1017">
        <f t="shared" si="377"/>
        <v>0</v>
      </c>
      <c r="I1017">
        <f t="shared" si="386"/>
        <v>0</v>
      </c>
      <c r="J1017">
        <f t="shared" si="387"/>
        <v>0</v>
      </c>
      <c r="K1017">
        <f t="shared" si="388"/>
        <v>0</v>
      </c>
      <c r="L1017">
        <f t="shared" si="389"/>
        <v>0</v>
      </c>
      <c r="M1017">
        <f t="shared" si="390"/>
        <v>0</v>
      </c>
      <c r="N1017">
        <f t="shared" si="391"/>
        <v>0</v>
      </c>
      <c r="O1017">
        <f>IF($B$14,_xlfn.IFNA(INDEX(תמותה!$A$1:$E$121,MATCH(F1017,תמותה!$A$1:A$121,0),IF($B$9="זכר",2,4)),1),0)</f>
        <v>0</v>
      </c>
      <c r="P1017">
        <f>IF($B$14,_xlfn.IFNA(INDEX('שיפור תמותה'!$A$1:$E$8743,MATCH(F1017&amp;G1017,'שיפור תמותה'!$C$1:$C$8743,0),IF($B$9="זכר",4,5)),1),0)</f>
        <v>0</v>
      </c>
      <c r="Q1017">
        <f>IF($B$14,_xlfn.IFNA(INDEX('שיפור תמותה'!$A$1:$E$8743,MATCH(F1017&amp;G1017-1,'שיפור תמותה'!$C$1:$C$8743,0),IF($B$9="זכר",4,5)),1),0)</f>
        <v>0</v>
      </c>
      <c r="R1017">
        <f t="shared" si="378"/>
        <v>0</v>
      </c>
      <c r="S1017">
        <f t="shared" si="379"/>
        <v>0</v>
      </c>
      <c r="T1017">
        <f t="shared" si="392"/>
        <v>0</v>
      </c>
      <c r="U1017">
        <f t="shared" si="380"/>
        <v>0</v>
      </c>
      <c r="V1017">
        <f t="shared" si="381"/>
        <v>0</v>
      </c>
      <c r="W1017">
        <f t="shared" si="393"/>
        <v>0</v>
      </c>
      <c r="X1017">
        <f>IF($B$15,_xlfn.IFNA(INDEX(תמותה!$A$1:$E$121,MATCH(U1017,תמותה!$A$1:A$121,0),IF($B$11="זכר",2,4)),1),0)</f>
        <v>0</v>
      </c>
      <c r="Y1017">
        <f>IF($B$15,_xlfn.IFNA(INDEX('שיפור תמותה'!$A$1:$E$8743,MATCH(U1017&amp;V1017,'שיפור תמותה'!$C$1:$C$8743,0),IF($B$11="זכר",4,5)),1),0)</f>
        <v>0</v>
      </c>
      <c r="Z1017">
        <f>IF($B$15,_xlfn.IFNA(INDEX('שיפור תמותה'!$A$1:$E$8743,MATCH(U1017&amp;V1017-1,'שיפור תמותה'!$C$1:$C$8743,0),IF($B$11="זכר",4,5)),1),0)</f>
        <v>0</v>
      </c>
      <c r="AA1017">
        <f t="shared" si="382"/>
        <v>0</v>
      </c>
      <c r="AB1017">
        <f t="shared" si="394"/>
        <v>0</v>
      </c>
      <c r="AC1017">
        <f>IF($B$15,_xlfn.IFNA(INDEX(תמותה!$A$1:$E$121,MATCH(U1017,תמותה!$A$1:A$121,0),IF($B$11="זכר",3,5)),1),0)</f>
        <v>0</v>
      </c>
      <c r="AD1017">
        <f t="shared" si="383"/>
        <v>0</v>
      </c>
      <c r="AE1017">
        <f t="shared" si="384"/>
        <v>0</v>
      </c>
      <c r="AF1017">
        <f t="shared" si="395"/>
        <v>0</v>
      </c>
      <c r="AG1017">
        <f t="shared" si="396"/>
        <v>0</v>
      </c>
      <c r="AH1017">
        <f t="shared" si="397"/>
        <v>0</v>
      </c>
      <c r="AI1017">
        <f t="shared" si="398"/>
        <v>0</v>
      </c>
      <c r="AJ1017">
        <f t="shared" si="399"/>
        <v>0</v>
      </c>
    </row>
    <row r="1018" spans="5:36" x14ac:dyDescent="0.2">
      <c r="E1018">
        <f t="shared" si="385"/>
        <v>0</v>
      </c>
      <c r="F1018">
        <f t="shared" si="375"/>
        <v>0</v>
      </c>
      <c r="G1018">
        <f t="shared" si="376"/>
        <v>0</v>
      </c>
      <c r="H1018">
        <f t="shared" si="377"/>
        <v>0</v>
      </c>
      <c r="I1018">
        <f t="shared" si="386"/>
        <v>0</v>
      </c>
      <c r="J1018">
        <f t="shared" si="387"/>
        <v>0</v>
      </c>
      <c r="K1018">
        <f t="shared" si="388"/>
        <v>0</v>
      </c>
      <c r="L1018">
        <f t="shared" si="389"/>
        <v>0</v>
      </c>
      <c r="M1018">
        <f t="shared" si="390"/>
        <v>0</v>
      </c>
      <c r="N1018">
        <f t="shared" si="391"/>
        <v>0</v>
      </c>
      <c r="O1018">
        <f>IF($B$14,_xlfn.IFNA(INDEX(תמותה!$A$1:$E$121,MATCH(F1018,תמותה!$A$1:A$121,0),IF($B$9="זכר",2,4)),1),0)</f>
        <v>0</v>
      </c>
      <c r="P1018">
        <f>IF($B$14,_xlfn.IFNA(INDEX('שיפור תמותה'!$A$1:$E$8743,MATCH(F1018&amp;G1018,'שיפור תמותה'!$C$1:$C$8743,0),IF($B$9="זכר",4,5)),1),0)</f>
        <v>0</v>
      </c>
      <c r="Q1018">
        <f>IF($B$14,_xlfn.IFNA(INDEX('שיפור תמותה'!$A$1:$E$8743,MATCH(F1018&amp;G1018-1,'שיפור תמותה'!$C$1:$C$8743,0),IF($B$9="זכר",4,5)),1),0)</f>
        <v>0</v>
      </c>
      <c r="R1018">
        <f t="shared" si="378"/>
        <v>0</v>
      </c>
      <c r="S1018">
        <f t="shared" si="379"/>
        <v>0</v>
      </c>
      <c r="T1018">
        <f t="shared" si="392"/>
        <v>0</v>
      </c>
      <c r="U1018">
        <f t="shared" si="380"/>
        <v>0</v>
      </c>
      <c r="V1018">
        <f t="shared" si="381"/>
        <v>0</v>
      </c>
      <c r="W1018">
        <f t="shared" si="393"/>
        <v>0</v>
      </c>
      <c r="X1018">
        <f>IF($B$15,_xlfn.IFNA(INDEX(תמותה!$A$1:$E$121,MATCH(U1018,תמותה!$A$1:A$121,0),IF($B$11="זכר",2,4)),1),0)</f>
        <v>0</v>
      </c>
      <c r="Y1018">
        <f>IF($B$15,_xlfn.IFNA(INDEX('שיפור תמותה'!$A$1:$E$8743,MATCH(U1018&amp;V1018,'שיפור תמותה'!$C$1:$C$8743,0),IF($B$11="זכר",4,5)),1),0)</f>
        <v>0</v>
      </c>
      <c r="Z1018">
        <f>IF($B$15,_xlfn.IFNA(INDEX('שיפור תמותה'!$A$1:$E$8743,MATCH(U1018&amp;V1018-1,'שיפור תמותה'!$C$1:$C$8743,0),IF($B$11="זכר",4,5)),1),0)</f>
        <v>0</v>
      </c>
      <c r="AA1018">
        <f t="shared" si="382"/>
        <v>0</v>
      </c>
      <c r="AB1018">
        <f t="shared" si="394"/>
        <v>0</v>
      </c>
      <c r="AC1018">
        <f>IF($B$15,_xlfn.IFNA(INDEX(תמותה!$A$1:$E$121,MATCH(U1018,תמותה!$A$1:A$121,0),IF($B$11="זכר",3,5)),1),0)</f>
        <v>0</v>
      </c>
      <c r="AD1018">
        <f t="shared" si="383"/>
        <v>0</v>
      </c>
      <c r="AE1018">
        <f t="shared" si="384"/>
        <v>0</v>
      </c>
      <c r="AF1018">
        <f t="shared" si="395"/>
        <v>0</v>
      </c>
      <c r="AG1018">
        <f t="shared" si="396"/>
        <v>0</v>
      </c>
      <c r="AH1018">
        <f t="shared" si="397"/>
        <v>0</v>
      </c>
      <c r="AI1018">
        <f t="shared" si="398"/>
        <v>0</v>
      </c>
      <c r="AJ1018">
        <f t="shared" si="399"/>
        <v>0</v>
      </c>
    </row>
    <row r="1019" spans="5:36" x14ac:dyDescent="0.2">
      <c r="E1019">
        <f t="shared" si="385"/>
        <v>0</v>
      </c>
      <c r="F1019">
        <f t="shared" si="375"/>
        <v>0</v>
      </c>
      <c r="G1019">
        <f t="shared" si="376"/>
        <v>0</v>
      </c>
      <c r="H1019">
        <f t="shared" si="377"/>
        <v>0</v>
      </c>
      <c r="I1019">
        <f t="shared" si="386"/>
        <v>0</v>
      </c>
      <c r="J1019">
        <f t="shared" si="387"/>
        <v>0</v>
      </c>
      <c r="K1019">
        <f t="shared" si="388"/>
        <v>0</v>
      </c>
      <c r="L1019">
        <f t="shared" si="389"/>
        <v>0</v>
      </c>
      <c r="M1019">
        <f t="shared" si="390"/>
        <v>0</v>
      </c>
      <c r="N1019">
        <f t="shared" si="391"/>
        <v>0</v>
      </c>
      <c r="O1019">
        <f>IF($B$14,_xlfn.IFNA(INDEX(תמותה!$A$1:$E$121,MATCH(F1019,תמותה!$A$1:A$121,0),IF($B$9="זכר",2,4)),1),0)</f>
        <v>0</v>
      </c>
      <c r="P1019">
        <f>IF($B$14,_xlfn.IFNA(INDEX('שיפור תמותה'!$A$1:$E$8743,MATCH(F1019&amp;G1019,'שיפור תמותה'!$C$1:$C$8743,0),IF($B$9="זכר",4,5)),1),0)</f>
        <v>0</v>
      </c>
      <c r="Q1019">
        <f>IF($B$14,_xlfn.IFNA(INDEX('שיפור תמותה'!$A$1:$E$8743,MATCH(F1019&amp;G1019-1,'שיפור תמותה'!$C$1:$C$8743,0),IF($B$9="זכר",4,5)),1),0)</f>
        <v>0</v>
      </c>
      <c r="R1019">
        <f t="shared" si="378"/>
        <v>0</v>
      </c>
      <c r="S1019">
        <f t="shared" si="379"/>
        <v>0</v>
      </c>
      <c r="T1019">
        <f t="shared" si="392"/>
        <v>0</v>
      </c>
      <c r="U1019">
        <f t="shared" si="380"/>
        <v>0</v>
      </c>
      <c r="V1019">
        <f t="shared" si="381"/>
        <v>0</v>
      </c>
      <c r="W1019">
        <f t="shared" si="393"/>
        <v>0</v>
      </c>
      <c r="X1019">
        <f>IF($B$15,_xlfn.IFNA(INDEX(תמותה!$A$1:$E$121,MATCH(U1019,תמותה!$A$1:A$121,0),IF($B$11="זכר",2,4)),1),0)</f>
        <v>0</v>
      </c>
      <c r="Y1019">
        <f>IF($B$15,_xlfn.IFNA(INDEX('שיפור תמותה'!$A$1:$E$8743,MATCH(U1019&amp;V1019,'שיפור תמותה'!$C$1:$C$8743,0),IF($B$11="זכר",4,5)),1),0)</f>
        <v>0</v>
      </c>
      <c r="Z1019">
        <f>IF($B$15,_xlfn.IFNA(INDEX('שיפור תמותה'!$A$1:$E$8743,MATCH(U1019&amp;V1019-1,'שיפור תמותה'!$C$1:$C$8743,0),IF($B$11="זכר",4,5)),1),0)</f>
        <v>0</v>
      </c>
      <c r="AA1019">
        <f t="shared" si="382"/>
        <v>0</v>
      </c>
      <c r="AB1019">
        <f t="shared" si="394"/>
        <v>0</v>
      </c>
      <c r="AC1019">
        <f>IF($B$15,_xlfn.IFNA(INDEX(תמותה!$A$1:$E$121,MATCH(U1019,תמותה!$A$1:A$121,0),IF($B$11="זכר",3,5)),1),0)</f>
        <v>0</v>
      </c>
      <c r="AD1019">
        <f t="shared" si="383"/>
        <v>0</v>
      </c>
      <c r="AE1019">
        <f t="shared" si="384"/>
        <v>0</v>
      </c>
      <c r="AF1019">
        <f t="shared" si="395"/>
        <v>0</v>
      </c>
      <c r="AG1019">
        <f t="shared" si="396"/>
        <v>0</v>
      </c>
      <c r="AH1019">
        <f t="shared" si="397"/>
        <v>0</v>
      </c>
      <c r="AI1019">
        <f t="shared" si="398"/>
        <v>0</v>
      </c>
      <c r="AJ1019">
        <f t="shared" si="399"/>
        <v>0</v>
      </c>
    </row>
    <row r="1020" spans="5:36" x14ac:dyDescent="0.2">
      <c r="E1020">
        <f t="shared" si="385"/>
        <v>0</v>
      </c>
      <c r="F1020">
        <f t="shared" si="375"/>
        <v>0</v>
      </c>
      <c r="G1020">
        <f t="shared" si="376"/>
        <v>0</v>
      </c>
      <c r="H1020">
        <f t="shared" si="377"/>
        <v>0</v>
      </c>
      <c r="I1020">
        <f t="shared" si="386"/>
        <v>0</v>
      </c>
      <c r="J1020">
        <f t="shared" si="387"/>
        <v>0</v>
      </c>
      <c r="K1020">
        <f t="shared" si="388"/>
        <v>0</v>
      </c>
      <c r="L1020">
        <f t="shared" si="389"/>
        <v>0</v>
      </c>
      <c r="M1020">
        <f t="shared" si="390"/>
        <v>0</v>
      </c>
      <c r="N1020">
        <f t="shared" si="391"/>
        <v>0</v>
      </c>
      <c r="O1020">
        <f>IF($B$14,_xlfn.IFNA(INDEX(תמותה!$A$1:$E$121,MATCH(F1020,תמותה!$A$1:A$121,0),IF($B$9="זכר",2,4)),1),0)</f>
        <v>0</v>
      </c>
      <c r="P1020">
        <f>IF($B$14,_xlfn.IFNA(INDEX('שיפור תמותה'!$A$1:$E$8743,MATCH(F1020&amp;G1020,'שיפור תמותה'!$C$1:$C$8743,0),IF($B$9="זכר",4,5)),1),0)</f>
        <v>0</v>
      </c>
      <c r="Q1020">
        <f>IF($B$14,_xlfn.IFNA(INDEX('שיפור תמותה'!$A$1:$E$8743,MATCH(F1020&amp;G1020-1,'שיפור תמותה'!$C$1:$C$8743,0),IF($B$9="זכר",4,5)),1),0)</f>
        <v>0</v>
      </c>
      <c r="R1020">
        <f t="shared" si="378"/>
        <v>0</v>
      </c>
      <c r="S1020">
        <f t="shared" si="379"/>
        <v>0</v>
      </c>
      <c r="T1020">
        <f t="shared" si="392"/>
        <v>0</v>
      </c>
      <c r="U1020">
        <f t="shared" si="380"/>
        <v>0</v>
      </c>
      <c r="V1020">
        <f t="shared" si="381"/>
        <v>0</v>
      </c>
      <c r="W1020">
        <f t="shared" si="393"/>
        <v>0</v>
      </c>
      <c r="X1020">
        <f>IF($B$15,_xlfn.IFNA(INDEX(תמותה!$A$1:$E$121,MATCH(U1020,תמותה!$A$1:A$121,0),IF($B$11="זכר",2,4)),1),0)</f>
        <v>0</v>
      </c>
      <c r="Y1020">
        <f>IF($B$15,_xlfn.IFNA(INDEX('שיפור תמותה'!$A$1:$E$8743,MATCH(U1020&amp;V1020,'שיפור תמותה'!$C$1:$C$8743,0),IF($B$11="זכר",4,5)),1),0)</f>
        <v>0</v>
      </c>
      <c r="Z1020">
        <f>IF($B$15,_xlfn.IFNA(INDEX('שיפור תמותה'!$A$1:$E$8743,MATCH(U1020&amp;V1020-1,'שיפור תמותה'!$C$1:$C$8743,0),IF($B$11="זכר",4,5)),1),0)</f>
        <v>0</v>
      </c>
      <c r="AA1020">
        <f t="shared" si="382"/>
        <v>0</v>
      </c>
      <c r="AB1020">
        <f t="shared" si="394"/>
        <v>0</v>
      </c>
      <c r="AC1020">
        <f>IF($B$15,_xlfn.IFNA(INDEX(תמותה!$A$1:$E$121,MATCH(U1020,תמותה!$A$1:A$121,0),IF($B$11="זכר",3,5)),1),0)</f>
        <v>0</v>
      </c>
      <c r="AD1020">
        <f t="shared" si="383"/>
        <v>0</v>
      </c>
      <c r="AE1020">
        <f t="shared" si="384"/>
        <v>0</v>
      </c>
      <c r="AF1020">
        <f t="shared" si="395"/>
        <v>0</v>
      </c>
      <c r="AG1020">
        <f t="shared" si="396"/>
        <v>0</v>
      </c>
      <c r="AH1020">
        <f t="shared" si="397"/>
        <v>0</v>
      </c>
      <c r="AI1020">
        <f t="shared" si="398"/>
        <v>0</v>
      </c>
      <c r="AJ1020">
        <f t="shared" si="399"/>
        <v>0</v>
      </c>
    </row>
    <row r="1021" spans="5:36" x14ac:dyDescent="0.2">
      <c r="E1021">
        <f t="shared" si="385"/>
        <v>0</v>
      </c>
      <c r="F1021">
        <f t="shared" si="375"/>
        <v>0</v>
      </c>
      <c r="G1021">
        <f t="shared" si="376"/>
        <v>0</v>
      </c>
      <c r="H1021">
        <f t="shared" si="377"/>
        <v>0</v>
      </c>
      <c r="I1021">
        <f t="shared" si="386"/>
        <v>0</v>
      </c>
      <c r="J1021">
        <f t="shared" si="387"/>
        <v>0</v>
      </c>
      <c r="K1021">
        <f t="shared" si="388"/>
        <v>0</v>
      </c>
      <c r="L1021">
        <f t="shared" si="389"/>
        <v>0</v>
      </c>
      <c r="M1021">
        <f t="shared" si="390"/>
        <v>0</v>
      </c>
      <c r="N1021">
        <f t="shared" si="391"/>
        <v>0</v>
      </c>
      <c r="O1021">
        <f>IF($B$14,_xlfn.IFNA(INDEX(תמותה!$A$1:$E$121,MATCH(F1021,תמותה!$A$1:A$121,0),IF($B$9="זכר",2,4)),1),0)</f>
        <v>0</v>
      </c>
      <c r="P1021">
        <f>IF($B$14,_xlfn.IFNA(INDEX('שיפור תמותה'!$A$1:$E$8743,MATCH(F1021&amp;G1021,'שיפור תמותה'!$C$1:$C$8743,0),IF($B$9="זכר",4,5)),1),0)</f>
        <v>0</v>
      </c>
      <c r="Q1021">
        <f>IF($B$14,_xlfn.IFNA(INDEX('שיפור תמותה'!$A$1:$E$8743,MATCH(F1021&amp;G1021-1,'שיפור תמותה'!$C$1:$C$8743,0),IF($B$9="זכר",4,5)),1),0)</f>
        <v>0</v>
      </c>
      <c r="R1021">
        <f t="shared" si="378"/>
        <v>0</v>
      </c>
      <c r="S1021">
        <f t="shared" si="379"/>
        <v>0</v>
      </c>
      <c r="T1021">
        <f t="shared" si="392"/>
        <v>0</v>
      </c>
      <c r="U1021">
        <f t="shared" si="380"/>
        <v>0</v>
      </c>
      <c r="V1021">
        <f t="shared" si="381"/>
        <v>0</v>
      </c>
      <c r="W1021">
        <f t="shared" si="393"/>
        <v>0</v>
      </c>
      <c r="X1021">
        <f>IF($B$15,_xlfn.IFNA(INDEX(תמותה!$A$1:$E$121,MATCH(U1021,תמותה!$A$1:A$121,0),IF($B$11="זכר",2,4)),1),0)</f>
        <v>0</v>
      </c>
      <c r="Y1021">
        <f>IF($B$15,_xlfn.IFNA(INDEX('שיפור תמותה'!$A$1:$E$8743,MATCH(U1021&amp;V1021,'שיפור תמותה'!$C$1:$C$8743,0),IF($B$11="זכר",4,5)),1),0)</f>
        <v>0</v>
      </c>
      <c r="Z1021">
        <f>IF($B$15,_xlfn.IFNA(INDEX('שיפור תמותה'!$A$1:$E$8743,MATCH(U1021&amp;V1021-1,'שיפור תמותה'!$C$1:$C$8743,0),IF($B$11="זכר",4,5)),1),0)</f>
        <v>0</v>
      </c>
      <c r="AA1021">
        <f t="shared" si="382"/>
        <v>0</v>
      </c>
      <c r="AB1021">
        <f t="shared" si="394"/>
        <v>0</v>
      </c>
      <c r="AC1021">
        <f>IF($B$15,_xlfn.IFNA(INDEX(תמותה!$A$1:$E$121,MATCH(U1021,תמותה!$A$1:A$121,0),IF($B$11="זכר",3,5)),1),0)</f>
        <v>0</v>
      </c>
      <c r="AD1021">
        <f t="shared" si="383"/>
        <v>0</v>
      </c>
      <c r="AE1021">
        <f t="shared" si="384"/>
        <v>0</v>
      </c>
      <c r="AF1021">
        <f t="shared" si="395"/>
        <v>0</v>
      </c>
      <c r="AG1021">
        <f t="shared" si="396"/>
        <v>0</v>
      </c>
      <c r="AH1021">
        <f t="shared" si="397"/>
        <v>0</v>
      </c>
      <c r="AI1021">
        <f t="shared" si="398"/>
        <v>0</v>
      </c>
      <c r="AJ1021">
        <f t="shared" si="399"/>
        <v>0</v>
      </c>
    </row>
    <row r="1022" spans="5:36" x14ac:dyDescent="0.2">
      <c r="E1022">
        <f t="shared" si="385"/>
        <v>0</v>
      </c>
      <c r="F1022">
        <f t="shared" si="375"/>
        <v>0</v>
      </c>
      <c r="G1022">
        <f t="shared" si="376"/>
        <v>0</v>
      </c>
      <c r="H1022">
        <f t="shared" si="377"/>
        <v>0</v>
      </c>
      <c r="I1022">
        <f t="shared" si="386"/>
        <v>0</v>
      </c>
      <c r="J1022">
        <f t="shared" si="387"/>
        <v>0</v>
      </c>
      <c r="K1022">
        <f t="shared" si="388"/>
        <v>0</v>
      </c>
      <c r="L1022">
        <f t="shared" si="389"/>
        <v>0</v>
      </c>
      <c r="M1022">
        <f t="shared" si="390"/>
        <v>0</v>
      </c>
      <c r="N1022">
        <f t="shared" si="391"/>
        <v>0</v>
      </c>
      <c r="O1022">
        <f>IF($B$14,_xlfn.IFNA(INDEX(תמותה!$A$1:$E$121,MATCH(F1022,תמותה!$A$1:A$121,0),IF($B$9="זכר",2,4)),1),0)</f>
        <v>0</v>
      </c>
      <c r="P1022">
        <f>IF($B$14,_xlfn.IFNA(INDEX('שיפור תמותה'!$A$1:$E$8743,MATCH(F1022&amp;G1022,'שיפור תמותה'!$C$1:$C$8743,0),IF($B$9="זכר",4,5)),1),0)</f>
        <v>0</v>
      </c>
      <c r="Q1022">
        <f>IF($B$14,_xlfn.IFNA(INDEX('שיפור תמותה'!$A$1:$E$8743,MATCH(F1022&amp;G1022-1,'שיפור תמותה'!$C$1:$C$8743,0),IF($B$9="זכר",4,5)),1),0)</f>
        <v>0</v>
      </c>
      <c r="R1022">
        <f t="shared" si="378"/>
        <v>0</v>
      </c>
      <c r="S1022">
        <f t="shared" si="379"/>
        <v>0</v>
      </c>
      <c r="T1022">
        <f t="shared" si="392"/>
        <v>0</v>
      </c>
      <c r="U1022">
        <f t="shared" si="380"/>
        <v>0</v>
      </c>
      <c r="V1022">
        <f t="shared" si="381"/>
        <v>0</v>
      </c>
      <c r="W1022">
        <f t="shared" si="393"/>
        <v>0</v>
      </c>
      <c r="X1022">
        <f>IF($B$15,_xlfn.IFNA(INDEX(תמותה!$A$1:$E$121,MATCH(U1022,תמותה!$A$1:A$121,0),IF($B$11="זכר",2,4)),1),0)</f>
        <v>0</v>
      </c>
      <c r="Y1022">
        <f>IF($B$15,_xlfn.IFNA(INDEX('שיפור תמותה'!$A$1:$E$8743,MATCH(U1022&amp;V1022,'שיפור תמותה'!$C$1:$C$8743,0),IF($B$11="זכר",4,5)),1),0)</f>
        <v>0</v>
      </c>
      <c r="Z1022">
        <f>IF($B$15,_xlfn.IFNA(INDEX('שיפור תמותה'!$A$1:$E$8743,MATCH(U1022&amp;V1022-1,'שיפור תמותה'!$C$1:$C$8743,0),IF($B$11="זכר",4,5)),1),0)</f>
        <v>0</v>
      </c>
      <c r="AA1022">
        <f t="shared" si="382"/>
        <v>0</v>
      </c>
      <c r="AB1022">
        <f t="shared" si="394"/>
        <v>0</v>
      </c>
      <c r="AC1022">
        <f>IF($B$15,_xlfn.IFNA(INDEX(תמותה!$A$1:$E$121,MATCH(U1022,תמותה!$A$1:A$121,0),IF($B$11="זכר",3,5)),1),0)</f>
        <v>0</v>
      </c>
      <c r="AD1022">
        <f t="shared" si="383"/>
        <v>0</v>
      </c>
      <c r="AE1022">
        <f t="shared" si="384"/>
        <v>0</v>
      </c>
      <c r="AF1022">
        <f t="shared" si="395"/>
        <v>0</v>
      </c>
      <c r="AG1022">
        <f t="shared" si="396"/>
        <v>0</v>
      </c>
      <c r="AH1022">
        <f t="shared" si="397"/>
        <v>0</v>
      </c>
      <c r="AI1022">
        <f t="shared" si="398"/>
        <v>0</v>
      </c>
      <c r="AJ1022">
        <f t="shared" si="399"/>
        <v>0</v>
      </c>
    </row>
    <row r="1023" spans="5:36" x14ac:dyDescent="0.2">
      <c r="E1023">
        <f t="shared" si="385"/>
        <v>0</v>
      </c>
      <c r="F1023">
        <f t="shared" si="375"/>
        <v>0</v>
      </c>
      <c r="G1023">
        <f t="shared" si="376"/>
        <v>0</v>
      </c>
      <c r="H1023">
        <f t="shared" si="377"/>
        <v>0</v>
      </c>
      <c r="I1023">
        <f t="shared" si="386"/>
        <v>0</v>
      </c>
      <c r="J1023">
        <f t="shared" si="387"/>
        <v>0</v>
      </c>
      <c r="K1023">
        <f t="shared" si="388"/>
        <v>0</v>
      </c>
      <c r="L1023">
        <f t="shared" si="389"/>
        <v>0</v>
      </c>
      <c r="M1023">
        <f t="shared" si="390"/>
        <v>0</v>
      </c>
      <c r="N1023">
        <f t="shared" si="391"/>
        <v>0</v>
      </c>
      <c r="O1023">
        <f>IF($B$14,_xlfn.IFNA(INDEX(תמותה!$A$1:$E$121,MATCH(F1023,תמותה!$A$1:A$121,0),IF($B$9="זכר",2,4)),1),0)</f>
        <v>0</v>
      </c>
      <c r="P1023">
        <f>IF($B$14,_xlfn.IFNA(INDEX('שיפור תמותה'!$A$1:$E$8743,MATCH(F1023&amp;G1023,'שיפור תמותה'!$C$1:$C$8743,0),IF($B$9="זכר",4,5)),1),0)</f>
        <v>0</v>
      </c>
      <c r="Q1023">
        <f>IF($B$14,_xlfn.IFNA(INDEX('שיפור תמותה'!$A$1:$E$8743,MATCH(F1023&amp;G1023-1,'שיפור תמותה'!$C$1:$C$8743,0),IF($B$9="זכר",4,5)),1),0)</f>
        <v>0</v>
      </c>
      <c r="R1023">
        <f t="shared" si="378"/>
        <v>0</v>
      </c>
      <c r="S1023">
        <f t="shared" si="379"/>
        <v>0</v>
      </c>
      <c r="T1023">
        <f t="shared" si="392"/>
        <v>0</v>
      </c>
      <c r="U1023">
        <f t="shared" si="380"/>
        <v>0</v>
      </c>
      <c r="V1023">
        <f t="shared" si="381"/>
        <v>0</v>
      </c>
      <c r="W1023">
        <f t="shared" si="393"/>
        <v>0</v>
      </c>
      <c r="X1023">
        <f>IF($B$15,_xlfn.IFNA(INDEX(תמותה!$A$1:$E$121,MATCH(U1023,תמותה!$A$1:A$121,0),IF($B$11="זכר",2,4)),1),0)</f>
        <v>0</v>
      </c>
      <c r="Y1023">
        <f>IF($B$15,_xlfn.IFNA(INDEX('שיפור תמותה'!$A$1:$E$8743,MATCH(U1023&amp;V1023,'שיפור תמותה'!$C$1:$C$8743,0),IF($B$11="זכר",4,5)),1),0)</f>
        <v>0</v>
      </c>
      <c r="Z1023">
        <f>IF($B$15,_xlfn.IFNA(INDEX('שיפור תמותה'!$A$1:$E$8743,MATCH(U1023&amp;V1023-1,'שיפור תמותה'!$C$1:$C$8743,0),IF($B$11="זכר",4,5)),1),0)</f>
        <v>0</v>
      </c>
      <c r="AA1023">
        <f t="shared" si="382"/>
        <v>0</v>
      </c>
      <c r="AB1023">
        <f t="shared" si="394"/>
        <v>0</v>
      </c>
      <c r="AC1023">
        <f>IF($B$15,_xlfn.IFNA(INDEX(תמותה!$A$1:$E$121,MATCH(U1023,תמותה!$A$1:A$121,0),IF($B$11="זכר",3,5)),1),0)</f>
        <v>0</v>
      </c>
      <c r="AD1023">
        <f t="shared" si="383"/>
        <v>0</v>
      </c>
      <c r="AE1023">
        <f t="shared" si="384"/>
        <v>0</v>
      </c>
      <c r="AF1023">
        <f t="shared" si="395"/>
        <v>0</v>
      </c>
      <c r="AG1023">
        <f t="shared" si="396"/>
        <v>0</v>
      </c>
      <c r="AH1023">
        <f t="shared" si="397"/>
        <v>0</v>
      </c>
      <c r="AI1023">
        <f t="shared" si="398"/>
        <v>0</v>
      </c>
      <c r="AJ1023">
        <f t="shared" si="399"/>
        <v>0</v>
      </c>
    </row>
    <row r="1024" spans="5:36" x14ac:dyDescent="0.2">
      <c r="E1024">
        <f t="shared" si="385"/>
        <v>0</v>
      </c>
      <c r="F1024">
        <f t="shared" si="375"/>
        <v>0</v>
      </c>
      <c r="G1024">
        <f t="shared" si="376"/>
        <v>0</v>
      </c>
      <c r="H1024">
        <f t="shared" si="377"/>
        <v>0</v>
      </c>
      <c r="I1024">
        <f t="shared" si="386"/>
        <v>0</v>
      </c>
      <c r="J1024">
        <f t="shared" si="387"/>
        <v>0</v>
      </c>
      <c r="K1024">
        <f t="shared" si="388"/>
        <v>0</v>
      </c>
      <c r="L1024">
        <f t="shared" si="389"/>
        <v>0</v>
      </c>
      <c r="M1024">
        <f t="shared" si="390"/>
        <v>0</v>
      </c>
      <c r="N1024">
        <f t="shared" si="391"/>
        <v>0</v>
      </c>
      <c r="O1024">
        <f>IF($B$14,_xlfn.IFNA(INDEX(תמותה!$A$1:$E$121,MATCH(F1024,תמותה!$A$1:A$121,0),IF($B$9="זכר",2,4)),1),0)</f>
        <v>0</v>
      </c>
      <c r="P1024">
        <f>IF($B$14,_xlfn.IFNA(INDEX('שיפור תמותה'!$A$1:$E$8743,MATCH(F1024&amp;G1024,'שיפור תמותה'!$C$1:$C$8743,0),IF($B$9="זכר",4,5)),1),0)</f>
        <v>0</v>
      </c>
      <c r="Q1024">
        <f>IF($B$14,_xlfn.IFNA(INDEX('שיפור תמותה'!$A$1:$E$8743,MATCH(F1024&amp;G1024-1,'שיפור תמותה'!$C$1:$C$8743,0),IF($B$9="זכר",4,5)),1),0)</f>
        <v>0</v>
      </c>
      <c r="R1024">
        <f t="shared" si="378"/>
        <v>0</v>
      </c>
      <c r="S1024">
        <f t="shared" si="379"/>
        <v>0</v>
      </c>
      <c r="T1024">
        <f t="shared" si="392"/>
        <v>0</v>
      </c>
      <c r="U1024">
        <f t="shared" si="380"/>
        <v>0</v>
      </c>
      <c r="V1024">
        <f t="shared" si="381"/>
        <v>0</v>
      </c>
      <c r="W1024">
        <f t="shared" si="393"/>
        <v>0</v>
      </c>
      <c r="X1024">
        <f>IF($B$15,_xlfn.IFNA(INDEX(תמותה!$A$1:$E$121,MATCH(U1024,תמותה!$A$1:A$121,0),IF($B$11="זכר",2,4)),1),0)</f>
        <v>0</v>
      </c>
      <c r="Y1024">
        <f>IF($B$15,_xlfn.IFNA(INDEX('שיפור תמותה'!$A$1:$E$8743,MATCH(U1024&amp;V1024,'שיפור תמותה'!$C$1:$C$8743,0),IF($B$11="זכר",4,5)),1),0)</f>
        <v>0</v>
      </c>
      <c r="Z1024">
        <f>IF($B$15,_xlfn.IFNA(INDEX('שיפור תמותה'!$A$1:$E$8743,MATCH(U1024&amp;V1024-1,'שיפור תמותה'!$C$1:$C$8743,0),IF($B$11="זכר",4,5)),1),0)</f>
        <v>0</v>
      </c>
      <c r="AA1024">
        <f t="shared" si="382"/>
        <v>0</v>
      </c>
      <c r="AB1024">
        <f t="shared" si="394"/>
        <v>0</v>
      </c>
      <c r="AC1024">
        <f>IF($B$15,_xlfn.IFNA(INDEX(תמותה!$A$1:$E$121,MATCH(U1024,תמותה!$A$1:A$121,0),IF($B$11="זכר",3,5)),1),0)</f>
        <v>0</v>
      </c>
      <c r="AD1024">
        <f t="shared" si="383"/>
        <v>0</v>
      </c>
      <c r="AE1024">
        <f t="shared" si="384"/>
        <v>0</v>
      </c>
      <c r="AF1024">
        <f t="shared" si="395"/>
        <v>0</v>
      </c>
      <c r="AG1024">
        <f t="shared" si="396"/>
        <v>0</v>
      </c>
      <c r="AH1024">
        <f t="shared" si="397"/>
        <v>0</v>
      </c>
      <c r="AI1024">
        <f t="shared" si="398"/>
        <v>0</v>
      </c>
      <c r="AJ1024">
        <f t="shared" si="399"/>
        <v>0</v>
      </c>
    </row>
    <row r="1025" spans="5:36" x14ac:dyDescent="0.2">
      <c r="E1025">
        <f t="shared" si="385"/>
        <v>0</v>
      </c>
      <c r="F1025">
        <f t="shared" si="375"/>
        <v>0</v>
      </c>
      <c r="G1025">
        <f t="shared" si="376"/>
        <v>0</v>
      </c>
      <c r="H1025">
        <f t="shared" si="377"/>
        <v>0</v>
      </c>
      <c r="I1025">
        <f t="shared" si="386"/>
        <v>0</v>
      </c>
      <c r="J1025">
        <f t="shared" si="387"/>
        <v>0</v>
      </c>
      <c r="K1025">
        <f t="shared" si="388"/>
        <v>0</v>
      </c>
      <c r="L1025">
        <f t="shared" si="389"/>
        <v>0</v>
      </c>
      <c r="M1025">
        <f t="shared" si="390"/>
        <v>0</v>
      </c>
      <c r="N1025">
        <f t="shared" si="391"/>
        <v>0</v>
      </c>
      <c r="O1025">
        <f>IF($B$14,_xlfn.IFNA(INDEX(תמותה!$A$1:$E$121,MATCH(F1025,תמותה!$A$1:A$121,0),IF($B$9="זכר",2,4)),1),0)</f>
        <v>0</v>
      </c>
      <c r="P1025">
        <f>IF($B$14,_xlfn.IFNA(INDEX('שיפור תמותה'!$A$1:$E$8743,MATCH(F1025&amp;G1025,'שיפור תמותה'!$C$1:$C$8743,0),IF($B$9="זכר",4,5)),1),0)</f>
        <v>0</v>
      </c>
      <c r="Q1025">
        <f>IF($B$14,_xlfn.IFNA(INDEX('שיפור תמותה'!$A$1:$E$8743,MATCH(F1025&amp;G1025-1,'שיפור תמותה'!$C$1:$C$8743,0),IF($B$9="זכר",4,5)),1),0)</f>
        <v>0</v>
      </c>
      <c r="R1025">
        <f t="shared" si="378"/>
        <v>0</v>
      </c>
      <c r="S1025">
        <f t="shared" si="379"/>
        <v>0</v>
      </c>
      <c r="T1025">
        <f t="shared" si="392"/>
        <v>0</v>
      </c>
      <c r="U1025">
        <f t="shared" si="380"/>
        <v>0</v>
      </c>
      <c r="V1025">
        <f t="shared" si="381"/>
        <v>0</v>
      </c>
      <c r="W1025">
        <f t="shared" si="393"/>
        <v>0</v>
      </c>
      <c r="X1025">
        <f>IF($B$15,_xlfn.IFNA(INDEX(תמותה!$A$1:$E$121,MATCH(U1025,תמותה!$A$1:A$121,0),IF($B$11="זכר",2,4)),1),0)</f>
        <v>0</v>
      </c>
      <c r="Y1025">
        <f>IF($B$15,_xlfn.IFNA(INDEX('שיפור תמותה'!$A$1:$E$8743,MATCH(U1025&amp;V1025,'שיפור תמותה'!$C$1:$C$8743,0),IF($B$11="זכר",4,5)),1),0)</f>
        <v>0</v>
      </c>
      <c r="Z1025">
        <f>IF($B$15,_xlfn.IFNA(INDEX('שיפור תמותה'!$A$1:$E$8743,MATCH(U1025&amp;V1025-1,'שיפור תמותה'!$C$1:$C$8743,0),IF($B$11="זכר",4,5)),1),0)</f>
        <v>0</v>
      </c>
      <c r="AA1025">
        <f t="shared" si="382"/>
        <v>0</v>
      </c>
      <c r="AB1025">
        <f t="shared" si="394"/>
        <v>0</v>
      </c>
      <c r="AC1025">
        <f>IF($B$15,_xlfn.IFNA(INDEX(תמותה!$A$1:$E$121,MATCH(U1025,תמותה!$A$1:A$121,0),IF($B$11="זכר",3,5)),1),0)</f>
        <v>0</v>
      </c>
      <c r="AD1025">
        <f t="shared" si="383"/>
        <v>0</v>
      </c>
      <c r="AE1025">
        <f t="shared" si="384"/>
        <v>0</v>
      </c>
      <c r="AF1025">
        <f t="shared" si="395"/>
        <v>0</v>
      </c>
      <c r="AG1025">
        <f t="shared" si="396"/>
        <v>0</v>
      </c>
      <c r="AH1025">
        <f t="shared" si="397"/>
        <v>0</v>
      </c>
      <c r="AI1025">
        <f t="shared" si="398"/>
        <v>0</v>
      </c>
      <c r="AJ1025">
        <f t="shared" si="399"/>
        <v>0</v>
      </c>
    </row>
    <row r="1026" spans="5:36" x14ac:dyDescent="0.2">
      <c r="E1026">
        <f t="shared" si="385"/>
        <v>0</v>
      </c>
      <c r="F1026">
        <f t="shared" si="375"/>
        <v>0</v>
      </c>
      <c r="G1026">
        <f t="shared" si="376"/>
        <v>0</v>
      </c>
      <c r="H1026">
        <f t="shared" si="377"/>
        <v>0</v>
      </c>
      <c r="I1026">
        <f t="shared" si="386"/>
        <v>0</v>
      </c>
      <c r="J1026">
        <f t="shared" si="387"/>
        <v>0</v>
      </c>
      <c r="K1026">
        <f t="shared" si="388"/>
        <v>0</v>
      </c>
      <c r="L1026">
        <f t="shared" si="389"/>
        <v>0</v>
      </c>
      <c r="M1026">
        <f t="shared" si="390"/>
        <v>0</v>
      </c>
      <c r="N1026">
        <f t="shared" si="391"/>
        <v>0</v>
      </c>
      <c r="O1026">
        <f>IF($B$14,_xlfn.IFNA(INDEX(תמותה!$A$1:$E$121,MATCH(F1026,תמותה!$A$1:A$121,0),IF($B$9="זכר",2,4)),1),0)</f>
        <v>0</v>
      </c>
      <c r="P1026">
        <f>IF($B$14,_xlfn.IFNA(INDEX('שיפור תמותה'!$A$1:$E$8743,MATCH(F1026&amp;G1026,'שיפור תמותה'!$C$1:$C$8743,0),IF($B$9="זכר",4,5)),1),0)</f>
        <v>0</v>
      </c>
      <c r="Q1026">
        <f>IF($B$14,_xlfn.IFNA(INDEX('שיפור תמותה'!$A$1:$E$8743,MATCH(F1026&amp;G1026-1,'שיפור תמותה'!$C$1:$C$8743,0),IF($B$9="זכר",4,5)),1),0)</f>
        <v>0</v>
      </c>
      <c r="R1026">
        <f t="shared" si="378"/>
        <v>0</v>
      </c>
      <c r="S1026">
        <f t="shared" si="379"/>
        <v>0</v>
      </c>
      <c r="T1026">
        <f t="shared" si="392"/>
        <v>0</v>
      </c>
      <c r="U1026">
        <f t="shared" si="380"/>
        <v>0</v>
      </c>
      <c r="V1026">
        <f t="shared" si="381"/>
        <v>0</v>
      </c>
      <c r="W1026">
        <f t="shared" si="393"/>
        <v>0</v>
      </c>
      <c r="X1026">
        <f>IF($B$15,_xlfn.IFNA(INDEX(תמותה!$A$1:$E$121,MATCH(U1026,תמותה!$A$1:A$121,0),IF($B$11="זכר",2,4)),1),0)</f>
        <v>0</v>
      </c>
      <c r="Y1026">
        <f>IF($B$15,_xlfn.IFNA(INDEX('שיפור תמותה'!$A$1:$E$8743,MATCH(U1026&amp;V1026,'שיפור תמותה'!$C$1:$C$8743,0),IF($B$11="זכר",4,5)),1),0)</f>
        <v>0</v>
      </c>
      <c r="Z1026">
        <f>IF($B$15,_xlfn.IFNA(INDEX('שיפור תמותה'!$A$1:$E$8743,MATCH(U1026&amp;V1026-1,'שיפור תמותה'!$C$1:$C$8743,0),IF($B$11="זכר",4,5)),1),0)</f>
        <v>0</v>
      </c>
      <c r="AA1026">
        <f t="shared" si="382"/>
        <v>0</v>
      </c>
      <c r="AB1026">
        <f t="shared" si="394"/>
        <v>0</v>
      </c>
      <c r="AC1026">
        <f>IF($B$15,_xlfn.IFNA(INDEX(תמותה!$A$1:$E$121,MATCH(U1026,תמותה!$A$1:A$121,0),IF($B$11="זכר",3,5)),1),0)</f>
        <v>0</v>
      </c>
      <c r="AD1026">
        <f t="shared" si="383"/>
        <v>0</v>
      </c>
      <c r="AE1026">
        <f t="shared" si="384"/>
        <v>0</v>
      </c>
      <c r="AF1026">
        <f t="shared" si="395"/>
        <v>0</v>
      </c>
      <c r="AG1026">
        <f t="shared" si="396"/>
        <v>0</v>
      </c>
      <c r="AH1026">
        <f t="shared" si="397"/>
        <v>0</v>
      </c>
      <c r="AI1026">
        <f t="shared" si="398"/>
        <v>0</v>
      </c>
      <c r="AJ1026">
        <f t="shared" si="399"/>
        <v>0</v>
      </c>
    </row>
    <row r="1027" spans="5:36" x14ac:dyDescent="0.2">
      <c r="E1027">
        <f t="shared" si="385"/>
        <v>0</v>
      </c>
      <c r="F1027">
        <f t="shared" ref="F1027:F1090" si="400">IF($B$14,ROUNDDOWN(E1027/12,0),0)</f>
        <v>0</v>
      </c>
      <c r="G1027">
        <f t="shared" ref="G1027:G1090" si="401">IF($B$14,ROUNDDOWN(($B$7+E1027)/12,0),0)</f>
        <v>0</v>
      </c>
      <c r="H1027">
        <f t="shared" ref="H1027:H1090" si="402">IF($B$14,(1+$B$2)^((E1027-$E$2+1)/12),0)</f>
        <v>0</v>
      </c>
      <c r="I1027">
        <f t="shared" si="386"/>
        <v>0</v>
      </c>
      <c r="J1027">
        <f t="shared" si="387"/>
        <v>0</v>
      </c>
      <c r="K1027">
        <f t="shared" si="388"/>
        <v>0</v>
      </c>
      <c r="L1027">
        <f t="shared" si="389"/>
        <v>0</v>
      </c>
      <c r="M1027">
        <f t="shared" si="390"/>
        <v>0</v>
      </c>
      <c r="N1027">
        <f t="shared" si="391"/>
        <v>0</v>
      </c>
      <c r="O1027">
        <f>IF($B$14,_xlfn.IFNA(INDEX(תמותה!$A$1:$E$121,MATCH(F1027,תמותה!$A$1:A$121,0),IF($B$9="זכר",2,4)),1),0)</f>
        <v>0</v>
      </c>
      <c r="P1027">
        <f>IF($B$14,_xlfn.IFNA(INDEX('שיפור תמותה'!$A$1:$E$8743,MATCH(F1027&amp;G1027,'שיפור תמותה'!$C$1:$C$8743,0),IF($B$9="זכר",4,5)),1),0)</f>
        <v>0</v>
      </c>
      <c r="Q1027">
        <f>IF($B$14,_xlfn.IFNA(INDEX('שיפור תמותה'!$A$1:$E$8743,MATCH(F1027&amp;G1027-1,'שיפור תמותה'!$C$1:$C$8743,0),IF($B$9="זכר",4,5)),1),0)</f>
        <v>0</v>
      </c>
      <c r="R1027">
        <f t="shared" ref="R1027:R1090" si="403">IF($B$14,AVERAGE(P1027:Q1027),0)</f>
        <v>0</v>
      </c>
      <c r="S1027">
        <f t="shared" ref="S1027:S1090" si="404">IF($B$14,IF(E1027&lt;$B$12,(1-(1-O1027)^(1/12))*R1027,1),0)</f>
        <v>0</v>
      </c>
      <c r="T1027">
        <f t="shared" si="392"/>
        <v>0</v>
      </c>
      <c r="U1027">
        <f t="shared" ref="U1027:U1090" si="405">IF($B$15,ROUNDDOWN(T1027/12,0),0)</f>
        <v>0</v>
      </c>
      <c r="V1027">
        <f t="shared" ref="V1027:V1090" si="406">IF($B$15,ROUNDDOWN(($B$8+T1027)/12,0),0)</f>
        <v>0</v>
      </c>
      <c r="W1027">
        <f t="shared" si="393"/>
        <v>0</v>
      </c>
      <c r="X1027">
        <f>IF($B$15,_xlfn.IFNA(INDEX(תמותה!$A$1:$E$121,MATCH(U1027,תמותה!$A$1:A$121,0),IF($B$11="זכר",2,4)),1),0)</f>
        <v>0</v>
      </c>
      <c r="Y1027">
        <f>IF($B$15,_xlfn.IFNA(INDEX('שיפור תמותה'!$A$1:$E$8743,MATCH(U1027&amp;V1027,'שיפור תמותה'!$C$1:$C$8743,0),IF($B$11="זכר",4,5)),1),0)</f>
        <v>0</v>
      </c>
      <c r="Z1027">
        <f>IF($B$15,_xlfn.IFNA(INDEX('שיפור תמותה'!$A$1:$E$8743,MATCH(U1027&amp;V1027-1,'שיפור תמותה'!$C$1:$C$8743,0),IF($B$11="זכר",4,5)),1),0)</f>
        <v>0</v>
      </c>
      <c r="AA1027">
        <f t="shared" ref="AA1027:AA1090" si="407">IF($B$15,AVERAGE(Y1027:Z1027),0)</f>
        <v>0</v>
      </c>
      <c r="AB1027">
        <f t="shared" si="394"/>
        <v>0</v>
      </c>
      <c r="AC1027">
        <f>IF($B$15,_xlfn.IFNA(INDEX(תמותה!$A$1:$E$121,MATCH(U1027,תמותה!$A$1:A$121,0),IF($B$11="זכר",3,5)),1),0)</f>
        <v>0</v>
      </c>
      <c r="AD1027">
        <f t="shared" ref="AD1027:AD1090" si="408">IF($B$15,IF(T1027&lt;$B$12,(1-(1-X1027)^(1/12))*AA1027,1),0)</f>
        <v>0</v>
      </c>
      <c r="AE1027">
        <f t="shared" ref="AE1027:AE1090" si="409">IF($B$15,IF(T1027&lt;$B$12,(1-(1-AC1027)^(1/12))*AA1027,1),0)</f>
        <v>0</v>
      </c>
      <c r="AF1027">
        <f t="shared" si="395"/>
        <v>0</v>
      </c>
      <c r="AG1027">
        <f t="shared" si="396"/>
        <v>0</v>
      </c>
      <c r="AH1027">
        <f t="shared" si="397"/>
        <v>0</v>
      </c>
      <c r="AI1027">
        <f t="shared" si="398"/>
        <v>0</v>
      </c>
      <c r="AJ1027">
        <f t="shared" si="399"/>
        <v>0</v>
      </c>
    </row>
    <row r="1028" spans="5:36" x14ac:dyDescent="0.2">
      <c r="E1028">
        <f t="shared" ref="E1028:E1091" si="410">IF($B$14,E1027+1,0)</f>
        <v>0</v>
      </c>
      <c r="F1028">
        <f t="shared" si="400"/>
        <v>0</v>
      </c>
      <c r="G1028">
        <f t="shared" si="401"/>
        <v>0</v>
      </c>
      <c r="H1028">
        <f t="shared" si="402"/>
        <v>0</v>
      </c>
      <c r="I1028">
        <f t="shared" ref="I1028:I1091" si="411">IF($B$14,IF(E1028&lt;=$B$3,IF(AND((E1028-$E$2)&lt;0,E1028&lt;$B$4),I1027+1/H1028,I1027+N1027/H1028)),0)</f>
        <v>0</v>
      </c>
      <c r="J1028">
        <f t="shared" ref="J1028:J1091" si="412">IF($B$14,IF(E1028&lt;=$B$3,IF(AND((E1028-$E$2)&lt;60,E1028&lt;$B$4),J1027+1/H1028,J1027+N1027/H1028)),0)</f>
        <v>0</v>
      </c>
      <c r="K1028">
        <f t="shared" ref="K1028:K1091" si="413">IF($B$14,IF(E1028&lt;=$B$3,IF(AND((E1028-$E$2)&lt;120,E1028&lt;$B$4),K1027+1/H1028,K1027+N1027/H1028)),0)</f>
        <v>0</v>
      </c>
      <c r="L1028">
        <f t="shared" ref="L1028:L1091" si="414">IF($B$14,IF(E1028&lt;=$B$3,IF(AND((E1028-$E$2)&lt;180,E1028&lt;$B$4),L1027+1/H1028,L1027+N1027/H1028)),0)</f>
        <v>0</v>
      </c>
      <c r="M1028">
        <f t="shared" ref="M1028:M1091" si="415">IF($B$14,IF(E1028&lt;=$B$3,IF(AND((E1028-$E$2)&lt;240,E1028&lt;$B$4),M1027+1/H1028,M1027+N1027/H1028)),0)</f>
        <v>0</v>
      </c>
      <c r="N1028">
        <f t="shared" ref="N1028:N1091" si="416">IF($B$14,N1027*(1-S1028),0)</f>
        <v>0</v>
      </c>
      <c r="O1028">
        <f>IF($B$14,_xlfn.IFNA(INDEX(תמותה!$A$1:$E$121,MATCH(F1028,תמותה!$A$1:A$121,0),IF($B$9="זכר",2,4)),1),0)</f>
        <v>0</v>
      </c>
      <c r="P1028">
        <f>IF($B$14,_xlfn.IFNA(INDEX('שיפור תמותה'!$A$1:$E$8743,MATCH(F1028&amp;G1028,'שיפור תמותה'!$C$1:$C$8743,0),IF($B$9="זכר",4,5)),1),0)</f>
        <v>0</v>
      </c>
      <c r="Q1028">
        <f>IF($B$14,_xlfn.IFNA(INDEX('שיפור תמותה'!$A$1:$E$8743,MATCH(F1028&amp;G1028-1,'שיפור תמותה'!$C$1:$C$8743,0),IF($B$9="זכר",4,5)),1),0)</f>
        <v>0</v>
      </c>
      <c r="R1028">
        <f t="shared" si="403"/>
        <v>0</v>
      </c>
      <c r="S1028">
        <f t="shared" si="404"/>
        <v>0</v>
      </c>
      <c r="T1028">
        <f t="shared" ref="T1028:T1091" si="417">IF($B$15,T1027+1,0)</f>
        <v>0</v>
      </c>
      <c r="U1028">
        <f t="shared" si="405"/>
        <v>0</v>
      </c>
      <c r="V1028">
        <f t="shared" si="406"/>
        <v>0</v>
      </c>
      <c r="W1028">
        <f t="shared" ref="W1028:W1091" si="418">IF($B$15,W1027*(1-AD1028),0)</f>
        <v>0</v>
      </c>
      <c r="X1028">
        <f>IF($B$15,_xlfn.IFNA(INDEX(תמותה!$A$1:$E$121,MATCH(U1028,תמותה!$A$1:A$121,0),IF($B$11="זכר",2,4)),1),0)</f>
        <v>0</v>
      </c>
      <c r="Y1028">
        <f>IF($B$15,_xlfn.IFNA(INDEX('שיפור תמותה'!$A$1:$E$8743,MATCH(U1028&amp;V1028,'שיפור תמותה'!$C$1:$C$8743,0),IF($B$11="זכר",4,5)),1),0)</f>
        <v>0</v>
      </c>
      <c r="Z1028">
        <f>IF($B$15,_xlfn.IFNA(INDEX('שיפור תמותה'!$A$1:$E$8743,MATCH(U1028&amp;V1028-1,'שיפור תמותה'!$C$1:$C$8743,0),IF($B$11="זכר",4,5)),1),0)</f>
        <v>0</v>
      </c>
      <c r="AA1028">
        <f t="shared" si="407"/>
        <v>0</v>
      </c>
      <c r="AB1028">
        <f t="shared" ref="AB1028:AB1091" si="419">IF($B$15,AB1027*(1-AE1028)+S1028*W1028*N1027,0)</f>
        <v>0</v>
      </c>
      <c r="AC1028">
        <f>IF($B$15,_xlfn.IFNA(INDEX(תמותה!$A$1:$E$121,MATCH(U1028,תמותה!$A$1:A$121,0),IF($B$11="זכר",3,5)),1),0)</f>
        <v>0</v>
      </c>
      <c r="AD1028">
        <f t="shared" si="408"/>
        <v>0</v>
      </c>
      <c r="AE1028">
        <f t="shared" si="409"/>
        <v>0</v>
      </c>
      <c r="AF1028">
        <f t="shared" ref="AF1028:AF1091" si="420">IF($B$15,IF(E1028&lt;=$B$3,IF(AND((E1028-$E$2)&lt;0,E1028&lt;$B$4),AF1027+0/H1028,AF1027+AB1027/H1028)),0)</f>
        <v>0</v>
      </c>
      <c r="AG1028">
        <f t="shared" ref="AG1028:AG1091" si="421">IF($B$15,IF(E1028&lt;=$B$3,IF(AND((E1028-$E$2)&lt;60,E1028&lt;$B$4),AG1027+0/H1028,AG1027+AB1027/H1028)),0)</f>
        <v>0</v>
      </c>
      <c r="AH1028">
        <f t="shared" ref="AH1028:AH1091" si="422">IF($B$15,IF(E1028&lt;=$B$3,IF(AND((E1028-$E$2)&lt;120,E1028&lt;$B$4),AH1027+0/H1028,AH1027+AB1027/H1028)),0)</f>
        <v>0</v>
      </c>
      <c r="AI1028">
        <f t="shared" ref="AI1028:AI1091" si="423">IF($B$15,IF(E1028&lt;=$B$3,IF(AND((E1028-$E$2)&lt;180,E1028&lt;$B$4),AI1027+0/H1028,AI1027+AB1027/H1028)),0)</f>
        <v>0</v>
      </c>
      <c r="AJ1028">
        <f t="shared" ref="AJ1028:AJ1091" si="424">IF($B$15,IF(E1028&lt;=$B$3,IF(AND((E1028-$E$2)&lt;240,E1028&lt;$B$4),AJ1027+0/H1028,AJ1027+AB1027/H1028)),0)</f>
        <v>0</v>
      </c>
    </row>
    <row r="1029" spans="5:36" x14ac:dyDescent="0.2">
      <c r="E1029">
        <f t="shared" si="410"/>
        <v>0</v>
      </c>
      <c r="F1029">
        <f t="shared" si="400"/>
        <v>0</v>
      </c>
      <c r="G1029">
        <f t="shared" si="401"/>
        <v>0</v>
      </c>
      <c r="H1029">
        <f t="shared" si="402"/>
        <v>0</v>
      </c>
      <c r="I1029">
        <f t="shared" si="411"/>
        <v>0</v>
      </c>
      <c r="J1029">
        <f t="shared" si="412"/>
        <v>0</v>
      </c>
      <c r="K1029">
        <f t="shared" si="413"/>
        <v>0</v>
      </c>
      <c r="L1029">
        <f t="shared" si="414"/>
        <v>0</v>
      </c>
      <c r="M1029">
        <f t="shared" si="415"/>
        <v>0</v>
      </c>
      <c r="N1029">
        <f t="shared" si="416"/>
        <v>0</v>
      </c>
      <c r="O1029">
        <f>IF($B$14,_xlfn.IFNA(INDEX(תמותה!$A$1:$E$121,MATCH(F1029,תמותה!$A$1:A$121,0),IF($B$9="זכר",2,4)),1),0)</f>
        <v>0</v>
      </c>
      <c r="P1029">
        <f>IF($B$14,_xlfn.IFNA(INDEX('שיפור תמותה'!$A$1:$E$8743,MATCH(F1029&amp;G1029,'שיפור תמותה'!$C$1:$C$8743,0),IF($B$9="זכר",4,5)),1),0)</f>
        <v>0</v>
      </c>
      <c r="Q1029">
        <f>IF($B$14,_xlfn.IFNA(INDEX('שיפור תמותה'!$A$1:$E$8743,MATCH(F1029&amp;G1029-1,'שיפור תמותה'!$C$1:$C$8743,0),IF($B$9="זכר",4,5)),1),0)</f>
        <v>0</v>
      </c>
      <c r="R1029">
        <f t="shared" si="403"/>
        <v>0</v>
      </c>
      <c r="S1029">
        <f t="shared" si="404"/>
        <v>0</v>
      </c>
      <c r="T1029">
        <f t="shared" si="417"/>
        <v>0</v>
      </c>
      <c r="U1029">
        <f t="shared" si="405"/>
        <v>0</v>
      </c>
      <c r="V1029">
        <f t="shared" si="406"/>
        <v>0</v>
      </c>
      <c r="W1029">
        <f t="shared" si="418"/>
        <v>0</v>
      </c>
      <c r="X1029">
        <f>IF($B$15,_xlfn.IFNA(INDEX(תמותה!$A$1:$E$121,MATCH(U1029,תמותה!$A$1:A$121,0),IF($B$11="זכר",2,4)),1),0)</f>
        <v>0</v>
      </c>
      <c r="Y1029">
        <f>IF($B$15,_xlfn.IFNA(INDEX('שיפור תמותה'!$A$1:$E$8743,MATCH(U1029&amp;V1029,'שיפור תמותה'!$C$1:$C$8743,0),IF($B$11="זכר",4,5)),1),0)</f>
        <v>0</v>
      </c>
      <c r="Z1029">
        <f>IF($B$15,_xlfn.IFNA(INDEX('שיפור תמותה'!$A$1:$E$8743,MATCH(U1029&amp;V1029-1,'שיפור תמותה'!$C$1:$C$8743,0),IF($B$11="זכר",4,5)),1),0)</f>
        <v>0</v>
      </c>
      <c r="AA1029">
        <f t="shared" si="407"/>
        <v>0</v>
      </c>
      <c r="AB1029">
        <f t="shared" si="419"/>
        <v>0</v>
      </c>
      <c r="AC1029">
        <f>IF($B$15,_xlfn.IFNA(INDEX(תמותה!$A$1:$E$121,MATCH(U1029,תמותה!$A$1:A$121,0),IF($B$11="זכר",3,5)),1),0)</f>
        <v>0</v>
      </c>
      <c r="AD1029">
        <f t="shared" si="408"/>
        <v>0</v>
      </c>
      <c r="AE1029">
        <f t="shared" si="409"/>
        <v>0</v>
      </c>
      <c r="AF1029">
        <f t="shared" si="420"/>
        <v>0</v>
      </c>
      <c r="AG1029">
        <f t="shared" si="421"/>
        <v>0</v>
      </c>
      <c r="AH1029">
        <f t="shared" si="422"/>
        <v>0</v>
      </c>
      <c r="AI1029">
        <f t="shared" si="423"/>
        <v>0</v>
      </c>
      <c r="AJ1029">
        <f t="shared" si="424"/>
        <v>0</v>
      </c>
    </row>
    <row r="1030" spans="5:36" x14ac:dyDescent="0.2">
      <c r="E1030">
        <f t="shared" si="410"/>
        <v>0</v>
      </c>
      <c r="F1030">
        <f t="shared" si="400"/>
        <v>0</v>
      </c>
      <c r="G1030">
        <f t="shared" si="401"/>
        <v>0</v>
      </c>
      <c r="H1030">
        <f t="shared" si="402"/>
        <v>0</v>
      </c>
      <c r="I1030">
        <f t="shared" si="411"/>
        <v>0</v>
      </c>
      <c r="J1030">
        <f t="shared" si="412"/>
        <v>0</v>
      </c>
      <c r="K1030">
        <f t="shared" si="413"/>
        <v>0</v>
      </c>
      <c r="L1030">
        <f t="shared" si="414"/>
        <v>0</v>
      </c>
      <c r="M1030">
        <f t="shared" si="415"/>
        <v>0</v>
      </c>
      <c r="N1030">
        <f t="shared" si="416"/>
        <v>0</v>
      </c>
      <c r="O1030">
        <f>IF($B$14,_xlfn.IFNA(INDEX(תמותה!$A$1:$E$121,MATCH(F1030,תמותה!$A$1:A$121,0),IF($B$9="זכר",2,4)),1),0)</f>
        <v>0</v>
      </c>
      <c r="P1030">
        <f>IF($B$14,_xlfn.IFNA(INDEX('שיפור תמותה'!$A$1:$E$8743,MATCH(F1030&amp;G1030,'שיפור תמותה'!$C$1:$C$8743,0),IF($B$9="זכר",4,5)),1),0)</f>
        <v>0</v>
      </c>
      <c r="Q1030">
        <f>IF($B$14,_xlfn.IFNA(INDEX('שיפור תמותה'!$A$1:$E$8743,MATCH(F1030&amp;G1030-1,'שיפור תמותה'!$C$1:$C$8743,0),IF($B$9="זכר",4,5)),1),0)</f>
        <v>0</v>
      </c>
      <c r="R1030">
        <f t="shared" si="403"/>
        <v>0</v>
      </c>
      <c r="S1030">
        <f t="shared" si="404"/>
        <v>0</v>
      </c>
      <c r="T1030">
        <f t="shared" si="417"/>
        <v>0</v>
      </c>
      <c r="U1030">
        <f t="shared" si="405"/>
        <v>0</v>
      </c>
      <c r="V1030">
        <f t="shared" si="406"/>
        <v>0</v>
      </c>
      <c r="W1030">
        <f t="shared" si="418"/>
        <v>0</v>
      </c>
      <c r="X1030">
        <f>IF($B$15,_xlfn.IFNA(INDEX(תמותה!$A$1:$E$121,MATCH(U1030,תמותה!$A$1:A$121,0),IF($B$11="זכר",2,4)),1),0)</f>
        <v>0</v>
      </c>
      <c r="Y1030">
        <f>IF($B$15,_xlfn.IFNA(INDEX('שיפור תמותה'!$A$1:$E$8743,MATCH(U1030&amp;V1030,'שיפור תמותה'!$C$1:$C$8743,0),IF($B$11="זכר",4,5)),1),0)</f>
        <v>0</v>
      </c>
      <c r="Z1030">
        <f>IF($B$15,_xlfn.IFNA(INDEX('שיפור תמותה'!$A$1:$E$8743,MATCH(U1030&amp;V1030-1,'שיפור תמותה'!$C$1:$C$8743,0),IF($B$11="זכר",4,5)),1),0)</f>
        <v>0</v>
      </c>
      <c r="AA1030">
        <f t="shared" si="407"/>
        <v>0</v>
      </c>
      <c r="AB1030">
        <f t="shared" si="419"/>
        <v>0</v>
      </c>
      <c r="AC1030">
        <f>IF($B$15,_xlfn.IFNA(INDEX(תמותה!$A$1:$E$121,MATCH(U1030,תמותה!$A$1:A$121,0),IF($B$11="זכר",3,5)),1),0)</f>
        <v>0</v>
      </c>
      <c r="AD1030">
        <f t="shared" si="408"/>
        <v>0</v>
      </c>
      <c r="AE1030">
        <f t="shared" si="409"/>
        <v>0</v>
      </c>
      <c r="AF1030">
        <f t="shared" si="420"/>
        <v>0</v>
      </c>
      <c r="AG1030">
        <f t="shared" si="421"/>
        <v>0</v>
      </c>
      <c r="AH1030">
        <f t="shared" si="422"/>
        <v>0</v>
      </c>
      <c r="AI1030">
        <f t="shared" si="423"/>
        <v>0</v>
      </c>
      <c r="AJ1030">
        <f t="shared" si="424"/>
        <v>0</v>
      </c>
    </row>
    <row r="1031" spans="5:36" x14ac:dyDescent="0.2">
      <c r="E1031">
        <f t="shared" si="410"/>
        <v>0</v>
      </c>
      <c r="F1031">
        <f t="shared" si="400"/>
        <v>0</v>
      </c>
      <c r="G1031">
        <f t="shared" si="401"/>
        <v>0</v>
      </c>
      <c r="H1031">
        <f t="shared" si="402"/>
        <v>0</v>
      </c>
      <c r="I1031">
        <f t="shared" si="411"/>
        <v>0</v>
      </c>
      <c r="J1031">
        <f t="shared" si="412"/>
        <v>0</v>
      </c>
      <c r="K1031">
        <f t="shared" si="413"/>
        <v>0</v>
      </c>
      <c r="L1031">
        <f t="shared" si="414"/>
        <v>0</v>
      </c>
      <c r="M1031">
        <f t="shared" si="415"/>
        <v>0</v>
      </c>
      <c r="N1031">
        <f t="shared" si="416"/>
        <v>0</v>
      </c>
      <c r="O1031">
        <f>IF($B$14,_xlfn.IFNA(INDEX(תמותה!$A$1:$E$121,MATCH(F1031,תמותה!$A$1:A$121,0),IF($B$9="זכר",2,4)),1),0)</f>
        <v>0</v>
      </c>
      <c r="P1031">
        <f>IF($B$14,_xlfn.IFNA(INDEX('שיפור תמותה'!$A$1:$E$8743,MATCH(F1031&amp;G1031,'שיפור תמותה'!$C$1:$C$8743,0),IF($B$9="זכר",4,5)),1),0)</f>
        <v>0</v>
      </c>
      <c r="Q1031">
        <f>IF($B$14,_xlfn.IFNA(INDEX('שיפור תמותה'!$A$1:$E$8743,MATCH(F1031&amp;G1031-1,'שיפור תמותה'!$C$1:$C$8743,0),IF($B$9="זכר",4,5)),1),0)</f>
        <v>0</v>
      </c>
      <c r="R1031">
        <f t="shared" si="403"/>
        <v>0</v>
      </c>
      <c r="S1031">
        <f t="shared" si="404"/>
        <v>0</v>
      </c>
      <c r="T1031">
        <f t="shared" si="417"/>
        <v>0</v>
      </c>
      <c r="U1031">
        <f t="shared" si="405"/>
        <v>0</v>
      </c>
      <c r="V1031">
        <f t="shared" si="406"/>
        <v>0</v>
      </c>
      <c r="W1031">
        <f t="shared" si="418"/>
        <v>0</v>
      </c>
      <c r="X1031">
        <f>IF($B$15,_xlfn.IFNA(INDEX(תמותה!$A$1:$E$121,MATCH(U1031,תמותה!$A$1:A$121,0),IF($B$11="זכר",2,4)),1),0)</f>
        <v>0</v>
      </c>
      <c r="Y1031">
        <f>IF($B$15,_xlfn.IFNA(INDEX('שיפור תמותה'!$A$1:$E$8743,MATCH(U1031&amp;V1031,'שיפור תמותה'!$C$1:$C$8743,0),IF($B$11="זכר",4,5)),1),0)</f>
        <v>0</v>
      </c>
      <c r="Z1031">
        <f>IF($B$15,_xlfn.IFNA(INDEX('שיפור תמותה'!$A$1:$E$8743,MATCH(U1031&amp;V1031-1,'שיפור תמותה'!$C$1:$C$8743,0),IF($B$11="זכר",4,5)),1),0)</f>
        <v>0</v>
      </c>
      <c r="AA1031">
        <f t="shared" si="407"/>
        <v>0</v>
      </c>
      <c r="AB1031">
        <f t="shared" si="419"/>
        <v>0</v>
      </c>
      <c r="AC1031">
        <f>IF($B$15,_xlfn.IFNA(INDEX(תמותה!$A$1:$E$121,MATCH(U1031,תמותה!$A$1:A$121,0),IF($B$11="זכר",3,5)),1),0)</f>
        <v>0</v>
      </c>
      <c r="AD1031">
        <f t="shared" si="408"/>
        <v>0</v>
      </c>
      <c r="AE1031">
        <f t="shared" si="409"/>
        <v>0</v>
      </c>
      <c r="AF1031">
        <f t="shared" si="420"/>
        <v>0</v>
      </c>
      <c r="AG1031">
        <f t="shared" si="421"/>
        <v>0</v>
      </c>
      <c r="AH1031">
        <f t="shared" si="422"/>
        <v>0</v>
      </c>
      <c r="AI1031">
        <f t="shared" si="423"/>
        <v>0</v>
      </c>
      <c r="AJ1031">
        <f t="shared" si="424"/>
        <v>0</v>
      </c>
    </row>
    <row r="1032" spans="5:36" x14ac:dyDescent="0.2">
      <c r="E1032">
        <f t="shared" si="410"/>
        <v>0</v>
      </c>
      <c r="F1032">
        <f t="shared" si="400"/>
        <v>0</v>
      </c>
      <c r="G1032">
        <f t="shared" si="401"/>
        <v>0</v>
      </c>
      <c r="H1032">
        <f t="shared" si="402"/>
        <v>0</v>
      </c>
      <c r="I1032">
        <f t="shared" si="411"/>
        <v>0</v>
      </c>
      <c r="J1032">
        <f t="shared" si="412"/>
        <v>0</v>
      </c>
      <c r="K1032">
        <f t="shared" si="413"/>
        <v>0</v>
      </c>
      <c r="L1032">
        <f t="shared" si="414"/>
        <v>0</v>
      </c>
      <c r="M1032">
        <f t="shared" si="415"/>
        <v>0</v>
      </c>
      <c r="N1032">
        <f t="shared" si="416"/>
        <v>0</v>
      </c>
      <c r="O1032">
        <f>IF($B$14,_xlfn.IFNA(INDEX(תמותה!$A$1:$E$121,MATCH(F1032,תמותה!$A$1:A$121,0),IF($B$9="זכר",2,4)),1),0)</f>
        <v>0</v>
      </c>
      <c r="P1032">
        <f>IF($B$14,_xlfn.IFNA(INDEX('שיפור תמותה'!$A$1:$E$8743,MATCH(F1032&amp;G1032,'שיפור תמותה'!$C$1:$C$8743,0),IF($B$9="זכר",4,5)),1),0)</f>
        <v>0</v>
      </c>
      <c r="Q1032">
        <f>IF($B$14,_xlfn.IFNA(INDEX('שיפור תמותה'!$A$1:$E$8743,MATCH(F1032&amp;G1032-1,'שיפור תמותה'!$C$1:$C$8743,0),IF($B$9="זכר",4,5)),1),0)</f>
        <v>0</v>
      </c>
      <c r="R1032">
        <f t="shared" si="403"/>
        <v>0</v>
      </c>
      <c r="S1032">
        <f t="shared" si="404"/>
        <v>0</v>
      </c>
      <c r="T1032">
        <f t="shared" si="417"/>
        <v>0</v>
      </c>
      <c r="U1032">
        <f t="shared" si="405"/>
        <v>0</v>
      </c>
      <c r="V1032">
        <f t="shared" si="406"/>
        <v>0</v>
      </c>
      <c r="W1032">
        <f t="shared" si="418"/>
        <v>0</v>
      </c>
      <c r="X1032">
        <f>IF($B$15,_xlfn.IFNA(INDEX(תמותה!$A$1:$E$121,MATCH(U1032,תמותה!$A$1:A$121,0),IF($B$11="זכר",2,4)),1),0)</f>
        <v>0</v>
      </c>
      <c r="Y1032">
        <f>IF($B$15,_xlfn.IFNA(INDEX('שיפור תמותה'!$A$1:$E$8743,MATCH(U1032&amp;V1032,'שיפור תמותה'!$C$1:$C$8743,0),IF($B$11="זכר",4,5)),1),0)</f>
        <v>0</v>
      </c>
      <c r="Z1032">
        <f>IF($B$15,_xlfn.IFNA(INDEX('שיפור תמותה'!$A$1:$E$8743,MATCH(U1032&amp;V1032-1,'שיפור תמותה'!$C$1:$C$8743,0),IF($B$11="זכר",4,5)),1),0)</f>
        <v>0</v>
      </c>
      <c r="AA1032">
        <f t="shared" si="407"/>
        <v>0</v>
      </c>
      <c r="AB1032">
        <f t="shared" si="419"/>
        <v>0</v>
      </c>
      <c r="AC1032">
        <f>IF($B$15,_xlfn.IFNA(INDEX(תמותה!$A$1:$E$121,MATCH(U1032,תמותה!$A$1:A$121,0),IF($B$11="זכר",3,5)),1),0)</f>
        <v>0</v>
      </c>
      <c r="AD1032">
        <f t="shared" si="408"/>
        <v>0</v>
      </c>
      <c r="AE1032">
        <f t="shared" si="409"/>
        <v>0</v>
      </c>
      <c r="AF1032">
        <f t="shared" si="420"/>
        <v>0</v>
      </c>
      <c r="AG1032">
        <f t="shared" si="421"/>
        <v>0</v>
      </c>
      <c r="AH1032">
        <f t="shared" si="422"/>
        <v>0</v>
      </c>
      <c r="AI1032">
        <f t="shared" si="423"/>
        <v>0</v>
      </c>
      <c r="AJ1032">
        <f t="shared" si="424"/>
        <v>0</v>
      </c>
    </row>
    <row r="1033" spans="5:36" x14ac:dyDescent="0.2">
      <c r="E1033">
        <f t="shared" si="410"/>
        <v>0</v>
      </c>
      <c r="F1033">
        <f t="shared" si="400"/>
        <v>0</v>
      </c>
      <c r="G1033">
        <f t="shared" si="401"/>
        <v>0</v>
      </c>
      <c r="H1033">
        <f t="shared" si="402"/>
        <v>0</v>
      </c>
      <c r="I1033">
        <f t="shared" si="411"/>
        <v>0</v>
      </c>
      <c r="J1033">
        <f t="shared" si="412"/>
        <v>0</v>
      </c>
      <c r="K1033">
        <f t="shared" si="413"/>
        <v>0</v>
      </c>
      <c r="L1033">
        <f t="shared" si="414"/>
        <v>0</v>
      </c>
      <c r="M1033">
        <f t="shared" si="415"/>
        <v>0</v>
      </c>
      <c r="N1033">
        <f t="shared" si="416"/>
        <v>0</v>
      </c>
      <c r="O1033">
        <f>IF($B$14,_xlfn.IFNA(INDEX(תמותה!$A$1:$E$121,MATCH(F1033,תמותה!$A$1:A$121,0),IF($B$9="זכר",2,4)),1),0)</f>
        <v>0</v>
      </c>
      <c r="P1033">
        <f>IF($B$14,_xlfn.IFNA(INDEX('שיפור תמותה'!$A$1:$E$8743,MATCH(F1033&amp;G1033,'שיפור תמותה'!$C$1:$C$8743,0),IF($B$9="זכר",4,5)),1),0)</f>
        <v>0</v>
      </c>
      <c r="Q1033">
        <f>IF($B$14,_xlfn.IFNA(INDEX('שיפור תמותה'!$A$1:$E$8743,MATCH(F1033&amp;G1033-1,'שיפור תמותה'!$C$1:$C$8743,0),IF($B$9="זכר",4,5)),1),0)</f>
        <v>0</v>
      </c>
      <c r="R1033">
        <f t="shared" si="403"/>
        <v>0</v>
      </c>
      <c r="S1033">
        <f t="shared" si="404"/>
        <v>0</v>
      </c>
      <c r="T1033">
        <f t="shared" si="417"/>
        <v>0</v>
      </c>
      <c r="U1033">
        <f t="shared" si="405"/>
        <v>0</v>
      </c>
      <c r="V1033">
        <f t="shared" si="406"/>
        <v>0</v>
      </c>
      <c r="W1033">
        <f t="shared" si="418"/>
        <v>0</v>
      </c>
      <c r="X1033">
        <f>IF($B$15,_xlfn.IFNA(INDEX(תמותה!$A$1:$E$121,MATCH(U1033,תמותה!$A$1:A$121,0),IF($B$11="זכר",2,4)),1),0)</f>
        <v>0</v>
      </c>
      <c r="Y1033">
        <f>IF($B$15,_xlfn.IFNA(INDEX('שיפור תמותה'!$A$1:$E$8743,MATCH(U1033&amp;V1033,'שיפור תמותה'!$C$1:$C$8743,0),IF($B$11="זכר",4,5)),1),0)</f>
        <v>0</v>
      </c>
      <c r="Z1033">
        <f>IF($B$15,_xlfn.IFNA(INDEX('שיפור תמותה'!$A$1:$E$8743,MATCH(U1033&amp;V1033-1,'שיפור תמותה'!$C$1:$C$8743,0),IF($B$11="זכר",4,5)),1),0)</f>
        <v>0</v>
      </c>
      <c r="AA1033">
        <f t="shared" si="407"/>
        <v>0</v>
      </c>
      <c r="AB1033">
        <f t="shared" si="419"/>
        <v>0</v>
      </c>
      <c r="AC1033">
        <f>IF($B$15,_xlfn.IFNA(INDEX(תמותה!$A$1:$E$121,MATCH(U1033,תמותה!$A$1:A$121,0),IF($B$11="זכר",3,5)),1),0)</f>
        <v>0</v>
      </c>
      <c r="AD1033">
        <f t="shared" si="408"/>
        <v>0</v>
      </c>
      <c r="AE1033">
        <f t="shared" si="409"/>
        <v>0</v>
      </c>
      <c r="AF1033">
        <f t="shared" si="420"/>
        <v>0</v>
      </c>
      <c r="AG1033">
        <f t="shared" si="421"/>
        <v>0</v>
      </c>
      <c r="AH1033">
        <f t="shared" si="422"/>
        <v>0</v>
      </c>
      <c r="AI1033">
        <f t="shared" si="423"/>
        <v>0</v>
      </c>
      <c r="AJ1033">
        <f t="shared" si="424"/>
        <v>0</v>
      </c>
    </row>
    <row r="1034" spans="5:36" x14ac:dyDescent="0.2">
      <c r="E1034">
        <f t="shared" si="410"/>
        <v>0</v>
      </c>
      <c r="F1034">
        <f t="shared" si="400"/>
        <v>0</v>
      </c>
      <c r="G1034">
        <f t="shared" si="401"/>
        <v>0</v>
      </c>
      <c r="H1034">
        <f t="shared" si="402"/>
        <v>0</v>
      </c>
      <c r="I1034">
        <f t="shared" si="411"/>
        <v>0</v>
      </c>
      <c r="J1034">
        <f t="shared" si="412"/>
        <v>0</v>
      </c>
      <c r="K1034">
        <f t="shared" si="413"/>
        <v>0</v>
      </c>
      <c r="L1034">
        <f t="shared" si="414"/>
        <v>0</v>
      </c>
      <c r="M1034">
        <f t="shared" si="415"/>
        <v>0</v>
      </c>
      <c r="N1034">
        <f t="shared" si="416"/>
        <v>0</v>
      </c>
      <c r="O1034">
        <f>IF($B$14,_xlfn.IFNA(INDEX(תמותה!$A$1:$E$121,MATCH(F1034,תמותה!$A$1:A$121,0),IF($B$9="זכר",2,4)),1),0)</f>
        <v>0</v>
      </c>
      <c r="P1034">
        <f>IF($B$14,_xlfn.IFNA(INDEX('שיפור תמותה'!$A$1:$E$8743,MATCH(F1034&amp;G1034,'שיפור תמותה'!$C$1:$C$8743,0),IF($B$9="זכר",4,5)),1),0)</f>
        <v>0</v>
      </c>
      <c r="Q1034">
        <f>IF($B$14,_xlfn.IFNA(INDEX('שיפור תמותה'!$A$1:$E$8743,MATCH(F1034&amp;G1034-1,'שיפור תמותה'!$C$1:$C$8743,0),IF($B$9="זכר",4,5)),1),0)</f>
        <v>0</v>
      </c>
      <c r="R1034">
        <f t="shared" si="403"/>
        <v>0</v>
      </c>
      <c r="S1034">
        <f t="shared" si="404"/>
        <v>0</v>
      </c>
      <c r="T1034">
        <f t="shared" si="417"/>
        <v>0</v>
      </c>
      <c r="U1034">
        <f t="shared" si="405"/>
        <v>0</v>
      </c>
      <c r="V1034">
        <f t="shared" si="406"/>
        <v>0</v>
      </c>
      <c r="W1034">
        <f t="shared" si="418"/>
        <v>0</v>
      </c>
      <c r="X1034">
        <f>IF($B$15,_xlfn.IFNA(INDEX(תמותה!$A$1:$E$121,MATCH(U1034,תמותה!$A$1:A$121,0),IF($B$11="זכר",2,4)),1),0)</f>
        <v>0</v>
      </c>
      <c r="Y1034">
        <f>IF($B$15,_xlfn.IFNA(INDEX('שיפור תמותה'!$A$1:$E$8743,MATCH(U1034&amp;V1034,'שיפור תמותה'!$C$1:$C$8743,0),IF($B$11="זכר",4,5)),1),0)</f>
        <v>0</v>
      </c>
      <c r="Z1034">
        <f>IF($B$15,_xlfn.IFNA(INDEX('שיפור תמותה'!$A$1:$E$8743,MATCH(U1034&amp;V1034-1,'שיפור תמותה'!$C$1:$C$8743,0),IF($B$11="זכר",4,5)),1),0)</f>
        <v>0</v>
      </c>
      <c r="AA1034">
        <f t="shared" si="407"/>
        <v>0</v>
      </c>
      <c r="AB1034">
        <f t="shared" si="419"/>
        <v>0</v>
      </c>
      <c r="AC1034">
        <f>IF($B$15,_xlfn.IFNA(INDEX(תמותה!$A$1:$E$121,MATCH(U1034,תמותה!$A$1:A$121,0),IF($B$11="זכר",3,5)),1),0)</f>
        <v>0</v>
      </c>
      <c r="AD1034">
        <f t="shared" si="408"/>
        <v>0</v>
      </c>
      <c r="AE1034">
        <f t="shared" si="409"/>
        <v>0</v>
      </c>
      <c r="AF1034">
        <f t="shared" si="420"/>
        <v>0</v>
      </c>
      <c r="AG1034">
        <f t="shared" si="421"/>
        <v>0</v>
      </c>
      <c r="AH1034">
        <f t="shared" si="422"/>
        <v>0</v>
      </c>
      <c r="AI1034">
        <f t="shared" si="423"/>
        <v>0</v>
      </c>
      <c r="AJ1034">
        <f t="shared" si="424"/>
        <v>0</v>
      </c>
    </row>
    <row r="1035" spans="5:36" x14ac:dyDescent="0.2">
      <c r="E1035">
        <f t="shared" si="410"/>
        <v>0</v>
      </c>
      <c r="F1035">
        <f t="shared" si="400"/>
        <v>0</v>
      </c>
      <c r="G1035">
        <f t="shared" si="401"/>
        <v>0</v>
      </c>
      <c r="H1035">
        <f t="shared" si="402"/>
        <v>0</v>
      </c>
      <c r="I1035">
        <f t="shared" si="411"/>
        <v>0</v>
      </c>
      <c r="J1035">
        <f t="shared" si="412"/>
        <v>0</v>
      </c>
      <c r="K1035">
        <f t="shared" si="413"/>
        <v>0</v>
      </c>
      <c r="L1035">
        <f t="shared" si="414"/>
        <v>0</v>
      </c>
      <c r="M1035">
        <f t="shared" si="415"/>
        <v>0</v>
      </c>
      <c r="N1035">
        <f t="shared" si="416"/>
        <v>0</v>
      </c>
      <c r="O1035">
        <f>IF($B$14,_xlfn.IFNA(INDEX(תמותה!$A$1:$E$121,MATCH(F1035,תמותה!$A$1:A$121,0),IF($B$9="זכר",2,4)),1),0)</f>
        <v>0</v>
      </c>
      <c r="P1035">
        <f>IF($B$14,_xlfn.IFNA(INDEX('שיפור תמותה'!$A$1:$E$8743,MATCH(F1035&amp;G1035,'שיפור תמותה'!$C$1:$C$8743,0),IF($B$9="זכר",4,5)),1),0)</f>
        <v>0</v>
      </c>
      <c r="Q1035">
        <f>IF($B$14,_xlfn.IFNA(INDEX('שיפור תמותה'!$A$1:$E$8743,MATCH(F1035&amp;G1035-1,'שיפור תמותה'!$C$1:$C$8743,0),IF($B$9="זכר",4,5)),1),0)</f>
        <v>0</v>
      </c>
      <c r="R1035">
        <f t="shared" si="403"/>
        <v>0</v>
      </c>
      <c r="S1035">
        <f t="shared" si="404"/>
        <v>0</v>
      </c>
      <c r="T1035">
        <f t="shared" si="417"/>
        <v>0</v>
      </c>
      <c r="U1035">
        <f t="shared" si="405"/>
        <v>0</v>
      </c>
      <c r="V1035">
        <f t="shared" si="406"/>
        <v>0</v>
      </c>
      <c r="W1035">
        <f t="shared" si="418"/>
        <v>0</v>
      </c>
      <c r="X1035">
        <f>IF($B$15,_xlfn.IFNA(INDEX(תמותה!$A$1:$E$121,MATCH(U1035,תמותה!$A$1:A$121,0),IF($B$11="זכר",2,4)),1),0)</f>
        <v>0</v>
      </c>
      <c r="Y1035">
        <f>IF($B$15,_xlfn.IFNA(INDEX('שיפור תמותה'!$A$1:$E$8743,MATCH(U1035&amp;V1035,'שיפור תמותה'!$C$1:$C$8743,0),IF($B$11="זכר",4,5)),1),0)</f>
        <v>0</v>
      </c>
      <c r="Z1035">
        <f>IF($B$15,_xlfn.IFNA(INDEX('שיפור תמותה'!$A$1:$E$8743,MATCH(U1035&amp;V1035-1,'שיפור תמותה'!$C$1:$C$8743,0),IF($B$11="זכר",4,5)),1),0)</f>
        <v>0</v>
      </c>
      <c r="AA1035">
        <f t="shared" si="407"/>
        <v>0</v>
      </c>
      <c r="AB1035">
        <f t="shared" si="419"/>
        <v>0</v>
      </c>
      <c r="AC1035">
        <f>IF($B$15,_xlfn.IFNA(INDEX(תמותה!$A$1:$E$121,MATCH(U1035,תמותה!$A$1:A$121,0),IF($B$11="זכר",3,5)),1),0)</f>
        <v>0</v>
      </c>
      <c r="AD1035">
        <f t="shared" si="408"/>
        <v>0</v>
      </c>
      <c r="AE1035">
        <f t="shared" si="409"/>
        <v>0</v>
      </c>
      <c r="AF1035">
        <f t="shared" si="420"/>
        <v>0</v>
      </c>
      <c r="AG1035">
        <f t="shared" si="421"/>
        <v>0</v>
      </c>
      <c r="AH1035">
        <f t="shared" si="422"/>
        <v>0</v>
      </c>
      <c r="AI1035">
        <f t="shared" si="423"/>
        <v>0</v>
      </c>
      <c r="AJ1035">
        <f t="shared" si="424"/>
        <v>0</v>
      </c>
    </row>
    <row r="1036" spans="5:36" x14ac:dyDescent="0.2">
      <c r="E1036">
        <f t="shared" si="410"/>
        <v>0</v>
      </c>
      <c r="F1036">
        <f t="shared" si="400"/>
        <v>0</v>
      </c>
      <c r="G1036">
        <f t="shared" si="401"/>
        <v>0</v>
      </c>
      <c r="H1036">
        <f t="shared" si="402"/>
        <v>0</v>
      </c>
      <c r="I1036">
        <f t="shared" si="411"/>
        <v>0</v>
      </c>
      <c r="J1036">
        <f t="shared" si="412"/>
        <v>0</v>
      </c>
      <c r="K1036">
        <f t="shared" si="413"/>
        <v>0</v>
      </c>
      <c r="L1036">
        <f t="shared" si="414"/>
        <v>0</v>
      </c>
      <c r="M1036">
        <f t="shared" si="415"/>
        <v>0</v>
      </c>
      <c r="N1036">
        <f t="shared" si="416"/>
        <v>0</v>
      </c>
      <c r="O1036">
        <f>IF($B$14,_xlfn.IFNA(INDEX(תמותה!$A$1:$E$121,MATCH(F1036,תמותה!$A$1:A$121,0),IF($B$9="זכר",2,4)),1),0)</f>
        <v>0</v>
      </c>
      <c r="P1036">
        <f>IF($B$14,_xlfn.IFNA(INDEX('שיפור תמותה'!$A$1:$E$8743,MATCH(F1036&amp;G1036,'שיפור תמותה'!$C$1:$C$8743,0),IF($B$9="זכר",4,5)),1),0)</f>
        <v>0</v>
      </c>
      <c r="Q1036">
        <f>IF($B$14,_xlfn.IFNA(INDEX('שיפור תמותה'!$A$1:$E$8743,MATCH(F1036&amp;G1036-1,'שיפור תמותה'!$C$1:$C$8743,0),IF($B$9="זכר",4,5)),1),0)</f>
        <v>0</v>
      </c>
      <c r="R1036">
        <f t="shared" si="403"/>
        <v>0</v>
      </c>
      <c r="S1036">
        <f t="shared" si="404"/>
        <v>0</v>
      </c>
      <c r="T1036">
        <f t="shared" si="417"/>
        <v>0</v>
      </c>
      <c r="U1036">
        <f t="shared" si="405"/>
        <v>0</v>
      </c>
      <c r="V1036">
        <f t="shared" si="406"/>
        <v>0</v>
      </c>
      <c r="W1036">
        <f t="shared" si="418"/>
        <v>0</v>
      </c>
      <c r="X1036">
        <f>IF($B$15,_xlfn.IFNA(INDEX(תמותה!$A$1:$E$121,MATCH(U1036,תמותה!$A$1:A$121,0),IF($B$11="זכר",2,4)),1),0)</f>
        <v>0</v>
      </c>
      <c r="Y1036">
        <f>IF($B$15,_xlfn.IFNA(INDEX('שיפור תמותה'!$A$1:$E$8743,MATCH(U1036&amp;V1036,'שיפור תמותה'!$C$1:$C$8743,0),IF($B$11="זכר",4,5)),1),0)</f>
        <v>0</v>
      </c>
      <c r="Z1036">
        <f>IF($B$15,_xlfn.IFNA(INDEX('שיפור תמותה'!$A$1:$E$8743,MATCH(U1036&amp;V1036-1,'שיפור תמותה'!$C$1:$C$8743,0),IF($B$11="זכר",4,5)),1),0)</f>
        <v>0</v>
      </c>
      <c r="AA1036">
        <f t="shared" si="407"/>
        <v>0</v>
      </c>
      <c r="AB1036">
        <f t="shared" si="419"/>
        <v>0</v>
      </c>
      <c r="AC1036">
        <f>IF($B$15,_xlfn.IFNA(INDEX(תמותה!$A$1:$E$121,MATCH(U1036,תמותה!$A$1:A$121,0),IF($B$11="זכר",3,5)),1),0)</f>
        <v>0</v>
      </c>
      <c r="AD1036">
        <f t="shared" si="408"/>
        <v>0</v>
      </c>
      <c r="AE1036">
        <f t="shared" si="409"/>
        <v>0</v>
      </c>
      <c r="AF1036">
        <f t="shared" si="420"/>
        <v>0</v>
      </c>
      <c r="AG1036">
        <f t="shared" si="421"/>
        <v>0</v>
      </c>
      <c r="AH1036">
        <f t="shared" si="422"/>
        <v>0</v>
      </c>
      <c r="AI1036">
        <f t="shared" si="423"/>
        <v>0</v>
      </c>
      <c r="AJ1036">
        <f t="shared" si="424"/>
        <v>0</v>
      </c>
    </row>
    <row r="1037" spans="5:36" x14ac:dyDescent="0.2">
      <c r="E1037">
        <f t="shared" si="410"/>
        <v>0</v>
      </c>
      <c r="F1037">
        <f t="shared" si="400"/>
        <v>0</v>
      </c>
      <c r="G1037">
        <f t="shared" si="401"/>
        <v>0</v>
      </c>
      <c r="H1037">
        <f t="shared" si="402"/>
        <v>0</v>
      </c>
      <c r="I1037">
        <f t="shared" si="411"/>
        <v>0</v>
      </c>
      <c r="J1037">
        <f t="shared" si="412"/>
        <v>0</v>
      </c>
      <c r="K1037">
        <f t="shared" si="413"/>
        <v>0</v>
      </c>
      <c r="L1037">
        <f t="shared" si="414"/>
        <v>0</v>
      </c>
      <c r="M1037">
        <f t="shared" si="415"/>
        <v>0</v>
      </c>
      <c r="N1037">
        <f t="shared" si="416"/>
        <v>0</v>
      </c>
      <c r="O1037">
        <f>IF($B$14,_xlfn.IFNA(INDEX(תמותה!$A$1:$E$121,MATCH(F1037,תמותה!$A$1:A$121,0),IF($B$9="זכר",2,4)),1),0)</f>
        <v>0</v>
      </c>
      <c r="P1037">
        <f>IF($B$14,_xlfn.IFNA(INDEX('שיפור תמותה'!$A$1:$E$8743,MATCH(F1037&amp;G1037,'שיפור תמותה'!$C$1:$C$8743,0),IF($B$9="זכר",4,5)),1),0)</f>
        <v>0</v>
      </c>
      <c r="Q1037">
        <f>IF($B$14,_xlfn.IFNA(INDEX('שיפור תמותה'!$A$1:$E$8743,MATCH(F1037&amp;G1037-1,'שיפור תמותה'!$C$1:$C$8743,0),IF($B$9="זכר",4,5)),1),0)</f>
        <v>0</v>
      </c>
      <c r="R1037">
        <f t="shared" si="403"/>
        <v>0</v>
      </c>
      <c r="S1037">
        <f t="shared" si="404"/>
        <v>0</v>
      </c>
      <c r="T1037">
        <f t="shared" si="417"/>
        <v>0</v>
      </c>
      <c r="U1037">
        <f t="shared" si="405"/>
        <v>0</v>
      </c>
      <c r="V1037">
        <f t="shared" si="406"/>
        <v>0</v>
      </c>
      <c r="W1037">
        <f t="shared" si="418"/>
        <v>0</v>
      </c>
      <c r="X1037">
        <f>IF($B$15,_xlfn.IFNA(INDEX(תמותה!$A$1:$E$121,MATCH(U1037,תמותה!$A$1:A$121,0),IF($B$11="זכר",2,4)),1),0)</f>
        <v>0</v>
      </c>
      <c r="Y1037">
        <f>IF($B$15,_xlfn.IFNA(INDEX('שיפור תמותה'!$A$1:$E$8743,MATCH(U1037&amp;V1037,'שיפור תמותה'!$C$1:$C$8743,0),IF($B$11="זכר",4,5)),1),0)</f>
        <v>0</v>
      </c>
      <c r="Z1037">
        <f>IF($B$15,_xlfn.IFNA(INDEX('שיפור תמותה'!$A$1:$E$8743,MATCH(U1037&amp;V1037-1,'שיפור תמותה'!$C$1:$C$8743,0),IF($B$11="זכר",4,5)),1),0)</f>
        <v>0</v>
      </c>
      <c r="AA1037">
        <f t="shared" si="407"/>
        <v>0</v>
      </c>
      <c r="AB1037">
        <f t="shared" si="419"/>
        <v>0</v>
      </c>
      <c r="AC1037">
        <f>IF($B$15,_xlfn.IFNA(INDEX(תמותה!$A$1:$E$121,MATCH(U1037,תמותה!$A$1:A$121,0),IF($B$11="זכר",3,5)),1),0)</f>
        <v>0</v>
      </c>
      <c r="AD1037">
        <f t="shared" si="408"/>
        <v>0</v>
      </c>
      <c r="AE1037">
        <f t="shared" si="409"/>
        <v>0</v>
      </c>
      <c r="AF1037">
        <f t="shared" si="420"/>
        <v>0</v>
      </c>
      <c r="AG1037">
        <f t="shared" si="421"/>
        <v>0</v>
      </c>
      <c r="AH1037">
        <f t="shared" si="422"/>
        <v>0</v>
      </c>
      <c r="AI1037">
        <f t="shared" si="423"/>
        <v>0</v>
      </c>
      <c r="AJ1037">
        <f t="shared" si="424"/>
        <v>0</v>
      </c>
    </row>
    <row r="1038" spans="5:36" x14ac:dyDescent="0.2">
      <c r="E1038">
        <f t="shared" si="410"/>
        <v>0</v>
      </c>
      <c r="F1038">
        <f t="shared" si="400"/>
        <v>0</v>
      </c>
      <c r="G1038">
        <f t="shared" si="401"/>
        <v>0</v>
      </c>
      <c r="H1038">
        <f t="shared" si="402"/>
        <v>0</v>
      </c>
      <c r="I1038">
        <f t="shared" si="411"/>
        <v>0</v>
      </c>
      <c r="J1038">
        <f t="shared" si="412"/>
        <v>0</v>
      </c>
      <c r="K1038">
        <f t="shared" si="413"/>
        <v>0</v>
      </c>
      <c r="L1038">
        <f t="shared" si="414"/>
        <v>0</v>
      </c>
      <c r="M1038">
        <f t="shared" si="415"/>
        <v>0</v>
      </c>
      <c r="N1038">
        <f t="shared" si="416"/>
        <v>0</v>
      </c>
      <c r="O1038">
        <f>IF($B$14,_xlfn.IFNA(INDEX(תמותה!$A$1:$E$121,MATCH(F1038,תמותה!$A$1:A$121,0),IF($B$9="זכר",2,4)),1),0)</f>
        <v>0</v>
      </c>
      <c r="P1038">
        <f>IF($B$14,_xlfn.IFNA(INDEX('שיפור תמותה'!$A$1:$E$8743,MATCH(F1038&amp;G1038,'שיפור תמותה'!$C$1:$C$8743,0),IF($B$9="זכר",4,5)),1),0)</f>
        <v>0</v>
      </c>
      <c r="Q1038">
        <f>IF($B$14,_xlfn.IFNA(INDEX('שיפור תמותה'!$A$1:$E$8743,MATCH(F1038&amp;G1038-1,'שיפור תמותה'!$C$1:$C$8743,0),IF($B$9="זכר",4,5)),1),0)</f>
        <v>0</v>
      </c>
      <c r="R1038">
        <f t="shared" si="403"/>
        <v>0</v>
      </c>
      <c r="S1038">
        <f t="shared" si="404"/>
        <v>0</v>
      </c>
      <c r="T1038">
        <f t="shared" si="417"/>
        <v>0</v>
      </c>
      <c r="U1038">
        <f t="shared" si="405"/>
        <v>0</v>
      </c>
      <c r="V1038">
        <f t="shared" si="406"/>
        <v>0</v>
      </c>
      <c r="W1038">
        <f t="shared" si="418"/>
        <v>0</v>
      </c>
      <c r="X1038">
        <f>IF($B$15,_xlfn.IFNA(INDEX(תמותה!$A$1:$E$121,MATCH(U1038,תמותה!$A$1:A$121,0),IF($B$11="זכר",2,4)),1),0)</f>
        <v>0</v>
      </c>
      <c r="Y1038">
        <f>IF($B$15,_xlfn.IFNA(INDEX('שיפור תמותה'!$A$1:$E$8743,MATCH(U1038&amp;V1038,'שיפור תמותה'!$C$1:$C$8743,0),IF($B$11="זכר",4,5)),1),0)</f>
        <v>0</v>
      </c>
      <c r="Z1038">
        <f>IF($B$15,_xlfn.IFNA(INDEX('שיפור תמותה'!$A$1:$E$8743,MATCH(U1038&amp;V1038-1,'שיפור תמותה'!$C$1:$C$8743,0),IF($B$11="זכר",4,5)),1),0)</f>
        <v>0</v>
      </c>
      <c r="AA1038">
        <f t="shared" si="407"/>
        <v>0</v>
      </c>
      <c r="AB1038">
        <f t="shared" si="419"/>
        <v>0</v>
      </c>
      <c r="AC1038">
        <f>IF($B$15,_xlfn.IFNA(INDEX(תמותה!$A$1:$E$121,MATCH(U1038,תמותה!$A$1:A$121,0),IF($B$11="זכר",3,5)),1),0)</f>
        <v>0</v>
      </c>
      <c r="AD1038">
        <f t="shared" si="408"/>
        <v>0</v>
      </c>
      <c r="AE1038">
        <f t="shared" si="409"/>
        <v>0</v>
      </c>
      <c r="AF1038">
        <f t="shared" si="420"/>
        <v>0</v>
      </c>
      <c r="AG1038">
        <f t="shared" si="421"/>
        <v>0</v>
      </c>
      <c r="AH1038">
        <f t="shared" si="422"/>
        <v>0</v>
      </c>
      <c r="AI1038">
        <f t="shared" si="423"/>
        <v>0</v>
      </c>
      <c r="AJ1038">
        <f t="shared" si="424"/>
        <v>0</v>
      </c>
    </row>
    <row r="1039" spans="5:36" x14ac:dyDescent="0.2">
      <c r="E1039">
        <f t="shared" si="410"/>
        <v>0</v>
      </c>
      <c r="F1039">
        <f t="shared" si="400"/>
        <v>0</v>
      </c>
      <c r="G1039">
        <f t="shared" si="401"/>
        <v>0</v>
      </c>
      <c r="H1039">
        <f t="shared" si="402"/>
        <v>0</v>
      </c>
      <c r="I1039">
        <f t="shared" si="411"/>
        <v>0</v>
      </c>
      <c r="J1039">
        <f t="shared" si="412"/>
        <v>0</v>
      </c>
      <c r="K1039">
        <f t="shared" si="413"/>
        <v>0</v>
      </c>
      <c r="L1039">
        <f t="shared" si="414"/>
        <v>0</v>
      </c>
      <c r="M1039">
        <f t="shared" si="415"/>
        <v>0</v>
      </c>
      <c r="N1039">
        <f t="shared" si="416"/>
        <v>0</v>
      </c>
      <c r="O1039">
        <f>IF($B$14,_xlfn.IFNA(INDEX(תמותה!$A$1:$E$121,MATCH(F1039,תמותה!$A$1:A$121,0),IF($B$9="זכר",2,4)),1),0)</f>
        <v>0</v>
      </c>
      <c r="P1039">
        <f>IF($B$14,_xlfn.IFNA(INDEX('שיפור תמותה'!$A$1:$E$8743,MATCH(F1039&amp;G1039,'שיפור תמותה'!$C$1:$C$8743,0),IF($B$9="זכר",4,5)),1),0)</f>
        <v>0</v>
      </c>
      <c r="Q1039">
        <f>IF($B$14,_xlfn.IFNA(INDEX('שיפור תמותה'!$A$1:$E$8743,MATCH(F1039&amp;G1039-1,'שיפור תמותה'!$C$1:$C$8743,0),IF($B$9="זכר",4,5)),1),0)</f>
        <v>0</v>
      </c>
      <c r="R1039">
        <f t="shared" si="403"/>
        <v>0</v>
      </c>
      <c r="S1039">
        <f t="shared" si="404"/>
        <v>0</v>
      </c>
      <c r="T1039">
        <f t="shared" si="417"/>
        <v>0</v>
      </c>
      <c r="U1039">
        <f t="shared" si="405"/>
        <v>0</v>
      </c>
      <c r="V1039">
        <f t="shared" si="406"/>
        <v>0</v>
      </c>
      <c r="W1039">
        <f t="shared" si="418"/>
        <v>0</v>
      </c>
      <c r="X1039">
        <f>IF($B$15,_xlfn.IFNA(INDEX(תמותה!$A$1:$E$121,MATCH(U1039,תמותה!$A$1:A$121,0),IF($B$11="זכר",2,4)),1),0)</f>
        <v>0</v>
      </c>
      <c r="Y1039">
        <f>IF($B$15,_xlfn.IFNA(INDEX('שיפור תמותה'!$A$1:$E$8743,MATCH(U1039&amp;V1039,'שיפור תמותה'!$C$1:$C$8743,0),IF($B$11="זכר",4,5)),1),0)</f>
        <v>0</v>
      </c>
      <c r="Z1039">
        <f>IF($B$15,_xlfn.IFNA(INDEX('שיפור תמותה'!$A$1:$E$8743,MATCH(U1039&amp;V1039-1,'שיפור תמותה'!$C$1:$C$8743,0),IF($B$11="זכר",4,5)),1),0)</f>
        <v>0</v>
      </c>
      <c r="AA1039">
        <f t="shared" si="407"/>
        <v>0</v>
      </c>
      <c r="AB1039">
        <f t="shared" si="419"/>
        <v>0</v>
      </c>
      <c r="AC1039">
        <f>IF($B$15,_xlfn.IFNA(INDEX(תמותה!$A$1:$E$121,MATCH(U1039,תמותה!$A$1:A$121,0),IF($B$11="זכר",3,5)),1),0)</f>
        <v>0</v>
      </c>
      <c r="AD1039">
        <f t="shared" si="408"/>
        <v>0</v>
      </c>
      <c r="AE1039">
        <f t="shared" si="409"/>
        <v>0</v>
      </c>
      <c r="AF1039">
        <f t="shared" si="420"/>
        <v>0</v>
      </c>
      <c r="AG1039">
        <f t="shared" si="421"/>
        <v>0</v>
      </c>
      <c r="AH1039">
        <f t="shared" si="422"/>
        <v>0</v>
      </c>
      <c r="AI1039">
        <f t="shared" si="423"/>
        <v>0</v>
      </c>
      <c r="AJ1039">
        <f t="shared" si="424"/>
        <v>0</v>
      </c>
    </row>
    <row r="1040" spans="5:36" x14ac:dyDescent="0.2">
      <c r="E1040">
        <f t="shared" si="410"/>
        <v>0</v>
      </c>
      <c r="F1040">
        <f t="shared" si="400"/>
        <v>0</v>
      </c>
      <c r="G1040">
        <f t="shared" si="401"/>
        <v>0</v>
      </c>
      <c r="H1040">
        <f t="shared" si="402"/>
        <v>0</v>
      </c>
      <c r="I1040">
        <f t="shared" si="411"/>
        <v>0</v>
      </c>
      <c r="J1040">
        <f t="shared" si="412"/>
        <v>0</v>
      </c>
      <c r="K1040">
        <f t="shared" si="413"/>
        <v>0</v>
      </c>
      <c r="L1040">
        <f t="shared" si="414"/>
        <v>0</v>
      </c>
      <c r="M1040">
        <f t="shared" si="415"/>
        <v>0</v>
      </c>
      <c r="N1040">
        <f t="shared" si="416"/>
        <v>0</v>
      </c>
      <c r="O1040">
        <f>IF($B$14,_xlfn.IFNA(INDEX(תמותה!$A$1:$E$121,MATCH(F1040,תמותה!$A$1:A$121,0),IF($B$9="זכר",2,4)),1),0)</f>
        <v>0</v>
      </c>
      <c r="P1040">
        <f>IF($B$14,_xlfn.IFNA(INDEX('שיפור תמותה'!$A$1:$E$8743,MATCH(F1040&amp;G1040,'שיפור תמותה'!$C$1:$C$8743,0),IF($B$9="זכר",4,5)),1),0)</f>
        <v>0</v>
      </c>
      <c r="Q1040">
        <f>IF($B$14,_xlfn.IFNA(INDEX('שיפור תמותה'!$A$1:$E$8743,MATCH(F1040&amp;G1040-1,'שיפור תמותה'!$C$1:$C$8743,0),IF($B$9="זכר",4,5)),1),0)</f>
        <v>0</v>
      </c>
      <c r="R1040">
        <f t="shared" si="403"/>
        <v>0</v>
      </c>
      <c r="S1040">
        <f t="shared" si="404"/>
        <v>0</v>
      </c>
      <c r="T1040">
        <f t="shared" si="417"/>
        <v>0</v>
      </c>
      <c r="U1040">
        <f t="shared" si="405"/>
        <v>0</v>
      </c>
      <c r="V1040">
        <f t="shared" si="406"/>
        <v>0</v>
      </c>
      <c r="W1040">
        <f t="shared" si="418"/>
        <v>0</v>
      </c>
      <c r="X1040">
        <f>IF($B$15,_xlfn.IFNA(INDEX(תמותה!$A$1:$E$121,MATCH(U1040,תמותה!$A$1:A$121,0),IF($B$11="זכר",2,4)),1),0)</f>
        <v>0</v>
      </c>
      <c r="Y1040">
        <f>IF($B$15,_xlfn.IFNA(INDEX('שיפור תמותה'!$A$1:$E$8743,MATCH(U1040&amp;V1040,'שיפור תמותה'!$C$1:$C$8743,0),IF($B$11="זכר",4,5)),1),0)</f>
        <v>0</v>
      </c>
      <c r="Z1040">
        <f>IF($B$15,_xlfn.IFNA(INDEX('שיפור תמותה'!$A$1:$E$8743,MATCH(U1040&amp;V1040-1,'שיפור תמותה'!$C$1:$C$8743,0),IF($B$11="זכר",4,5)),1),0)</f>
        <v>0</v>
      </c>
      <c r="AA1040">
        <f t="shared" si="407"/>
        <v>0</v>
      </c>
      <c r="AB1040">
        <f t="shared" si="419"/>
        <v>0</v>
      </c>
      <c r="AC1040">
        <f>IF($B$15,_xlfn.IFNA(INDEX(תמותה!$A$1:$E$121,MATCH(U1040,תמותה!$A$1:A$121,0),IF($B$11="זכר",3,5)),1),0)</f>
        <v>0</v>
      </c>
      <c r="AD1040">
        <f t="shared" si="408"/>
        <v>0</v>
      </c>
      <c r="AE1040">
        <f t="shared" si="409"/>
        <v>0</v>
      </c>
      <c r="AF1040">
        <f t="shared" si="420"/>
        <v>0</v>
      </c>
      <c r="AG1040">
        <f t="shared" si="421"/>
        <v>0</v>
      </c>
      <c r="AH1040">
        <f t="shared" si="422"/>
        <v>0</v>
      </c>
      <c r="AI1040">
        <f t="shared" si="423"/>
        <v>0</v>
      </c>
      <c r="AJ1040">
        <f t="shared" si="424"/>
        <v>0</v>
      </c>
    </row>
    <row r="1041" spans="5:36" x14ac:dyDescent="0.2">
      <c r="E1041">
        <f t="shared" si="410"/>
        <v>0</v>
      </c>
      <c r="F1041">
        <f t="shared" si="400"/>
        <v>0</v>
      </c>
      <c r="G1041">
        <f t="shared" si="401"/>
        <v>0</v>
      </c>
      <c r="H1041">
        <f t="shared" si="402"/>
        <v>0</v>
      </c>
      <c r="I1041">
        <f t="shared" si="411"/>
        <v>0</v>
      </c>
      <c r="J1041">
        <f t="shared" si="412"/>
        <v>0</v>
      </c>
      <c r="K1041">
        <f t="shared" si="413"/>
        <v>0</v>
      </c>
      <c r="L1041">
        <f t="shared" si="414"/>
        <v>0</v>
      </c>
      <c r="M1041">
        <f t="shared" si="415"/>
        <v>0</v>
      </c>
      <c r="N1041">
        <f t="shared" si="416"/>
        <v>0</v>
      </c>
      <c r="O1041">
        <f>IF($B$14,_xlfn.IFNA(INDEX(תמותה!$A$1:$E$121,MATCH(F1041,תמותה!$A$1:A$121,0),IF($B$9="זכר",2,4)),1),0)</f>
        <v>0</v>
      </c>
      <c r="P1041">
        <f>IF($B$14,_xlfn.IFNA(INDEX('שיפור תמותה'!$A$1:$E$8743,MATCH(F1041&amp;G1041,'שיפור תמותה'!$C$1:$C$8743,0),IF($B$9="זכר",4,5)),1),0)</f>
        <v>0</v>
      </c>
      <c r="Q1041">
        <f>IF($B$14,_xlfn.IFNA(INDEX('שיפור תמותה'!$A$1:$E$8743,MATCH(F1041&amp;G1041-1,'שיפור תמותה'!$C$1:$C$8743,0),IF($B$9="זכר",4,5)),1),0)</f>
        <v>0</v>
      </c>
      <c r="R1041">
        <f t="shared" si="403"/>
        <v>0</v>
      </c>
      <c r="S1041">
        <f t="shared" si="404"/>
        <v>0</v>
      </c>
      <c r="T1041">
        <f t="shared" si="417"/>
        <v>0</v>
      </c>
      <c r="U1041">
        <f t="shared" si="405"/>
        <v>0</v>
      </c>
      <c r="V1041">
        <f t="shared" si="406"/>
        <v>0</v>
      </c>
      <c r="W1041">
        <f t="shared" si="418"/>
        <v>0</v>
      </c>
      <c r="X1041">
        <f>IF($B$15,_xlfn.IFNA(INDEX(תמותה!$A$1:$E$121,MATCH(U1041,תמותה!$A$1:A$121,0),IF($B$11="זכר",2,4)),1),0)</f>
        <v>0</v>
      </c>
      <c r="Y1041">
        <f>IF($B$15,_xlfn.IFNA(INDEX('שיפור תמותה'!$A$1:$E$8743,MATCH(U1041&amp;V1041,'שיפור תמותה'!$C$1:$C$8743,0),IF($B$11="זכר",4,5)),1),0)</f>
        <v>0</v>
      </c>
      <c r="Z1041">
        <f>IF($B$15,_xlfn.IFNA(INDEX('שיפור תמותה'!$A$1:$E$8743,MATCH(U1041&amp;V1041-1,'שיפור תמותה'!$C$1:$C$8743,0),IF($B$11="זכר",4,5)),1),0)</f>
        <v>0</v>
      </c>
      <c r="AA1041">
        <f t="shared" si="407"/>
        <v>0</v>
      </c>
      <c r="AB1041">
        <f t="shared" si="419"/>
        <v>0</v>
      </c>
      <c r="AC1041">
        <f>IF($B$15,_xlfn.IFNA(INDEX(תמותה!$A$1:$E$121,MATCH(U1041,תמותה!$A$1:A$121,0),IF($B$11="זכר",3,5)),1),0)</f>
        <v>0</v>
      </c>
      <c r="AD1041">
        <f t="shared" si="408"/>
        <v>0</v>
      </c>
      <c r="AE1041">
        <f t="shared" si="409"/>
        <v>0</v>
      </c>
      <c r="AF1041">
        <f t="shared" si="420"/>
        <v>0</v>
      </c>
      <c r="AG1041">
        <f t="shared" si="421"/>
        <v>0</v>
      </c>
      <c r="AH1041">
        <f t="shared" si="422"/>
        <v>0</v>
      </c>
      <c r="AI1041">
        <f t="shared" si="423"/>
        <v>0</v>
      </c>
      <c r="AJ1041">
        <f t="shared" si="424"/>
        <v>0</v>
      </c>
    </row>
    <row r="1042" spans="5:36" x14ac:dyDescent="0.2">
      <c r="E1042">
        <f t="shared" si="410"/>
        <v>0</v>
      </c>
      <c r="F1042">
        <f t="shared" si="400"/>
        <v>0</v>
      </c>
      <c r="G1042">
        <f t="shared" si="401"/>
        <v>0</v>
      </c>
      <c r="H1042">
        <f t="shared" si="402"/>
        <v>0</v>
      </c>
      <c r="I1042">
        <f t="shared" si="411"/>
        <v>0</v>
      </c>
      <c r="J1042">
        <f t="shared" si="412"/>
        <v>0</v>
      </c>
      <c r="K1042">
        <f t="shared" si="413"/>
        <v>0</v>
      </c>
      <c r="L1042">
        <f t="shared" si="414"/>
        <v>0</v>
      </c>
      <c r="M1042">
        <f t="shared" si="415"/>
        <v>0</v>
      </c>
      <c r="N1042">
        <f t="shared" si="416"/>
        <v>0</v>
      </c>
      <c r="O1042">
        <f>IF($B$14,_xlfn.IFNA(INDEX(תמותה!$A$1:$E$121,MATCH(F1042,תמותה!$A$1:A$121,0),IF($B$9="זכר",2,4)),1),0)</f>
        <v>0</v>
      </c>
      <c r="P1042">
        <f>IF($B$14,_xlfn.IFNA(INDEX('שיפור תמותה'!$A$1:$E$8743,MATCH(F1042&amp;G1042,'שיפור תמותה'!$C$1:$C$8743,0),IF($B$9="זכר",4,5)),1),0)</f>
        <v>0</v>
      </c>
      <c r="Q1042">
        <f>IF($B$14,_xlfn.IFNA(INDEX('שיפור תמותה'!$A$1:$E$8743,MATCH(F1042&amp;G1042-1,'שיפור תמותה'!$C$1:$C$8743,0),IF($B$9="זכר",4,5)),1),0)</f>
        <v>0</v>
      </c>
      <c r="R1042">
        <f t="shared" si="403"/>
        <v>0</v>
      </c>
      <c r="S1042">
        <f t="shared" si="404"/>
        <v>0</v>
      </c>
      <c r="T1042">
        <f t="shared" si="417"/>
        <v>0</v>
      </c>
      <c r="U1042">
        <f t="shared" si="405"/>
        <v>0</v>
      </c>
      <c r="V1042">
        <f t="shared" si="406"/>
        <v>0</v>
      </c>
      <c r="W1042">
        <f t="shared" si="418"/>
        <v>0</v>
      </c>
      <c r="X1042">
        <f>IF($B$15,_xlfn.IFNA(INDEX(תמותה!$A$1:$E$121,MATCH(U1042,תמותה!$A$1:A$121,0),IF($B$11="זכר",2,4)),1),0)</f>
        <v>0</v>
      </c>
      <c r="Y1042">
        <f>IF($B$15,_xlfn.IFNA(INDEX('שיפור תמותה'!$A$1:$E$8743,MATCH(U1042&amp;V1042,'שיפור תמותה'!$C$1:$C$8743,0),IF($B$11="זכר",4,5)),1),0)</f>
        <v>0</v>
      </c>
      <c r="Z1042">
        <f>IF($B$15,_xlfn.IFNA(INDEX('שיפור תמותה'!$A$1:$E$8743,MATCH(U1042&amp;V1042-1,'שיפור תמותה'!$C$1:$C$8743,0),IF($B$11="זכר",4,5)),1),0)</f>
        <v>0</v>
      </c>
      <c r="AA1042">
        <f t="shared" si="407"/>
        <v>0</v>
      </c>
      <c r="AB1042">
        <f t="shared" si="419"/>
        <v>0</v>
      </c>
      <c r="AC1042">
        <f>IF($B$15,_xlfn.IFNA(INDEX(תמותה!$A$1:$E$121,MATCH(U1042,תמותה!$A$1:A$121,0),IF($B$11="זכר",3,5)),1),0)</f>
        <v>0</v>
      </c>
      <c r="AD1042">
        <f t="shared" si="408"/>
        <v>0</v>
      </c>
      <c r="AE1042">
        <f t="shared" si="409"/>
        <v>0</v>
      </c>
      <c r="AF1042">
        <f t="shared" si="420"/>
        <v>0</v>
      </c>
      <c r="AG1042">
        <f t="shared" si="421"/>
        <v>0</v>
      </c>
      <c r="AH1042">
        <f t="shared" si="422"/>
        <v>0</v>
      </c>
      <c r="AI1042">
        <f t="shared" si="423"/>
        <v>0</v>
      </c>
      <c r="AJ1042">
        <f t="shared" si="424"/>
        <v>0</v>
      </c>
    </row>
    <row r="1043" spans="5:36" x14ac:dyDescent="0.2">
      <c r="E1043">
        <f t="shared" si="410"/>
        <v>0</v>
      </c>
      <c r="F1043">
        <f t="shared" si="400"/>
        <v>0</v>
      </c>
      <c r="G1043">
        <f t="shared" si="401"/>
        <v>0</v>
      </c>
      <c r="H1043">
        <f t="shared" si="402"/>
        <v>0</v>
      </c>
      <c r="I1043">
        <f t="shared" si="411"/>
        <v>0</v>
      </c>
      <c r="J1043">
        <f t="shared" si="412"/>
        <v>0</v>
      </c>
      <c r="K1043">
        <f t="shared" si="413"/>
        <v>0</v>
      </c>
      <c r="L1043">
        <f t="shared" si="414"/>
        <v>0</v>
      </c>
      <c r="M1043">
        <f t="shared" si="415"/>
        <v>0</v>
      </c>
      <c r="N1043">
        <f t="shared" si="416"/>
        <v>0</v>
      </c>
      <c r="O1043">
        <f>IF($B$14,_xlfn.IFNA(INDEX(תמותה!$A$1:$E$121,MATCH(F1043,תמותה!$A$1:A$121,0),IF($B$9="זכר",2,4)),1),0)</f>
        <v>0</v>
      </c>
      <c r="P1043">
        <f>IF($B$14,_xlfn.IFNA(INDEX('שיפור תמותה'!$A$1:$E$8743,MATCH(F1043&amp;G1043,'שיפור תמותה'!$C$1:$C$8743,0),IF($B$9="זכר",4,5)),1),0)</f>
        <v>0</v>
      </c>
      <c r="Q1043">
        <f>IF($B$14,_xlfn.IFNA(INDEX('שיפור תמותה'!$A$1:$E$8743,MATCH(F1043&amp;G1043-1,'שיפור תמותה'!$C$1:$C$8743,0),IF($B$9="זכר",4,5)),1),0)</f>
        <v>0</v>
      </c>
      <c r="R1043">
        <f t="shared" si="403"/>
        <v>0</v>
      </c>
      <c r="S1043">
        <f t="shared" si="404"/>
        <v>0</v>
      </c>
      <c r="T1043">
        <f t="shared" si="417"/>
        <v>0</v>
      </c>
      <c r="U1043">
        <f t="shared" si="405"/>
        <v>0</v>
      </c>
      <c r="V1043">
        <f t="shared" si="406"/>
        <v>0</v>
      </c>
      <c r="W1043">
        <f t="shared" si="418"/>
        <v>0</v>
      </c>
      <c r="X1043">
        <f>IF($B$15,_xlfn.IFNA(INDEX(תמותה!$A$1:$E$121,MATCH(U1043,תמותה!$A$1:A$121,0),IF($B$11="זכר",2,4)),1),0)</f>
        <v>0</v>
      </c>
      <c r="Y1043">
        <f>IF($B$15,_xlfn.IFNA(INDEX('שיפור תמותה'!$A$1:$E$8743,MATCH(U1043&amp;V1043,'שיפור תמותה'!$C$1:$C$8743,0),IF($B$11="זכר",4,5)),1),0)</f>
        <v>0</v>
      </c>
      <c r="Z1043">
        <f>IF($B$15,_xlfn.IFNA(INDEX('שיפור תמותה'!$A$1:$E$8743,MATCH(U1043&amp;V1043-1,'שיפור תמותה'!$C$1:$C$8743,0),IF($B$11="זכר",4,5)),1),0)</f>
        <v>0</v>
      </c>
      <c r="AA1043">
        <f t="shared" si="407"/>
        <v>0</v>
      </c>
      <c r="AB1043">
        <f t="shared" si="419"/>
        <v>0</v>
      </c>
      <c r="AC1043">
        <f>IF($B$15,_xlfn.IFNA(INDEX(תמותה!$A$1:$E$121,MATCH(U1043,תמותה!$A$1:A$121,0),IF($B$11="זכר",3,5)),1),0)</f>
        <v>0</v>
      </c>
      <c r="AD1043">
        <f t="shared" si="408"/>
        <v>0</v>
      </c>
      <c r="AE1043">
        <f t="shared" si="409"/>
        <v>0</v>
      </c>
      <c r="AF1043">
        <f t="shared" si="420"/>
        <v>0</v>
      </c>
      <c r="AG1043">
        <f t="shared" si="421"/>
        <v>0</v>
      </c>
      <c r="AH1043">
        <f t="shared" si="422"/>
        <v>0</v>
      </c>
      <c r="AI1043">
        <f t="shared" si="423"/>
        <v>0</v>
      </c>
      <c r="AJ1043">
        <f t="shared" si="424"/>
        <v>0</v>
      </c>
    </row>
    <row r="1044" spans="5:36" x14ac:dyDescent="0.2">
      <c r="E1044">
        <f t="shared" si="410"/>
        <v>0</v>
      </c>
      <c r="F1044">
        <f t="shared" si="400"/>
        <v>0</v>
      </c>
      <c r="G1044">
        <f t="shared" si="401"/>
        <v>0</v>
      </c>
      <c r="H1044">
        <f t="shared" si="402"/>
        <v>0</v>
      </c>
      <c r="I1044">
        <f t="shared" si="411"/>
        <v>0</v>
      </c>
      <c r="J1044">
        <f t="shared" si="412"/>
        <v>0</v>
      </c>
      <c r="K1044">
        <f t="shared" si="413"/>
        <v>0</v>
      </c>
      <c r="L1044">
        <f t="shared" si="414"/>
        <v>0</v>
      </c>
      <c r="M1044">
        <f t="shared" si="415"/>
        <v>0</v>
      </c>
      <c r="N1044">
        <f t="shared" si="416"/>
        <v>0</v>
      </c>
      <c r="O1044">
        <f>IF($B$14,_xlfn.IFNA(INDEX(תמותה!$A$1:$E$121,MATCH(F1044,תמותה!$A$1:A$121,0),IF($B$9="זכר",2,4)),1),0)</f>
        <v>0</v>
      </c>
      <c r="P1044">
        <f>IF($B$14,_xlfn.IFNA(INDEX('שיפור תמותה'!$A$1:$E$8743,MATCH(F1044&amp;G1044,'שיפור תמותה'!$C$1:$C$8743,0),IF($B$9="זכר",4,5)),1),0)</f>
        <v>0</v>
      </c>
      <c r="Q1044">
        <f>IF($B$14,_xlfn.IFNA(INDEX('שיפור תמותה'!$A$1:$E$8743,MATCH(F1044&amp;G1044-1,'שיפור תמותה'!$C$1:$C$8743,0),IF($B$9="זכר",4,5)),1),0)</f>
        <v>0</v>
      </c>
      <c r="R1044">
        <f t="shared" si="403"/>
        <v>0</v>
      </c>
      <c r="S1044">
        <f t="shared" si="404"/>
        <v>0</v>
      </c>
      <c r="T1044">
        <f t="shared" si="417"/>
        <v>0</v>
      </c>
      <c r="U1044">
        <f t="shared" si="405"/>
        <v>0</v>
      </c>
      <c r="V1044">
        <f t="shared" si="406"/>
        <v>0</v>
      </c>
      <c r="W1044">
        <f t="shared" si="418"/>
        <v>0</v>
      </c>
      <c r="X1044">
        <f>IF($B$15,_xlfn.IFNA(INDEX(תמותה!$A$1:$E$121,MATCH(U1044,תמותה!$A$1:A$121,0),IF($B$11="זכר",2,4)),1),0)</f>
        <v>0</v>
      </c>
      <c r="Y1044">
        <f>IF($B$15,_xlfn.IFNA(INDEX('שיפור תמותה'!$A$1:$E$8743,MATCH(U1044&amp;V1044,'שיפור תמותה'!$C$1:$C$8743,0),IF($B$11="זכר",4,5)),1),0)</f>
        <v>0</v>
      </c>
      <c r="Z1044">
        <f>IF($B$15,_xlfn.IFNA(INDEX('שיפור תמותה'!$A$1:$E$8743,MATCH(U1044&amp;V1044-1,'שיפור תמותה'!$C$1:$C$8743,0),IF($B$11="זכר",4,5)),1),0)</f>
        <v>0</v>
      </c>
      <c r="AA1044">
        <f t="shared" si="407"/>
        <v>0</v>
      </c>
      <c r="AB1044">
        <f t="shared" si="419"/>
        <v>0</v>
      </c>
      <c r="AC1044">
        <f>IF($B$15,_xlfn.IFNA(INDEX(תמותה!$A$1:$E$121,MATCH(U1044,תמותה!$A$1:A$121,0),IF($B$11="זכר",3,5)),1),0)</f>
        <v>0</v>
      </c>
      <c r="AD1044">
        <f t="shared" si="408"/>
        <v>0</v>
      </c>
      <c r="AE1044">
        <f t="shared" si="409"/>
        <v>0</v>
      </c>
      <c r="AF1044">
        <f t="shared" si="420"/>
        <v>0</v>
      </c>
      <c r="AG1044">
        <f t="shared" si="421"/>
        <v>0</v>
      </c>
      <c r="AH1044">
        <f t="shared" si="422"/>
        <v>0</v>
      </c>
      <c r="AI1044">
        <f t="shared" si="423"/>
        <v>0</v>
      </c>
      <c r="AJ1044">
        <f t="shared" si="424"/>
        <v>0</v>
      </c>
    </row>
    <row r="1045" spans="5:36" x14ac:dyDescent="0.2">
      <c r="E1045">
        <f t="shared" si="410"/>
        <v>0</v>
      </c>
      <c r="F1045">
        <f t="shared" si="400"/>
        <v>0</v>
      </c>
      <c r="G1045">
        <f t="shared" si="401"/>
        <v>0</v>
      </c>
      <c r="H1045">
        <f t="shared" si="402"/>
        <v>0</v>
      </c>
      <c r="I1045">
        <f t="shared" si="411"/>
        <v>0</v>
      </c>
      <c r="J1045">
        <f t="shared" si="412"/>
        <v>0</v>
      </c>
      <c r="K1045">
        <f t="shared" si="413"/>
        <v>0</v>
      </c>
      <c r="L1045">
        <f t="shared" si="414"/>
        <v>0</v>
      </c>
      <c r="M1045">
        <f t="shared" si="415"/>
        <v>0</v>
      </c>
      <c r="N1045">
        <f t="shared" si="416"/>
        <v>0</v>
      </c>
      <c r="O1045">
        <f>IF($B$14,_xlfn.IFNA(INDEX(תמותה!$A$1:$E$121,MATCH(F1045,תמותה!$A$1:A$121,0),IF($B$9="זכר",2,4)),1),0)</f>
        <v>0</v>
      </c>
      <c r="P1045">
        <f>IF($B$14,_xlfn.IFNA(INDEX('שיפור תמותה'!$A$1:$E$8743,MATCH(F1045&amp;G1045,'שיפור תמותה'!$C$1:$C$8743,0),IF($B$9="זכר",4,5)),1),0)</f>
        <v>0</v>
      </c>
      <c r="Q1045">
        <f>IF($B$14,_xlfn.IFNA(INDEX('שיפור תמותה'!$A$1:$E$8743,MATCH(F1045&amp;G1045-1,'שיפור תמותה'!$C$1:$C$8743,0),IF($B$9="זכר",4,5)),1),0)</f>
        <v>0</v>
      </c>
      <c r="R1045">
        <f t="shared" si="403"/>
        <v>0</v>
      </c>
      <c r="S1045">
        <f t="shared" si="404"/>
        <v>0</v>
      </c>
      <c r="T1045">
        <f t="shared" si="417"/>
        <v>0</v>
      </c>
      <c r="U1045">
        <f t="shared" si="405"/>
        <v>0</v>
      </c>
      <c r="V1045">
        <f t="shared" si="406"/>
        <v>0</v>
      </c>
      <c r="W1045">
        <f t="shared" si="418"/>
        <v>0</v>
      </c>
      <c r="X1045">
        <f>IF($B$15,_xlfn.IFNA(INDEX(תמותה!$A$1:$E$121,MATCH(U1045,תמותה!$A$1:A$121,0),IF($B$11="זכר",2,4)),1),0)</f>
        <v>0</v>
      </c>
      <c r="Y1045">
        <f>IF($B$15,_xlfn.IFNA(INDEX('שיפור תמותה'!$A$1:$E$8743,MATCH(U1045&amp;V1045,'שיפור תמותה'!$C$1:$C$8743,0),IF($B$11="זכר",4,5)),1),0)</f>
        <v>0</v>
      </c>
      <c r="Z1045">
        <f>IF($B$15,_xlfn.IFNA(INDEX('שיפור תמותה'!$A$1:$E$8743,MATCH(U1045&amp;V1045-1,'שיפור תמותה'!$C$1:$C$8743,0),IF($B$11="זכר",4,5)),1),0)</f>
        <v>0</v>
      </c>
      <c r="AA1045">
        <f t="shared" si="407"/>
        <v>0</v>
      </c>
      <c r="AB1045">
        <f t="shared" si="419"/>
        <v>0</v>
      </c>
      <c r="AC1045">
        <f>IF($B$15,_xlfn.IFNA(INDEX(תמותה!$A$1:$E$121,MATCH(U1045,תמותה!$A$1:A$121,0),IF($B$11="זכר",3,5)),1),0)</f>
        <v>0</v>
      </c>
      <c r="AD1045">
        <f t="shared" si="408"/>
        <v>0</v>
      </c>
      <c r="AE1045">
        <f t="shared" si="409"/>
        <v>0</v>
      </c>
      <c r="AF1045">
        <f t="shared" si="420"/>
        <v>0</v>
      </c>
      <c r="AG1045">
        <f t="shared" si="421"/>
        <v>0</v>
      </c>
      <c r="AH1045">
        <f t="shared" si="422"/>
        <v>0</v>
      </c>
      <c r="AI1045">
        <f t="shared" si="423"/>
        <v>0</v>
      </c>
      <c r="AJ1045">
        <f t="shared" si="424"/>
        <v>0</v>
      </c>
    </row>
    <row r="1046" spans="5:36" x14ac:dyDescent="0.2">
      <c r="E1046">
        <f t="shared" si="410"/>
        <v>0</v>
      </c>
      <c r="F1046">
        <f t="shared" si="400"/>
        <v>0</v>
      </c>
      <c r="G1046">
        <f t="shared" si="401"/>
        <v>0</v>
      </c>
      <c r="H1046">
        <f t="shared" si="402"/>
        <v>0</v>
      </c>
      <c r="I1046">
        <f t="shared" si="411"/>
        <v>0</v>
      </c>
      <c r="J1046">
        <f t="shared" si="412"/>
        <v>0</v>
      </c>
      <c r="K1046">
        <f t="shared" si="413"/>
        <v>0</v>
      </c>
      <c r="L1046">
        <f t="shared" si="414"/>
        <v>0</v>
      </c>
      <c r="M1046">
        <f t="shared" si="415"/>
        <v>0</v>
      </c>
      <c r="N1046">
        <f t="shared" si="416"/>
        <v>0</v>
      </c>
      <c r="O1046">
        <f>IF($B$14,_xlfn.IFNA(INDEX(תמותה!$A$1:$E$121,MATCH(F1046,תמותה!$A$1:A$121,0),IF($B$9="זכר",2,4)),1),0)</f>
        <v>0</v>
      </c>
      <c r="P1046">
        <f>IF($B$14,_xlfn.IFNA(INDEX('שיפור תמותה'!$A$1:$E$8743,MATCH(F1046&amp;G1046,'שיפור תמותה'!$C$1:$C$8743,0),IF($B$9="זכר",4,5)),1),0)</f>
        <v>0</v>
      </c>
      <c r="Q1046">
        <f>IF($B$14,_xlfn.IFNA(INDEX('שיפור תמותה'!$A$1:$E$8743,MATCH(F1046&amp;G1046-1,'שיפור תמותה'!$C$1:$C$8743,0),IF($B$9="זכר",4,5)),1),0)</f>
        <v>0</v>
      </c>
      <c r="R1046">
        <f t="shared" si="403"/>
        <v>0</v>
      </c>
      <c r="S1046">
        <f t="shared" si="404"/>
        <v>0</v>
      </c>
      <c r="T1046">
        <f t="shared" si="417"/>
        <v>0</v>
      </c>
      <c r="U1046">
        <f t="shared" si="405"/>
        <v>0</v>
      </c>
      <c r="V1046">
        <f t="shared" si="406"/>
        <v>0</v>
      </c>
      <c r="W1046">
        <f t="shared" si="418"/>
        <v>0</v>
      </c>
      <c r="X1046">
        <f>IF($B$15,_xlfn.IFNA(INDEX(תמותה!$A$1:$E$121,MATCH(U1046,תמותה!$A$1:A$121,0),IF($B$11="זכר",2,4)),1),0)</f>
        <v>0</v>
      </c>
      <c r="Y1046">
        <f>IF($B$15,_xlfn.IFNA(INDEX('שיפור תמותה'!$A$1:$E$8743,MATCH(U1046&amp;V1046,'שיפור תמותה'!$C$1:$C$8743,0),IF($B$11="זכר",4,5)),1),0)</f>
        <v>0</v>
      </c>
      <c r="Z1046">
        <f>IF($B$15,_xlfn.IFNA(INDEX('שיפור תמותה'!$A$1:$E$8743,MATCH(U1046&amp;V1046-1,'שיפור תמותה'!$C$1:$C$8743,0),IF($B$11="זכר",4,5)),1),0)</f>
        <v>0</v>
      </c>
      <c r="AA1046">
        <f t="shared" si="407"/>
        <v>0</v>
      </c>
      <c r="AB1046">
        <f t="shared" si="419"/>
        <v>0</v>
      </c>
      <c r="AC1046">
        <f>IF($B$15,_xlfn.IFNA(INDEX(תמותה!$A$1:$E$121,MATCH(U1046,תמותה!$A$1:A$121,0),IF($B$11="זכר",3,5)),1),0)</f>
        <v>0</v>
      </c>
      <c r="AD1046">
        <f t="shared" si="408"/>
        <v>0</v>
      </c>
      <c r="AE1046">
        <f t="shared" si="409"/>
        <v>0</v>
      </c>
      <c r="AF1046">
        <f t="shared" si="420"/>
        <v>0</v>
      </c>
      <c r="AG1046">
        <f t="shared" si="421"/>
        <v>0</v>
      </c>
      <c r="AH1046">
        <f t="shared" si="422"/>
        <v>0</v>
      </c>
      <c r="AI1046">
        <f t="shared" si="423"/>
        <v>0</v>
      </c>
      <c r="AJ1046">
        <f t="shared" si="424"/>
        <v>0</v>
      </c>
    </row>
    <row r="1047" spans="5:36" x14ac:dyDescent="0.2">
      <c r="E1047">
        <f t="shared" si="410"/>
        <v>0</v>
      </c>
      <c r="F1047">
        <f t="shared" si="400"/>
        <v>0</v>
      </c>
      <c r="G1047">
        <f t="shared" si="401"/>
        <v>0</v>
      </c>
      <c r="H1047">
        <f t="shared" si="402"/>
        <v>0</v>
      </c>
      <c r="I1047">
        <f t="shared" si="411"/>
        <v>0</v>
      </c>
      <c r="J1047">
        <f t="shared" si="412"/>
        <v>0</v>
      </c>
      <c r="K1047">
        <f t="shared" si="413"/>
        <v>0</v>
      </c>
      <c r="L1047">
        <f t="shared" si="414"/>
        <v>0</v>
      </c>
      <c r="M1047">
        <f t="shared" si="415"/>
        <v>0</v>
      </c>
      <c r="N1047">
        <f t="shared" si="416"/>
        <v>0</v>
      </c>
      <c r="O1047">
        <f>IF($B$14,_xlfn.IFNA(INDEX(תמותה!$A$1:$E$121,MATCH(F1047,תמותה!$A$1:A$121,0),IF($B$9="זכר",2,4)),1),0)</f>
        <v>0</v>
      </c>
      <c r="P1047">
        <f>IF($B$14,_xlfn.IFNA(INDEX('שיפור תמותה'!$A$1:$E$8743,MATCH(F1047&amp;G1047,'שיפור תמותה'!$C$1:$C$8743,0),IF($B$9="זכר",4,5)),1),0)</f>
        <v>0</v>
      </c>
      <c r="Q1047">
        <f>IF($B$14,_xlfn.IFNA(INDEX('שיפור תמותה'!$A$1:$E$8743,MATCH(F1047&amp;G1047-1,'שיפור תמותה'!$C$1:$C$8743,0),IF($B$9="זכר",4,5)),1),0)</f>
        <v>0</v>
      </c>
      <c r="R1047">
        <f t="shared" si="403"/>
        <v>0</v>
      </c>
      <c r="S1047">
        <f t="shared" si="404"/>
        <v>0</v>
      </c>
      <c r="T1047">
        <f t="shared" si="417"/>
        <v>0</v>
      </c>
      <c r="U1047">
        <f t="shared" si="405"/>
        <v>0</v>
      </c>
      <c r="V1047">
        <f t="shared" si="406"/>
        <v>0</v>
      </c>
      <c r="W1047">
        <f t="shared" si="418"/>
        <v>0</v>
      </c>
      <c r="X1047">
        <f>IF($B$15,_xlfn.IFNA(INDEX(תמותה!$A$1:$E$121,MATCH(U1047,תמותה!$A$1:A$121,0),IF($B$11="זכר",2,4)),1),0)</f>
        <v>0</v>
      </c>
      <c r="Y1047">
        <f>IF($B$15,_xlfn.IFNA(INDEX('שיפור תמותה'!$A$1:$E$8743,MATCH(U1047&amp;V1047,'שיפור תמותה'!$C$1:$C$8743,0),IF($B$11="זכר",4,5)),1),0)</f>
        <v>0</v>
      </c>
      <c r="Z1047">
        <f>IF($B$15,_xlfn.IFNA(INDEX('שיפור תמותה'!$A$1:$E$8743,MATCH(U1047&amp;V1047-1,'שיפור תמותה'!$C$1:$C$8743,0),IF($B$11="זכר",4,5)),1),0)</f>
        <v>0</v>
      </c>
      <c r="AA1047">
        <f t="shared" si="407"/>
        <v>0</v>
      </c>
      <c r="AB1047">
        <f t="shared" si="419"/>
        <v>0</v>
      </c>
      <c r="AC1047">
        <f>IF($B$15,_xlfn.IFNA(INDEX(תמותה!$A$1:$E$121,MATCH(U1047,תמותה!$A$1:A$121,0),IF($B$11="זכר",3,5)),1),0)</f>
        <v>0</v>
      </c>
      <c r="AD1047">
        <f t="shared" si="408"/>
        <v>0</v>
      </c>
      <c r="AE1047">
        <f t="shared" si="409"/>
        <v>0</v>
      </c>
      <c r="AF1047">
        <f t="shared" si="420"/>
        <v>0</v>
      </c>
      <c r="AG1047">
        <f t="shared" si="421"/>
        <v>0</v>
      </c>
      <c r="AH1047">
        <f t="shared" si="422"/>
        <v>0</v>
      </c>
      <c r="AI1047">
        <f t="shared" si="423"/>
        <v>0</v>
      </c>
      <c r="AJ1047">
        <f t="shared" si="424"/>
        <v>0</v>
      </c>
    </row>
    <row r="1048" spans="5:36" x14ac:dyDescent="0.2">
      <c r="E1048">
        <f t="shared" si="410"/>
        <v>0</v>
      </c>
      <c r="F1048">
        <f t="shared" si="400"/>
        <v>0</v>
      </c>
      <c r="G1048">
        <f t="shared" si="401"/>
        <v>0</v>
      </c>
      <c r="H1048">
        <f t="shared" si="402"/>
        <v>0</v>
      </c>
      <c r="I1048">
        <f t="shared" si="411"/>
        <v>0</v>
      </c>
      <c r="J1048">
        <f t="shared" si="412"/>
        <v>0</v>
      </c>
      <c r="K1048">
        <f t="shared" si="413"/>
        <v>0</v>
      </c>
      <c r="L1048">
        <f t="shared" si="414"/>
        <v>0</v>
      </c>
      <c r="M1048">
        <f t="shared" si="415"/>
        <v>0</v>
      </c>
      <c r="N1048">
        <f t="shared" si="416"/>
        <v>0</v>
      </c>
      <c r="O1048">
        <f>IF($B$14,_xlfn.IFNA(INDEX(תמותה!$A$1:$E$121,MATCH(F1048,תמותה!$A$1:A$121,0),IF($B$9="זכר",2,4)),1),0)</f>
        <v>0</v>
      </c>
      <c r="P1048">
        <f>IF($B$14,_xlfn.IFNA(INDEX('שיפור תמותה'!$A$1:$E$8743,MATCH(F1048&amp;G1048,'שיפור תמותה'!$C$1:$C$8743,0),IF($B$9="זכר",4,5)),1),0)</f>
        <v>0</v>
      </c>
      <c r="Q1048">
        <f>IF($B$14,_xlfn.IFNA(INDEX('שיפור תמותה'!$A$1:$E$8743,MATCH(F1048&amp;G1048-1,'שיפור תמותה'!$C$1:$C$8743,0),IF($B$9="זכר",4,5)),1),0)</f>
        <v>0</v>
      </c>
      <c r="R1048">
        <f t="shared" si="403"/>
        <v>0</v>
      </c>
      <c r="S1048">
        <f t="shared" si="404"/>
        <v>0</v>
      </c>
      <c r="T1048">
        <f t="shared" si="417"/>
        <v>0</v>
      </c>
      <c r="U1048">
        <f t="shared" si="405"/>
        <v>0</v>
      </c>
      <c r="V1048">
        <f t="shared" si="406"/>
        <v>0</v>
      </c>
      <c r="W1048">
        <f t="shared" si="418"/>
        <v>0</v>
      </c>
      <c r="X1048">
        <f>IF($B$15,_xlfn.IFNA(INDEX(תמותה!$A$1:$E$121,MATCH(U1048,תמותה!$A$1:A$121,0),IF($B$11="זכר",2,4)),1),0)</f>
        <v>0</v>
      </c>
      <c r="Y1048">
        <f>IF($B$15,_xlfn.IFNA(INDEX('שיפור תמותה'!$A$1:$E$8743,MATCH(U1048&amp;V1048,'שיפור תמותה'!$C$1:$C$8743,0),IF($B$11="זכר",4,5)),1),0)</f>
        <v>0</v>
      </c>
      <c r="Z1048">
        <f>IF($B$15,_xlfn.IFNA(INDEX('שיפור תמותה'!$A$1:$E$8743,MATCH(U1048&amp;V1048-1,'שיפור תמותה'!$C$1:$C$8743,0),IF($B$11="זכר",4,5)),1),0)</f>
        <v>0</v>
      </c>
      <c r="AA1048">
        <f t="shared" si="407"/>
        <v>0</v>
      </c>
      <c r="AB1048">
        <f t="shared" si="419"/>
        <v>0</v>
      </c>
      <c r="AC1048">
        <f>IF($B$15,_xlfn.IFNA(INDEX(תמותה!$A$1:$E$121,MATCH(U1048,תמותה!$A$1:A$121,0),IF($B$11="זכר",3,5)),1),0)</f>
        <v>0</v>
      </c>
      <c r="AD1048">
        <f t="shared" si="408"/>
        <v>0</v>
      </c>
      <c r="AE1048">
        <f t="shared" si="409"/>
        <v>0</v>
      </c>
      <c r="AF1048">
        <f t="shared" si="420"/>
        <v>0</v>
      </c>
      <c r="AG1048">
        <f t="shared" si="421"/>
        <v>0</v>
      </c>
      <c r="AH1048">
        <f t="shared" si="422"/>
        <v>0</v>
      </c>
      <c r="AI1048">
        <f t="shared" si="423"/>
        <v>0</v>
      </c>
      <c r="AJ1048">
        <f t="shared" si="424"/>
        <v>0</v>
      </c>
    </row>
    <row r="1049" spans="5:36" x14ac:dyDescent="0.2">
      <c r="E1049">
        <f t="shared" si="410"/>
        <v>0</v>
      </c>
      <c r="F1049">
        <f t="shared" si="400"/>
        <v>0</v>
      </c>
      <c r="G1049">
        <f t="shared" si="401"/>
        <v>0</v>
      </c>
      <c r="H1049">
        <f t="shared" si="402"/>
        <v>0</v>
      </c>
      <c r="I1049">
        <f t="shared" si="411"/>
        <v>0</v>
      </c>
      <c r="J1049">
        <f t="shared" si="412"/>
        <v>0</v>
      </c>
      <c r="K1049">
        <f t="shared" si="413"/>
        <v>0</v>
      </c>
      <c r="L1049">
        <f t="shared" si="414"/>
        <v>0</v>
      </c>
      <c r="M1049">
        <f t="shared" si="415"/>
        <v>0</v>
      </c>
      <c r="N1049">
        <f t="shared" si="416"/>
        <v>0</v>
      </c>
      <c r="O1049">
        <f>IF($B$14,_xlfn.IFNA(INDEX(תמותה!$A$1:$E$121,MATCH(F1049,תמותה!$A$1:A$121,0),IF($B$9="זכר",2,4)),1),0)</f>
        <v>0</v>
      </c>
      <c r="P1049">
        <f>IF($B$14,_xlfn.IFNA(INDEX('שיפור תמותה'!$A$1:$E$8743,MATCH(F1049&amp;G1049,'שיפור תמותה'!$C$1:$C$8743,0),IF($B$9="זכר",4,5)),1),0)</f>
        <v>0</v>
      </c>
      <c r="Q1049">
        <f>IF($B$14,_xlfn.IFNA(INDEX('שיפור תמותה'!$A$1:$E$8743,MATCH(F1049&amp;G1049-1,'שיפור תמותה'!$C$1:$C$8743,0),IF($B$9="זכר",4,5)),1),0)</f>
        <v>0</v>
      </c>
      <c r="R1049">
        <f t="shared" si="403"/>
        <v>0</v>
      </c>
      <c r="S1049">
        <f t="shared" si="404"/>
        <v>0</v>
      </c>
      <c r="T1049">
        <f t="shared" si="417"/>
        <v>0</v>
      </c>
      <c r="U1049">
        <f t="shared" si="405"/>
        <v>0</v>
      </c>
      <c r="V1049">
        <f t="shared" si="406"/>
        <v>0</v>
      </c>
      <c r="W1049">
        <f t="shared" si="418"/>
        <v>0</v>
      </c>
      <c r="X1049">
        <f>IF($B$15,_xlfn.IFNA(INDEX(תמותה!$A$1:$E$121,MATCH(U1049,תמותה!$A$1:A$121,0),IF($B$11="זכר",2,4)),1),0)</f>
        <v>0</v>
      </c>
      <c r="Y1049">
        <f>IF($B$15,_xlfn.IFNA(INDEX('שיפור תמותה'!$A$1:$E$8743,MATCH(U1049&amp;V1049,'שיפור תמותה'!$C$1:$C$8743,0),IF($B$11="זכר",4,5)),1),0)</f>
        <v>0</v>
      </c>
      <c r="Z1049">
        <f>IF($B$15,_xlfn.IFNA(INDEX('שיפור תמותה'!$A$1:$E$8743,MATCH(U1049&amp;V1049-1,'שיפור תמותה'!$C$1:$C$8743,0),IF($B$11="זכר",4,5)),1),0)</f>
        <v>0</v>
      </c>
      <c r="AA1049">
        <f t="shared" si="407"/>
        <v>0</v>
      </c>
      <c r="AB1049">
        <f t="shared" si="419"/>
        <v>0</v>
      </c>
      <c r="AC1049">
        <f>IF($B$15,_xlfn.IFNA(INDEX(תמותה!$A$1:$E$121,MATCH(U1049,תמותה!$A$1:A$121,0),IF($B$11="זכר",3,5)),1),0)</f>
        <v>0</v>
      </c>
      <c r="AD1049">
        <f t="shared" si="408"/>
        <v>0</v>
      </c>
      <c r="AE1049">
        <f t="shared" si="409"/>
        <v>0</v>
      </c>
      <c r="AF1049">
        <f t="shared" si="420"/>
        <v>0</v>
      </c>
      <c r="AG1049">
        <f t="shared" si="421"/>
        <v>0</v>
      </c>
      <c r="AH1049">
        <f t="shared" si="422"/>
        <v>0</v>
      </c>
      <c r="AI1049">
        <f t="shared" si="423"/>
        <v>0</v>
      </c>
      <c r="AJ1049">
        <f t="shared" si="424"/>
        <v>0</v>
      </c>
    </row>
    <row r="1050" spans="5:36" x14ac:dyDescent="0.2">
      <c r="E1050">
        <f t="shared" si="410"/>
        <v>0</v>
      </c>
      <c r="F1050">
        <f t="shared" si="400"/>
        <v>0</v>
      </c>
      <c r="G1050">
        <f t="shared" si="401"/>
        <v>0</v>
      </c>
      <c r="H1050">
        <f t="shared" si="402"/>
        <v>0</v>
      </c>
      <c r="I1050">
        <f t="shared" si="411"/>
        <v>0</v>
      </c>
      <c r="J1050">
        <f t="shared" si="412"/>
        <v>0</v>
      </c>
      <c r="K1050">
        <f t="shared" si="413"/>
        <v>0</v>
      </c>
      <c r="L1050">
        <f t="shared" si="414"/>
        <v>0</v>
      </c>
      <c r="M1050">
        <f t="shared" si="415"/>
        <v>0</v>
      </c>
      <c r="N1050">
        <f t="shared" si="416"/>
        <v>0</v>
      </c>
      <c r="O1050">
        <f>IF($B$14,_xlfn.IFNA(INDEX(תמותה!$A$1:$E$121,MATCH(F1050,תמותה!$A$1:A$121,0),IF($B$9="זכר",2,4)),1),0)</f>
        <v>0</v>
      </c>
      <c r="P1050">
        <f>IF($B$14,_xlfn.IFNA(INDEX('שיפור תמותה'!$A$1:$E$8743,MATCH(F1050&amp;G1050,'שיפור תמותה'!$C$1:$C$8743,0),IF($B$9="זכר",4,5)),1),0)</f>
        <v>0</v>
      </c>
      <c r="Q1050">
        <f>IF($B$14,_xlfn.IFNA(INDEX('שיפור תמותה'!$A$1:$E$8743,MATCH(F1050&amp;G1050-1,'שיפור תמותה'!$C$1:$C$8743,0),IF($B$9="זכר",4,5)),1),0)</f>
        <v>0</v>
      </c>
      <c r="R1050">
        <f t="shared" si="403"/>
        <v>0</v>
      </c>
      <c r="S1050">
        <f t="shared" si="404"/>
        <v>0</v>
      </c>
      <c r="T1050">
        <f t="shared" si="417"/>
        <v>0</v>
      </c>
      <c r="U1050">
        <f t="shared" si="405"/>
        <v>0</v>
      </c>
      <c r="V1050">
        <f t="shared" si="406"/>
        <v>0</v>
      </c>
      <c r="W1050">
        <f t="shared" si="418"/>
        <v>0</v>
      </c>
      <c r="X1050">
        <f>IF($B$15,_xlfn.IFNA(INDEX(תמותה!$A$1:$E$121,MATCH(U1050,תמותה!$A$1:A$121,0),IF($B$11="זכר",2,4)),1),0)</f>
        <v>0</v>
      </c>
      <c r="Y1050">
        <f>IF($B$15,_xlfn.IFNA(INDEX('שיפור תמותה'!$A$1:$E$8743,MATCH(U1050&amp;V1050,'שיפור תמותה'!$C$1:$C$8743,0),IF($B$11="זכר",4,5)),1),0)</f>
        <v>0</v>
      </c>
      <c r="Z1050">
        <f>IF($B$15,_xlfn.IFNA(INDEX('שיפור תמותה'!$A$1:$E$8743,MATCH(U1050&amp;V1050-1,'שיפור תמותה'!$C$1:$C$8743,0),IF($B$11="זכר",4,5)),1),0)</f>
        <v>0</v>
      </c>
      <c r="AA1050">
        <f t="shared" si="407"/>
        <v>0</v>
      </c>
      <c r="AB1050">
        <f t="shared" si="419"/>
        <v>0</v>
      </c>
      <c r="AC1050">
        <f>IF($B$15,_xlfn.IFNA(INDEX(תמותה!$A$1:$E$121,MATCH(U1050,תמותה!$A$1:A$121,0),IF($B$11="זכר",3,5)),1),0)</f>
        <v>0</v>
      </c>
      <c r="AD1050">
        <f t="shared" si="408"/>
        <v>0</v>
      </c>
      <c r="AE1050">
        <f t="shared" si="409"/>
        <v>0</v>
      </c>
      <c r="AF1050">
        <f t="shared" si="420"/>
        <v>0</v>
      </c>
      <c r="AG1050">
        <f t="shared" si="421"/>
        <v>0</v>
      </c>
      <c r="AH1050">
        <f t="shared" si="422"/>
        <v>0</v>
      </c>
      <c r="AI1050">
        <f t="shared" si="423"/>
        <v>0</v>
      </c>
      <c r="AJ1050">
        <f t="shared" si="424"/>
        <v>0</v>
      </c>
    </row>
    <row r="1051" spans="5:36" x14ac:dyDescent="0.2">
      <c r="E1051">
        <f t="shared" si="410"/>
        <v>0</v>
      </c>
      <c r="F1051">
        <f t="shared" si="400"/>
        <v>0</v>
      </c>
      <c r="G1051">
        <f t="shared" si="401"/>
        <v>0</v>
      </c>
      <c r="H1051">
        <f t="shared" si="402"/>
        <v>0</v>
      </c>
      <c r="I1051">
        <f t="shared" si="411"/>
        <v>0</v>
      </c>
      <c r="J1051">
        <f t="shared" si="412"/>
        <v>0</v>
      </c>
      <c r="K1051">
        <f t="shared" si="413"/>
        <v>0</v>
      </c>
      <c r="L1051">
        <f t="shared" si="414"/>
        <v>0</v>
      </c>
      <c r="M1051">
        <f t="shared" si="415"/>
        <v>0</v>
      </c>
      <c r="N1051">
        <f t="shared" si="416"/>
        <v>0</v>
      </c>
      <c r="O1051">
        <f>IF($B$14,_xlfn.IFNA(INDEX(תמותה!$A$1:$E$121,MATCH(F1051,תמותה!$A$1:A$121,0),IF($B$9="זכר",2,4)),1),0)</f>
        <v>0</v>
      </c>
      <c r="P1051">
        <f>IF($B$14,_xlfn.IFNA(INDEX('שיפור תמותה'!$A$1:$E$8743,MATCH(F1051&amp;G1051,'שיפור תמותה'!$C$1:$C$8743,0),IF($B$9="זכר",4,5)),1),0)</f>
        <v>0</v>
      </c>
      <c r="Q1051">
        <f>IF($B$14,_xlfn.IFNA(INDEX('שיפור תמותה'!$A$1:$E$8743,MATCH(F1051&amp;G1051-1,'שיפור תמותה'!$C$1:$C$8743,0),IF($B$9="זכר",4,5)),1),0)</f>
        <v>0</v>
      </c>
      <c r="R1051">
        <f t="shared" si="403"/>
        <v>0</v>
      </c>
      <c r="S1051">
        <f t="shared" si="404"/>
        <v>0</v>
      </c>
      <c r="T1051">
        <f t="shared" si="417"/>
        <v>0</v>
      </c>
      <c r="U1051">
        <f t="shared" si="405"/>
        <v>0</v>
      </c>
      <c r="V1051">
        <f t="shared" si="406"/>
        <v>0</v>
      </c>
      <c r="W1051">
        <f t="shared" si="418"/>
        <v>0</v>
      </c>
      <c r="X1051">
        <f>IF($B$15,_xlfn.IFNA(INDEX(תמותה!$A$1:$E$121,MATCH(U1051,תמותה!$A$1:A$121,0),IF($B$11="זכר",2,4)),1),0)</f>
        <v>0</v>
      </c>
      <c r="Y1051">
        <f>IF($B$15,_xlfn.IFNA(INDEX('שיפור תמותה'!$A$1:$E$8743,MATCH(U1051&amp;V1051,'שיפור תמותה'!$C$1:$C$8743,0),IF($B$11="זכר",4,5)),1),0)</f>
        <v>0</v>
      </c>
      <c r="Z1051">
        <f>IF($B$15,_xlfn.IFNA(INDEX('שיפור תמותה'!$A$1:$E$8743,MATCH(U1051&amp;V1051-1,'שיפור תמותה'!$C$1:$C$8743,0),IF($B$11="זכר",4,5)),1),0)</f>
        <v>0</v>
      </c>
      <c r="AA1051">
        <f t="shared" si="407"/>
        <v>0</v>
      </c>
      <c r="AB1051">
        <f t="shared" si="419"/>
        <v>0</v>
      </c>
      <c r="AC1051">
        <f>IF($B$15,_xlfn.IFNA(INDEX(תמותה!$A$1:$E$121,MATCH(U1051,תמותה!$A$1:A$121,0),IF($B$11="זכר",3,5)),1),0)</f>
        <v>0</v>
      </c>
      <c r="AD1051">
        <f t="shared" si="408"/>
        <v>0</v>
      </c>
      <c r="AE1051">
        <f t="shared" si="409"/>
        <v>0</v>
      </c>
      <c r="AF1051">
        <f t="shared" si="420"/>
        <v>0</v>
      </c>
      <c r="AG1051">
        <f t="shared" si="421"/>
        <v>0</v>
      </c>
      <c r="AH1051">
        <f t="shared" si="422"/>
        <v>0</v>
      </c>
      <c r="AI1051">
        <f t="shared" si="423"/>
        <v>0</v>
      </c>
      <c r="AJ1051">
        <f t="shared" si="424"/>
        <v>0</v>
      </c>
    </row>
    <row r="1052" spans="5:36" x14ac:dyDescent="0.2">
      <c r="E1052">
        <f t="shared" si="410"/>
        <v>0</v>
      </c>
      <c r="F1052">
        <f t="shared" si="400"/>
        <v>0</v>
      </c>
      <c r="G1052">
        <f t="shared" si="401"/>
        <v>0</v>
      </c>
      <c r="H1052">
        <f t="shared" si="402"/>
        <v>0</v>
      </c>
      <c r="I1052">
        <f t="shared" si="411"/>
        <v>0</v>
      </c>
      <c r="J1052">
        <f t="shared" si="412"/>
        <v>0</v>
      </c>
      <c r="K1052">
        <f t="shared" si="413"/>
        <v>0</v>
      </c>
      <c r="L1052">
        <f t="shared" si="414"/>
        <v>0</v>
      </c>
      <c r="M1052">
        <f t="shared" si="415"/>
        <v>0</v>
      </c>
      <c r="N1052">
        <f t="shared" si="416"/>
        <v>0</v>
      </c>
      <c r="O1052">
        <f>IF($B$14,_xlfn.IFNA(INDEX(תמותה!$A$1:$E$121,MATCH(F1052,תמותה!$A$1:A$121,0),IF($B$9="זכר",2,4)),1),0)</f>
        <v>0</v>
      </c>
      <c r="P1052">
        <f>IF($B$14,_xlfn.IFNA(INDEX('שיפור תמותה'!$A$1:$E$8743,MATCH(F1052&amp;G1052,'שיפור תמותה'!$C$1:$C$8743,0),IF($B$9="זכר",4,5)),1),0)</f>
        <v>0</v>
      </c>
      <c r="Q1052">
        <f>IF($B$14,_xlfn.IFNA(INDEX('שיפור תמותה'!$A$1:$E$8743,MATCH(F1052&amp;G1052-1,'שיפור תמותה'!$C$1:$C$8743,0),IF($B$9="זכר",4,5)),1),0)</f>
        <v>0</v>
      </c>
      <c r="R1052">
        <f t="shared" si="403"/>
        <v>0</v>
      </c>
      <c r="S1052">
        <f t="shared" si="404"/>
        <v>0</v>
      </c>
      <c r="T1052">
        <f t="shared" si="417"/>
        <v>0</v>
      </c>
      <c r="U1052">
        <f t="shared" si="405"/>
        <v>0</v>
      </c>
      <c r="V1052">
        <f t="shared" si="406"/>
        <v>0</v>
      </c>
      <c r="W1052">
        <f t="shared" si="418"/>
        <v>0</v>
      </c>
      <c r="X1052">
        <f>IF($B$15,_xlfn.IFNA(INDEX(תמותה!$A$1:$E$121,MATCH(U1052,תמותה!$A$1:A$121,0),IF($B$11="זכר",2,4)),1),0)</f>
        <v>0</v>
      </c>
      <c r="Y1052">
        <f>IF($B$15,_xlfn.IFNA(INDEX('שיפור תמותה'!$A$1:$E$8743,MATCH(U1052&amp;V1052,'שיפור תמותה'!$C$1:$C$8743,0),IF($B$11="זכר",4,5)),1),0)</f>
        <v>0</v>
      </c>
      <c r="Z1052">
        <f>IF($B$15,_xlfn.IFNA(INDEX('שיפור תמותה'!$A$1:$E$8743,MATCH(U1052&amp;V1052-1,'שיפור תמותה'!$C$1:$C$8743,0),IF($B$11="זכר",4,5)),1),0)</f>
        <v>0</v>
      </c>
      <c r="AA1052">
        <f t="shared" si="407"/>
        <v>0</v>
      </c>
      <c r="AB1052">
        <f t="shared" si="419"/>
        <v>0</v>
      </c>
      <c r="AC1052">
        <f>IF($B$15,_xlfn.IFNA(INDEX(תמותה!$A$1:$E$121,MATCH(U1052,תמותה!$A$1:A$121,0),IF($B$11="זכר",3,5)),1),0)</f>
        <v>0</v>
      </c>
      <c r="AD1052">
        <f t="shared" si="408"/>
        <v>0</v>
      </c>
      <c r="AE1052">
        <f t="shared" si="409"/>
        <v>0</v>
      </c>
      <c r="AF1052">
        <f t="shared" si="420"/>
        <v>0</v>
      </c>
      <c r="AG1052">
        <f t="shared" si="421"/>
        <v>0</v>
      </c>
      <c r="AH1052">
        <f t="shared" si="422"/>
        <v>0</v>
      </c>
      <c r="AI1052">
        <f t="shared" si="423"/>
        <v>0</v>
      </c>
      <c r="AJ1052">
        <f t="shared" si="424"/>
        <v>0</v>
      </c>
    </row>
    <row r="1053" spans="5:36" x14ac:dyDescent="0.2">
      <c r="E1053">
        <f t="shared" si="410"/>
        <v>0</v>
      </c>
      <c r="F1053">
        <f t="shared" si="400"/>
        <v>0</v>
      </c>
      <c r="G1053">
        <f t="shared" si="401"/>
        <v>0</v>
      </c>
      <c r="H1053">
        <f t="shared" si="402"/>
        <v>0</v>
      </c>
      <c r="I1053">
        <f t="shared" si="411"/>
        <v>0</v>
      </c>
      <c r="J1053">
        <f t="shared" si="412"/>
        <v>0</v>
      </c>
      <c r="K1053">
        <f t="shared" si="413"/>
        <v>0</v>
      </c>
      <c r="L1053">
        <f t="shared" si="414"/>
        <v>0</v>
      </c>
      <c r="M1053">
        <f t="shared" si="415"/>
        <v>0</v>
      </c>
      <c r="N1053">
        <f t="shared" si="416"/>
        <v>0</v>
      </c>
      <c r="O1053">
        <f>IF($B$14,_xlfn.IFNA(INDEX(תמותה!$A$1:$E$121,MATCH(F1053,תמותה!$A$1:A$121,0),IF($B$9="זכר",2,4)),1),0)</f>
        <v>0</v>
      </c>
      <c r="P1053">
        <f>IF($B$14,_xlfn.IFNA(INDEX('שיפור תמותה'!$A$1:$E$8743,MATCH(F1053&amp;G1053,'שיפור תמותה'!$C$1:$C$8743,0),IF($B$9="זכר",4,5)),1),0)</f>
        <v>0</v>
      </c>
      <c r="Q1053">
        <f>IF($B$14,_xlfn.IFNA(INDEX('שיפור תמותה'!$A$1:$E$8743,MATCH(F1053&amp;G1053-1,'שיפור תמותה'!$C$1:$C$8743,0),IF($B$9="זכר",4,5)),1),0)</f>
        <v>0</v>
      </c>
      <c r="R1053">
        <f t="shared" si="403"/>
        <v>0</v>
      </c>
      <c r="S1053">
        <f t="shared" si="404"/>
        <v>0</v>
      </c>
      <c r="T1053">
        <f t="shared" si="417"/>
        <v>0</v>
      </c>
      <c r="U1053">
        <f t="shared" si="405"/>
        <v>0</v>
      </c>
      <c r="V1053">
        <f t="shared" si="406"/>
        <v>0</v>
      </c>
      <c r="W1053">
        <f t="shared" si="418"/>
        <v>0</v>
      </c>
      <c r="X1053">
        <f>IF($B$15,_xlfn.IFNA(INDEX(תמותה!$A$1:$E$121,MATCH(U1053,תמותה!$A$1:A$121,0),IF($B$11="זכר",2,4)),1),0)</f>
        <v>0</v>
      </c>
      <c r="Y1053">
        <f>IF($B$15,_xlfn.IFNA(INDEX('שיפור תמותה'!$A$1:$E$8743,MATCH(U1053&amp;V1053,'שיפור תמותה'!$C$1:$C$8743,0),IF($B$11="זכר",4,5)),1),0)</f>
        <v>0</v>
      </c>
      <c r="Z1053">
        <f>IF($B$15,_xlfn.IFNA(INDEX('שיפור תמותה'!$A$1:$E$8743,MATCH(U1053&amp;V1053-1,'שיפור תמותה'!$C$1:$C$8743,0),IF($B$11="זכר",4,5)),1),0)</f>
        <v>0</v>
      </c>
      <c r="AA1053">
        <f t="shared" si="407"/>
        <v>0</v>
      </c>
      <c r="AB1053">
        <f t="shared" si="419"/>
        <v>0</v>
      </c>
      <c r="AC1053">
        <f>IF($B$15,_xlfn.IFNA(INDEX(תמותה!$A$1:$E$121,MATCH(U1053,תמותה!$A$1:A$121,0),IF($B$11="זכר",3,5)),1),0)</f>
        <v>0</v>
      </c>
      <c r="AD1053">
        <f t="shared" si="408"/>
        <v>0</v>
      </c>
      <c r="AE1053">
        <f t="shared" si="409"/>
        <v>0</v>
      </c>
      <c r="AF1053">
        <f t="shared" si="420"/>
        <v>0</v>
      </c>
      <c r="AG1053">
        <f t="shared" si="421"/>
        <v>0</v>
      </c>
      <c r="AH1053">
        <f t="shared" si="422"/>
        <v>0</v>
      </c>
      <c r="AI1053">
        <f t="shared" si="423"/>
        <v>0</v>
      </c>
      <c r="AJ1053">
        <f t="shared" si="424"/>
        <v>0</v>
      </c>
    </row>
    <row r="1054" spans="5:36" x14ac:dyDescent="0.2">
      <c r="E1054">
        <f t="shared" si="410"/>
        <v>0</v>
      </c>
      <c r="F1054">
        <f t="shared" si="400"/>
        <v>0</v>
      </c>
      <c r="G1054">
        <f t="shared" si="401"/>
        <v>0</v>
      </c>
      <c r="H1054">
        <f t="shared" si="402"/>
        <v>0</v>
      </c>
      <c r="I1054">
        <f t="shared" si="411"/>
        <v>0</v>
      </c>
      <c r="J1054">
        <f t="shared" si="412"/>
        <v>0</v>
      </c>
      <c r="K1054">
        <f t="shared" si="413"/>
        <v>0</v>
      </c>
      <c r="L1054">
        <f t="shared" si="414"/>
        <v>0</v>
      </c>
      <c r="M1054">
        <f t="shared" si="415"/>
        <v>0</v>
      </c>
      <c r="N1054">
        <f t="shared" si="416"/>
        <v>0</v>
      </c>
      <c r="O1054">
        <f>IF($B$14,_xlfn.IFNA(INDEX(תמותה!$A$1:$E$121,MATCH(F1054,תמותה!$A$1:A$121,0),IF($B$9="זכר",2,4)),1),0)</f>
        <v>0</v>
      </c>
      <c r="P1054">
        <f>IF($B$14,_xlfn.IFNA(INDEX('שיפור תמותה'!$A$1:$E$8743,MATCH(F1054&amp;G1054,'שיפור תמותה'!$C$1:$C$8743,0),IF($B$9="זכר",4,5)),1),0)</f>
        <v>0</v>
      </c>
      <c r="Q1054">
        <f>IF($B$14,_xlfn.IFNA(INDEX('שיפור תמותה'!$A$1:$E$8743,MATCH(F1054&amp;G1054-1,'שיפור תמותה'!$C$1:$C$8743,0),IF($B$9="זכר",4,5)),1),0)</f>
        <v>0</v>
      </c>
      <c r="R1054">
        <f t="shared" si="403"/>
        <v>0</v>
      </c>
      <c r="S1054">
        <f t="shared" si="404"/>
        <v>0</v>
      </c>
      <c r="T1054">
        <f t="shared" si="417"/>
        <v>0</v>
      </c>
      <c r="U1054">
        <f t="shared" si="405"/>
        <v>0</v>
      </c>
      <c r="V1054">
        <f t="shared" si="406"/>
        <v>0</v>
      </c>
      <c r="W1054">
        <f t="shared" si="418"/>
        <v>0</v>
      </c>
      <c r="X1054">
        <f>IF($B$15,_xlfn.IFNA(INDEX(תמותה!$A$1:$E$121,MATCH(U1054,תמותה!$A$1:A$121,0),IF($B$11="זכר",2,4)),1),0)</f>
        <v>0</v>
      </c>
      <c r="Y1054">
        <f>IF($B$15,_xlfn.IFNA(INDEX('שיפור תמותה'!$A$1:$E$8743,MATCH(U1054&amp;V1054,'שיפור תמותה'!$C$1:$C$8743,0),IF($B$11="זכר",4,5)),1),0)</f>
        <v>0</v>
      </c>
      <c r="Z1054">
        <f>IF($B$15,_xlfn.IFNA(INDEX('שיפור תמותה'!$A$1:$E$8743,MATCH(U1054&amp;V1054-1,'שיפור תמותה'!$C$1:$C$8743,0),IF($B$11="זכר",4,5)),1),0)</f>
        <v>0</v>
      </c>
      <c r="AA1054">
        <f t="shared" si="407"/>
        <v>0</v>
      </c>
      <c r="AB1054">
        <f t="shared" si="419"/>
        <v>0</v>
      </c>
      <c r="AC1054">
        <f>IF($B$15,_xlfn.IFNA(INDEX(תמותה!$A$1:$E$121,MATCH(U1054,תמותה!$A$1:A$121,0),IF($B$11="זכר",3,5)),1),0)</f>
        <v>0</v>
      </c>
      <c r="AD1054">
        <f t="shared" si="408"/>
        <v>0</v>
      </c>
      <c r="AE1054">
        <f t="shared" si="409"/>
        <v>0</v>
      </c>
      <c r="AF1054">
        <f t="shared" si="420"/>
        <v>0</v>
      </c>
      <c r="AG1054">
        <f t="shared" si="421"/>
        <v>0</v>
      </c>
      <c r="AH1054">
        <f t="shared" si="422"/>
        <v>0</v>
      </c>
      <c r="AI1054">
        <f t="shared" si="423"/>
        <v>0</v>
      </c>
      <c r="AJ1054">
        <f t="shared" si="424"/>
        <v>0</v>
      </c>
    </row>
    <row r="1055" spans="5:36" x14ac:dyDescent="0.2">
      <c r="E1055">
        <f t="shared" si="410"/>
        <v>0</v>
      </c>
      <c r="F1055">
        <f t="shared" si="400"/>
        <v>0</v>
      </c>
      <c r="G1055">
        <f t="shared" si="401"/>
        <v>0</v>
      </c>
      <c r="H1055">
        <f t="shared" si="402"/>
        <v>0</v>
      </c>
      <c r="I1055">
        <f t="shared" si="411"/>
        <v>0</v>
      </c>
      <c r="J1055">
        <f t="shared" si="412"/>
        <v>0</v>
      </c>
      <c r="K1055">
        <f t="shared" si="413"/>
        <v>0</v>
      </c>
      <c r="L1055">
        <f t="shared" si="414"/>
        <v>0</v>
      </c>
      <c r="M1055">
        <f t="shared" si="415"/>
        <v>0</v>
      </c>
      <c r="N1055">
        <f t="shared" si="416"/>
        <v>0</v>
      </c>
      <c r="O1055">
        <f>IF($B$14,_xlfn.IFNA(INDEX(תמותה!$A$1:$E$121,MATCH(F1055,תמותה!$A$1:A$121,0),IF($B$9="זכר",2,4)),1),0)</f>
        <v>0</v>
      </c>
      <c r="P1055">
        <f>IF($B$14,_xlfn.IFNA(INDEX('שיפור תמותה'!$A$1:$E$8743,MATCH(F1055&amp;G1055,'שיפור תמותה'!$C$1:$C$8743,0),IF($B$9="זכר",4,5)),1),0)</f>
        <v>0</v>
      </c>
      <c r="Q1055">
        <f>IF($B$14,_xlfn.IFNA(INDEX('שיפור תמותה'!$A$1:$E$8743,MATCH(F1055&amp;G1055-1,'שיפור תמותה'!$C$1:$C$8743,0),IF($B$9="זכר",4,5)),1),0)</f>
        <v>0</v>
      </c>
      <c r="R1055">
        <f t="shared" si="403"/>
        <v>0</v>
      </c>
      <c r="S1055">
        <f t="shared" si="404"/>
        <v>0</v>
      </c>
      <c r="T1055">
        <f t="shared" si="417"/>
        <v>0</v>
      </c>
      <c r="U1055">
        <f t="shared" si="405"/>
        <v>0</v>
      </c>
      <c r="V1055">
        <f t="shared" si="406"/>
        <v>0</v>
      </c>
      <c r="W1055">
        <f t="shared" si="418"/>
        <v>0</v>
      </c>
      <c r="X1055">
        <f>IF($B$15,_xlfn.IFNA(INDEX(תמותה!$A$1:$E$121,MATCH(U1055,תמותה!$A$1:A$121,0),IF($B$11="זכר",2,4)),1),0)</f>
        <v>0</v>
      </c>
      <c r="Y1055">
        <f>IF($B$15,_xlfn.IFNA(INDEX('שיפור תמותה'!$A$1:$E$8743,MATCH(U1055&amp;V1055,'שיפור תמותה'!$C$1:$C$8743,0),IF($B$11="זכר",4,5)),1),0)</f>
        <v>0</v>
      </c>
      <c r="Z1055">
        <f>IF($B$15,_xlfn.IFNA(INDEX('שיפור תמותה'!$A$1:$E$8743,MATCH(U1055&amp;V1055-1,'שיפור תמותה'!$C$1:$C$8743,0),IF($B$11="זכר",4,5)),1),0)</f>
        <v>0</v>
      </c>
      <c r="AA1055">
        <f t="shared" si="407"/>
        <v>0</v>
      </c>
      <c r="AB1055">
        <f t="shared" si="419"/>
        <v>0</v>
      </c>
      <c r="AC1055">
        <f>IF($B$15,_xlfn.IFNA(INDEX(תמותה!$A$1:$E$121,MATCH(U1055,תמותה!$A$1:A$121,0),IF($B$11="זכר",3,5)),1),0)</f>
        <v>0</v>
      </c>
      <c r="AD1055">
        <f t="shared" si="408"/>
        <v>0</v>
      </c>
      <c r="AE1055">
        <f t="shared" si="409"/>
        <v>0</v>
      </c>
      <c r="AF1055">
        <f t="shared" si="420"/>
        <v>0</v>
      </c>
      <c r="AG1055">
        <f t="shared" si="421"/>
        <v>0</v>
      </c>
      <c r="AH1055">
        <f t="shared" si="422"/>
        <v>0</v>
      </c>
      <c r="AI1055">
        <f t="shared" si="423"/>
        <v>0</v>
      </c>
      <c r="AJ1055">
        <f t="shared" si="424"/>
        <v>0</v>
      </c>
    </row>
    <row r="1056" spans="5:36" x14ac:dyDescent="0.2">
      <c r="E1056">
        <f t="shared" si="410"/>
        <v>0</v>
      </c>
      <c r="F1056">
        <f t="shared" si="400"/>
        <v>0</v>
      </c>
      <c r="G1056">
        <f t="shared" si="401"/>
        <v>0</v>
      </c>
      <c r="H1056">
        <f t="shared" si="402"/>
        <v>0</v>
      </c>
      <c r="I1056">
        <f t="shared" si="411"/>
        <v>0</v>
      </c>
      <c r="J1056">
        <f t="shared" si="412"/>
        <v>0</v>
      </c>
      <c r="K1056">
        <f t="shared" si="413"/>
        <v>0</v>
      </c>
      <c r="L1056">
        <f t="shared" si="414"/>
        <v>0</v>
      </c>
      <c r="M1056">
        <f t="shared" si="415"/>
        <v>0</v>
      </c>
      <c r="N1056">
        <f t="shared" si="416"/>
        <v>0</v>
      </c>
      <c r="O1056">
        <f>IF($B$14,_xlfn.IFNA(INDEX(תמותה!$A$1:$E$121,MATCH(F1056,תמותה!$A$1:A$121,0),IF($B$9="זכר",2,4)),1),0)</f>
        <v>0</v>
      </c>
      <c r="P1056">
        <f>IF($B$14,_xlfn.IFNA(INDEX('שיפור תמותה'!$A$1:$E$8743,MATCH(F1056&amp;G1056,'שיפור תמותה'!$C$1:$C$8743,0),IF($B$9="זכר",4,5)),1),0)</f>
        <v>0</v>
      </c>
      <c r="Q1056">
        <f>IF($B$14,_xlfn.IFNA(INDEX('שיפור תמותה'!$A$1:$E$8743,MATCH(F1056&amp;G1056-1,'שיפור תמותה'!$C$1:$C$8743,0),IF($B$9="זכר",4,5)),1),0)</f>
        <v>0</v>
      </c>
      <c r="R1056">
        <f t="shared" si="403"/>
        <v>0</v>
      </c>
      <c r="S1056">
        <f t="shared" si="404"/>
        <v>0</v>
      </c>
      <c r="T1056">
        <f t="shared" si="417"/>
        <v>0</v>
      </c>
      <c r="U1056">
        <f t="shared" si="405"/>
        <v>0</v>
      </c>
      <c r="V1056">
        <f t="shared" si="406"/>
        <v>0</v>
      </c>
      <c r="W1056">
        <f t="shared" si="418"/>
        <v>0</v>
      </c>
      <c r="X1056">
        <f>IF($B$15,_xlfn.IFNA(INDEX(תמותה!$A$1:$E$121,MATCH(U1056,תמותה!$A$1:A$121,0),IF($B$11="זכר",2,4)),1),0)</f>
        <v>0</v>
      </c>
      <c r="Y1056">
        <f>IF($B$15,_xlfn.IFNA(INDEX('שיפור תמותה'!$A$1:$E$8743,MATCH(U1056&amp;V1056,'שיפור תמותה'!$C$1:$C$8743,0),IF($B$11="זכר",4,5)),1),0)</f>
        <v>0</v>
      </c>
      <c r="Z1056">
        <f>IF($B$15,_xlfn.IFNA(INDEX('שיפור תמותה'!$A$1:$E$8743,MATCH(U1056&amp;V1056-1,'שיפור תמותה'!$C$1:$C$8743,0),IF($B$11="זכר",4,5)),1),0)</f>
        <v>0</v>
      </c>
      <c r="AA1056">
        <f t="shared" si="407"/>
        <v>0</v>
      </c>
      <c r="AB1056">
        <f t="shared" si="419"/>
        <v>0</v>
      </c>
      <c r="AC1056">
        <f>IF($B$15,_xlfn.IFNA(INDEX(תמותה!$A$1:$E$121,MATCH(U1056,תמותה!$A$1:A$121,0),IF($B$11="זכר",3,5)),1),0)</f>
        <v>0</v>
      </c>
      <c r="AD1056">
        <f t="shared" si="408"/>
        <v>0</v>
      </c>
      <c r="AE1056">
        <f t="shared" si="409"/>
        <v>0</v>
      </c>
      <c r="AF1056">
        <f t="shared" si="420"/>
        <v>0</v>
      </c>
      <c r="AG1056">
        <f t="shared" si="421"/>
        <v>0</v>
      </c>
      <c r="AH1056">
        <f t="shared" si="422"/>
        <v>0</v>
      </c>
      <c r="AI1056">
        <f t="shared" si="423"/>
        <v>0</v>
      </c>
      <c r="AJ1056">
        <f t="shared" si="424"/>
        <v>0</v>
      </c>
    </row>
    <row r="1057" spans="5:36" x14ac:dyDescent="0.2">
      <c r="E1057">
        <f t="shared" si="410"/>
        <v>0</v>
      </c>
      <c r="F1057">
        <f t="shared" si="400"/>
        <v>0</v>
      </c>
      <c r="G1057">
        <f t="shared" si="401"/>
        <v>0</v>
      </c>
      <c r="H1057">
        <f t="shared" si="402"/>
        <v>0</v>
      </c>
      <c r="I1057">
        <f t="shared" si="411"/>
        <v>0</v>
      </c>
      <c r="J1057">
        <f t="shared" si="412"/>
        <v>0</v>
      </c>
      <c r="K1057">
        <f t="shared" si="413"/>
        <v>0</v>
      </c>
      <c r="L1057">
        <f t="shared" si="414"/>
        <v>0</v>
      </c>
      <c r="M1057">
        <f t="shared" si="415"/>
        <v>0</v>
      </c>
      <c r="N1057">
        <f t="shared" si="416"/>
        <v>0</v>
      </c>
      <c r="O1057">
        <f>IF($B$14,_xlfn.IFNA(INDEX(תמותה!$A$1:$E$121,MATCH(F1057,תמותה!$A$1:A$121,0),IF($B$9="זכר",2,4)),1),0)</f>
        <v>0</v>
      </c>
      <c r="P1057">
        <f>IF($B$14,_xlfn.IFNA(INDEX('שיפור תמותה'!$A$1:$E$8743,MATCH(F1057&amp;G1057,'שיפור תמותה'!$C$1:$C$8743,0),IF($B$9="זכר",4,5)),1),0)</f>
        <v>0</v>
      </c>
      <c r="Q1057">
        <f>IF($B$14,_xlfn.IFNA(INDEX('שיפור תמותה'!$A$1:$E$8743,MATCH(F1057&amp;G1057-1,'שיפור תמותה'!$C$1:$C$8743,0),IF($B$9="זכר",4,5)),1),0)</f>
        <v>0</v>
      </c>
      <c r="R1057">
        <f t="shared" si="403"/>
        <v>0</v>
      </c>
      <c r="S1057">
        <f t="shared" si="404"/>
        <v>0</v>
      </c>
      <c r="T1057">
        <f t="shared" si="417"/>
        <v>0</v>
      </c>
      <c r="U1057">
        <f t="shared" si="405"/>
        <v>0</v>
      </c>
      <c r="V1057">
        <f t="shared" si="406"/>
        <v>0</v>
      </c>
      <c r="W1057">
        <f t="shared" si="418"/>
        <v>0</v>
      </c>
      <c r="X1057">
        <f>IF($B$15,_xlfn.IFNA(INDEX(תמותה!$A$1:$E$121,MATCH(U1057,תמותה!$A$1:A$121,0),IF($B$11="זכר",2,4)),1),0)</f>
        <v>0</v>
      </c>
      <c r="Y1057">
        <f>IF($B$15,_xlfn.IFNA(INDEX('שיפור תמותה'!$A$1:$E$8743,MATCH(U1057&amp;V1057,'שיפור תמותה'!$C$1:$C$8743,0),IF($B$11="זכר",4,5)),1),0)</f>
        <v>0</v>
      </c>
      <c r="Z1057">
        <f>IF($B$15,_xlfn.IFNA(INDEX('שיפור תמותה'!$A$1:$E$8743,MATCH(U1057&amp;V1057-1,'שיפור תמותה'!$C$1:$C$8743,0),IF($B$11="זכר",4,5)),1),0)</f>
        <v>0</v>
      </c>
      <c r="AA1057">
        <f t="shared" si="407"/>
        <v>0</v>
      </c>
      <c r="AB1057">
        <f t="shared" si="419"/>
        <v>0</v>
      </c>
      <c r="AC1057">
        <f>IF($B$15,_xlfn.IFNA(INDEX(תמותה!$A$1:$E$121,MATCH(U1057,תמותה!$A$1:A$121,0),IF($B$11="זכר",3,5)),1),0)</f>
        <v>0</v>
      </c>
      <c r="AD1057">
        <f t="shared" si="408"/>
        <v>0</v>
      </c>
      <c r="AE1057">
        <f t="shared" si="409"/>
        <v>0</v>
      </c>
      <c r="AF1057">
        <f t="shared" si="420"/>
        <v>0</v>
      </c>
      <c r="AG1057">
        <f t="shared" si="421"/>
        <v>0</v>
      </c>
      <c r="AH1057">
        <f t="shared" si="422"/>
        <v>0</v>
      </c>
      <c r="AI1057">
        <f t="shared" si="423"/>
        <v>0</v>
      </c>
      <c r="AJ1057">
        <f t="shared" si="424"/>
        <v>0</v>
      </c>
    </row>
    <row r="1058" spans="5:36" x14ac:dyDescent="0.2">
      <c r="E1058">
        <f t="shared" si="410"/>
        <v>0</v>
      </c>
      <c r="F1058">
        <f t="shared" si="400"/>
        <v>0</v>
      </c>
      <c r="G1058">
        <f t="shared" si="401"/>
        <v>0</v>
      </c>
      <c r="H1058">
        <f t="shared" si="402"/>
        <v>0</v>
      </c>
      <c r="I1058">
        <f t="shared" si="411"/>
        <v>0</v>
      </c>
      <c r="J1058">
        <f t="shared" si="412"/>
        <v>0</v>
      </c>
      <c r="K1058">
        <f t="shared" si="413"/>
        <v>0</v>
      </c>
      <c r="L1058">
        <f t="shared" si="414"/>
        <v>0</v>
      </c>
      <c r="M1058">
        <f t="shared" si="415"/>
        <v>0</v>
      </c>
      <c r="N1058">
        <f t="shared" si="416"/>
        <v>0</v>
      </c>
      <c r="O1058">
        <f>IF($B$14,_xlfn.IFNA(INDEX(תמותה!$A$1:$E$121,MATCH(F1058,תמותה!$A$1:A$121,0),IF($B$9="זכר",2,4)),1),0)</f>
        <v>0</v>
      </c>
      <c r="P1058">
        <f>IF($B$14,_xlfn.IFNA(INDEX('שיפור תמותה'!$A$1:$E$8743,MATCH(F1058&amp;G1058,'שיפור תמותה'!$C$1:$C$8743,0),IF($B$9="זכר",4,5)),1),0)</f>
        <v>0</v>
      </c>
      <c r="Q1058">
        <f>IF($B$14,_xlfn.IFNA(INDEX('שיפור תמותה'!$A$1:$E$8743,MATCH(F1058&amp;G1058-1,'שיפור תמותה'!$C$1:$C$8743,0),IF($B$9="זכר",4,5)),1),0)</f>
        <v>0</v>
      </c>
      <c r="R1058">
        <f t="shared" si="403"/>
        <v>0</v>
      </c>
      <c r="S1058">
        <f t="shared" si="404"/>
        <v>0</v>
      </c>
      <c r="T1058">
        <f t="shared" si="417"/>
        <v>0</v>
      </c>
      <c r="U1058">
        <f t="shared" si="405"/>
        <v>0</v>
      </c>
      <c r="V1058">
        <f t="shared" si="406"/>
        <v>0</v>
      </c>
      <c r="W1058">
        <f t="shared" si="418"/>
        <v>0</v>
      </c>
      <c r="X1058">
        <f>IF($B$15,_xlfn.IFNA(INDEX(תמותה!$A$1:$E$121,MATCH(U1058,תמותה!$A$1:A$121,0),IF($B$11="זכר",2,4)),1),0)</f>
        <v>0</v>
      </c>
      <c r="Y1058">
        <f>IF($B$15,_xlfn.IFNA(INDEX('שיפור תמותה'!$A$1:$E$8743,MATCH(U1058&amp;V1058,'שיפור תמותה'!$C$1:$C$8743,0),IF($B$11="זכר",4,5)),1),0)</f>
        <v>0</v>
      </c>
      <c r="Z1058">
        <f>IF($B$15,_xlfn.IFNA(INDEX('שיפור תמותה'!$A$1:$E$8743,MATCH(U1058&amp;V1058-1,'שיפור תמותה'!$C$1:$C$8743,0),IF($B$11="זכר",4,5)),1),0)</f>
        <v>0</v>
      </c>
      <c r="AA1058">
        <f t="shared" si="407"/>
        <v>0</v>
      </c>
      <c r="AB1058">
        <f t="shared" si="419"/>
        <v>0</v>
      </c>
      <c r="AC1058">
        <f>IF($B$15,_xlfn.IFNA(INDEX(תמותה!$A$1:$E$121,MATCH(U1058,תמותה!$A$1:A$121,0),IF($B$11="זכר",3,5)),1),0)</f>
        <v>0</v>
      </c>
      <c r="AD1058">
        <f t="shared" si="408"/>
        <v>0</v>
      </c>
      <c r="AE1058">
        <f t="shared" si="409"/>
        <v>0</v>
      </c>
      <c r="AF1058">
        <f t="shared" si="420"/>
        <v>0</v>
      </c>
      <c r="AG1058">
        <f t="shared" si="421"/>
        <v>0</v>
      </c>
      <c r="AH1058">
        <f t="shared" si="422"/>
        <v>0</v>
      </c>
      <c r="AI1058">
        <f t="shared" si="423"/>
        <v>0</v>
      </c>
      <c r="AJ1058">
        <f t="shared" si="424"/>
        <v>0</v>
      </c>
    </row>
    <row r="1059" spans="5:36" x14ac:dyDescent="0.2">
      <c r="E1059">
        <f t="shared" si="410"/>
        <v>0</v>
      </c>
      <c r="F1059">
        <f t="shared" si="400"/>
        <v>0</v>
      </c>
      <c r="G1059">
        <f t="shared" si="401"/>
        <v>0</v>
      </c>
      <c r="H1059">
        <f t="shared" si="402"/>
        <v>0</v>
      </c>
      <c r="I1059">
        <f t="shared" si="411"/>
        <v>0</v>
      </c>
      <c r="J1059">
        <f t="shared" si="412"/>
        <v>0</v>
      </c>
      <c r="K1059">
        <f t="shared" si="413"/>
        <v>0</v>
      </c>
      <c r="L1059">
        <f t="shared" si="414"/>
        <v>0</v>
      </c>
      <c r="M1059">
        <f t="shared" si="415"/>
        <v>0</v>
      </c>
      <c r="N1059">
        <f t="shared" si="416"/>
        <v>0</v>
      </c>
      <c r="O1059">
        <f>IF($B$14,_xlfn.IFNA(INDEX(תמותה!$A$1:$E$121,MATCH(F1059,תמותה!$A$1:A$121,0),IF($B$9="זכר",2,4)),1),0)</f>
        <v>0</v>
      </c>
      <c r="P1059">
        <f>IF($B$14,_xlfn.IFNA(INDEX('שיפור תמותה'!$A$1:$E$8743,MATCH(F1059&amp;G1059,'שיפור תמותה'!$C$1:$C$8743,0),IF($B$9="זכר",4,5)),1),0)</f>
        <v>0</v>
      </c>
      <c r="Q1059">
        <f>IF($B$14,_xlfn.IFNA(INDEX('שיפור תמותה'!$A$1:$E$8743,MATCH(F1059&amp;G1059-1,'שיפור תמותה'!$C$1:$C$8743,0),IF($B$9="זכר",4,5)),1),0)</f>
        <v>0</v>
      </c>
      <c r="R1059">
        <f t="shared" si="403"/>
        <v>0</v>
      </c>
      <c r="S1059">
        <f t="shared" si="404"/>
        <v>0</v>
      </c>
      <c r="T1059">
        <f t="shared" si="417"/>
        <v>0</v>
      </c>
      <c r="U1059">
        <f t="shared" si="405"/>
        <v>0</v>
      </c>
      <c r="V1059">
        <f t="shared" si="406"/>
        <v>0</v>
      </c>
      <c r="W1059">
        <f t="shared" si="418"/>
        <v>0</v>
      </c>
      <c r="X1059">
        <f>IF($B$15,_xlfn.IFNA(INDEX(תמותה!$A$1:$E$121,MATCH(U1059,תמותה!$A$1:A$121,0),IF($B$11="זכר",2,4)),1),0)</f>
        <v>0</v>
      </c>
      <c r="Y1059">
        <f>IF($B$15,_xlfn.IFNA(INDEX('שיפור תמותה'!$A$1:$E$8743,MATCH(U1059&amp;V1059,'שיפור תמותה'!$C$1:$C$8743,0),IF($B$11="זכר",4,5)),1),0)</f>
        <v>0</v>
      </c>
      <c r="Z1059">
        <f>IF($B$15,_xlfn.IFNA(INDEX('שיפור תמותה'!$A$1:$E$8743,MATCH(U1059&amp;V1059-1,'שיפור תמותה'!$C$1:$C$8743,0),IF($B$11="זכר",4,5)),1),0)</f>
        <v>0</v>
      </c>
      <c r="AA1059">
        <f t="shared" si="407"/>
        <v>0</v>
      </c>
      <c r="AB1059">
        <f t="shared" si="419"/>
        <v>0</v>
      </c>
      <c r="AC1059">
        <f>IF($B$15,_xlfn.IFNA(INDEX(תמותה!$A$1:$E$121,MATCH(U1059,תמותה!$A$1:A$121,0),IF($B$11="זכר",3,5)),1),0)</f>
        <v>0</v>
      </c>
      <c r="AD1059">
        <f t="shared" si="408"/>
        <v>0</v>
      </c>
      <c r="AE1059">
        <f t="shared" si="409"/>
        <v>0</v>
      </c>
      <c r="AF1059">
        <f t="shared" si="420"/>
        <v>0</v>
      </c>
      <c r="AG1059">
        <f t="shared" si="421"/>
        <v>0</v>
      </c>
      <c r="AH1059">
        <f t="shared" si="422"/>
        <v>0</v>
      </c>
      <c r="AI1059">
        <f t="shared" si="423"/>
        <v>0</v>
      </c>
      <c r="AJ1059">
        <f t="shared" si="424"/>
        <v>0</v>
      </c>
    </row>
    <row r="1060" spans="5:36" x14ac:dyDescent="0.2">
      <c r="E1060">
        <f t="shared" si="410"/>
        <v>0</v>
      </c>
      <c r="F1060">
        <f t="shared" si="400"/>
        <v>0</v>
      </c>
      <c r="G1060">
        <f t="shared" si="401"/>
        <v>0</v>
      </c>
      <c r="H1060">
        <f t="shared" si="402"/>
        <v>0</v>
      </c>
      <c r="I1060">
        <f t="shared" si="411"/>
        <v>0</v>
      </c>
      <c r="J1060">
        <f t="shared" si="412"/>
        <v>0</v>
      </c>
      <c r="K1060">
        <f t="shared" si="413"/>
        <v>0</v>
      </c>
      <c r="L1060">
        <f t="shared" si="414"/>
        <v>0</v>
      </c>
      <c r="M1060">
        <f t="shared" si="415"/>
        <v>0</v>
      </c>
      <c r="N1060">
        <f t="shared" si="416"/>
        <v>0</v>
      </c>
      <c r="O1060">
        <f>IF($B$14,_xlfn.IFNA(INDEX(תמותה!$A$1:$E$121,MATCH(F1060,תמותה!$A$1:A$121,0),IF($B$9="זכר",2,4)),1),0)</f>
        <v>0</v>
      </c>
      <c r="P1060">
        <f>IF($B$14,_xlfn.IFNA(INDEX('שיפור תמותה'!$A$1:$E$8743,MATCH(F1060&amp;G1060,'שיפור תמותה'!$C$1:$C$8743,0),IF($B$9="זכר",4,5)),1),0)</f>
        <v>0</v>
      </c>
      <c r="Q1060">
        <f>IF($B$14,_xlfn.IFNA(INDEX('שיפור תמותה'!$A$1:$E$8743,MATCH(F1060&amp;G1060-1,'שיפור תמותה'!$C$1:$C$8743,0),IF($B$9="זכר",4,5)),1),0)</f>
        <v>0</v>
      </c>
      <c r="R1060">
        <f t="shared" si="403"/>
        <v>0</v>
      </c>
      <c r="S1060">
        <f t="shared" si="404"/>
        <v>0</v>
      </c>
      <c r="T1060">
        <f t="shared" si="417"/>
        <v>0</v>
      </c>
      <c r="U1060">
        <f t="shared" si="405"/>
        <v>0</v>
      </c>
      <c r="V1060">
        <f t="shared" si="406"/>
        <v>0</v>
      </c>
      <c r="W1060">
        <f t="shared" si="418"/>
        <v>0</v>
      </c>
      <c r="X1060">
        <f>IF($B$15,_xlfn.IFNA(INDEX(תמותה!$A$1:$E$121,MATCH(U1060,תמותה!$A$1:A$121,0),IF($B$11="זכר",2,4)),1),0)</f>
        <v>0</v>
      </c>
      <c r="Y1060">
        <f>IF($B$15,_xlfn.IFNA(INDEX('שיפור תמותה'!$A$1:$E$8743,MATCH(U1060&amp;V1060,'שיפור תמותה'!$C$1:$C$8743,0),IF($B$11="זכר",4,5)),1),0)</f>
        <v>0</v>
      </c>
      <c r="Z1060">
        <f>IF($B$15,_xlfn.IFNA(INDEX('שיפור תמותה'!$A$1:$E$8743,MATCH(U1060&amp;V1060-1,'שיפור תמותה'!$C$1:$C$8743,0),IF($B$11="זכר",4,5)),1),0)</f>
        <v>0</v>
      </c>
      <c r="AA1060">
        <f t="shared" si="407"/>
        <v>0</v>
      </c>
      <c r="AB1060">
        <f t="shared" si="419"/>
        <v>0</v>
      </c>
      <c r="AC1060">
        <f>IF($B$15,_xlfn.IFNA(INDEX(תמותה!$A$1:$E$121,MATCH(U1060,תמותה!$A$1:A$121,0),IF($B$11="זכר",3,5)),1),0)</f>
        <v>0</v>
      </c>
      <c r="AD1060">
        <f t="shared" si="408"/>
        <v>0</v>
      </c>
      <c r="AE1060">
        <f t="shared" si="409"/>
        <v>0</v>
      </c>
      <c r="AF1060">
        <f t="shared" si="420"/>
        <v>0</v>
      </c>
      <c r="AG1060">
        <f t="shared" si="421"/>
        <v>0</v>
      </c>
      <c r="AH1060">
        <f t="shared" si="422"/>
        <v>0</v>
      </c>
      <c r="AI1060">
        <f t="shared" si="423"/>
        <v>0</v>
      </c>
      <c r="AJ1060">
        <f t="shared" si="424"/>
        <v>0</v>
      </c>
    </row>
    <row r="1061" spans="5:36" x14ac:dyDescent="0.2">
      <c r="E1061">
        <f t="shared" si="410"/>
        <v>0</v>
      </c>
      <c r="F1061">
        <f t="shared" si="400"/>
        <v>0</v>
      </c>
      <c r="G1061">
        <f t="shared" si="401"/>
        <v>0</v>
      </c>
      <c r="H1061">
        <f t="shared" si="402"/>
        <v>0</v>
      </c>
      <c r="I1061">
        <f t="shared" si="411"/>
        <v>0</v>
      </c>
      <c r="J1061">
        <f t="shared" si="412"/>
        <v>0</v>
      </c>
      <c r="K1061">
        <f t="shared" si="413"/>
        <v>0</v>
      </c>
      <c r="L1061">
        <f t="shared" si="414"/>
        <v>0</v>
      </c>
      <c r="M1061">
        <f t="shared" si="415"/>
        <v>0</v>
      </c>
      <c r="N1061">
        <f t="shared" si="416"/>
        <v>0</v>
      </c>
      <c r="O1061">
        <f>IF($B$14,_xlfn.IFNA(INDEX(תמותה!$A$1:$E$121,MATCH(F1061,תמותה!$A$1:A$121,0),IF($B$9="זכר",2,4)),1),0)</f>
        <v>0</v>
      </c>
      <c r="P1061">
        <f>IF($B$14,_xlfn.IFNA(INDEX('שיפור תמותה'!$A$1:$E$8743,MATCH(F1061&amp;G1061,'שיפור תמותה'!$C$1:$C$8743,0),IF($B$9="זכר",4,5)),1),0)</f>
        <v>0</v>
      </c>
      <c r="Q1061">
        <f>IF($B$14,_xlfn.IFNA(INDEX('שיפור תמותה'!$A$1:$E$8743,MATCH(F1061&amp;G1061-1,'שיפור תמותה'!$C$1:$C$8743,0),IF($B$9="זכר",4,5)),1),0)</f>
        <v>0</v>
      </c>
      <c r="R1061">
        <f t="shared" si="403"/>
        <v>0</v>
      </c>
      <c r="S1061">
        <f t="shared" si="404"/>
        <v>0</v>
      </c>
      <c r="T1061">
        <f t="shared" si="417"/>
        <v>0</v>
      </c>
      <c r="U1061">
        <f t="shared" si="405"/>
        <v>0</v>
      </c>
      <c r="V1061">
        <f t="shared" si="406"/>
        <v>0</v>
      </c>
      <c r="W1061">
        <f t="shared" si="418"/>
        <v>0</v>
      </c>
      <c r="X1061">
        <f>IF($B$15,_xlfn.IFNA(INDEX(תמותה!$A$1:$E$121,MATCH(U1061,תמותה!$A$1:A$121,0),IF($B$11="זכר",2,4)),1),0)</f>
        <v>0</v>
      </c>
      <c r="Y1061">
        <f>IF($B$15,_xlfn.IFNA(INDEX('שיפור תמותה'!$A$1:$E$8743,MATCH(U1061&amp;V1061,'שיפור תמותה'!$C$1:$C$8743,0),IF($B$11="זכר",4,5)),1),0)</f>
        <v>0</v>
      </c>
      <c r="Z1061">
        <f>IF($B$15,_xlfn.IFNA(INDEX('שיפור תמותה'!$A$1:$E$8743,MATCH(U1061&amp;V1061-1,'שיפור תמותה'!$C$1:$C$8743,0),IF($B$11="זכר",4,5)),1),0)</f>
        <v>0</v>
      </c>
      <c r="AA1061">
        <f t="shared" si="407"/>
        <v>0</v>
      </c>
      <c r="AB1061">
        <f t="shared" si="419"/>
        <v>0</v>
      </c>
      <c r="AC1061">
        <f>IF($B$15,_xlfn.IFNA(INDEX(תמותה!$A$1:$E$121,MATCH(U1061,תמותה!$A$1:A$121,0),IF($B$11="זכר",3,5)),1),0)</f>
        <v>0</v>
      </c>
      <c r="AD1061">
        <f t="shared" si="408"/>
        <v>0</v>
      </c>
      <c r="AE1061">
        <f t="shared" si="409"/>
        <v>0</v>
      </c>
      <c r="AF1061">
        <f t="shared" si="420"/>
        <v>0</v>
      </c>
      <c r="AG1061">
        <f t="shared" si="421"/>
        <v>0</v>
      </c>
      <c r="AH1061">
        <f t="shared" si="422"/>
        <v>0</v>
      </c>
      <c r="AI1061">
        <f t="shared" si="423"/>
        <v>0</v>
      </c>
      <c r="AJ1061">
        <f t="shared" si="424"/>
        <v>0</v>
      </c>
    </row>
    <row r="1062" spans="5:36" x14ac:dyDescent="0.2">
      <c r="E1062">
        <f t="shared" si="410"/>
        <v>0</v>
      </c>
      <c r="F1062">
        <f t="shared" si="400"/>
        <v>0</v>
      </c>
      <c r="G1062">
        <f t="shared" si="401"/>
        <v>0</v>
      </c>
      <c r="H1062">
        <f t="shared" si="402"/>
        <v>0</v>
      </c>
      <c r="I1062">
        <f t="shared" si="411"/>
        <v>0</v>
      </c>
      <c r="J1062">
        <f t="shared" si="412"/>
        <v>0</v>
      </c>
      <c r="K1062">
        <f t="shared" si="413"/>
        <v>0</v>
      </c>
      <c r="L1062">
        <f t="shared" si="414"/>
        <v>0</v>
      </c>
      <c r="M1062">
        <f t="shared" si="415"/>
        <v>0</v>
      </c>
      <c r="N1062">
        <f t="shared" si="416"/>
        <v>0</v>
      </c>
      <c r="O1062">
        <f>IF($B$14,_xlfn.IFNA(INDEX(תמותה!$A$1:$E$121,MATCH(F1062,תמותה!$A$1:A$121,0),IF($B$9="זכר",2,4)),1),0)</f>
        <v>0</v>
      </c>
      <c r="P1062">
        <f>IF($B$14,_xlfn.IFNA(INDEX('שיפור תמותה'!$A$1:$E$8743,MATCH(F1062&amp;G1062,'שיפור תמותה'!$C$1:$C$8743,0),IF($B$9="זכר",4,5)),1),0)</f>
        <v>0</v>
      </c>
      <c r="Q1062">
        <f>IF($B$14,_xlfn.IFNA(INDEX('שיפור תמותה'!$A$1:$E$8743,MATCH(F1062&amp;G1062-1,'שיפור תמותה'!$C$1:$C$8743,0),IF($B$9="זכר",4,5)),1),0)</f>
        <v>0</v>
      </c>
      <c r="R1062">
        <f t="shared" si="403"/>
        <v>0</v>
      </c>
      <c r="S1062">
        <f t="shared" si="404"/>
        <v>0</v>
      </c>
      <c r="T1062">
        <f t="shared" si="417"/>
        <v>0</v>
      </c>
      <c r="U1062">
        <f t="shared" si="405"/>
        <v>0</v>
      </c>
      <c r="V1062">
        <f t="shared" si="406"/>
        <v>0</v>
      </c>
      <c r="W1062">
        <f t="shared" si="418"/>
        <v>0</v>
      </c>
      <c r="X1062">
        <f>IF($B$15,_xlfn.IFNA(INDEX(תמותה!$A$1:$E$121,MATCH(U1062,תמותה!$A$1:A$121,0),IF($B$11="זכר",2,4)),1),0)</f>
        <v>0</v>
      </c>
      <c r="Y1062">
        <f>IF($B$15,_xlfn.IFNA(INDEX('שיפור תמותה'!$A$1:$E$8743,MATCH(U1062&amp;V1062,'שיפור תמותה'!$C$1:$C$8743,0),IF($B$11="זכר",4,5)),1),0)</f>
        <v>0</v>
      </c>
      <c r="Z1062">
        <f>IF($B$15,_xlfn.IFNA(INDEX('שיפור תמותה'!$A$1:$E$8743,MATCH(U1062&amp;V1062-1,'שיפור תמותה'!$C$1:$C$8743,0),IF($B$11="זכר",4,5)),1),0)</f>
        <v>0</v>
      </c>
      <c r="AA1062">
        <f t="shared" si="407"/>
        <v>0</v>
      </c>
      <c r="AB1062">
        <f t="shared" si="419"/>
        <v>0</v>
      </c>
      <c r="AC1062">
        <f>IF($B$15,_xlfn.IFNA(INDEX(תמותה!$A$1:$E$121,MATCH(U1062,תמותה!$A$1:A$121,0),IF($B$11="זכר",3,5)),1),0)</f>
        <v>0</v>
      </c>
      <c r="AD1062">
        <f t="shared" si="408"/>
        <v>0</v>
      </c>
      <c r="AE1062">
        <f t="shared" si="409"/>
        <v>0</v>
      </c>
      <c r="AF1062">
        <f t="shared" si="420"/>
        <v>0</v>
      </c>
      <c r="AG1062">
        <f t="shared" si="421"/>
        <v>0</v>
      </c>
      <c r="AH1062">
        <f t="shared" si="422"/>
        <v>0</v>
      </c>
      <c r="AI1062">
        <f t="shared" si="423"/>
        <v>0</v>
      </c>
      <c r="AJ1062">
        <f t="shared" si="424"/>
        <v>0</v>
      </c>
    </row>
    <row r="1063" spans="5:36" x14ac:dyDescent="0.2">
      <c r="E1063">
        <f t="shared" si="410"/>
        <v>0</v>
      </c>
      <c r="F1063">
        <f t="shared" si="400"/>
        <v>0</v>
      </c>
      <c r="G1063">
        <f t="shared" si="401"/>
        <v>0</v>
      </c>
      <c r="H1063">
        <f t="shared" si="402"/>
        <v>0</v>
      </c>
      <c r="I1063">
        <f t="shared" si="411"/>
        <v>0</v>
      </c>
      <c r="J1063">
        <f t="shared" si="412"/>
        <v>0</v>
      </c>
      <c r="K1063">
        <f t="shared" si="413"/>
        <v>0</v>
      </c>
      <c r="L1063">
        <f t="shared" si="414"/>
        <v>0</v>
      </c>
      <c r="M1063">
        <f t="shared" si="415"/>
        <v>0</v>
      </c>
      <c r="N1063">
        <f t="shared" si="416"/>
        <v>0</v>
      </c>
      <c r="O1063">
        <f>IF($B$14,_xlfn.IFNA(INDEX(תמותה!$A$1:$E$121,MATCH(F1063,תמותה!$A$1:A$121,0),IF($B$9="זכר",2,4)),1),0)</f>
        <v>0</v>
      </c>
      <c r="P1063">
        <f>IF($B$14,_xlfn.IFNA(INDEX('שיפור תמותה'!$A$1:$E$8743,MATCH(F1063&amp;G1063,'שיפור תמותה'!$C$1:$C$8743,0),IF($B$9="זכר",4,5)),1),0)</f>
        <v>0</v>
      </c>
      <c r="Q1063">
        <f>IF($B$14,_xlfn.IFNA(INDEX('שיפור תמותה'!$A$1:$E$8743,MATCH(F1063&amp;G1063-1,'שיפור תמותה'!$C$1:$C$8743,0),IF($B$9="זכר",4,5)),1),0)</f>
        <v>0</v>
      </c>
      <c r="R1063">
        <f t="shared" si="403"/>
        <v>0</v>
      </c>
      <c r="S1063">
        <f t="shared" si="404"/>
        <v>0</v>
      </c>
      <c r="T1063">
        <f t="shared" si="417"/>
        <v>0</v>
      </c>
      <c r="U1063">
        <f t="shared" si="405"/>
        <v>0</v>
      </c>
      <c r="V1063">
        <f t="shared" si="406"/>
        <v>0</v>
      </c>
      <c r="W1063">
        <f t="shared" si="418"/>
        <v>0</v>
      </c>
      <c r="X1063">
        <f>IF($B$15,_xlfn.IFNA(INDEX(תמותה!$A$1:$E$121,MATCH(U1063,תמותה!$A$1:A$121,0),IF($B$11="זכר",2,4)),1),0)</f>
        <v>0</v>
      </c>
      <c r="Y1063">
        <f>IF($B$15,_xlfn.IFNA(INDEX('שיפור תמותה'!$A$1:$E$8743,MATCH(U1063&amp;V1063,'שיפור תמותה'!$C$1:$C$8743,0),IF($B$11="זכר",4,5)),1),0)</f>
        <v>0</v>
      </c>
      <c r="Z1063">
        <f>IF($B$15,_xlfn.IFNA(INDEX('שיפור תמותה'!$A$1:$E$8743,MATCH(U1063&amp;V1063-1,'שיפור תמותה'!$C$1:$C$8743,0),IF($B$11="זכר",4,5)),1),0)</f>
        <v>0</v>
      </c>
      <c r="AA1063">
        <f t="shared" si="407"/>
        <v>0</v>
      </c>
      <c r="AB1063">
        <f t="shared" si="419"/>
        <v>0</v>
      </c>
      <c r="AC1063">
        <f>IF($B$15,_xlfn.IFNA(INDEX(תמותה!$A$1:$E$121,MATCH(U1063,תמותה!$A$1:A$121,0),IF($B$11="זכר",3,5)),1),0)</f>
        <v>0</v>
      </c>
      <c r="AD1063">
        <f t="shared" si="408"/>
        <v>0</v>
      </c>
      <c r="AE1063">
        <f t="shared" si="409"/>
        <v>0</v>
      </c>
      <c r="AF1063">
        <f t="shared" si="420"/>
        <v>0</v>
      </c>
      <c r="AG1063">
        <f t="shared" si="421"/>
        <v>0</v>
      </c>
      <c r="AH1063">
        <f t="shared" si="422"/>
        <v>0</v>
      </c>
      <c r="AI1063">
        <f t="shared" si="423"/>
        <v>0</v>
      </c>
      <c r="AJ1063">
        <f t="shared" si="424"/>
        <v>0</v>
      </c>
    </row>
    <row r="1064" spans="5:36" x14ac:dyDescent="0.2">
      <c r="E1064">
        <f t="shared" si="410"/>
        <v>0</v>
      </c>
      <c r="F1064">
        <f t="shared" si="400"/>
        <v>0</v>
      </c>
      <c r="G1064">
        <f t="shared" si="401"/>
        <v>0</v>
      </c>
      <c r="H1064">
        <f t="shared" si="402"/>
        <v>0</v>
      </c>
      <c r="I1064">
        <f t="shared" si="411"/>
        <v>0</v>
      </c>
      <c r="J1064">
        <f t="shared" si="412"/>
        <v>0</v>
      </c>
      <c r="K1064">
        <f t="shared" si="413"/>
        <v>0</v>
      </c>
      <c r="L1064">
        <f t="shared" si="414"/>
        <v>0</v>
      </c>
      <c r="M1064">
        <f t="shared" si="415"/>
        <v>0</v>
      </c>
      <c r="N1064">
        <f t="shared" si="416"/>
        <v>0</v>
      </c>
      <c r="O1064">
        <f>IF($B$14,_xlfn.IFNA(INDEX(תמותה!$A$1:$E$121,MATCH(F1064,תמותה!$A$1:A$121,0),IF($B$9="זכר",2,4)),1),0)</f>
        <v>0</v>
      </c>
      <c r="P1064">
        <f>IF($B$14,_xlfn.IFNA(INDEX('שיפור תמותה'!$A$1:$E$8743,MATCH(F1064&amp;G1064,'שיפור תמותה'!$C$1:$C$8743,0),IF($B$9="זכר",4,5)),1),0)</f>
        <v>0</v>
      </c>
      <c r="Q1064">
        <f>IF($B$14,_xlfn.IFNA(INDEX('שיפור תמותה'!$A$1:$E$8743,MATCH(F1064&amp;G1064-1,'שיפור תמותה'!$C$1:$C$8743,0),IF($B$9="זכר",4,5)),1),0)</f>
        <v>0</v>
      </c>
      <c r="R1064">
        <f t="shared" si="403"/>
        <v>0</v>
      </c>
      <c r="S1064">
        <f t="shared" si="404"/>
        <v>0</v>
      </c>
      <c r="T1064">
        <f t="shared" si="417"/>
        <v>0</v>
      </c>
      <c r="U1064">
        <f t="shared" si="405"/>
        <v>0</v>
      </c>
      <c r="V1064">
        <f t="shared" si="406"/>
        <v>0</v>
      </c>
      <c r="W1064">
        <f t="shared" si="418"/>
        <v>0</v>
      </c>
      <c r="X1064">
        <f>IF($B$15,_xlfn.IFNA(INDEX(תמותה!$A$1:$E$121,MATCH(U1064,תמותה!$A$1:A$121,0),IF($B$11="זכר",2,4)),1),0)</f>
        <v>0</v>
      </c>
      <c r="Y1064">
        <f>IF($B$15,_xlfn.IFNA(INDEX('שיפור תמותה'!$A$1:$E$8743,MATCH(U1064&amp;V1064,'שיפור תמותה'!$C$1:$C$8743,0),IF($B$11="זכר",4,5)),1),0)</f>
        <v>0</v>
      </c>
      <c r="Z1064">
        <f>IF($B$15,_xlfn.IFNA(INDEX('שיפור תמותה'!$A$1:$E$8743,MATCH(U1064&amp;V1064-1,'שיפור תמותה'!$C$1:$C$8743,0),IF($B$11="זכר",4,5)),1),0)</f>
        <v>0</v>
      </c>
      <c r="AA1064">
        <f t="shared" si="407"/>
        <v>0</v>
      </c>
      <c r="AB1064">
        <f t="shared" si="419"/>
        <v>0</v>
      </c>
      <c r="AC1064">
        <f>IF($B$15,_xlfn.IFNA(INDEX(תמותה!$A$1:$E$121,MATCH(U1064,תמותה!$A$1:A$121,0),IF($B$11="זכר",3,5)),1),0)</f>
        <v>0</v>
      </c>
      <c r="AD1064">
        <f t="shared" si="408"/>
        <v>0</v>
      </c>
      <c r="AE1064">
        <f t="shared" si="409"/>
        <v>0</v>
      </c>
      <c r="AF1064">
        <f t="shared" si="420"/>
        <v>0</v>
      </c>
      <c r="AG1064">
        <f t="shared" si="421"/>
        <v>0</v>
      </c>
      <c r="AH1064">
        <f t="shared" si="422"/>
        <v>0</v>
      </c>
      <c r="AI1064">
        <f t="shared" si="423"/>
        <v>0</v>
      </c>
      <c r="AJ1064">
        <f t="shared" si="424"/>
        <v>0</v>
      </c>
    </row>
    <row r="1065" spans="5:36" x14ac:dyDescent="0.2">
      <c r="E1065">
        <f t="shared" si="410"/>
        <v>0</v>
      </c>
      <c r="F1065">
        <f t="shared" si="400"/>
        <v>0</v>
      </c>
      <c r="G1065">
        <f t="shared" si="401"/>
        <v>0</v>
      </c>
      <c r="H1065">
        <f t="shared" si="402"/>
        <v>0</v>
      </c>
      <c r="I1065">
        <f t="shared" si="411"/>
        <v>0</v>
      </c>
      <c r="J1065">
        <f t="shared" si="412"/>
        <v>0</v>
      </c>
      <c r="K1065">
        <f t="shared" si="413"/>
        <v>0</v>
      </c>
      <c r="L1065">
        <f t="shared" si="414"/>
        <v>0</v>
      </c>
      <c r="M1065">
        <f t="shared" si="415"/>
        <v>0</v>
      </c>
      <c r="N1065">
        <f t="shared" si="416"/>
        <v>0</v>
      </c>
      <c r="O1065">
        <f>IF($B$14,_xlfn.IFNA(INDEX(תמותה!$A$1:$E$121,MATCH(F1065,תמותה!$A$1:A$121,0),IF($B$9="זכר",2,4)),1),0)</f>
        <v>0</v>
      </c>
      <c r="P1065">
        <f>IF($B$14,_xlfn.IFNA(INDEX('שיפור תמותה'!$A$1:$E$8743,MATCH(F1065&amp;G1065,'שיפור תמותה'!$C$1:$C$8743,0),IF($B$9="זכר",4,5)),1),0)</f>
        <v>0</v>
      </c>
      <c r="Q1065">
        <f>IF($B$14,_xlfn.IFNA(INDEX('שיפור תמותה'!$A$1:$E$8743,MATCH(F1065&amp;G1065-1,'שיפור תמותה'!$C$1:$C$8743,0),IF($B$9="זכר",4,5)),1),0)</f>
        <v>0</v>
      </c>
      <c r="R1065">
        <f t="shared" si="403"/>
        <v>0</v>
      </c>
      <c r="S1065">
        <f t="shared" si="404"/>
        <v>0</v>
      </c>
      <c r="T1065">
        <f t="shared" si="417"/>
        <v>0</v>
      </c>
      <c r="U1065">
        <f t="shared" si="405"/>
        <v>0</v>
      </c>
      <c r="V1065">
        <f t="shared" si="406"/>
        <v>0</v>
      </c>
      <c r="W1065">
        <f t="shared" si="418"/>
        <v>0</v>
      </c>
      <c r="X1065">
        <f>IF($B$15,_xlfn.IFNA(INDEX(תמותה!$A$1:$E$121,MATCH(U1065,תמותה!$A$1:A$121,0),IF($B$11="זכר",2,4)),1),0)</f>
        <v>0</v>
      </c>
      <c r="Y1065">
        <f>IF($B$15,_xlfn.IFNA(INDEX('שיפור תמותה'!$A$1:$E$8743,MATCH(U1065&amp;V1065,'שיפור תמותה'!$C$1:$C$8743,0),IF($B$11="זכר",4,5)),1),0)</f>
        <v>0</v>
      </c>
      <c r="Z1065">
        <f>IF($B$15,_xlfn.IFNA(INDEX('שיפור תמותה'!$A$1:$E$8743,MATCH(U1065&amp;V1065-1,'שיפור תמותה'!$C$1:$C$8743,0),IF($B$11="זכר",4,5)),1),0)</f>
        <v>0</v>
      </c>
      <c r="AA1065">
        <f t="shared" si="407"/>
        <v>0</v>
      </c>
      <c r="AB1065">
        <f t="shared" si="419"/>
        <v>0</v>
      </c>
      <c r="AC1065">
        <f>IF($B$15,_xlfn.IFNA(INDEX(תמותה!$A$1:$E$121,MATCH(U1065,תמותה!$A$1:A$121,0),IF($B$11="זכר",3,5)),1),0)</f>
        <v>0</v>
      </c>
      <c r="AD1065">
        <f t="shared" si="408"/>
        <v>0</v>
      </c>
      <c r="AE1065">
        <f t="shared" si="409"/>
        <v>0</v>
      </c>
      <c r="AF1065">
        <f t="shared" si="420"/>
        <v>0</v>
      </c>
      <c r="AG1065">
        <f t="shared" si="421"/>
        <v>0</v>
      </c>
      <c r="AH1065">
        <f t="shared" si="422"/>
        <v>0</v>
      </c>
      <c r="AI1065">
        <f t="shared" si="423"/>
        <v>0</v>
      </c>
      <c r="AJ1065">
        <f t="shared" si="424"/>
        <v>0</v>
      </c>
    </row>
    <row r="1066" spans="5:36" x14ac:dyDescent="0.2">
      <c r="E1066">
        <f t="shared" si="410"/>
        <v>0</v>
      </c>
      <c r="F1066">
        <f t="shared" si="400"/>
        <v>0</v>
      </c>
      <c r="G1066">
        <f t="shared" si="401"/>
        <v>0</v>
      </c>
      <c r="H1066">
        <f t="shared" si="402"/>
        <v>0</v>
      </c>
      <c r="I1066">
        <f t="shared" si="411"/>
        <v>0</v>
      </c>
      <c r="J1066">
        <f t="shared" si="412"/>
        <v>0</v>
      </c>
      <c r="K1066">
        <f t="shared" si="413"/>
        <v>0</v>
      </c>
      <c r="L1066">
        <f t="shared" si="414"/>
        <v>0</v>
      </c>
      <c r="M1066">
        <f t="shared" si="415"/>
        <v>0</v>
      </c>
      <c r="N1066">
        <f t="shared" si="416"/>
        <v>0</v>
      </c>
      <c r="O1066">
        <f>IF($B$14,_xlfn.IFNA(INDEX(תמותה!$A$1:$E$121,MATCH(F1066,תמותה!$A$1:A$121,0),IF($B$9="זכר",2,4)),1),0)</f>
        <v>0</v>
      </c>
      <c r="P1066">
        <f>IF($B$14,_xlfn.IFNA(INDEX('שיפור תמותה'!$A$1:$E$8743,MATCH(F1066&amp;G1066,'שיפור תמותה'!$C$1:$C$8743,0),IF($B$9="זכר",4,5)),1),0)</f>
        <v>0</v>
      </c>
      <c r="Q1066">
        <f>IF($B$14,_xlfn.IFNA(INDEX('שיפור תמותה'!$A$1:$E$8743,MATCH(F1066&amp;G1066-1,'שיפור תמותה'!$C$1:$C$8743,0),IF($B$9="זכר",4,5)),1),0)</f>
        <v>0</v>
      </c>
      <c r="R1066">
        <f t="shared" si="403"/>
        <v>0</v>
      </c>
      <c r="S1066">
        <f t="shared" si="404"/>
        <v>0</v>
      </c>
      <c r="T1066">
        <f t="shared" si="417"/>
        <v>0</v>
      </c>
      <c r="U1066">
        <f t="shared" si="405"/>
        <v>0</v>
      </c>
      <c r="V1066">
        <f t="shared" si="406"/>
        <v>0</v>
      </c>
      <c r="W1066">
        <f t="shared" si="418"/>
        <v>0</v>
      </c>
      <c r="X1066">
        <f>IF($B$15,_xlfn.IFNA(INDEX(תמותה!$A$1:$E$121,MATCH(U1066,תמותה!$A$1:A$121,0),IF($B$11="זכר",2,4)),1),0)</f>
        <v>0</v>
      </c>
      <c r="Y1066">
        <f>IF($B$15,_xlfn.IFNA(INDEX('שיפור תמותה'!$A$1:$E$8743,MATCH(U1066&amp;V1066,'שיפור תמותה'!$C$1:$C$8743,0),IF($B$11="זכר",4,5)),1),0)</f>
        <v>0</v>
      </c>
      <c r="Z1066">
        <f>IF($B$15,_xlfn.IFNA(INDEX('שיפור תמותה'!$A$1:$E$8743,MATCH(U1066&amp;V1066-1,'שיפור תמותה'!$C$1:$C$8743,0),IF($B$11="זכר",4,5)),1),0)</f>
        <v>0</v>
      </c>
      <c r="AA1066">
        <f t="shared" si="407"/>
        <v>0</v>
      </c>
      <c r="AB1066">
        <f t="shared" si="419"/>
        <v>0</v>
      </c>
      <c r="AC1066">
        <f>IF($B$15,_xlfn.IFNA(INDEX(תמותה!$A$1:$E$121,MATCH(U1066,תמותה!$A$1:A$121,0),IF($B$11="זכר",3,5)),1),0)</f>
        <v>0</v>
      </c>
      <c r="AD1066">
        <f t="shared" si="408"/>
        <v>0</v>
      </c>
      <c r="AE1066">
        <f t="shared" si="409"/>
        <v>0</v>
      </c>
      <c r="AF1066">
        <f t="shared" si="420"/>
        <v>0</v>
      </c>
      <c r="AG1066">
        <f t="shared" si="421"/>
        <v>0</v>
      </c>
      <c r="AH1066">
        <f t="shared" si="422"/>
        <v>0</v>
      </c>
      <c r="AI1066">
        <f t="shared" si="423"/>
        <v>0</v>
      </c>
      <c r="AJ1066">
        <f t="shared" si="424"/>
        <v>0</v>
      </c>
    </row>
    <row r="1067" spans="5:36" x14ac:dyDescent="0.2">
      <c r="E1067">
        <f t="shared" si="410"/>
        <v>0</v>
      </c>
      <c r="F1067">
        <f t="shared" si="400"/>
        <v>0</v>
      </c>
      <c r="G1067">
        <f t="shared" si="401"/>
        <v>0</v>
      </c>
      <c r="H1067">
        <f t="shared" si="402"/>
        <v>0</v>
      </c>
      <c r="I1067">
        <f t="shared" si="411"/>
        <v>0</v>
      </c>
      <c r="J1067">
        <f t="shared" si="412"/>
        <v>0</v>
      </c>
      <c r="K1067">
        <f t="shared" si="413"/>
        <v>0</v>
      </c>
      <c r="L1067">
        <f t="shared" si="414"/>
        <v>0</v>
      </c>
      <c r="M1067">
        <f t="shared" si="415"/>
        <v>0</v>
      </c>
      <c r="N1067">
        <f t="shared" si="416"/>
        <v>0</v>
      </c>
      <c r="O1067">
        <f>IF($B$14,_xlfn.IFNA(INDEX(תמותה!$A$1:$E$121,MATCH(F1067,תמותה!$A$1:A$121,0),IF($B$9="זכר",2,4)),1),0)</f>
        <v>0</v>
      </c>
      <c r="P1067">
        <f>IF($B$14,_xlfn.IFNA(INDEX('שיפור תמותה'!$A$1:$E$8743,MATCH(F1067&amp;G1067,'שיפור תמותה'!$C$1:$C$8743,0),IF($B$9="זכר",4,5)),1),0)</f>
        <v>0</v>
      </c>
      <c r="Q1067">
        <f>IF($B$14,_xlfn.IFNA(INDEX('שיפור תמותה'!$A$1:$E$8743,MATCH(F1067&amp;G1067-1,'שיפור תמותה'!$C$1:$C$8743,0),IF($B$9="זכר",4,5)),1),0)</f>
        <v>0</v>
      </c>
      <c r="R1067">
        <f t="shared" si="403"/>
        <v>0</v>
      </c>
      <c r="S1067">
        <f t="shared" si="404"/>
        <v>0</v>
      </c>
      <c r="T1067">
        <f t="shared" si="417"/>
        <v>0</v>
      </c>
      <c r="U1067">
        <f t="shared" si="405"/>
        <v>0</v>
      </c>
      <c r="V1067">
        <f t="shared" si="406"/>
        <v>0</v>
      </c>
      <c r="W1067">
        <f t="shared" si="418"/>
        <v>0</v>
      </c>
      <c r="X1067">
        <f>IF($B$15,_xlfn.IFNA(INDEX(תמותה!$A$1:$E$121,MATCH(U1067,תמותה!$A$1:A$121,0),IF($B$11="זכר",2,4)),1),0)</f>
        <v>0</v>
      </c>
      <c r="Y1067">
        <f>IF($B$15,_xlfn.IFNA(INDEX('שיפור תמותה'!$A$1:$E$8743,MATCH(U1067&amp;V1067,'שיפור תמותה'!$C$1:$C$8743,0),IF($B$11="זכר",4,5)),1),0)</f>
        <v>0</v>
      </c>
      <c r="Z1067">
        <f>IF($B$15,_xlfn.IFNA(INDEX('שיפור תמותה'!$A$1:$E$8743,MATCH(U1067&amp;V1067-1,'שיפור תמותה'!$C$1:$C$8743,0),IF($B$11="זכר",4,5)),1),0)</f>
        <v>0</v>
      </c>
      <c r="AA1067">
        <f t="shared" si="407"/>
        <v>0</v>
      </c>
      <c r="AB1067">
        <f t="shared" si="419"/>
        <v>0</v>
      </c>
      <c r="AC1067">
        <f>IF($B$15,_xlfn.IFNA(INDEX(תמותה!$A$1:$E$121,MATCH(U1067,תמותה!$A$1:A$121,0),IF($B$11="זכר",3,5)),1),0)</f>
        <v>0</v>
      </c>
      <c r="AD1067">
        <f t="shared" si="408"/>
        <v>0</v>
      </c>
      <c r="AE1067">
        <f t="shared" si="409"/>
        <v>0</v>
      </c>
      <c r="AF1067">
        <f t="shared" si="420"/>
        <v>0</v>
      </c>
      <c r="AG1067">
        <f t="shared" si="421"/>
        <v>0</v>
      </c>
      <c r="AH1067">
        <f t="shared" si="422"/>
        <v>0</v>
      </c>
      <c r="AI1067">
        <f t="shared" si="423"/>
        <v>0</v>
      </c>
      <c r="AJ1067">
        <f t="shared" si="424"/>
        <v>0</v>
      </c>
    </row>
    <row r="1068" spans="5:36" x14ac:dyDescent="0.2">
      <c r="E1068">
        <f t="shared" si="410"/>
        <v>0</v>
      </c>
      <c r="F1068">
        <f t="shared" si="400"/>
        <v>0</v>
      </c>
      <c r="G1068">
        <f t="shared" si="401"/>
        <v>0</v>
      </c>
      <c r="H1068">
        <f t="shared" si="402"/>
        <v>0</v>
      </c>
      <c r="I1068">
        <f t="shared" si="411"/>
        <v>0</v>
      </c>
      <c r="J1068">
        <f t="shared" si="412"/>
        <v>0</v>
      </c>
      <c r="K1068">
        <f t="shared" si="413"/>
        <v>0</v>
      </c>
      <c r="L1068">
        <f t="shared" si="414"/>
        <v>0</v>
      </c>
      <c r="M1068">
        <f t="shared" si="415"/>
        <v>0</v>
      </c>
      <c r="N1068">
        <f t="shared" si="416"/>
        <v>0</v>
      </c>
      <c r="O1068">
        <f>IF($B$14,_xlfn.IFNA(INDEX(תמותה!$A$1:$E$121,MATCH(F1068,תמותה!$A$1:A$121,0),IF($B$9="זכר",2,4)),1),0)</f>
        <v>0</v>
      </c>
      <c r="P1068">
        <f>IF($B$14,_xlfn.IFNA(INDEX('שיפור תמותה'!$A$1:$E$8743,MATCH(F1068&amp;G1068,'שיפור תמותה'!$C$1:$C$8743,0),IF($B$9="זכר",4,5)),1),0)</f>
        <v>0</v>
      </c>
      <c r="Q1068">
        <f>IF($B$14,_xlfn.IFNA(INDEX('שיפור תמותה'!$A$1:$E$8743,MATCH(F1068&amp;G1068-1,'שיפור תמותה'!$C$1:$C$8743,0),IF($B$9="זכר",4,5)),1),0)</f>
        <v>0</v>
      </c>
      <c r="R1068">
        <f t="shared" si="403"/>
        <v>0</v>
      </c>
      <c r="S1068">
        <f t="shared" si="404"/>
        <v>0</v>
      </c>
      <c r="T1068">
        <f t="shared" si="417"/>
        <v>0</v>
      </c>
      <c r="U1068">
        <f t="shared" si="405"/>
        <v>0</v>
      </c>
      <c r="V1068">
        <f t="shared" si="406"/>
        <v>0</v>
      </c>
      <c r="W1068">
        <f t="shared" si="418"/>
        <v>0</v>
      </c>
      <c r="X1068">
        <f>IF($B$15,_xlfn.IFNA(INDEX(תמותה!$A$1:$E$121,MATCH(U1068,תמותה!$A$1:A$121,0),IF($B$11="זכר",2,4)),1),0)</f>
        <v>0</v>
      </c>
      <c r="Y1068">
        <f>IF($B$15,_xlfn.IFNA(INDEX('שיפור תמותה'!$A$1:$E$8743,MATCH(U1068&amp;V1068,'שיפור תמותה'!$C$1:$C$8743,0),IF($B$11="זכר",4,5)),1),0)</f>
        <v>0</v>
      </c>
      <c r="Z1068">
        <f>IF($B$15,_xlfn.IFNA(INDEX('שיפור תמותה'!$A$1:$E$8743,MATCH(U1068&amp;V1068-1,'שיפור תמותה'!$C$1:$C$8743,0),IF($B$11="זכר",4,5)),1),0)</f>
        <v>0</v>
      </c>
      <c r="AA1068">
        <f t="shared" si="407"/>
        <v>0</v>
      </c>
      <c r="AB1068">
        <f t="shared" si="419"/>
        <v>0</v>
      </c>
      <c r="AC1068">
        <f>IF($B$15,_xlfn.IFNA(INDEX(תמותה!$A$1:$E$121,MATCH(U1068,תמותה!$A$1:A$121,0),IF($B$11="זכר",3,5)),1),0)</f>
        <v>0</v>
      </c>
      <c r="AD1068">
        <f t="shared" si="408"/>
        <v>0</v>
      </c>
      <c r="AE1068">
        <f t="shared" si="409"/>
        <v>0</v>
      </c>
      <c r="AF1068">
        <f t="shared" si="420"/>
        <v>0</v>
      </c>
      <c r="AG1068">
        <f t="shared" si="421"/>
        <v>0</v>
      </c>
      <c r="AH1068">
        <f t="shared" si="422"/>
        <v>0</v>
      </c>
      <c r="AI1068">
        <f t="shared" si="423"/>
        <v>0</v>
      </c>
      <c r="AJ1068">
        <f t="shared" si="424"/>
        <v>0</v>
      </c>
    </row>
    <row r="1069" spans="5:36" x14ac:dyDescent="0.2">
      <c r="E1069">
        <f t="shared" si="410"/>
        <v>0</v>
      </c>
      <c r="F1069">
        <f t="shared" si="400"/>
        <v>0</v>
      </c>
      <c r="G1069">
        <f t="shared" si="401"/>
        <v>0</v>
      </c>
      <c r="H1069">
        <f t="shared" si="402"/>
        <v>0</v>
      </c>
      <c r="I1069">
        <f t="shared" si="411"/>
        <v>0</v>
      </c>
      <c r="J1069">
        <f t="shared" si="412"/>
        <v>0</v>
      </c>
      <c r="K1069">
        <f t="shared" si="413"/>
        <v>0</v>
      </c>
      <c r="L1069">
        <f t="shared" si="414"/>
        <v>0</v>
      </c>
      <c r="M1069">
        <f t="shared" si="415"/>
        <v>0</v>
      </c>
      <c r="N1069">
        <f t="shared" si="416"/>
        <v>0</v>
      </c>
      <c r="O1069">
        <f>IF($B$14,_xlfn.IFNA(INDEX(תמותה!$A$1:$E$121,MATCH(F1069,תמותה!$A$1:A$121,0),IF($B$9="זכר",2,4)),1),0)</f>
        <v>0</v>
      </c>
      <c r="P1069">
        <f>IF($B$14,_xlfn.IFNA(INDEX('שיפור תמותה'!$A$1:$E$8743,MATCH(F1069&amp;G1069,'שיפור תמותה'!$C$1:$C$8743,0),IF($B$9="זכר",4,5)),1),0)</f>
        <v>0</v>
      </c>
      <c r="Q1069">
        <f>IF($B$14,_xlfn.IFNA(INDEX('שיפור תמותה'!$A$1:$E$8743,MATCH(F1069&amp;G1069-1,'שיפור תמותה'!$C$1:$C$8743,0),IF($B$9="זכר",4,5)),1),0)</f>
        <v>0</v>
      </c>
      <c r="R1069">
        <f t="shared" si="403"/>
        <v>0</v>
      </c>
      <c r="S1069">
        <f t="shared" si="404"/>
        <v>0</v>
      </c>
      <c r="T1069">
        <f t="shared" si="417"/>
        <v>0</v>
      </c>
      <c r="U1069">
        <f t="shared" si="405"/>
        <v>0</v>
      </c>
      <c r="V1069">
        <f t="shared" si="406"/>
        <v>0</v>
      </c>
      <c r="W1069">
        <f t="shared" si="418"/>
        <v>0</v>
      </c>
      <c r="X1069">
        <f>IF($B$15,_xlfn.IFNA(INDEX(תמותה!$A$1:$E$121,MATCH(U1069,תמותה!$A$1:A$121,0),IF($B$11="זכר",2,4)),1),0)</f>
        <v>0</v>
      </c>
      <c r="Y1069">
        <f>IF($B$15,_xlfn.IFNA(INDEX('שיפור תמותה'!$A$1:$E$8743,MATCH(U1069&amp;V1069,'שיפור תמותה'!$C$1:$C$8743,0),IF($B$11="זכר",4,5)),1),0)</f>
        <v>0</v>
      </c>
      <c r="Z1069">
        <f>IF($B$15,_xlfn.IFNA(INDEX('שיפור תמותה'!$A$1:$E$8743,MATCH(U1069&amp;V1069-1,'שיפור תמותה'!$C$1:$C$8743,0),IF($B$11="זכר",4,5)),1),0)</f>
        <v>0</v>
      </c>
      <c r="AA1069">
        <f t="shared" si="407"/>
        <v>0</v>
      </c>
      <c r="AB1069">
        <f t="shared" si="419"/>
        <v>0</v>
      </c>
      <c r="AC1069">
        <f>IF($B$15,_xlfn.IFNA(INDEX(תמותה!$A$1:$E$121,MATCH(U1069,תמותה!$A$1:A$121,0),IF($B$11="זכר",3,5)),1),0)</f>
        <v>0</v>
      </c>
      <c r="AD1069">
        <f t="shared" si="408"/>
        <v>0</v>
      </c>
      <c r="AE1069">
        <f t="shared" si="409"/>
        <v>0</v>
      </c>
      <c r="AF1069">
        <f t="shared" si="420"/>
        <v>0</v>
      </c>
      <c r="AG1069">
        <f t="shared" si="421"/>
        <v>0</v>
      </c>
      <c r="AH1069">
        <f t="shared" si="422"/>
        <v>0</v>
      </c>
      <c r="AI1069">
        <f t="shared" si="423"/>
        <v>0</v>
      </c>
      <c r="AJ1069">
        <f t="shared" si="424"/>
        <v>0</v>
      </c>
    </row>
    <row r="1070" spans="5:36" x14ac:dyDescent="0.2">
      <c r="E1070">
        <f t="shared" si="410"/>
        <v>0</v>
      </c>
      <c r="F1070">
        <f t="shared" si="400"/>
        <v>0</v>
      </c>
      <c r="G1070">
        <f t="shared" si="401"/>
        <v>0</v>
      </c>
      <c r="H1070">
        <f t="shared" si="402"/>
        <v>0</v>
      </c>
      <c r="I1070">
        <f t="shared" si="411"/>
        <v>0</v>
      </c>
      <c r="J1070">
        <f t="shared" si="412"/>
        <v>0</v>
      </c>
      <c r="K1070">
        <f t="shared" si="413"/>
        <v>0</v>
      </c>
      <c r="L1070">
        <f t="shared" si="414"/>
        <v>0</v>
      </c>
      <c r="M1070">
        <f t="shared" si="415"/>
        <v>0</v>
      </c>
      <c r="N1070">
        <f t="shared" si="416"/>
        <v>0</v>
      </c>
      <c r="O1070">
        <f>IF($B$14,_xlfn.IFNA(INDEX(תמותה!$A$1:$E$121,MATCH(F1070,תמותה!$A$1:A$121,0),IF($B$9="זכר",2,4)),1),0)</f>
        <v>0</v>
      </c>
      <c r="P1070">
        <f>IF($B$14,_xlfn.IFNA(INDEX('שיפור תמותה'!$A$1:$E$8743,MATCH(F1070&amp;G1070,'שיפור תמותה'!$C$1:$C$8743,0),IF($B$9="זכר",4,5)),1),0)</f>
        <v>0</v>
      </c>
      <c r="Q1070">
        <f>IF($B$14,_xlfn.IFNA(INDEX('שיפור תמותה'!$A$1:$E$8743,MATCH(F1070&amp;G1070-1,'שיפור תמותה'!$C$1:$C$8743,0),IF($B$9="זכר",4,5)),1),0)</f>
        <v>0</v>
      </c>
      <c r="R1070">
        <f t="shared" si="403"/>
        <v>0</v>
      </c>
      <c r="S1070">
        <f t="shared" si="404"/>
        <v>0</v>
      </c>
      <c r="T1070">
        <f t="shared" si="417"/>
        <v>0</v>
      </c>
      <c r="U1070">
        <f t="shared" si="405"/>
        <v>0</v>
      </c>
      <c r="V1070">
        <f t="shared" si="406"/>
        <v>0</v>
      </c>
      <c r="W1070">
        <f t="shared" si="418"/>
        <v>0</v>
      </c>
      <c r="X1070">
        <f>IF($B$15,_xlfn.IFNA(INDEX(תמותה!$A$1:$E$121,MATCH(U1070,תמותה!$A$1:A$121,0),IF($B$11="זכר",2,4)),1),0)</f>
        <v>0</v>
      </c>
      <c r="Y1070">
        <f>IF($B$15,_xlfn.IFNA(INDEX('שיפור תמותה'!$A$1:$E$8743,MATCH(U1070&amp;V1070,'שיפור תמותה'!$C$1:$C$8743,0),IF($B$11="זכר",4,5)),1),0)</f>
        <v>0</v>
      </c>
      <c r="Z1070">
        <f>IF($B$15,_xlfn.IFNA(INDEX('שיפור תמותה'!$A$1:$E$8743,MATCH(U1070&amp;V1070-1,'שיפור תמותה'!$C$1:$C$8743,0),IF($B$11="זכר",4,5)),1),0)</f>
        <v>0</v>
      </c>
      <c r="AA1070">
        <f t="shared" si="407"/>
        <v>0</v>
      </c>
      <c r="AB1070">
        <f t="shared" si="419"/>
        <v>0</v>
      </c>
      <c r="AC1070">
        <f>IF($B$15,_xlfn.IFNA(INDEX(תמותה!$A$1:$E$121,MATCH(U1070,תמותה!$A$1:A$121,0),IF($B$11="זכר",3,5)),1),0)</f>
        <v>0</v>
      </c>
      <c r="AD1070">
        <f t="shared" si="408"/>
        <v>0</v>
      </c>
      <c r="AE1070">
        <f t="shared" si="409"/>
        <v>0</v>
      </c>
      <c r="AF1070">
        <f t="shared" si="420"/>
        <v>0</v>
      </c>
      <c r="AG1070">
        <f t="shared" si="421"/>
        <v>0</v>
      </c>
      <c r="AH1070">
        <f t="shared" si="422"/>
        <v>0</v>
      </c>
      <c r="AI1070">
        <f t="shared" si="423"/>
        <v>0</v>
      </c>
      <c r="AJ1070">
        <f t="shared" si="424"/>
        <v>0</v>
      </c>
    </row>
    <row r="1071" spans="5:36" x14ac:dyDescent="0.2">
      <c r="E1071">
        <f t="shared" si="410"/>
        <v>0</v>
      </c>
      <c r="F1071">
        <f t="shared" si="400"/>
        <v>0</v>
      </c>
      <c r="G1071">
        <f t="shared" si="401"/>
        <v>0</v>
      </c>
      <c r="H1071">
        <f t="shared" si="402"/>
        <v>0</v>
      </c>
      <c r="I1071">
        <f t="shared" si="411"/>
        <v>0</v>
      </c>
      <c r="J1071">
        <f t="shared" si="412"/>
        <v>0</v>
      </c>
      <c r="K1071">
        <f t="shared" si="413"/>
        <v>0</v>
      </c>
      <c r="L1071">
        <f t="shared" si="414"/>
        <v>0</v>
      </c>
      <c r="M1071">
        <f t="shared" si="415"/>
        <v>0</v>
      </c>
      <c r="N1071">
        <f t="shared" si="416"/>
        <v>0</v>
      </c>
      <c r="O1071">
        <f>IF($B$14,_xlfn.IFNA(INDEX(תמותה!$A$1:$E$121,MATCH(F1071,תמותה!$A$1:A$121,0),IF($B$9="זכר",2,4)),1),0)</f>
        <v>0</v>
      </c>
      <c r="P1071">
        <f>IF($B$14,_xlfn.IFNA(INDEX('שיפור תמותה'!$A$1:$E$8743,MATCH(F1071&amp;G1071,'שיפור תמותה'!$C$1:$C$8743,0),IF($B$9="זכר",4,5)),1),0)</f>
        <v>0</v>
      </c>
      <c r="Q1071">
        <f>IF($B$14,_xlfn.IFNA(INDEX('שיפור תמותה'!$A$1:$E$8743,MATCH(F1071&amp;G1071-1,'שיפור תמותה'!$C$1:$C$8743,0),IF($B$9="זכר",4,5)),1),0)</f>
        <v>0</v>
      </c>
      <c r="R1071">
        <f t="shared" si="403"/>
        <v>0</v>
      </c>
      <c r="S1071">
        <f t="shared" si="404"/>
        <v>0</v>
      </c>
      <c r="T1071">
        <f t="shared" si="417"/>
        <v>0</v>
      </c>
      <c r="U1071">
        <f t="shared" si="405"/>
        <v>0</v>
      </c>
      <c r="V1071">
        <f t="shared" si="406"/>
        <v>0</v>
      </c>
      <c r="W1071">
        <f t="shared" si="418"/>
        <v>0</v>
      </c>
      <c r="X1071">
        <f>IF($B$15,_xlfn.IFNA(INDEX(תמותה!$A$1:$E$121,MATCH(U1071,תמותה!$A$1:A$121,0),IF($B$11="זכר",2,4)),1),0)</f>
        <v>0</v>
      </c>
      <c r="Y1071">
        <f>IF($B$15,_xlfn.IFNA(INDEX('שיפור תמותה'!$A$1:$E$8743,MATCH(U1071&amp;V1071,'שיפור תמותה'!$C$1:$C$8743,0),IF($B$11="זכר",4,5)),1),0)</f>
        <v>0</v>
      </c>
      <c r="Z1071">
        <f>IF($B$15,_xlfn.IFNA(INDEX('שיפור תמותה'!$A$1:$E$8743,MATCH(U1071&amp;V1071-1,'שיפור תמותה'!$C$1:$C$8743,0),IF($B$11="זכר",4,5)),1),0)</f>
        <v>0</v>
      </c>
      <c r="AA1071">
        <f t="shared" si="407"/>
        <v>0</v>
      </c>
      <c r="AB1071">
        <f t="shared" si="419"/>
        <v>0</v>
      </c>
      <c r="AC1071">
        <f>IF($B$15,_xlfn.IFNA(INDEX(תמותה!$A$1:$E$121,MATCH(U1071,תמותה!$A$1:A$121,0),IF($B$11="זכר",3,5)),1),0)</f>
        <v>0</v>
      </c>
      <c r="AD1071">
        <f t="shared" si="408"/>
        <v>0</v>
      </c>
      <c r="AE1071">
        <f t="shared" si="409"/>
        <v>0</v>
      </c>
      <c r="AF1071">
        <f t="shared" si="420"/>
        <v>0</v>
      </c>
      <c r="AG1071">
        <f t="shared" si="421"/>
        <v>0</v>
      </c>
      <c r="AH1071">
        <f t="shared" si="422"/>
        <v>0</v>
      </c>
      <c r="AI1071">
        <f t="shared" si="423"/>
        <v>0</v>
      </c>
      <c r="AJ1071">
        <f t="shared" si="424"/>
        <v>0</v>
      </c>
    </row>
    <row r="1072" spans="5:36" x14ac:dyDescent="0.2">
      <c r="E1072">
        <f t="shared" si="410"/>
        <v>0</v>
      </c>
      <c r="F1072">
        <f t="shared" si="400"/>
        <v>0</v>
      </c>
      <c r="G1072">
        <f t="shared" si="401"/>
        <v>0</v>
      </c>
      <c r="H1072">
        <f t="shared" si="402"/>
        <v>0</v>
      </c>
      <c r="I1072">
        <f t="shared" si="411"/>
        <v>0</v>
      </c>
      <c r="J1072">
        <f t="shared" si="412"/>
        <v>0</v>
      </c>
      <c r="K1072">
        <f t="shared" si="413"/>
        <v>0</v>
      </c>
      <c r="L1072">
        <f t="shared" si="414"/>
        <v>0</v>
      </c>
      <c r="M1072">
        <f t="shared" si="415"/>
        <v>0</v>
      </c>
      <c r="N1072">
        <f t="shared" si="416"/>
        <v>0</v>
      </c>
      <c r="O1072">
        <f>IF($B$14,_xlfn.IFNA(INDEX(תמותה!$A$1:$E$121,MATCH(F1072,תמותה!$A$1:A$121,0),IF($B$9="זכר",2,4)),1),0)</f>
        <v>0</v>
      </c>
      <c r="P1072">
        <f>IF($B$14,_xlfn.IFNA(INDEX('שיפור תמותה'!$A$1:$E$8743,MATCH(F1072&amp;G1072,'שיפור תמותה'!$C$1:$C$8743,0),IF($B$9="זכר",4,5)),1),0)</f>
        <v>0</v>
      </c>
      <c r="Q1072">
        <f>IF($B$14,_xlfn.IFNA(INDEX('שיפור תמותה'!$A$1:$E$8743,MATCH(F1072&amp;G1072-1,'שיפור תמותה'!$C$1:$C$8743,0),IF($B$9="זכר",4,5)),1),0)</f>
        <v>0</v>
      </c>
      <c r="R1072">
        <f t="shared" si="403"/>
        <v>0</v>
      </c>
      <c r="S1072">
        <f t="shared" si="404"/>
        <v>0</v>
      </c>
      <c r="T1072">
        <f t="shared" si="417"/>
        <v>0</v>
      </c>
      <c r="U1072">
        <f t="shared" si="405"/>
        <v>0</v>
      </c>
      <c r="V1072">
        <f t="shared" si="406"/>
        <v>0</v>
      </c>
      <c r="W1072">
        <f t="shared" si="418"/>
        <v>0</v>
      </c>
      <c r="X1072">
        <f>IF($B$15,_xlfn.IFNA(INDEX(תמותה!$A$1:$E$121,MATCH(U1072,תמותה!$A$1:A$121,0),IF($B$11="זכר",2,4)),1),0)</f>
        <v>0</v>
      </c>
      <c r="Y1072">
        <f>IF($B$15,_xlfn.IFNA(INDEX('שיפור תמותה'!$A$1:$E$8743,MATCH(U1072&amp;V1072,'שיפור תמותה'!$C$1:$C$8743,0),IF($B$11="זכר",4,5)),1),0)</f>
        <v>0</v>
      </c>
      <c r="Z1072">
        <f>IF($B$15,_xlfn.IFNA(INDEX('שיפור תמותה'!$A$1:$E$8743,MATCH(U1072&amp;V1072-1,'שיפור תמותה'!$C$1:$C$8743,0),IF($B$11="זכר",4,5)),1),0)</f>
        <v>0</v>
      </c>
      <c r="AA1072">
        <f t="shared" si="407"/>
        <v>0</v>
      </c>
      <c r="AB1072">
        <f t="shared" si="419"/>
        <v>0</v>
      </c>
      <c r="AC1072">
        <f>IF($B$15,_xlfn.IFNA(INDEX(תמותה!$A$1:$E$121,MATCH(U1072,תמותה!$A$1:A$121,0),IF($B$11="זכר",3,5)),1),0)</f>
        <v>0</v>
      </c>
      <c r="AD1072">
        <f t="shared" si="408"/>
        <v>0</v>
      </c>
      <c r="AE1072">
        <f t="shared" si="409"/>
        <v>0</v>
      </c>
      <c r="AF1072">
        <f t="shared" si="420"/>
        <v>0</v>
      </c>
      <c r="AG1072">
        <f t="shared" si="421"/>
        <v>0</v>
      </c>
      <c r="AH1072">
        <f t="shared" si="422"/>
        <v>0</v>
      </c>
      <c r="AI1072">
        <f t="shared" si="423"/>
        <v>0</v>
      </c>
      <c r="AJ1072">
        <f t="shared" si="424"/>
        <v>0</v>
      </c>
    </row>
    <row r="1073" spans="5:36" x14ac:dyDescent="0.2">
      <c r="E1073">
        <f t="shared" si="410"/>
        <v>0</v>
      </c>
      <c r="F1073">
        <f t="shared" si="400"/>
        <v>0</v>
      </c>
      <c r="G1073">
        <f t="shared" si="401"/>
        <v>0</v>
      </c>
      <c r="H1073">
        <f t="shared" si="402"/>
        <v>0</v>
      </c>
      <c r="I1073">
        <f t="shared" si="411"/>
        <v>0</v>
      </c>
      <c r="J1073">
        <f t="shared" si="412"/>
        <v>0</v>
      </c>
      <c r="K1073">
        <f t="shared" si="413"/>
        <v>0</v>
      </c>
      <c r="L1073">
        <f t="shared" si="414"/>
        <v>0</v>
      </c>
      <c r="M1073">
        <f t="shared" si="415"/>
        <v>0</v>
      </c>
      <c r="N1073">
        <f t="shared" si="416"/>
        <v>0</v>
      </c>
      <c r="O1073">
        <f>IF($B$14,_xlfn.IFNA(INDEX(תמותה!$A$1:$E$121,MATCH(F1073,תמותה!$A$1:A$121,0),IF($B$9="זכר",2,4)),1),0)</f>
        <v>0</v>
      </c>
      <c r="P1073">
        <f>IF($B$14,_xlfn.IFNA(INDEX('שיפור תמותה'!$A$1:$E$8743,MATCH(F1073&amp;G1073,'שיפור תמותה'!$C$1:$C$8743,0),IF($B$9="זכר",4,5)),1),0)</f>
        <v>0</v>
      </c>
      <c r="Q1073">
        <f>IF($B$14,_xlfn.IFNA(INDEX('שיפור תמותה'!$A$1:$E$8743,MATCH(F1073&amp;G1073-1,'שיפור תמותה'!$C$1:$C$8743,0),IF($B$9="זכר",4,5)),1),0)</f>
        <v>0</v>
      </c>
      <c r="R1073">
        <f t="shared" si="403"/>
        <v>0</v>
      </c>
      <c r="S1073">
        <f t="shared" si="404"/>
        <v>0</v>
      </c>
      <c r="T1073">
        <f t="shared" si="417"/>
        <v>0</v>
      </c>
      <c r="U1073">
        <f t="shared" si="405"/>
        <v>0</v>
      </c>
      <c r="V1073">
        <f t="shared" si="406"/>
        <v>0</v>
      </c>
      <c r="W1073">
        <f t="shared" si="418"/>
        <v>0</v>
      </c>
      <c r="X1073">
        <f>IF($B$15,_xlfn.IFNA(INDEX(תמותה!$A$1:$E$121,MATCH(U1073,תמותה!$A$1:A$121,0),IF($B$11="זכר",2,4)),1),0)</f>
        <v>0</v>
      </c>
      <c r="Y1073">
        <f>IF($B$15,_xlfn.IFNA(INDEX('שיפור תמותה'!$A$1:$E$8743,MATCH(U1073&amp;V1073,'שיפור תמותה'!$C$1:$C$8743,0),IF($B$11="זכר",4,5)),1),0)</f>
        <v>0</v>
      </c>
      <c r="Z1073">
        <f>IF($B$15,_xlfn.IFNA(INDEX('שיפור תמותה'!$A$1:$E$8743,MATCH(U1073&amp;V1073-1,'שיפור תמותה'!$C$1:$C$8743,0),IF($B$11="זכר",4,5)),1),0)</f>
        <v>0</v>
      </c>
      <c r="AA1073">
        <f t="shared" si="407"/>
        <v>0</v>
      </c>
      <c r="AB1073">
        <f t="shared" si="419"/>
        <v>0</v>
      </c>
      <c r="AC1073">
        <f>IF($B$15,_xlfn.IFNA(INDEX(תמותה!$A$1:$E$121,MATCH(U1073,תמותה!$A$1:A$121,0),IF($B$11="זכר",3,5)),1),0)</f>
        <v>0</v>
      </c>
      <c r="AD1073">
        <f t="shared" si="408"/>
        <v>0</v>
      </c>
      <c r="AE1073">
        <f t="shared" si="409"/>
        <v>0</v>
      </c>
      <c r="AF1073">
        <f t="shared" si="420"/>
        <v>0</v>
      </c>
      <c r="AG1073">
        <f t="shared" si="421"/>
        <v>0</v>
      </c>
      <c r="AH1073">
        <f t="shared" si="422"/>
        <v>0</v>
      </c>
      <c r="AI1073">
        <f t="shared" si="423"/>
        <v>0</v>
      </c>
      <c r="AJ1073">
        <f t="shared" si="424"/>
        <v>0</v>
      </c>
    </row>
    <row r="1074" spans="5:36" x14ac:dyDescent="0.2">
      <c r="E1074">
        <f t="shared" si="410"/>
        <v>0</v>
      </c>
      <c r="F1074">
        <f t="shared" si="400"/>
        <v>0</v>
      </c>
      <c r="G1074">
        <f t="shared" si="401"/>
        <v>0</v>
      </c>
      <c r="H1074">
        <f t="shared" si="402"/>
        <v>0</v>
      </c>
      <c r="I1074">
        <f t="shared" si="411"/>
        <v>0</v>
      </c>
      <c r="J1074">
        <f t="shared" si="412"/>
        <v>0</v>
      </c>
      <c r="K1074">
        <f t="shared" si="413"/>
        <v>0</v>
      </c>
      <c r="L1074">
        <f t="shared" si="414"/>
        <v>0</v>
      </c>
      <c r="M1074">
        <f t="shared" si="415"/>
        <v>0</v>
      </c>
      <c r="N1074">
        <f t="shared" si="416"/>
        <v>0</v>
      </c>
      <c r="O1074">
        <f>IF($B$14,_xlfn.IFNA(INDEX(תמותה!$A$1:$E$121,MATCH(F1074,תמותה!$A$1:A$121,0),IF($B$9="זכר",2,4)),1),0)</f>
        <v>0</v>
      </c>
      <c r="P1074">
        <f>IF($B$14,_xlfn.IFNA(INDEX('שיפור תמותה'!$A$1:$E$8743,MATCH(F1074&amp;G1074,'שיפור תמותה'!$C$1:$C$8743,0),IF($B$9="זכר",4,5)),1),0)</f>
        <v>0</v>
      </c>
      <c r="Q1074">
        <f>IF($B$14,_xlfn.IFNA(INDEX('שיפור תמותה'!$A$1:$E$8743,MATCH(F1074&amp;G1074-1,'שיפור תמותה'!$C$1:$C$8743,0),IF($B$9="זכר",4,5)),1),0)</f>
        <v>0</v>
      </c>
      <c r="R1074">
        <f t="shared" si="403"/>
        <v>0</v>
      </c>
      <c r="S1074">
        <f t="shared" si="404"/>
        <v>0</v>
      </c>
      <c r="T1074">
        <f t="shared" si="417"/>
        <v>0</v>
      </c>
      <c r="U1074">
        <f t="shared" si="405"/>
        <v>0</v>
      </c>
      <c r="V1074">
        <f t="shared" si="406"/>
        <v>0</v>
      </c>
      <c r="W1074">
        <f t="shared" si="418"/>
        <v>0</v>
      </c>
      <c r="X1074">
        <f>IF($B$15,_xlfn.IFNA(INDEX(תמותה!$A$1:$E$121,MATCH(U1074,תמותה!$A$1:A$121,0),IF($B$11="זכר",2,4)),1),0)</f>
        <v>0</v>
      </c>
      <c r="Y1074">
        <f>IF($B$15,_xlfn.IFNA(INDEX('שיפור תמותה'!$A$1:$E$8743,MATCH(U1074&amp;V1074,'שיפור תמותה'!$C$1:$C$8743,0),IF($B$11="זכר",4,5)),1),0)</f>
        <v>0</v>
      </c>
      <c r="Z1074">
        <f>IF($B$15,_xlfn.IFNA(INDEX('שיפור תמותה'!$A$1:$E$8743,MATCH(U1074&amp;V1074-1,'שיפור תמותה'!$C$1:$C$8743,0),IF($B$11="זכר",4,5)),1),0)</f>
        <v>0</v>
      </c>
      <c r="AA1074">
        <f t="shared" si="407"/>
        <v>0</v>
      </c>
      <c r="AB1074">
        <f t="shared" si="419"/>
        <v>0</v>
      </c>
      <c r="AC1074">
        <f>IF($B$15,_xlfn.IFNA(INDEX(תמותה!$A$1:$E$121,MATCH(U1074,תמותה!$A$1:A$121,0),IF($B$11="זכר",3,5)),1),0)</f>
        <v>0</v>
      </c>
      <c r="AD1074">
        <f t="shared" si="408"/>
        <v>0</v>
      </c>
      <c r="AE1074">
        <f t="shared" si="409"/>
        <v>0</v>
      </c>
      <c r="AF1074">
        <f t="shared" si="420"/>
        <v>0</v>
      </c>
      <c r="AG1074">
        <f t="shared" si="421"/>
        <v>0</v>
      </c>
      <c r="AH1074">
        <f t="shared" si="422"/>
        <v>0</v>
      </c>
      <c r="AI1074">
        <f t="shared" si="423"/>
        <v>0</v>
      </c>
      <c r="AJ1074">
        <f t="shared" si="424"/>
        <v>0</v>
      </c>
    </row>
    <row r="1075" spans="5:36" x14ac:dyDescent="0.2">
      <c r="E1075">
        <f t="shared" si="410"/>
        <v>0</v>
      </c>
      <c r="F1075">
        <f t="shared" si="400"/>
        <v>0</v>
      </c>
      <c r="G1075">
        <f t="shared" si="401"/>
        <v>0</v>
      </c>
      <c r="H1075">
        <f t="shared" si="402"/>
        <v>0</v>
      </c>
      <c r="I1075">
        <f t="shared" si="411"/>
        <v>0</v>
      </c>
      <c r="J1075">
        <f t="shared" si="412"/>
        <v>0</v>
      </c>
      <c r="K1075">
        <f t="shared" si="413"/>
        <v>0</v>
      </c>
      <c r="L1075">
        <f t="shared" si="414"/>
        <v>0</v>
      </c>
      <c r="M1075">
        <f t="shared" si="415"/>
        <v>0</v>
      </c>
      <c r="N1075">
        <f t="shared" si="416"/>
        <v>0</v>
      </c>
      <c r="O1075">
        <f>IF($B$14,_xlfn.IFNA(INDEX(תמותה!$A$1:$E$121,MATCH(F1075,תמותה!$A$1:A$121,0),IF($B$9="זכר",2,4)),1),0)</f>
        <v>0</v>
      </c>
      <c r="P1075">
        <f>IF($B$14,_xlfn.IFNA(INDEX('שיפור תמותה'!$A$1:$E$8743,MATCH(F1075&amp;G1075,'שיפור תמותה'!$C$1:$C$8743,0),IF($B$9="זכר",4,5)),1),0)</f>
        <v>0</v>
      </c>
      <c r="Q1075">
        <f>IF($B$14,_xlfn.IFNA(INDEX('שיפור תמותה'!$A$1:$E$8743,MATCH(F1075&amp;G1075-1,'שיפור תמותה'!$C$1:$C$8743,0),IF($B$9="זכר",4,5)),1),0)</f>
        <v>0</v>
      </c>
      <c r="R1075">
        <f t="shared" si="403"/>
        <v>0</v>
      </c>
      <c r="S1075">
        <f t="shared" si="404"/>
        <v>0</v>
      </c>
      <c r="T1075">
        <f t="shared" si="417"/>
        <v>0</v>
      </c>
      <c r="U1075">
        <f t="shared" si="405"/>
        <v>0</v>
      </c>
      <c r="V1075">
        <f t="shared" si="406"/>
        <v>0</v>
      </c>
      <c r="W1075">
        <f t="shared" si="418"/>
        <v>0</v>
      </c>
      <c r="X1075">
        <f>IF($B$15,_xlfn.IFNA(INDEX(תמותה!$A$1:$E$121,MATCH(U1075,תמותה!$A$1:A$121,0),IF($B$11="זכר",2,4)),1),0)</f>
        <v>0</v>
      </c>
      <c r="Y1075">
        <f>IF($B$15,_xlfn.IFNA(INDEX('שיפור תמותה'!$A$1:$E$8743,MATCH(U1075&amp;V1075,'שיפור תמותה'!$C$1:$C$8743,0),IF($B$11="זכר",4,5)),1),0)</f>
        <v>0</v>
      </c>
      <c r="Z1075">
        <f>IF($B$15,_xlfn.IFNA(INDEX('שיפור תמותה'!$A$1:$E$8743,MATCH(U1075&amp;V1075-1,'שיפור תמותה'!$C$1:$C$8743,0),IF($B$11="זכר",4,5)),1),0)</f>
        <v>0</v>
      </c>
      <c r="AA1075">
        <f t="shared" si="407"/>
        <v>0</v>
      </c>
      <c r="AB1075">
        <f t="shared" si="419"/>
        <v>0</v>
      </c>
      <c r="AC1075">
        <f>IF($B$15,_xlfn.IFNA(INDEX(תמותה!$A$1:$E$121,MATCH(U1075,תמותה!$A$1:A$121,0),IF($B$11="זכר",3,5)),1),0)</f>
        <v>0</v>
      </c>
      <c r="AD1075">
        <f t="shared" si="408"/>
        <v>0</v>
      </c>
      <c r="AE1075">
        <f t="shared" si="409"/>
        <v>0</v>
      </c>
      <c r="AF1075">
        <f t="shared" si="420"/>
        <v>0</v>
      </c>
      <c r="AG1075">
        <f t="shared" si="421"/>
        <v>0</v>
      </c>
      <c r="AH1075">
        <f t="shared" si="422"/>
        <v>0</v>
      </c>
      <c r="AI1075">
        <f t="shared" si="423"/>
        <v>0</v>
      </c>
      <c r="AJ1075">
        <f t="shared" si="424"/>
        <v>0</v>
      </c>
    </row>
    <row r="1076" spans="5:36" x14ac:dyDescent="0.2">
      <c r="E1076">
        <f t="shared" si="410"/>
        <v>0</v>
      </c>
      <c r="F1076">
        <f t="shared" si="400"/>
        <v>0</v>
      </c>
      <c r="G1076">
        <f t="shared" si="401"/>
        <v>0</v>
      </c>
      <c r="H1076">
        <f t="shared" si="402"/>
        <v>0</v>
      </c>
      <c r="I1076">
        <f t="shared" si="411"/>
        <v>0</v>
      </c>
      <c r="J1076">
        <f t="shared" si="412"/>
        <v>0</v>
      </c>
      <c r="K1076">
        <f t="shared" si="413"/>
        <v>0</v>
      </c>
      <c r="L1076">
        <f t="shared" si="414"/>
        <v>0</v>
      </c>
      <c r="M1076">
        <f t="shared" si="415"/>
        <v>0</v>
      </c>
      <c r="N1076">
        <f t="shared" si="416"/>
        <v>0</v>
      </c>
      <c r="O1076">
        <f>IF($B$14,_xlfn.IFNA(INDEX(תמותה!$A$1:$E$121,MATCH(F1076,תמותה!$A$1:A$121,0),IF($B$9="זכר",2,4)),1),0)</f>
        <v>0</v>
      </c>
      <c r="P1076">
        <f>IF($B$14,_xlfn.IFNA(INDEX('שיפור תמותה'!$A$1:$E$8743,MATCH(F1076&amp;G1076,'שיפור תמותה'!$C$1:$C$8743,0),IF($B$9="זכר",4,5)),1),0)</f>
        <v>0</v>
      </c>
      <c r="Q1076">
        <f>IF($B$14,_xlfn.IFNA(INDEX('שיפור תמותה'!$A$1:$E$8743,MATCH(F1076&amp;G1076-1,'שיפור תמותה'!$C$1:$C$8743,0),IF($B$9="זכר",4,5)),1),0)</f>
        <v>0</v>
      </c>
      <c r="R1076">
        <f t="shared" si="403"/>
        <v>0</v>
      </c>
      <c r="S1076">
        <f t="shared" si="404"/>
        <v>0</v>
      </c>
      <c r="T1076">
        <f t="shared" si="417"/>
        <v>0</v>
      </c>
      <c r="U1076">
        <f t="shared" si="405"/>
        <v>0</v>
      </c>
      <c r="V1076">
        <f t="shared" si="406"/>
        <v>0</v>
      </c>
      <c r="W1076">
        <f t="shared" si="418"/>
        <v>0</v>
      </c>
      <c r="X1076">
        <f>IF($B$15,_xlfn.IFNA(INDEX(תמותה!$A$1:$E$121,MATCH(U1076,תמותה!$A$1:A$121,0),IF($B$11="זכר",2,4)),1),0)</f>
        <v>0</v>
      </c>
      <c r="Y1076">
        <f>IF($B$15,_xlfn.IFNA(INDEX('שיפור תמותה'!$A$1:$E$8743,MATCH(U1076&amp;V1076,'שיפור תמותה'!$C$1:$C$8743,0),IF($B$11="זכר",4,5)),1),0)</f>
        <v>0</v>
      </c>
      <c r="Z1076">
        <f>IF($B$15,_xlfn.IFNA(INDEX('שיפור תמותה'!$A$1:$E$8743,MATCH(U1076&amp;V1076-1,'שיפור תמותה'!$C$1:$C$8743,0),IF($B$11="זכר",4,5)),1),0)</f>
        <v>0</v>
      </c>
      <c r="AA1076">
        <f t="shared" si="407"/>
        <v>0</v>
      </c>
      <c r="AB1076">
        <f t="shared" si="419"/>
        <v>0</v>
      </c>
      <c r="AC1076">
        <f>IF($B$15,_xlfn.IFNA(INDEX(תמותה!$A$1:$E$121,MATCH(U1076,תמותה!$A$1:A$121,0),IF($B$11="זכר",3,5)),1),0)</f>
        <v>0</v>
      </c>
      <c r="AD1076">
        <f t="shared" si="408"/>
        <v>0</v>
      </c>
      <c r="AE1076">
        <f t="shared" si="409"/>
        <v>0</v>
      </c>
      <c r="AF1076">
        <f t="shared" si="420"/>
        <v>0</v>
      </c>
      <c r="AG1076">
        <f t="shared" si="421"/>
        <v>0</v>
      </c>
      <c r="AH1076">
        <f t="shared" si="422"/>
        <v>0</v>
      </c>
      <c r="AI1076">
        <f t="shared" si="423"/>
        <v>0</v>
      </c>
      <c r="AJ1076">
        <f t="shared" si="424"/>
        <v>0</v>
      </c>
    </row>
    <row r="1077" spans="5:36" x14ac:dyDescent="0.2">
      <c r="E1077">
        <f t="shared" si="410"/>
        <v>0</v>
      </c>
      <c r="F1077">
        <f t="shared" si="400"/>
        <v>0</v>
      </c>
      <c r="G1077">
        <f t="shared" si="401"/>
        <v>0</v>
      </c>
      <c r="H1077">
        <f t="shared" si="402"/>
        <v>0</v>
      </c>
      <c r="I1077">
        <f t="shared" si="411"/>
        <v>0</v>
      </c>
      <c r="J1077">
        <f t="shared" si="412"/>
        <v>0</v>
      </c>
      <c r="K1077">
        <f t="shared" si="413"/>
        <v>0</v>
      </c>
      <c r="L1077">
        <f t="shared" si="414"/>
        <v>0</v>
      </c>
      <c r="M1077">
        <f t="shared" si="415"/>
        <v>0</v>
      </c>
      <c r="N1077">
        <f t="shared" si="416"/>
        <v>0</v>
      </c>
      <c r="O1077">
        <f>IF($B$14,_xlfn.IFNA(INDEX(תמותה!$A$1:$E$121,MATCH(F1077,תמותה!$A$1:A$121,0),IF($B$9="זכר",2,4)),1),0)</f>
        <v>0</v>
      </c>
      <c r="P1077">
        <f>IF($B$14,_xlfn.IFNA(INDEX('שיפור תמותה'!$A$1:$E$8743,MATCH(F1077&amp;G1077,'שיפור תמותה'!$C$1:$C$8743,0),IF($B$9="זכר",4,5)),1),0)</f>
        <v>0</v>
      </c>
      <c r="Q1077">
        <f>IF($B$14,_xlfn.IFNA(INDEX('שיפור תמותה'!$A$1:$E$8743,MATCH(F1077&amp;G1077-1,'שיפור תמותה'!$C$1:$C$8743,0),IF($B$9="זכר",4,5)),1),0)</f>
        <v>0</v>
      </c>
      <c r="R1077">
        <f t="shared" si="403"/>
        <v>0</v>
      </c>
      <c r="S1077">
        <f t="shared" si="404"/>
        <v>0</v>
      </c>
      <c r="T1077">
        <f t="shared" si="417"/>
        <v>0</v>
      </c>
      <c r="U1077">
        <f t="shared" si="405"/>
        <v>0</v>
      </c>
      <c r="V1077">
        <f t="shared" si="406"/>
        <v>0</v>
      </c>
      <c r="W1077">
        <f t="shared" si="418"/>
        <v>0</v>
      </c>
      <c r="X1077">
        <f>IF($B$15,_xlfn.IFNA(INDEX(תמותה!$A$1:$E$121,MATCH(U1077,תמותה!$A$1:A$121,0),IF($B$11="זכר",2,4)),1),0)</f>
        <v>0</v>
      </c>
      <c r="Y1077">
        <f>IF($B$15,_xlfn.IFNA(INDEX('שיפור תמותה'!$A$1:$E$8743,MATCH(U1077&amp;V1077,'שיפור תמותה'!$C$1:$C$8743,0),IF($B$11="זכר",4,5)),1),0)</f>
        <v>0</v>
      </c>
      <c r="Z1077">
        <f>IF($B$15,_xlfn.IFNA(INDEX('שיפור תמותה'!$A$1:$E$8743,MATCH(U1077&amp;V1077-1,'שיפור תמותה'!$C$1:$C$8743,0),IF($B$11="זכר",4,5)),1),0)</f>
        <v>0</v>
      </c>
      <c r="AA1077">
        <f t="shared" si="407"/>
        <v>0</v>
      </c>
      <c r="AB1077">
        <f t="shared" si="419"/>
        <v>0</v>
      </c>
      <c r="AC1077">
        <f>IF($B$15,_xlfn.IFNA(INDEX(תמותה!$A$1:$E$121,MATCH(U1077,תמותה!$A$1:A$121,0),IF($B$11="זכר",3,5)),1),0)</f>
        <v>0</v>
      </c>
      <c r="AD1077">
        <f t="shared" si="408"/>
        <v>0</v>
      </c>
      <c r="AE1077">
        <f t="shared" si="409"/>
        <v>0</v>
      </c>
      <c r="AF1077">
        <f t="shared" si="420"/>
        <v>0</v>
      </c>
      <c r="AG1077">
        <f t="shared" si="421"/>
        <v>0</v>
      </c>
      <c r="AH1077">
        <f t="shared" si="422"/>
        <v>0</v>
      </c>
      <c r="AI1077">
        <f t="shared" si="423"/>
        <v>0</v>
      </c>
      <c r="AJ1077">
        <f t="shared" si="424"/>
        <v>0</v>
      </c>
    </row>
    <row r="1078" spans="5:36" x14ac:dyDescent="0.2">
      <c r="E1078">
        <f t="shared" si="410"/>
        <v>0</v>
      </c>
      <c r="F1078">
        <f t="shared" si="400"/>
        <v>0</v>
      </c>
      <c r="G1078">
        <f t="shared" si="401"/>
        <v>0</v>
      </c>
      <c r="H1078">
        <f t="shared" si="402"/>
        <v>0</v>
      </c>
      <c r="I1078">
        <f t="shared" si="411"/>
        <v>0</v>
      </c>
      <c r="J1078">
        <f t="shared" si="412"/>
        <v>0</v>
      </c>
      <c r="K1078">
        <f t="shared" si="413"/>
        <v>0</v>
      </c>
      <c r="L1078">
        <f t="shared" si="414"/>
        <v>0</v>
      </c>
      <c r="M1078">
        <f t="shared" si="415"/>
        <v>0</v>
      </c>
      <c r="N1078">
        <f t="shared" si="416"/>
        <v>0</v>
      </c>
      <c r="O1078">
        <f>IF($B$14,_xlfn.IFNA(INDEX(תמותה!$A$1:$E$121,MATCH(F1078,תמותה!$A$1:A$121,0),IF($B$9="זכר",2,4)),1),0)</f>
        <v>0</v>
      </c>
      <c r="P1078">
        <f>IF($B$14,_xlfn.IFNA(INDEX('שיפור תמותה'!$A$1:$E$8743,MATCH(F1078&amp;G1078,'שיפור תמותה'!$C$1:$C$8743,0),IF($B$9="זכר",4,5)),1),0)</f>
        <v>0</v>
      </c>
      <c r="Q1078">
        <f>IF($B$14,_xlfn.IFNA(INDEX('שיפור תמותה'!$A$1:$E$8743,MATCH(F1078&amp;G1078-1,'שיפור תמותה'!$C$1:$C$8743,0),IF($B$9="זכר",4,5)),1),0)</f>
        <v>0</v>
      </c>
      <c r="R1078">
        <f t="shared" si="403"/>
        <v>0</v>
      </c>
      <c r="S1078">
        <f t="shared" si="404"/>
        <v>0</v>
      </c>
      <c r="T1078">
        <f t="shared" si="417"/>
        <v>0</v>
      </c>
      <c r="U1078">
        <f t="shared" si="405"/>
        <v>0</v>
      </c>
      <c r="V1078">
        <f t="shared" si="406"/>
        <v>0</v>
      </c>
      <c r="W1078">
        <f t="shared" si="418"/>
        <v>0</v>
      </c>
      <c r="X1078">
        <f>IF($B$15,_xlfn.IFNA(INDEX(תמותה!$A$1:$E$121,MATCH(U1078,תמותה!$A$1:A$121,0),IF($B$11="זכר",2,4)),1),0)</f>
        <v>0</v>
      </c>
      <c r="Y1078">
        <f>IF($B$15,_xlfn.IFNA(INDEX('שיפור תמותה'!$A$1:$E$8743,MATCH(U1078&amp;V1078,'שיפור תמותה'!$C$1:$C$8743,0),IF($B$11="זכר",4,5)),1),0)</f>
        <v>0</v>
      </c>
      <c r="Z1078">
        <f>IF($B$15,_xlfn.IFNA(INDEX('שיפור תמותה'!$A$1:$E$8743,MATCH(U1078&amp;V1078-1,'שיפור תמותה'!$C$1:$C$8743,0),IF($B$11="זכר",4,5)),1),0)</f>
        <v>0</v>
      </c>
      <c r="AA1078">
        <f t="shared" si="407"/>
        <v>0</v>
      </c>
      <c r="AB1078">
        <f t="shared" si="419"/>
        <v>0</v>
      </c>
      <c r="AC1078">
        <f>IF($B$15,_xlfn.IFNA(INDEX(תמותה!$A$1:$E$121,MATCH(U1078,תמותה!$A$1:A$121,0),IF($B$11="זכר",3,5)),1),0)</f>
        <v>0</v>
      </c>
      <c r="AD1078">
        <f t="shared" si="408"/>
        <v>0</v>
      </c>
      <c r="AE1078">
        <f t="shared" si="409"/>
        <v>0</v>
      </c>
      <c r="AF1078">
        <f t="shared" si="420"/>
        <v>0</v>
      </c>
      <c r="AG1078">
        <f t="shared" si="421"/>
        <v>0</v>
      </c>
      <c r="AH1078">
        <f t="shared" si="422"/>
        <v>0</v>
      </c>
      <c r="AI1078">
        <f t="shared" si="423"/>
        <v>0</v>
      </c>
      <c r="AJ1078">
        <f t="shared" si="424"/>
        <v>0</v>
      </c>
    </row>
    <row r="1079" spans="5:36" x14ac:dyDescent="0.2">
      <c r="E1079">
        <f t="shared" si="410"/>
        <v>0</v>
      </c>
      <c r="F1079">
        <f t="shared" si="400"/>
        <v>0</v>
      </c>
      <c r="G1079">
        <f t="shared" si="401"/>
        <v>0</v>
      </c>
      <c r="H1079">
        <f t="shared" si="402"/>
        <v>0</v>
      </c>
      <c r="I1079">
        <f t="shared" si="411"/>
        <v>0</v>
      </c>
      <c r="J1079">
        <f t="shared" si="412"/>
        <v>0</v>
      </c>
      <c r="K1079">
        <f t="shared" si="413"/>
        <v>0</v>
      </c>
      <c r="L1079">
        <f t="shared" si="414"/>
        <v>0</v>
      </c>
      <c r="M1079">
        <f t="shared" si="415"/>
        <v>0</v>
      </c>
      <c r="N1079">
        <f t="shared" si="416"/>
        <v>0</v>
      </c>
      <c r="O1079">
        <f>IF($B$14,_xlfn.IFNA(INDEX(תמותה!$A$1:$E$121,MATCH(F1079,תמותה!$A$1:A$121,0),IF($B$9="זכר",2,4)),1),0)</f>
        <v>0</v>
      </c>
      <c r="P1079">
        <f>IF($B$14,_xlfn.IFNA(INDEX('שיפור תמותה'!$A$1:$E$8743,MATCH(F1079&amp;G1079,'שיפור תמותה'!$C$1:$C$8743,0),IF($B$9="זכר",4,5)),1),0)</f>
        <v>0</v>
      </c>
      <c r="Q1079">
        <f>IF($B$14,_xlfn.IFNA(INDEX('שיפור תמותה'!$A$1:$E$8743,MATCH(F1079&amp;G1079-1,'שיפור תמותה'!$C$1:$C$8743,0),IF($B$9="זכר",4,5)),1),0)</f>
        <v>0</v>
      </c>
      <c r="R1079">
        <f t="shared" si="403"/>
        <v>0</v>
      </c>
      <c r="S1079">
        <f t="shared" si="404"/>
        <v>0</v>
      </c>
      <c r="T1079">
        <f t="shared" si="417"/>
        <v>0</v>
      </c>
      <c r="U1079">
        <f t="shared" si="405"/>
        <v>0</v>
      </c>
      <c r="V1079">
        <f t="shared" si="406"/>
        <v>0</v>
      </c>
      <c r="W1079">
        <f t="shared" si="418"/>
        <v>0</v>
      </c>
      <c r="X1079">
        <f>IF($B$15,_xlfn.IFNA(INDEX(תמותה!$A$1:$E$121,MATCH(U1079,תמותה!$A$1:A$121,0),IF($B$11="זכר",2,4)),1),0)</f>
        <v>0</v>
      </c>
      <c r="Y1079">
        <f>IF($B$15,_xlfn.IFNA(INDEX('שיפור תמותה'!$A$1:$E$8743,MATCH(U1079&amp;V1079,'שיפור תמותה'!$C$1:$C$8743,0),IF($B$11="זכר",4,5)),1),0)</f>
        <v>0</v>
      </c>
      <c r="Z1079">
        <f>IF($B$15,_xlfn.IFNA(INDEX('שיפור תמותה'!$A$1:$E$8743,MATCH(U1079&amp;V1079-1,'שיפור תמותה'!$C$1:$C$8743,0),IF($B$11="זכר",4,5)),1),0)</f>
        <v>0</v>
      </c>
      <c r="AA1079">
        <f t="shared" si="407"/>
        <v>0</v>
      </c>
      <c r="AB1079">
        <f t="shared" si="419"/>
        <v>0</v>
      </c>
      <c r="AC1079">
        <f>IF($B$15,_xlfn.IFNA(INDEX(תמותה!$A$1:$E$121,MATCH(U1079,תמותה!$A$1:A$121,0),IF($B$11="זכר",3,5)),1),0)</f>
        <v>0</v>
      </c>
      <c r="AD1079">
        <f t="shared" si="408"/>
        <v>0</v>
      </c>
      <c r="AE1079">
        <f t="shared" si="409"/>
        <v>0</v>
      </c>
      <c r="AF1079">
        <f t="shared" si="420"/>
        <v>0</v>
      </c>
      <c r="AG1079">
        <f t="shared" si="421"/>
        <v>0</v>
      </c>
      <c r="AH1079">
        <f t="shared" si="422"/>
        <v>0</v>
      </c>
      <c r="AI1079">
        <f t="shared" si="423"/>
        <v>0</v>
      </c>
      <c r="AJ1079">
        <f t="shared" si="424"/>
        <v>0</v>
      </c>
    </row>
    <row r="1080" spans="5:36" x14ac:dyDescent="0.2">
      <c r="E1080">
        <f t="shared" si="410"/>
        <v>0</v>
      </c>
      <c r="F1080">
        <f t="shared" si="400"/>
        <v>0</v>
      </c>
      <c r="G1080">
        <f t="shared" si="401"/>
        <v>0</v>
      </c>
      <c r="H1080">
        <f t="shared" si="402"/>
        <v>0</v>
      </c>
      <c r="I1080">
        <f t="shared" si="411"/>
        <v>0</v>
      </c>
      <c r="J1080">
        <f t="shared" si="412"/>
        <v>0</v>
      </c>
      <c r="K1080">
        <f t="shared" si="413"/>
        <v>0</v>
      </c>
      <c r="L1080">
        <f t="shared" si="414"/>
        <v>0</v>
      </c>
      <c r="M1080">
        <f t="shared" si="415"/>
        <v>0</v>
      </c>
      <c r="N1080">
        <f t="shared" si="416"/>
        <v>0</v>
      </c>
      <c r="O1080">
        <f>IF($B$14,_xlfn.IFNA(INDEX(תמותה!$A$1:$E$121,MATCH(F1080,תמותה!$A$1:A$121,0),IF($B$9="זכר",2,4)),1),0)</f>
        <v>0</v>
      </c>
      <c r="P1080">
        <f>IF($B$14,_xlfn.IFNA(INDEX('שיפור תמותה'!$A$1:$E$8743,MATCH(F1080&amp;G1080,'שיפור תמותה'!$C$1:$C$8743,0),IF($B$9="זכר",4,5)),1),0)</f>
        <v>0</v>
      </c>
      <c r="Q1080">
        <f>IF($B$14,_xlfn.IFNA(INDEX('שיפור תמותה'!$A$1:$E$8743,MATCH(F1080&amp;G1080-1,'שיפור תמותה'!$C$1:$C$8743,0),IF($B$9="זכר",4,5)),1),0)</f>
        <v>0</v>
      </c>
      <c r="R1080">
        <f t="shared" si="403"/>
        <v>0</v>
      </c>
      <c r="S1080">
        <f t="shared" si="404"/>
        <v>0</v>
      </c>
      <c r="T1080">
        <f t="shared" si="417"/>
        <v>0</v>
      </c>
      <c r="U1080">
        <f t="shared" si="405"/>
        <v>0</v>
      </c>
      <c r="V1080">
        <f t="shared" si="406"/>
        <v>0</v>
      </c>
      <c r="W1080">
        <f t="shared" si="418"/>
        <v>0</v>
      </c>
      <c r="X1080">
        <f>IF($B$15,_xlfn.IFNA(INDEX(תמותה!$A$1:$E$121,MATCH(U1080,תמותה!$A$1:A$121,0),IF($B$11="זכר",2,4)),1),0)</f>
        <v>0</v>
      </c>
      <c r="Y1080">
        <f>IF($B$15,_xlfn.IFNA(INDEX('שיפור תמותה'!$A$1:$E$8743,MATCH(U1080&amp;V1080,'שיפור תמותה'!$C$1:$C$8743,0),IF($B$11="זכר",4,5)),1),0)</f>
        <v>0</v>
      </c>
      <c r="Z1080">
        <f>IF($B$15,_xlfn.IFNA(INDEX('שיפור תמותה'!$A$1:$E$8743,MATCH(U1080&amp;V1080-1,'שיפור תמותה'!$C$1:$C$8743,0),IF($B$11="זכר",4,5)),1),0)</f>
        <v>0</v>
      </c>
      <c r="AA1080">
        <f t="shared" si="407"/>
        <v>0</v>
      </c>
      <c r="AB1080">
        <f t="shared" si="419"/>
        <v>0</v>
      </c>
      <c r="AC1080">
        <f>IF($B$15,_xlfn.IFNA(INDEX(תמותה!$A$1:$E$121,MATCH(U1080,תמותה!$A$1:A$121,0),IF($B$11="זכר",3,5)),1),0)</f>
        <v>0</v>
      </c>
      <c r="AD1080">
        <f t="shared" si="408"/>
        <v>0</v>
      </c>
      <c r="AE1080">
        <f t="shared" si="409"/>
        <v>0</v>
      </c>
      <c r="AF1080">
        <f t="shared" si="420"/>
        <v>0</v>
      </c>
      <c r="AG1080">
        <f t="shared" si="421"/>
        <v>0</v>
      </c>
      <c r="AH1080">
        <f t="shared" si="422"/>
        <v>0</v>
      </c>
      <c r="AI1080">
        <f t="shared" si="423"/>
        <v>0</v>
      </c>
      <c r="AJ1080">
        <f t="shared" si="424"/>
        <v>0</v>
      </c>
    </row>
    <row r="1081" spans="5:36" x14ac:dyDescent="0.2">
      <c r="E1081">
        <f t="shared" si="410"/>
        <v>0</v>
      </c>
      <c r="F1081">
        <f t="shared" si="400"/>
        <v>0</v>
      </c>
      <c r="G1081">
        <f t="shared" si="401"/>
        <v>0</v>
      </c>
      <c r="H1081">
        <f t="shared" si="402"/>
        <v>0</v>
      </c>
      <c r="I1081">
        <f t="shared" si="411"/>
        <v>0</v>
      </c>
      <c r="J1081">
        <f t="shared" si="412"/>
        <v>0</v>
      </c>
      <c r="K1081">
        <f t="shared" si="413"/>
        <v>0</v>
      </c>
      <c r="L1081">
        <f t="shared" si="414"/>
        <v>0</v>
      </c>
      <c r="M1081">
        <f t="shared" si="415"/>
        <v>0</v>
      </c>
      <c r="N1081">
        <f t="shared" si="416"/>
        <v>0</v>
      </c>
      <c r="O1081">
        <f>IF($B$14,_xlfn.IFNA(INDEX(תמותה!$A$1:$E$121,MATCH(F1081,תמותה!$A$1:A$121,0),IF($B$9="זכר",2,4)),1),0)</f>
        <v>0</v>
      </c>
      <c r="P1081">
        <f>IF($B$14,_xlfn.IFNA(INDEX('שיפור תמותה'!$A$1:$E$8743,MATCH(F1081&amp;G1081,'שיפור תמותה'!$C$1:$C$8743,0),IF($B$9="זכר",4,5)),1),0)</f>
        <v>0</v>
      </c>
      <c r="Q1081">
        <f>IF($B$14,_xlfn.IFNA(INDEX('שיפור תמותה'!$A$1:$E$8743,MATCH(F1081&amp;G1081-1,'שיפור תמותה'!$C$1:$C$8743,0),IF($B$9="זכר",4,5)),1),0)</f>
        <v>0</v>
      </c>
      <c r="R1081">
        <f t="shared" si="403"/>
        <v>0</v>
      </c>
      <c r="S1081">
        <f t="shared" si="404"/>
        <v>0</v>
      </c>
      <c r="T1081">
        <f t="shared" si="417"/>
        <v>0</v>
      </c>
      <c r="U1081">
        <f t="shared" si="405"/>
        <v>0</v>
      </c>
      <c r="V1081">
        <f t="shared" si="406"/>
        <v>0</v>
      </c>
      <c r="W1081">
        <f t="shared" si="418"/>
        <v>0</v>
      </c>
      <c r="X1081">
        <f>IF($B$15,_xlfn.IFNA(INDEX(תמותה!$A$1:$E$121,MATCH(U1081,תמותה!$A$1:A$121,0),IF($B$11="זכר",2,4)),1),0)</f>
        <v>0</v>
      </c>
      <c r="Y1081">
        <f>IF($B$15,_xlfn.IFNA(INDEX('שיפור תמותה'!$A$1:$E$8743,MATCH(U1081&amp;V1081,'שיפור תמותה'!$C$1:$C$8743,0),IF($B$11="זכר",4,5)),1),0)</f>
        <v>0</v>
      </c>
      <c r="Z1081">
        <f>IF($B$15,_xlfn.IFNA(INDEX('שיפור תמותה'!$A$1:$E$8743,MATCH(U1081&amp;V1081-1,'שיפור תמותה'!$C$1:$C$8743,0),IF($B$11="זכר",4,5)),1),0)</f>
        <v>0</v>
      </c>
      <c r="AA1081">
        <f t="shared" si="407"/>
        <v>0</v>
      </c>
      <c r="AB1081">
        <f t="shared" si="419"/>
        <v>0</v>
      </c>
      <c r="AC1081">
        <f>IF($B$15,_xlfn.IFNA(INDEX(תמותה!$A$1:$E$121,MATCH(U1081,תמותה!$A$1:A$121,0),IF($B$11="זכר",3,5)),1),0)</f>
        <v>0</v>
      </c>
      <c r="AD1081">
        <f t="shared" si="408"/>
        <v>0</v>
      </c>
      <c r="AE1081">
        <f t="shared" si="409"/>
        <v>0</v>
      </c>
      <c r="AF1081">
        <f t="shared" si="420"/>
        <v>0</v>
      </c>
      <c r="AG1081">
        <f t="shared" si="421"/>
        <v>0</v>
      </c>
      <c r="AH1081">
        <f t="shared" si="422"/>
        <v>0</v>
      </c>
      <c r="AI1081">
        <f t="shared" si="423"/>
        <v>0</v>
      </c>
      <c r="AJ1081">
        <f t="shared" si="424"/>
        <v>0</v>
      </c>
    </row>
    <row r="1082" spans="5:36" x14ac:dyDescent="0.2">
      <c r="E1082">
        <f t="shared" si="410"/>
        <v>0</v>
      </c>
      <c r="F1082">
        <f t="shared" si="400"/>
        <v>0</v>
      </c>
      <c r="G1082">
        <f t="shared" si="401"/>
        <v>0</v>
      </c>
      <c r="H1082">
        <f t="shared" si="402"/>
        <v>0</v>
      </c>
      <c r="I1082">
        <f t="shared" si="411"/>
        <v>0</v>
      </c>
      <c r="J1082">
        <f t="shared" si="412"/>
        <v>0</v>
      </c>
      <c r="K1082">
        <f t="shared" si="413"/>
        <v>0</v>
      </c>
      <c r="L1082">
        <f t="shared" si="414"/>
        <v>0</v>
      </c>
      <c r="M1082">
        <f t="shared" si="415"/>
        <v>0</v>
      </c>
      <c r="N1082">
        <f t="shared" si="416"/>
        <v>0</v>
      </c>
      <c r="O1082">
        <f>IF($B$14,_xlfn.IFNA(INDEX(תמותה!$A$1:$E$121,MATCH(F1082,תמותה!$A$1:A$121,0),IF($B$9="זכר",2,4)),1),0)</f>
        <v>0</v>
      </c>
      <c r="P1082">
        <f>IF($B$14,_xlfn.IFNA(INDEX('שיפור תמותה'!$A$1:$E$8743,MATCH(F1082&amp;G1082,'שיפור תמותה'!$C$1:$C$8743,0),IF($B$9="זכר",4,5)),1),0)</f>
        <v>0</v>
      </c>
      <c r="Q1082">
        <f>IF($B$14,_xlfn.IFNA(INDEX('שיפור תמותה'!$A$1:$E$8743,MATCH(F1082&amp;G1082-1,'שיפור תמותה'!$C$1:$C$8743,0),IF($B$9="זכר",4,5)),1),0)</f>
        <v>0</v>
      </c>
      <c r="R1082">
        <f t="shared" si="403"/>
        <v>0</v>
      </c>
      <c r="S1082">
        <f t="shared" si="404"/>
        <v>0</v>
      </c>
      <c r="T1082">
        <f t="shared" si="417"/>
        <v>0</v>
      </c>
      <c r="U1082">
        <f t="shared" si="405"/>
        <v>0</v>
      </c>
      <c r="V1082">
        <f t="shared" si="406"/>
        <v>0</v>
      </c>
      <c r="W1082">
        <f t="shared" si="418"/>
        <v>0</v>
      </c>
      <c r="X1082">
        <f>IF($B$15,_xlfn.IFNA(INDEX(תמותה!$A$1:$E$121,MATCH(U1082,תמותה!$A$1:A$121,0),IF($B$11="זכר",2,4)),1),0)</f>
        <v>0</v>
      </c>
      <c r="Y1082">
        <f>IF($B$15,_xlfn.IFNA(INDEX('שיפור תמותה'!$A$1:$E$8743,MATCH(U1082&amp;V1082,'שיפור תמותה'!$C$1:$C$8743,0),IF($B$11="זכר",4,5)),1),0)</f>
        <v>0</v>
      </c>
      <c r="Z1082">
        <f>IF($B$15,_xlfn.IFNA(INDEX('שיפור תמותה'!$A$1:$E$8743,MATCH(U1082&amp;V1082-1,'שיפור תמותה'!$C$1:$C$8743,0),IF($B$11="זכר",4,5)),1),0)</f>
        <v>0</v>
      </c>
      <c r="AA1082">
        <f t="shared" si="407"/>
        <v>0</v>
      </c>
      <c r="AB1082">
        <f t="shared" si="419"/>
        <v>0</v>
      </c>
      <c r="AC1082">
        <f>IF($B$15,_xlfn.IFNA(INDEX(תמותה!$A$1:$E$121,MATCH(U1082,תמותה!$A$1:A$121,0),IF($B$11="זכר",3,5)),1),0)</f>
        <v>0</v>
      </c>
      <c r="AD1082">
        <f t="shared" si="408"/>
        <v>0</v>
      </c>
      <c r="AE1082">
        <f t="shared" si="409"/>
        <v>0</v>
      </c>
      <c r="AF1082">
        <f t="shared" si="420"/>
        <v>0</v>
      </c>
      <c r="AG1082">
        <f t="shared" si="421"/>
        <v>0</v>
      </c>
      <c r="AH1082">
        <f t="shared" si="422"/>
        <v>0</v>
      </c>
      <c r="AI1082">
        <f t="shared" si="423"/>
        <v>0</v>
      </c>
      <c r="AJ1082">
        <f t="shared" si="424"/>
        <v>0</v>
      </c>
    </row>
    <row r="1083" spans="5:36" x14ac:dyDescent="0.2">
      <c r="E1083">
        <f t="shared" si="410"/>
        <v>0</v>
      </c>
      <c r="F1083">
        <f t="shared" si="400"/>
        <v>0</v>
      </c>
      <c r="G1083">
        <f t="shared" si="401"/>
        <v>0</v>
      </c>
      <c r="H1083">
        <f t="shared" si="402"/>
        <v>0</v>
      </c>
      <c r="I1083">
        <f t="shared" si="411"/>
        <v>0</v>
      </c>
      <c r="J1083">
        <f t="shared" si="412"/>
        <v>0</v>
      </c>
      <c r="K1083">
        <f t="shared" si="413"/>
        <v>0</v>
      </c>
      <c r="L1083">
        <f t="shared" si="414"/>
        <v>0</v>
      </c>
      <c r="M1083">
        <f t="shared" si="415"/>
        <v>0</v>
      </c>
      <c r="N1083">
        <f t="shared" si="416"/>
        <v>0</v>
      </c>
      <c r="O1083">
        <f>IF($B$14,_xlfn.IFNA(INDEX(תמותה!$A$1:$E$121,MATCH(F1083,תמותה!$A$1:A$121,0),IF($B$9="זכר",2,4)),1),0)</f>
        <v>0</v>
      </c>
      <c r="P1083">
        <f>IF($B$14,_xlfn.IFNA(INDEX('שיפור תמותה'!$A$1:$E$8743,MATCH(F1083&amp;G1083,'שיפור תמותה'!$C$1:$C$8743,0),IF($B$9="זכר",4,5)),1),0)</f>
        <v>0</v>
      </c>
      <c r="Q1083">
        <f>IF($B$14,_xlfn.IFNA(INDEX('שיפור תמותה'!$A$1:$E$8743,MATCH(F1083&amp;G1083-1,'שיפור תמותה'!$C$1:$C$8743,0),IF($B$9="זכר",4,5)),1),0)</f>
        <v>0</v>
      </c>
      <c r="R1083">
        <f t="shared" si="403"/>
        <v>0</v>
      </c>
      <c r="S1083">
        <f t="shared" si="404"/>
        <v>0</v>
      </c>
      <c r="T1083">
        <f t="shared" si="417"/>
        <v>0</v>
      </c>
      <c r="U1083">
        <f t="shared" si="405"/>
        <v>0</v>
      </c>
      <c r="V1083">
        <f t="shared" si="406"/>
        <v>0</v>
      </c>
      <c r="W1083">
        <f t="shared" si="418"/>
        <v>0</v>
      </c>
      <c r="X1083">
        <f>IF($B$15,_xlfn.IFNA(INDEX(תמותה!$A$1:$E$121,MATCH(U1083,תמותה!$A$1:A$121,0),IF($B$11="זכר",2,4)),1),0)</f>
        <v>0</v>
      </c>
      <c r="Y1083">
        <f>IF($B$15,_xlfn.IFNA(INDEX('שיפור תמותה'!$A$1:$E$8743,MATCH(U1083&amp;V1083,'שיפור תמותה'!$C$1:$C$8743,0),IF($B$11="זכר",4,5)),1),0)</f>
        <v>0</v>
      </c>
      <c r="Z1083">
        <f>IF($B$15,_xlfn.IFNA(INDEX('שיפור תמותה'!$A$1:$E$8743,MATCH(U1083&amp;V1083-1,'שיפור תמותה'!$C$1:$C$8743,0),IF($B$11="זכר",4,5)),1),0)</f>
        <v>0</v>
      </c>
      <c r="AA1083">
        <f t="shared" si="407"/>
        <v>0</v>
      </c>
      <c r="AB1083">
        <f t="shared" si="419"/>
        <v>0</v>
      </c>
      <c r="AC1083">
        <f>IF($B$15,_xlfn.IFNA(INDEX(תמותה!$A$1:$E$121,MATCH(U1083,תמותה!$A$1:A$121,0),IF($B$11="זכר",3,5)),1),0)</f>
        <v>0</v>
      </c>
      <c r="AD1083">
        <f t="shared" si="408"/>
        <v>0</v>
      </c>
      <c r="AE1083">
        <f t="shared" si="409"/>
        <v>0</v>
      </c>
      <c r="AF1083">
        <f t="shared" si="420"/>
        <v>0</v>
      </c>
      <c r="AG1083">
        <f t="shared" si="421"/>
        <v>0</v>
      </c>
      <c r="AH1083">
        <f t="shared" si="422"/>
        <v>0</v>
      </c>
      <c r="AI1083">
        <f t="shared" si="423"/>
        <v>0</v>
      </c>
      <c r="AJ1083">
        <f t="shared" si="424"/>
        <v>0</v>
      </c>
    </row>
    <row r="1084" spans="5:36" x14ac:dyDescent="0.2">
      <c r="E1084">
        <f t="shared" si="410"/>
        <v>0</v>
      </c>
      <c r="F1084">
        <f t="shared" si="400"/>
        <v>0</v>
      </c>
      <c r="G1084">
        <f t="shared" si="401"/>
        <v>0</v>
      </c>
      <c r="H1084">
        <f t="shared" si="402"/>
        <v>0</v>
      </c>
      <c r="I1084">
        <f t="shared" si="411"/>
        <v>0</v>
      </c>
      <c r="J1084">
        <f t="shared" si="412"/>
        <v>0</v>
      </c>
      <c r="K1084">
        <f t="shared" si="413"/>
        <v>0</v>
      </c>
      <c r="L1084">
        <f t="shared" si="414"/>
        <v>0</v>
      </c>
      <c r="M1084">
        <f t="shared" si="415"/>
        <v>0</v>
      </c>
      <c r="N1084">
        <f t="shared" si="416"/>
        <v>0</v>
      </c>
      <c r="O1084">
        <f>IF($B$14,_xlfn.IFNA(INDEX(תמותה!$A$1:$E$121,MATCH(F1084,תמותה!$A$1:A$121,0),IF($B$9="זכר",2,4)),1),0)</f>
        <v>0</v>
      </c>
      <c r="P1084">
        <f>IF($B$14,_xlfn.IFNA(INDEX('שיפור תמותה'!$A$1:$E$8743,MATCH(F1084&amp;G1084,'שיפור תמותה'!$C$1:$C$8743,0),IF($B$9="זכר",4,5)),1),0)</f>
        <v>0</v>
      </c>
      <c r="Q1084">
        <f>IF($B$14,_xlfn.IFNA(INDEX('שיפור תמותה'!$A$1:$E$8743,MATCH(F1084&amp;G1084-1,'שיפור תמותה'!$C$1:$C$8743,0),IF($B$9="זכר",4,5)),1),0)</f>
        <v>0</v>
      </c>
      <c r="R1084">
        <f t="shared" si="403"/>
        <v>0</v>
      </c>
      <c r="S1084">
        <f t="shared" si="404"/>
        <v>0</v>
      </c>
      <c r="T1084">
        <f t="shared" si="417"/>
        <v>0</v>
      </c>
      <c r="U1084">
        <f t="shared" si="405"/>
        <v>0</v>
      </c>
      <c r="V1084">
        <f t="shared" si="406"/>
        <v>0</v>
      </c>
      <c r="W1084">
        <f t="shared" si="418"/>
        <v>0</v>
      </c>
      <c r="X1084">
        <f>IF($B$15,_xlfn.IFNA(INDEX(תמותה!$A$1:$E$121,MATCH(U1084,תמותה!$A$1:A$121,0),IF($B$11="זכר",2,4)),1),0)</f>
        <v>0</v>
      </c>
      <c r="Y1084">
        <f>IF($B$15,_xlfn.IFNA(INDEX('שיפור תמותה'!$A$1:$E$8743,MATCH(U1084&amp;V1084,'שיפור תמותה'!$C$1:$C$8743,0),IF($B$11="זכר",4,5)),1),0)</f>
        <v>0</v>
      </c>
      <c r="Z1084">
        <f>IF($B$15,_xlfn.IFNA(INDEX('שיפור תמותה'!$A$1:$E$8743,MATCH(U1084&amp;V1084-1,'שיפור תמותה'!$C$1:$C$8743,0),IF($B$11="זכר",4,5)),1),0)</f>
        <v>0</v>
      </c>
      <c r="AA1084">
        <f t="shared" si="407"/>
        <v>0</v>
      </c>
      <c r="AB1084">
        <f t="shared" si="419"/>
        <v>0</v>
      </c>
      <c r="AC1084">
        <f>IF($B$15,_xlfn.IFNA(INDEX(תמותה!$A$1:$E$121,MATCH(U1084,תמותה!$A$1:A$121,0),IF($B$11="זכר",3,5)),1),0)</f>
        <v>0</v>
      </c>
      <c r="AD1084">
        <f t="shared" si="408"/>
        <v>0</v>
      </c>
      <c r="AE1084">
        <f t="shared" si="409"/>
        <v>0</v>
      </c>
      <c r="AF1084">
        <f t="shared" si="420"/>
        <v>0</v>
      </c>
      <c r="AG1084">
        <f t="shared" si="421"/>
        <v>0</v>
      </c>
      <c r="AH1084">
        <f t="shared" si="422"/>
        <v>0</v>
      </c>
      <c r="AI1084">
        <f t="shared" si="423"/>
        <v>0</v>
      </c>
      <c r="AJ1084">
        <f t="shared" si="424"/>
        <v>0</v>
      </c>
    </row>
    <row r="1085" spans="5:36" x14ac:dyDescent="0.2">
      <c r="E1085">
        <f t="shared" si="410"/>
        <v>0</v>
      </c>
      <c r="F1085">
        <f t="shared" si="400"/>
        <v>0</v>
      </c>
      <c r="G1085">
        <f t="shared" si="401"/>
        <v>0</v>
      </c>
      <c r="H1085">
        <f t="shared" si="402"/>
        <v>0</v>
      </c>
      <c r="I1085">
        <f t="shared" si="411"/>
        <v>0</v>
      </c>
      <c r="J1085">
        <f t="shared" si="412"/>
        <v>0</v>
      </c>
      <c r="K1085">
        <f t="shared" si="413"/>
        <v>0</v>
      </c>
      <c r="L1085">
        <f t="shared" si="414"/>
        <v>0</v>
      </c>
      <c r="M1085">
        <f t="shared" si="415"/>
        <v>0</v>
      </c>
      <c r="N1085">
        <f t="shared" si="416"/>
        <v>0</v>
      </c>
      <c r="O1085">
        <f>IF($B$14,_xlfn.IFNA(INDEX(תמותה!$A$1:$E$121,MATCH(F1085,תמותה!$A$1:A$121,0),IF($B$9="זכר",2,4)),1),0)</f>
        <v>0</v>
      </c>
      <c r="P1085">
        <f>IF($B$14,_xlfn.IFNA(INDEX('שיפור תמותה'!$A$1:$E$8743,MATCH(F1085&amp;G1085,'שיפור תמותה'!$C$1:$C$8743,0),IF($B$9="זכר",4,5)),1),0)</f>
        <v>0</v>
      </c>
      <c r="Q1085">
        <f>IF($B$14,_xlfn.IFNA(INDEX('שיפור תמותה'!$A$1:$E$8743,MATCH(F1085&amp;G1085-1,'שיפור תמותה'!$C$1:$C$8743,0),IF($B$9="זכר",4,5)),1),0)</f>
        <v>0</v>
      </c>
      <c r="R1085">
        <f t="shared" si="403"/>
        <v>0</v>
      </c>
      <c r="S1085">
        <f t="shared" si="404"/>
        <v>0</v>
      </c>
      <c r="T1085">
        <f t="shared" si="417"/>
        <v>0</v>
      </c>
      <c r="U1085">
        <f t="shared" si="405"/>
        <v>0</v>
      </c>
      <c r="V1085">
        <f t="shared" si="406"/>
        <v>0</v>
      </c>
      <c r="W1085">
        <f t="shared" si="418"/>
        <v>0</v>
      </c>
      <c r="X1085">
        <f>IF($B$15,_xlfn.IFNA(INDEX(תמותה!$A$1:$E$121,MATCH(U1085,תמותה!$A$1:A$121,0),IF($B$11="זכר",2,4)),1),0)</f>
        <v>0</v>
      </c>
      <c r="Y1085">
        <f>IF($B$15,_xlfn.IFNA(INDEX('שיפור תמותה'!$A$1:$E$8743,MATCH(U1085&amp;V1085,'שיפור תמותה'!$C$1:$C$8743,0),IF($B$11="זכר",4,5)),1),0)</f>
        <v>0</v>
      </c>
      <c r="Z1085">
        <f>IF($B$15,_xlfn.IFNA(INDEX('שיפור תמותה'!$A$1:$E$8743,MATCH(U1085&amp;V1085-1,'שיפור תמותה'!$C$1:$C$8743,0),IF($B$11="זכר",4,5)),1),0)</f>
        <v>0</v>
      </c>
      <c r="AA1085">
        <f t="shared" si="407"/>
        <v>0</v>
      </c>
      <c r="AB1085">
        <f t="shared" si="419"/>
        <v>0</v>
      </c>
      <c r="AC1085">
        <f>IF($B$15,_xlfn.IFNA(INDEX(תמותה!$A$1:$E$121,MATCH(U1085,תמותה!$A$1:A$121,0),IF($B$11="זכר",3,5)),1),0)</f>
        <v>0</v>
      </c>
      <c r="AD1085">
        <f t="shared" si="408"/>
        <v>0</v>
      </c>
      <c r="AE1085">
        <f t="shared" si="409"/>
        <v>0</v>
      </c>
      <c r="AF1085">
        <f t="shared" si="420"/>
        <v>0</v>
      </c>
      <c r="AG1085">
        <f t="shared" si="421"/>
        <v>0</v>
      </c>
      <c r="AH1085">
        <f t="shared" si="422"/>
        <v>0</v>
      </c>
      <c r="AI1085">
        <f t="shared" si="423"/>
        <v>0</v>
      </c>
      <c r="AJ1085">
        <f t="shared" si="424"/>
        <v>0</v>
      </c>
    </row>
    <row r="1086" spans="5:36" x14ac:dyDescent="0.2">
      <c r="E1086">
        <f t="shared" si="410"/>
        <v>0</v>
      </c>
      <c r="F1086">
        <f t="shared" si="400"/>
        <v>0</v>
      </c>
      <c r="G1086">
        <f t="shared" si="401"/>
        <v>0</v>
      </c>
      <c r="H1086">
        <f t="shared" si="402"/>
        <v>0</v>
      </c>
      <c r="I1086">
        <f t="shared" si="411"/>
        <v>0</v>
      </c>
      <c r="J1086">
        <f t="shared" si="412"/>
        <v>0</v>
      </c>
      <c r="K1086">
        <f t="shared" si="413"/>
        <v>0</v>
      </c>
      <c r="L1086">
        <f t="shared" si="414"/>
        <v>0</v>
      </c>
      <c r="M1086">
        <f t="shared" si="415"/>
        <v>0</v>
      </c>
      <c r="N1086">
        <f t="shared" si="416"/>
        <v>0</v>
      </c>
      <c r="O1086">
        <f>IF($B$14,_xlfn.IFNA(INDEX(תמותה!$A$1:$E$121,MATCH(F1086,תמותה!$A$1:A$121,0),IF($B$9="זכר",2,4)),1),0)</f>
        <v>0</v>
      </c>
      <c r="P1086">
        <f>IF($B$14,_xlfn.IFNA(INDEX('שיפור תמותה'!$A$1:$E$8743,MATCH(F1086&amp;G1086,'שיפור תמותה'!$C$1:$C$8743,0),IF($B$9="זכר",4,5)),1),0)</f>
        <v>0</v>
      </c>
      <c r="Q1086">
        <f>IF($B$14,_xlfn.IFNA(INDEX('שיפור תמותה'!$A$1:$E$8743,MATCH(F1086&amp;G1086-1,'שיפור תמותה'!$C$1:$C$8743,0),IF($B$9="זכר",4,5)),1),0)</f>
        <v>0</v>
      </c>
      <c r="R1086">
        <f t="shared" si="403"/>
        <v>0</v>
      </c>
      <c r="S1086">
        <f t="shared" si="404"/>
        <v>0</v>
      </c>
      <c r="T1086">
        <f t="shared" si="417"/>
        <v>0</v>
      </c>
      <c r="U1086">
        <f t="shared" si="405"/>
        <v>0</v>
      </c>
      <c r="V1086">
        <f t="shared" si="406"/>
        <v>0</v>
      </c>
      <c r="W1086">
        <f t="shared" si="418"/>
        <v>0</v>
      </c>
      <c r="X1086">
        <f>IF($B$15,_xlfn.IFNA(INDEX(תמותה!$A$1:$E$121,MATCH(U1086,תמותה!$A$1:A$121,0),IF($B$11="זכר",2,4)),1),0)</f>
        <v>0</v>
      </c>
      <c r="Y1086">
        <f>IF($B$15,_xlfn.IFNA(INDEX('שיפור תמותה'!$A$1:$E$8743,MATCH(U1086&amp;V1086,'שיפור תמותה'!$C$1:$C$8743,0),IF($B$11="זכר",4,5)),1),0)</f>
        <v>0</v>
      </c>
      <c r="Z1086">
        <f>IF($B$15,_xlfn.IFNA(INDEX('שיפור תמותה'!$A$1:$E$8743,MATCH(U1086&amp;V1086-1,'שיפור תמותה'!$C$1:$C$8743,0),IF($B$11="זכר",4,5)),1),0)</f>
        <v>0</v>
      </c>
      <c r="AA1086">
        <f t="shared" si="407"/>
        <v>0</v>
      </c>
      <c r="AB1086">
        <f t="shared" si="419"/>
        <v>0</v>
      </c>
      <c r="AC1086">
        <f>IF($B$15,_xlfn.IFNA(INDEX(תמותה!$A$1:$E$121,MATCH(U1086,תמותה!$A$1:A$121,0),IF($B$11="זכר",3,5)),1),0)</f>
        <v>0</v>
      </c>
      <c r="AD1086">
        <f t="shared" si="408"/>
        <v>0</v>
      </c>
      <c r="AE1086">
        <f t="shared" si="409"/>
        <v>0</v>
      </c>
      <c r="AF1086">
        <f t="shared" si="420"/>
        <v>0</v>
      </c>
      <c r="AG1086">
        <f t="shared" si="421"/>
        <v>0</v>
      </c>
      <c r="AH1086">
        <f t="shared" si="422"/>
        <v>0</v>
      </c>
      <c r="AI1086">
        <f t="shared" si="423"/>
        <v>0</v>
      </c>
      <c r="AJ1086">
        <f t="shared" si="424"/>
        <v>0</v>
      </c>
    </row>
    <row r="1087" spans="5:36" x14ac:dyDescent="0.2">
      <c r="E1087">
        <f t="shared" si="410"/>
        <v>0</v>
      </c>
      <c r="F1087">
        <f t="shared" si="400"/>
        <v>0</v>
      </c>
      <c r="G1087">
        <f t="shared" si="401"/>
        <v>0</v>
      </c>
      <c r="H1087">
        <f t="shared" si="402"/>
        <v>0</v>
      </c>
      <c r="I1087">
        <f t="shared" si="411"/>
        <v>0</v>
      </c>
      <c r="J1087">
        <f t="shared" si="412"/>
        <v>0</v>
      </c>
      <c r="K1087">
        <f t="shared" si="413"/>
        <v>0</v>
      </c>
      <c r="L1087">
        <f t="shared" si="414"/>
        <v>0</v>
      </c>
      <c r="M1087">
        <f t="shared" si="415"/>
        <v>0</v>
      </c>
      <c r="N1087">
        <f t="shared" si="416"/>
        <v>0</v>
      </c>
      <c r="O1087">
        <f>IF($B$14,_xlfn.IFNA(INDEX(תמותה!$A$1:$E$121,MATCH(F1087,תמותה!$A$1:A$121,0),IF($B$9="זכר",2,4)),1),0)</f>
        <v>0</v>
      </c>
      <c r="P1087">
        <f>IF($B$14,_xlfn.IFNA(INDEX('שיפור תמותה'!$A$1:$E$8743,MATCH(F1087&amp;G1087,'שיפור תמותה'!$C$1:$C$8743,0),IF($B$9="זכר",4,5)),1),0)</f>
        <v>0</v>
      </c>
      <c r="Q1087">
        <f>IF($B$14,_xlfn.IFNA(INDEX('שיפור תמותה'!$A$1:$E$8743,MATCH(F1087&amp;G1087-1,'שיפור תמותה'!$C$1:$C$8743,0),IF($B$9="זכר",4,5)),1),0)</f>
        <v>0</v>
      </c>
      <c r="R1087">
        <f t="shared" si="403"/>
        <v>0</v>
      </c>
      <c r="S1087">
        <f t="shared" si="404"/>
        <v>0</v>
      </c>
      <c r="T1087">
        <f t="shared" si="417"/>
        <v>0</v>
      </c>
      <c r="U1087">
        <f t="shared" si="405"/>
        <v>0</v>
      </c>
      <c r="V1087">
        <f t="shared" si="406"/>
        <v>0</v>
      </c>
      <c r="W1087">
        <f t="shared" si="418"/>
        <v>0</v>
      </c>
      <c r="X1087">
        <f>IF($B$15,_xlfn.IFNA(INDEX(תמותה!$A$1:$E$121,MATCH(U1087,תמותה!$A$1:A$121,0),IF($B$11="זכר",2,4)),1),0)</f>
        <v>0</v>
      </c>
      <c r="Y1087">
        <f>IF($B$15,_xlfn.IFNA(INDEX('שיפור תמותה'!$A$1:$E$8743,MATCH(U1087&amp;V1087,'שיפור תמותה'!$C$1:$C$8743,0),IF($B$11="זכר",4,5)),1),0)</f>
        <v>0</v>
      </c>
      <c r="Z1087">
        <f>IF($B$15,_xlfn.IFNA(INDEX('שיפור תמותה'!$A$1:$E$8743,MATCH(U1087&amp;V1087-1,'שיפור תמותה'!$C$1:$C$8743,0),IF($B$11="זכר",4,5)),1),0)</f>
        <v>0</v>
      </c>
      <c r="AA1087">
        <f t="shared" si="407"/>
        <v>0</v>
      </c>
      <c r="AB1087">
        <f t="shared" si="419"/>
        <v>0</v>
      </c>
      <c r="AC1087">
        <f>IF($B$15,_xlfn.IFNA(INDEX(תמותה!$A$1:$E$121,MATCH(U1087,תמותה!$A$1:A$121,0),IF($B$11="זכר",3,5)),1),0)</f>
        <v>0</v>
      </c>
      <c r="AD1087">
        <f t="shared" si="408"/>
        <v>0</v>
      </c>
      <c r="AE1087">
        <f t="shared" si="409"/>
        <v>0</v>
      </c>
      <c r="AF1087">
        <f t="shared" si="420"/>
        <v>0</v>
      </c>
      <c r="AG1087">
        <f t="shared" si="421"/>
        <v>0</v>
      </c>
      <c r="AH1087">
        <f t="shared" si="422"/>
        <v>0</v>
      </c>
      <c r="AI1087">
        <f t="shared" si="423"/>
        <v>0</v>
      </c>
      <c r="AJ1087">
        <f t="shared" si="424"/>
        <v>0</v>
      </c>
    </row>
    <row r="1088" spans="5:36" x14ac:dyDescent="0.2">
      <c r="E1088">
        <f t="shared" si="410"/>
        <v>0</v>
      </c>
      <c r="F1088">
        <f t="shared" si="400"/>
        <v>0</v>
      </c>
      <c r="G1088">
        <f t="shared" si="401"/>
        <v>0</v>
      </c>
      <c r="H1088">
        <f t="shared" si="402"/>
        <v>0</v>
      </c>
      <c r="I1088">
        <f t="shared" si="411"/>
        <v>0</v>
      </c>
      <c r="J1088">
        <f t="shared" si="412"/>
        <v>0</v>
      </c>
      <c r="K1088">
        <f t="shared" si="413"/>
        <v>0</v>
      </c>
      <c r="L1088">
        <f t="shared" si="414"/>
        <v>0</v>
      </c>
      <c r="M1088">
        <f t="shared" si="415"/>
        <v>0</v>
      </c>
      <c r="N1088">
        <f t="shared" si="416"/>
        <v>0</v>
      </c>
      <c r="O1088">
        <f>IF($B$14,_xlfn.IFNA(INDEX(תמותה!$A$1:$E$121,MATCH(F1088,תמותה!$A$1:A$121,0),IF($B$9="זכר",2,4)),1),0)</f>
        <v>0</v>
      </c>
      <c r="P1088">
        <f>IF($B$14,_xlfn.IFNA(INDEX('שיפור תמותה'!$A$1:$E$8743,MATCH(F1088&amp;G1088,'שיפור תמותה'!$C$1:$C$8743,0),IF($B$9="זכר",4,5)),1),0)</f>
        <v>0</v>
      </c>
      <c r="Q1088">
        <f>IF($B$14,_xlfn.IFNA(INDEX('שיפור תמותה'!$A$1:$E$8743,MATCH(F1088&amp;G1088-1,'שיפור תמותה'!$C$1:$C$8743,0),IF($B$9="זכר",4,5)),1),0)</f>
        <v>0</v>
      </c>
      <c r="R1088">
        <f t="shared" si="403"/>
        <v>0</v>
      </c>
      <c r="S1088">
        <f t="shared" si="404"/>
        <v>0</v>
      </c>
      <c r="T1088">
        <f t="shared" si="417"/>
        <v>0</v>
      </c>
      <c r="U1088">
        <f t="shared" si="405"/>
        <v>0</v>
      </c>
      <c r="V1088">
        <f t="shared" si="406"/>
        <v>0</v>
      </c>
      <c r="W1088">
        <f t="shared" si="418"/>
        <v>0</v>
      </c>
      <c r="X1088">
        <f>IF($B$15,_xlfn.IFNA(INDEX(תמותה!$A$1:$E$121,MATCH(U1088,תמותה!$A$1:A$121,0),IF($B$11="זכר",2,4)),1),0)</f>
        <v>0</v>
      </c>
      <c r="Y1088">
        <f>IF($B$15,_xlfn.IFNA(INDEX('שיפור תמותה'!$A$1:$E$8743,MATCH(U1088&amp;V1088,'שיפור תמותה'!$C$1:$C$8743,0),IF($B$11="זכר",4,5)),1),0)</f>
        <v>0</v>
      </c>
      <c r="Z1088">
        <f>IF($B$15,_xlfn.IFNA(INDEX('שיפור תמותה'!$A$1:$E$8743,MATCH(U1088&amp;V1088-1,'שיפור תמותה'!$C$1:$C$8743,0),IF($B$11="זכר",4,5)),1),0)</f>
        <v>0</v>
      </c>
      <c r="AA1088">
        <f t="shared" si="407"/>
        <v>0</v>
      </c>
      <c r="AB1088">
        <f t="shared" si="419"/>
        <v>0</v>
      </c>
      <c r="AC1088">
        <f>IF($B$15,_xlfn.IFNA(INDEX(תמותה!$A$1:$E$121,MATCH(U1088,תמותה!$A$1:A$121,0),IF($B$11="זכר",3,5)),1),0)</f>
        <v>0</v>
      </c>
      <c r="AD1088">
        <f t="shared" si="408"/>
        <v>0</v>
      </c>
      <c r="AE1088">
        <f t="shared" si="409"/>
        <v>0</v>
      </c>
      <c r="AF1088">
        <f t="shared" si="420"/>
        <v>0</v>
      </c>
      <c r="AG1088">
        <f t="shared" si="421"/>
        <v>0</v>
      </c>
      <c r="AH1088">
        <f t="shared" si="422"/>
        <v>0</v>
      </c>
      <c r="AI1088">
        <f t="shared" si="423"/>
        <v>0</v>
      </c>
      <c r="AJ1088">
        <f t="shared" si="424"/>
        <v>0</v>
      </c>
    </row>
    <row r="1089" spans="5:36" x14ac:dyDescent="0.2">
      <c r="E1089">
        <f t="shared" si="410"/>
        <v>0</v>
      </c>
      <c r="F1089">
        <f t="shared" si="400"/>
        <v>0</v>
      </c>
      <c r="G1089">
        <f t="shared" si="401"/>
        <v>0</v>
      </c>
      <c r="H1089">
        <f t="shared" si="402"/>
        <v>0</v>
      </c>
      <c r="I1089">
        <f t="shared" si="411"/>
        <v>0</v>
      </c>
      <c r="J1089">
        <f t="shared" si="412"/>
        <v>0</v>
      </c>
      <c r="K1089">
        <f t="shared" si="413"/>
        <v>0</v>
      </c>
      <c r="L1089">
        <f t="shared" si="414"/>
        <v>0</v>
      </c>
      <c r="M1089">
        <f t="shared" si="415"/>
        <v>0</v>
      </c>
      <c r="N1089">
        <f t="shared" si="416"/>
        <v>0</v>
      </c>
      <c r="O1089">
        <f>IF($B$14,_xlfn.IFNA(INDEX(תמותה!$A$1:$E$121,MATCH(F1089,תמותה!$A$1:A$121,0),IF($B$9="זכר",2,4)),1),0)</f>
        <v>0</v>
      </c>
      <c r="P1089">
        <f>IF($B$14,_xlfn.IFNA(INDEX('שיפור תמותה'!$A$1:$E$8743,MATCH(F1089&amp;G1089,'שיפור תמותה'!$C$1:$C$8743,0),IF($B$9="זכר",4,5)),1),0)</f>
        <v>0</v>
      </c>
      <c r="Q1089">
        <f>IF($B$14,_xlfn.IFNA(INDEX('שיפור תמותה'!$A$1:$E$8743,MATCH(F1089&amp;G1089-1,'שיפור תמותה'!$C$1:$C$8743,0),IF($B$9="זכר",4,5)),1),0)</f>
        <v>0</v>
      </c>
      <c r="R1089">
        <f t="shared" si="403"/>
        <v>0</v>
      </c>
      <c r="S1089">
        <f t="shared" si="404"/>
        <v>0</v>
      </c>
      <c r="T1089">
        <f t="shared" si="417"/>
        <v>0</v>
      </c>
      <c r="U1089">
        <f t="shared" si="405"/>
        <v>0</v>
      </c>
      <c r="V1089">
        <f t="shared" si="406"/>
        <v>0</v>
      </c>
      <c r="W1089">
        <f t="shared" si="418"/>
        <v>0</v>
      </c>
      <c r="X1089">
        <f>IF($B$15,_xlfn.IFNA(INDEX(תמותה!$A$1:$E$121,MATCH(U1089,תמותה!$A$1:A$121,0),IF($B$11="זכר",2,4)),1),0)</f>
        <v>0</v>
      </c>
      <c r="Y1089">
        <f>IF($B$15,_xlfn.IFNA(INDEX('שיפור תמותה'!$A$1:$E$8743,MATCH(U1089&amp;V1089,'שיפור תמותה'!$C$1:$C$8743,0),IF($B$11="זכר",4,5)),1),0)</f>
        <v>0</v>
      </c>
      <c r="Z1089">
        <f>IF($B$15,_xlfn.IFNA(INDEX('שיפור תמותה'!$A$1:$E$8743,MATCH(U1089&amp;V1089-1,'שיפור תמותה'!$C$1:$C$8743,0),IF($B$11="זכר",4,5)),1),0)</f>
        <v>0</v>
      </c>
      <c r="AA1089">
        <f t="shared" si="407"/>
        <v>0</v>
      </c>
      <c r="AB1089">
        <f t="shared" si="419"/>
        <v>0</v>
      </c>
      <c r="AC1089">
        <f>IF($B$15,_xlfn.IFNA(INDEX(תמותה!$A$1:$E$121,MATCH(U1089,תמותה!$A$1:A$121,0),IF($B$11="זכר",3,5)),1),0)</f>
        <v>0</v>
      </c>
      <c r="AD1089">
        <f t="shared" si="408"/>
        <v>0</v>
      </c>
      <c r="AE1089">
        <f t="shared" si="409"/>
        <v>0</v>
      </c>
      <c r="AF1089">
        <f t="shared" si="420"/>
        <v>0</v>
      </c>
      <c r="AG1089">
        <f t="shared" si="421"/>
        <v>0</v>
      </c>
      <c r="AH1089">
        <f t="shared" si="422"/>
        <v>0</v>
      </c>
      <c r="AI1089">
        <f t="shared" si="423"/>
        <v>0</v>
      </c>
      <c r="AJ1089">
        <f t="shared" si="424"/>
        <v>0</v>
      </c>
    </row>
    <row r="1090" spans="5:36" x14ac:dyDescent="0.2">
      <c r="E1090">
        <f t="shared" si="410"/>
        <v>0</v>
      </c>
      <c r="F1090">
        <f t="shared" si="400"/>
        <v>0</v>
      </c>
      <c r="G1090">
        <f t="shared" si="401"/>
        <v>0</v>
      </c>
      <c r="H1090">
        <f t="shared" si="402"/>
        <v>0</v>
      </c>
      <c r="I1090">
        <f t="shared" si="411"/>
        <v>0</v>
      </c>
      <c r="J1090">
        <f t="shared" si="412"/>
        <v>0</v>
      </c>
      <c r="K1090">
        <f t="shared" si="413"/>
        <v>0</v>
      </c>
      <c r="L1090">
        <f t="shared" si="414"/>
        <v>0</v>
      </c>
      <c r="M1090">
        <f t="shared" si="415"/>
        <v>0</v>
      </c>
      <c r="N1090">
        <f t="shared" si="416"/>
        <v>0</v>
      </c>
      <c r="O1090">
        <f>IF($B$14,_xlfn.IFNA(INDEX(תמותה!$A$1:$E$121,MATCH(F1090,תמותה!$A$1:A$121,0),IF($B$9="זכר",2,4)),1),0)</f>
        <v>0</v>
      </c>
      <c r="P1090">
        <f>IF($B$14,_xlfn.IFNA(INDEX('שיפור תמותה'!$A$1:$E$8743,MATCH(F1090&amp;G1090,'שיפור תמותה'!$C$1:$C$8743,0),IF($B$9="זכר",4,5)),1),0)</f>
        <v>0</v>
      </c>
      <c r="Q1090">
        <f>IF($B$14,_xlfn.IFNA(INDEX('שיפור תמותה'!$A$1:$E$8743,MATCH(F1090&amp;G1090-1,'שיפור תמותה'!$C$1:$C$8743,0),IF($B$9="זכר",4,5)),1),0)</f>
        <v>0</v>
      </c>
      <c r="R1090">
        <f t="shared" si="403"/>
        <v>0</v>
      </c>
      <c r="S1090">
        <f t="shared" si="404"/>
        <v>0</v>
      </c>
      <c r="T1090">
        <f t="shared" si="417"/>
        <v>0</v>
      </c>
      <c r="U1090">
        <f t="shared" si="405"/>
        <v>0</v>
      </c>
      <c r="V1090">
        <f t="shared" si="406"/>
        <v>0</v>
      </c>
      <c r="W1090">
        <f t="shared" si="418"/>
        <v>0</v>
      </c>
      <c r="X1090">
        <f>IF($B$15,_xlfn.IFNA(INDEX(תמותה!$A$1:$E$121,MATCH(U1090,תמותה!$A$1:A$121,0),IF($B$11="זכר",2,4)),1),0)</f>
        <v>0</v>
      </c>
      <c r="Y1090">
        <f>IF($B$15,_xlfn.IFNA(INDEX('שיפור תמותה'!$A$1:$E$8743,MATCH(U1090&amp;V1090,'שיפור תמותה'!$C$1:$C$8743,0),IF($B$11="זכר",4,5)),1),0)</f>
        <v>0</v>
      </c>
      <c r="Z1090">
        <f>IF($B$15,_xlfn.IFNA(INDEX('שיפור תמותה'!$A$1:$E$8743,MATCH(U1090&amp;V1090-1,'שיפור תמותה'!$C$1:$C$8743,0),IF($B$11="זכר",4,5)),1),0)</f>
        <v>0</v>
      </c>
      <c r="AA1090">
        <f t="shared" si="407"/>
        <v>0</v>
      </c>
      <c r="AB1090">
        <f t="shared" si="419"/>
        <v>0</v>
      </c>
      <c r="AC1090">
        <f>IF($B$15,_xlfn.IFNA(INDEX(תמותה!$A$1:$E$121,MATCH(U1090,תמותה!$A$1:A$121,0),IF($B$11="זכר",3,5)),1),0)</f>
        <v>0</v>
      </c>
      <c r="AD1090">
        <f t="shared" si="408"/>
        <v>0</v>
      </c>
      <c r="AE1090">
        <f t="shared" si="409"/>
        <v>0</v>
      </c>
      <c r="AF1090">
        <f t="shared" si="420"/>
        <v>0</v>
      </c>
      <c r="AG1090">
        <f t="shared" si="421"/>
        <v>0</v>
      </c>
      <c r="AH1090">
        <f t="shared" si="422"/>
        <v>0</v>
      </c>
      <c r="AI1090">
        <f t="shared" si="423"/>
        <v>0</v>
      </c>
      <c r="AJ1090">
        <f t="shared" si="424"/>
        <v>0</v>
      </c>
    </row>
    <row r="1091" spans="5:36" x14ac:dyDescent="0.2">
      <c r="E1091">
        <f t="shared" si="410"/>
        <v>0</v>
      </c>
      <c r="F1091">
        <f t="shared" ref="F1091:F1154" si="425">IF($B$14,ROUNDDOWN(E1091/12,0),0)</f>
        <v>0</v>
      </c>
      <c r="G1091">
        <f t="shared" ref="G1091:G1154" si="426">IF($B$14,ROUNDDOWN(($B$7+E1091)/12,0),0)</f>
        <v>0</v>
      </c>
      <c r="H1091">
        <f t="shared" ref="H1091:H1154" si="427">IF($B$14,(1+$B$2)^((E1091-$E$2+1)/12),0)</f>
        <v>0</v>
      </c>
      <c r="I1091">
        <f t="shared" si="411"/>
        <v>0</v>
      </c>
      <c r="J1091">
        <f t="shared" si="412"/>
        <v>0</v>
      </c>
      <c r="K1091">
        <f t="shared" si="413"/>
        <v>0</v>
      </c>
      <c r="L1091">
        <f t="shared" si="414"/>
        <v>0</v>
      </c>
      <c r="M1091">
        <f t="shared" si="415"/>
        <v>0</v>
      </c>
      <c r="N1091">
        <f t="shared" si="416"/>
        <v>0</v>
      </c>
      <c r="O1091">
        <f>IF($B$14,_xlfn.IFNA(INDEX(תמותה!$A$1:$E$121,MATCH(F1091,תמותה!$A$1:A$121,0),IF($B$9="זכר",2,4)),1),0)</f>
        <v>0</v>
      </c>
      <c r="P1091">
        <f>IF($B$14,_xlfn.IFNA(INDEX('שיפור תמותה'!$A$1:$E$8743,MATCH(F1091&amp;G1091,'שיפור תמותה'!$C$1:$C$8743,0),IF($B$9="זכר",4,5)),1),0)</f>
        <v>0</v>
      </c>
      <c r="Q1091">
        <f>IF($B$14,_xlfn.IFNA(INDEX('שיפור תמותה'!$A$1:$E$8743,MATCH(F1091&amp;G1091-1,'שיפור תמותה'!$C$1:$C$8743,0),IF($B$9="זכר",4,5)),1),0)</f>
        <v>0</v>
      </c>
      <c r="R1091">
        <f t="shared" ref="R1091:R1154" si="428">IF($B$14,AVERAGE(P1091:Q1091),0)</f>
        <v>0</v>
      </c>
      <c r="S1091">
        <f t="shared" ref="S1091:S1154" si="429">IF($B$14,IF(E1091&lt;$B$12,(1-(1-O1091)^(1/12))*R1091,1),0)</f>
        <v>0</v>
      </c>
      <c r="T1091">
        <f t="shared" si="417"/>
        <v>0</v>
      </c>
      <c r="U1091">
        <f t="shared" ref="U1091:U1154" si="430">IF($B$15,ROUNDDOWN(T1091/12,0),0)</f>
        <v>0</v>
      </c>
      <c r="V1091">
        <f t="shared" ref="V1091:V1154" si="431">IF($B$15,ROUNDDOWN(($B$8+T1091)/12,0),0)</f>
        <v>0</v>
      </c>
      <c r="W1091">
        <f t="shared" si="418"/>
        <v>0</v>
      </c>
      <c r="X1091">
        <f>IF($B$15,_xlfn.IFNA(INDEX(תמותה!$A$1:$E$121,MATCH(U1091,תמותה!$A$1:A$121,0),IF($B$11="זכר",2,4)),1),0)</f>
        <v>0</v>
      </c>
      <c r="Y1091">
        <f>IF($B$15,_xlfn.IFNA(INDEX('שיפור תמותה'!$A$1:$E$8743,MATCH(U1091&amp;V1091,'שיפור תמותה'!$C$1:$C$8743,0),IF($B$11="זכר",4,5)),1),0)</f>
        <v>0</v>
      </c>
      <c r="Z1091">
        <f>IF($B$15,_xlfn.IFNA(INDEX('שיפור תמותה'!$A$1:$E$8743,MATCH(U1091&amp;V1091-1,'שיפור תמותה'!$C$1:$C$8743,0),IF($B$11="זכר",4,5)),1),0)</f>
        <v>0</v>
      </c>
      <c r="AA1091">
        <f t="shared" ref="AA1091:AA1154" si="432">IF($B$15,AVERAGE(Y1091:Z1091),0)</f>
        <v>0</v>
      </c>
      <c r="AB1091">
        <f t="shared" si="419"/>
        <v>0</v>
      </c>
      <c r="AC1091">
        <f>IF($B$15,_xlfn.IFNA(INDEX(תמותה!$A$1:$E$121,MATCH(U1091,תמותה!$A$1:A$121,0),IF($B$11="זכר",3,5)),1),0)</f>
        <v>0</v>
      </c>
      <c r="AD1091">
        <f t="shared" ref="AD1091:AD1154" si="433">IF($B$15,IF(T1091&lt;$B$12,(1-(1-X1091)^(1/12))*AA1091,1),0)</f>
        <v>0</v>
      </c>
      <c r="AE1091">
        <f t="shared" ref="AE1091:AE1154" si="434">IF($B$15,IF(T1091&lt;$B$12,(1-(1-AC1091)^(1/12))*AA1091,1),0)</f>
        <v>0</v>
      </c>
      <c r="AF1091">
        <f t="shared" si="420"/>
        <v>0</v>
      </c>
      <c r="AG1091">
        <f t="shared" si="421"/>
        <v>0</v>
      </c>
      <c r="AH1091">
        <f t="shared" si="422"/>
        <v>0</v>
      </c>
      <c r="AI1091">
        <f t="shared" si="423"/>
        <v>0</v>
      </c>
      <c r="AJ1091">
        <f t="shared" si="424"/>
        <v>0</v>
      </c>
    </row>
    <row r="1092" spans="5:36" x14ac:dyDescent="0.2">
      <c r="E1092">
        <f t="shared" ref="E1092:E1155" si="435">IF($B$14,E1091+1,0)</f>
        <v>0</v>
      </c>
      <c r="F1092">
        <f t="shared" si="425"/>
        <v>0</v>
      </c>
      <c r="G1092">
        <f t="shared" si="426"/>
        <v>0</v>
      </c>
      <c r="H1092">
        <f t="shared" si="427"/>
        <v>0</v>
      </c>
      <c r="I1092">
        <f t="shared" ref="I1092:I1155" si="436">IF($B$14,IF(E1092&lt;=$B$3,IF(AND((E1092-$E$2)&lt;0,E1092&lt;$B$4),I1091+1/H1092,I1091+N1091/H1092)),0)</f>
        <v>0</v>
      </c>
      <c r="J1092">
        <f t="shared" ref="J1092:J1155" si="437">IF($B$14,IF(E1092&lt;=$B$3,IF(AND((E1092-$E$2)&lt;60,E1092&lt;$B$4),J1091+1/H1092,J1091+N1091/H1092)),0)</f>
        <v>0</v>
      </c>
      <c r="K1092">
        <f t="shared" ref="K1092:K1155" si="438">IF($B$14,IF(E1092&lt;=$B$3,IF(AND((E1092-$E$2)&lt;120,E1092&lt;$B$4),K1091+1/H1092,K1091+N1091/H1092)),0)</f>
        <v>0</v>
      </c>
      <c r="L1092">
        <f t="shared" ref="L1092:L1155" si="439">IF($B$14,IF(E1092&lt;=$B$3,IF(AND((E1092-$E$2)&lt;180,E1092&lt;$B$4),L1091+1/H1092,L1091+N1091/H1092)),0)</f>
        <v>0</v>
      </c>
      <c r="M1092">
        <f t="shared" ref="M1092:M1155" si="440">IF($B$14,IF(E1092&lt;=$B$3,IF(AND((E1092-$E$2)&lt;240,E1092&lt;$B$4),M1091+1/H1092,M1091+N1091/H1092)),0)</f>
        <v>0</v>
      </c>
      <c r="N1092">
        <f t="shared" ref="N1092:N1155" si="441">IF($B$14,N1091*(1-S1092),0)</f>
        <v>0</v>
      </c>
      <c r="O1092">
        <f>IF($B$14,_xlfn.IFNA(INDEX(תמותה!$A$1:$E$121,MATCH(F1092,תמותה!$A$1:A$121,0),IF($B$9="זכר",2,4)),1),0)</f>
        <v>0</v>
      </c>
      <c r="P1092">
        <f>IF($B$14,_xlfn.IFNA(INDEX('שיפור תמותה'!$A$1:$E$8743,MATCH(F1092&amp;G1092,'שיפור תמותה'!$C$1:$C$8743,0),IF($B$9="זכר",4,5)),1),0)</f>
        <v>0</v>
      </c>
      <c r="Q1092">
        <f>IF($B$14,_xlfn.IFNA(INDEX('שיפור תמותה'!$A$1:$E$8743,MATCH(F1092&amp;G1092-1,'שיפור תמותה'!$C$1:$C$8743,0),IF($B$9="זכר",4,5)),1),0)</f>
        <v>0</v>
      </c>
      <c r="R1092">
        <f t="shared" si="428"/>
        <v>0</v>
      </c>
      <c r="S1092">
        <f t="shared" si="429"/>
        <v>0</v>
      </c>
      <c r="T1092">
        <f t="shared" ref="T1092:T1155" si="442">IF($B$15,T1091+1,0)</f>
        <v>0</v>
      </c>
      <c r="U1092">
        <f t="shared" si="430"/>
        <v>0</v>
      </c>
      <c r="V1092">
        <f t="shared" si="431"/>
        <v>0</v>
      </c>
      <c r="W1092">
        <f t="shared" ref="W1092:W1155" si="443">IF($B$15,W1091*(1-AD1092),0)</f>
        <v>0</v>
      </c>
      <c r="X1092">
        <f>IF($B$15,_xlfn.IFNA(INDEX(תמותה!$A$1:$E$121,MATCH(U1092,תמותה!$A$1:A$121,0),IF($B$11="זכר",2,4)),1),0)</f>
        <v>0</v>
      </c>
      <c r="Y1092">
        <f>IF($B$15,_xlfn.IFNA(INDEX('שיפור תמותה'!$A$1:$E$8743,MATCH(U1092&amp;V1092,'שיפור תמותה'!$C$1:$C$8743,0),IF($B$11="זכר",4,5)),1),0)</f>
        <v>0</v>
      </c>
      <c r="Z1092">
        <f>IF($B$15,_xlfn.IFNA(INDEX('שיפור תמותה'!$A$1:$E$8743,MATCH(U1092&amp;V1092-1,'שיפור תמותה'!$C$1:$C$8743,0),IF($B$11="זכר",4,5)),1),0)</f>
        <v>0</v>
      </c>
      <c r="AA1092">
        <f t="shared" si="432"/>
        <v>0</v>
      </c>
      <c r="AB1092">
        <f t="shared" ref="AB1092:AB1155" si="444">IF($B$15,AB1091*(1-AE1092)+S1092*W1092*N1091,0)</f>
        <v>0</v>
      </c>
      <c r="AC1092">
        <f>IF($B$15,_xlfn.IFNA(INDEX(תמותה!$A$1:$E$121,MATCH(U1092,תמותה!$A$1:A$121,0),IF($B$11="זכר",3,5)),1),0)</f>
        <v>0</v>
      </c>
      <c r="AD1092">
        <f t="shared" si="433"/>
        <v>0</v>
      </c>
      <c r="AE1092">
        <f t="shared" si="434"/>
        <v>0</v>
      </c>
      <c r="AF1092">
        <f t="shared" ref="AF1092:AF1155" si="445">IF($B$15,IF(E1092&lt;=$B$3,IF(AND((E1092-$E$2)&lt;0,E1092&lt;$B$4),AF1091+0/H1092,AF1091+AB1091/H1092)),0)</f>
        <v>0</v>
      </c>
      <c r="AG1092">
        <f t="shared" ref="AG1092:AG1155" si="446">IF($B$15,IF(E1092&lt;=$B$3,IF(AND((E1092-$E$2)&lt;60,E1092&lt;$B$4),AG1091+0/H1092,AG1091+AB1091/H1092)),0)</f>
        <v>0</v>
      </c>
      <c r="AH1092">
        <f t="shared" ref="AH1092:AH1155" si="447">IF($B$15,IF(E1092&lt;=$B$3,IF(AND((E1092-$E$2)&lt;120,E1092&lt;$B$4),AH1091+0/H1092,AH1091+AB1091/H1092)),0)</f>
        <v>0</v>
      </c>
      <c r="AI1092">
        <f t="shared" ref="AI1092:AI1155" si="448">IF($B$15,IF(E1092&lt;=$B$3,IF(AND((E1092-$E$2)&lt;180,E1092&lt;$B$4),AI1091+0/H1092,AI1091+AB1091/H1092)),0)</f>
        <v>0</v>
      </c>
      <c r="AJ1092">
        <f t="shared" ref="AJ1092:AJ1155" si="449">IF($B$15,IF(E1092&lt;=$B$3,IF(AND((E1092-$E$2)&lt;240,E1092&lt;$B$4),AJ1091+0/H1092,AJ1091+AB1091/H1092)),0)</f>
        <v>0</v>
      </c>
    </row>
    <row r="1093" spans="5:36" x14ac:dyDescent="0.2">
      <c r="E1093">
        <f t="shared" si="435"/>
        <v>0</v>
      </c>
      <c r="F1093">
        <f t="shared" si="425"/>
        <v>0</v>
      </c>
      <c r="G1093">
        <f t="shared" si="426"/>
        <v>0</v>
      </c>
      <c r="H1093">
        <f t="shared" si="427"/>
        <v>0</v>
      </c>
      <c r="I1093">
        <f t="shared" si="436"/>
        <v>0</v>
      </c>
      <c r="J1093">
        <f t="shared" si="437"/>
        <v>0</v>
      </c>
      <c r="K1093">
        <f t="shared" si="438"/>
        <v>0</v>
      </c>
      <c r="L1093">
        <f t="shared" si="439"/>
        <v>0</v>
      </c>
      <c r="M1093">
        <f t="shared" si="440"/>
        <v>0</v>
      </c>
      <c r="N1093">
        <f t="shared" si="441"/>
        <v>0</v>
      </c>
      <c r="O1093">
        <f>IF($B$14,_xlfn.IFNA(INDEX(תמותה!$A$1:$E$121,MATCH(F1093,תמותה!$A$1:A$121,0),IF($B$9="זכר",2,4)),1),0)</f>
        <v>0</v>
      </c>
      <c r="P1093">
        <f>IF($B$14,_xlfn.IFNA(INDEX('שיפור תמותה'!$A$1:$E$8743,MATCH(F1093&amp;G1093,'שיפור תמותה'!$C$1:$C$8743,0),IF($B$9="זכר",4,5)),1),0)</f>
        <v>0</v>
      </c>
      <c r="Q1093">
        <f>IF($B$14,_xlfn.IFNA(INDEX('שיפור תמותה'!$A$1:$E$8743,MATCH(F1093&amp;G1093-1,'שיפור תמותה'!$C$1:$C$8743,0),IF($B$9="זכר",4,5)),1),0)</f>
        <v>0</v>
      </c>
      <c r="R1093">
        <f t="shared" si="428"/>
        <v>0</v>
      </c>
      <c r="S1093">
        <f t="shared" si="429"/>
        <v>0</v>
      </c>
      <c r="T1093">
        <f t="shared" si="442"/>
        <v>0</v>
      </c>
      <c r="U1093">
        <f t="shared" si="430"/>
        <v>0</v>
      </c>
      <c r="V1093">
        <f t="shared" si="431"/>
        <v>0</v>
      </c>
      <c r="W1093">
        <f t="shared" si="443"/>
        <v>0</v>
      </c>
      <c r="X1093">
        <f>IF($B$15,_xlfn.IFNA(INDEX(תמותה!$A$1:$E$121,MATCH(U1093,תמותה!$A$1:A$121,0),IF($B$11="זכר",2,4)),1),0)</f>
        <v>0</v>
      </c>
      <c r="Y1093">
        <f>IF($B$15,_xlfn.IFNA(INDEX('שיפור תמותה'!$A$1:$E$8743,MATCH(U1093&amp;V1093,'שיפור תמותה'!$C$1:$C$8743,0),IF($B$11="זכר",4,5)),1),0)</f>
        <v>0</v>
      </c>
      <c r="Z1093">
        <f>IF($B$15,_xlfn.IFNA(INDEX('שיפור תמותה'!$A$1:$E$8743,MATCH(U1093&amp;V1093-1,'שיפור תמותה'!$C$1:$C$8743,0),IF($B$11="זכר",4,5)),1),0)</f>
        <v>0</v>
      </c>
      <c r="AA1093">
        <f t="shared" si="432"/>
        <v>0</v>
      </c>
      <c r="AB1093">
        <f t="shared" si="444"/>
        <v>0</v>
      </c>
      <c r="AC1093">
        <f>IF($B$15,_xlfn.IFNA(INDEX(תמותה!$A$1:$E$121,MATCH(U1093,תמותה!$A$1:A$121,0),IF($B$11="זכר",3,5)),1),0)</f>
        <v>0</v>
      </c>
      <c r="AD1093">
        <f t="shared" si="433"/>
        <v>0</v>
      </c>
      <c r="AE1093">
        <f t="shared" si="434"/>
        <v>0</v>
      </c>
      <c r="AF1093">
        <f t="shared" si="445"/>
        <v>0</v>
      </c>
      <c r="AG1093">
        <f t="shared" si="446"/>
        <v>0</v>
      </c>
      <c r="AH1093">
        <f t="shared" si="447"/>
        <v>0</v>
      </c>
      <c r="AI1093">
        <f t="shared" si="448"/>
        <v>0</v>
      </c>
      <c r="AJ1093">
        <f t="shared" si="449"/>
        <v>0</v>
      </c>
    </row>
    <row r="1094" spans="5:36" x14ac:dyDescent="0.2">
      <c r="E1094">
        <f t="shared" si="435"/>
        <v>0</v>
      </c>
      <c r="F1094">
        <f t="shared" si="425"/>
        <v>0</v>
      </c>
      <c r="G1094">
        <f t="shared" si="426"/>
        <v>0</v>
      </c>
      <c r="H1094">
        <f t="shared" si="427"/>
        <v>0</v>
      </c>
      <c r="I1094">
        <f t="shared" si="436"/>
        <v>0</v>
      </c>
      <c r="J1094">
        <f t="shared" si="437"/>
        <v>0</v>
      </c>
      <c r="K1094">
        <f t="shared" si="438"/>
        <v>0</v>
      </c>
      <c r="L1094">
        <f t="shared" si="439"/>
        <v>0</v>
      </c>
      <c r="M1094">
        <f t="shared" si="440"/>
        <v>0</v>
      </c>
      <c r="N1094">
        <f t="shared" si="441"/>
        <v>0</v>
      </c>
      <c r="O1094">
        <f>IF($B$14,_xlfn.IFNA(INDEX(תמותה!$A$1:$E$121,MATCH(F1094,תמותה!$A$1:A$121,0),IF($B$9="זכר",2,4)),1),0)</f>
        <v>0</v>
      </c>
      <c r="P1094">
        <f>IF($B$14,_xlfn.IFNA(INDEX('שיפור תמותה'!$A$1:$E$8743,MATCH(F1094&amp;G1094,'שיפור תמותה'!$C$1:$C$8743,0),IF($B$9="זכר",4,5)),1),0)</f>
        <v>0</v>
      </c>
      <c r="Q1094">
        <f>IF($B$14,_xlfn.IFNA(INDEX('שיפור תמותה'!$A$1:$E$8743,MATCH(F1094&amp;G1094-1,'שיפור תמותה'!$C$1:$C$8743,0),IF($B$9="זכר",4,5)),1),0)</f>
        <v>0</v>
      </c>
      <c r="R1094">
        <f t="shared" si="428"/>
        <v>0</v>
      </c>
      <c r="S1094">
        <f t="shared" si="429"/>
        <v>0</v>
      </c>
      <c r="T1094">
        <f t="shared" si="442"/>
        <v>0</v>
      </c>
      <c r="U1094">
        <f t="shared" si="430"/>
        <v>0</v>
      </c>
      <c r="V1094">
        <f t="shared" si="431"/>
        <v>0</v>
      </c>
      <c r="W1094">
        <f t="shared" si="443"/>
        <v>0</v>
      </c>
      <c r="X1094">
        <f>IF($B$15,_xlfn.IFNA(INDEX(תמותה!$A$1:$E$121,MATCH(U1094,תמותה!$A$1:A$121,0),IF($B$11="זכר",2,4)),1),0)</f>
        <v>0</v>
      </c>
      <c r="Y1094">
        <f>IF($B$15,_xlfn.IFNA(INDEX('שיפור תמותה'!$A$1:$E$8743,MATCH(U1094&amp;V1094,'שיפור תמותה'!$C$1:$C$8743,0),IF($B$11="זכר",4,5)),1),0)</f>
        <v>0</v>
      </c>
      <c r="Z1094">
        <f>IF($B$15,_xlfn.IFNA(INDEX('שיפור תמותה'!$A$1:$E$8743,MATCH(U1094&amp;V1094-1,'שיפור תמותה'!$C$1:$C$8743,0),IF($B$11="זכר",4,5)),1),0)</f>
        <v>0</v>
      </c>
      <c r="AA1094">
        <f t="shared" si="432"/>
        <v>0</v>
      </c>
      <c r="AB1094">
        <f t="shared" si="444"/>
        <v>0</v>
      </c>
      <c r="AC1094">
        <f>IF($B$15,_xlfn.IFNA(INDEX(תמותה!$A$1:$E$121,MATCH(U1094,תמותה!$A$1:A$121,0),IF($B$11="זכר",3,5)),1),0)</f>
        <v>0</v>
      </c>
      <c r="AD1094">
        <f t="shared" si="433"/>
        <v>0</v>
      </c>
      <c r="AE1094">
        <f t="shared" si="434"/>
        <v>0</v>
      </c>
      <c r="AF1094">
        <f t="shared" si="445"/>
        <v>0</v>
      </c>
      <c r="AG1094">
        <f t="shared" si="446"/>
        <v>0</v>
      </c>
      <c r="AH1094">
        <f t="shared" si="447"/>
        <v>0</v>
      </c>
      <c r="AI1094">
        <f t="shared" si="448"/>
        <v>0</v>
      </c>
      <c r="AJ1094">
        <f t="shared" si="449"/>
        <v>0</v>
      </c>
    </row>
    <row r="1095" spans="5:36" x14ac:dyDescent="0.2">
      <c r="E1095">
        <f t="shared" si="435"/>
        <v>0</v>
      </c>
      <c r="F1095">
        <f t="shared" si="425"/>
        <v>0</v>
      </c>
      <c r="G1095">
        <f t="shared" si="426"/>
        <v>0</v>
      </c>
      <c r="H1095">
        <f t="shared" si="427"/>
        <v>0</v>
      </c>
      <c r="I1095">
        <f t="shared" si="436"/>
        <v>0</v>
      </c>
      <c r="J1095">
        <f t="shared" si="437"/>
        <v>0</v>
      </c>
      <c r="K1095">
        <f t="shared" si="438"/>
        <v>0</v>
      </c>
      <c r="L1095">
        <f t="shared" si="439"/>
        <v>0</v>
      </c>
      <c r="M1095">
        <f t="shared" si="440"/>
        <v>0</v>
      </c>
      <c r="N1095">
        <f t="shared" si="441"/>
        <v>0</v>
      </c>
      <c r="O1095">
        <f>IF($B$14,_xlfn.IFNA(INDEX(תמותה!$A$1:$E$121,MATCH(F1095,תמותה!$A$1:A$121,0),IF($B$9="זכר",2,4)),1),0)</f>
        <v>0</v>
      </c>
      <c r="P1095">
        <f>IF($B$14,_xlfn.IFNA(INDEX('שיפור תמותה'!$A$1:$E$8743,MATCH(F1095&amp;G1095,'שיפור תמותה'!$C$1:$C$8743,0),IF($B$9="זכר",4,5)),1),0)</f>
        <v>0</v>
      </c>
      <c r="Q1095">
        <f>IF($B$14,_xlfn.IFNA(INDEX('שיפור תמותה'!$A$1:$E$8743,MATCH(F1095&amp;G1095-1,'שיפור תמותה'!$C$1:$C$8743,0),IF($B$9="זכר",4,5)),1),0)</f>
        <v>0</v>
      </c>
      <c r="R1095">
        <f t="shared" si="428"/>
        <v>0</v>
      </c>
      <c r="S1095">
        <f t="shared" si="429"/>
        <v>0</v>
      </c>
      <c r="T1095">
        <f t="shared" si="442"/>
        <v>0</v>
      </c>
      <c r="U1095">
        <f t="shared" si="430"/>
        <v>0</v>
      </c>
      <c r="V1095">
        <f t="shared" si="431"/>
        <v>0</v>
      </c>
      <c r="W1095">
        <f t="shared" si="443"/>
        <v>0</v>
      </c>
      <c r="X1095">
        <f>IF($B$15,_xlfn.IFNA(INDEX(תמותה!$A$1:$E$121,MATCH(U1095,תמותה!$A$1:A$121,0),IF($B$11="זכר",2,4)),1),0)</f>
        <v>0</v>
      </c>
      <c r="Y1095">
        <f>IF($B$15,_xlfn.IFNA(INDEX('שיפור תמותה'!$A$1:$E$8743,MATCH(U1095&amp;V1095,'שיפור תמותה'!$C$1:$C$8743,0),IF($B$11="זכר",4,5)),1),0)</f>
        <v>0</v>
      </c>
      <c r="Z1095">
        <f>IF($B$15,_xlfn.IFNA(INDEX('שיפור תמותה'!$A$1:$E$8743,MATCH(U1095&amp;V1095-1,'שיפור תמותה'!$C$1:$C$8743,0),IF($B$11="זכר",4,5)),1),0)</f>
        <v>0</v>
      </c>
      <c r="AA1095">
        <f t="shared" si="432"/>
        <v>0</v>
      </c>
      <c r="AB1095">
        <f t="shared" si="444"/>
        <v>0</v>
      </c>
      <c r="AC1095">
        <f>IF($B$15,_xlfn.IFNA(INDEX(תמותה!$A$1:$E$121,MATCH(U1095,תמותה!$A$1:A$121,0),IF($B$11="זכר",3,5)),1),0)</f>
        <v>0</v>
      </c>
      <c r="AD1095">
        <f t="shared" si="433"/>
        <v>0</v>
      </c>
      <c r="AE1095">
        <f t="shared" si="434"/>
        <v>0</v>
      </c>
      <c r="AF1095">
        <f t="shared" si="445"/>
        <v>0</v>
      </c>
      <c r="AG1095">
        <f t="shared" si="446"/>
        <v>0</v>
      </c>
      <c r="AH1095">
        <f t="shared" si="447"/>
        <v>0</v>
      </c>
      <c r="AI1095">
        <f t="shared" si="448"/>
        <v>0</v>
      </c>
      <c r="AJ1095">
        <f t="shared" si="449"/>
        <v>0</v>
      </c>
    </row>
    <row r="1096" spans="5:36" x14ac:dyDescent="0.2">
      <c r="E1096">
        <f t="shared" si="435"/>
        <v>0</v>
      </c>
      <c r="F1096">
        <f t="shared" si="425"/>
        <v>0</v>
      </c>
      <c r="G1096">
        <f t="shared" si="426"/>
        <v>0</v>
      </c>
      <c r="H1096">
        <f t="shared" si="427"/>
        <v>0</v>
      </c>
      <c r="I1096">
        <f t="shared" si="436"/>
        <v>0</v>
      </c>
      <c r="J1096">
        <f t="shared" si="437"/>
        <v>0</v>
      </c>
      <c r="K1096">
        <f t="shared" si="438"/>
        <v>0</v>
      </c>
      <c r="L1096">
        <f t="shared" si="439"/>
        <v>0</v>
      </c>
      <c r="M1096">
        <f t="shared" si="440"/>
        <v>0</v>
      </c>
      <c r="N1096">
        <f t="shared" si="441"/>
        <v>0</v>
      </c>
      <c r="O1096">
        <f>IF($B$14,_xlfn.IFNA(INDEX(תמותה!$A$1:$E$121,MATCH(F1096,תמותה!$A$1:A$121,0),IF($B$9="זכר",2,4)),1),0)</f>
        <v>0</v>
      </c>
      <c r="P1096">
        <f>IF($B$14,_xlfn.IFNA(INDEX('שיפור תמותה'!$A$1:$E$8743,MATCH(F1096&amp;G1096,'שיפור תמותה'!$C$1:$C$8743,0),IF($B$9="זכר",4,5)),1),0)</f>
        <v>0</v>
      </c>
      <c r="Q1096">
        <f>IF($B$14,_xlfn.IFNA(INDEX('שיפור תמותה'!$A$1:$E$8743,MATCH(F1096&amp;G1096-1,'שיפור תמותה'!$C$1:$C$8743,0),IF($B$9="זכר",4,5)),1),0)</f>
        <v>0</v>
      </c>
      <c r="R1096">
        <f t="shared" si="428"/>
        <v>0</v>
      </c>
      <c r="S1096">
        <f t="shared" si="429"/>
        <v>0</v>
      </c>
      <c r="T1096">
        <f t="shared" si="442"/>
        <v>0</v>
      </c>
      <c r="U1096">
        <f t="shared" si="430"/>
        <v>0</v>
      </c>
      <c r="V1096">
        <f t="shared" si="431"/>
        <v>0</v>
      </c>
      <c r="W1096">
        <f t="shared" si="443"/>
        <v>0</v>
      </c>
      <c r="X1096">
        <f>IF($B$15,_xlfn.IFNA(INDEX(תמותה!$A$1:$E$121,MATCH(U1096,תמותה!$A$1:A$121,0),IF($B$11="זכר",2,4)),1),0)</f>
        <v>0</v>
      </c>
      <c r="Y1096">
        <f>IF($B$15,_xlfn.IFNA(INDEX('שיפור תמותה'!$A$1:$E$8743,MATCH(U1096&amp;V1096,'שיפור תמותה'!$C$1:$C$8743,0),IF($B$11="זכר",4,5)),1),0)</f>
        <v>0</v>
      </c>
      <c r="Z1096">
        <f>IF($B$15,_xlfn.IFNA(INDEX('שיפור תמותה'!$A$1:$E$8743,MATCH(U1096&amp;V1096-1,'שיפור תמותה'!$C$1:$C$8743,0),IF($B$11="זכר",4,5)),1),0)</f>
        <v>0</v>
      </c>
      <c r="AA1096">
        <f t="shared" si="432"/>
        <v>0</v>
      </c>
      <c r="AB1096">
        <f t="shared" si="444"/>
        <v>0</v>
      </c>
      <c r="AC1096">
        <f>IF($B$15,_xlfn.IFNA(INDEX(תמותה!$A$1:$E$121,MATCH(U1096,תמותה!$A$1:A$121,0),IF($B$11="זכר",3,5)),1),0)</f>
        <v>0</v>
      </c>
      <c r="AD1096">
        <f t="shared" si="433"/>
        <v>0</v>
      </c>
      <c r="AE1096">
        <f t="shared" si="434"/>
        <v>0</v>
      </c>
      <c r="AF1096">
        <f t="shared" si="445"/>
        <v>0</v>
      </c>
      <c r="AG1096">
        <f t="shared" si="446"/>
        <v>0</v>
      </c>
      <c r="AH1096">
        <f t="shared" si="447"/>
        <v>0</v>
      </c>
      <c r="AI1096">
        <f t="shared" si="448"/>
        <v>0</v>
      </c>
      <c r="AJ1096">
        <f t="shared" si="449"/>
        <v>0</v>
      </c>
    </row>
    <row r="1097" spans="5:36" x14ac:dyDescent="0.2">
      <c r="E1097">
        <f t="shared" si="435"/>
        <v>0</v>
      </c>
      <c r="F1097">
        <f t="shared" si="425"/>
        <v>0</v>
      </c>
      <c r="G1097">
        <f t="shared" si="426"/>
        <v>0</v>
      </c>
      <c r="H1097">
        <f t="shared" si="427"/>
        <v>0</v>
      </c>
      <c r="I1097">
        <f t="shared" si="436"/>
        <v>0</v>
      </c>
      <c r="J1097">
        <f t="shared" si="437"/>
        <v>0</v>
      </c>
      <c r="K1097">
        <f t="shared" si="438"/>
        <v>0</v>
      </c>
      <c r="L1097">
        <f t="shared" si="439"/>
        <v>0</v>
      </c>
      <c r="M1097">
        <f t="shared" si="440"/>
        <v>0</v>
      </c>
      <c r="N1097">
        <f t="shared" si="441"/>
        <v>0</v>
      </c>
      <c r="O1097">
        <f>IF($B$14,_xlfn.IFNA(INDEX(תמותה!$A$1:$E$121,MATCH(F1097,תמותה!$A$1:A$121,0),IF($B$9="זכר",2,4)),1),0)</f>
        <v>0</v>
      </c>
      <c r="P1097">
        <f>IF($B$14,_xlfn.IFNA(INDEX('שיפור תמותה'!$A$1:$E$8743,MATCH(F1097&amp;G1097,'שיפור תמותה'!$C$1:$C$8743,0),IF($B$9="זכר",4,5)),1),0)</f>
        <v>0</v>
      </c>
      <c r="Q1097">
        <f>IF($B$14,_xlfn.IFNA(INDEX('שיפור תמותה'!$A$1:$E$8743,MATCH(F1097&amp;G1097-1,'שיפור תמותה'!$C$1:$C$8743,0),IF($B$9="זכר",4,5)),1),0)</f>
        <v>0</v>
      </c>
      <c r="R1097">
        <f t="shared" si="428"/>
        <v>0</v>
      </c>
      <c r="S1097">
        <f t="shared" si="429"/>
        <v>0</v>
      </c>
      <c r="T1097">
        <f t="shared" si="442"/>
        <v>0</v>
      </c>
      <c r="U1097">
        <f t="shared" si="430"/>
        <v>0</v>
      </c>
      <c r="V1097">
        <f t="shared" si="431"/>
        <v>0</v>
      </c>
      <c r="W1097">
        <f t="shared" si="443"/>
        <v>0</v>
      </c>
      <c r="X1097">
        <f>IF($B$15,_xlfn.IFNA(INDEX(תמותה!$A$1:$E$121,MATCH(U1097,תמותה!$A$1:A$121,0),IF($B$11="זכר",2,4)),1),0)</f>
        <v>0</v>
      </c>
      <c r="Y1097">
        <f>IF($B$15,_xlfn.IFNA(INDEX('שיפור תמותה'!$A$1:$E$8743,MATCH(U1097&amp;V1097,'שיפור תמותה'!$C$1:$C$8743,0),IF($B$11="זכר",4,5)),1),0)</f>
        <v>0</v>
      </c>
      <c r="Z1097">
        <f>IF($B$15,_xlfn.IFNA(INDEX('שיפור תמותה'!$A$1:$E$8743,MATCH(U1097&amp;V1097-1,'שיפור תמותה'!$C$1:$C$8743,0),IF($B$11="זכר",4,5)),1),0)</f>
        <v>0</v>
      </c>
      <c r="AA1097">
        <f t="shared" si="432"/>
        <v>0</v>
      </c>
      <c r="AB1097">
        <f t="shared" si="444"/>
        <v>0</v>
      </c>
      <c r="AC1097">
        <f>IF($B$15,_xlfn.IFNA(INDEX(תמותה!$A$1:$E$121,MATCH(U1097,תמותה!$A$1:A$121,0),IF($B$11="זכר",3,5)),1),0)</f>
        <v>0</v>
      </c>
      <c r="AD1097">
        <f t="shared" si="433"/>
        <v>0</v>
      </c>
      <c r="AE1097">
        <f t="shared" si="434"/>
        <v>0</v>
      </c>
      <c r="AF1097">
        <f t="shared" si="445"/>
        <v>0</v>
      </c>
      <c r="AG1097">
        <f t="shared" si="446"/>
        <v>0</v>
      </c>
      <c r="AH1097">
        <f t="shared" si="447"/>
        <v>0</v>
      </c>
      <c r="AI1097">
        <f t="shared" si="448"/>
        <v>0</v>
      </c>
      <c r="AJ1097">
        <f t="shared" si="449"/>
        <v>0</v>
      </c>
    </row>
    <row r="1098" spans="5:36" x14ac:dyDescent="0.2">
      <c r="E1098">
        <f t="shared" si="435"/>
        <v>0</v>
      </c>
      <c r="F1098">
        <f t="shared" si="425"/>
        <v>0</v>
      </c>
      <c r="G1098">
        <f t="shared" si="426"/>
        <v>0</v>
      </c>
      <c r="H1098">
        <f t="shared" si="427"/>
        <v>0</v>
      </c>
      <c r="I1098">
        <f t="shared" si="436"/>
        <v>0</v>
      </c>
      <c r="J1098">
        <f t="shared" si="437"/>
        <v>0</v>
      </c>
      <c r="K1098">
        <f t="shared" si="438"/>
        <v>0</v>
      </c>
      <c r="L1098">
        <f t="shared" si="439"/>
        <v>0</v>
      </c>
      <c r="M1098">
        <f t="shared" si="440"/>
        <v>0</v>
      </c>
      <c r="N1098">
        <f t="shared" si="441"/>
        <v>0</v>
      </c>
      <c r="O1098">
        <f>IF($B$14,_xlfn.IFNA(INDEX(תמותה!$A$1:$E$121,MATCH(F1098,תמותה!$A$1:A$121,0),IF($B$9="זכר",2,4)),1),0)</f>
        <v>0</v>
      </c>
      <c r="P1098">
        <f>IF($B$14,_xlfn.IFNA(INDEX('שיפור תמותה'!$A$1:$E$8743,MATCH(F1098&amp;G1098,'שיפור תמותה'!$C$1:$C$8743,0),IF($B$9="זכר",4,5)),1),0)</f>
        <v>0</v>
      </c>
      <c r="Q1098">
        <f>IF($B$14,_xlfn.IFNA(INDEX('שיפור תמותה'!$A$1:$E$8743,MATCH(F1098&amp;G1098-1,'שיפור תמותה'!$C$1:$C$8743,0),IF($B$9="זכר",4,5)),1),0)</f>
        <v>0</v>
      </c>
      <c r="R1098">
        <f t="shared" si="428"/>
        <v>0</v>
      </c>
      <c r="S1098">
        <f t="shared" si="429"/>
        <v>0</v>
      </c>
      <c r="T1098">
        <f t="shared" si="442"/>
        <v>0</v>
      </c>
      <c r="U1098">
        <f t="shared" si="430"/>
        <v>0</v>
      </c>
      <c r="V1098">
        <f t="shared" si="431"/>
        <v>0</v>
      </c>
      <c r="W1098">
        <f t="shared" si="443"/>
        <v>0</v>
      </c>
      <c r="X1098">
        <f>IF($B$15,_xlfn.IFNA(INDEX(תמותה!$A$1:$E$121,MATCH(U1098,תמותה!$A$1:A$121,0),IF($B$11="זכר",2,4)),1),0)</f>
        <v>0</v>
      </c>
      <c r="Y1098">
        <f>IF($B$15,_xlfn.IFNA(INDEX('שיפור תמותה'!$A$1:$E$8743,MATCH(U1098&amp;V1098,'שיפור תמותה'!$C$1:$C$8743,0),IF($B$11="זכר",4,5)),1),0)</f>
        <v>0</v>
      </c>
      <c r="Z1098">
        <f>IF($B$15,_xlfn.IFNA(INDEX('שיפור תמותה'!$A$1:$E$8743,MATCH(U1098&amp;V1098-1,'שיפור תמותה'!$C$1:$C$8743,0),IF($B$11="זכר",4,5)),1),0)</f>
        <v>0</v>
      </c>
      <c r="AA1098">
        <f t="shared" si="432"/>
        <v>0</v>
      </c>
      <c r="AB1098">
        <f t="shared" si="444"/>
        <v>0</v>
      </c>
      <c r="AC1098">
        <f>IF($B$15,_xlfn.IFNA(INDEX(תמותה!$A$1:$E$121,MATCH(U1098,תמותה!$A$1:A$121,0),IF($B$11="זכר",3,5)),1),0)</f>
        <v>0</v>
      </c>
      <c r="AD1098">
        <f t="shared" si="433"/>
        <v>0</v>
      </c>
      <c r="AE1098">
        <f t="shared" si="434"/>
        <v>0</v>
      </c>
      <c r="AF1098">
        <f t="shared" si="445"/>
        <v>0</v>
      </c>
      <c r="AG1098">
        <f t="shared" si="446"/>
        <v>0</v>
      </c>
      <c r="AH1098">
        <f t="shared" si="447"/>
        <v>0</v>
      </c>
      <c r="AI1098">
        <f t="shared" si="448"/>
        <v>0</v>
      </c>
      <c r="AJ1098">
        <f t="shared" si="449"/>
        <v>0</v>
      </c>
    </row>
    <row r="1099" spans="5:36" x14ac:dyDescent="0.2">
      <c r="E1099">
        <f t="shared" si="435"/>
        <v>0</v>
      </c>
      <c r="F1099">
        <f t="shared" si="425"/>
        <v>0</v>
      </c>
      <c r="G1099">
        <f t="shared" si="426"/>
        <v>0</v>
      </c>
      <c r="H1099">
        <f t="shared" si="427"/>
        <v>0</v>
      </c>
      <c r="I1099">
        <f t="shared" si="436"/>
        <v>0</v>
      </c>
      <c r="J1099">
        <f t="shared" si="437"/>
        <v>0</v>
      </c>
      <c r="K1099">
        <f t="shared" si="438"/>
        <v>0</v>
      </c>
      <c r="L1099">
        <f t="shared" si="439"/>
        <v>0</v>
      </c>
      <c r="M1099">
        <f t="shared" si="440"/>
        <v>0</v>
      </c>
      <c r="N1099">
        <f t="shared" si="441"/>
        <v>0</v>
      </c>
      <c r="O1099">
        <f>IF($B$14,_xlfn.IFNA(INDEX(תמותה!$A$1:$E$121,MATCH(F1099,תמותה!$A$1:A$121,0),IF($B$9="זכר",2,4)),1),0)</f>
        <v>0</v>
      </c>
      <c r="P1099">
        <f>IF($B$14,_xlfn.IFNA(INDEX('שיפור תמותה'!$A$1:$E$8743,MATCH(F1099&amp;G1099,'שיפור תמותה'!$C$1:$C$8743,0),IF($B$9="זכר",4,5)),1),0)</f>
        <v>0</v>
      </c>
      <c r="Q1099">
        <f>IF($B$14,_xlfn.IFNA(INDEX('שיפור תמותה'!$A$1:$E$8743,MATCH(F1099&amp;G1099-1,'שיפור תמותה'!$C$1:$C$8743,0),IF($B$9="זכר",4,5)),1),0)</f>
        <v>0</v>
      </c>
      <c r="R1099">
        <f t="shared" si="428"/>
        <v>0</v>
      </c>
      <c r="S1099">
        <f t="shared" si="429"/>
        <v>0</v>
      </c>
      <c r="T1099">
        <f t="shared" si="442"/>
        <v>0</v>
      </c>
      <c r="U1099">
        <f t="shared" si="430"/>
        <v>0</v>
      </c>
      <c r="V1099">
        <f t="shared" si="431"/>
        <v>0</v>
      </c>
      <c r="W1099">
        <f t="shared" si="443"/>
        <v>0</v>
      </c>
      <c r="X1099">
        <f>IF($B$15,_xlfn.IFNA(INDEX(תמותה!$A$1:$E$121,MATCH(U1099,תמותה!$A$1:A$121,0),IF($B$11="זכר",2,4)),1),0)</f>
        <v>0</v>
      </c>
      <c r="Y1099">
        <f>IF($B$15,_xlfn.IFNA(INDEX('שיפור תמותה'!$A$1:$E$8743,MATCH(U1099&amp;V1099,'שיפור תמותה'!$C$1:$C$8743,0),IF($B$11="זכר",4,5)),1),0)</f>
        <v>0</v>
      </c>
      <c r="Z1099">
        <f>IF($B$15,_xlfn.IFNA(INDEX('שיפור תמותה'!$A$1:$E$8743,MATCH(U1099&amp;V1099-1,'שיפור תמותה'!$C$1:$C$8743,0),IF($B$11="זכר",4,5)),1),0)</f>
        <v>0</v>
      </c>
      <c r="AA1099">
        <f t="shared" si="432"/>
        <v>0</v>
      </c>
      <c r="AB1099">
        <f t="shared" si="444"/>
        <v>0</v>
      </c>
      <c r="AC1099">
        <f>IF($B$15,_xlfn.IFNA(INDEX(תמותה!$A$1:$E$121,MATCH(U1099,תמותה!$A$1:A$121,0),IF($B$11="זכר",3,5)),1),0)</f>
        <v>0</v>
      </c>
      <c r="AD1099">
        <f t="shared" si="433"/>
        <v>0</v>
      </c>
      <c r="AE1099">
        <f t="shared" si="434"/>
        <v>0</v>
      </c>
      <c r="AF1099">
        <f t="shared" si="445"/>
        <v>0</v>
      </c>
      <c r="AG1099">
        <f t="shared" si="446"/>
        <v>0</v>
      </c>
      <c r="AH1099">
        <f t="shared" si="447"/>
        <v>0</v>
      </c>
      <c r="AI1099">
        <f t="shared" si="448"/>
        <v>0</v>
      </c>
      <c r="AJ1099">
        <f t="shared" si="449"/>
        <v>0</v>
      </c>
    </row>
    <row r="1100" spans="5:36" x14ac:dyDescent="0.2">
      <c r="E1100">
        <f t="shared" si="435"/>
        <v>0</v>
      </c>
      <c r="F1100">
        <f t="shared" si="425"/>
        <v>0</v>
      </c>
      <c r="G1100">
        <f t="shared" si="426"/>
        <v>0</v>
      </c>
      <c r="H1100">
        <f t="shared" si="427"/>
        <v>0</v>
      </c>
      <c r="I1100">
        <f t="shared" si="436"/>
        <v>0</v>
      </c>
      <c r="J1100">
        <f t="shared" si="437"/>
        <v>0</v>
      </c>
      <c r="K1100">
        <f t="shared" si="438"/>
        <v>0</v>
      </c>
      <c r="L1100">
        <f t="shared" si="439"/>
        <v>0</v>
      </c>
      <c r="M1100">
        <f t="shared" si="440"/>
        <v>0</v>
      </c>
      <c r="N1100">
        <f t="shared" si="441"/>
        <v>0</v>
      </c>
      <c r="O1100">
        <f>IF($B$14,_xlfn.IFNA(INDEX(תמותה!$A$1:$E$121,MATCH(F1100,תמותה!$A$1:A$121,0),IF($B$9="זכר",2,4)),1),0)</f>
        <v>0</v>
      </c>
      <c r="P1100">
        <f>IF($B$14,_xlfn.IFNA(INDEX('שיפור תמותה'!$A$1:$E$8743,MATCH(F1100&amp;G1100,'שיפור תמותה'!$C$1:$C$8743,0),IF($B$9="זכר",4,5)),1),0)</f>
        <v>0</v>
      </c>
      <c r="Q1100">
        <f>IF($B$14,_xlfn.IFNA(INDEX('שיפור תמותה'!$A$1:$E$8743,MATCH(F1100&amp;G1100-1,'שיפור תמותה'!$C$1:$C$8743,0),IF($B$9="זכר",4,5)),1),0)</f>
        <v>0</v>
      </c>
      <c r="R1100">
        <f t="shared" si="428"/>
        <v>0</v>
      </c>
      <c r="S1100">
        <f t="shared" si="429"/>
        <v>0</v>
      </c>
      <c r="T1100">
        <f t="shared" si="442"/>
        <v>0</v>
      </c>
      <c r="U1100">
        <f t="shared" si="430"/>
        <v>0</v>
      </c>
      <c r="V1100">
        <f t="shared" si="431"/>
        <v>0</v>
      </c>
      <c r="W1100">
        <f t="shared" si="443"/>
        <v>0</v>
      </c>
      <c r="X1100">
        <f>IF($B$15,_xlfn.IFNA(INDEX(תמותה!$A$1:$E$121,MATCH(U1100,תמותה!$A$1:A$121,0),IF($B$11="זכר",2,4)),1),0)</f>
        <v>0</v>
      </c>
      <c r="Y1100">
        <f>IF($B$15,_xlfn.IFNA(INDEX('שיפור תמותה'!$A$1:$E$8743,MATCH(U1100&amp;V1100,'שיפור תמותה'!$C$1:$C$8743,0),IF($B$11="זכר",4,5)),1),0)</f>
        <v>0</v>
      </c>
      <c r="Z1100">
        <f>IF($B$15,_xlfn.IFNA(INDEX('שיפור תמותה'!$A$1:$E$8743,MATCH(U1100&amp;V1100-1,'שיפור תמותה'!$C$1:$C$8743,0),IF($B$11="זכר",4,5)),1),0)</f>
        <v>0</v>
      </c>
      <c r="AA1100">
        <f t="shared" si="432"/>
        <v>0</v>
      </c>
      <c r="AB1100">
        <f t="shared" si="444"/>
        <v>0</v>
      </c>
      <c r="AC1100">
        <f>IF($B$15,_xlfn.IFNA(INDEX(תמותה!$A$1:$E$121,MATCH(U1100,תמותה!$A$1:A$121,0),IF($B$11="זכר",3,5)),1),0)</f>
        <v>0</v>
      </c>
      <c r="AD1100">
        <f t="shared" si="433"/>
        <v>0</v>
      </c>
      <c r="AE1100">
        <f t="shared" si="434"/>
        <v>0</v>
      </c>
      <c r="AF1100">
        <f t="shared" si="445"/>
        <v>0</v>
      </c>
      <c r="AG1100">
        <f t="shared" si="446"/>
        <v>0</v>
      </c>
      <c r="AH1100">
        <f t="shared" si="447"/>
        <v>0</v>
      </c>
      <c r="AI1100">
        <f t="shared" si="448"/>
        <v>0</v>
      </c>
      <c r="AJ1100">
        <f t="shared" si="449"/>
        <v>0</v>
      </c>
    </row>
    <row r="1101" spans="5:36" x14ac:dyDescent="0.2">
      <c r="E1101">
        <f t="shared" si="435"/>
        <v>0</v>
      </c>
      <c r="F1101">
        <f t="shared" si="425"/>
        <v>0</v>
      </c>
      <c r="G1101">
        <f t="shared" si="426"/>
        <v>0</v>
      </c>
      <c r="H1101">
        <f t="shared" si="427"/>
        <v>0</v>
      </c>
      <c r="I1101">
        <f t="shared" si="436"/>
        <v>0</v>
      </c>
      <c r="J1101">
        <f t="shared" si="437"/>
        <v>0</v>
      </c>
      <c r="K1101">
        <f t="shared" si="438"/>
        <v>0</v>
      </c>
      <c r="L1101">
        <f t="shared" si="439"/>
        <v>0</v>
      </c>
      <c r="M1101">
        <f t="shared" si="440"/>
        <v>0</v>
      </c>
      <c r="N1101">
        <f t="shared" si="441"/>
        <v>0</v>
      </c>
      <c r="O1101">
        <f>IF($B$14,_xlfn.IFNA(INDEX(תמותה!$A$1:$E$121,MATCH(F1101,תמותה!$A$1:A$121,0),IF($B$9="זכר",2,4)),1),0)</f>
        <v>0</v>
      </c>
      <c r="P1101">
        <f>IF($B$14,_xlfn.IFNA(INDEX('שיפור תמותה'!$A$1:$E$8743,MATCH(F1101&amp;G1101,'שיפור תמותה'!$C$1:$C$8743,0),IF($B$9="זכר",4,5)),1),0)</f>
        <v>0</v>
      </c>
      <c r="Q1101">
        <f>IF($B$14,_xlfn.IFNA(INDEX('שיפור תמותה'!$A$1:$E$8743,MATCH(F1101&amp;G1101-1,'שיפור תמותה'!$C$1:$C$8743,0),IF($B$9="זכר",4,5)),1),0)</f>
        <v>0</v>
      </c>
      <c r="R1101">
        <f t="shared" si="428"/>
        <v>0</v>
      </c>
      <c r="S1101">
        <f t="shared" si="429"/>
        <v>0</v>
      </c>
      <c r="T1101">
        <f t="shared" si="442"/>
        <v>0</v>
      </c>
      <c r="U1101">
        <f t="shared" si="430"/>
        <v>0</v>
      </c>
      <c r="V1101">
        <f t="shared" si="431"/>
        <v>0</v>
      </c>
      <c r="W1101">
        <f t="shared" si="443"/>
        <v>0</v>
      </c>
      <c r="X1101">
        <f>IF($B$15,_xlfn.IFNA(INDEX(תמותה!$A$1:$E$121,MATCH(U1101,תמותה!$A$1:A$121,0),IF($B$11="זכר",2,4)),1),0)</f>
        <v>0</v>
      </c>
      <c r="Y1101">
        <f>IF($B$15,_xlfn.IFNA(INDEX('שיפור תמותה'!$A$1:$E$8743,MATCH(U1101&amp;V1101,'שיפור תמותה'!$C$1:$C$8743,0),IF($B$11="זכר",4,5)),1),0)</f>
        <v>0</v>
      </c>
      <c r="Z1101">
        <f>IF($B$15,_xlfn.IFNA(INDEX('שיפור תמותה'!$A$1:$E$8743,MATCH(U1101&amp;V1101-1,'שיפור תמותה'!$C$1:$C$8743,0),IF($B$11="זכר",4,5)),1),0)</f>
        <v>0</v>
      </c>
      <c r="AA1101">
        <f t="shared" si="432"/>
        <v>0</v>
      </c>
      <c r="AB1101">
        <f t="shared" si="444"/>
        <v>0</v>
      </c>
      <c r="AC1101">
        <f>IF($B$15,_xlfn.IFNA(INDEX(תמותה!$A$1:$E$121,MATCH(U1101,תמותה!$A$1:A$121,0),IF($B$11="זכר",3,5)),1),0)</f>
        <v>0</v>
      </c>
      <c r="AD1101">
        <f t="shared" si="433"/>
        <v>0</v>
      </c>
      <c r="AE1101">
        <f t="shared" si="434"/>
        <v>0</v>
      </c>
      <c r="AF1101">
        <f t="shared" si="445"/>
        <v>0</v>
      </c>
      <c r="AG1101">
        <f t="shared" si="446"/>
        <v>0</v>
      </c>
      <c r="AH1101">
        <f t="shared" si="447"/>
        <v>0</v>
      </c>
      <c r="AI1101">
        <f t="shared" si="448"/>
        <v>0</v>
      </c>
      <c r="AJ1101">
        <f t="shared" si="449"/>
        <v>0</v>
      </c>
    </row>
    <row r="1102" spans="5:36" x14ac:dyDescent="0.2">
      <c r="E1102">
        <f t="shared" si="435"/>
        <v>0</v>
      </c>
      <c r="F1102">
        <f t="shared" si="425"/>
        <v>0</v>
      </c>
      <c r="G1102">
        <f t="shared" si="426"/>
        <v>0</v>
      </c>
      <c r="H1102">
        <f t="shared" si="427"/>
        <v>0</v>
      </c>
      <c r="I1102">
        <f t="shared" si="436"/>
        <v>0</v>
      </c>
      <c r="J1102">
        <f t="shared" si="437"/>
        <v>0</v>
      </c>
      <c r="K1102">
        <f t="shared" si="438"/>
        <v>0</v>
      </c>
      <c r="L1102">
        <f t="shared" si="439"/>
        <v>0</v>
      </c>
      <c r="M1102">
        <f t="shared" si="440"/>
        <v>0</v>
      </c>
      <c r="N1102">
        <f t="shared" si="441"/>
        <v>0</v>
      </c>
      <c r="O1102">
        <f>IF($B$14,_xlfn.IFNA(INDEX(תמותה!$A$1:$E$121,MATCH(F1102,תמותה!$A$1:A$121,0),IF($B$9="זכר",2,4)),1),0)</f>
        <v>0</v>
      </c>
      <c r="P1102">
        <f>IF($B$14,_xlfn.IFNA(INDEX('שיפור תמותה'!$A$1:$E$8743,MATCH(F1102&amp;G1102,'שיפור תמותה'!$C$1:$C$8743,0),IF($B$9="זכר",4,5)),1),0)</f>
        <v>0</v>
      </c>
      <c r="Q1102">
        <f>IF($B$14,_xlfn.IFNA(INDEX('שיפור תמותה'!$A$1:$E$8743,MATCH(F1102&amp;G1102-1,'שיפור תמותה'!$C$1:$C$8743,0),IF($B$9="זכר",4,5)),1),0)</f>
        <v>0</v>
      </c>
      <c r="R1102">
        <f t="shared" si="428"/>
        <v>0</v>
      </c>
      <c r="S1102">
        <f t="shared" si="429"/>
        <v>0</v>
      </c>
      <c r="T1102">
        <f t="shared" si="442"/>
        <v>0</v>
      </c>
      <c r="U1102">
        <f t="shared" si="430"/>
        <v>0</v>
      </c>
      <c r="V1102">
        <f t="shared" si="431"/>
        <v>0</v>
      </c>
      <c r="W1102">
        <f t="shared" si="443"/>
        <v>0</v>
      </c>
      <c r="X1102">
        <f>IF($B$15,_xlfn.IFNA(INDEX(תמותה!$A$1:$E$121,MATCH(U1102,תמותה!$A$1:A$121,0),IF($B$11="זכר",2,4)),1),0)</f>
        <v>0</v>
      </c>
      <c r="Y1102">
        <f>IF($B$15,_xlfn.IFNA(INDEX('שיפור תמותה'!$A$1:$E$8743,MATCH(U1102&amp;V1102,'שיפור תמותה'!$C$1:$C$8743,0),IF($B$11="זכר",4,5)),1),0)</f>
        <v>0</v>
      </c>
      <c r="Z1102">
        <f>IF($B$15,_xlfn.IFNA(INDEX('שיפור תמותה'!$A$1:$E$8743,MATCH(U1102&amp;V1102-1,'שיפור תמותה'!$C$1:$C$8743,0),IF($B$11="זכר",4,5)),1),0)</f>
        <v>0</v>
      </c>
      <c r="AA1102">
        <f t="shared" si="432"/>
        <v>0</v>
      </c>
      <c r="AB1102">
        <f t="shared" si="444"/>
        <v>0</v>
      </c>
      <c r="AC1102">
        <f>IF($B$15,_xlfn.IFNA(INDEX(תמותה!$A$1:$E$121,MATCH(U1102,תמותה!$A$1:A$121,0),IF($B$11="זכר",3,5)),1),0)</f>
        <v>0</v>
      </c>
      <c r="AD1102">
        <f t="shared" si="433"/>
        <v>0</v>
      </c>
      <c r="AE1102">
        <f t="shared" si="434"/>
        <v>0</v>
      </c>
      <c r="AF1102">
        <f t="shared" si="445"/>
        <v>0</v>
      </c>
      <c r="AG1102">
        <f t="shared" si="446"/>
        <v>0</v>
      </c>
      <c r="AH1102">
        <f t="shared" si="447"/>
        <v>0</v>
      </c>
      <c r="AI1102">
        <f t="shared" si="448"/>
        <v>0</v>
      </c>
      <c r="AJ1102">
        <f t="shared" si="449"/>
        <v>0</v>
      </c>
    </row>
    <row r="1103" spans="5:36" x14ac:dyDescent="0.2">
      <c r="E1103">
        <f t="shared" si="435"/>
        <v>0</v>
      </c>
      <c r="F1103">
        <f t="shared" si="425"/>
        <v>0</v>
      </c>
      <c r="G1103">
        <f t="shared" si="426"/>
        <v>0</v>
      </c>
      <c r="H1103">
        <f t="shared" si="427"/>
        <v>0</v>
      </c>
      <c r="I1103">
        <f t="shared" si="436"/>
        <v>0</v>
      </c>
      <c r="J1103">
        <f t="shared" si="437"/>
        <v>0</v>
      </c>
      <c r="K1103">
        <f t="shared" si="438"/>
        <v>0</v>
      </c>
      <c r="L1103">
        <f t="shared" si="439"/>
        <v>0</v>
      </c>
      <c r="M1103">
        <f t="shared" si="440"/>
        <v>0</v>
      </c>
      <c r="N1103">
        <f t="shared" si="441"/>
        <v>0</v>
      </c>
      <c r="O1103">
        <f>IF($B$14,_xlfn.IFNA(INDEX(תמותה!$A$1:$E$121,MATCH(F1103,תמותה!$A$1:A$121,0),IF($B$9="זכר",2,4)),1),0)</f>
        <v>0</v>
      </c>
      <c r="P1103">
        <f>IF($B$14,_xlfn.IFNA(INDEX('שיפור תמותה'!$A$1:$E$8743,MATCH(F1103&amp;G1103,'שיפור תמותה'!$C$1:$C$8743,0),IF($B$9="זכר",4,5)),1),0)</f>
        <v>0</v>
      </c>
      <c r="Q1103">
        <f>IF($B$14,_xlfn.IFNA(INDEX('שיפור תמותה'!$A$1:$E$8743,MATCH(F1103&amp;G1103-1,'שיפור תמותה'!$C$1:$C$8743,0),IF($B$9="זכר",4,5)),1),0)</f>
        <v>0</v>
      </c>
      <c r="R1103">
        <f t="shared" si="428"/>
        <v>0</v>
      </c>
      <c r="S1103">
        <f t="shared" si="429"/>
        <v>0</v>
      </c>
      <c r="T1103">
        <f t="shared" si="442"/>
        <v>0</v>
      </c>
      <c r="U1103">
        <f t="shared" si="430"/>
        <v>0</v>
      </c>
      <c r="V1103">
        <f t="shared" si="431"/>
        <v>0</v>
      </c>
      <c r="W1103">
        <f t="shared" si="443"/>
        <v>0</v>
      </c>
      <c r="X1103">
        <f>IF($B$15,_xlfn.IFNA(INDEX(תמותה!$A$1:$E$121,MATCH(U1103,תמותה!$A$1:A$121,0),IF($B$11="זכר",2,4)),1),0)</f>
        <v>0</v>
      </c>
      <c r="Y1103">
        <f>IF($B$15,_xlfn.IFNA(INDEX('שיפור תמותה'!$A$1:$E$8743,MATCH(U1103&amp;V1103,'שיפור תמותה'!$C$1:$C$8743,0),IF($B$11="זכר",4,5)),1),0)</f>
        <v>0</v>
      </c>
      <c r="Z1103">
        <f>IF($B$15,_xlfn.IFNA(INDEX('שיפור תמותה'!$A$1:$E$8743,MATCH(U1103&amp;V1103-1,'שיפור תמותה'!$C$1:$C$8743,0),IF($B$11="זכר",4,5)),1),0)</f>
        <v>0</v>
      </c>
      <c r="AA1103">
        <f t="shared" si="432"/>
        <v>0</v>
      </c>
      <c r="AB1103">
        <f t="shared" si="444"/>
        <v>0</v>
      </c>
      <c r="AC1103">
        <f>IF($B$15,_xlfn.IFNA(INDEX(תמותה!$A$1:$E$121,MATCH(U1103,תמותה!$A$1:A$121,0),IF($B$11="זכר",3,5)),1),0)</f>
        <v>0</v>
      </c>
      <c r="AD1103">
        <f t="shared" si="433"/>
        <v>0</v>
      </c>
      <c r="AE1103">
        <f t="shared" si="434"/>
        <v>0</v>
      </c>
      <c r="AF1103">
        <f t="shared" si="445"/>
        <v>0</v>
      </c>
      <c r="AG1103">
        <f t="shared" si="446"/>
        <v>0</v>
      </c>
      <c r="AH1103">
        <f t="shared" si="447"/>
        <v>0</v>
      </c>
      <c r="AI1103">
        <f t="shared" si="448"/>
        <v>0</v>
      </c>
      <c r="AJ1103">
        <f t="shared" si="449"/>
        <v>0</v>
      </c>
    </row>
    <row r="1104" spans="5:36" x14ac:dyDescent="0.2">
      <c r="E1104">
        <f t="shared" si="435"/>
        <v>0</v>
      </c>
      <c r="F1104">
        <f t="shared" si="425"/>
        <v>0</v>
      </c>
      <c r="G1104">
        <f t="shared" si="426"/>
        <v>0</v>
      </c>
      <c r="H1104">
        <f t="shared" si="427"/>
        <v>0</v>
      </c>
      <c r="I1104">
        <f t="shared" si="436"/>
        <v>0</v>
      </c>
      <c r="J1104">
        <f t="shared" si="437"/>
        <v>0</v>
      </c>
      <c r="K1104">
        <f t="shared" si="438"/>
        <v>0</v>
      </c>
      <c r="L1104">
        <f t="shared" si="439"/>
        <v>0</v>
      </c>
      <c r="M1104">
        <f t="shared" si="440"/>
        <v>0</v>
      </c>
      <c r="N1104">
        <f t="shared" si="441"/>
        <v>0</v>
      </c>
      <c r="O1104">
        <f>IF($B$14,_xlfn.IFNA(INDEX(תמותה!$A$1:$E$121,MATCH(F1104,תמותה!$A$1:A$121,0),IF($B$9="זכר",2,4)),1),0)</f>
        <v>0</v>
      </c>
      <c r="P1104">
        <f>IF($B$14,_xlfn.IFNA(INDEX('שיפור תמותה'!$A$1:$E$8743,MATCH(F1104&amp;G1104,'שיפור תמותה'!$C$1:$C$8743,0),IF($B$9="זכר",4,5)),1),0)</f>
        <v>0</v>
      </c>
      <c r="Q1104">
        <f>IF($B$14,_xlfn.IFNA(INDEX('שיפור תמותה'!$A$1:$E$8743,MATCH(F1104&amp;G1104-1,'שיפור תמותה'!$C$1:$C$8743,0),IF($B$9="זכר",4,5)),1),0)</f>
        <v>0</v>
      </c>
      <c r="R1104">
        <f t="shared" si="428"/>
        <v>0</v>
      </c>
      <c r="S1104">
        <f t="shared" si="429"/>
        <v>0</v>
      </c>
      <c r="T1104">
        <f t="shared" si="442"/>
        <v>0</v>
      </c>
      <c r="U1104">
        <f t="shared" si="430"/>
        <v>0</v>
      </c>
      <c r="V1104">
        <f t="shared" si="431"/>
        <v>0</v>
      </c>
      <c r="W1104">
        <f t="shared" si="443"/>
        <v>0</v>
      </c>
      <c r="X1104">
        <f>IF($B$15,_xlfn.IFNA(INDEX(תמותה!$A$1:$E$121,MATCH(U1104,תמותה!$A$1:A$121,0),IF($B$11="זכר",2,4)),1),0)</f>
        <v>0</v>
      </c>
      <c r="Y1104">
        <f>IF($B$15,_xlfn.IFNA(INDEX('שיפור תמותה'!$A$1:$E$8743,MATCH(U1104&amp;V1104,'שיפור תמותה'!$C$1:$C$8743,0),IF($B$11="זכר",4,5)),1),0)</f>
        <v>0</v>
      </c>
      <c r="Z1104">
        <f>IF($B$15,_xlfn.IFNA(INDEX('שיפור תמותה'!$A$1:$E$8743,MATCH(U1104&amp;V1104-1,'שיפור תמותה'!$C$1:$C$8743,0),IF($B$11="זכר",4,5)),1),0)</f>
        <v>0</v>
      </c>
      <c r="AA1104">
        <f t="shared" si="432"/>
        <v>0</v>
      </c>
      <c r="AB1104">
        <f t="shared" si="444"/>
        <v>0</v>
      </c>
      <c r="AC1104">
        <f>IF($B$15,_xlfn.IFNA(INDEX(תמותה!$A$1:$E$121,MATCH(U1104,תמותה!$A$1:A$121,0),IF($B$11="זכר",3,5)),1),0)</f>
        <v>0</v>
      </c>
      <c r="AD1104">
        <f t="shared" si="433"/>
        <v>0</v>
      </c>
      <c r="AE1104">
        <f t="shared" si="434"/>
        <v>0</v>
      </c>
      <c r="AF1104">
        <f t="shared" si="445"/>
        <v>0</v>
      </c>
      <c r="AG1104">
        <f t="shared" si="446"/>
        <v>0</v>
      </c>
      <c r="AH1104">
        <f t="shared" si="447"/>
        <v>0</v>
      </c>
      <c r="AI1104">
        <f t="shared" si="448"/>
        <v>0</v>
      </c>
      <c r="AJ1104">
        <f t="shared" si="449"/>
        <v>0</v>
      </c>
    </row>
    <row r="1105" spans="5:36" x14ac:dyDescent="0.2">
      <c r="E1105">
        <f t="shared" si="435"/>
        <v>0</v>
      </c>
      <c r="F1105">
        <f t="shared" si="425"/>
        <v>0</v>
      </c>
      <c r="G1105">
        <f t="shared" si="426"/>
        <v>0</v>
      </c>
      <c r="H1105">
        <f t="shared" si="427"/>
        <v>0</v>
      </c>
      <c r="I1105">
        <f t="shared" si="436"/>
        <v>0</v>
      </c>
      <c r="J1105">
        <f t="shared" si="437"/>
        <v>0</v>
      </c>
      <c r="K1105">
        <f t="shared" si="438"/>
        <v>0</v>
      </c>
      <c r="L1105">
        <f t="shared" si="439"/>
        <v>0</v>
      </c>
      <c r="M1105">
        <f t="shared" si="440"/>
        <v>0</v>
      </c>
      <c r="N1105">
        <f t="shared" si="441"/>
        <v>0</v>
      </c>
      <c r="O1105">
        <f>IF($B$14,_xlfn.IFNA(INDEX(תמותה!$A$1:$E$121,MATCH(F1105,תמותה!$A$1:A$121,0),IF($B$9="זכר",2,4)),1),0)</f>
        <v>0</v>
      </c>
      <c r="P1105">
        <f>IF($B$14,_xlfn.IFNA(INDEX('שיפור תמותה'!$A$1:$E$8743,MATCH(F1105&amp;G1105,'שיפור תמותה'!$C$1:$C$8743,0),IF($B$9="זכר",4,5)),1),0)</f>
        <v>0</v>
      </c>
      <c r="Q1105">
        <f>IF($B$14,_xlfn.IFNA(INDEX('שיפור תמותה'!$A$1:$E$8743,MATCH(F1105&amp;G1105-1,'שיפור תמותה'!$C$1:$C$8743,0),IF($B$9="זכר",4,5)),1),0)</f>
        <v>0</v>
      </c>
      <c r="R1105">
        <f t="shared" si="428"/>
        <v>0</v>
      </c>
      <c r="S1105">
        <f t="shared" si="429"/>
        <v>0</v>
      </c>
      <c r="T1105">
        <f t="shared" si="442"/>
        <v>0</v>
      </c>
      <c r="U1105">
        <f t="shared" si="430"/>
        <v>0</v>
      </c>
      <c r="V1105">
        <f t="shared" si="431"/>
        <v>0</v>
      </c>
      <c r="W1105">
        <f t="shared" si="443"/>
        <v>0</v>
      </c>
      <c r="X1105">
        <f>IF($B$15,_xlfn.IFNA(INDEX(תמותה!$A$1:$E$121,MATCH(U1105,תמותה!$A$1:A$121,0),IF($B$11="זכר",2,4)),1),0)</f>
        <v>0</v>
      </c>
      <c r="Y1105">
        <f>IF($B$15,_xlfn.IFNA(INDEX('שיפור תמותה'!$A$1:$E$8743,MATCH(U1105&amp;V1105,'שיפור תמותה'!$C$1:$C$8743,0),IF($B$11="זכר",4,5)),1),0)</f>
        <v>0</v>
      </c>
      <c r="Z1105">
        <f>IF($B$15,_xlfn.IFNA(INDEX('שיפור תמותה'!$A$1:$E$8743,MATCH(U1105&amp;V1105-1,'שיפור תמותה'!$C$1:$C$8743,0),IF($B$11="זכר",4,5)),1),0)</f>
        <v>0</v>
      </c>
      <c r="AA1105">
        <f t="shared" si="432"/>
        <v>0</v>
      </c>
      <c r="AB1105">
        <f t="shared" si="444"/>
        <v>0</v>
      </c>
      <c r="AC1105">
        <f>IF($B$15,_xlfn.IFNA(INDEX(תמותה!$A$1:$E$121,MATCH(U1105,תמותה!$A$1:A$121,0),IF($B$11="זכר",3,5)),1),0)</f>
        <v>0</v>
      </c>
      <c r="AD1105">
        <f t="shared" si="433"/>
        <v>0</v>
      </c>
      <c r="AE1105">
        <f t="shared" si="434"/>
        <v>0</v>
      </c>
      <c r="AF1105">
        <f t="shared" si="445"/>
        <v>0</v>
      </c>
      <c r="AG1105">
        <f t="shared" si="446"/>
        <v>0</v>
      </c>
      <c r="AH1105">
        <f t="shared" si="447"/>
        <v>0</v>
      </c>
      <c r="AI1105">
        <f t="shared" si="448"/>
        <v>0</v>
      </c>
      <c r="AJ1105">
        <f t="shared" si="449"/>
        <v>0</v>
      </c>
    </row>
    <row r="1106" spans="5:36" x14ac:dyDescent="0.2">
      <c r="E1106">
        <f t="shared" si="435"/>
        <v>0</v>
      </c>
      <c r="F1106">
        <f t="shared" si="425"/>
        <v>0</v>
      </c>
      <c r="G1106">
        <f t="shared" si="426"/>
        <v>0</v>
      </c>
      <c r="H1106">
        <f t="shared" si="427"/>
        <v>0</v>
      </c>
      <c r="I1106">
        <f t="shared" si="436"/>
        <v>0</v>
      </c>
      <c r="J1106">
        <f t="shared" si="437"/>
        <v>0</v>
      </c>
      <c r="K1106">
        <f t="shared" si="438"/>
        <v>0</v>
      </c>
      <c r="L1106">
        <f t="shared" si="439"/>
        <v>0</v>
      </c>
      <c r="M1106">
        <f t="shared" si="440"/>
        <v>0</v>
      </c>
      <c r="N1106">
        <f t="shared" si="441"/>
        <v>0</v>
      </c>
      <c r="O1106">
        <f>IF($B$14,_xlfn.IFNA(INDEX(תמותה!$A$1:$E$121,MATCH(F1106,תמותה!$A$1:A$121,0),IF($B$9="זכר",2,4)),1),0)</f>
        <v>0</v>
      </c>
      <c r="P1106">
        <f>IF($B$14,_xlfn.IFNA(INDEX('שיפור תמותה'!$A$1:$E$8743,MATCH(F1106&amp;G1106,'שיפור תמותה'!$C$1:$C$8743,0),IF($B$9="זכר",4,5)),1),0)</f>
        <v>0</v>
      </c>
      <c r="Q1106">
        <f>IF($B$14,_xlfn.IFNA(INDEX('שיפור תמותה'!$A$1:$E$8743,MATCH(F1106&amp;G1106-1,'שיפור תמותה'!$C$1:$C$8743,0),IF($B$9="זכר",4,5)),1),0)</f>
        <v>0</v>
      </c>
      <c r="R1106">
        <f t="shared" si="428"/>
        <v>0</v>
      </c>
      <c r="S1106">
        <f t="shared" si="429"/>
        <v>0</v>
      </c>
      <c r="T1106">
        <f t="shared" si="442"/>
        <v>0</v>
      </c>
      <c r="U1106">
        <f t="shared" si="430"/>
        <v>0</v>
      </c>
      <c r="V1106">
        <f t="shared" si="431"/>
        <v>0</v>
      </c>
      <c r="W1106">
        <f t="shared" si="443"/>
        <v>0</v>
      </c>
      <c r="X1106">
        <f>IF($B$15,_xlfn.IFNA(INDEX(תמותה!$A$1:$E$121,MATCH(U1106,תמותה!$A$1:A$121,0),IF($B$11="זכר",2,4)),1),0)</f>
        <v>0</v>
      </c>
      <c r="Y1106">
        <f>IF($B$15,_xlfn.IFNA(INDEX('שיפור תמותה'!$A$1:$E$8743,MATCH(U1106&amp;V1106,'שיפור תמותה'!$C$1:$C$8743,0),IF($B$11="זכר",4,5)),1),0)</f>
        <v>0</v>
      </c>
      <c r="Z1106">
        <f>IF($B$15,_xlfn.IFNA(INDEX('שיפור תמותה'!$A$1:$E$8743,MATCH(U1106&amp;V1106-1,'שיפור תמותה'!$C$1:$C$8743,0),IF($B$11="זכר",4,5)),1),0)</f>
        <v>0</v>
      </c>
      <c r="AA1106">
        <f t="shared" si="432"/>
        <v>0</v>
      </c>
      <c r="AB1106">
        <f t="shared" si="444"/>
        <v>0</v>
      </c>
      <c r="AC1106">
        <f>IF($B$15,_xlfn.IFNA(INDEX(תמותה!$A$1:$E$121,MATCH(U1106,תמותה!$A$1:A$121,0),IF($B$11="זכר",3,5)),1),0)</f>
        <v>0</v>
      </c>
      <c r="AD1106">
        <f t="shared" si="433"/>
        <v>0</v>
      </c>
      <c r="AE1106">
        <f t="shared" si="434"/>
        <v>0</v>
      </c>
      <c r="AF1106">
        <f t="shared" si="445"/>
        <v>0</v>
      </c>
      <c r="AG1106">
        <f t="shared" si="446"/>
        <v>0</v>
      </c>
      <c r="AH1106">
        <f t="shared" si="447"/>
        <v>0</v>
      </c>
      <c r="AI1106">
        <f t="shared" si="448"/>
        <v>0</v>
      </c>
      <c r="AJ1106">
        <f t="shared" si="449"/>
        <v>0</v>
      </c>
    </row>
    <row r="1107" spans="5:36" x14ac:dyDescent="0.2">
      <c r="E1107">
        <f t="shared" si="435"/>
        <v>0</v>
      </c>
      <c r="F1107">
        <f t="shared" si="425"/>
        <v>0</v>
      </c>
      <c r="G1107">
        <f t="shared" si="426"/>
        <v>0</v>
      </c>
      <c r="H1107">
        <f t="shared" si="427"/>
        <v>0</v>
      </c>
      <c r="I1107">
        <f t="shared" si="436"/>
        <v>0</v>
      </c>
      <c r="J1107">
        <f t="shared" si="437"/>
        <v>0</v>
      </c>
      <c r="K1107">
        <f t="shared" si="438"/>
        <v>0</v>
      </c>
      <c r="L1107">
        <f t="shared" si="439"/>
        <v>0</v>
      </c>
      <c r="M1107">
        <f t="shared" si="440"/>
        <v>0</v>
      </c>
      <c r="N1107">
        <f t="shared" si="441"/>
        <v>0</v>
      </c>
      <c r="O1107">
        <f>IF($B$14,_xlfn.IFNA(INDEX(תמותה!$A$1:$E$121,MATCH(F1107,תמותה!$A$1:A$121,0),IF($B$9="זכר",2,4)),1),0)</f>
        <v>0</v>
      </c>
      <c r="P1107">
        <f>IF($B$14,_xlfn.IFNA(INDEX('שיפור תמותה'!$A$1:$E$8743,MATCH(F1107&amp;G1107,'שיפור תמותה'!$C$1:$C$8743,0),IF($B$9="זכר",4,5)),1),0)</f>
        <v>0</v>
      </c>
      <c r="Q1107">
        <f>IF($B$14,_xlfn.IFNA(INDEX('שיפור תמותה'!$A$1:$E$8743,MATCH(F1107&amp;G1107-1,'שיפור תמותה'!$C$1:$C$8743,0),IF($B$9="זכר",4,5)),1),0)</f>
        <v>0</v>
      </c>
      <c r="R1107">
        <f t="shared" si="428"/>
        <v>0</v>
      </c>
      <c r="S1107">
        <f t="shared" si="429"/>
        <v>0</v>
      </c>
      <c r="T1107">
        <f t="shared" si="442"/>
        <v>0</v>
      </c>
      <c r="U1107">
        <f t="shared" si="430"/>
        <v>0</v>
      </c>
      <c r="V1107">
        <f t="shared" si="431"/>
        <v>0</v>
      </c>
      <c r="W1107">
        <f t="shared" si="443"/>
        <v>0</v>
      </c>
      <c r="X1107">
        <f>IF($B$15,_xlfn.IFNA(INDEX(תמותה!$A$1:$E$121,MATCH(U1107,תמותה!$A$1:A$121,0),IF($B$11="זכר",2,4)),1),0)</f>
        <v>0</v>
      </c>
      <c r="Y1107">
        <f>IF($B$15,_xlfn.IFNA(INDEX('שיפור תמותה'!$A$1:$E$8743,MATCH(U1107&amp;V1107,'שיפור תמותה'!$C$1:$C$8743,0),IF($B$11="זכר",4,5)),1),0)</f>
        <v>0</v>
      </c>
      <c r="Z1107">
        <f>IF($B$15,_xlfn.IFNA(INDEX('שיפור תמותה'!$A$1:$E$8743,MATCH(U1107&amp;V1107-1,'שיפור תמותה'!$C$1:$C$8743,0),IF($B$11="זכר",4,5)),1),0)</f>
        <v>0</v>
      </c>
      <c r="AA1107">
        <f t="shared" si="432"/>
        <v>0</v>
      </c>
      <c r="AB1107">
        <f t="shared" si="444"/>
        <v>0</v>
      </c>
      <c r="AC1107">
        <f>IF($B$15,_xlfn.IFNA(INDEX(תמותה!$A$1:$E$121,MATCH(U1107,תמותה!$A$1:A$121,0),IF($B$11="זכר",3,5)),1),0)</f>
        <v>0</v>
      </c>
      <c r="AD1107">
        <f t="shared" si="433"/>
        <v>0</v>
      </c>
      <c r="AE1107">
        <f t="shared" si="434"/>
        <v>0</v>
      </c>
      <c r="AF1107">
        <f t="shared" si="445"/>
        <v>0</v>
      </c>
      <c r="AG1107">
        <f t="shared" si="446"/>
        <v>0</v>
      </c>
      <c r="AH1107">
        <f t="shared" si="447"/>
        <v>0</v>
      </c>
      <c r="AI1107">
        <f t="shared" si="448"/>
        <v>0</v>
      </c>
      <c r="AJ1107">
        <f t="shared" si="449"/>
        <v>0</v>
      </c>
    </row>
    <row r="1108" spans="5:36" x14ac:dyDescent="0.2">
      <c r="E1108">
        <f t="shared" si="435"/>
        <v>0</v>
      </c>
      <c r="F1108">
        <f t="shared" si="425"/>
        <v>0</v>
      </c>
      <c r="G1108">
        <f t="shared" si="426"/>
        <v>0</v>
      </c>
      <c r="H1108">
        <f t="shared" si="427"/>
        <v>0</v>
      </c>
      <c r="I1108">
        <f t="shared" si="436"/>
        <v>0</v>
      </c>
      <c r="J1108">
        <f t="shared" si="437"/>
        <v>0</v>
      </c>
      <c r="K1108">
        <f t="shared" si="438"/>
        <v>0</v>
      </c>
      <c r="L1108">
        <f t="shared" si="439"/>
        <v>0</v>
      </c>
      <c r="M1108">
        <f t="shared" si="440"/>
        <v>0</v>
      </c>
      <c r="N1108">
        <f t="shared" si="441"/>
        <v>0</v>
      </c>
      <c r="O1108">
        <f>IF($B$14,_xlfn.IFNA(INDEX(תמותה!$A$1:$E$121,MATCH(F1108,תמותה!$A$1:A$121,0),IF($B$9="זכר",2,4)),1),0)</f>
        <v>0</v>
      </c>
      <c r="P1108">
        <f>IF($B$14,_xlfn.IFNA(INDEX('שיפור תמותה'!$A$1:$E$8743,MATCH(F1108&amp;G1108,'שיפור תמותה'!$C$1:$C$8743,0),IF($B$9="זכר",4,5)),1),0)</f>
        <v>0</v>
      </c>
      <c r="Q1108">
        <f>IF($B$14,_xlfn.IFNA(INDEX('שיפור תמותה'!$A$1:$E$8743,MATCH(F1108&amp;G1108-1,'שיפור תמותה'!$C$1:$C$8743,0),IF($B$9="זכר",4,5)),1),0)</f>
        <v>0</v>
      </c>
      <c r="R1108">
        <f t="shared" si="428"/>
        <v>0</v>
      </c>
      <c r="S1108">
        <f t="shared" si="429"/>
        <v>0</v>
      </c>
      <c r="T1108">
        <f t="shared" si="442"/>
        <v>0</v>
      </c>
      <c r="U1108">
        <f t="shared" si="430"/>
        <v>0</v>
      </c>
      <c r="V1108">
        <f t="shared" si="431"/>
        <v>0</v>
      </c>
      <c r="W1108">
        <f t="shared" si="443"/>
        <v>0</v>
      </c>
      <c r="X1108">
        <f>IF($B$15,_xlfn.IFNA(INDEX(תמותה!$A$1:$E$121,MATCH(U1108,תמותה!$A$1:A$121,0),IF($B$11="זכר",2,4)),1),0)</f>
        <v>0</v>
      </c>
      <c r="Y1108">
        <f>IF($B$15,_xlfn.IFNA(INDEX('שיפור תמותה'!$A$1:$E$8743,MATCH(U1108&amp;V1108,'שיפור תמותה'!$C$1:$C$8743,0),IF($B$11="זכר",4,5)),1),0)</f>
        <v>0</v>
      </c>
      <c r="Z1108">
        <f>IF($B$15,_xlfn.IFNA(INDEX('שיפור תמותה'!$A$1:$E$8743,MATCH(U1108&amp;V1108-1,'שיפור תמותה'!$C$1:$C$8743,0),IF($B$11="זכר",4,5)),1),0)</f>
        <v>0</v>
      </c>
      <c r="AA1108">
        <f t="shared" si="432"/>
        <v>0</v>
      </c>
      <c r="AB1108">
        <f t="shared" si="444"/>
        <v>0</v>
      </c>
      <c r="AC1108">
        <f>IF($B$15,_xlfn.IFNA(INDEX(תמותה!$A$1:$E$121,MATCH(U1108,תמותה!$A$1:A$121,0),IF($B$11="זכר",3,5)),1),0)</f>
        <v>0</v>
      </c>
      <c r="AD1108">
        <f t="shared" si="433"/>
        <v>0</v>
      </c>
      <c r="AE1108">
        <f t="shared" si="434"/>
        <v>0</v>
      </c>
      <c r="AF1108">
        <f t="shared" si="445"/>
        <v>0</v>
      </c>
      <c r="AG1108">
        <f t="shared" si="446"/>
        <v>0</v>
      </c>
      <c r="AH1108">
        <f t="shared" si="447"/>
        <v>0</v>
      </c>
      <c r="AI1108">
        <f t="shared" si="448"/>
        <v>0</v>
      </c>
      <c r="AJ1108">
        <f t="shared" si="449"/>
        <v>0</v>
      </c>
    </row>
    <row r="1109" spans="5:36" x14ac:dyDescent="0.2">
      <c r="E1109">
        <f t="shared" si="435"/>
        <v>0</v>
      </c>
      <c r="F1109">
        <f t="shared" si="425"/>
        <v>0</v>
      </c>
      <c r="G1109">
        <f t="shared" si="426"/>
        <v>0</v>
      </c>
      <c r="H1109">
        <f t="shared" si="427"/>
        <v>0</v>
      </c>
      <c r="I1109">
        <f t="shared" si="436"/>
        <v>0</v>
      </c>
      <c r="J1109">
        <f t="shared" si="437"/>
        <v>0</v>
      </c>
      <c r="K1109">
        <f t="shared" si="438"/>
        <v>0</v>
      </c>
      <c r="L1109">
        <f t="shared" si="439"/>
        <v>0</v>
      </c>
      <c r="M1109">
        <f t="shared" si="440"/>
        <v>0</v>
      </c>
      <c r="N1109">
        <f t="shared" si="441"/>
        <v>0</v>
      </c>
      <c r="O1109">
        <f>IF($B$14,_xlfn.IFNA(INDEX(תמותה!$A$1:$E$121,MATCH(F1109,תמותה!$A$1:A$121,0),IF($B$9="זכר",2,4)),1),0)</f>
        <v>0</v>
      </c>
      <c r="P1109">
        <f>IF($B$14,_xlfn.IFNA(INDEX('שיפור תמותה'!$A$1:$E$8743,MATCH(F1109&amp;G1109,'שיפור תמותה'!$C$1:$C$8743,0),IF($B$9="זכר",4,5)),1),0)</f>
        <v>0</v>
      </c>
      <c r="Q1109">
        <f>IF($B$14,_xlfn.IFNA(INDEX('שיפור תמותה'!$A$1:$E$8743,MATCH(F1109&amp;G1109-1,'שיפור תמותה'!$C$1:$C$8743,0),IF($B$9="זכר",4,5)),1),0)</f>
        <v>0</v>
      </c>
      <c r="R1109">
        <f t="shared" si="428"/>
        <v>0</v>
      </c>
      <c r="S1109">
        <f t="shared" si="429"/>
        <v>0</v>
      </c>
      <c r="T1109">
        <f t="shared" si="442"/>
        <v>0</v>
      </c>
      <c r="U1109">
        <f t="shared" si="430"/>
        <v>0</v>
      </c>
      <c r="V1109">
        <f t="shared" si="431"/>
        <v>0</v>
      </c>
      <c r="W1109">
        <f t="shared" si="443"/>
        <v>0</v>
      </c>
      <c r="X1109">
        <f>IF($B$15,_xlfn.IFNA(INDEX(תמותה!$A$1:$E$121,MATCH(U1109,תמותה!$A$1:A$121,0),IF($B$11="זכר",2,4)),1),0)</f>
        <v>0</v>
      </c>
      <c r="Y1109">
        <f>IF($B$15,_xlfn.IFNA(INDEX('שיפור תמותה'!$A$1:$E$8743,MATCH(U1109&amp;V1109,'שיפור תמותה'!$C$1:$C$8743,0),IF($B$11="זכר",4,5)),1),0)</f>
        <v>0</v>
      </c>
      <c r="Z1109">
        <f>IF($B$15,_xlfn.IFNA(INDEX('שיפור תמותה'!$A$1:$E$8743,MATCH(U1109&amp;V1109-1,'שיפור תמותה'!$C$1:$C$8743,0),IF($B$11="זכר",4,5)),1),0)</f>
        <v>0</v>
      </c>
      <c r="AA1109">
        <f t="shared" si="432"/>
        <v>0</v>
      </c>
      <c r="AB1109">
        <f t="shared" si="444"/>
        <v>0</v>
      </c>
      <c r="AC1109">
        <f>IF($B$15,_xlfn.IFNA(INDEX(תמותה!$A$1:$E$121,MATCH(U1109,תמותה!$A$1:A$121,0),IF($B$11="זכר",3,5)),1),0)</f>
        <v>0</v>
      </c>
      <c r="AD1109">
        <f t="shared" si="433"/>
        <v>0</v>
      </c>
      <c r="AE1109">
        <f t="shared" si="434"/>
        <v>0</v>
      </c>
      <c r="AF1109">
        <f t="shared" si="445"/>
        <v>0</v>
      </c>
      <c r="AG1109">
        <f t="shared" si="446"/>
        <v>0</v>
      </c>
      <c r="AH1109">
        <f t="shared" si="447"/>
        <v>0</v>
      </c>
      <c r="AI1109">
        <f t="shared" si="448"/>
        <v>0</v>
      </c>
      <c r="AJ1109">
        <f t="shared" si="449"/>
        <v>0</v>
      </c>
    </row>
    <row r="1110" spans="5:36" x14ac:dyDescent="0.2">
      <c r="E1110">
        <f t="shared" si="435"/>
        <v>0</v>
      </c>
      <c r="F1110">
        <f t="shared" si="425"/>
        <v>0</v>
      </c>
      <c r="G1110">
        <f t="shared" si="426"/>
        <v>0</v>
      </c>
      <c r="H1110">
        <f t="shared" si="427"/>
        <v>0</v>
      </c>
      <c r="I1110">
        <f t="shared" si="436"/>
        <v>0</v>
      </c>
      <c r="J1110">
        <f t="shared" si="437"/>
        <v>0</v>
      </c>
      <c r="K1110">
        <f t="shared" si="438"/>
        <v>0</v>
      </c>
      <c r="L1110">
        <f t="shared" si="439"/>
        <v>0</v>
      </c>
      <c r="M1110">
        <f t="shared" si="440"/>
        <v>0</v>
      </c>
      <c r="N1110">
        <f t="shared" si="441"/>
        <v>0</v>
      </c>
      <c r="O1110">
        <f>IF($B$14,_xlfn.IFNA(INDEX(תמותה!$A$1:$E$121,MATCH(F1110,תמותה!$A$1:A$121,0),IF($B$9="זכר",2,4)),1),0)</f>
        <v>0</v>
      </c>
      <c r="P1110">
        <f>IF($B$14,_xlfn.IFNA(INDEX('שיפור תמותה'!$A$1:$E$8743,MATCH(F1110&amp;G1110,'שיפור תמותה'!$C$1:$C$8743,0),IF($B$9="זכר",4,5)),1),0)</f>
        <v>0</v>
      </c>
      <c r="Q1110">
        <f>IF($B$14,_xlfn.IFNA(INDEX('שיפור תמותה'!$A$1:$E$8743,MATCH(F1110&amp;G1110-1,'שיפור תמותה'!$C$1:$C$8743,0),IF($B$9="זכר",4,5)),1),0)</f>
        <v>0</v>
      </c>
      <c r="R1110">
        <f t="shared" si="428"/>
        <v>0</v>
      </c>
      <c r="S1110">
        <f t="shared" si="429"/>
        <v>0</v>
      </c>
      <c r="T1110">
        <f t="shared" si="442"/>
        <v>0</v>
      </c>
      <c r="U1110">
        <f t="shared" si="430"/>
        <v>0</v>
      </c>
      <c r="V1110">
        <f t="shared" si="431"/>
        <v>0</v>
      </c>
      <c r="W1110">
        <f t="shared" si="443"/>
        <v>0</v>
      </c>
      <c r="X1110">
        <f>IF($B$15,_xlfn.IFNA(INDEX(תמותה!$A$1:$E$121,MATCH(U1110,תמותה!$A$1:A$121,0),IF($B$11="זכר",2,4)),1),0)</f>
        <v>0</v>
      </c>
      <c r="Y1110">
        <f>IF($B$15,_xlfn.IFNA(INDEX('שיפור תמותה'!$A$1:$E$8743,MATCH(U1110&amp;V1110,'שיפור תמותה'!$C$1:$C$8743,0),IF($B$11="זכר",4,5)),1),0)</f>
        <v>0</v>
      </c>
      <c r="Z1110">
        <f>IF($B$15,_xlfn.IFNA(INDEX('שיפור תמותה'!$A$1:$E$8743,MATCH(U1110&amp;V1110-1,'שיפור תמותה'!$C$1:$C$8743,0),IF($B$11="זכר",4,5)),1),0)</f>
        <v>0</v>
      </c>
      <c r="AA1110">
        <f t="shared" si="432"/>
        <v>0</v>
      </c>
      <c r="AB1110">
        <f t="shared" si="444"/>
        <v>0</v>
      </c>
      <c r="AC1110">
        <f>IF($B$15,_xlfn.IFNA(INDEX(תמותה!$A$1:$E$121,MATCH(U1110,תמותה!$A$1:A$121,0),IF($B$11="זכר",3,5)),1),0)</f>
        <v>0</v>
      </c>
      <c r="AD1110">
        <f t="shared" si="433"/>
        <v>0</v>
      </c>
      <c r="AE1110">
        <f t="shared" si="434"/>
        <v>0</v>
      </c>
      <c r="AF1110">
        <f t="shared" si="445"/>
        <v>0</v>
      </c>
      <c r="AG1110">
        <f t="shared" si="446"/>
        <v>0</v>
      </c>
      <c r="AH1110">
        <f t="shared" si="447"/>
        <v>0</v>
      </c>
      <c r="AI1110">
        <f t="shared" si="448"/>
        <v>0</v>
      </c>
      <c r="AJ1110">
        <f t="shared" si="449"/>
        <v>0</v>
      </c>
    </row>
    <row r="1111" spans="5:36" x14ac:dyDescent="0.2">
      <c r="E1111">
        <f t="shared" si="435"/>
        <v>0</v>
      </c>
      <c r="F1111">
        <f t="shared" si="425"/>
        <v>0</v>
      </c>
      <c r="G1111">
        <f t="shared" si="426"/>
        <v>0</v>
      </c>
      <c r="H1111">
        <f t="shared" si="427"/>
        <v>0</v>
      </c>
      <c r="I1111">
        <f t="shared" si="436"/>
        <v>0</v>
      </c>
      <c r="J1111">
        <f t="shared" si="437"/>
        <v>0</v>
      </c>
      <c r="K1111">
        <f t="shared" si="438"/>
        <v>0</v>
      </c>
      <c r="L1111">
        <f t="shared" si="439"/>
        <v>0</v>
      </c>
      <c r="M1111">
        <f t="shared" si="440"/>
        <v>0</v>
      </c>
      <c r="N1111">
        <f t="shared" si="441"/>
        <v>0</v>
      </c>
      <c r="O1111">
        <f>IF($B$14,_xlfn.IFNA(INDEX(תמותה!$A$1:$E$121,MATCH(F1111,תמותה!$A$1:A$121,0),IF($B$9="זכר",2,4)),1),0)</f>
        <v>0</v>
      </c>
      <c r="P1111">
        <f>IF($B$14,_xlfn.IFNA(INDEX('שיפור תמותה'!$A$1:$E$8743,MATCH(F1111&amp;G1111,'שיפור תמותה'!$C$1:$C$8743,0),IF($B$9="זכר",4,5)),1),0)</f>
        <v>0</v>
      </c>
      <c r="Q1111">
        <f>IF($B$14,_xlfn.IFNA(INDEX('שיפור תמותה'!$A$1:$E$8743,MATCH(F1111&amp;G1111-1,'שיפור תמותה'!$C$1:$C$8743,0),IF($B$9="זכר",4,5)),1),0)</f>
        <v>0</v>
      </c>
      <c r="R1111">
        <f t="shared" si="428"/>
        <v>0</v>
      </c>
      <c r="S1111">
        <f t="shared" si="429"/>
        <v>0</v>
      </c>
      <c r="T1111">
        <f t="shared" si="442"/>
        <v>0</v>
      </c>
      <c r="U1111">
        <f t="shared" si="430"/>
        <v>0</v>
      </c>
      <c r="V1111">
        <f t="shared" si="431"/>
        <v>0</v>
      </c>
      <c r="W1111">
        <f t="shared" si="443"/>
        <v>0</v>
      </c>
      <c r="X1111">
        <f>IF($B$15,_xlfn.IFNA(INDEX(תמותה!$A$1:$E$121,MATCH(U1111,תמותה!$A$1:A$121,0),IF($B$11="זכר",2,4)),1),0)</f>
        <v>0</v>
      </c>
      <c r="Y1111">
        <f>IF($B$15,_xlfn.IFNA(INDEX('שיפור תמותה'!$A$1:$E$8743,MATCH(U1111&amp;V1111,'שיפור תמותה'!$C$1:$C$8743,0),IF($B$11="זכר",4,5)),1),0)</f>
        <v>0</v>
      </c>
      <c r="Z1111">
        <f>IF($B$15,_xlfn.IFNA(INDEX('שיפור תמותה'!$A$1:$E$8743,MATCH(U1111&amp;V1111-1,'שיפור תמותה'!$C$1:$C$8743,0),IF($B$11="זכר",4,5)),1),0)</f>
        <v>0</v>
      </c>
      <c r="AA1111">
        <f t="shared" si="432"/>
        <v>0</v>
      </c>
      <c r="AB1111">
        <f t="shared" si="444"/>
        <v>0</v>
      </c>
      <c r="AC1111">
        <f>IF($B$15,_xlfn.IFNA(INDEX(תמותה!$A$1:$E$121,MATCH(U1111,תמותה!$A$1:A$121,0),IF($B$11="זכר",3,5)),1),0)</f>
        <v>0</v>
      </c>
      <c r="AD1111">
        <f t="shared" si="433"/>
        <v>0</v>
      </c>
      <c r="AE1111">
        <f t="shared" si="434"/>
        <v>0</v>
      </c>
      <c r="AF1111">
        <f t="shared" si="445"/>
        <v>0</v>
      </c>
      <c r="AG1111">
        <f t="shared" si="446"/>
        <v>0</v>
      </c>
      <c r="AH1111">
        <f t="shared" si="447"/>
        <v>0</v>
      </c>
      <c r="AI1111">
        <f t="shared" si="448"/>
        <v>0</v>
      </c>
      <c r="AJ1111">
        <f t="shared" si="449"/>
        <v>0</v>
      </c>
    </row>
    <row r="1112" spans="5:36" x14ac:dyDescent="0.2">
      <c r="E1112">
        <f t="shared" si="435"/>
        <v>0</v>
      </c>
      <c r="F1112">
        <f t="shared" si="425"/>
        <v>0</v>
      </c>
      <c r="G1112">
        <f t="shared" si="426"/>
        <v>0</v>
      </c>
      <c r="H1112">
        <f t="shared" si="427"/>
        <v>0</v>
      </c>
      <c r="I1112">
        <f t="shared" si="436"/>
        <v>0</v>
      </c>
      <c r="J1112">
        <f t="shared" si="437"/>
        <v>0</v>
      </c>
      <c r="K1112">
        <f t="shared" si="438"/>
        <v>0</v>
      </c>
      <c r="L1112">
        <f t="shared" si="439"/>
        <v>0</v>
      </c>
      <c r="M1112">
        <f t="shared" si="440"/>
        <v>0</v>
      </c>
      <c r="N1112">
        <f t="shared" si="441"/>
        <v>0</v>
      </c>
      <c r="O1112">
        <f>IF($B$14,_xlfn.IFNA(INDEX(תמותה!$A$1:$E$121,MATCH(F1112,תמותה!$A$1:A$121,0),IF($B$9="זכר",2,4)),1),0)</f>
        <v>0</v>
      </c>
      <c r="P1112">
        <f>IF($B$14,_xlfn.IFNA(INDEX('שיפור תמותה'!$A$1:$E$8743,MATCH(F1112&amp;G1112,'שיפור תמותה'!$C$1:$C$8743,0),IF($B$9="זכר",4,5)),1),0)</f>
        <v>0</v>
      </c>
      <c r="Q1112">
        <f>IF($B$14,_xlfn.IFNA(INDEX('שיפור תמותה'!$A$1:$E$8743,MATCH(F1112&amp;G1112-1,'שיפור תמותה'!$C$1:$C$8743,0),IF($B$9="זכר",4,5)),1),0)</f>
        <v>0</v>
      </c>
      <c r="R1112">
        <f t="shared" si="428"/>
        <v>0</v>
      </c>
      <c r="S1112">
        <f t="shared" si="429"/>
        <v>0</v>
      </c>
      <c r="T1112">
        <f t="shared" si="442"/>
        <v>0</v>
      </c>
      <c r="U1112">
        <f t="shared" si="430"/>
        <v>0</v>
      </c>
      <c r="V1112">
        <f t="shared" si="431"/>
        <v>0</v>
      </c>
      <c r="W1112">
        <f t="shared" si="443"/>
        <v>0</v>
      </c>
      <c r="X1112">
        <f>IF($B$15,_xlfn.IFNA(INDEX(תמותה!$A$1:$E$121,MATCH(U1112,תמותה!$A$1:A$121,0),IF($B$11="זכר",2,4)),1),0)</f>
        <v>0</v>
      </c>
      <c r="Y1112">
        <f>IF($B$15,_xlfn.IFNA(INDEX('שיפור תמותה'!$A$1:$E$8743,MATCH(U1112&amp;V1112,'שיפור תמותה'!$C$1:$C$8743,0),IF($B$11="זכר",4,5)),1),0)</f>
        <v>0</v>
      </c>
      <c r="Z1112">
        <f>IF($B$15,_xlfn.IFNA(INDEX('שיפור תמותה'!$A$1:$E$8743,MATCH(U1112&amp;V1112-1,'שיפור תמותה'!$C$1:$C$8743,0),IF($B$11="זכר",4,5)),1),0)</f>
        <v>0</v>
      </c>
      <c r="AA1112">
        <f t="shared" si="432"/>
        <v>0</v>
      </c>
      <c r="AB1112">
        <f t="shared" si="444"/>
        <v>0</v>
      </c>
      <c r="AC1112">
        <f>IF($B$15,_xlfn.IFNA(INDEX(תמותה!$A$1:$E$121,MATCH(U1112,תמותה!$A$1:A$121,0),IF($B$11="זכר",3,5)),1),0)</f>
        <v>0</v>
      </c>
      <c r="AD1112">
        <f t="shared" si="433"/>
        <v>0</v>
      </c>
      <c r="AE1112">
        <f t="shared" si="434"/>
        <v>0</v>
      </c>
      <c r="AF1112">
        <f t="shared" si="445"/>
        <v>0</v>
      </c>
      <c r="AG1112">
        <f t="shared" si="446"/>
        <v>0</v>
      </c>
      <c r="AH1112">
        <f t="shared" si="447"/>
        <v>0</v>
      </c>
      <c r="AI1112">
        <f t="shared" si="448"/>
        <v>0</v>
      </c>
      <c r="AJ1112">
        <f t="shared" si="449"/>
        <v>0</v>
      </c>
    </row>
    <row r="1113" spans="5:36" x14ac:dyDescent="0.2">
      <c r="E1113">
        <f t="shared" si="435"/>
        <v>0</v>
      </c>
      <c r="F1113">
        <f t="shared" si="425"/>
        <v>0</v>
      </c>
      <c r="G1113">
        <f t="shared" si="426"/>
        <v>0</v>
      </c>
      <c r="H1113">
        <f t="shared" si="427"/>
        <v>0</v>
      </c>
      <c r="I1113">
        <f t="shared" si="436"/>
        <v>0</v>
      </c>
      <c r="J1113">
        <f t="shared" si="437"/>
        <v>0</v>
      </c>
      <c r="K1113">
        <f t="shared" si="438"/>
        <v>0</v>
      </c>
      <c r="L1113">
        <f t="shared" si="439"/>
        <v>0</v>
      </c>
      <c r="M1113">
        <f t="shared" si="440"/>
        <v>0</v>
      </c>
      <c r="N1113">
        <f t="shared" si="441"/>
        <v>0</v>
      </c>
      <c r="O1113">
        <f>IF($B$14,_xlfn.IFNA(INDEX(תמותה!$A$1:$E$121,MATCH(F1113,תמותה!$A$1:A$121,0),IF($B$9="זכר",2,4)),1),0)</f>
        <v>0</v>
      </c>
      <c r="P1113">
        <f>IF($B$14,_xlfn.IFNA(INDEX('שיפור תמותה'!$A$1:$E$8743,MATCH(F1113&amp;G1113,'שיפור תמותה'!$C$1:$C$8743,0),IF($B$9="זכר",4,5)),1),0)</f>
        <v>0</v>
      </c>
      <c r="Q1113">
        <f>IF($B$14,_xlfn.IFNA(INDEX('שיפור תמותה'!$A$1:$E$8743,MATCH(F1113&amp;G1113-1,'שיפור תמותה'!$C$1:$C$8743,0),IF($B$9="זכר",4,5)),1),0)</f>
        <v>0</v>
      </c>
      <c r="R1113">
        <f t="shared" si="428"/>
        <v>0</v>
      </c>
      <c r="S1113">
        <f t="shared" si="429"/>
        <v>0</v>
      </c>
      <c r="T1113">
        <f t="shared" si="442"/>
        <v>0</v>
      </c>
      <c r="U1113">
        <f t="shared" si="430"/>
        <v>0</v>
      </c>
      <c r="V1113">
        <f t="shared" si="431"/>
        <v>0</v>
      </c>
      <c r="W1113">
        <f t="shared" si="443"/>
        <v>0</v>
      </c>
      <c r="X1113">
        <f>IF($B$15,_xlfn.IFNA(INDEX(תמותה!$A$1:$E$121,MATCH(U1113,תמותה!$A$1:A$121,0),IF($B$11="זכר",2,4)),1),0)</f>
        <v>0</v>
      </c>
      <c r="Y1113">
        <f>IF($B$15,_xlfn.IFNA(INDEX('שיפור תמותה'!$A$1:$E$8743,MATCH(U1113&amp;V1113,'שיפור תמותה'!$C$1:$C$8743,0),IF($B$11="זכר",4,5)),1),0)</f>
        <v>0</v>
      </c>
      <c r="Z1113">
        <f>IF($B$15,_xlfn.IFNA(INDEX('שיפור תמותה'!$A$1:$E$8743,MATCH(U1113&amp;V1113-1,'שיפור תמותה'!$C$1:$C$8743,0),IF($B$11="זכר",4,5)),1),0)</f>
        <v>0</v>
      </c>
      <c r="AA1113">
        <f t="shared" si="432"/>
        <v>0</v>
      </c>
      <c r="AB1113">
        <f t="shared" si="444"/>
        <v>0</v>
      </c>
      <c r="AC1113">
        <f>IF($B$15,_xlfn.IFNA(INDEX(תמותה!$A$1:$E$121,MATCH(U1113,תמותה!$A$1:A$121,0),IF($B$11="זכר",3,5)),1),0)</f>
        <v>0</v>
      </c>
      <c r="AD1113">
        <f t="shared" si="433"/>
        <v>0</v>
      </c>
      <c r="AE1113">
        <f t="shared" si="434"/>
        <v>0</v>
      </c>
      <c r="AF1113">
        <f t="shared" si="445"/>
        <v>0</v>
      </c>
      <c r="AG1113">
        <f t="shared" si="446"/>
        <v>0</v>
      </c>
      <c r="AH1113">
        <f t="shared" si="447"/>
        <v>0</v>
      </c>
      <c r="AI1113">
        <f t="shared" si="448"/>
        <v>0</v>
      </c>
      <c r="AJ1113">
        <f t="shared" si="449"/>
        <v>0</v>
      </c>
    </row>
    <row r="1114" spans="5:36" x14ac:dyDescent="0.2">
      <c r="E1114">
        <f t="shared" si="435"/>
        <v>0</v>
      </c>
      <c r="F1114">
        <f t="shared" si="425"/>
        <v>0</v>
      </c>
      <c r="G1114">
        <f t="shared" si="426"/>
        <v>0</v>
      </c>
      <c r="H1114">
        <f t="shared" si="427"/>
        <v>0</v>
      </c>
      <c r="I1114">
        <f t="shared" si="436"/>
        <v>0</v>
      </c>
      <c r="J1114">
        <f t="shared" si="437"/>
        <v>0</v>
      </c>
      <c r="K1114">
        <f t="shared" si="438"/>
        <v>0</v>
      </c>
      <c r="L1114">
        <f t="shared" si="439"/>
        <v>0</v>
      </c>
      <c r="M1114">
        <f t="shared" si="440"/>
        <v>0</v>
      </c>
      <c r="N1114">
        <f t="shared" si="441"/>
        <v>0</v>
      </c>
      <c r="O1114">
        <f>IF($B$14,_xlfn.IFNA(INDEX(תמותה!$A$1:$E$121,MATCH(F1114,תמותה!$A$1:A$121,0),IF($B$9="זכר",2,4)),1),0)</f>
        <v>0</v>
      </c>
      <c r="P1114">
        <f>IF($B$14,_xlfn.IFNA(INDEX('שיפור תמותה'!$A$1:$E$8743,MATCH(F1114&amp;G1114,'שיפור תמותה'!$C$1:$C$8743,0),IF($B$9="זכר",4,5)),1),0)</f>
        <v>0</v>
      </c>
      <c r="Q1114">
        <f>IF($B$14,_xlfn.IFNA(INDEX('שיפור תמותה'!$A$1:$E$8743,MATCH(F1114&amp;G1114-1,'שיפור תמותה'!$C$1:$C$8743,0),IF($B$9="זכר",4,5)),1),0)</f>
        <v>0</v>
      </c>
      <c r="R1114">
        <f t="shared" si="428"/>
        <v>0</v>
      </c>
      <c r="S1114">
        <f t="shared" si="429"/>
        <v>0</v>
      </c>
      <c r="T1114">
        <f t="shared" si="442"/>
        <v>0</v>
      </c>
      <c r="U1114">
        <f t="shared" si="430"/>
        <v>0</v>
      </c>
      <c r="V1114">
        <f t="shared" si="431"/>
        <v>0</v>
      </c>
      <c r="W1114">
        <f t="shared" si="443"/>
        <v>0</v>
      </c>
      <c r="X1114">
        <f>IF($B$15,_xlfn.IFNA(INDEX(תמותה!$A$1:$E$121,MATCH(U1114,תמותה!$A$1:A$121,0),IF($B$11="זכר",2,4)),1),0)</f>
        <v>0</v>
      </c>
      <c r="Y1114">
        <f>IF($B$15,_xlfn.IFNA(INDEX('שיפור תמותה'!$A$1:$E$8743,MATCH(U1114&amp;V1114,'שיפור תמותה'!$C$1:$C$8743,0),IF($B$11="זכר",4,5)),1),0)</f>
        <v>0</v>
      </c>
      <c r="Z1114">
        <f>IF($B$15,_xlfn.IFNA(INDEX('שיפור תמותה'!$A$1:$E$8743,MATCH(U1114&amp;V1114-1,'שיפור תמותה'!$C$1:$C$8743,0),IF($B$11="זכר",4,5)),1),0)</f>
        <v>0</v>
      </c>
      <c r="AA1114">
        <f t="shared" si="432"/>
        <v>0</v>
      </c>
      <c r="AB1114">
        <f t="shared" si="444"/>
        <v>0</v>
      </c>
      <c r="AC1114">
        <f>IF($B$15,_xlfn.IFNA(INDEX(תמותה!$A$1:$E$121,MATCH(U1114,תמותה!$A$1:A$121,0),IF($B$11="זכר",3,5)),1),0)</f>
        <v>0</v>
      </c>
      <c r="AD1114">
        <f t="shared" si="433"/>
        <v>0</v>
      </c>
      <c r="AE1114">
        <f t="shared" si="434"/>
        <v>0</v>
      </c>
      <c r="AF1114">
        <f t="shared" si="445"/>
        <v>0</v>
      </c>
      <c r="AG1114">
        <f t="shared" si="446"/>
        <v>0</v>
      </c>
      <c r="AH1114">
        <f t="shared" si="447"/>
        <v>0</v>
      </c>
      <c r="AI1114">
        <f t="shared" si="448"/>
        <v>0</v>
      </c>
      <c r="AJ1114">
        <f t="shared" si="449"/>
        <v>0</v>
      </c>
    </row>
    <row r="1115" spans="5:36" x14ac:dyDescent="0.2">
      <c r="E1115">
        <f t="shared" si="435"/>
        <v>0</v>
      </c>
      <c r="F1115">
        <f t="shared" si="425"/>
        <v>0</v>
      </c>
      <c r="G1115">
        <f t="shared" si="426"/>
        <v>0</v>
      </c>
      <c r="H1115">
        <f t="shared" si="427"/>
        <v>0</v>
      </c>
      <c r="I1115">
        <f t="shared" si="436"/>
        <v>0</v>
      </c>
      <c r="J1115">
        <f t="shared" si="437"/>
        <v>0</v>
      </c>
      <c r="K1115">
        <f t="shared" si="438"/>
        <v>0</v>
      </c>
      <c r="L1115">
        <f t="shared" si="439"/>
        <v>0</v>
      </c>
      <c r="M1115">
        <f t="shared" si="440"/>
        <v>0</v>
      </c>
      <c r="N1115">
        <f t="shared" si="441"/>
        <v>0</v>
      </c>
      <c r="O1115">
        <f>IF($B$14,_xlfn.IFNA(INDEX(תמותה!$A$1:$E$121,MATCH(F1115,תמותה!$A$1:A$121,0),IF($B$9="זכר",2,4)),1),0)</f>
        <v>0</v>
      </c>
      <c r="P1115">
        <f>IF($B$14,_xlfn.IFNA(INDEX('שיפור תמותה'!$A$1:$E$8743,MATCH(F1115&amp;G1115,'שיפור תמותה'!$C$1:$C$8743,0),IF($B$9="זכר",4,5)),1),0)</f>
        <v>0</v>
      </c>
      <c r="Q1115">
        <f>IF($B$14,_xlfn.IFNA(INDEX('שיפור תמותה'!$A$1:$E$8743,MATCH(F1115&amp;G1115-1,'שיפור תמותה'!$C$1:$C$8743,0),IF($B$9="זכר",4,5)),1),0)</f>
        <v>0</v>
      </c>
      <c r="R1115">
        <f t="shared" si="428"/>
        <v>0</v>
      </c>
      <c r="S1115">
        <f t="shared" si="429"/>
        <v>0</v>
      </c>
      <c r="T1115">
        <f t="shared" si="442"/>
        <v>0</v>
      </c>
      <c r="U1115">
        <f t="shared" si="430"/>
        <v>0</v>
      </c>
      <c r="V1115">
        <f t="shared" si="431"/>
        <v>0</v>
      </c>
      <c r="W1115">
        <f t="shared" si="443"/>
        <v>0</v>
      </c>
      <c r="X1115">
        <f>IF($B$15,_xlfn.IFNA(INDEX(תמותה!$A$1:$E$121,MATCH(U1115,תמותה!$A$1:A$121,0),IF($B$11="זכר",2,4)),1),0)</f>
        <v>0</v>
      </c>
      <c r="Y1115">
        <f>IF($B$15,_xlfn.IFNA(INDEX('שיפור תמותה'!$A$1:$E$8743,MATCH(U1115&amp;V1115,'שיפור תמותה'!$C$1:$C$8743,0),IF($B$11="זכר",4,5)),1),0)</f>
        <v>0</v>
      </c>
      <c r="Z1115">
        <f>IF($B$15,_xlfn.IFNA(INDEX('שיפור תמותה'!$A$1:$E$8743,MATCH(U1115&amp;V1115-1,'שיפור תמותה'!$C$1:$C$8743,0),IF($B$11="זכר",4,5)),1),0)</f>
        <v>0</v>
      </c>
      <c r="AA1115">
        <f t="shared" si="432"/>
        <v>0</v>
      </c>
      <c r="AB1115">
        <f t="shared" si="444"/>
        <v>0</v>
      </c>
      <c r="AC1115">
        <f>IF($B$15,_xlfn.IFNA(INDEX(תמותה!$A$1:$E$121,MATCH(U1115,תמותה!$A$1:A$121,0),IF($B$11="זכר",3,5)),1),0)</f>
        <v>0</v>
      </c>
      <c r="AD1115">
        <f t="shared" si="433"/>
        <v>0</v>
      </c>
      <c r="AE1115">
        <f t="shared" si="434"/>
        <v>0</v>
      </c>
      <c r="AF1115">
        <f t="shared" si="445"/>
        <v>0</v>
      </c>
      <c r="AG1115">
        <f t="shared" si="446"/>
        <v>0</v>
      </c>
      <c r="AH1115">
        <f t="shared" si="447"/>
        <v>0</v>
      </c>
      <c r="AI1115">
        <f t="shared" si="448"/>
        <v>0</v>
      </c>
      <c r="AJ1115">
        <f t="shared" si="449"/>
        <v>0</v>
      </c>
    </row>
    <row r="1116" spans="5:36" x14ac:dyDescent="0.2">
      <c r="E1116">
        <f t="shared" si="435"/>
        <v>0</v>
      </c>
      <c r="F1116">
        <f t="shared" si="425"/>
        <v>0</v>
      </c>
      <c r="G1116">
        <f t="shared" si="426"/>
        <v>0</v>
      </c>
      <c r="H1116">
        <f t="shared" si="427"/>
        <v>0</v>
      </c>
      <c r="I1116">
        <f t="shared" si="436"/>
        <v>0</v>
      </c>
      <c r="J1116">
        <f t="shared" si="437"/>
        <v>0</v>
      </c>
      <c r="K1116">
        <f t="shared" si="438"/>
        <v>0</v>
      </c>
      <c r="L1116">
        <f t="shared" si="439"/>
        <v>0</v>
      </c>
      <c r="M1116">
        <f t="shared" si="440"/>
        <v>0</v>
      </c>
      <c r="N1116">
        <f t="shared" si="441"/>
        <v>0</v>
      </c>
      <c r="O1116">
        <f>IF($B$14,_xlfn.IFNA(INDEX(תמותה!$A$1:$E$121,MATCH(F1116,תמותה!$A$1:A$121,0),IF($B$9="זכר",2,4)),1),0)</f>
        <v>0</v>
      </c>
      <c r="P1116">
        <f>IF($B$14,_xlfn.IFNA(INDEX('שיפור תמותה'!$A$1:$E$8743,MATCH(F1116&amp;G1116,'שיפור תמותה'!$C$1:$C$8743,0),IF($B$9="זכר",4,5)),1),0)</f>
        <v>0</v>
      </c>
      <c r="Q1116">
        <f>IF($B$14,_xlfn.IFNA(INDEX('שיפור תמותה'!$A$1:$E$8743,MATCH(F1116&amp;G1116-1,'שיפור תמותה'!$C$1:$C$8743,0),IF($B$9="זכר",4,5)),1),0)</f>
        <v>0</v>
      </c>
      <c r="R1116">
        <f t="shared" si="428"/>
        <v>0</v>
      </c>
      <c r="S1116">
        <f t="shared" si="429"/>
        <v>0</v>
      </c>
      <c r="T1116">
        <f t="shared" si="442"/>
        <v>0</v>
      </c>
      <c r="U1116">
        <f t="shared" si="430"/>
        <v>0</v>
      </c>
      <c r="V1116">
        <f t="shared" si="431"/>
        <v>0</v>
      </c>
      <c r="W1116">
        <f t="shared" si="443"/>
        <v>0</v>
      </c>
      <c r="X1116">
        <f>IF($B$15,_xlfn.IFNA(INDEX(תמותה!$A$1:$E$121,MATCH(U1116,תמותה!$A$1:A$121,0),IF($B$11="זכר",2,4)),1),0)</f>
        <v>0</v>
      </c>
      <c r="Y1116">
        <f>IF($B$15,_xlfn.IFNA(INDEX('שיפור תמותה'!$A$1:$E$8743,MATCH(U1116&amp;V1116,'שיפור תמותה'!$C$1:$C$8743,0),IF($B$11="זכר",4,5)),1),0)</f>
        <v>0</v>
      </c>
      <c r="Z1116">
        <f>IF($B$15,_xlfn.IFNA(INDEX('שיפור תמותה'!$A$1:$E$8743,MATCH(U1116&amp;V1116-1,'שיפור תמותה'!$C$1:$C$8743,0),IF($B$11="זכר",4,5)),1),0)</f>
        <v>0</v>
      </c>
      <c r="AA1116">
        <f t="shared" si="432"/>
        <v>0</v>
      </c>
      <c r="AB1116">
        <f t="shared" si="444"/>
        <v>0</v>
      </c>
      <c r="AC1116">
        <f>IF($B$15,_xlfn.IFNA(INDEX(תמותה!$A$1:$E$121,MATCH(U1116,תמותה!$A$1:A$121,0),IF($B$11="זכר",3,5)),1),0)</f>
        <v>0</v>
      </c>
      <c r="AD1116">
        <f t="shared" si="433"/>
        <v>0</v>
      </c>
      <c r="AE1116">
        <f t="shared" si="434"/>
        <v>0</v>
      </c>
      <c r="AF1116">
        <f t="shared" si="445"/>
        <v>0</v>
      </c>
      <c r="AG1116">
        <f t="shared" si="446"/>
        <v>0</v>
      </c>
      <c r="AH1116">
        <f t="shared" si="447"/>
        <v>0</v>
      </c>
      <c r="AI1116">
        <f t="shared" si="448"/>
        <v>0</v>
      </c>
      <c r="AJ1116">
        <f t="shared" si="449"/>
        <v>0</v>
      </c>
    </row>
    <row r="1117" spans="5:36" x14ac:dyDescent="0.2">
      <c r="E1117">
        <f t="shared" si="435"/>
        <v>0</v>
      </c>
      <c r="F1117">
        <f t="shared" si="425"/>
        <v>0</v>
      </c>
      <c r="G1117">
        <f t="shared" si="426"/>
        <v>0</v>
      </c>
      <c r="H1117">
        <f t="shared" si="427"/>
        <v>0</v>
      </c>
      <c r="I1117">
        <f t="shared" si="436"/>
        <v>0</v>
      </c>
      <c r="J1117">
        <f t="shared" si="437"/>
        <v>0</v>
      </c>
      <c r="K1117">
        <f t="shared" si="438"/>
        <v>0</v>
      </c>
      <c r="L1117">
        <f t="shared" si="439"/>
        <v>0</v>
      </c>
      <c r="M1117">
        <f t="shared" si="440"/>
        <v>0</v>
      </c>
      <c r="N1117">
        <f t="shared" si="441"/>
        <v>0</v>
      </c>
      <c r="O1117">
        <f>IF($B$14,_xlfn.IFNA(INDEX(תמותה!$A$1:$E$121,MATCH(F1117,תמותה!$A$1:A$121,0),IF($B$9="זכר",2,4)),1),0)</f>
        <v>0</v>
      </c>
      <c r="P1117">
        <f>IF($B$14,_xlfn.IFNA(INDEX('שיפור תמותה'!$A$1:$E$8743,MATCH(F1117&amp;G1117,'שיפור תמותה'!$C$1:$C$8743,0),IF($B$9="זכר",4,5)),1),0)</f>
        <v>0</v>
      </c>
      <c r="Q1117">
        <f>IF($B$14,_xlfn.IFNA(INDEX('שיפור תמותה'!$A$1:$E$8743,MATCH(F1117&amp;G1117-1,'שיפור תמותה'!$C$1:$C$8743,0),IF($B$9="זכר",4,5)),1),0)</f>
        <v>0</v>
      </c>
      <c r="R1117">
        <f t="shared" si="428"/>
        <v>0</v>
      </c>
      <c r="S1117">
        <f t="shared" si="429"/>
        <v>0</v>
      </c>
      <c r="T1117">
        <f t="shared" si="442"/>
        <v>0</v>
      </c>
      <c r="U1117">
        <f t="shared" si="430"/>
        <v>0</v>
      </c>
      <c r="V1117">
        <f t="shared" si="431"/>
        <v>0</v>
      </c>
      <c r="W1117">
        <f t="shared" si="443"/>
        <v>0</v>
      </c>
      <c r="X1117">
        <f>IF($B$15,_xlfn.IFNA(INDEX(תמותה!$A$1:$E$121,MATCH(U1117,תמותה!$A$1:A$121,0),IF($B$11="זכר",2,4)),1),0)</f>
        <v>0</v>
      </c>
      <c r="Y1117">
        <f>IF($B$15,_xlfn.IFNA(INDEX('שיפור תמותה'!$A$1:$E$8743,MATCH(U1117&amp;V1117,'שיפור תמותה'!$C$1:$C$8743,0),IF($B$11="זכר",4,5)),1),0)</f>
        <v>0</v>
      </c>
      <c r="Z1117">
        <f>IF($B$15,_xlfn.IFNA(INDEX('שיפור תמותה'!$A$1:$E$8743,MATCH(U1117&amp;V1117-1,'שיפור תמותה'!$C$1:$C$8743,0),IF($B$11="זכר",4,5)),1),0)</f>
        <v>0</v>
      </c>
      <c r="AA1117">
        <f t="shared" si="432"/>
        <v>0</v>
      </c>
      <c r="AB1117">
        <f t="shared" si="444"/>
        <v>0</v>
      </c>
      <c r="AC1117">
        <f>IF($B$15,_xlfn.IFNA(INDEX(תמותה!$A$1:$E$121,MATCH(U1117,תמותה!$A$1:A$121,0),IF($B$11="זכר",3,5)),1),0)</f>
        <v>0</v>
      </c>
      <c r="AD1117">
        <f t="shared" si="433"/>
        <v>0</v>
      </c>
      <c r="AE1117">
        <f t="shared" si="434"/>
        <v>0</v>
      </c>
      <c r="AF1117">
        <f t="shared" si="445"/>
        <v>0</v>
      </c>
      <c r="AG1117">
        <f t="shared" si="446"/>
        <v>0</v>
      </c>
      <c r="AH1117">
        <f t="shared" si="447"/>
        <v>0</v>
      </c>
      <c r="AI1117">
        <f t="shared" si="448"/>
        <v>0</v>
      </c>
      <c r="AJ1117">
        <f t="shared" si="449"/>
        <v>0</v>
      </c>
    </row>
    <row r="1118" spans="5:36" x14ac:dyDescent="0.2">
      <c r="E1118">
        <f t="shared" si="435"/>
        <v>0</v>
      </c>
      <c r="F1118">
        <f t="shared" si="425"/>
        <v>0</v>
      </c>
      <c r="G1118">
        <f t="shared" si="426"/>
        <v>0</v>
      </c>
      <c r="H1118">
        <f t="shared" si="427"/>
        <v>0</v>
      </c>
      <c r="I1118">
        <f t="shared" si="436"/>
        <v>0</v>
      </c>
      <c r="J1118">
        <f t="shared" si="437"/>
        <v>0</v>
      </c>
      <c r="K1118">
        <f t="shared" si="438"/>
        <v>0</v>
      </c>
      <c r="L1118">
        <f t="shared" si="439"/>
        <v>0</v>
      </c>
      <c r="M1118">
        <f t="shared" si="440"/>
        <v>0</v>
      </c>
      <c r="N1118">
        <f t="shared" si="441"/>
        <v>0</v>
      </c>
      <c r="O1118">
        <f>IF($B$14,_xlfn.IFNA(INDEX(תמותה!$A$1:$E$121,MATCH(F1118,תמותה!$A$1:A$121,0),IF($B$9="זכר",2,4)),1),0)</f>
        <v>0</v>
      </c>
      <c r="P1118">
        <f>IF($B$14,_xlfn.IFNA(INDEX('שיפור תמותה'!$A$1:$E$8743,MATCH(F1118&amp;G1118,'שיפור תמותה'!$C$1:$C$8743,0),IF($B$9="זכר",4,5)),1),0)</f>
        <v>0</v>
      </c>
      <c r="Q1118">
        <f>IF($B$14,_xlfn.IFNA(INDEX('שיפור תמותה'!$A$1:$E$8743,MATCH(F1118&amp;G1118-1,'שיפור תמותה'!$C$1:$C$8743,0),IF($B$9="זכר",4,5)),1),0)</f>
        <v>0</v>
      </c>
      <c r="R1118">
        <f t="shared" si="428"/>
        <v>0</v>
      </c>
      <c r="S1118">
        <f t="shared" si="429"/>
        <v>0</v>
      </c>
      <c r="T1118">
        <f t="shared" si="442"/>
        <v>0</v>
      </c>
      <c r="U1118">
        <f t="shared" si="430"/>
        <v>0</v>
      </c>
      <c r="V1118">
        <f t="shared" si="431"/>
        <v>0</v>
      </c>
      <c r="W1118">
        <f t="shared" si="443"/>
        <v>0</v>
      </c>
      <c r="X1118">
        <f>IF($B$15,_xlfn.IFNA(INDEX(תמותה!$A$1:$E$121,MATCH(U1118,תמותה!$A$1:A$121,0),IF($B$11="זכר",2,4)),1),0)</f>
        <v>0</v>
      </c>
      <c r="Y1118">
        <f>IF($B$15,_xlfn.IFNA(INDEX('שיפור תמותה'!$A$1:$E$8743,MATCH(U1118&amp;V1118,'שיפור תמותה'!$C$1:$C$8743,0),IF($B$11="זכר",4,5)),1),0)</f>
        <v>0</v>
      </c>
      <c r="Z1118">
        <f>IF($B$15,_xlfn.IFNA(INDEX('שיפור תמותה'!$A$1:$E$8743,MATCH(U1118&amp;V1118-1,'שיפור תמותה'!$C$1:$C$8743,0),IF($B$11="זכר",4,5)),1),0)</f>
        <v>0</v>
      </c>
      <c r="AA1118">
        <f t="shared" si="432"/>
        <v>0</v>
      </c>
      <c r="AB1118">
        <f t="shared" si="444"/>
        <v>0</v>
      </c>
      <c r="AC1118">
        <f>IF($B$15,_xlfn.IFNA(INDEX(תמותה!$A$1:$E$121,MATCH(U1118,תמותה!$A$1:A$121,0),IF($B$11="זכר",3,5)),1),0)</f>
        <v>0</v>
      </c>
      <c r="AD1118">
        <f t="shared" si="433"/>
        <v>0</v>
      </c>
      <c r="AE1118">
        <f t="shared" si="434"/>
        <v>0</v>
      </c>
      <c r="AF1118">
        <f t="shared" si="445"/>
        <v>0</v>
      </c>
      <c r="AG1118">
        <f t="shared" si="446"/>
        <v>0</v>
      </c>
      <c r="AH1118">
        <f t="shared" si="447"/>
        <v>0</v>
      </c>
      <c r="AI1118">
        <f t="shared" si="448"/>
        <v>0</v>
      </c>
      <c r="AJ1118">
        <f t="shared" si="449"/>
        <v>0</v>
      </c>
    </row>
    <row r="1119" spans="5:36" x14ac:dyDescent="0.2">
      <c r="E1119">
        <f t="shared" si="435"/>
        <v>0</v>
      </c>
      <c r="F1119">
        <f t="shared" si="425"/>
        <v>0</v>
      </c>
      <c r="G1119">
        <f t="shared" si="426"/>
        <v>0</v>
      </c>
      <c r="H1119">
        <f t="shared" si="427"/>
        <v>0</v>
      </c>
      <c r="I1119">
        <f t="shared" si="436"/>
        <v>0</v>
      </c>
      <c r="J1119">
        <f t="shared" si="437"/>
        <v>0</v>
      </c>
      <c r="K1119">
        <f t="shared" si="438"/>
        <v>0</v>
      </c>
      <c r="L1119">
        <f t="shared" si="439"/>
        <v>0</v>
      </c>
      <c r="M1119">
        <f t="shared" si="440"/>
        <v>0</v>
      </c>
      <c r="N1119">
        <f t="shared" si="441"/>
        <v>0</v>
      </c>
      <c r="O1119">
        <f>IF($B$14,_xlfn.IFNA(INDEX(תמותה!$A$1:$E$121,MATCH(F1119,תמותה!$A$1:A$121,0),IF($B$9="זכר",2,4)),1),0)</f>
        <v>0</v>
      </c>
      <c r="P1119">
        <f>IF($B$14,_xlfn.IFNA(INDEX('שיפור תמותה'!$A$1:$E$8743,MATCH(F1119&amp;G1119,'שיפור תמותה'!$C$1:$C$8743,0),IF($B$9="זכר",4,5)),1),0)</f>
        <v>0</v>
      </c>
      <c r="Q1119">
        <f>IF($B$14,_xlfn.IFNA(INDEX('שיפור תמותה'!$A$1:$E$8743,MATCH(F1119&amp;G1119-1,'שיפור תמותה'!$C$1:$C$8743,0),IF($B$9="זכר",4,5)),1),0)</f>
        <v>0</v>
      </c>
      <c r="R1119">
        <f t="shared" si="428"/>
        <v>0</v>
      </c>
      <c r="S1119">
        <f t="shared" si="429"/>
        <v>0</v>
      </c>
      <c r="T1119">
        <f t="shared" si="442"/>
        <v>0</v>
      </c>
      <c r="U1119">
        <f t="shared" si="430"/>
        <v>0</v>
      </c>
      <c r="V1119">
        <f t="shared" si="431"/>
        <v>0</v>
      </c>
      <c r="W1119">
        <f t="shared" si="443"/>
        <v>0</v>
      </c>
      <c r="X1119">
        <f>IF($B$15,_xlfn.IFNA(INDEX(תמותה!$A$1:$E$121,MATCH(U1119,תמותה!$A$1:A$121,0),IF($B$11="זכר",2,4)),1),0)</f>
        <v>0</v>
      </c>
      <c r="Y1119">
        <f>IF($B$15,_xlfn.IFNA(INDEX('שיפור תמותה'!$A$1:$E$8743,MATCH(U1119&amp;V1119,'שיפור תמותה'!$C$1:$C$8743,0),IF($B$11="זכר",4,5)),1),0)</f>
        <v>0</v>
      </c>
      <c r="Z1119">
        <f>IF($B$15,_xlfn.IFNA(INDEX('שיפור תמותה'!$A$1:$E$8743,MATCH(U1119&amp;V1119-1,'שיפור תמותה'!$C$1:$C$8743,0),IF($B$11="זכר",4,5)),1),0)</f>
        <v>0</v>
      </c>
      <c r="AA1119">
        <f t="shared" si="432"/>
        <v>0</v>
      </c>
      <c r="AB1119">
        <f t="shared" si="444"/>
        <v>0</v>
      </c>
      <c r="AC1119">
        <f>IF($B$15,_xlfn.IFNA(INDEX(תמותה!$A$1:$E$121,MATCH(U1119,תמותה!$A$1:A$121,0),IF($B$11="זכר",3,5)),1),0)</f>
        <v>0</v>
      </c>
      <c r="AD1119">
        <f t="shared" si="433"/>
        <v>0</v>
      </c>
      <c r="AE1119">
        <f t="shared" si="434"/>
        <v>0</v>
      </c>
      <c r="AF1119">
        <f t="shared" si="445"/>
        <v>0</v>
      </c>
      <c r="AG1119">
        <f t="shared" si="446"/>
        <v>0</v>
      </c>
      <c r="AH1119">
        <f t="shared" si="447"/>
        <v>0</v>
      </c>
      <c r="AI1119">
        <f t="shared" si="448"/>
        <v>0</v>
      </c>
      <c r="AJ1119">
        <f t="shared" si="449"/>
        <v>0</v>
      </c>
    </row>
    <row r="1120" spans="5:36" x14ac:dyDescent="0.2">
      <c r="E1120">
        <f t="shared" si="435"/>
        <v>0</v>
      </c>
      <c r="F1120">
        <f t="shared" si="425"/>
        <v>0</v>
      </c>
      <c r="G1120">
        <f t="shared" si="426"/>
        <v>0</v>
      </c>
      <c r="H1120">
        <f t="shared" si="427"/>
        <v>0</v>
      </c>
      <c r="I1120">
        <f t="shared" si="436"/>
        <v>0</v>
      </c>
      <c r="J1120">
        <f t="shared" si="437"/>
        <v>0</v>
      </c>
      <c r="K1120">
        <f t="shared" si="438"/>
        <v>0</v>
      </c>
      <c r="L1120">
        <f t="shared" si="439"/>
        <v>0</v>
      </c>
      <c r="M1120">
        <f t="shared" si="440"/>
        <v>0</v>
      </c>
      <c r="N1120">
        <f t="shared" si="441"/>
        <v>0</v>
      </c>
      <c r="O1120">
        <f>IF($B$14,_xlfn.IFNA(INDEX(תמותה!$A$1:$E$121,MATCH(F1120,תמותה!$A$1:A$121,0),IF($B$9="זכר",2,4)),1),0)</f>
        <v>0</v>
      </c>
      <c r="P1120">
        <f>IF($B$14,_xlfn.IFNA(INDEX('שיפור תמותה'!$A$1:$E$8743,MATCH(F1120&amp;G1120,'שיפור תמותה'!$C$1:$C$8743,0),IF($B$9="זכר",4,5)),1),0)</f>
        <v>0</v>
      </c>
      <c r="Q1120">
        <f>IF($B$14,_xlfn.IFNA(INDEX('שיפור תמותה'!$A$1:$E$8743,MATCH(F1120&amp;G1120-1,'שיפור תמותה'!$C$1:$C$8743,0),IF($B$9="זכר",4,5)),1),0)</f>
        <v>0</v>
      </c>
      <c r="R1120">
        <f t="shared" si="428"/>
        <v>0</v>
      </c>
      <c r="S1120">
        <f t="shared" si="429"/>
        <v>0</v>
      </c>
      <c r="T1120">
        <f t="shared" si="442"/>
        <v>0</v>
      </c>
      <c r="U1120">
        <f t="shared" si="430"/>
        <v>0</v>
      </c>
      <c r="V1120">
        <f t="shared" si="431"/>
        <v>0</v>
      </c>
      <c r="W1120">
        <f t="shared" si="443"/>
        <v>0</v>
      </c>
      <c r="X1120">
        <f>IF($B$15,_xlfn.IFNA(INDEX(תמותה!$A$1:$E$121,MATCH(U1120,תמותה!$A$1:A$121,0),IF($B$11="זכר",2,4)),1),0)</f>
        <v>0</v>
      </c>
      <c r="Y1120">
        <f>IF($B$15,_xlfn.IFNA(INDEX('שיפור תמותה'!$A$1:$E$8743,MATCH(U1120&amp;V1120,'שיפור תמותה'!$C$1:$C$8743,0),IF($B$11="זכר",4,5)),1),0)</f>
        <v>0</v>
      </c>
      <c r="Z1120">
        <f>IF($B$15,_xlfn.IFNA(INDEX('שיפור תמותה'!$A$1:$E$8743,MATCH(U1120&amp;V1120-1,'שיפור תמותה'!$C$1:$C$8743,0),IF($B$11="זכר",4,5)),1),0)</f>
        <v>0</v>
      </c>
      <c r="AA1120">
        <f t="shared" si="432"/>
        <v>0</v>
      </c>
      <c r="AB1120">
        <f t="shared" si="444"/>
        <v>0</v>
      </c>
      <c r="AC1120">
        <f>IF($B$15,_xlfn.IFNA(INDEX(תמותה!$A$1:$E$121,MATCH(U1120,תמותה!$A$1:A$121,0),IF($B$11="זכר",3,5)),1),0)</f>
        <v>0</v>
      </c>
      <c r="AD1120">
        <f t="shared" si="433"/>
        <v>0</v>
      </c>
      <c r="AE1120">
        <f t="shared" si="434"/>
        <v>0</v>
      </c>
      <c r="AF1120">
        <f t="shared" si="445"/>
        <v>0</v>
      </c>
      <c r="AG1120">
        <f t="shared" si="446"/>
        <v>0</v>
      </c>
      <c r="AH1120">
        <f t="shared" si="447"/>
        <v>0</v>
      </c>
      <c r="AI1120">
        <f t="shared" si="448"/>
        <v>0</v>
      </c>
      <c r="AJ1120">
        <f t="shared" si="449"/>
        <v>0</v>
      </c>
    </row>
    <row r="1121" spans="5:36" x14ac:dyDescent="0.2">
      <c r="E1121">
        <f t="shared" si="435"/>
        <v>0</v>
      </c>
      <c r="F1121">
        <f t="shared" si="425"/>
        <v>0</v>
      </c>
      <c r="G1121">
        <f t="shared" si="426"/>
        <v>0</v>
      </c>
      <c r="H1121">
        <f t="shared" si="427"/>
        <v>0</v>
      </c>
      <c r="I1121">
        <f t="shared" si="436"/>
        <v>0</v>
      </c>
      <c r="J1121">
        <f t="shared" si="437"/>
        <v>0</v>
      </c>
      <c r="K1121">
        <f t="shared" si="438"/>
        <v>0</v>
      </c>
      <c r="L1121">
        <f t="shared" si="439"/>
        <v>0</v>
      </c>
      <c r="M1121">
        <f t="shared" si="440"/>
        <v>0</v>
      </c>
      <c r="N1121">
        <f t="shared" si="441"/>
        <v>0</v>
      </c>
      <c r="O1121">
        <f>IF($B$14,_xlfn.IFNA(INDEX(תמותה!$A$1:$E$121,MATCH(F1121,תמותה!$A$1:A$121,0),IF($B$9="זכר",2,4)),1),0)</f>
        <v>0</v>
      </c>
      <c r="P1121">
        <f>IF($B$14,_xlfn.IFNA(INDEX('שיפור תמותה'!$A$1:$E$8743,MATCH(F1121&amp;G1121,'שיפור תמותה'!$C$1:$C$8743,0),IF($B$9="זכר",4,5)),1),0)</f>
        <v>0</v>
      </c>
      <c r="Q1121">
        <f>IF($B$14,_xlfn.IFNA(INDEX('שיפור תמותה'!$A$1:$E$8743,MATCH(F1121&amp;G1121-1,'שיפור תמותה'!$C$1:$C$8743,0),IF($B$9="זכר",4,5)),1),0)</f>
        <v>0</v>
      </c>
      <c r="R1121">
        <f t="shared" si="428"/>
        <v>0</v>
      </c>
      <c r="S1121">
        <f t="shared" si="429"/>
        <v>0</v>
      </c>
      <c r="T1121">
        <f t="shared" si="442"/>
        <v>0</v>
      </c>
      <c r="U1121">
        <f t="shared" si="430"/>
        <v>0</v>
      </c>
      <c r="V1121">
        <f t="shared" si="431"/>
        <v>0</v>
      </c>
      <c r="W1121">
        <f t="shared" si="443"/>
        <v>0</v>
      </c>
      <c r="X1121">
        <f>IF($B$15,_xlfn.IFNA(INDEX(תמותה!$A$1:$E$121,MATCH(U1121,תמותה!$A$1:A$121,0),IF($B$11="זכר",2,4)),1),0)</f>
        <v>0</v>
      </c>
      <c r="Y1121">
        <f>IF($B$15,_xlfn.IFNA(INDEX('שיפור תמותה'!$A$1:$E$8743,MATCH(U1121&amp;V1121,'שיפור תמותה'!$C$1:$C$8743,0),IF($B$11="זכר",4,5)),1),0)</f>
        <v>0</v>
      </c>
      <c r="Z1121">
        <f>IF($B$15,_xlfn.IFNA(INDEX('שיפור תמותה'!$A$1:$E$8743,MATCH(U1121&amp;V1121-1,'שיפור תמותה'!$C$1:$C$8743,0),IF($B$11="זכר",4,5)),1),0)</f>
        <v>0</v>
      </c>
      <c r="AA1121">
        <f t="shared" si="432"/>
        <v>0</v>
      </c>
      <c r="AB1121">
        <f t="shared" si="444"/>
        <v>0</v>
      </c>
      <c r="AC1121">
        <f>IF($B$15,_xlfn.IFNA(INDEX(תמותה!$A$1:$E$121,MATCH(U1121,תמותה!$A$1:A$121,0),IF($B$11="זכר",3,5)),1),0)</f>
        <v>0</v>
      </c>
      <c r="AD1121">
        <f t="shared" si="433"/>
        <v>0</v>
      </c>
      <c r="AE1121">
        <f t="shared" si="434"/>
        <v>0</v>
      </c>
      <c r="AF1121">
        <f t="shared" si="445"/>
        <v>0</v>
      </c>
      <c r="AG1121">
        <f t="shared" si="446"/>
        <v>0</v>
      </c>
      <c r="AH1121">
        <f t="shared" si="447"/>
        <v>0</v>
      </c>
      <c r="AI1121">
        <f t="shared" si="448"/>
        <v>0</v>
      </c>
      <c r="AJ1121">
        <f t="shared" si="449"/>
        <v>0</v>
      </c>
    </row>
    <row r="1122" spans="5:36" x14ac:dyDescent="0.2">
      <c r="E1122">
        <f t="shared" si="435"/>
        <v>0</v>
      </c>
      <c r="F1122">
        <f t="shared" si="425"/>
        <v>0</v>
      </c>
      <c r="G1122">
        <f t="shared" si="426"/>
        <v>0</v>
      </c>
      <c r="H1122">
        <f t="shared" si="427"/>
        <v>0</v>
      </c>
      <c r="I1122">
        <f t="shared" si="436"/>
        <v>0</v>
      </c>
      <c r="J1122">
        <f t="shared" si="437"/>
        <v>0</v>
      </c>
      <c r="K1122">
        <f t="shared" si="438"/>
        <v>0</v>
      </c>
      <c r="L1122">
        <f t="shared" si="439"/>
        <v>0</v>
      </c>
      <c r="M1122">
        <f t="shared" si="440"/>
        <v>0</v>
      </c>
      <c r="N1122">
        <f t="shared" si="441"/>
        <v>0</v>
      </c>
      <c r="O1122">
        <f>IF($B$14,_xlfn.IFNA(INDEX(תמותה!$A$1:$E$121,MATCH(F1122,תמותה!$A$1:A$121,0),IF($B$9="זכר",2,4)),1),0)</f>
        <v>0</v>
      </c>
      <c r="P1122">
        <f>IF($B$14,_xlfn.IFNA(INDEX('שיפור תמותה'!$A$1:$E$8743,MATCH(F1122&amp;G1122,'שיפור תמותה'!$C$1:$C$8743,0),IF($B$9="זכר",4,5)),1),0)</f>
        <v>0</v>
      </c>
      <c r="Q1122">
        <f>IF($B$14,_xlfn.IFNA(INDEX('שיפור תמותה'!$A$1:$E$8743,MATCH(F1122&amp;G1122-1,'שיפור תמותה'!$C$1:$C$8743,0),IF($B$9="זכר",4,5)),1),0)</f>
        <v>0</v>
      </c>
      <c r="R1122">
        <f t="shared" si="428"/>
        <v>0</v>
      </c>
      <c r="S1122">
        <f t="shared" si="429"/>
        <v>0</v>
      </c>
      <c r="T1122">
        <f t="shared" si="442"/>
        <v>0</v>
      </c>
      <c r="U1122">
        <f t="shared" si="430"/>
        <v>0</v>
      </c>
      <c r="V1122">
        <f t="shared" si="431"/>
        <v>0</v>
      </c>
      <c r="W1122">
        <f t="shared" si="443"/>
        <v>0</v>
      </c>
      <c r="X1122">
        <f>IF($B$15,_xlfn.IFNA(INDEX(תמותה!$A$1:$E$121,MATCH(U1122,תמותה!$A$1:A$121,0),IF($B$11="זכר",2,4)),1),0)</f>
        <v>0</v>
      </c>
      <c r="Y1122">
        <f>IF($B$15,_xlfn.IFNA(INDEX('שיפור תמותה'!$A$1:$E$8743,MATCH(U1122&amp;V1122,'שיפור תמותה'!$C$1:$C$8743,0),IF($B$11="זכר",4,5)),1),0)</f>
        <v>0</v>
      </c>
      <c r="Z1122">
        <f>IF($B$15,_xlfn.IFNA(INDEX('שיפור תמותה'!$A$1:$E$8743,MATCH(U1122&amp;V1122-1,'שיפור תמותה'!$C$1:$C$8743,0),IF($B$11="זכר",4,5)),1),0)</f>
        <v>0</v>
      </c>
      <c r="AA1122">
        <f t="shared" si="432"/>
        <v>0</v>
      </c>
      <c r="AB1122">
        <f t="shared" si="444"/>
        <v>0</v>
      </c>
      <c r="AC1122">
        <f>IF($B$15,_xlfn.IFNA(INDEX(תמותה!$A$1:$E$121,MATCH(U1122,תמותה!$A$1:A$121,0),IF($B$11="זכר",3,5)),1),0)</f>
        <v>0</v>
      </c>
      <c r="AD1122">
        <f t="shared" si="433"/>
        <v>0</v>
      </c>
      <c r="AE1122">
        <f t="shared" si="434"/>
        <v>0</v>
      </c>
      <c r="AF1122">
        <f t="shared" si="445"/>
        <v>0</v>
      </c>
      <c r="AG1122">
        <f t="shared" si="446"/>
        <v>0</v>
      </c>
      <c r="AH1122">
        <f t="shared" si="447"/>
        <v>0</v>
      </c>
      <c r="AI1122">
        <f t="shared" si="448"/>
        <v>0</v>
      </c>
      <c r="AJ1122">
        <f t="shared" si="449"/>
        <v>0</v>
      </c>
    </row>
    <row r="1123" spans="5:36" x14ac:dyDescent="0.2">
      <c r="E1123">
        <f t="shared" si="435"/>
        <v>0</v>
      </c>
      <c r="F1123">
        <f t="shared" si="425"/>
        <v>0</v>
      </c>
      <c r="G1123">
        <f t="shared" si="426"/>
        <v>0</v>
      </c>
      <c r="H1123">
        <f t="shared" si="427"/>
        <v>0</v>
      </c>
      <c r="I1123">
        <f t="shared" si="436"/>
        <v>0</v>
      </c>
      <c r="J1123">
        <f t="shared" si="437"/>
        <v>0</v>
      </c>
      <c r="K1123">
        <f t="shared" si="438"/>
        <v>0</v>
      </c>
      <c r="L1123">
        <f t="shared" si="439"/>
        <v>0</v>
      </c>
      <c r="M1123">
        <f t="shared" si="440"/>
        <v>0</v>
      </c>
      <c r="N1123">
        <f t="shared" si="441"/>
        <v>0</v>
      </c>
      <c r="O1123">
        <f>IF($B$14,_xlfn.IFNA(INDEX(תמותה!$A$1:$E$121,MATCH(F1123,תמותה!$A$1:A$121,0),IF($B$9="זכר",2,4)),1),0)</f>
        <v>0</v>
      </c>
      <c r="P1123">
        <f>IF($B$14,_xlfn.IFNA(INDEX('שיפור תמותה'!$A$1:$E$8743,MATCH(F1123&amp;G1123,'שיפור תמותה'!$C$1:$C$8743,0),IF($B$9="זכר",4,5)),1),0)</f>
        <v>0</v>
      </c>
      <c r="Q1123">
        <f>IF($B$14,_xlfn.IFNA(INDEX('שיפור תמותה'!$A$1:$E$8743,MATCH(F1123&amp;G1123-1,'שיפור תמותה'!$C$1:$C$8743,0),IF($B$9="זכר",4,5)),1),0)</f>
        <v>0</v>
      </c>
      <c r="R1123">
        <f t="shared" si="428"/>
        <v>0</v>
      </c>
      <c r="S1123">
        <f t="shared" si="429"/>
        <v>0</v>
      </c>
      <c r="T1123">
        <f t="shared" si="442"/>
        <v>0</v>
      </c>
      <c r="U1123">
        <f t="shared" si="430"/>
        <v>0</v>
      </c>
      <c r="V1123">
        <f t="shared" si="431"/>
        <v>0</v>
      </c>
      <c r="W1123">
        <f t="shared" si="443"/>
        <v>0</v>
      </c>
      <c r="X1123">
        <f>IF($B$15,_xlfn.IFNA(INDEX(תמותה!$A$1:$E$121,MATCH(U1123,תמותה!$A$1:A$121,0),IF($B$11="זכר",2,4)),1),0)</f>
        <v>0</v>
      </c>
      <c r="Y1123">
        <f>IF($B$15,_xlfn.IFNA(INDEX('שיפור תמותה'!$A$1:$E$8743,MATCH(U1123&amp;V1123,'שיפור תמותה'!$C$1:$C$8743,0),IF($B$11="זכר",4,5)),1),0)</f>
        <v>0</v>
      </c>
      <c r="Z1123">
        <f>IF($B$15,_xlfn.IFNA(INDEX('שיפור תמותה'!$A$1:$E$8743,MATCH(U1123&amp;V1123-1,'שיפור תמותה'!$C$1:$C$8743,0),IF($B$11="זכר",4,5)),1),0)</f>
        <v>0</v>
      </c>
      <c r="AA1123">
        <f t="shared" si="432"/>
        <v>0</v>
      </c>
      <c r="AB1123">
        <f t="shared" si="444"/>
        <v>0</v>
      </c>
      <c r="AC1123">
        <f>IF($B$15,_xlfn.IFNA(INDEX(תמותה!$A$1:$E$121,MATCH(U1123,תמותה!$A$1:A$121,0),IF($B$11="זכר",3,5)),1),0)</f>
        <v>0</v>
      </c>
      <c r="AD1123">
        <f t="shared" si="433"/>
        <v>0</v>
      </c>
      <c r="AE1123">
        <f t="shared" si="434"/>
        <v>0</v>
      </c>
      <c r="AF1123">
        <f t="shared" si="445"/>
        <v>0</v>
      </c>
      <c r="AG1123">
        <f t="shared" si="446"/>
        <v>0</v>
      </c>
      <c r="AH1123">
        <f t="shared" si="447"/>
        <v>0</v>
      </c>
      <c r="AI1123">
        <f t="shared" si="448"/>
        <v>0</v>
      </c>
      <c r="AJ1123">
        <f t="shared" si="449"/>
        <v>0</v>
      </c>
    </row>
    <row r="1124" spans="5:36" x14ac:dyDescent="0.2">
      <c r="E1124">
        <f t="shared" si="435"/>
        <v>0</v>
      </c>
      <c r="F1124">
        <f t="shared" si="425"/>
        <v>0</v>
      </c>
      <c r="G1124">
        <f t="shared" si="426"/>
        <v>0</v>
      </c>
      <c r="H1124">
        <f t="shared" si="427"/>
        <v>0</v>
      </c>
      <c r="I1124">
        <f t="shared" si="436"/>
        <v>0</v>
      </c>
      <c r="J1124">
        <f t="shared" si="437"/>
        <v>0</v>
      </c>
      <c r="K1124">
        <f t="shared" si="438"/>
        <v>0</v>
      </c>
      <c r="L1124">
        <f t="shared" si="439"/>
        <v>0</v>
      </c>
      <c r="M1124">
        <f t="shared" si="440"/>
        <v>0</v>
      </c>
      <c r="N1124">
        <f t="shared" si="441"/>
        <v>0</v>
      </c>
      <c r="O1124">
        <f>IF($B$14,_xlfn.IFNA(INDEX(תמותה!$A$1:$E$121,MATCH(F1124,תמותה!$A$1:A$121,0),IF($B$9="זכר",2,4)),1),0)</f>
        <v>0</v>
      </c>
      <c r="P1124">
        <f>IF($B$14,_xlfn.IFNA(INDEX('שיפור תמותה'!$A$1:$E$8743,MATCH(F1124&amp;G1124,'שיפור תמותה'!$C$1:$C$8743,0),IF($B$9="זכר",4,5)),1),0)</f>
        <v>0</v>
      </c>
      <c r="Q1124">
        <f>IF($B$14,_xlfn.IFNA(INDEX('שיפור תמותה'!$A$1:$E$8743,MATCH(F1124&amp;G1124-1,'שיפור תמותה'!$C$1:$C$8743,0),IF($B$9="זכר",4,5)),1),0)</f>
        <v>0</v>
      </c>
      <c r="R1124">
        <f t="shared" si="428"/>
        <v>0</v>
      </c>
      <c r="S1124">
        <f t="shared" si="429"/>
        <v>0</v>
      </c>
      <c r="T1124">
        <f t="shared" si="442"/>
        <v>0</v>
      </c>
      <c r="U1124">
        <f t="shared" si="430"/>
        <v>0</v>
      </c>
      <c r="V1124">
        <f t="shared" si="431"/>
        <v>0</v>
      </c>
      <c r="W1124">
        <f t="shared" si="443"/>
        <v>0</v>
      </c>
      <c r="X1124">
        <f>IF($B$15,_xlfn.IFNA(INDEX(תמותה!$A$1:$E$121,MATCH(U1124,תמותה!$A$1:A$121,0),IF($B$11="זכר",2,4)),1),0)</f>
        <v>0</v>
      </c>
      <c r="Y1124">
        <f>IF($B$15,_xlfn.IFNA(INDEX('שיפור תמותה'!$A$1:$E$8743,MATCH(U1124&amp;V1124,'שיפור תמותה'!$C$1:$C$8743,0),IF($B$11="זכר",4,5)),1),0)</f>
        <v>0</v>
      </c>
      <c r="Z1124">
        <f>IF($B$15,_xlfn.IFNA(INDEX('שיפור תמותה'!$A$1:$E$8743,MATCH(U1124&amp;V1124-1,'שיפור תמותה'!$C$1:$C$8743,0),IF($B$11="זכר",4,5)),1),0)</f>
        <v>0</v>
      </c>
      <c r="AA1124">
        <f t="shared" si="432"/>
        <v>0</v>
      </c>
      <c r="AB1124">
        <f t="shared" si="444"/>
        <v>0</v>
      </c>
      <c r="AC1124">
        <f>IF($B$15,_xlfn.IFNA(INDEX(תמותה!$A$1:$E$121,MATCH(U1124,תמותה!$A$1:A$121,0),IF($B$11="זכר",3,5)),1),0)</f>
        <v>0</v>
      </c>
      <c r="AD1124">
        <f t="shared" si="433"/>
        <v>0</v>
      </c>
      <c r="AE1124">
        <f t="shared" si="434"/>
        <v>0</v>
      </c>
      <c r="AF1124">
        <f t="shared" si="445"/>
        <v>0</v>
      </c>
      <c r="AG1124">
        <f t="shared" si="446"/>
        <v>0</v>
      </c>
      <c r="AH1124">
        <f t="shared" si="447"/>
        <v>0</v>
      </c>
      <c r="AI1124">
        <f t="shared" si="448"/>
        <v>0</v>
      </c>
      <c r="AJ1124">
        <f t="shared" si="449"/>
        <v>0</v>
      </c>
    </row>
    <row r="1125" spans="5:36" x14ac:dyDescent="0.2">
      <c r="E1125">
        <f t="shared" si="435"/>
        <v>0</v>
      </c>
      <c r="F1125">
        <f t="shared" si="425"/>
        <v>0</v>
      </c>
      <c r="G1125">
        <f t="shared" si="426"/>
        <v>0</v>
      </c>
      <c r="H1125">
        <f t="shared" si="427"/>
        <v>0</v>
      </c>
      <c r="I1125">
        <f t="shared" si="436"/>
        <v>0</v>
      </c>
      <c r="J1125">
        <f t="shared" si="437"/>
        <v>0</v>
      </c>
      <c r="K1125">
        <f t="shared" si="438"/>
        <v>0</v>
      </c>
      <c r="L1125">
        <f t="shared" si="439"/>
        <v>0</v>
      </c>
      <c r="M1125">
        <f t="shared" si="440"/>
        <v>0</v>
      </c>
      <c r="N1125">
        <f t="shared" si="441"/>
        <v>0</v>
      </c>
      <c r="O1125">
        <f>IF($B$14,_xlfn.IFNA(INDEX(תמותה!$A$1:$E$121,MATCH(F1125,תמותה!$A$1:A$121,0),IF($B$9="זכר",2,4)),1),0)</f>
        <v>0</v>
      </c>
      <c r="P1125">
        <f>IF($B$14,_xlfn.IFNA(INDEX('שיפור תמותה'!$A$1:$E$8743,MATCH(F1125&amp;G1125,'שיפור תמותה'!$C$1:$C$8743,0),IF($B$9="זכר",4,5)),1),0)</f>
        <v>0</v>
      </c>
      <c r="Q1125">
        <f>IF($B$14,_xlfn.IFNA(INDEX('שיפור תמותה'!$A$1:$E$8743,MATCH(F1125&amp;G1125-1,'שיפור תמותה'!$C$1:$C$8743,0),IF($B$9="זכר",4,5)),1),0)</f>
        <v>0</v>
      </c>
      <c r="R1125">
        <f t="shared" si="428"/>
        <v>0</v>
      </c>
      <c r="S1125">
        <f t="shared" si="429"/>
        <v>0</v>
      </c>
      <c r="T1125">
        <f t="shared" si="442"/>
        <v>0</v>
      </c>
      <c r="U1125">
        <f t="shared" si="430"/>
        <v>0</v>
      </c>
      <c r="V1125">
        <f t="shared" si="431"/>
        <v>0</v>
      </c>
      <c r="W1125">
        <f t="shared" si="443"/>
        <v>0</v>
      </c>
      <c r="X1125">
        <f>IF($B$15,_xlfn.IFNA(INDEX(תמותה!$A$1:$E$121,MATCH(U1125,תמותה!$A$1:A$121,0),IF($B$11="זכר",2,4)),1),0)</f>
        <v>0</v>
      </c>
      <c r="Y1125">
        <f>IF($B$15,_xlfn.IFNA(INDEX('שיפור תמותה'!$A$1:$E$8743,MATCH(U1125&amp;V1125,'שיפור תמותה'!$C$1:$C$8743,0),IF($B$11="זכר",4,5)),1),0)</f>
        <v>0</v>
      </c>
      <c r="Z1125">
        <f>IF($B$15,_xlfn.IFNA(INDEX('שיפור תמותה'!$A$1:$E$8743,MATCH(U1125&amp;V1125-1,'שיפור תמותה'!$C$1:$C$8743,0),IF($B$11="זכר",4,5)),1),0)</f>
        <v>0</v>
      </c>
      <c r="AA1125">
        <f t="shared" si="432"/>
        <v>0</v>
      </c>
      <c r="AB1125">
        <f t="shared" si="444"/>
        <v>0</v>
      </c>
      <c r="AC1125">
        <f>IF($B$15,_xlfn.IFNA(INDEX(תמותה!$A$1:$E$121,MATCH(U1125,תמותה!$A$1:A$121,0),IF($B$11="זכר",3,5)),1),0)</f>
        <v>0</v>
      </c>
      <c r="AD1125">
        <f t="shared" si="433"/>
        <v>0</v>
      </c>
      <c r="AE1125">
        <f t="shared" si="434"/>
        <v>0</v>
      </c>
      <c r="AF1125">
        <f t="shared" si="445"/>
        <v>0</v>
      </c>
      <c r="AG1125">
        <f t="shared" si="446"/>
        <v>0</v>
      </c>
      <c r="AH1125">
        <f t="shared" si="447"/>
        <v>0</v>
      </c>
      <c r="AI1125">
        <f t="shared" si="448"/>
        <v>0</v>
      </c>
      <c r="AJ1125">
        <f t="shared" si="449"/>
        <v>0</v>
      </c>
    </row>
    <row r="1126" spans="5:36" x14ac:dyDescent="0.2">
      <c r="E1126">
        <f t="shared" si="435"/>
        <v>0</v>
      </c>
      <c r="F1126">
        <f t="shared" si="425"/>
        <v>0</v>
      </c>
      <c r="G1126">
        <f t="shared" si="426"/>
        <v>0</v>
      </c>
      <c r="H1126">
        <f t="shared" si="427"/>
        <v>0</v>
      </c>
      <c r="I1126">
        <f t="shared" si="436"/>
        <v>0</v>
      </c>
      <c r="J1126">
        <f t="shared" si="437"/>
        <v>0</v>
      </c>
      <c r="K1126">
        <f t="shared" si="438"/>
        <v>0</v>
      </c>
      <c r="L1126">
        <f t="shared" si="439"/>
        <v>0</v>
      </c>
      <c r="M1126">
        <f t="shared" si="440"/>
        <v>0</v>
      </c>
      <c r="N1126">
        <f t="shared" si="441"/>
        <v>0</v>
      </c>
      <c r="O1126">
        <f>IF($B$14,_xlfn.IFNA(INDEX(תמותה!$A$1:$E$121,MATCH(F1126,תמותה!$A$1:A$121,0),IF($B$9="זכר",2,4)),1),0)</f>
        <v>0</v>
      </c>
      <c r="P1126">
        <f>IF($B$14,_xlfn.IFNA(INDEX('שיפור תמותה'!$A$1:$E$8743,MATCH(F1126&amp;G1126,'שיפור תמותה'!$C$1:$C$8743,0),IF($B$9="זכר",4,5)),1),0)</f>
        <v>0</v>
      </c>
      <c r="Q1126">
        <f>IF($B$14,_xlfn.IFNA(INDEX('שיפור תמותה'!$A$1:$E$8743,MATCH(F1126&amp;G1126-1,'שיפור תמותה'!$C$1:$C$8743,0),IF($B$9="זכר",4,5)),1),0)</f>
        <v>0</v>
      </c>
      <c r="R1126">
        <f t="shared" si="428"/>
        <v>0</v>
      </c>
      <c r="S1126">
        <f t="shared" si="429"/>
        <v>0</v>
      </c>
      <c r="T1126">
        <f t="shared" si="442"/>
        <v>0</v>
      </c>
      <c r="U1126">
        <f t="shared" si="430"/>
        <v>0</v>
      </c>
      <c r="V1126">
        <f t="shared" si="431"/>
        <v>0</v>
      </c>
      <c r="W1126">
        <f t="shared" si="443"/>
        <v>0</v>
      </c>
      <c r="X1126">
        <f>IF($B$15,_xlfn.IFNA(INDEX(תמותה!$A$1:$E$121,MATCH(U1126,תמותה!$A$1:A$121,0),IF($B$11="זכר",2,4)),1),0)</f>
        <v>0</v>
      </c>
      <c r="Y1126">
        <f>IF($B$15,_xlfn.IFNA(INDEX('שיפור תמותה'!$A$1:$E$8743,MATCH(U1126&amp;V1126,'שיפור תמותה'!$C$1:$C$8743,0),IF($B$11="זכר",4,5)),1),0)</f>
        <v>0</v>
      </c>
      <c r="Z1126">
        <f>IF($B$15,_xlfn.IFNA(INDEX('שיפור תמותה'!$A$1:$E$8743,MATCH(U1126&amp;V1126-1,'שיפור תמותה'!$C$1:$C$8743,0),IF($B$11="זכר",4,5)),1),0)</f>
        <v>0</v>
      </c>
      <c r="AA1126">
        <f t="shared" si="432"/>
        <v>0</v>
      </c>
      <c r="AB1126">
        <f t="shared" si="444"/>
        <v>0</v>
      </c>
      <c r="AC1126">
        <f>IF($B$15,_xlfn.IFNA(INDEX(תמותה!$A$1:$E$121,MATCH(U1126,תמותה!$A$1:A$121,0),IF($B$11="זכר",3,5)),1),0)</f>
        <v>0</v>
      </c>
      <c r="AD1126">
        <f t="shared" si="433"/>
        <v>0</v>
      </c>
      <c r="AE1126">
        <f t="shared" si="434"/>
        <v>0</v>
      </c>
      <c r="AF1126">
        <f t="shared" si="445"/>
        <v>0</v>
      </c>
      <c r="AG1126">
        <f t="shared" si="446"/>
        <v>0</v>
      </c>
      <c r="AH1126">
        <f t="shared" si="447"/>
        <v>0</v>
      </c>
      <c r="AI1126">
        <f t="shared" si="448"/>
        <v>0</v>
      </c>
      <c r="AJ1126">
        <f t="shared" si="449"/>
        <v>0</v>
      </c>
    </row>
    <row r="1127" spans="5:36" x14ac:dyDescent="0.2">
      <c r="E1127">
        <f t="shared" si="435"/>
        <v>0</v>
      </c>
      <c r="F1127">
        <f t="shared" si="425"/>
        <v>0</v>
      </c>
      <c r="G1127">
        <f t="shared" si="426"/>
        <v>0</v>
      </c>
      <c r="H1127">
        <f t="shared" si="427"/>
        <v>0</v>
      </c>
      <c r="I1127">
        <f t="shared" si="436"/>
        <v>0</v>
      </c>
      <c r="J1127">
        <f t="shared" si="437"/>
        <v>0</v>
      </c>
      <c r="K1127">
        <f t="shared" si="438"/>
        <v>0</v>
      </c>
      <c r="L1127">
        <f t="shared" si="439"/>
        <v>0</v>
      </c>
      <c r="M1127">
        <f t="shared" si="440"/>
        <v>0</v>
      </c>
      <c r="N1127">
        <f t="shared" si="441"/>
        <v>0</v>
      </c>
      <c r="O1127">
        <f>IF($B$14,_xlfn.IFNA(INDEX(תמותה!$A$1:$E$121,MATCH(F1127,תמותה!$A$1:A$121,0),IF($B$9="זכר",2,4)),1),0)</f>
        <v>0</v>
      </c>
      <c r="P1127">
        <f>IF($B$14,_xlfn.IFNA(INDEX('שיפור תמותה'!$A$1:$E$8743,MATCH(F1127&amp;G1127,'שיפור תמותה'!$C$1:$C$8743,0),IF($B$9="זכר",4,5)),1),0)</f>
        <v>0</v>
      </c>
      <c r="Q1127">
        <f>IF($B$14,_xlfn.IFNA(INDEX('שיפור תמותה'!$A$1:$E$8743,MATCH(F1127&amp;G1127-1,'שיפור תמותה'!$C$1:$C$8743,0),IF($B$9="זכר",4,5)),1),0)</f>
        <v>0</v>
      </c>
      <c r="R1127">
        <f t="shared" si="428"/>
        <v>0</v>
      </c>
      <c r="S1127">
        <f t="shared" si="429"/>
        <v>0</v>
      </c>
      <c r="T1127">
        <f t="shared" si="442"/>
        <v>0</v>
      </c>
      <c r="U1127">
        <f t="shared" si="430"/>
        <v>0</v>
      </c>
      <c r="V1127">
        <f t="shared" si="431"/>
        <v>0</v>
      </c>
      <c r="W1127">
        <f t="shared" si="443"/>
        <v>0</v>
      </c>
      <c r="X1127">
        <f>IF($B$15,_xlfn.IFNA(INDEX(תמותה!$A$1:$E$121,MATCH(U1127,תמותה!$A$1:A$121,0),IF($B$11="זכר",2,4)),1),0)</f>
        <v>0</v>
      </c>
      <c r="Y1127">
        <f>IF($B$15,_xlfn.IFNA(INDEX('שיפור תמותה'!$A$1:$E$8743,MATCH(U1127&amp;V1127,'שיפור תמותה'!$C$1:$C$8743,0),IF($B$11="זכר",4,5)),1),0)</f>
        <v>0</v>
      </c>
      <c r="Z1127">
        <f>IF($B$15,_xlfn.IFNA(INDEX('שיפור תמותה'!$A$1:$E$8743,MATCH(U1127&amp;V1127-1,'שיפור תמותה'!$C$1:$C$8743,0),IF($B$11="זכר",4,5)),1),0)</f>
        <v>0</v>
      </c>
      <c r="AA1127">
        <f t="shared" si="432"/>
        <v>0</v>
      </c>
      <c r="AB1127">
        <f t="shared" si="444"/>
        <v>0</v>
      </c>
      <c r="AC1127">
        <f>IF($B$15,_xlfn.IFNA(INDEX(תמותה!$A$1:$E$121,MATCH(U1127,תמותה!$A$1:A$121,0),IF($B$11="זכר",3,5)),1),0)</f>
        <v>0</v>
      </c>
      <c r="AD1127">
        <f t="shared" si="433"/>
        <v>0</v>
      </c>
      <c r="AE1127">
        <f t="shared" si="434"/>
        <v>0</v>
      </c>
      <c r="AF1127">
        <f t="shared" si="445"/>
        <v>0</v>
      </c>
      <c r="AG1127">
        <f t="shared" si="446"/>
        <v>0</v>
      </c>
      <c r="AH1127">
        <f t="shared" si="447"/>
        <v>0</v>
      </c>
      <c r="AI1127">
        <f t="shared" si="448"/>
        <v>0</v>
      </c>
      <c r="AJ1127">
        <f t="shared" si="449"/>
        <v>0</v>
      </c>
    </row>
    <row r="1128" spans="5:36" x14ac:dyDescent="0.2">
      <c r="E1128">
        <f t="shared" si="435"/>
        <v>0</v>
      </c>
      <c r="F1128">
        <f t="shared" si="425"/>
        <v>0</v>
      </c>
      <c r="G1128">
        <f t="shared" si="426"/>
        <v>0</v>
      </c>
      <c r="H1128">
        <f t="shared" si="427"/>
        <v>0</v>
      </c>
      <c r="I1128">
        <f t="shared" si="436"/>
        <v>0</v>
      </c>
      <c r="J1128">
        <f t="shared" si="437"/>
        <v>0</v>
      </c>
      <c r="K1128">
        <f t="shared" si="438"/>
        <v>0</v>
      </c>
      <c r="L1128">
        <f t="shared" si="439"/>
        <v>0</v>
      </c>
      <c r="M1128">
        <f t="shared" si="440"/>
        <v>0</v>
      </c>
      <c r="N1128">
        <f t="shared" si="441"/>
        <v>0</v>
      </c>
      <c r="O1128">
        <f>IF($B$14,_xlfn.IFNA(INDEX(תמותה!$A$1:$E$121,MATCH(F1128,תמותה!$A$1:A$121,0),IF($B$9="זכר",2,4)),1),0)</f>
        <v>0</v>
      </c>
      <c r="P1128">
        <f>IF($B$14,_xlfn.IFNA(INDEX('שיפור תמותה'!$A$1:$E$8743,MATCH(F1128&amp;G1128,'שיפור תמותה'!$C$1:$C$8743,0),IF($B$9="זכר",4,5)),1),0)</f>
        <v>0</v>
      </c>
      <c r="Q1128">
        <f>IF($B$14,_xlfn.IFNA(INDEX('שיפור תמותה'!$A$1:$E$8743,MATCH(F1128&amp;G1128-1,'שיפור תמותה'!$C$1:$C$8743,0),IF($B$9="זכר",4,5)),1),0)</f>
        <v>0</v>
      </c>
      <c r="R1128">
        <f t="shared" si="428"/>
        <v>0</v>
      </c>
      <c r="S1128">
        <f t="shared" si="429"/>
        <v>0</v>
      </c>
      <c r="T1128">
        <f t="shared" si="442"/>
        <v>0</v>
      </c>
      <c r="U1128">
        <f t="shared" si="430"/>
        <v>0</v>
      </c>
      <c r="V1128">
        <f t="shared" si="431"/>
        <v>0</v>
      </c>
      <c r="W1128">
        <f t="shared" si="443"/>
        <v>0</v>
      </c>
      <c r="X1128">
        <f>IF($B$15,_xlfn.IFNA(INDEX(תמותה!$A$1:$E$121,MATCH(U1128,תמותה!$A$1:A$121,0),IF($B$11="זכר",2,4)),1),0)</f>
        <v>0</v>
      </c>
      <c r="Y1128">
        <f>IF($B$15,_xlfn.IFNA(INDEX('שיפור תמותה'!$A$1:$E$8743,MATCH(U1128&amp;V1128,'שיפור תמותה'!$C$1:$C$8743,0),IF($B$11="זכר",4,5)),1),0)</f>
        <v>0</v>
      </c>
      <c r="Z1128">
        <f>IF($B$15,_xlfn.IFNA(INDEX('שיפור תמותה'!$A$1:$E$8743,MATCH(U1128&amp;V1128-1,'שיפור תמותה'!$C$1:$C$8743,0),IF($B$11="זכר",4,5)),1),0)</f>
        <v>0</v>
      </c>
      <c r="AA1128">
        <f t="shared" si="432"/>
        <v>0</v>
      </c>
      <c r="AB1128">
        <f t="shared" si="444"/>
        <v>0</v>
      </c>
      <c r="AC1128">
        <f>IF($B$15,_xlfn.IFNA(INDEX(תמותה!$A$1:$E$121,MATCH(U1128,תמותה!$A$1:A$121,0),IF($B$11="זכר",3,5)),1),0)</f>
        <v>0</v>
      </c>
      <c r="AD1128">
        <f t="shared" si="433"/>
        <v>0</v>
      </c>
      <c r="AE1128">
        <f t="shared" si="434"/>
        <v>0</v>
      </c>
      <c r="AF1128">
        <f t="shared" si="445"/>
        <v>0</v>
      </c>
      <c r="AG1128">
        <f t="shared" si="446"/>
        <v>0</v>
      </c>
      <c r="AH1128">
        <f t="shared" si="447"/>
        <v>0</v>
      </c>
      <c r="AI1128">
        <f t="shared" si="448"/>
        <v>0</v>
      </c>
      <c r="AJ1128">
        <f t="shared" si="449"/>
        <v>0</v>
      </c>
    </row>
    <row r="1129" spans="5:36" x14ac:dyDescent="0.2">
      <c r="E1129">
        <f t="shared" si="435"/>
        <v>0</v>
      </c>
      <c r="F1129">
        <f t="shared" si="425"/>
        <v>0</v>
      </c>
      <c r="G1129">
        <f t="shared" si="426"/>
        <v>0</v>
      </c>
      <c r="H1129">
        <f t="shared" si="427"/>
        <v>0</v>
      </c>
      <c r="I1129">
        <f t="shared" si="436"/>
        <v>0</v>
      </c>
      <c r="J1129">
        <f t="shared" si="437"/>
        <v>0</v>
      </c>
      <c r="K1129">
        <f t="shared" si="438"/>
        <v>0</v>
      </c>
      <c r="L1129">
        <f t="shared" si="439"/>
        <v>0</v>
      </c>
      <c r="M1129">
        <f t="shared" si="440"/>
        <v>0</v>
      </c>
      <c r="N1129">
        <f t="shared" si="441"/>
        <v>0</v>
      </c>
      <c r="O1129">
        <f>IF($B$14,_xlfn.IFNA(INDEX(תמותה!$A$1:$E$121,MATCH(F1129,תמותה!$A$1:A$121,0),IF($B$9="זכר",2,4)),1),0)</f>
        <v>0</v>
      </c>
      <c r="P1129">
        <f>IF($B$14,_xlfn.IFNA(INDEX('שיפור תמותה'!$A$1:$E$8743,MATCH(F1129&amp;G1129,'שיפור תמותה'!$C$1:$C$8743,0),IF($B$9="זכר",4,5)),1),0)</f>
        <v>0</v>
      </c>
      <c r="Q1129">
        <f>IF($B$14,_xlfn.IFNA(INDEX('שיפור תמותה'!$A$1:$E$8743,MATCH(F1129&amp;G1129-1,'שיפור תמותה'!$C$1:$C$8743,0),IF($B$9="זכר",4,5)),1),0)</f>
        <v>0</v>
      </c>
      <c r="R1129">
        <f t="shared" si="428"/>
        <v>0</v>
      </c>
      <c r="S1129">
        <f t="shared" si="429"/>
        <v>0</v>
      </c>
      <c r="T1129">
        <f t="shared" si="442"/>
        <v>0</v>
      </c>
      <c r="U1129">
        <f t="shared" si="430"/>
        <v>0</v>
      </c>
      <c r="V1129">
        <f t="shared" si="431"/>
        <v>0</v>
      </c>
      <c r="W1129">
        <f t="shared" si="443"/>
        <v>0</v>
      </c>
      <c r="X1129">
        <f>IF($B$15,_xlfn.IFNA(INDEX(תמותה!$A$1:$E$121,MATCH(U1129,תמותה!$A$1:A$121,0),IF($B$11="זכר",2,4)),1),0)</f>
        <v>0</v>
      </c>
      <c r="Y1129">
        <f>IF($B$15,_xlfn.IFNA(INDEX('שיפור תמותה'!$A$1:$E$8743,MATCH(U1129&amp;V1129,'שיפור תמותה'!$C$1:$C$8743,0),IF($B$11="זכר",4,5)),1),0)</f>
        <v>0</v>
      </c>
      <c r="Z1129">
        <f>IF($B$15,_xlfn.IFNA(INDEX('שיפור תמותה'!$A$1:$E$8743,MATCH(U1129&amp;V1129-1,'שיפור תמותה'!$C$1:$C$8743,0),IF($B$11="זכר",4,5)),1),0)</f>
        <v>0</v>
      </c>
      <c r="AA1129">
        <f t="shared" si="432"/>
        <v>0</v>
      </c>
      <c r="AB1129">
        <f t="shared" si="444"/>
        <v>0</v>
      </c>
      <c r="AC1129">
        <f>IF($B$15,_xlfn.IFNA(INDEX(תמותה!$A$1:$E$121,MATCH(U1129,תמותה!$A$1:A$121,0),IF($B$11="זכר",3,5)),1),0)</f>
        <v>0</v>
      </c>
      <c r="AD1129">
        <f t="shared" si="433"/>
        <v>0</v>
      </c>
      <c r="AE1129">
        <f t="shared" si="434"/>
        <v>0</v>
      </c>
      <c r="AF1129">
        <f t="shared" si="445"/>
        <v>0</v>
      </c>
      <c r="AG1129">
        <f t="shared" si="446"/>
        <v>0</v>
      </c>
      <c r="AH1129">
        <f t="shared" si="447"/>
        <v>0</v>
      </c>
      <c r="AI1129">
        <f t="shared" si="448"/>
        <v>0</v>
      </c>
      <c r="AJ1129">
        <f t="shared" si="449"/>
        <v>0</v>
      </c>
    </row>
    <row r="1130" spans="5:36" x14ac:dyDescent="0.2">
      <c r="E1130">
        <f t="shared" si="435"/>
        <v>0</v>
      </c>
      <c r="F1130">
        <f t="shared" si="425"/>
        <v>0</v>
      </c>
      <c r="G1130">
        <f t="shared" si="426"/>
        <v>0</v>
      </c>
      <c r="H1130">
        <f t="shared" si="427"/>
        <v>0</v>
      </c>
      <c r="I1130">
        <f t="shared" si="436"/>
        <v>0</v>
      </c>
      <c r="J1130">
        <f t="shared" si="437"/>
        <v>0</v>
      </c>
      <c r="K1130">
        <f t="shared" si="438"/>
        <v>0</v>
      </c>
      <c r="L1130">
        <f t="shared" si="439"/>
        <v>0</v>
      </c>
      <c r="M1130">
        <f t="shared" si="440"/>
        <v>0</v>
      </c>
      <c r="N1130">
        <f t="shared" si="441"/>
        <v>0</v>
      </c>
      <c r="O1130">
        <f>IF($B$14,_xlfn.IFNA(INDEX(תמותה!$A$1:$E$121,MATCH(F1130,תמותה!$A$1:A$121,0),IF($B$9="זכר",2,4)),1),0)</f>
        <v>0</v>
      </c>
      <c r="P1130">
        <f>IF($B$14,_xlfn.IFNA(INDEX('שיפור תמותה'!$A$1:$E$8743,MATCH(F1130&amp;G1130,'שיפור תמותה'!$C$1:$C$8743,0),IF($B$9="זכר",4,5)),1),0)</f>
        <v>0</v>
      </c>
      <c r="Q1130">
        <f>IF($B$14,_xlfn.IFNA(INDEX('שיפור תמותה'!$A$1:$E$8743,MATCH(F1130&amp;G1130-1,'שיפור תמותה'!$C$1:$C$8743,0),IF($B$9="זכר",4,5)),1),0)</f>
        <v>0</v>
      </c>
      <c r="R1130">
        <f t="shared" si="428"/>
        <v>0</v>
      </c>
      <c r="S1130">
        <f t="shared" si="429"/>
        <v>0</v>
      </c>
      <c r="T1130">
        <f t="shared" si="442"/>
        <v>0</v>
      </c>
      <c r="U1130">
        <f t="shared" si="430"/>
        <v>0</v>
      </c>
      <c r="V1130">
        <f t="shared" si="431"/>
        <v>0</v>
      </c>
      <c r="W1130">
        <f t="shared" si="443"/>
        <v>0</v>
      </c>
      <c r="X1130">
        <f>IF($B$15,_xlfn.IFNA(INDEX(תמותה!$A$1:$E$121,MATCH(U1130,תמותה!$A$1:A$121,0),IF($B$11="זכר",2,4)),1),0)</f>
        <v>0</v>
      </c>
      <c r="Y1130">
        <f>IF($B$15,_xlfn.IFNA(INDEX('שיפור תמותה'!$A$1:$E$8743,MATCH(U1130&amp;V1130,'שיפור תמותה'!$C$1:$C$8743,0),IF($B$11="זכר",4,5)),1),0)</f>
        <v>0</v>
      </c>
      <c r="Z1130">
        <f>IF($B$15,_xlfn.IFNA(INDEX('שיפור תמותה'!$A$1:$E$8743,MATCH(U1130&amp;V1130-1,'שיפור תמותה'!$C$1:$C$8743,0),IF($B$11="זכר",4,5)),1),0)</f>
        <v>0</v>
      </c>
      <c r="AA1130">
        <f t="shared" si="432"/>
        <v>0</v>
      </c>
      <c r="AB1130">
        <f t="shared" si="444"/>
        <v>0</v>
      </c>
      <c r="AC1130">
        <f>IF($B$15,_xlfn.IFNA(INDEX(תמותה!$A$1:$E$121,MATCH(U1130,תמותה!$A$1:A$121,0),IF($B$11="זכר",3,5)),1),0)</f>
        <v>0</v>
      </c>
      <c r="AD1130">
        <f t="shared" si="433"/>
        <v>0</v>
      </c>
      <c r="AE1130">
        <f t="shared" si="434"/>
        <v>0</v>
      </c>
      <c r="AF1130">
        <f t="shared" si="445"/>
        <v>0</v>
      </c>
      <c r="AG1130">
        <f t="shared" si="446"/>
        <v>0</v>
      </c>
      <c r="AH1130">
        <f t="shared" si="447"/>
        <v>0</v>
      </c>
      <c r="AI1130">
        <f t="shared" si="448"/>
        <v>0</v>
      </c>
      <c r="AJ1130">
        <f t="shared" si="449"/>
        <v>0</v>
      </c>
    </row>
    <row r="1131" spans="5:36" x14ac:dyDescent="0.2">
      <c r="E1131">
        <f t="shared" si="435"/>
        <v>0</v>
      </c>
      <c r="F1131">
        <f t="shared" si="425"/>
        <v>0</v>
      </c>
      <c r="G1131">
        <f t="shared" si="426"/>
        <v>0</v>
      </c>
      <c r="H1131">
        <f t="shared" si="427"/>
        <v>0</v>
      </c>
      <c r="I1131">
        <f t="shared" si="436"/>
        <v>0</v>
      </c>
      <c r="J1131">
        <f t="shared" si="437"/>
        <v>0</v>
      </c>
      <c r="K1131">
        <f t="shared" si="438"/>
        <v>0</v>
      </c>
      <c r="L1131">
        <f t="shared" si="439"/>
        <v>0</v>
      </c>
      <c r="M1131">
        <f t="shared" si="440"/>
        <v>0</v>
      </c>
      <c r="N1131">
        <f t="shared" si="441"/>
        <v>0</v>
      </c>
      <c r="O1131">
        <f>IF($B$14,_xlfn.IFNA(INDEX(תמותה!$A$1:$E$121,MATCH(F1131,תמותה!$A$1:A$121,0),IF($B$9="זכר",2,4)),1),0)</f>
        <v>0</v>
      </c>
      <c r="P1131">
        <f>IF($B$14,_xlfn.IFNA(INDEX('שיפור תמותה'!$A$1:$E$8743,MATCH(F1131&amp;G1131,'שיפור תמותה'!$C$1:$C$8743,0),IF($B$9="זכר",4,5)),1),0)</f>
        <v>0</v>
      </c>
      <c r="Q1131">
        <f>IF($B$14,_xlfn.IFNA(INDEX('שיפור תמותה'!$A$1:$E$8743,MATCH(F1131&amp;G1131-1,'שיפור תמותה'!$C$1:$C$8743,0),IF($B$9="זכר",4,5)),1),0)</f>
        <v>0</v>
      </c>
      <c r="R1131">
        <f t="shared" si="428"/>
        <v>0</v>
      </c>
      <c r="S1131">
        <f t="shared" si="429"/>
        <v>0</v>
      </c>
      <c r="T1131">
        <f t="shared" si="442"/>
        <v>0</v>
      </c>
      <c r="U1131">
        <f t="shared" si="430"/>
        <v>0</v>
      </c>
      <c r="V1131">
        <f t="shared" si="431"/>
        <v>0</v>
      </c>
      <c r="W1131">
        <f t="shared" si="443"/>
        <v>0</v>
      </c>
      <c r="X1131">
        <f>IF($B$15,_xlfn.IFNA(INDEX(תמותה!$A$1:$E$121,MATCH(U1131,תמותה!$A$1:A$121,0),IF($B$11="זכר",2,4)),1),0)</f>
        <v>0</v>
      </c>
      <c r="Y1131">
        <f>IF($B$15,_xlfn.IFNA(INDEX('שיפור תמותה'!$A$1:$E$8743,MATCH(U1131&amp;V1131,'שיפור תמותה'!$C$1:$C$8743,0),IF($B$11="זכר",4,5)),1),0)</f>
        <v>0</v>
      </c>
      <c r="Z1131">
        <f>IF($B$15,_xlfn.IFNA(INDEX('שיפור תמותה'!$A$1:$E$8743,MATCH(U1131&amp;V1131-1,'שיפור תמותה'!$C$1:$C$8743,0),IF($B$11="זכר",4,5)),1),0)</f>
        <v>0</v>
      </c>
      <c r="AA1131">
        <f t="shared" si="432"/>
        <v>0</v>
      </c>
      <c r="AB1131">
        <f t="shared" si="444"/>
        <v>0</v>
      </c>
      <c r="AC1131">
        <f>IF($B$15,_xlfn.IFNA(INDEX(תמותה!$A$1:$E$121,MATCH(U1131,תמותה!$A$1:A$121,0),IF($B$11="זכר",3,5)),1),0)</f>
        <v>0</v>
      </c>
      <c r="AD1131">
        <f t="shared" si="433"/>
        <v>0</v>
      </c>
      <c r="AE1131">
        <f t="shared" si="434"/>
        <v>0</v>
      </c>
      <c r="AF1131">
        <f t="shared" si="445"/>
        <v>0</v>
      </c>
      <c r="AG1131">
        <f t="shared" si="446"/>
        <v>0</v>
      </c>
      <c r="AH1131">
        <f t="shared" si="447"/>
        <v>0</v>
      </c>
      <c r="AI1131">
        <f t="shared" si="448"/>
        <v>0</v>
      </c>
      <c r="AJ1131">
        <f t="shared" si="449"/>
        <v>0</v>
      </c>
    </row>
    <row r="1132" spans="5:36" x14ac:dyDescent="0.2">
      <c r="E1132">
        <f t="shared" si="435"/>
        <v>0</v>
      </c>
      <c r="F1132">
        <f t="shared" si="425"/>
        <v>0</v>
      </c>
      <c r="G1132">
        <f t="shared" si="426"/>
        <v>0</v>
      </c>
      <c r="H1132">
        <f t="shared" si="427"/>
        <v>0</v>
      </c>
      <c r="I1132">
        <f t="shared" si="436"/>
        <v>0</v>
      </c>
      <c r="J1132">
        <f t="shared" si="437"/>
        <v>0</v>
      </c>
      <c r="K1132">
        <f t="shared" si="438"/>
        <v>0</v>
      </c>
      <c r="L1132">
        <f t="shared" si="439"/>
        <v>0</v>
      </c>
      <c r="M1132">
        <f t="shared" si="440"/>
        <v>0</v>
      </c>
      <c r="N1132">
        <f t="shared" si="441"/>
        <v>0</v>
      </c>
      <c r="O1132">
        <f>IF($B$14,_xlfn.IFNA(INDEX(תמותה!$A$1:$E$121,MATCH(F1132,תמותה!$A$1:A$121,0),IF($B$9="זכר",2,4)),1),0)</f>
        <v>0</v>
      </c>
      <c r="P1132">
        <f>IF($B$14,_xlfn.IFNA(INDEX('שיפור תמותה'!$A$1:$E$8743,MATCH(F1132&amp;G1132,'שיפור תמותה'!$C$1:$C$8743,0),IF($B$9="זכר",4,5)),1),0)</f>
        <v>0</v>
      </c>
      <c r="Q1132">
        <f>IF($B$14,_xlfn.IFNA(INDEX('שיפור תמותה'!$A$1:$E$8743,MATCH(F1132&amp;G1132-1,'שיפור תמותה'!$C$1:$C$8743,0),IF($B$9="זכר",4,5)),1),0)</f>
        <v>0</v>
      </c>
      <c r="R1132">
        <f t="shared" si="428"/>
        <v>0</v>
      </c>
      <c r="S1132">
        <f t="shared" si="429"/>
        <v>0</v>
      </c>
      <c r="T1132">
        <f t="shared" si="442"/>
        <v>0</v>
      </c>
      <c r="U1132">
        <f t="shared" si="430"/>
        <v>0</v>
      </c>
      <c r="V1132">
        <f t="shared" si="431"/>
        <v>0</v>
      </c>
      <c r="W1132">
        <f t="shared" si="443"/>
        <v>0</v>
      </c>
      <c r="X1132">
        <f>IF($B$15,_xlfn.IFNA(INDEX(תמותה!$A$1:$E$121,MATCH(U1132,תמותה!$A$1:A$121,0),IF($B$11="זכר",2,4)),1),0)</f>
        <v>0</v>
      </c>
      <c r="Y1132">
        <f>IF($B$15,_xlfn.IFNA(INDEX('שיפור תמותה'!$A$1:$E$8743,MATCH(U1132&amp;V1132,'שיפור תמותה'!$C$1:$C$8743,0),IF($B$11="זכר",4,5)),1),0)</f>
        <v>0</v>
      </c>
      <c r="Z1132">
        <f>IF($B$15,_xlfn.IFNA(INDEX('שיפור תמותה'!$A$1:$E$8743,MATCH(U1132&amp;V1132-1,'שיפור תמותה'!$C$1:$C$8743,0),IF($B$11="זכר",4,5)),1),0)</f>
        <v>0</v>
      </c>
      <c r="AA1132">
        <f t="shared" si="432"/>
        <v>0</v>
      </c>
      <c r="AB1132">
        <f t="shared" si="444"/>
        <v>0</v>
      </c>
      <c r="AC1132">
        <f>IF($B$15,_xlfn.IFNA(INDEX(תמותה!$A$1:$E$121,MATCH(U1132,תמותה!$A$1:A$121,0),IF($B$11="זכר",3,5)),1),0)</f>
        <v>0</v>
      </c>
      <c r="AD1132">
        <f t="shared" si="433"/>
        <v>0</v>
      </c>
      <c r="AE1132">
        <f t="shared" si="434"/>
        <v>0</v>
      </c>
      <c r="AF1132">
        <f t="shared" si="445"/>
        <v>0</v>
      </c>
      <c r="AG1132">
        <f t="shared" si="446"/>
        <v>0</v>
      </c>
      <c r="AH1132">
        <f t="shared" si="447"/>
        <v>0</v>
      </c>
      <c r="AI1132">
        <f t="shared" si="448"/>
        <v>0</v>
      </c>
      <c r="AJ1132">
        <f t="shared" si="449"/>
        <v>0</v>
      </c>
    </row>
    <row r="1133" spans="5:36" x14ac:dyDescent="0.2">
      <c r="E1133">
        <f t="shared" si="435"/>
        <v>0</v>
      </c>
      <c r="F1133">
        <f t="shared" si="425"/>
        <v>0</v>
      </c>
      <c r="G1133">
        <f t="shared" si="426"/>
        <v>0</v>
      </c>
      <c r="H1133">
        <f t="shared" si="427"/>
        <v>0</v>
      </c>
      <c r="I1133">
        <f t="shared" si="436"/>
        <v>0</v>
      </c>
      <c r="J1133">
        <f t="shared" si="437"/>
        <v>0</v>
      </c>
      <c r="K1133">
        <f t="shared" si="438"/>
        <v>0</v>
      </c>
      <c r="L1133">
        <f t="shared" si="439"/>
        <v>0</v>
      </c>
      <c r="M1133">
        <f t="shared" si="440"/>
        <v>0</v>
      </c>
      <c r="N1133">
        <f t="shared" si="441"/>
        <v>0</v>
      </c>
      <c r="O1133">
        <f>IF($B$14,_xlfn.IFNA(INDEX(תמותה!$A$1:$E$121,MATCH(F1133,תמותה!$A$1:A$121,0),IF($B$9="זכר",2,4)),1),0)</f>
        <v>0</v>
      </c>
      <c r="P1133">
        <f>IF($B$14,_xlfn.IFNA(INDEX('שיפור תמותה'!$A$1:$E$8743,MATCH(F1133&amp;G1133,'שיפור תמותה'!$C$1:$C$8743,0),IF($B$9="זכר",4,5)),1),0)</f>
        <v>0</v>
      </c>
      <c r="Q1133">
        <f>IF($B$14,_xlfn.IFNA(INDEX('שיפור תמותה'!$A$1:$E$8743,MATCH(F1133&amp;G1133-1,'שיפור תמותה'!$C$1:$C$8743,0),IF($B$9="זכר",4,5)),1),0)</f>
        <v>0</v>
      </c>
      <c r="R1133">
        <f t="shared" si="428"/>
        <v>0</v>
      </c>
      <c r="S1133">
        <f t="shared" si="429"/>
        <v>0</v>
      </c>
      <c r="T1133">
        <f t="shared" si="442"/>
        <v>0</v>
      </c>
      <c r="U1133">
        <f t="shared" si="430"/>
        <v>0</v>
      </c>
      <c r="V1133">
        <f t="shared" si="431"/>
        <v>0</v>
      </c>
      <c r="W1133">
        <f t="shared" si="443"/>
        <v>0</v>
      </c>
      <c r="X1133">
        <f>IF($B$15,_xlfn.IFNA(INDEX(תמותה!$A$1:$E$121,MATCH(U1133,תמותה!$A$1:A$121,0),IF($B$11="זכר",2,4)),1),0)</f>
        <v>0</v>
      </c>
      <c r="Y1133">
        <f>IF($B$15,_xlfn.IFNA(INDEX('שיפור תמותה'!$A$1:$E$8743,MATCH(U1133&amp;V1133,'שיפור תמותה'!$C$1:$C$8743,0),IF($B$11="זכר",4,5)),1),0)</f>
        <v>0</v>
      </c>
      <c r="Z1133">
        <f>IF($B$15,_xlfn.IFNA(INDEX('שיפור תמותה'!$A$1:$E$8743,MATCH(U1133&amp;V1133-1,'שיפור תמותה'!$C$1:$C$8743,0),IF($B$11="זכר",4,5)),1),0)</f>
        <v>0</v>
      </c>
      <c r="AA1133">
        <f t="shared" si="432"/>
        <v>0</v>
      </c>
      <c r="AB1133">
        <f t="shared" si="444"/>
        <v>0</v>
      </c>
      <c r="AC1133">
        <f>IF($B$15,_xlfn.IFNA(INDEX(תמותה!$A$1:$E$121,MATCH(U1133,תמותה!$A$1:A$121,0),IF($B$11="זכר",3,5)),1),0)</f>
        <v>0</v>
      </c>
      <c r="AD1133">
        <f t="shared" si="433"/>
        <v>0</v>
      </c>
      <c r="AE1133">
        <f t="shared" si="434"/>
        <v>0</v>
      </c>
      <c r="AF1133">
        <f t="shared" si="445"/>
        <v>0</v>
      </c>
      <c r="AG1133">
        <f t="shared" si="446"/>
        <v>0</v>
      </c>
      <c r="AH1133">
        <f t="shared" si="447"/>
        <v>0</v>
      </c>
      <c r="AI1133">
        <f t="shared" si="448"/>
        <v>0</v>
      </c>
      <c r="AJ1133">
        <f t="shared" si="449"/>
        <v>0</v>
      </c>
    </row>
    <row r="1134" spans="5:36" x14ac:dyDescent="0.2">
      <c r="E1134">
        <f t="shared" si="435"/>
        <v>0</v>
      </c>
      <c r="F1134">
        <f t="shared" si="425"/>
        <v>0</v>
      </c>
      <c r="G1134">
        <f t="shared" si="426"/>
        <v>0</v>
      </c>
      <c r="H1134">
        <f t="shared" si="427"/>
        <v>0</v>
      </c>
      <c r="I1134">
        <f t="shared" si="436"/>
        <v>0</v>
      </c>
      <c r="J1134">
        <f t="shared" si="437"/>
        <v>0</v>
      </c>
      <c r="K1134">
        <f t="shared" si="438"/>
        <v>0</v>
      </c>
      <c r="L1134">
        <f t="shared" si="439"/>
        <v>0</v>
      </c>
      <c r="M1134">
        <f t="shared" si="440"/>
        <v>0</v>
      </c>
      <c r="N1134">
        <f t="shared" si="441"/>
        <v>0</v>
      </c>
      <c r="O1134">
        <f>IF($B$14,_xlfn.IFNA(INDEX(תמותה!$A$1:$E$121,MATCH(F1134,תמותה!$A$1:A$121,0),IF($B$9="זכר",2,4)),1),0)</f>
        <v>0</v>
      </c>
      <c r="P1134">
        <f>IF($B$14,_xlfn.IFNA(INDEX('שיפור תמותה'!$A$1:$E$8743,MATCH(F1134&amp;G1134,'שיפור תמותה'!$C$1:$C$8743,0),IF($B$9="זכר",4,5)),1),0)</f>
        <v>0</v>
      </c>
      <c r="Q1134">
        <f>IF($B$14,_xlfn.IFNA(INDEX('שיפור תמותה'!$A$1:$E$8743,MATCH(F1134&amp;G1134-1,'שיפור תמותה'!$C$1:$C$8743,0),IF($B$9="זכר",4,5)),1),0)</f>
        <v>0</v>
      </c>
      <c r="R1134">
        <f t="shared" si="428"/>
        <v>0</v>
      </c>
      <c r="S1134">
        <f t="shared" si="429"/>
        <v>0</v>
      </c>
      <c r="T1134">
        <f t="shared" si="442"/>
        <v>0</v>
      </c>
      <c r="U1134">
        <f t="shared" si="430"/>
        <v>0</v>
      </c>
      <c r="V1134">
        <f t="shared" si="431"/>
        <v>0</v>
      </c>
      <c r="W1134">
        <f t="shared" si="443"/>
        <v>0</v>
      </c>
      <c r="X1134">
        <f>IF($B$15,_xlfn.IFNA(INDEX(תמותה!$A$1:$E$121,MATCH(U1134,תמותה!$A$1:A$121,0),IF($B$11="זכר",2,4)),1),0)</f>
        <v>0</v>
      </c>
      <c r="Y1134">
        <f>IF($B$15,_xlfn.IFNA(INDEX('שיפור תמותה'!$A$1:$E$8743,MATCH(U1134&amp;V1134,'שיפור תמותה'!$C$1:$C$8743,0),IF($B$11="זכר",4,5)),1),0)</f>
        <v>0</v>
      </c>
      <c r="Z1134">
        <f>IF($B$15,_xlfn.IFNA(INDEX('שיפור תמותה'!$A$1:$E$8743,MATCH(U1134&amp;V1134-1,'שיפור תמותה'!$C$1:$C$8743,0),IF($B$11="זכר",4,5)),1),0)</f>
        <v>0</v>
      </c>
      <c r="AA1134">
        <f t="shared" si="432"/>
        <v>0</v>
      </c>
      <c r="AB1134">
        <f t="shared" si="444"/>
        <v>0</v>
      </c>
      <c r="AC1134">
        <f>IF($B$15,_xlfn.IFNA(INDEX(תמותה!$A$1:$E$121,MATCH(U1134,תמותה!$A$1:A$121,0),IF($B$11="זכר",3,5)),1),0)</f>
        <v>0</v>
      </c>
      <c r="AD1134">
        <f t="shared" si="433"/>
        <v>0</v>
      </c>
      <c r="AE1134">
        <f t="shared" si="434"/>
        <v>0</v>
      </c>
      <c r="AF1134">
        <f t="shared" si="445"/>
        <v>0</v>
      </c>
      <c r="AG1134">
        <f t="shared" si="446"/>
        <v>0</v>
      </c>
      <c r="AH1134">
        <f t="shared" si="447"/>
        <v>0</v>
      </c>
      <c r="AI1134">
        <f t="shared" si="448"/>
        <v>0</v>
      </c>
      <c r="AJ1134">
        <f t="shared" si="449"/>
        <v>0</v>
      </c>
    </row>
    <row r="1135" spans="5:36" x14ac:dyDescent="0.2">
      <c r="E1135">
        <f t="shared" si="435"/>
        <v>0</v>
      </c>
      <c r="F1135">
        <f t="shared" si="425"/>
        <v>0</v>
      </c>
      <c r="G1135">
        <f t="shared" si="426"/>
        <v>0</v>
      </c>
      <c r="H1135">
        <f t="shared" si="427"/>
        <v>0</v>
      </c>
      <c r="I1135">
        <f t="shared" si="436"/>
        <v>0</v>
      </c>
      <c r="J1135">
        <f t="shared" si="437"/>
        <v>0</v>
      </c>
      <c r="K1135">
        <f t="shared" si="438"/>
        <v>0</v>
      </c>
      <c r="L1135">
        <f t="shared" si="439"/>
        <v>0</v>
      </c>
      <c r="M1135">
        <f t="shared" si="440"/>
        <v>0</v>
      </c>
      <c r="N1135">
        <f t="shared" si="441"/>
        <v>0</v>
      </c>
      <c r="O1135">
        <f>IF($B$14,_xlfn.IFNA(INDEX(תמותה!$A$1:$E$121,MATCH(F1135,תמותה!$A$1:A$121,0),IF($B$9="זכר",2,4)),1),0)</f>
        <v>0</v>
      </c>
      <c r="P1135">
        <f>IF($B$14,_xlfn.IFNA(INDEX('שיפור תמותה'!$A$1:$E$8743,MATCH(F1135&amp;G1135,'שיפור תמותה'!$C$1:$C$8743,0),IF($B$9="זכר",4,5)),1),0)</f>
        <v>0</v>
      </c>
      <c r="Q1135">
        <f>IF($B$14,_xlfn.IFNA(INDEX('שיפור תמותה'!$A$1:$E$8743,MATCH(F1135&amp;G1135-1,'שיפור תמותה'!$C$1:$C$8743,0),IF($B$9="זכר",4,5)),1),0)</f>
        <v>0</v>
      </c>
      <c r="R1135">
        <f t="shared" si="428"/>
        <v>0</v>
      </c>
      <c r="S1135">
        <f t="shared" si="429"/>
        <v>0</v>
      </c>
      <c r="T1135">
        <f t="shared" si="442"/>
        <v>0</v>
      </c>
      <c r="U1135">
        <f t="shared" si="430"/>
        <v>0</v>
      </c>
      <c r="V1135">
        <f t="shared" si="431"/>
        <v>0</v>
      </c>
      <c r="W1135">
        <f t="shared" si="443"/>
        <v>0</v>
      </c>
      <c r="X1135">
        <f>IF($B$15,_xlfn.IFNA(INDEX(תמותה!$A$1:$E$121,MATCH(U1135,תמותה!$A$1:A$121,0),IF($B$11="זכר",2,4)),1),0)</f>
        <v>0</v>
      </c>
      <c r="Y1135">
        <f>IF($B$15,_xlfn.IFNA(INDEX('שיפור תמותה'!$A$1:$E$8743,MATCH(U1135&amp;V1135,'שיפור תמותה'!$C$1:$C$8743,0),IF($B$11="זכר",4,5)),1),0)</f>
        <v>0</v>
      </c>
      <c r="Z1135">
        <f>IF($B$15,_xlfn.IFNA(INDEX('שיפור תמותה'!$A$1:$E$8743,MATCH(U1135&amp;V1135-1,'שיפור תמותה'!$C$1:$C$8743,0),IF($B$11="זכר",4,5)),1),0)</f>
        <v>0</v>
      </c>
      <c r="AA1135">
        <f t="shared" si="432"/>
        <v>0</v>
      </c>
      <c r="AB1135">
        <f t="shared" si="444"/>
        <v>0</v>
      </c>
      <c r="AC1135">
        <f>IF($B$15,_xlfn.IFNA(INDEX(תמותה!$A$1:$E$121,MATCH(U1135,תמותה!$A$1:A$121,0),IF($B$11="זכר",3,5)),1),0)</f>
        <v>0</v>
      </c>
      <c r="AD1135">
        <f t="shared" si="433"/>
        <v>0</v>
      </c>
      <c r="AE1135">
        <f t="shared" si="434"/>
        <v>0</v>
      </c>
      <c r="AF1135">
        <f t="shared" si="445"/>
        <v>0</v>
      </c>
      <c r="AG1135">
        <f t="shared" si="446"/>
        <v>0</v>
      </c>
      <c r="AH1135">
        <f t="shared" si="447"/>
        <v>0</v>
      </c>
      <c r="AI1135">
        <f t="shared" si="448"/>
        <v>0</v>
      </c>
      <c r="AJ1135">
        <f t="shared" si="449"/>
        <v>0</v>
      </c>
    </row>
    <row r="1136" spans="5:36" x14ac:dyDescent="0.2">
      <c r="E1136">
        <f t="shared" si="435"/>
        <v>0</v>
      </c>
      <c r="F1136">
        <f t="shared" si="425"/>
        <v>0</v>
      </c>
      <c r="G1136">
        <f t="shared" si="426"/>
        <v>0</v>
      </c>
      <c r="H1136">
        <f t="shared" si="427"/>
        <v>0</v>
      </c>
      <c r="I1136">
        <f t="shared" si="436"/>
        <v>0</v>
      </c>
      <c r="J1136">
        <f t="shared" si="437"/>
        <v>0</v>
      </c>
      <c r="K1136">
        <f t="shared" si="438"/>
        <v>0</v>
      </c>
      <c r="L1136">
        <f t="shared" si="439"/>
        <v>0</v>
      </c>
      <c r="M1136">
        <f t="shared" si="440"/>
        <v>0</v>
      </c>
      <c r="N1136">
        <f t="shared" si="441"/>
        <v>0</v>
      </c>
      <c r="O1136">
        <f>IF($B$14,_xlfn.IFNA(INDEX(תמותה!$A$1:$E$121,MATCH(F1136,תמותה!$A$1:A$121,0),IF($B$9="זכר",2,4)),1),0)</f>
        <v>0</v>
      </c>
      <c r="P1136">
        <f>IF($B$14,_xlfn.IFNA(INDEX('שיפור תמותה'!$A$1:$E$8743,MATCH(F1136&amp;G1136,'שיפור תמותה'!$C$1:$C$8743,0),IF($B$9="זכר",4,5)),1),0)</f>
        <v>0</v>
      </c>
      <c r="Q1136">
        <f>IF($B$14,_xlfn.IFNA(INDEX('שיפור תמותה'!$A$1:$E$8743,MATCH(F1136&amp;G1136-1,'שיפור תמותה'!$C$1:$C$8743,0),IF($B$9="זכר",4,5)),1),0)</f>
        <v>0</v>
      </c>
      <c r="R1136">
        <f t="shared" si="428"/>
        <v>0</v>
      </c>
      <c r="S1136">
        <f t="shared" si="429"/>
        <v>0</v>
      </c>
      <c r="T1136">
        <f t="shared" si="442"/>
        <v>0</v>
      </c>
      <c r="U1136">
        <f t="shared" si="430"/>
        <v>0</v>
      </c>
      <c r="V1136">
        <f t="shared" si="431"/>
        <v>0</v>
      </c>
      <c r="W1136">
        <f t="shared" si="443"/>
        <v>0</v>
      </c>
      <c r="X1136">
        <f>IF($B$15,_xlfn.IFNA(INDEX(תמותה!$A$1:$E$121,MATCH(U1136,תמותה!$A$1:A$121,0),IF($B$11="זכר",2,4)),1),0)</f>
        <v>0</v>
      </c>
      <c r="Y1136">
        <f>IF($B$15,_xlfn.IFNA(INDEX('שיפור תמותה'!$A$1:$E$8743,MATCH(U1136&amp;V1136,'שיפור תמותה'!$C$1:$C$8743,0),IF($B$11="זכר",4,5)),1),0)</f>
        <v>0</v>
      </c>
      <c r="Z1136">
        <f>IF($B$15,_xlfn.IFNA(INDEX('שיפור תמותה'!$A$1:$E$8743,MATCH(U1136&amp;V1136-1,'שיפור תמותה'!$C$1:$C$8743,0),IF($B$11="זכר",4,5)),1),0)</f>
        <v>0</v>
      </c>
      <c r="AA1136">
        <f t="shared" si="432"/>
        <v>0</v>
      </c>
      <c r="AB1136">
        <f t="shared" si="444"/>
        <v>0</v>
      </c>
      <c r="AC1136">
        <f>IF($B$15,_xlfn.IFNA(INDEX(תמותה!$A$1:$E$121,MATCH(U1136,תמותה!$A$1:A$121,0),IF($B$11="זכר",3,5)),1),0)</f>
        <v>0</v>
      </c>
      <c r="AD1136">
        <f t="shared" si="433"/>
        <v>0</v>
      </c>
      <c r="AE1136">
        <f t="shared" si="434"/>
        <v>0</v>
      </c>
      <c r="AF1136">
        <f t="shared" si="445"/>
        <v>0</v>
      </c>
      <c r="AG1136">
        <f t="shared" si="446"/>
        <v>0</v>
      </c>
      <c r="AH1136">
        <f t="shared" si="447"/>
        <v>0</v>
      </c>
      <c r="AI1136">
        <f t="shared" si="448"/>
        <v>0</v>
      </c>
      <c r="AJ1136">
        <f t="shared" si="449"/>
        <v>0</v>
      </c>
    </row>
    <row r="1137" spans="5:36" x14ac:dyDescent="0.2">
      <c r="E1137">
        <f t="shared" si="435"/>
        <v>0</v>
      </c>
      <c r="F1137">
        <f t="shared" si="425"/>
        <v>0</v>
      </c>
      <c r="G1137">
        <f t="shared" si="426"/>
        <v>0</v>
      </c>
      <c r="H1137">
        <f t="shared" si="427"/>
        <v>0</v>
      </c>
      <c r="I1137">
        <f t="shared" si="436"/>
        <v>0</v>
      </c>
      <c r="J1137">
        <f t="shared" si="437"/>
        <v>0</v>
      </c>
      <c r="K1137">
        <f t="shared" si="438"/>
        <v>0</v>
      </c>
      <c r="L1137">
        <f t="shared" si="439"/>
        <v>0</v>
      </c>
      <c r="M1137">
        <f t="shared" si="440"/>
        <v>0</v>
      </c>
      <c r="N1137">
        <f t="shared" si="441"/>
        <v>0</v>
      </c>
      <c r="O1137">
        <f>IF($B$14,_xlfn.IFNA(INDEX(תמותה!$A$1:$E$121,MATCH(F1137,תמותה!$A$1:A$121,0),IF($B$9="זכר",2,4)),1),0)</f>
        <v>0</v>
      </c>
      <c r="P1137">
        <f>IF($B$14,_xlfn.IFNA(INDEX('שיפור תמותה'!$A$1:$E$8743,MATCH(F1137&amp;G1137,'שיפור תמותה'!$C$1:$C$8743,0),IF($B$9="זכר",4,5)),1),0)</f>
        <v>0</v>
      </c>
      <c r="Q1137">
        <f>IF($B$14,_xlfn.IFNA(INDEX('שיפור תמותה'!$A$1:$E$8743,MATCH(F1137&amp;G1137-1,'שיפור תמותה'!$C$1:$C$8743,0),IF($B$9="זכר",4,5)),1),0)</f>
        <v>0</v>
      </c>
      <c r="R1137">
        <f t="shared" si="428"/>
        <v>0</v>
      </c>
      <c r="S1137">
        <f t="shared" si="429"/>
        <v>0</v>
      </c>
      <c r="T1137">
        <f t="shared" si="442"/>
        <v>0</v>
      </c>
      <c r="U1137">
        <f t="shared" si="430"/>
        <v>0</v>
      </c>
      <c r="V1137">
        <f t="shared" si="431"/>
        <v>0</v>
      </c>
      <c r="W1137">
        <f t="shared" si="443"/>
        <v>0</v>
      </c>
      <c r="X1137">
        <f>IF($B$15,_xlfn.IFNA(INDEX(תמותה!$A$1:$E$121,MATCH(U1137,תמותה!$A$1:A$121,0),IF($B$11="זכר",2,4)),1),0)</f>
        <v>0</v>
      </c>
      <c r="Y1137">
        <f>IF($B$15,_xlfn.IFNA(INDEX('שיפור תמותה'!$A$1:$E$8743,MATCH(U1137&amp;V1137,'שיפור תמותה'!$C$1:$C$8743,0),IF($B$11="זכר",4,5)),1),0)</f>
        <v>0</v>
      </c>
      <c r="Z1137">
        <f>IF($B$15,_xlfn.IFNA(INDEX('שיפור תמותה'!$A$1:$E$8743,MATCH(U1137&amp;V1137-1,'שיפור תמותה'!$C$1:$C$8743,0),IF($B$11="זכר",4,5)),1),0)</f>
        <v>0</v>
      </c>
      <c r="AA1137">
        <f t="shared" si="432"/>
        <v>0</v>
      </c>
      <c r="AB1137">
        <f t="shared" si="444"/>
        <v>0</v>
      </c>
      <c r="AC1137">
        <f>IF($B$15,_xlfn.IFNA(INDEX(תמותה!$A$1:$E$121,MATCH(U1137,תמותה!$A$1:A$121,0),IF($B$11="זכר",3,5)),1),0)</f>
        <v>0</v>
      </c>
      <c r="AD1137">
        <f t="shared" si="433"/>
        <v>0</v>
      </c>
      <c r="AE1137">
        <f t="shared" si="434"/>
        <v>0</v>
      </c>
      <c r="AF1137">
        <f t="shared" si="445"/>
        <v>0</v>
      </c>
      <c r="AG1137">
        <f t="shared" si="446"/>
        <v>0</v>
      </c>
      <c r="AH1137">
        <f t="shared" si="447"/>
        <v>0</v>
      </c>
      <c r="AI1137">
        <f t="shared" si="448"/>
        <v>0</v>
      </c>
      <c r="AJ1137">
        <f t="shared" si="449"/>
        <v>0</v>
      </c>
    </row>
    <row r="1138" spans="5:36" x14ac:dyDescent="0.2">
      <c r="E1138">
        <f t="shared" si="435"/>
        <v>0</v>
      </c>
      <c r="F1138">
        <f t="shared" si="425"/>
        <v>0</v>
      </c>
      <c r="G1138">
        <f t="shared" si="426"/>
        <v>0</v>
      </c>
      <c r="H1138">
        <f t="shared" si="427"/>
        <v>0</v>
      </c>
      <c r="I1138">
        <f t="shared" si="436"/>
        <v>0</v>
      </c>
      <c r="J1138">
        <f t="shared" si="437"/>
        <v>0</v>
      </c>
      <c r="K1138">
        <f t="shared" si="438"/>
        <v>0</v>
      </c>
      <c r="L1138">
        <f t="shared" si="439"/>
        <v>0</v>
      </c>
      <c r="M1138">
        <f t="shared" si="440"/>
        <v>0</v>
      </c>
      <c r="N1138">
        <f t="shared" si="441"/>
        <v>0</v>
      </c>
      <c r="O1138">
        <f>IF($B$14,_xlfn.IFNA(INDEX(תמותה!$A$1:$E$121,MATCH(F1138,תמותה!$A$1:A$121,0),IF($B$9="זכר",2,4)),1),0)</f>
        <v>0</v>
      </c>
      <c r="P1138">
        <f>IF($B$14,_xlfn.IFNA(INDEX('שיפור תמותה'!$A$1:$E$8743,MATCH(F1138&amp;G1138,'שיפור תמותה'!$C$1:$C$8743,0),IF($B$9="זכר",4,5)),1),0)</f>
        <v>0</v>
      </c>
      <c r="Q1138">
        <f>IF($B$14,_xlfn.IFNA(INDEX('שיפור תמותה'!$A$1:$E$8743,MATCH(F1138&amp;G1138-1,'שיפור תמותה'!$C$1:$C$8743,0),IF($B$9="זכר",4,5)),1),0)</f>
        <v>0</v>
      </c>
      <c r="R1138">
        <f t="shared" si="428"/>
        <v>0</v>
      </c>
      <c r="S1138">
        <f t="shared" si="429"/>
        <v>0</v>
      </c>
      <c r="T1138">
        <f t="shared" si="442"/>
        <v>0</v>
      </c>
      <c r="U1138">
        <f t="shared" si="430"/>
        <v>0</v>
      </c>
      <c r="V1138">
        <f t="shared" si="431"/>
        <v>0</v>
      </c>
      <c r="W1138">
        <f t="shared" si="443"/>
        <v>0</v>
      </c>
      <c r="X1138">
        <f>IF($B$15,_xlfn.IFNA(INDEX(תמותה!$A$1:$E$121,MATCH(U1138,תמותה!$A$1:A$121,0),IF($B$11="זכר",2,4)),1),0)</f>
        <v>0</v>
      </c>
      <c r="Y1138">
        <f>IF($B$15,_xlfn.IFNA(INDEX('שיפור תמותה'!$A$1:$E$8743,MATCH(U1138&amp;V1138,'שיפור תמותה'!$C$1:$C$8743,0),IF($B$11="זכר",4,5)),1),0)</f>
        <v>0</v>
      </c>
      <c r="Z1138">
        <f>IF($B$15,_xlfn.IFNA(INDEX('שיפור תמותה'!$A$1:$E$8743,MATCH(U1138&amp;V1138-1,'שיפור תמותה'!$C$1:$C$8743,0),IF($B$11="זכר",4,5)),1),0)</f>
        <v>0</v>
      </c>
      <c r="AA1138">
        <f t="shared" si="432"/>
        <v>0</v>
      </c>
      <c r="AB1138">
        <f t="shared" si="444"/>
        <v>0</v>
      </c>
      <c r="AC1138">
        <f>IF($B$15,_xlfn.IFNA(INDEX(תמותה!$A$1:$E$121,MATCH(U1138,תמותה!$A$1:A$121,0),IF($B$11="זכר",3,5)),1),0)</f>
        <v>0</v>
      </c>
      <c r="AD1138">
        <f t="shared" si="433"/>
        <v>0</v>
      </c>
      <c r="AE1138">
        <f t="shared" si="434"/>
        <v>0</v>
      </c>
      <c r="AF1138">
        <f t="shared" si="445"/>
        <v>0</v>
      </c>
      <c r="AG1138">
        <f t="shared" si="446"/>
        <v>0</v>
      </c>
      <c r="AH1138">
        <f t="shared" si="447"/>
        <v>0</v>
      </c>
      <c r="AI1138">
        <f t="shared" si="448"/>
        <v>0</v>
      </c>
      <c r="AJ1138">
        <f t="shared" si="449"/>
        <v>0</v>
      </c>
    </row>
    <row r="1139" spans="5:36" x14ac:dyDescent="0.2">
      <c r="E1139">
        <f t="shared" si="435"/>
        <v>0</v>
      </c>
      <c r="F1139">
        <f t="shared" si="425"/>
        <v>0</v>
      </c>
      <c r="G1139">
        <f t="shared" si="426"/>
        <v>0</v>
      </c>
      <c r="H1139">
        <f t="shared" si="427"/>
        <v>0</v>
      </c>
      <c r="I1139">
        <f t="shared" si="436"/>
        <v>0</v>
      </c>
      <c r="J1139">
        <f t="shared" si="437"/>
        <v>0</v>
      </c>
      <c r="K1139">
        <f t="shared" si="438"/>
        <v>0</v>
      </c>
      <c r="L1139">
        <f t="shared" si="439"/>
        <v>0</v>
      </c>
      <c r="M1139">
        <f t="shared" si="440"/>
        <v>0</v>
      </c>
      <c r="N1139">
        <f t="shared" si="441"/>
        <v>0</v>
      </c>
      <c r="O1139">
        <f>IF($B$14,_xlfn.IFNA(INDEX(תמותה!$A$1:$E$121,MATCH(F1139,תמותה!$A$1:A$121,0),IF($B$9="זכר",2,4)),1),0)</f>
        <v>0</v>
      </c>
      <c r="P1139">
        <f>IF($B$14,_xlfn.IFNA(INDEX('שיפור תמותה'!$A$1:$E$8743,MATCH(F1139&amp;G1139,'שיפור תמותה'!$C$1:$C$8743,0),IF($B$9="זכר",4,5)),1),0)</f>
        <v>0</v>
      </c>
      <c r="Q1139">
        <f>IF($B$14,_xlfn.IFNA(INDEX('שיפור תמותה'!$A$1:$E$8743,MATCH(F1139&amp;G1139-1,'שיפור תמותה'!$C$1:$C$8743,0),IF($B$9="זכר",4,5)),1),0)</f>
        <v>0</v>
      </c>
      <c r="R1139">
        <f t="shared" si="428"/>
        <v>0</v>
      </c>
      <c r="S1139">
        <f t="shared" si="429"/>
        <v>0</v>
      </c>
      <c r="T1139">
        <f t="shared" si="442"/>
        <v>0</v>
      </c>
      <c r="U1139">
        <f t="shared" si="430"/>
        <v>0</v>
      </c>
      <c r="V1139">
        <f t="shared" si="431"/>
        <v>0</v>
      </c>
      <c r="W1139">
        <f t="shared" si="443"/>
        <v>0</v>
      </c>
      <c r="X1139">
        <f>IF($B$15,_xlfn.IFNA(INDEX(תמותה!$A$1:$E$121,MATCH(U1139,תמותה!$A$1:A$121,0),IF($B$11="זכר",2,4)),1),0)</f>
        <v>0</v>
      </c>
      <c r="Y1139">
        <f>IF($B$15,_xlfn.IFNA(INDEX('שיפור תמותה'!$A$1:$E$8743,MATCH(U1139&amp;V1139,'שיפור תמותה'!$C$1:$C$8743,0),IF($B$11="זכר",4,5)),1),0)</f>
        <v>0</v>
      </c>
      <c r="Z1139">
        <f>IF($B$15,_xlfn.IFNA(INDEX('שיפור תמותה'!$A$1:$E$8743,MATCH(U1139&amp;V1139-1,'שיפור תמותה'!$C$1:$C$8743,0),IF($B$11="זכר",4,5)),1),0)</f>
        <v>0</v>
      </c>
      <c r="AA1139">
        <f t="shared" si="432"/>
        <v>0</v>
      </c>
      <c r="AB1139">
        <f t="shared" si="444"/>
        <v>0</v>
      </c>
      <c r="AC1139">
        <f>IF($B$15,_xlfn.IFNA(INDEX(תמותה!$A$1:$E$121,MATCH(U1139,תמותה!$A$1:A$121,0),IF($B$11="זכר",3,5)),1),0)</f>
        <v>0</v>
      </c>
      <c r="AD1139">
        <f t="shared" si="433"/>
        <v>0</v>
      </c>
      <c r="AE1139">
        <f t="shared" si="434"/>
        <v>0</v>
      </c>
      <c r="AF1139">
        <f t="shared" si="445"/>
        <v>0</v>
      </c>
      <c r="AG1139">
        <f t="shared" si="446"/>
        <v>0</v>
      </c>
      <c r="AH1139">
        <f t="shared" si="447"/>
        <v>0</v>
      </c>
      <c r="AI1139">
        <f t="shared" si="448"/>
        <v>0</v>
      </c>
      <c r="AJ1139">
        <f t="shared" si="449"/>
        <v>0</v>
      </c>
    </row>
    <row r="1140" spans="5:36" x14ac:dyDescent="0.2">
      <c r="E1140">
        <f t="shared" si="435"/>
        <v>0</v>
      </c>
      <c r="F1140">
        <f t="shared" si="425"/>
        <v>0</v>
      </c>
      <c r="G1140">
        <f t="shared" si="426"/>
        <v>0</v>
      </c>
      <c r="H1140">
        <f t="shared" si="427"/>
        <v>0</v>
      </c>
      <c r="I1140">
        <f t="shared" si="436"/>
        <v>0</v>
      </c>
      <c r="J1140">
        <f t="shared" si="437"/>
        <v>0</v>
      </c>
      <c r="K1140">
        <f t="shared" si="438"/>
        <v>0</v>
      </c>
      <c r="L1140">
        <f t="shared" si="439"/>
        <v>0</v>
      </c>
      <c r="M1140">
        <f t="shared" si="440"/>
        <v>0</v>
      </c>
      <c r="N1140">
        <f t="shared" si="441"/>
        <v>0</v>
      </c>
      <c r="O1140">
        <f>IF($B$14,_xlfn.IFNA(INDEX(תמותה!$A$1:$E$121,MATCH(F1140,תמותה!$A$1:A$121,0),IF($B$9="זכר",2,4)),1),0)</f>
        <v>0</v>
      </c>
      <c r="P1140">
        <f>IF($B$14,_xlfn.IFNA(INDEX('שיפור תמותה'!$A$1:$E$8743,MATCH(F1140&amp;G1140,'שיפור תמותה'!$C$1:$C$8743,0),IF($B$9="זכר",4,5)),1),0)</f>
        <v>0</v>
      </c>
      <c r="Q1140">
        <f>IF($B$14,_xlfn.IFNA(INDEX('שיפור תמותה'!$A$1:$E$8743,MATCH(F1140&amp;G1140-1,'שיפור תמותה'!$C$1:$C$8743,0),IF($B$9="זכר",4,5)),1),0)</f>
        <v>0</v>
      </c>
      <c r="R1140">
        <f t="shared" si="428"/>
        <v>0</v>
      </c>
      <c r="S1140">
        <f t="shared" si="429"/>
        <v>0</v>
      </c>
      <c r="T1140">
        <f t="shared" si="442"/>
        <v>0</v>
      </c>
      <c r="U1140">
        <f t="shared" si="430"/>
        <v>0</v>
      </c>
      <c r="V1140">
        <f t="shared" si="431"/>
        <v>0</v>
      </c>
      <c r="W1140">
        <f t="shared" si="443"/>
        <v>0</v>
      </c>
      <c r="X1140">
        <f>IF($B$15,_xlfn.IFNA(INDEX(תמותה!$A$1:$E$121,MATCH(U1140,תמותה!$A$1:A$121,0),IF($B$11="זכר",2,4)),1),0)</f>
        <v>0</v>
      </c>
      <c r="Y1140">
        <f>IF($B$15,_xlfn.IFNA(INDEX('שיפור תמותה'!$A$1:$E$8743,MATCH(U1140&amp;V1140,'שיפור תמותה'!$C$1:$C$8743,0),IF($B$11="זכר",4,5)),1),0)</f>
        <v>0</v>
      </c>
      <c r="Z1140">
        <f>IF($B$15,_xlfn.IFNA(INDEX('שיפור תמותה'!$A$1:$E$8743,MATCH(U1140&amp;V1140-1,'שיפור תמותה'!$C$1:$C$8743,0),IF($B$11="זכר",4,5)),1),0)</f>
        <v>0</v>
      </c>
      <c r="AA1140">
        <f t="shared" si="432"/>
        <v>0</v>
      </c>
      <c r="AB1140">
        <f t="shared" si="444"/>
        <v>0</v>
      </c>
      <c r="AC1140">
        <f>IF($B$15,_xlfn.IFNA(INDEX(תמותה!$A$1:$E$121,MATCH(U1140,תמותה!$A$1:A$121,0),IF($B$11="זכר",3,5)),1),0)</f>
        <v>0</v>
      </c>
      <c r="AD1140">
        <f t="shared" si="433"/>
        <v>0</v>
      </c>
      <c r="AE1140">
        <f t="shared" si="434"/>
        <v>0</v>
      </c>
      <c r="AF1140">
        <f t="shared" si="445"/>
        <v>0</v>
      </c>
      <c r="AG1140">
        <f t="shared" si="446"/>
        <v>0</v>
      </c>
      <c r="AH1140">
        <f t="shared" si="447"/>
        <v>0</v>
      </c>
      <c r="AI1140">
        <f t="shared" si="448"/>
        <v>0</v>
      </c>
      <c r="AJ1140">
        <f t="shared" si="449"/>
        <v>0</v>
      </c>
    </row>
    <row r="1141" spans="5:36" x14ac:dyDescent="0.2">
      <c r="E1141">
        <f t="shared" si="435"/>
        <v>0</v>
      </c>
      <c r="F1141">
        <f t="shared" si="425"/>
        <v>0</v>
      </c>
      <c r="G1141">
        <f t="shared" si="426"/>
        <v>0</v>
      </c>
      <c r="H1141">
        <f t="shared" si="427"/>
        <v>0</v>
      </c>
      <c r="I1141">
        <f t="shared" si="436"/>
        <v>0</v>
      </c>
      <c r="J1141">
        <f t="shared" si="437"/>
        <v>0</v>
      </c>
      <c r="K1141">
        <f t="shared" si="438"/>
        <v>0</v>
      </c>
      <c r="L1141">
        <f t="shared" si="439"/>
        <v>0</v>
      </c>
      <c r="M1141">
        <f t="shared" si="440"/>
        <v>0</v>
      </c>
      <c r="N1141">
        <f t="shared" si="441"/>
        <v>0</v>
      </c>
      <c r="O1141">
        <f>IF($B$14,_xlfn.IFNA(INDEX(תמותה!$A$1:$E$121,MATCH(F1141,תמותה!$A$1:A$121,0),IF($B$9="זכר",2,4)),1),0)</f>
        <v>0</v>
      </c>
      <c r="P1141">
        <f>IF($B$14,_xlfn.IFNA(INDEX('שיפור תמותה'!$A$1:$E$8743,MATCH(F1141&amp;G1141,'שיפור תמותה'!$C$1:$C$8743,0),IF($B$9="זכר",4,5)),1),0)</f>
        <v>0</v>
      </c>
      <c r="Q1141">
        <f>IF($B$14,_xlfn.IFNA(INDEX('שיפור תמותה'!$A$1:$E$8743,MATCH(F1141&amp;G1141-1,'שיפור תמותה'!$C$1:$C$8743,0),IF($B$9="זכר",4,5)),1),0)</f>
        <v>0</v>
      </c>
      <c r="R1141">
        <f t="shared" si="428"/>
        <v>0</v>
      </c>
      <c r="S1141">
        <f t="shared" si="429"/>
        <v>0</v>
      </c>
      <c r="T1141">
        <f t="shared" si="442"/>
        <v>0</v>
      </c>
      <c r="U1141">
        <f t="shared" si="430"/>
        <v>0</v>
      </c>
      <c r="V1141">
        <f t="shared" si="431"/>
        <v>0</v>
      </c>
      <c r="W1141">
        <f t="shared" si="443"/>
        <v>0</v>
      </c>
      <c r="X1141">
        <f>IF($B$15,_xlfn.IFNA(INDEX(תמותה!$A$1:$E$121,MATCH(U1141,תמותה!$A$1:A$121,0),IF($B$11="זכר",2,4)),1),0)</f>
        <v>0</v>
      </c>
      <c r="Y1141">
        <f>IF($B$15,_xlfn.IFNA(INDEX('שיפור תמותה'!$A$1:$E$8743,MATCH(U1141&amp;V1141,'שיפור תמותה'!$C$1:$C$8743,0),IF($B$11="זכר",4,5)),1),0)</f>
        <v>0</v>
      </c>
      <c r="Z1141">
        <f>IF($B$15,_xlfn.IFNA(INDEX('שיפור תמותה'!$A$1:$E$8743,MATCH(U1141&amp;V1141-1,'שיפור תמותה'!$C$1:$C$8743,0),IF($B$11="זכר",4,5)),1),0)</f>
        <v>0</v>
      </c>
      <c r="AA1141">
        <f t="shared" si="432"/>
        <v>0</v>
      </c>
      <c r="AB1141">
        <f t="shared" si="444"/>
        <v>0</v>
      </c>
      <c r="AC1141">
        <f>IF($B$15,_xlfn.IFNA(INDEX(תמותה!$A$1:$E$121,MATCH(U1141,תמותה!$A$1:A$121,0),IF($B$11="זכר",3,5)),1),0)</f>
        <v>0</v>
      </c>
      <c r="AD1141">
        <f t="shared" si="433"/>
        <v>0</v>
      </c>
      <c r="AE1141">
        <f t="shared" si="434"/>
        <v>0</v>
      </c>
      <c r="AF1141">
        <f t="shared" si="445"/>
        <v>0</v>
      </c>
      <c r="AG1141">
        <f t="shared" si="446"/>
        <v>0</v>
      </c>
      <c r="AH1141">
        <f t="shared" si="447"/>
        <v>0</v>
      </c>
      <c r="AI1141">
        <f t="shared" si="448"/>
        <v>0</v>
      </c>
      <c r="AJ1141">
        <f t="shared" si="449"/>
        <v>0</v>
      </c>
    </row>
    <row r="1142" spans="5:36" x14ac:dyDescent="0.2">
      <c r="E1142">
        <f t="shared" si="435"/>
        <v>0</v>
      </c>
      <c r="F1142">
        <f t="shared" si="425"/>
        <v>0</v>
      </c>
      <c r="G1142">
        <f t="shared" si="426"/>
        <v>0</v>
      </c>
      <c r="H1142">
        <f t="shared" si="427"/>
        <v>0</v>
      </c>
      <c r="I1142">
        <f t="shared" si="436"/>
        <v>0</v>
      </c>
      <c r="J1142">
        <f t="shared" si="437"/>
        <v>0</v>
      </c>
      <c r="K1142">
        <f t="shared" si="438"/>
        <v>0</v>
      </c>
      <c r="L1142">
        <f t="shared" si="439"/>
        <v>0</v>
      </c>
      <c r="M1142">
        <f t="shared" si="440"/>
        <v>0</v>
      </c>
      <c r="N1142">
        <f t="shared" si="441"/>
        <v>0</v>
      </c>
      <c r="O1142">
        <f>IF($B$14,_xlfn.IFNA(INDEX(תמותה!$A$1:$E$121,MATCH(F1142,תמותה!$A$1:A$121,0),IF($B$9="זכר",2,4)),1),0)</f>
        <v>0</v>
      </c>
      <c r="P1142">
        <f>IF($B$14,_xlfn.IFNA(INDEX('שיפור תמותה'!$A$1:$E$8743,MATCH(F1142&amp;G1142,'שיפור תמותה'!$C$1:$C$8743,0),IF($B$9="זכר",4,5)),1),0)</f>
        <v>0</v>
      </c>
      <c r="Q1142">
        <f>IF($B$14,_xlfn.IFNA(INDEX('שיפור תמותה'!$A$1:$E$8743,MATCH(F1142&amp;G1142-1,'שיפור תמותה'!$C$1:$C$8743,0),IF($B$9="זכר",4,5)),1),0)</f>
        <v>0</v>
      </c>
      <c r="R1142">
        <f t="shared" si="428"/>
        <v>0</v>
      </c>
      <c r="S1142">
        <f t="shared" si="429"/>
        <v>0</v>
      </c>
      <c r="T1142">
        <f t="shared" si="442"/>
        <v>0</v>
      </c>
      <c r="U1142">
        <f t="shared" si="430"/>
        <v>0</v>
      </c>
      <c r="V1142">
        <f t="shared" si="431"/>
        <v>0</v>
      </c>
      <c r="W1142">
        <f t="shared" si="443"/>
        <v>0</v>
      </c>
      <c r="X1142">
        <f>IF($B$15,_xlfn.IFNA(INDEX(תמותה!$A$1:$E$121,MATCH(U1142,תמותה!$A$1:A$121,0),IF($B$11="זכר",2,4)),1),0)</f>
        <v>0</v>
      </c>
      <c r="Y1142">
        <f>IF($B$15,_xlfn.IFNA(INDEX('שיפור תמותה'!$A$1:$E$8743,MATCH(U1142&amp;V1142,'שיפור תמותה'!$C$1:$C$8743,0),IF($B$11="זכר",4,5)),1),0)</f>
        <v>0</v>
      </c>
      <c r="Z1142">
        <f>IF($B$15,_xlfn.IFNA(INDEX('שיפור תמותה'!$A$1:$E$8743,MATCH(U1142&amp;V1142-1,'שיפור תמותה'!$C$1:$C$8743,0),IF($B$11="זכר",4,5)),1),0)</f>
        <v>0</v>
      </c>
      <c r="AA1142">
        <f t="shared" si="432"/>
        <v>0</v>
      </c>
      <c r="AB1142">
        <f t="shared" si="444"/>
        <v>0</v>
      </c>
      <c r="AC1142">
        <f>IF($B$15,_xlfn.IFNA(INDEX(תמותה!$A$1:$E$121,MATCH(U1142,תמותה!$A$1:A$121,0),IF($B$11="זכר",3,5)),1),0)</f>
        <v>0</v>
      </c>
      <c r="AD1142">
        <f t="shared" si="433"/>
        <v>0</v>
      </c>
      <c r="AE1142">
        <f t="shared" si="434"/>
        <v>0</v>
      </c>
      <c r="AF1142">
        <f t="shared" si="445"/>
        <v>0</v>
      </c>
      <c r="AG1142">
        <f t="shared" si="446"/>
        <v>0</v>
      </c>
      <c r="AH1142">
        <f t="shared" si="447"/>
        <v>0</v>
      </c>
      <c r="AI1142">
        <f t="shared" si="448"/>
        <v>0</v>
      </c>
      <c r="AJ1142">
        <f t="shared" si="449"/>
        <v>0</v>
      </c>
    </row>
    <row r="1143" spans="5:36" x14ac:dyDescent="0.2">
      <c r="E1143">
        <f t="shared" si="435"/>
        <v>0</v>
      </c>
      <c r="F1143">
        <f t="shared" si="425"/>
        <v>0</v>
      </c>
      <c r="G1143">
        <f t="shared" si="426"/>
        <v>0</v>
      </c>
      <c r="H1143">
        <f t="shared" si="427"/>
        <v>0</v>
      </c>
      <c r="I1143">
        <f t="shared" si="436"/>
        <v>0</v>
      </c>
      <c r="J1143">
        <f t="shared" si="437"/>
        <v>0</v>
      </c>
      <c r="K1143">
        <f t="shared" si="438"/>
        <v>0</v>
      </c>
      <c r="L1143">
        <f t="shared" si="439"/>
        <v>0</v>
      </c>
      <c r="M1143">
        <f t="shared" si="440"/>
        <v>0</v>
      </c>
      <c r="N1143">
        <f t="shared" si="441"/>
        <v>0</v>
      </c>
      <c r="O1143">
        <f>IF($B$14,_xlfn.IFNA(INDEX(תמותה!$A$1:$E$121,MATCH(F1143,תמותה!$A$1:A$121,0),IF($B$9="זכר",2,4)),1),0)</f>
        <v>0</v>
      </c>
      <c r="P1143">
        <f>IF($B$14,_xlfn.IFNA(INDEX('שיפור תמותה'!$A$1:$E$8743,MATCH(F1143&amp;G1143,'שיפור תמותה'!$C$1:$C$8743,0),IF($B$9="זכר",4,5)),1),0)</f>
        <v>0</v>
      </c>
      <c r="Q1143">
        <f>IF($B$14,_xlfn.IFNA(INDEX('שיפור תמותה'!$A$1:$E$8743,MATCH(F1143&amp;G1143-1,'שיפור תמותה'!$C$1:$C$8743,0),IF($B$9="זכר",4,5)),1),0)</f>
        <v>0</v>
      </c>
      <c r="R1143">
        <f t="shared" si="428"/>
        <v>0</v>
      </c>
      <c r="S1143">
        <f t="shared" si="429"/>
        <v>0</v>
      </c>
      <c r="T1143">
        <f t="shared" si="442"/>
        <v>0</v>
      </c>
      <c r="U1143">
        <f t="shared" si="430"/>
        <v>0</v>
      </c>
      <c r="V1143">
        <f t="shared" si="431"/>
        <v>0</v>
      </c>
      <c r="W1143">
        <f t="shared" si="443"/>
        <v>0</v>
      </c>
      <c r="X1143">
        <f>IF($B$15,_xlfn.IFNA(INDEX(תמותה!$A$1:$E$121,MATCH(U1143,תמותה!$A$1:A$121,0),IF($B$11="זכר",2,4)),1),0)</f>
        <v>0</v>
      </c>
      <c r="Y1143">
        <f>IF($B$15,_xlfn.IFNA(INDEX('שיפור תמותה'!$A$1:$E$8743,MATCH(U1143&amp;V1143,'שיפור תמותה'!$C$1:$C$8743,0),IF($B$11="זכר",4,5)),1),0)</f>
        <v>0</v>
      </c>
      <c r="Z1143">
        <f>IF($B$15,_xlfn.IFNA(INDEX('שיפור תמותה'!$A$1:$E$8743,MATCH(U1143&amp;V1143-1,'שיפור תמותה'!$C$1:$C$8743,0),IF($B$11="זכר",4,5)),1),0)</f>
        <v>0</v>
      </c>
      <c r="AA1143">
        <f t="shared" si="432"/>
        <v>0</v>
      </c>
      <c r="AB1143">
        <f t="shared" si="444"/>
        <v>0</v>
      </c>
      <c r="AC1143">
        <f>IF($B$15,_xlfn.IFNA(INDEX(תמותה!$A$1:$E$121,MATCH(U1143,תמותה!$A$1:A$121,0),IF($B$11="זכר",3,5)),1),0)</f>
        <v>0</v>
      </c>
      <c r="AD1143">
        <f t="shared" si="433"/>
        <v>0</v>
      </c>
      <c r="AE1143">
        <f t="shared" si="434"/>
        <v>0</v>
      </c>
      <c r="AF1143">
        <f t="shared" si="445"/>
        <v>0</v>
      </c>
      <c r="AG1143">
        <f t="shared" si="446"/>
        <v>0</v>
      </c>
      <c r="AH1143">
        <f t="shared" si="447"/>
        <v>0</v>
      </c>
      <c r="AI1143">
        <f t="shared" si="448"/>
        <v>0</v>
      </c>
      <c r="AJ1143">
        <f t="shared" si="449"/>
        <v>0</v>
      </c>
    </row>
    <row r="1144" spans="5:36" x14ac:dyDescent="0.2">
      <c r="E1144">
        <f t="shared" si="435"/>
        <v>0</v>
      </c>
      <c r="F1144">
        <f t="shared" si="425"/>
        <v>0</v>
      </c>
      <c r="G1144">
        <f t="shared" si="426"/>
        <v>0</v>
      </c>
      <c r="H1144">
        <f t="shared" si="427"/>
        <v>0</v>
      </c>
      <c r="I1144">
        <f t="shared" si="436"/>
        <v>0</v>
      </c>
      <c r="J1144">
        <f t="shared" si="437"/>
        <v>0</v>
      </c>
      <c r="K1144">
        <f t="shared" si="438"/>
        <v>0</v>
      </c>
      <c r="L1144">
        <f t="shared" si="439"/>
        <v>0</v>
      </c>
      <c r="M1144">
        <f t="shared" si="440"/>
        <v>0</v>
      </c>
      <c r="N1144">
        <f t="shared" si="441"/>
        <v>0</v>
      </c>
      <c r="O1144">
        <f>IF($B$14,_xlfn.IFNA(INDEX(תמותה!$A$1:$E$121,MATCH(F1144,תמותה!$A$1:A$121,0),IF($B$9="זכר",2,4)),1),0)</f>
        <v>0</v>
      </c>
      <c r="P1144">
        <f>IF($B$14,_xlfn.IFNA(INDEX('שיפור תמותה'!$A$1:$E$8743,MATCH(F1144&amp;G1144,'שיפור תמותה'!$C$1:$C$8743,0),IF($B$9="זכר",4,5)),1),0)</f>
        <v>0</v>
      </c>
      <c r="Q1144">
        <f>IF($B$14,_xlfn.IFNA(INDEX('שיפור תמותה'!$A$1:$E$8743,MATCH(F1144&amp;G1144-1,'שיפור תמותה'!$C$1:$C$8743,0),IF($B$9="זכר",4,5)),1),0)</f>
        <v>0</v>
      </c>
      <c r="R1144">
        <f t="shared" si="428"/>
        <v>0</v>
      </c>
      <c r="S1144">
        <f t="shared" si="429"/>
        <v>0</v>
      </c>
      <c r="T1144">
        <f t="shared" si="442"/>
        <v>0</v>
      </c>
      <c r="U1144">
        <f t="shared" si="430"/>
        <v>0</v>
      </c>
      <c r="V1144">
        <f t="shared" si="431"/>
        <v>0</v>
      </c>
      <c r="W1144">
        <f t="shared" si="443"/>
        <v>0</v>
      </c>
      <c r="X1144">
        <f>IF($B$15,_xlfn.IFNA(INDEX(תמותה!$A$1:$E$121,MATCH(U1144,תמותה!$A$1:A$121,0),IF($B$11="זכר",2,4)),1),0)</f>
        <v>0</v>
      </c>
      <c r="Y1144">
        <f>IF($B$15,_xlfn.IFNA(INDEX('שיפור תמותה'!$A$1:$E$8743,MATCH(U1144&amp;V1144,'שיפור תמותה'!$C$1:$C$8743,0),IF($B$11="זכר",4,5)),1),0)</f>
        <v>0</v>
      </c>
      <c r="Z1144">
        <f>IF($B$15,_xlfn.IFNA(INDEX('שיפור תמותה'!$A$1:$E$8743,MATCH(U1144&amp;V1144-1,'שיפור תמותה'!$C$1:$C$8743,0),IF($B$11="זכר",4,5)),1),0)</f>
        <v>0</v>
      </c>
      <c r="AA1144">
        <f t="shared" si="432"/>
        <v>0</v>
      </c>
      <c r="AB1144">
        <f t="shared" si="444"/>
        <v>0</v>
      </c>
      <c r="AC1144">
        <f>IF($B$15,_xlfn.IFNA(INDEX(תמותה!$A$1:$E$121,MATCH(U1144,תמותה!$A$1:A$121,0),IF($B$11="זכר",3,5)),1),0)</f>
        <v>0</v>
      </c>
      <c r="AD1144">
        <f t="shared" si="433"/>
        <v>0</v>
      </c>
      <c r="AE1144">
        <f t="shared" si="434"/>
        <v>0</v>
      </c>
      <c r="AF1144">
        <f t="shared" si="445"/>
        <v>0</v>
      </c>
      <c r="AG1144">
        <f t="shared" si="446"/>
        <v>0</v>
      </c>
      <c r="AH1144">
        <f t="shared" si="447"/>
        <v>0</v>
      </c>
      <c r="AI1144">
        <f t="shared" si="448"/>
        <v>0</v>
      </c>
      <c r="AJ1144">
        <f t="shared" si="449"/>
        <v>0</v>
      </c>
    </row>
    <row r="1145" spans="5:36" x14ac:dyDescent="0.2">
      <c r="E1145">
        <f t="shared" si="435"/>
        <v>0</v>
      </c>
      <c r="F1145">
        <f t="shared" si="425"/>
        <v>0</v>
      </c>
      <c r="G1145">
        <f t="shared" si="426"/>
        <v>0</v>
      </c>
      <c r="H1145">
        <f t="shared" si="427"/>
        <v>0</v>
      </c>
      <c r="I1145">
        <f t="shared" si="436"/>
        <v>0</v>
      </c>
      <c r="J1145">
        <f t="shared" si="437"/>
        <v>0</v>
      </c>
      <c r="K1145">
        <f t="shared" si="438"/>
        <v>0</v>
      </c>
      <c r="L1145">
        <f t="shared" si="439"/>
        <v>0</v>
      </c>
      <c r="M1145">
        <f t="shared" si="440"/>
        <v>0</v>
      </c>
      <c r="N1145">
        <f t="shared" si="441"/>
        <v>0</v>
      </c>
      <c r="O1145">
        <f>IF($B$14,_xlfn.IFNA(INDEX(תמותה!$A$1:$E$121,MATCH(F1145,תמותה!$A$1:A$121,0),IF($B$9="זכר",2,4)),1),0)</f>
        <v>0</v>
      </c>
      <c r="P1145">
        <f>IF($B$14,_xlfn.IFNA(INDEX('שיפור תמותה'!$A$1:$E$8743,MATCH(F1145&amp;G1145,'שיפור תמותה'!$C$1:$C$8743,0),IF($B$9="זכר",4,5)),1),0)</f>
        <v>0</v>
      </c>
      <c r="Q1145">
        <f>IF($B$14,_xlfn.IFNA(INDEX('שיפור תמותה'!$A$1:$E$8743,MATCH(F1145&amp;G1145-1,'שיפור תמותה'!$C$1:$C$8743,0),IF($B$9="זכר",4,5)),1),0)</f>
        <v>0</v>
      </c>
      <c r="R1145">
        <f t="shared" si="428"/>
        <v>0</v>
      </c>
      <c r="S1145">
        <f t="shared" si="429"/>
        <v>0</v>
      </c>
      <c r="T1145">
        <f t="shared" si="442"/>
        <v>0</v>
      </c>
      <c r="U1145">
        <f t="shared" si="430"/>
        <v>0</v>
      </c>
      <c r="V1145">
        <f t="shared" si="431"/>
        <v>0</v>
      </c>
      <c r="W1145">
        <f t="shared" si="443"/>
        <v>0</v>
      </c>
      <c r="X1145">
        <f>IF($B$15,_xlfn.IFNA(INDEX(תמותה!$A$1:$E$121,MATCH(U1145,תמותה!$A$1:A$121,0),IF($B$11="זכר",2,4)),1),0)</f>
        <v>0</v>
      </c>
      <c r="Y1145">
        <f>IF($B$15,_xlfn.IFNA(INDEX('שיפור תמותה'!$A$1:$E$8743,MATCH(U1145&amp;V1145,'שיפור תמותה'!$C$1:$C$8743,0),IF($B$11="זכר",4,5)),1),0)</f>
        <v>0</v>
      </c>
      <c r="Z1145">
        <f>IF($B$15,_xlfn.IFNA(INDEX('שיפור תמותה'!$A$1:$E$8743,MATCH(U1145&amp;V1145-1,'שיפור תמותה'!$C$1:$C$8743,0),IF($B$11="זכר",4,5)),1),0)</f>
        <v>0</v>
      </c>
      <c r="AA1145">
        <f t="shared" si="432"/>
        <v>0</v>
      </c>
      <c r="AB1145">
        <f t="shared" si="444"/>
        <v>0</v>
      </c>
      <c r="AC1145">
        <f>IF($B$15,_xlfn.IFNA(INDEX(תמותה!$A$1:$E$121,MATCH(U1145,תמותה!$A$1:A$121,0),IF($B$11="זכר",3,5)),1),0)</f>
        <v>0</v>
      </c>
      <c r="AD1145">
        <f t="shared" si="433"/>
        <v>0</v>
      </c>
      <c r="AE1145">
        <f t="shared" si="434"/>
        <v>0</v>
      </c>
      <c r="AF1145">
        <f t="shared" si="445"/>
        <v>0</v>
      </c>
      <c r="AG1145">
        <f t="shared" si="446"/>
        <v>0</v>
      </c>
      <c r="AH1145">
        <f t="shared" si="447"/>
        <v>0</v>
      </c>
      <c r="AI1145">
        <f t="shared" si="448"/>
        <v>0</v>
      </c>
      <c r="AJ1145">
        <f t="shared" si="449"/>
        <v>0</v>
      </c>
    </row>
    <row r="1146" spans="5:36" x14ac:dyDescent="0.2">
      <c r="E1146">
        <f t="shared" si="435"/>
        <v>0</v>
      </c>
      <c r="F1146">
        <f t="shared" si="425"/>
        <v>0</v>
      </c>
      <c r="G1146">
        <f t="shared" si="426"/>
        <v>0</v>
      </c>
      <c r="H1146">
        <f t="shared" si="427"/>
        <v>0</v>
      </c>
      <c r="I1146">
        <f t="shared" si="436"/>
        <v>0</v>
      </c>
      <c r="J1146">
        <f t="shared" si="437"/>
        <v>0</v>
      </c>
      <c r="K1146">
        <f t="shared" si="438"/>
        <v>0</v>
      </c>
      <c r="L1146">
        <f t="shared" si="439"/>
        <v>0</v>
      </c>
      <c r="M1146">
        <f t="shared" si="440"/>
        <v>0</v>
      </c>
      <c r="N1146">
        <f t="shared" si="441"/>
        <v>0</v>
      </c>
      <c r="O1146">
        <f>IF($B$14,_xlfn.IFNA(INDEX(תמותה!$A$1:$E$121,MATCH(F1146,תמותה!$A$1:A$121,0),IF($B$9="זכר",2,4)),1),0)</f>
        <v>0</v>
      </c>
      <c r="P1146">
        <f>IF($B$14,_xlfn.IFNA(INDEX('שיפור תמותה'!$A$1:$E$8743,MATCH(F1146&amp;G1146,'שיפור תמותה'!$C$1:$C$8743,0),IF($B$9="זכר",4,5)),1),0)</f>
        <v>0</v>
      </c>
      <c r="Q1146">
        <f>IF($B$14,_xlfn.IFNA(INDEX('שיפור תמותה'!$A$1:$E$8743,MATCH(F1146&amp;G1146-1,'שיפור תמותה'!$C$1:$C$8743,0),IF($B$9="זכר",4,5)),1),0)</f>
        <v>0</v>
      </c>
      <c r="R1146">
        <f t="shared" si="428"/>
        <v>0</v>
      </c>
      <c r="S1146">
        <f t="shared" si="429"/>
        <v>0</v>
      </c>
      <c r="T1146">
        <f t="shared" si="442"/>
        <v>0</v>
      </c>
      <c r="U1146">
        <f t="shared" si="430"/>
        <v>0</v>
      </c>
      <c r="V1146">
        <f t="shared" si="431"/>
        <v>0</v>
      </c>
      <c r="W1146">
        <f t="shared" si="443"/>
        <v>0</v>
      </c>
      <c r="X1146">
        <f>IF($B$15,_xlfn.IFNA(INDEX(תמותה!$A$1:$E$121,MATCH(U1146,תמותה!$A$1:A$121,0),IF($B$11="זכר",2,4)),1),0)</f>
        <v>0</v>
      </c>
      <c r="Y1146">
        <f>IF($B$15,_xlfn.IFNA(INDEX('שיפור תמותה'!$A$1:$E$8743,MATCH(U1146&amp;V1146,'שיפור תמותה'!$C$1:$C$8743,0),IF($B$11="זכר",4,5)),1),0)</f>
        <v>0</v>
      </c>
      <c r="Z1146">
        <f>IF($B$15,_xlfn.IFNA(INDEX('שיפור תמותה'!$A$1:$E$8743,MATCH(U1146&amp;V1146-1,'שיפור תמותה'!$C$1:$C$8743,0),IF($B$11="זכר",4,5)),1),0)</f>
        <v>0</v>
      </c>
      <c r="AA1146">
        <f t="shared" si="432"/>
        <v>0</v>
      </c>
      <c r="AB1146">
        <f t="shared" si="444"/>
        <v>0</v>
      </c>
      <c r="AC1146">
        <f>IF($B$15,_xlfn.IFNA(INDEX(תמותה!$A$1:$E$121,MATCH(U1146,תמותה!$A$1:A$121,0),IF($B$11="זכר",3,5)),1),0)</f>
        <v>0</v>
      </c>
      <c r="AD1146">
        <f t="shared" si="433"/>
        <v>0</v>
      </c>
      <c r="AE1146">
        <f t="shared" si="434"/>
        <v>0</v>
      </c>
      <c r="AF1146">
        <f t="shared" si="445"/>
        <v>0</v>
      </c>
      <c r="AG1146">
        <f t="shared" si="446"/>
        <v>0</v>
      </c>
      <c r="AH1146">
        <f t="shared" si="447"/>
        <v>0</v>
      </c>
      <c r="AI1146">
        <f t="shared" si="448"/>
        <v>0</v>
      </c>
      <c r="AJ1146">
        <f t="shared" si="449"/>
        <v>0</v>
      </c>
    </row>
    <row r="1147" spans="5:36" x14ac:dyDescent="0.2">
      <c r="E1147">
        <f t="shared" si="435"/>
        <v>0</v>
      </c>
      <c r="F1147">
        <f t="shared" si="425"/>
        <v>0</v>
      </c>
      <c r="G1147">
        <f t="shared" si="426"/>
        <v>0</v>
      </c>
      <c r="H1147">
        <f t="shared" si="427"/>
        <v>0</v>
      </c>
      <c r="I1147">
        <f t="shared" si="436"/>
        <v>0</v>
      </c>
      <c r="J1147">
        <f t="shared" si="437"/>
        <v>0</v>
      </c>
      <c r="K1147">
        <f t="shared" si="438"/>
        <v>0</v>
      </c>
      <c r="L1147">
        <f t="shared" si="439"/>
        <v>0</v>
      </c>
      <c r="M1147">
        <f t="shared" si="440"/>
        <v>0</v>
      </c>
      <c r="N1147">
        <f t="shared" si="441"/>
        <v>0</v>
      </c>
      <c r="O1147">
        <f>IF($B$14,_xlfn.IFNA(INDEX(תמותה!$A$1:$E$121,MATCH(F1147,תמותה!$A$1:A$121,0),IF($B$9="זכר",2,4)),1),0)</f>
        <v>0</v>
      </c>
      <c r="P1147">
        <f>IF($B$14,_xlfn.IFNA(INDEX('שיפור תמותה'!$A$1:$E$8743,MATCH(F1147&amp;G1147,'שיפור תמותה'!$C$1:$C$8743,0),IF($B$9="זכר",4,5)),1),0)</f>
        <v>0</v>
      </c>
      <c r="Q1147">
        <f>IF($B$14,_xlfn.IFNA(INDEX('שיפור תמותה'!$A$1:$E$8743,MATCH(F1147&amp;G1147-1,'שיפור תמותה'!$C$1:$C$8743,0),IF($B$9="זכר",4,5)),1),0)</f>
        <v>0</v>
      </c>
      <c r="R1147">
        <f t="shared" si="428"/>
        <v>0</v>
      </c>
      <c r="S1147">
        <f t="shared" si="429"/>
        <v>0</v>
      </c>
      <c r="T1147">
        <f t="shared" si="442"/>
        <v>0</v>
      </c>
      <c r="U1147">
        <f t="shared" si="430"/>
        <v>0</v>
      </c>
      <c r="V1147">
        <f t="shared" si="431"/>
        <v>0</v>
      </c>
      <c r="W1147">
        <f t="shared" si="443"/>
        <v>0</v>
      </c>
      <c r="X1147">
        <f>IF($B$15,_xlfn.IFNA(INDEX(תמותה!$A$1:$E$121,MATCH(U1147,תמותה!$A$1:A$121,0),IF($B$11="זכר",2,4)),1),0)</f>
        <v>0</v>
      </c>
      <c r="Y1147">
        <f>IF($B$15,_xlfn.IFNA(INDEX('שיפור תמותה'!$A$1:$E$8743,MATCH(U1147&amp;V1147,'שיפור תמותה'!$C$1:$C$8743,0),IF($B$11="זכר",4,5)),1),0)</f>
        <v>0</v>
      </c>
      <c r="Z1147">
        <f>IF($B$15,_xlfn.IFNA(INDEX('שיפור תמותה'!$A$1:$E$8743,MATCH(U1147&amp;V1147-1,'שיפור תמותה'!$C$1:$C$8743,0),IF($B$11="זכר",4,5)),1),0)</f>
        <v>0</v>
      </c>
      <c r="AA1147">
        <f t="shared" si="432"/>
        <v>0</v>
      </c>
      <c r="AB1147">
        <f t="shared" si="444"/>
        <v>0</v>
      </c>
      <c r="AC1147">
        <f>IF($B$15,_xlfn.IFNA(INDEX(תמותה!$A$1:$E$121,MATCH(U1147,תמותה!$A$1:A$121,0),IF($B$11="זכר",3,5)),1),0)</f>
        <v>0</v>
      </c>
      <c r="AD1147">
        <f t="shared" si="433"/>
        <v>0</v>
      </c>
      <c r="AE1147">
        <f t="shared" si="434"/>
        <v>0</v>
      </c>
      <c r="AF1147">
        <f t="shared" si="445"/>
        <v>0</v>
      </c>
      <c r="AG1147">
        <f t="shared" si="446"/>
        <v>0</v>
      </c>
      <c r="AH1147">
        <f t="shared" si="447"/>
        <v>0</v>
      </c>
      <c r="AI1147">
        <f t="shared" si="448"/>
        <v>0</v>
      </c>
      <c r="AJ1147">
        <f t="shared" si="449"/>
        <v>0</v>
      </c>
    </row>
    <row r="1148" spans="5:36" x14ac:dyDescent="0.2">
      <c r="E1148">
        <f t="shared" si="435"/>
        <v>0</v>
      </c>
      <c r="F1148">
        <f t="shared" si="425"/>
        <v>0</v>
      </c>
      <c r="G1148">
        <f t="shared" si="426"/>
        <v>0</v>
      </c>
      <c r="H1148">
        <f t="shared" si="427"/>
        <v>0</v>
      </c>
      <c r="I1148">
        <f t="shared" si="436"/>
        <v>0</v>
      </c>
      <c r="J1148">
        <f t="shared" si="437"/>
        <v>0</v>
      </c>
      <c r="K1148">
        <f t="shared" si="438"/>
        <v>0</v>
      </c>
      <c r="L1148">
        <f t="shared" si="439"/>
        <v>0</v>
      </c>
      <c r="M1148">
        <f t="shared" si="440"/>
        <v>0</v>
      </c>
      <c r="N1148">
        <f t="shared" si="441"/>
        <v>0</v>
      </c>
      <c r="O1148">
        <f>IF($B$14,_xlfn.IFNA(INDEX(תמותה!$A$1:$E$121,MATCH(F1148,תמותה!$A$1:A$121,0),IF($B$9="זכר",2,4)),1),0)</f>
        <v>0</v>
      </c>
      <c r="P1148">
        <f>IF($B$14,_xlfn.IFNA(INDEX('שיפור תמותה'!$A$1:$E$8743,MATCH(F1148&amp;G1148,'שיפור תמותה'!$C$1:$C$8743,0),IF($B$9="זכר",4,5)),1),0)</f>
        <v>0</v>
      </c>
      <c r="Q1148">
        <f>IF($B$14,_xlfn.IFNA(INDEX('שיפור תמותה'!$A$1:$E$8743,MATCH(F1148&amp;G1148-1,'שיפור תמותה'!$C$1:$C$8743,0),IF($B$9="זכר",4,5)),1),0)</f>
        <v>0</v>
      </c>
      <c r="R1148">
        <f t="shared" si="428"/>
        <v>0</v>
      </c>
      <c r="S1148">
        <f t="shared" si="429"/>
        <v>0</v>
      </c>
      <c r="T1148">
        <f t="shared" si="442"/>
        <v>0</v>
      </c>
      <c r="U1148">
        <f t="shared" si="430"/>
        <v>0</v>
      </c>
      <c r="V1148">
        <f t="shared" si="431"/>
        <v>0</v>
      </c>
      <c r="W1148">
        <f t="shared" si="443"/>
        <v>0</v>
      </c>
      <c r="X1148">
        <f>IF($B$15,_xlfn.IFNA(INDEX(תמותה!$A$1:$E$121,MATCH(U1148,תמותה!$A$1:A$121,0),IF($B$11="זכר",2,4)),1),0)</f>
        <v>0</v>
      </c>
      <c r="Y1148">
        <f>IF($B$15,_xlfn.IFNA(INDEX('שיפור תמותה'!$A$1:$E$8743,MATCH(U1148&amp;V1148,'שיפור תמותה'!$C$1:$C$8743,0),IF($B$11="זכר",4,5)),1),0)</f>
        <v>0</v>
      </c>
      <c r="Z1148">
        <f>IF($B$15,_xlfn.IFNA(INDEX('שיפור תמותה'!$A$1:$E$8743,MATCH(U1148&amp;V1148-1,'שיפור תמותה'!$C$1:$C$8743,0),IF($B$11="זכר",4,5)),1),0)</f>
        <v>0</v>
      </c>
      <c r="AA1148">
        <f t="shared" si="432"/>
        <v>0</v>
      </c>
      <c r="AB1148">
        <f t="shared" si="444"/>
        <v>0</v>
      </c>
      <c r="AC1148">
        <f>IF($B$15,_xlfn.IFNA(INDEX(תמותה!$A$1:$E$121,MATCH(U1148,תמותה!$A$1:A$121,0),IF($B$11="זכר",3,5)),1),0)</f>
        <v>0</v>
      </c>
      <c r="AD1148">
        <f t="shared" si="433"/>
        <v>0</v>
      </c>
      <c r="AE1148">
        <f t="shared" si="434"/>
        <v>0</v>
      </c>
      <c r="AF1148">
        <f t="shared" si="445"/>
        <v>0</v>
      </c>
      <c r="AG1148">
        <f t="shared" si="446"/>
        <v>0</v>
      </c>
      <c r="AH1148">
        <f t="shared" si="447"/>
        <v>0</v>
      </c>
      <c r="AI1148">
        <f t="shared" si="448"/>
        <v>0</v>
      </c>
      <c r="AJ1148">
        <f t="shared" si="449"/>
        <v>0</v>
      </c>
    </row>
    <row r="1149" spans="5:36" x14ac:dyDescent="0.2">
      <c r="E1149">
        <f t="shared" si="435"/>
        <v>0</v>
      </c>
      <c r="F1149">
        <f t="shared" si="425"/>
        <v>0</v>
      </c>
      <c r="G1149">
        <f t="shared" si="426"/>
        <v>0</v>
      </c>
      <c r="H1149">
        <f t="shared" si="427"/>
        <v>0</v>
      </c>
      <c r="I1149">
        <f t="shared" si="436"/>
        <v>0</v>
      </c>
      <c r="J1149">
        <f t="shared" si="437"/>
        <v>0</v>
      </c>
      <c r="K1149">
        <f t="shared" si="438"/>
        <v>0</v>
      </c>
      <c r="L1149">
        <f t="shared" si="439"/>
        <v>0</v>
      </c>
      <c r="M1149">
        <f t="shared" si="440"/>
        <v>0</v>
      </c>
      <c r="N1149">
        <f t="shared" si="441"/>
        <v>0</v>
      </c>
      <c r="O1149">
        <f>IF($B$14,_xlfn.IFNA(INDEX(תמותה!$A$1:$E$121,MATCH(F1149,תמותה!$A$1:A$121,0),IF($B$9="זכר",2,4)),1),0)</f>
        <v>0</v>
      </c>
      <c r="P1149">
        <f>IF($B$14,_xlfn.IFNA(INDEX('שיפור תמותה'!$A$1:$E$8743,MATCH(F1149&amp;G1149,'שיפור תמותה'!$C$1:$C$8743,0),IF($B$9="זכר",4,5)),1),0)</f>
        <v>0</v>
      </c>
      <c r="Q1149">
        <f>IF($B$14,_xlfn.IFNA(INDEX('שיפור תמותה'!$A$1:$E$8743,MATCH(F1149&amp;G1149-1,'שיפור תמותה'!$C$1:$C$8743,0),IF($B$9="זכר",4,5)),1),0)</f>
        <v>0</v>
      </c>
      <c r="R1149">
        <f t="shared" si="428"/>
        <v>0</v>
      </c>
      <c r="S1149">
        <f t="shared" si="429"/>
        <v>0</v>
      </c>
      <c r="T1149">
        <f t="shared" si="442"/>
        <v>0</v>
      </c>
      <c r="U1149">
        <f t="shared" si="430"/>
        <v>0</v>
      </c>
      <c r="V1149">
        <f t="shared" si="431"/>
        <v>0</v>
      </c>
      <c r="W1149">
        <f t="shared" si="443"/>
        <v>0</v>
      </c>
      <c r="X1149">
        <f>IF($B$15,_xlfn.IFNA(INDEX(תמותה!$A$1:$E$121,MATCH(U1149,תמותה!$A$1:A$121,0),IF($B$11="זכר",2,4)),1),0)</f>
        <v>0</v>
      </c>
      <c r="Y1149">
        <f>IF($B$15,_xlfn.IFNA(INDEX('שיפור תמותה'!$A$1:$E$8743,MATCH(U1149&amp;V1149,'שיפור תמותה'!$C$1:$C$8743,0),IF($B$11="זכר",4,5)),1),0)</f>
        <v>0</v>
      </c>
      <c r="Z1149">
        <f>IF($B$15,_xlfn.IFNA(INDEX('שיפור תמותה'!$A$1:$E$8743,MATCH(U1149&amp;V1149-1,'שיפור תמותה'!$C$1:$C$8743,0),IF($B$11="זכר",4,5)),1),0)</f>
        <v>0</v>
      </c>
      <c r="AA1149">
        <f t="shared" si="432"/>
        <v>0</v>
      </c>
      <c r="AB1149">
        <f t="shared" si="444"/>
        <v>0</v>
      </c>
      <c r="AC1149">
        <f>IF($B$15,_xlfn.IFNA(INDEX(תמותה!$A$1:$E$121,MATCH(U1149,תמותה!$A$1:A$121,0),IF($B$11="זכר",3,5)),1),0)</f>
        <v>0</v>
      </c>
      <c r="AD1149">
        <f t="shared" si="433"/>
        <v>0</v>
      </c>
      <c r="AE1149">
        <f t="shared" si="434"/>
        <v>0</v>
      </c>
      <c r="AF1149">
        <f t="shared" si="445"/>
        <v>0</v>
      </c>
      <c r="AG1149">
        <f t="shared" si="446"/>
        <v>0</v>
      </c>
      <c r="AH1149">
        <f t="shared" si="447"/>
        <v>0</v>
      </c>
      <c r="AI1149">
        <f t="shared" si="448"/>
        <v>0</v>
      </c>
      <c r="AJ1149">
        <f t="shared" si="449"/>
        <v>0</v>
      </c>
    </row>
    <row r="1150" spans="5:36" x14ac:dyDescent="0.2">
      <c r="E1150">
        <f t="shared" si="435"/>
        <v>0</v>
      </c>
      <c r="F1150">
        <f t="shared" si="425"/>
        <v>0</v>
      </c>
      <c r="G1150">
        <f t="shared" si="426"/>
        <v>0</v>
      </c>
      <c r="H1150">
        <f t="shared" si="427"/>
        <v>0</v>
      </c>
      <c r="I1150">
        <f t="shared" si="436"/>
        <v>0</v>
      </c>
      <c r="J1150">
        <f t="shared" si="437"/>
        <v>0</v>
      </c>
      <c r="K1150">
        <f t="shared" si="438"/>
        <v>0</v>
      </c>
      <c r="L1150">
        <f t="shared" si="439"/>
        <v>0</v>
      </c>
      <c r="M1150">
        <f t="shared" si="440"/>
        <v>0</v>
      </c>
      <c r="N1150">
        <f t="shared" si="441"/>
        <v>0</v>
      </c>
      <c r="O1150">
        <f>IF($B$14,_xlfn.IFNA(INDEX(תמותה!$A$1:$E$121,MATCH(F1150,תמותה!$A$1:A$121,0),IF($B$9="זכר",2,4)),1),0)</f>
        <v>0</v>
      </c>
      <c r="P1150">
        <f>IF($B$14,_xlfn.IFNA(INDEX('שיפור תמותה'!$A$1:$E$8743,MATCH(F1150&amp;G1150,'שיפור תמותה'!$C$1:$C$8743,0),IF($B$9="זכר",4,5)),1),0)</f>
        <v>0</v>
      </c>
      <c r="Q1150">
        <f>IF($B$14,_xlfn.IFNA(INDEX('שיפור תמותה'!$A$1:$E$8743,MATCH(F1150&amp;G1150-1,'שיפור תמותה'!$C$1:$C$8743,0),IF($B$9="זכר",4,5)),1),0)</f>
        <v>0</v>
      </c>
      <c r="R1150">
        <f t="shared" si="428"/>
        <v>0</v>
      </c>
      <c r="S1150">
        <f t="shared" si="429"/>
        <v>0</v>
      </c>
      <c r="T1150">
        <f t="shared" si="442"/>
        <v>0</v>
      </c>
      <c r="U1150">
        <f t="shared" si="430"/>
        <v>0</v>
      </c>
      <c r="V1150">
        <f t="shared" si="431"/>
        <v>0</v>
      </c>
      <c r="W1150">
        <f t="shared" si="443"/>
        <v>0</v>
      </c>
      <c r="X1150">
        <f>IF($B$15,_xlfn.IFNA(INDEX(תמותה!$A$1:$E$121,MATCH(U1150,תמותה!$A$1:A$121,0),IF($B$11="זכר",2,4)),1),0)</f>
        <v>0</v>
      </c>
      <c r="Y1150">
        <f>IF($B$15,_xlfn.IFNA(INDEX('שיפור תמותה'!$A$1:$E$8743,MATCH(U1150&amp;V1150,'שיפור תמותה'!$C$1:$C$8743,0),IF($B$11="זכר",4,5)),1),0)</f>
        <v>0</v>
      </c>
      <c r="Z1150">
        <f>IF($B$15,_xlfn.IFNA(INDEX('שיפור תמותה'!$A$1:$E$8743,MATCH(U1150&amp;V1150-1,'שיפור תמותה'!$C$1:$C$8743,0),IF($B$11="זכר",4,5)),1),0)</f>
        <v>0</v>
      </c>
      <c r="AA1150">
        <f t="shared" si="432"/>
        <v>0</v>
      </c>
      <c r="AB1150">
        <f t="shared" si="444"/>
        <v>0</v>
      </c>
      <c r="AC1150">
        <f>IF($B$15,_xlfn.IFNA(INDEX(תמותה!$A$1:$E$121,MATCH(U1150,תמותה!$A$1:A$121,0),IF($B$11="זכר",3,5)),1),0)</f>
        <v>0</v>
      </c>
      <c r="AD1150">
        <f t="shared" si="433"/>
        <v>0</v>
      </c>
      <c r="AE1150">
        <f t="shared" si="434"/>
        <v>0</v>
      </c>
      <c r="AF1150">
        <f t="shared" si="445"/>
        <v>0</v>
      </c>
      <c r="AG1150">
        <f t="shared" si="446"/>
        <v>0</v>
      </c>
      <c r="AH1150">
        <f t="shared" si="447"/>
        <v>0</v>
      </c>
      <c r="AI1150">
        <f t="shared" si="448"/>
        <v>0</v>
      </c>
      <c r="AJ1150">
        <f t="shared" si="449"/>
        <v>0</v>
      </c>
    </row>
    <row r="1151" spans="5:36" x14ac:dyDescent="0.2">
      <c r="E1151">
        <f t="shared" si="435"/>
        <v>0</v>
      </c>
      <c r="F1151">
        <f t="shared" si="425"/>
        <v>0</v>
      </c>
      <c r="G1151">
        <f t="shared" si="426"/>
        <v>0</v>
      </c>
      <c r="H1151">
        <f t="shared" si="427"/>
        <v>0</v>
      </c>
      <c r="I1151">
        <f t="shared" si="436"/>
        <v>0</v>
      </c>
      <c r="J1151">
        <f t="shared" si="437"/>
        <v>0</v>
      </c>
      <c r="K1151">
        <f t="shared" si="438"/>
        <v>0</v>
      </c>
      <c r="L1151">
        <f t="shared" si="439"/>
        <v>0</v>
      </c>
      <c r="M1151">
        <f t="shared" si="440"/>
        <v>0</v>
      </c>
      <c r="N1151">
        <f t="shared" si="441"/>
        <v>0</v>
      </c>
      <c r="O1151">
        <f>IF($B$14,_xlfn.IFNA(INDEX(תמותה!$A$1:$E$121,MATCH(F1151,תמותה!$A$1:A$121,0),IF($B$9="זכר",2,4)),1),0)</f>
        <v>0</v>
      </c>
      <c r="P1151">
        <f>IF($B$14,_xlfn.IFNA(INDEX('שיפור תמותה'!$A$1:$E$8743,MATCH(F1151&amp;G1151,'שיפור תמותה'!$C$1:$C$8743,0),IF($B$9="זכר",4,5)),1),0)</f>
        <v>0</v>
      </c>
      <c r="Q1151">
        <f>IF($B$14,_xlfn.IFNA(INDEX('שיפור תמותה'!$A$1:$E$8743,MATCH(F1151&amp;G1151-1,'שיפור תמותה'!$C$1:$C$8743,0),IF($B$9="זכר",4,5)),1),0)</f>
        <v>0</v>
      </c>
      <c r="R1151">
        <f t="shared" si="428"/>
        <v>0</v>
      </c>
      <c r="S1151">
        <f t="shared" si="429"/>
        <v>0</v>
      </c>
      <c r="T1151">
        <f t="shared" si="442"/>
        <v>0</v>
      </c>
      <c r="U1151">
        <f t="shared" si="430"/>
        <v>0</v>
      </c>
      <c r="V1151">
        <f t="shared" si="431"/>
        <v>0</v>
      </c>
      <c r="W1151">
        <f t="shared" si="443"/>
        <v>0</v>
      </c>
      <c r="X1151">
        <f>IF($B$15,_xlfn.IFNA(INDEX(תמותה!$A$1:$E$121,MATCH(U1151,תמותה!$A$1:A$121,0),IF($B$11="זכר",2,4)),1),0)</f>
        <v>0</v>
      </c>
      <c r="Y1151">
        <f>IF($B$15,_xlfn.IFNA(INDEX('שיפור תמותה'!$A$1:$E$8743,MATCH(U1151&amp;V1151,'שיפור תמותה'!$C$1:$C$8743,0),IF($B$11="זכר",4,5)),1),0)</f>
        <v>0</v>
      </c>
      <c r="Z1151">
        <f>IF($B$15,_xlfn.IFNA(INDEX('שיפור תמותה'!$A$1:$E$8743,MATCH(U1151&amp;V1151-1,'שיפור תמותה'!$C$1:$C$8743,0),IF($B$11="זכר",4,5)),1),0)</f>
        <v>0</v>
      </c>
      <c r="AA1151">
        <f t="shared" si="432"/>
        <v>0</v>
      </c>
      <c r="AB1151">
        <f t="shared" si="444"/>
        <v>0</v>
      </c>
      <c r="AC1151">
        <f>IF($B$15,_xlfn.IFNA(INDEX(תמותה!$A$1:$E$121,MATCH(U1151,תמותה!$A$1:A$121,0),IF($B$11="זכר",3,5)),1),0)</f>
        <v>0</v>
      </c>
      <c r="AD1151">
        <f t="shared" si="433"/>
        <v>0</v>
      </c>
      <c r="AE1151">
        <f t="shared" si="434"/>
        <v>0</v>
      </c>
      <c r="AF1151">
        <f t="shared" si="445"/>
        <v>0</v>
      </c>
      <c r="AG1151">
        <f t="shared" si="446"/>
        <v>0</v>
      </c>
      <c r="AH1151">
        <f t="shared" si="447"/>
        <v>0</v>
      </c>
      <c r="AI1151">
        <f t="shared" si="448"/>
        <v>0</v>
      </c>
      <c r="AJ1151">
        <f t="shared" si="449"/>
        <v>0</v>
      </c>
    </row>
    <row r="1152" spans="5:36" x14ac:dyDescent="0.2">
      <c r="E1152">
        <f t="shared" si="435"/>
        <v>0</v>
      </c>
      <c r="F1152">
        <f t="shared" si="425"/>
        <v>0</v>
      </c>
      <c r="G1152">
        <f t="shared" si="426"/>
        <v>0</v>
      </c>
      <c r="H1152">
        <f t="shared" si="427"/>
        <v>0</v>
      </c>
      <c r="I1152">
        <f t="shared" si="436"/>
        <v>0</v>
      </c>
      <c r="J1152">
        <f t="shared" si="437"/>
        <v>0</v>
      </c>
      <c r="K1152">
        <f t="shared" si="438"/>
        <v>0</v>
      </c>
      <c r="L1152">
        <f t="shared" si="439"/>
        <v>0</v>
      </c>
      <c r="M1152">
        <f t="shared" si="440"/>
        <v>0</v>
      </c>
      <c r="N1152">
        <f t="shared" si="441"/>
        <v>0</v>
      </c>
      <c r="O1152">
        <f>IF($B$14,_xlfn.IFNA(INDEX(תמותה!$A$1:$E$121,MATCH(F1152,תמותה!$A$1:A$121,0),IF($B$9="זכר",2,4)),1),0)</f>
        <v>0</v>
      </c>
      <c r="P1152">
        <f>IF($B$14,_xlfn.IFNA(INDEX('שיפור תמותה'!$A$1:$E$8743,MATCH(F1152&amp;G1152,'שיפור תמותה'!$C$1:$C$8743,0),IF($B$9="זכר",4,5)),1),0)</f>
        <v>0</v>
      </c>
      <c r="Q1152">
        <f>IF($B$14,_xlfn.IFNA(INDEX('שיפור תמותה'!$A$1:$E$8743,MATCH(F1152&amp;G1152-1,'שיפור תמותה'!$C$1:$C$8743,0),IF($B$9="זכר",4,5)),1),0)</f>
        <v>0</v>
      </c>
      <c r="R1152">
        <f t="shared" si="428"/>
        <v>0</v>
      </c>
      <c r="S1152">
        <f t="shared" si="429"/>
        <v>0</v>
      </c>
      <c r="T1152">
        <f t="shared" si="442"/>
        <v>0</v>
      </c>
      <c r="U1152">
        <f t="shared" si="430"/>
        <v>0</v>
      </c>
      <c r="V1152">
        <f t="shared" si="431"/>
        <v>0</v>
      </c>
      <c r="W1152">
        <f t="shared" si="443"/>
        <v>0</v>
      </c>
      <c r="X1152">
        <f>IF($B$15,_xlfn.IFNA(INDEX(תמותה!$A$1:$E$121,MATCH(U1152,תמותה!$A$1:A$121,0),IF($B$11="זכר",2,4)),1),0)</f>
        <v>0</v>
      </c>
      <c r="Y1152">
        <f>IF($B$15,_xlfn.IFNA(INDEX('שיפור תמותה'!$A$1:$E$8743,MATCH(U1152&amp;V1152,'שיפור תמותה'!$C$1:$C$8743,0),IF($B$11="זכר",4,5)),1),0)</f>
        <v>0</v>
      </c>
      <c r="Z1152">
        <f>IF($B$15,_xlfn.IFNA(INDEX('שיפור תמותה'!$A$1:$E$8743,MATCH(U1152&amp;V1152-1,'שיפור תמותה'!$C$1:$C$8743,0),IF($B$11="זכר",4,5)),1),0)</f>
        <v>0</v>
      </c>
      <c r="AA1152">
        <f t="shared" si="432"/>
        <v>0</v>
      </c>
      <c r="AB1152">
        <f t="shared" si="444"/>
        <v>0</v>
      </c>
      <c r="AC1152">
        <f>IF($B$15,_xlfn.IFNA(INDEX(תמותה!$A$1:$E$121,MATCH(U1152,תמותה!$A$1:A$121,0),IF($B$11="זכר",3,5)),1),0)</f>
        <v>0</v>
      </c>
      <c r="AD1152">
        <f t="shared" si="433"/>
        <v>0</v>
      </c>
      <c r="AE1152">
        <f t="shared" si="434"/>
        <v>0</v>
      </c>
      <c r="AF1152">
        <f t="shared" si="445"/>
        <v>0</v>
      </c>
      <c r="AG1152">
        <f t="shared" si="446"/>
        <v>0</v>
      </c>
      <c r="AH1152">
        <f t="shared" si="447"/>
        <v>0</v>
      </c>
      <c r="AI1152">
        <f t="shared" si="448"/>
        <v>0</v>
      </c>
      <c r="AJ1152">
        <f t="shared" si="449"/>
        <v>0</v>
      </c>
    </row>
    <row r="1153" spans="5:36" x14ac:dyDescent="0.2">
      <c r="E1153">
        <f t="shared" si="435"/>
        <v>0</v>
      </c>
      <c r="F1153">
        <f t="shared" si="425"/>
        <v>0</v>
      </c>
      <c r="G1153">
        <f t="shared" si="426"/>
        <v>0</v>
      </c>
      <c r="H1153">
        <f t="shared" si="427"/>
        <v>0</v>
      </c>
      <c r="I1153">
        <f t="shared" si="436"/>
        <v>0</v>
      </c>
      <c r="J1153">
        <f t="shared" si="437"/>
        <v>0</v>
      </c>
      <c r="K1153">
        <f t="shared" si="438"/>
        <v>0</v>
      </c>
      <c r="L1153">
        <f t="shared" si="439"/>
        <v>0</v>
      </c>
      <c r="M1153">
        <f t="shared" si="440"/>
        <v>0</v>
      </c>
      <c r="N1153">
        <f t="shared" si="441"/>
        <v>0</v>
      </c>
      <c r="O1153">
        <f>IF($B$14,_xlfn.IFNA(INDEX(תמותה!$A$1:$E$121,MATCH(F1153,תמותה!$A$1:A$121,0),IF($B$9="זכר",2,4)),1),0)</f>
        <v>0</v>
      </c>
      <c r="P1153">
        <f>IF($B$14,_xlfn.IFNA(INDEX('שיפור תמותה'!$A$1:$E$8743,MATCH(F1153&amp;G1153,'שיפור תמותה'!$C$1:$C$8743,0),IF($B$9="זכר",4,5)),1),0)</f>
        <v>0</v>
      </c>
      <c r="Q1153">
        <f>IF($B$14,_xlfn.IFNA(INDEX('שיפור תמותה'!$A$1:$E$8743,MATCH(F1153&amp;G1153-1,'שיפור תמותה'!$C$1:$C$8743,0),IF($B$9="זכר",4,5)),1),0)</f>
        <v>0</v>
      </c>
      <c r="R1153">
        <f t="shared" si="428"/>
        <v>0</v>
      </c>
      <c r="S1153">
        <f t="shared" si="429"/>
        <v>0</v>
      </c>
      <c r="T1153">
        <f t="shared" si="442"/>
        <v>0</v>
      </c>
      <c r="U1153">
        <f t="shared" si="430"/>
        <v>0</v>
      </c>
      <c r="V1153">
        <f t="shared" si="431"/>
        <v>0</v>
      </c>
      <c r="W1153">
        <f t="shared" si="443"/>
        <v>0</v>
      </c>
      <c r="X1153">
        <f>IF($B$15,_xlfn.IFNA(INDEX(תמותה!$A$1:$E$121,MATCH(U1153,תמותה!$A$1:A$121,0),IF($B$11="זכר",2,4)),1),0)</f>
        <v>0</v>
      </c>
      <c r="Y1153">
        <f>IF($B$15,_xlfn.IFNA(INDEX('שיפור תמותה'!$A$1:$E$8743,MATCH(U1153&amp;V1153,'שיפור תמותה'!$C$1:$C$8743,0),IF($B$11="זכר",4,5)),1),0)</f>
        <v>0</v>
      </c>
      <c r="Z1153">
        <f>IF($B$15,_xlfn.IFNA(INDEX('שיפור תמותה'!$A$1:$E$8743,MATCH(U1153&amp;V1153-1,'שיפור תמותה'!$C$1:$C$8743,0),IF($B$11="זכר",4,5)),1),0)</f>
        <v>0</v>
      </c>
      <c r="AA1153">
        <f t="shared" si="432"/>
        <v>0</v>
      </c>
      <c r="AB1153">
        <f t="shared" si="444"/>
        <v>0</v>
      </c>
      <c r="AC1153">
        <f>IF($B$15,_xlfn.IFNA(INDEX(תמותה!$A$1:$E$121,MATCH(U1153,תמותה!$A$1:A$121,0),IF($B$11="זכר",3,5)),1),0)</f>
        <v>0</v>
      </c>
      <c r="AD1153">
        <f t="shared" si="433"/>
        <v>0</v>
      </c>
      <c r="AE1153">
        <f t="shared" si="434"/>
        <v>0</v>
      </c>
      <c r="AF1153">
        <f t="shared" si="445"/>
        <v>0</v>
      </c>
      <c r="AG1153">
        <f t="shared" si="446"/>
        <v>0</v>
      </c>
      <c r="AH1153">
        <f t="shared" si="447"/>
        <v>0</v>
      </c>
      <c r="AI1153">
        <f t="shared" si="448"/>
        <v>0</v>
      </c>
      <c r="AJ1153">
        <f t="shared" si="449"/>
        <v>0</v>
      </c>
    </row>
    <row r="1154" spans="5:36" x14ac:dyDescent="0.2">
      <c r="E1154">
        <f t="shared" si="435"/>
        <v>0</v>
      </c>
      <c r="F1154">
        <f t="shared" si="425"/>
        <v>0</v>
      </c>
      <c r="G1154">
        <f t="shared" si="426"/>
        <v>0</v>
      </c>
      <c r="H1154">
        <f t="shared" si="427"/>
        <v>0</v>
      </c>
      <c r="I1154">
        <f t="shared" si="436"/>
        <v>0</v>
      </c>
      <c r="J1154">
        <f t="shared" si="437"/>
        <v>0</v>
      </c>
      <c r="K1154">
        <f t="shared" si="438"/>
        <v>0</v>
      </c>
      <c r="L1154">
        <f t="shared" si="439"/>
        <v>0</v>
      </c>
      <c r="M1154">
        <f t="shared" si="440"/>
        <v>0</v>
      </c>
      <c r="N1154">
        <f t="shared" si="441"/>
        <v>0</v>
      </c>
      <c r="O1154">
        <f>IF($B$14,_xlfn.IFNA(INDEX(תמותה!$A$1:$E$121,MATCH(F1154,תמותה!$A$1:A$121,0),IF($B$9="זכר",2,4)),1),0)</f>
        <v>0</v>
      </c>
      <c r="P1154">
        <f>IF($B$14,_xlfn.IFNA(INDEX('שיפור תמותה'!$A$1:$E$8743,MATCH(F1154&amp;G1154,'שיפור תמותה'!$C$1:$C$8743,0),IF($B$9="זכר",4,5)),1),0)</f>
        <v>0</v>
      </c>
      <c r="Q1154">
        <f>IF($B$14,_xlfn.IFNA(INDEX('שיפור תמותה'!$A$1:$E$8743,MATCH(F1154&amp;G1154-1,'שיפור תמותה'!$C$1:$C$8743,0),IF($B$9="זכר",4,5)),1),0)</f>
        <v>0</v>
      </c>
      <c r="R1154">
        <f t="shared" si="428"/>
        <v>0</v>
      </c>
      <c r="S1154">
        <f t="shared" si="429"/>
        <v>0</v>
      </c>
      <c r="T1154">
        <f t="shared" si="442"/>
        <v>0</v>
      </c>
      <c r="U1154">
        <f t="shared" si="430"/>
        <v>0</v>
      </c>
      <c r="V1154">
        <f t="shared" si="431"/>
        <v>0</v>
      </c>
      <c r="W1154">
        <f t="shared" si="443"/>
        <v>0</v>
      </c>
      <c r="X1154">
        <f>IF($B$15,_xlfn.IFNA(INDEX(תמותה!$A$1:$E$121,MATCH(U1154,תמותה!$A$1:A$121,0),IF($B$11="זכר",2,4)),1),0)</f>
        <v>0</v>
      </c>
      <c r="Y1154">
        <f>IF($B$15,_xlfn.IFNA(INDEX('שיפור תמותה'!$A$1:$E$8743,MATCH(U1154&amp;V1154,'שיפור תמותה'!$C$1:$C$8743,0),IF($B$11="זכר",4,5)),1),0)</f>
        <v>0</v>
      </c>
      <c r="Z1154">
        <f>IF($B$15,_xlfn.IFNA(INDEX('שיפור תמותה'!$A$1:$E$8743,MATCH(U1154&amp;V1154-1,'שיפור תמותה'!$C$1:$C$8743,0),IF($B$11="זכר",4,5)),1),0)</f>
        <v>0</v>
      </c>
      <c r="AA1154">
        <f t="shared" si="432"/>
        <v>0</v>
      </c>
      <c r="AB1154">
        <f t="shared" si="444"/>
        <v>0</v>
      </c>
      <c r="AC1154">
        <f>IF($B$15,_xlfn.IFNA(INDEX(תמותה!$A$1:$E$121,MATCH(U1154,תמותה!$A$1:A$121,0),IF($B$11="זכר",3,5)),1),0)</f>
        <v>0</v>
      </c>
      <c r="AD1154">
        <f t="shared" si="433"/>
        <v>0</v>
      </c>
      <c r="AE1154">
        <f t="shared" si="434"/>
        <v>0</v>
      </c>
      <c r="AF1154">
        <f t="shared" si="445"/>
        <v>0</v>
      </c>
      <c r="AG1154">
        <f t="shared" si="446"/>
        <v>0</v>
      </c>
      <c r="AH1154">
        <f t="shared" si="447"/>
        <v>0</v>
      </c>
      <c r="AI1154">
        <f t="shared" si="448"/>
        <v>0</v>
      </c>
      <c r="AJ1154">
        <f t="shared" si="449"/>
        <v>0</v>
      </c>
    </row>
    <row r="1155" spans="5:36" x14ac:dyDescent="0.2">
      <c r="E1155">
        <f t="shared" si="435"/>
        <v>0</v>
      </c>
      <c r="F1155">
        <f t="shared" ref="F1155:F1218" si="450">IF($B$14,ROUNDDOWN(E1155/12,0),0)</f>
        <v>0</v>
      </c>
      <c r="G1155">
        <f t="shared" ref="G1155:G1218" si="451">IF($B$14,ROUNDDOWN(($B$7+E1155)/12,0),0)</f>
        <v>0</v>
      </c>
      <c r="H1155">
        <f t="shared" ref="H1155:H1218" si="452">IF($B$14,(1+$B$2)^((E1155-$E$2+1)/12),0)</f>
        <v>0</v>
      </c>
      <c r="I1155">
        <f t="shared" si="436"/>
        <v>0</v>
      </c>
      <c r="J1155">
        <f t="shared" si="437"/>
        <v>0</v>
      </c>
      <c r="K1155">
        <f t="shared" si="438"/>
        <v>0</v>
      </c>
      <c r="L1155">
        <f t="shared" si="439"/>
        <v>0</v>
      </c>
      <c r="M1155">
        <f t="shared" si="440"/>
        <v>0</v>
      </c>
      <c r="N1155">
        <f t="shared" si="441"/>
        <v>0</v>
      </c>
      <c r="O1155">
        <f>IF($B$14,_xlfn.IFNA(INDEX(תמותה!$A$1:$E$121,MATCH(F1155,תמותה!$A$1:A$121,0),IF($B$9="זכר",2,4)),1),0)</f>
        <v>0</v>
      </c>
      <c r="P1155">
        <f>IF($B$14,_xlfn.IFNA(INDEX('שיפור תמותה'!$A$1:$E$8743,MATCH(F1155&amp;G1155,'שיפור תמותה'!$C$1:$C$8743,0),IF($B$9="זכר",4,5)),1),0)</f>
        <v>0</v>
      </c>
      <c r="Q1155">
        <f>IF($B$14,_xlfn.IFNA(INDEX('שיפור תמותה'!$A$1:$E$8743,MATCH(F1155&amp;G1155-1,'שיפור תמותה'!$C$1:$C$8743,0),IF($B$9="זכר",4,5)),1),0)</f>
        <v>0</v>
      </c>
      <c r="R1155">
        <f t="shared" ref="R1155:R1218" si="453">IF($B$14,AVERAGE(P1155:Q1155),0)</f>
        <v>0</v>
      </c>
      <c r="S1155">
        <f t="shared" ref="S1155:S1218" si="454">IF($B$14,IF(E1155&lt;$B$12,(1-(1-O1155)^(1/12))*R1155,1),0)</f>
        <v>0</v>
      </c>
      <c r="T1155">
        <f t="shared" si="442"/>
        <v>0</v>
      </c>
      <c r="U1155">
        <f t="shared" ref="U1155:U1218" si="455">IF($B$15,ROUNDDOWN(T1155/12,0),0)</f>
        <v>0</v>
      </c>
      <c r="V1155">
        <f t="shared" ref="V1155:V1218" si="456">IF($B$15,ROUNDDOWN(($B$8+T1155)/12,0),0)</f>
        <v>0</v>
      </c>
      <c r="W1155">
        <f t="shared" si="443"/>
        <v>0</v>
      </c>
      <c r="X1155">
        <f>IF($B$15,_xlfn.IFNA(INDEX(תמותה!$A$1:$E$121,MATCH(U1155,תמותה!$A$1:A$121,0),IF($B$11="זכר",2,4)),1),0)</f>
        <v>0</v>
      </c>
      <c r="Y1155">
        <f>IF($B$15,_xlfn.IFNA(INDEX('שיפור תמותה'!$A$1:$E$8743,MATCH(U1155&amp;V1155,'שיפור תמותה'!$C$1:$C$8743,0),IF($B$11="זכר",4,5)),1),0)</f>
        <v>0</v>
      </c>
      <c r="Z1155">
        <f>IF($B$15,_xlfn.IFNA(INDEX('שיפור תמותה'!$A$1:$E$8743,MATCH(U1155&amp;V1155-1,'שיפור תמותה'!$C$1:$C$8743,0),IF($B$11="זכר",4,5)),1),0)</f>
        <v>0</v>
      </c>
      <c r="AA1155">
        <f t="shared" ref="AA1155:AA1218" si="457">IF($B$15,AVERAGE(Y1155:Z1155),0)</f>
        <v>0</v>
      </c>
      <c r="AB1155">
        <f t="shared" si="444"/>
        <v>0</v>
      </c>
      <c r="AC1155">
        <f>IF($B$15,_xlfn.IFNA(INDEX(תמותה!$A$1:$E$121,MATCH(U1155,תמותה!$A$1:A$121,0),IF($B$11="זכר",3,5)),1),0)</f>
        <v>0</v>
      </c>
      <c r="AD1155">
        <f t="shared" ref="AD1155:AD1218" si="458">IF($B$15,IF(T1155&lt;$B$12,(1-(1-X1155)^(1/12))*AA1155,1),0)</f>
        <v>0</v>
      </c>
      <c r="AE1155">
        <f t="shared" ref="AE1155:AE1218" si="459">IF($B$15,IF(T1155&lt;$B$12,(1-(1-AC1155)^(1/12))*AA1155,1),0)</f>
        <v>0</v>
      </c>
      <c r="AF1155">
        <f t="shared" si="445"/>
        <v>0</v>
      </c>
      <c r="AG1155">
        <f t="shared" si="446"/>
        <v>0</v>
      </c>
      <c r="AH1155">
        <f t="shared" si="447"/>
        <v>0</v>
      </c>
      <c r="AI1155">
        <f t="shared" si="448"/>
        <v>0</v>
      </c>
      <c r="AJ1155">
        <f t="shared" si="449"/>
        <v>0</v>
      </c>
    </row>
    <row r="1156" spans="5:36" x14ac:dyDescent="0.2">
      <c r="E1156">
        <f t="shared" ref="E1156:E1219" si="460">IF($B$14,E1155+1,0)</f>
        <v>0</v>
      </c>
      <c r="F1156">
        <f t="shared" si="450"/>
        <v>0</v>
      </c>
      <c r="G1156">
        <f t="shared" si="451"/>
        <v>0</v>
      </c>
      <c r="H1156">
        <f t="shared" si="452"/>
        <v>0</v>
      </c>
      <c r="I1156">
        <f t="shared" ref="I1156:I1219" si="461">IF($B$14,IF(E1156&lt;=$B$3,IF(AND((E1156-$E$2)&lt;0,E1156&lt;$B$4),I1155+1/H1156,I1155+N1155/H1156)),0)</f>
        <v>0</v>
      </c>
      <c r="J1156">
        <f t="shared" ref="J1156:J1219" si="462">IF($B$14,IF(E1156&lt;=$B$3,IF(AND((E1156-$E$2)&lt;60,E1156&lt;$B$4),J1155+1/H1156,J1155+N1155/H1156)),0)</f>
        <v>0</v>
      </c>
      <c r="K1156">
        <f t="shared" ref="K1156:K1219" si="463">IF($B$14,IF(E1156&lt;=$B$3,IF(AND((E1156-$E$2)&lt;120,E1156&lt;$B$4),K1155+1/H1156,K1155+N1155/H1156)),0)</f>
        <v>0</v>
      </c>
      <c r="L1156">
        <f t="shared" ref="L1156:L1219" si="464">IF($B$14,IF(E1156&lt;=$B$3,IF(AND((E1156-$E$2)&lt;180,E1156&lt;$B$4),L1155+1/H1156,L1155+N1155/H1156)),0)</f>
        <v>0</v>
      </c>
      <c r="M1156">
        <f t="shared" ref="M1156:M1219" si="465">IF($B$14,IF(E1156&lt;=$B$3,IF(AND((E1156-$E$2)&lt;240,E1156&lt;$B$4),M1155+1/H1156,M1155+N1155/H1156)),0)</f>
        <v>0</v>
      </c>
      <c r="N1156">
        <f t="shared" ref="N1156:N1219" si="466">IF($B$14,N1155*(1-S1156),0)</f>
        <v>0</v>
      </c>
      <c r="O1156">
        <f>IF($B$14,_xlfn.IFNA(INDEX(תמותה!$A$1:$E$121,MATCH(F1156,תמותה!$A$1:A$121,0),IF($B$9="זכר",2,4)),1),0)</f>
        <v>0</v>
      </c>
      <c r="P1156">
        <f>IF($B$14,_xlfn.IFNA(INDEX('שיפור תמותה'!$A$1:$E$8743,MATCH(F1156&amp;G1156,'שיפור תמותה'!$C$1:$C$8743,0),IF($B$9="זכר",4,5)),1),0)</f>
        <v>0</v>
      </c>
      <c r="Q1156">
        <f>IF($B$14,_xlfn.IFNA(INDEX('שיפור תמותה'!$A$1:$E$8743,MATCH(F1156&amp;G1156-1,'שיפור תמותה'!$C$1:$C$8743,0),IF($B$9="זכר",4,5)),1),0)</f>
        <v>0</v>
      </c>
      <c r="R1156">
        <f t="shared" si="453"/>
        <v>0</v>
      </c>
      <c r="S1156">
        <f t="shared" si="454"/>
        <v>0</v>
      </c>
      <c r="T1156">
        <f t="shared" ref="T1156:T1219" si="467">IF($B$15,T1155+1,0)</f>
        <v>0</v>
      </c>
      <c r="U1156">
        <f t="shared" si="455"/>
        <v>0</v>
      </c>
      <c r="V1156">
        <f t="shared" si="456"/>
        <v>0</v>
      </c>
      <c r="W1156">
        <f t="shared" ref="W1156:W1219" si="468">IF($B$15,W1155*(1-AD1156),0)</f>
        <v>0</v>
      </c>
      <c r="X1156">
        <f>IF($B$15,_xlfn.IFNA(INDEX(תמותה!$A$1:$E$121,MATCH(U1156,תמותה!$A$1:A$121,0),IF($B$11="זכר",2,4)),1),0)</f>
        <v>0</v>
      </c>
      <c r="Y1156">
        <f>IF($B$15,_xlfn.IFNA(INDEX('שיפור תמותה'!$A$1:$E$8743,MATCH(U1156&amp;V1156,'שיפור תמותה'!$C$1:$C$8743,0),IF($B$11="זכר",4,5)),1),0)</f>
        <v>0</v>
      </c>
      <c r="Z1156">
        <f>IF($B$15,_xlfn.IFNA(INDEX('שיפור תמותה'!$A$1:$E$8743,MATCH(U1156&amp;V1156-1,'שיפור תמותה'!$C$1:$C$8743,0),IF($B$11="זכר",4,5)),1),0)</f>
        <v>0</v>
      </c>
      <c r="AA1156">
        <f t="shared" si="457"/>
        <v>0</v>
      </c>
      <c r="AB1156">
        <f t="shared" ref="AB1156:AB1219" si="469">IF($B$15,AB1155*(1-AE1156)+S1156*W1156*N1155,0)</f>
        <v>0</v>
      </c>
      <c r="AC1156">
        <f>IF($B$15,_xlfn.IFNA(INDEX(תמותה!$A$1:$E$121,MATCH(U1156,תמותה!$A$1:A$121,0),IF($B$11="זכר",3,5)),1),0)</f>
        <v>0</v>
      </c>
      <c r="AD1156">
        <f t="shared" si="458"/>
        <v>0</v>
      </c>
      <c r="AE1156">
        <f t="shared" si="459"/>
        <v>0</v>
      </c>
      <c r="AF1156">
        <f t="shared" ref="AF1156:AF1219" si="470">IF($B$15,IF(E1156&lt;=$B$3,IF(AND((E1156-$E$2)&lt;0,E1156&lt;$B$4),AF1155+0/H1156,AF1155+AB1155/H1156)),0)</f>
        <v>0</v>
      </c>
      <c r="AG1156">
        <f t="shared" ref="AG1156:AG1219" si="471">IF($B$15,IF(E1156&lt;=$B$3,IF(AND((E1156-$E$2)&lt;60,E1156&lt;$B$4),AG1155+0/H1156,AG1155+AB1155/H1156)),0)</f>
        <v>0</v>
      </c>
      <c r="AH1156">
        <f t="shared" ref="AH1156:AH1219" si="472">IF($B$15,IF(E1156&lt;=$B$3,IF(AND((E1156-$E$2)&lt;120,E1156&lt;$B$4),AH1155+0/H1156,AH1155+AB1155/H1156)),0)</f>
        <v>0</v>
      </c>
      <c r="AI1156">
        <f t="shared" ref="AI1156:AI1219" si="473">IF($B$15,IF(E1156&lt;=$B$3,IF(AND((E1156-$E$2)&lt;180,E1156&lt;$B$4),AI1155+0/H1156,AI1155+AB1155/H1156)),0)</f>
        <v>0</v>
      </c>
      <c r="AJ1156">
        <f t="shared" ref="AJ1156:AJ1219" si="474">IF($B$15,IF(E1156&lt;=$B$3,IF(AND((E1156-$E$2)&lt;240,E1156&lt;$B$4),AJ1155+0/H1156,AJ1155+AB1155/H1156)),0)</f>
        <v>0</v>
      </c>
    </row>
    <row r="1157" spans="5:36" x14ac:dyDescent="0.2">
      <c r="E1157">
        <f t="shared" si="460"/>
        <v>0</v>
      </c>
      <c r="F1157">
        <f t="shared" si="450"/>
        <v>0</v>
      </c>
      <c r="G1157">
        <f t="shared" si="451"/>
        <v>0</v>
      </c>
      <c r="H1157">
        <f t="shared" si="452"/>
        <v>0</v>
      </c>
      <c r="I1157">
        <f t="shared" si="461"/>
        <v>0</v>
      </c>
      <c r="J1157">
        <f t="shared" si="462"/>
        <v>0</v>
      </c>
      <c r="K1157">
        <f t="shared" si="463"/>
        <v>0</v>
      </c>
      <c r="L1157">
        <f t="shared" si="464"/>
        <v>0</v>
      </c>
      <c r="M1157">
        <f t="shared" si="465"/>
        <v>0</v>
      </c>
      <c r="N1157">
        <f t="shared" si="466"/>
        <v>0</v>
      </c>
      <c r="O1157">
        <f>IF($B$14,_xlfn.IFNA(INDEX(תמותה!$A$1:$E$121,MATCH(F1157,תמותה!$A$1:A$121,0),IF($B$9="זכר",2,4)),1),0)</f>
        <v>0</v>
      </c>
      <c r="P1157">
        <f>IF($B$14,_xlfn.IFNA(INDEX('שיפור תמותה'!$A$1:$E$8743,MATCH(F1157&amp;G1157,'שיפור תמותה'!$C$1:$C$8743,0),IF($B$9="זכר",4,5)),1),0)</f>
        <v>0</v>
      </c>
      <c r="Q1157">
        <f>IF($B$14,_xlfn.IFNA(INDEX('שיפור תמותה'!$A$1:$E$8743,MATCH(F1157&amp;G1157-1,'שיפור תמותה'!$C$1:$C$8743,0),IF($B$9="זכר",4,5)),1),0)</f>
        <v>0</v>
      </c>
      <c r="R1157">
        <f t="shared" si="453"/>
        <v>0</v>
      </c>
      <c r="S1157">
        <f t="shared" si="454"/>
        <v>0</v>
      </c>
      <c r="T1157">
        <f t="shared" si="467"/>
        <v>0</v>
      </c>
      <c r="U1157">
        <f t="shared" si="455"/>
        <v>0</v>
      </c>
      <c r="V1157">
        <f t="shared" si="456"/>
        <v>0</v>
      </c>
      <c r="W1157">
        <f t="shared" si="468"/>
        <v>0</v>
      </c>
      <c r="X1157">
        <f>IF($B$15,_xlfn.IFNA(INDEX(תמותה!$A$1:$E$121,MATCH(U1157,תמותה!$A$1:A$121,0),IF($B$11="זכר",2,4)),1),0)</f>
        <v>0</v>
      </c>
      <c r="Y1157">
        <f>IF($B$15,_xlfn.IFNA(INDEX('שיפור תמותה'!$A$1:$E$8743,MATCH(U1157&amp;V1157,'שיפור תמותה'!$C$1:$C$8743,0),IF($B$11="זכר",4,5)),1),0)</f>
        <v>0</v>
      </c>
      <c r="Z1157">
        <f>IF($B$15,_xlfn.IFNA(INDEX('שיפור תמותה'!$A$1:$E$8743,MATCH(U1157&amp;V1157-1,'שיפור תמותה'!$C$1:$C$8743,0),IF($B$11="זכר",4,5)),1),0)</f>
        <v>0</v>
      </c>
      <c r="AA1157">
        <f t="shared" si="457"/>
        <v>0</v>
      </c>
      <c r="AB1157">
        <f t="shared" si="469"/>
        <v>0</v>
      </c>
      <c r="AC1157">
        <f>IF($B$15,_xlfn.IFNA(INDEX(תמותה!$A$1:$E$121,MATCH(U1157,תמותה!$A$1:A$121,0),IF($B$11="זכר",3,5)),1),0)</f>
        <v>0</v>
      </c>
      <c r="AD1157">
        <f t="shared" si="458"/>
        <v>0</v>
      </c>
      <c r="AE1157">
        <f t="shared" si="459"/>
        <v>0</v>
      </c>
      <c r="AF1157">
        <f t="shared" si="470"/>
        <v>0</v>
      </c>
      <c r="AG1157">
        <f t="shared" si="471"/>
        <v>0</v>
      </c>
      <c r="AH1157">
        <f t="shared" si="472"/>
        <v>0</v>
      </c>
      <c r="AI1157">
        <f t="shared" si="473"/>
        <v>0</v>
      </c>
      <c r="AJ1157">
        <f t="shared" si="474"/>
        <v>0</v>
      </c>
    </row>
    <row r="1158" spans="5:36" x14ac:dyDescent="0.2">
      <c r="E1158">
        <f t="shared" si="460"/>
        <v>0</v>
      </c>
      <c r="F1158">
        <f t="shared" si="450"/>
        <v>0</v>
      </c>
      <c r="G1158">
        <f t="shared" si="451"/>
        <v>0</v>
      </c>
      <c r="H1158">
        <f t="shared" si="452"/>
        <v>0</v>
      </c>
      <c r="I1158">
        <f t="shared" si="461"/>
        <v>0</v>
      </c>
      <c r="J1158">
        <f t="shared" si="462"/>
        <v>0</v>
      </c>
      <c r="K1158">
        <f t="shared" si="463"/>
        <v>0</v>
      </c>
      <c r="L1158">
        <f t="shared" si="464"/>
        <v>0</v>
      </c>
      <c r="M1158">
        <f t="shared" si="465"/>
        <v>0</v>
      </c>
      <c r="N1158">
        <f t="shared" si="466"/>
        <v>0</v>
      </c>
      <c r="O1158">
        <f>IF($B$14,_xlfn.IFNA(INDEX(תמותה!$A$1:$E$121,MATCH(F1158,תמותה!$A$1:A$121,0),IF($B$9="זכר",2,4)),1),0)</f>
        <v>0</v>
      </c>
      <c r="P1158">
        <f>IF($B$14,_xlfn.IFNA(INDEX('שיפור תמותה'!$A$1:$E$8743,MATCH(F1158&amp;G1158,'שיפור תמותה'!$C$1:$C$8743,0),IF($B$9="זכר",4,5)),1),0)</f>
        <v>0</v>
      </c>
      <c r="Q1158">
        <f>IF($B$14,_xlfn.IFNA(INDEX('שיפור תמותה'!$A$1:$E$8743,MATCH(F1158&amp;G1158-1,'שיפור תמותה'!$C$1:$C$8743,0),IF($B$9="זכר",4,5)),1),0)</f>
        <v>0</v>
      </c>
      <c r="R1158">
        <f t="shared" si="453"/>
        <v>0</v>
      </c>
      <c r="S1158">
        <f t="shared" si="454"/>
        <v>0</v>
      </c>
      <c r="T1158">
        <f t="shared" si="467"/>
        <v>0</v>
      </c>
      <c r="U1158">
        <f t="shared" si="455"/>
        <v>0</v>
      </c>
      <c r="V1158">
        <f t="shared" si="456"/>
        <v>0</v>
      </c>
      <c r="W1158">
        <f t="shared" si="468"/>
        <v>0</v>
      </c>
      <c r="X1158">
        <f>IF($B$15,_xlfn.IFNA(INDEX(תמותה!$A$1:$E$121,MATCH(U1158,תמותה!$A$1:A$121,0),IF($B$11="זכר",2,4)),1),0)</f>
        <v>0</v>
      </c>
      <c r="Y1158">
        <f>IF($B$15,_xlfn.IFNA(INDEX('שיפור תמותה'!$A$1:$E$8743,MATCH(U1158&amp;V1158,'שיפור תמותה'!$C$1:$C$8743,0),IF($B$11="זכר",4,5)),1),0)</f>
        <v>0</v>
      </c>
      <c r="Z1158">
        <f>IF($B$15,_xlfn.IFNA(INDEX('שיפור תמותה'!$A$1:$E$8743,MATCH(U1158&amp;V1158-1,'שיפור תמותה'!$C$1:$C$8743,0),IF($B$11="זכר",4,5)),1),0)</f>
        <v>0</v>
      </c>
      <c r="AA1158">
        <f t="shared" si="457"/>
        <v>0</v>
      </c>
      <c r="AB1158">
        <f t="shared" si="469"/>
        <v>0</v>
      </c>
      <c r="AC1158">
        <f>IF($B$15,_xlfn.IFNA(INDEX(תמותה!$A$1:$E$121,MATCH(U1158,תמותה!$A$1:A$121,0),IF($B$11="זכר",3,5)),1),0)</f>
        <v>0</v>
      </c>
      <c r="AD1158">
        <f t="shared" si="458"/>
        <v>0</v>
      </c>
      <c r="AE1158">
        <f t="shared" si="459"/>
        <v>0</v>
      </c>
      <c r="AF1158">
        <f t="shared" si="470"/>
        <v>0</v>
      </c>
      <c r="AG1158">
        <f t="shared" si="471"/>
        <v>0</v>
      </c>
      <c r="AH1158">
        <f t="shared" si="472"/>
        <v>0</v>
      </c>
      <c r="AI1158">
        <f t="shared" si="473"/>
        <v>0</v>
      </c>
      <c r="AJ1158">
        <f t="shared" si="474"/>
        <v>0</v>
      </c>
    </row>
    <row r="1159" spans="5:36" x14ac:dyDescent="0.2">
      <c r="E1159">
        <f t="shared" si="460"/>
        <v>0</v>
      </c>
      <c r="F1159">
        <f t="shared" si="450"/>
        <v>0</v>
      </c>
      <c r="G1159">
        <f t="shared" si="451"/>
        <v>0</v>
      </c>
      <c r="H1159">
        <f t="shared" si="452"/>
        <v>0</v>
      </c>
      <c r="I1159">
        <f t="shared" si="461"/>
        <v>0</v>
      </c>
      <c r="J1159">
        <f t="shared" si="462"/>
        <v>0</v>
      </c>
      <c r="K1159">
        <f t="shared" si="463"/>
        <v>0</v>
      </c>
      <c r="L1159">
        <f t="shared" si="464"/>
        <v>0</v>
      </c>
      <c r="M1159">
        <f t="shared" si="465"/>
        <v>0</v>
      </c>
      <c r="N1159">
        <f t="shared" si="466"/>
        <v>0</v>
      </c>
      <c r="O1159">
        <f>IF($B$14,_xlfn.IFNA(INDEX(תמותה!$A$1:$E$121,MATCH(F1159,תמותה!$A$1:A$121,0),IF($B$9="זכר",2,4)),1),0)</f>
        <v>0</v>
      </c>
      <c r="P1159">
        <f>IF($B$14,_xlfn.IFNA(INDEX('שיפור תמותה'!$A$1:$E$8743,MATCH(F1159&amp;G1159,'שיפור תמותה'!$C$1:$C$8743,0),IF($B$9="זכר",4,5)),1),0)</f>
        <v>0</v>
      </c>
      <c r="Q1159">
        <f>IF($B$14,_xlfn.IFNA(INDEX('שיפור תמותה'!$A$1:$E$8743,MATCH(F1159&amp;G1159-1,'שיפור תמותה'!$C$1:$C$8743,0),IF($B$9="זכר",4,5)),1),0)</f>
        <v>0</v>
      </c>
      <c r="R1159">
        <f t="shared" si="453"/>
        <v>0</v>
      </c>
      <c r="S1159">
        <f t="shared" si="454"/>
        <v>0</v>
      </c>
      <c r="T1159">
        <f t="shared" si="467"/>
        <v>0</v>
      </c>
      <c r="U1159">
        <f t="shared" si="455"/>
        <v>0</v>
      </c>
      <c r="V1159">
        <f t="shared" si="456"/>
        <v>0</v>
      </c>
      <c r="W1159">
        <f t="shared" si="468"/>
        <v>0</v>
      </c>
      <c r="X1159">
        <f>IF($B$15,_xlfn.IFNA(INDEX(תמותה!$A$1:$E$121,MATCH(U1159,תמותה!$A$1:A$121,0),IF($B$11="זכר",2,4)),1),0)</f>
        <v>0</v>
      </c>
      <c r="Y1159">
        <f>IF($B$15,_xlfn.IFNA(INDEX('שיפור תמותה'!$A$1:$E$8743,MATCH(U1159&amp;V1159,'שיפור תמותה'!$C$1:$C$8743,0),IF($B$11="זכר",4,5)),1),0)</f>
        <v>0</v>
      </c>
      <c r="Z1159">
        <f>IF($B$15,_xlfn.IFNA(INDEX('שיפור תמותה'!$A$1:$E$8743,MATCH(U1159&amp;V1159-1,'שיפור תמותה'!$C$1:$C$8743,0),IF($B$11="זכר",4,5)),1),0)</f>
        <v>0</v>
      </c>
      <c r="AA1159">
        <f t="shared" si="457"/>
        <v>0</v>
      </c>
      <c r="AB1159">
        <f t="shared" si="469"/>
        <v>0</v>
      </c>
      <c r="AC1159">
        <f>IF($B$15,_xlfn.IFNA(INDEX(תמותה!$A$1:$E$121,MATCH(U1159,תמותה!$A$1:A$121,0),IF($B$11="זכר",3,5)),1),0)</f>
        <v>0</v>
      </c>
      <c r="AD1159">
        <f t="shared" si="458"/>
        <v>0</v>
      </c>
      <c r="AE1159">
        <f t="shared" si="459"/>
        <v>0</v>
      </c>
      <c r="AF1159">
        <f t="shared" si="470"/>
        <v>0</v>
      </c>
      <c r="AG1159">
        <f t="shared" si="471"/>
        <v>0</v>
      </c>
      <c r="AH1159">
        <f t="shared" si="472"/>
        <v>0</v>
      </c>
      <c r="AI1159">
        <f t="shared" si="473"/>
        <v>0</v>
      </c>
      <c r="AJ1159">
        <f t="shared" si="474"/>
        <v>0</v>
      </c>
    </row>
    <row r="1160" spans="5:36" x14ac:dyDescent="0.2">
      <c r="E1160">
        <f t="shared" si="460"/>
        <v>0</v>
      </c>
      <c r="F1160">
        <f t="shared" si="450"/>
        <v>0</v>
      </c>
      <c r="G1160">
        <f t="shared" si="451"/>
        <v>0</v>
      </c>
      <c r="H1160">
        <f t="shared" si="452"/>
        <v>0</v>
      </c>
      <c r="I1160">
        <f t="shared" si="461"/>
        <v>0</v>
      </c>
      <c r="J1160">
        <f t="shared" si="462"/>
        <v>0</v>
      </c>
      <c r="K1160">
        <f t="shared" si="463"/>
        <v>0</v>
      </c>
      <c r="L1160">
        <f t="shared" si="464"/>
        <v>0</v>
      </c>
      <c r="M1160">
        <f t="shared" si="465"/>
        <v>0</v>
      </c>
      <c r="N1160">
        <f t="shared" si="466"/>
        <v>0</v>
      </c>
      <c r="O1160">
        <f>IF($B$14,_xlfn.IFNA(INDEX(תמותה!$A$1:$E$121,MATCH(F1160,תמותה!$A$1:A$121,0),IF($B$9="זכר",2,4)),1),0)</f>
        <v>0</v>
      </c>
      <c r="P1160">
        <f>IF($B$14,_xlfn.IFNA(INDEX('שיפור תמותה'!$A$1:$E$8743,MATCH(F1160&amp;G1160,'שיפור תמותה'!$C$1:$C$8743,0),IF($B$9="זכר",4,5)),1),0)</f>
        <v>0</v>
      </c>
      <c r="Q1160">
        <f>IF($B$14,_xlfn.IFNA(INDEX('שיפור תמותה'!$A$1:$E$8743,MATCH(F1160&amp;G1160-1,'שיפור תמותה'!$C$1:$C$8743,0),IF($B$9="זכר",4,5)),1),0)</f>
        <v>0</v>
      </c>
      <c r="R1160">
        <f t="shared" si="453"/>
        <v>0</v>
      </c>
      <c r="S1160">
        <f t="shared" si="454"/>
        <v>0</v>
      </c>
      <c r="T1160">
        <f t="shared" si="467"/>
        <v>0</v>
      </c>
      <c r="U1160">
        <f t="shared" si="455"/>
        <v>0</v>
      </c>
      <c r="V1160">
        <f t="shared" si="456"/>
        <v>0</v>
      </c>
      <c r="W1160">
        <f t="shared" si="468"/>
        <v>0</v>
      </c>
      <c r="X1160">
        <f>IF($B$15,_xlfn.IFNA(INDEX(תמותה!$A$1:$E$121,MATCH(U1160,תמותה!$A$1:A$121,0),IF($B$11="זכר",2,4)),1),0)</f>
        <v>0</v>
      </c>
      <c r="Y1160">
        <f>IF($B$15,_xlfn.IFNA(INDEX('שיפור תמותה'!$A$1:$E$8743,MATCH(U1160&amp;V1160,'שיפור תמותה'!$C$1:$C$8743,0),IF($B$11="זכר",4,5)),1),0)</f>
        <v>0</v>
      </c>
      <c r="Z1160">
        <f>IF($B$15,_xlfn.IFNA(INDEX('שיפור תמותה'!$A$1:$E$8743,MATCH(U1160&amp;V1160-1,'שיפור תמותה'!$C$1:$C$8743,0),IF($B$11="זכר",4,5)),1),0)</f>
        <v>0</v>
      </c>
      <c r="AA1160">
        <f t="shared" si="457"/>
        <v>0</v>
      </c>
      <c r="AB1160">
        <f t="shared" si="469"/>
        <v>0</v>
      </c>
      <c r="AC1160">
        <f>IF($B$15,_xlfn.IFNA(INDEX(תמותה!$A$1:$E$121,MATCH(U1160,תמותה!$A$1:A$121,0),IF($B$11="זכר",3,5)),1),0)</f>
        <v>0</v>
      </c>
      <c r="AD1160">
        <f t="shared" si="458"/>
        <v>0</v>
      </c>
      <c r="AE1160">
        <f t="shared" si="459"/>
        <v>0</v>
      </c>
      <c r="AF1160">
        <f t="shared" si="470"/>
        <v>0</v>
      </c>
      <c r="AG1160">
        <f t="shared" si="471"/>
        <v>0</v>
      </c>
      <c r="AH1160">
        <f t="shared" si="472"/>
        <v>0</v>
      </c>
      <c r="AI1160">
        <f t="shared" si="473"/>
        <v>0</v>
      </c>
      <c r="AJ1160">
        <f t="shared" si="474"/>
        <v>0</v>
      </c>
    </row>
    <row r="1161" spans="5:36" x14ac:dyDescent="0.2">
      <c r="E1161">
        <f t="shared" si="460"/>
        <v>0</v>
      </c>
      <c r="F1161">
        <f t="shared" si="450"/>
        <v>0</v>
      </c>
      <c r="G1161">
        <f t="shared" si="451"/>
        <v>0</v>
      </c>
      <c r="H1161">
        <f t="shared" si="452"/>
        <v>0</v>
      </c>
      <c r="I1161">
        <f t="shared" si="461"/>
        <v>0</v>
      </c>
      <c r="J1161">
        <f t="shared" si="462"/>
        <v>0</v>
      </c>
      <c r="K1161">
        <f t="shared" si="463"/>
        <v>0</v>
      </c>
      <c r="L1161">
        <f t="shared" si="464"/>
        <v>0</v>
      </c>
      <c r="M1161">
        <f t="shared" si="465"/>
        <v>0</v>
      </c>
      <c r="N1161">
        <f t="shared" si="466"/>
        <v>0</v>
      </c>
      <c r="O1161">
        <f>IF($B$14,_xlfn.IFNA(INDEX(תמותה!$A$1:$E$121,MATCH(F1161,תמותה!$A$1:A$121,0),IF($B$9="זכר",2,4)),1),0)</f>
        <v>0</v>
      </c>
      <c r="P1161">
        <f>IF($B$14,_xlfn.IFNA(INDEX('שיפור תמותה'!$A$1:$E$8743,MATCH(F1161&amp;G1161,'שיפור תמותה'!$C$1:$C$8743,0),IF($B$9="זכר",4,5)),1),0)</f>
        <v>0</v>
      </c>
      <c r="Q1161">
        <f>IF($B$14,_xlfn.IFNA(INDEX('שיפור תמותה'!$A$1:$E$8743,MATCH(F1161&amp;G1161-1,'שיפור תמותה'!$C$1:$C$8743,0),IF($B$9="זכר",4,5)),1),0)</f>
        <v>0</v>
      </c>
      <c r="R1161">
        <f t="shared" si="453"/>
        <v>0</v>
      </c>
      <c r="S1161">
        <f t="shared" si="454"/>
        <v>0</v>
      </c>
      <c r="T1161">
        <f t="shared" si="467"/>
        <v>0</v>
      </c>
      <c r="U1161">
        <f t="shared" si="455"/>
        <v>0</v>
      </c>
      <c r="V1161">
        <f t="shared" si="456"/>
        <v>0</v>
      </c>
      <c r="W1161">
        <f t="shared" si="468"/>
        <v>0</v>
      </c>
      <c r="X1161">
        <f>IF($B$15,_xlfn.IFNA(INDEX(תמותה!$A$1:$E$121,MATCH(U1161,תמותה!$A$1:A$121,0),IF($B$11="זכר",2,4)),1),0)</f>
        <v>0</v>
      </c>
      <c r="Y1161">
        <f>IF($B$15,_xlfn.IFNA(INDEX('שיפור תמותה'!$A$1:$E$8743,MATCH(U1161&amp;V1161,'שיפור תמותה'!$C$1:$C$8743,0),IF($B$11="זכר",4,5)),1),0)</f>
        <v>0</v>
      </c>
      <c r="Z1161">
        <f>IF($B$15,_xlfn.IFNA(INDEX('שיפור תמותה'!$A$1:$E$8743,MATCH(U1161&amp;V1161-1,'שיפור תמותה'!$C$1:$C$8743,0),IF($B$11="זכר",4,5)),1),0)</f>
        <v>0</v>
      </c>
      <c r="AA1161">
        <f t="shared" si="457"/>
        <v>0</v>
      </c>
      <c r="AB1161">
        <f t="shared" si="469"/>
        <v>0</v>
      </c>
      <c r="AC1161">
        <f>IF($B$15,_xlfn.IFNA(INDEX(תמותה!$A$1:$E$121,MATCH(U1161,תמותה!$A$1:A$121,0),IF($B$11="זכר",3,5)),1),0)</f>
        <v>0</v>
      </c>
      <c r="AD1161">
        <f t="shared" si="458"/>
        <v>0</v>
      </c>
      <c r="AE1161">
        <f t="shared" si="459"/>
        <v>0</v>
      </c>
      <c r="AF1161">
        <f t="shared" si="470"/>
        <v>0</v>
      </c>
      <c r="AG1161">
        <f t="shared" si="471"/>
        <v>0</v>
      </c>
      <c r="AH1161">
        <f t="shared" si="472"/>
        <v>0</v>
      </c>
      <c r="AI1161">
        <f t="shared" si="473"/>
        <v>0</v>
      </c>
      <c r="AJ1161">
        <f t="shared" si="474"/>
        <v>0</v>
      </c>
    </row>
    <row r="1162" spans="5:36" x14ac:dyDescent="0.2">
      <c r="E1162">
        <f t="shared" si="460"/>
        <v>0</v>
      </c>
      <c r="F1162">
        <f t="shared" si="450"/>
        <v>0</v>
      </c>
      <c r="G1162">
        <f t="shared" si="451"/>
        <v>0</v>
      </c>
      <c r="H1162">
        <f t="shared" si="452"/>
        <v>0</v>
      </c>
      <c r="I1162">
        <f t="shared" si="461"/>
        <v>0</v>
      </c>
      <c r="J1162">
        <f t="shared" si="462"/>
        <v>0</v>
      </c>
      <c r="K1162">
        <f t="shared" si="463"/>
        <v>0</v>
      </c>
      <c r="L1162">
        <f t="shared" si="464"/>
        <v>0</v>
      </c>
      <c r="M1162">
        <f t="shared" si="465"/>
        <v>0</v>
      </c>
      <c r="N1162">
        <f t="shared" si="466"/>
        <v>0</v>
      </c>
      <c r="O1162">
        <f>IF($B$14,_xlfn.IFNA(INDEX(תמותה!$A$1:$E$121,MATCH(F1162,תמותה!$A$1:A$121,0),IF($B$9="זכר",2,4)),1),0)</f>
        <v>0</v>
      </c>
      <c r="P1162">
        <f>IF($B$14,_xlfn.IFNA(INDEX('שיפור תמותה'!$A$1:$E$8743,MATCH(F1162&amp;G1162,'שיפור תמותה'!$C$1:$C$8743,0),IF($B$9="זכר",4,5)),1),0)</f>
        <v>0</v>
      </c>
      <c r="Q1162">
        <f>IF($B$14,_xlfn.IFNA(INDEX('שיפור תמותה'!$A$1:$E$8743,MATCH(F1162&amp;G1162-1,'שיפור תמותה'!$C$1:$C$8743,0),IF($B$9="זכר",4,5)),1),0)</f>
        <v>0</v>
      </c>
      <c r="R1162">
        <f t="shared" si="453"/>
        <v>0</v>
      </c>
      <c r="S1162">
        <f t="shared" si="454"/>
        <v>0</v>
      </c>
      <c r="T1162">
        <f t="shared" si="467"/>
        <v>0</v>
      </c>
      <c r="U1162">
        <f t="shared" si="455"/>
        <v>0</v>
      </c>
      <c r="V1162">
        <f t="shared" si="456"/>
        <v>0</v>
      </c>
      <c r="W1162">
        <f t="shared" si="468"/>
        <v>0</v>
      </c>
      <c r="X1162">
        <f>IF($B$15,_xlfn.IFNA(INDEX(תמותה!$A$1:$E$121,MATCH(U1162,תמותה!$A$1:A$121,0),IF($B$11="זכר",2,4)),1),0)</f>
        <v>0</v>
      </c>
      <c r="Y1162">
        <f>IF($B$15,_xlfn.IFNA(INDEX('שיפור תמותה'!$A$1:$E$8743,MATCH(U1162&amp;V1162,'שיפור תמותה'!$C$1:$C$8743,0),IF($B$11="זכר",4,5)),1),0)</f>
        <v>0</v>
      </c>
      <c r="Z1162">
        <f>IF($B$15,_xlfn.IFNA(INDEX('שיפור תמותה'!$A$1:$E$8743,MATCH(U1162&amp;V1162-1,'שיפור תמותה'!$C$1:$C$8743,0),IF($B$11="זכר",4,5)),1),0)</f>
        <v>0</v>
      </c>
      <c r="AA1162">
        <f t="shared" si="457"/>
        <v>0</v>
      </c>
      <c r="AB1162">
        <f t="shared" si="469"/>
        <v>0</v>
      </c>
      <c r="AC1162">
        <f>IF($B$15,_xlfn.IFNA(INDEX(תמותה!$A$1:$E$121,MATCH(U1162,תמותה!$A$1:A$121,0),IF($B$11="זכר",3,5)),1),0)</f>
        <v>0</v>
      </c>
      <c r="AD1162">
        <f t="shared" si="458"/>
        <v>0</v>
      </c>
      <c r="AE1162">
        <f t="shared" si="459"/>
        <v>0</v>
      </c>
      <c r="AF1162">
        <f t="shared" si="470"/>
        <v>0</v>
      </c>
      <c r="AG1162">
        <f t="shared" si="471"/>
        <v>0</v>
      </c>
      <c r="AH1162">
        <f t="shared" si="472"/>
        <v>0</v>
      </c>
      <c r="AI1162">
        <f t="shared" si="473"/>
        <v>0</v>
      </c>
      <c r="AJ1162">
        <f t="shared" si="474"/>
        <v>0</v>
      </c>
    </row>
    <row r="1163" spans="5:36" x14ac:dyDescent="0.2">
      <c r="E1163">
        <f t="shared" si="460"/>
        <v>0</v>
      </c>
      <c r="F1163">
        <f t="shared" si="450"/>
        <v>0</v>
      </c>
      <c r="G1163">
        <f t="shared" si="451"/>
        <v>0</v>
      </c>
      <c r="H1163">
        <f t="shared" si="452"/>
        <v>0</v>
      </c>
      <c r="I1163">
        <f t="shared" si="461"/>
        <v>0</v>
      </c>
      <c r="J1163">
        <f t="shared" si="462"/>
        <v>0</v>
      </c>
      <c r="K1163">
        <f t="shared" si="463"/>
        <v>0</v>
      </c>
      <c r="L1163">
        <f t="shared" si="464"/>
        <v>0</v>
      </c>
      <c r="M1163">
        <f t="shared" si="465"/>
        <v>0</v>
      </c>
      <c r="N1163">
        <f t="shared" si="466"/>
        <v>0</v>
      </c>
      <c r="O1163">
        <f>IF($B$14,_xlfn.IFNA(INDEX(תמותה!$A$1:$E$121,MATCH(F1163,תמותה!$A$1:A$121,0),IF($B$9="זכר",2,4)),1),0)</f>
        <v>0</v>
      </c>
      <c r="P1163">
        <f>IF($B$14,_xlfn.IFNA(INDEX('שיפור תמותה'!$A$1:$E$8743,MATCH(F1163&amp;G1163,'שיפור תמותה'!$C$1:$C$8743,0),IF($B$9="זכר",4,5)),1),0)</f>
        <v>0</v>
      </c>
      <c r="Q1163">
        <f>IF($B$14,_xlfn.IFNA(INDEX('שיפור תמותה'!$A$1:$E$8743,MATCH(F1163&amp;G1163-1,'שיפור תמותה'!$C$1:$C$8743,0),IF($B$9="זכר",4,5)),1),0)</f>
        <v>0</v>
      </c>
      <c r="R1163">
        <f t="shared" si="453"/>
        <v>0</v>
      </c>
      <c r="S1163">
        <f t="shared" si="454"/>
        <v>0</v>
      </c>
      <c r="T1163">
        <f t="shared" si="467"/>
        <v>0</v>
      </c>
      <c r="U1163">
        <f t="shared" si="455"/>
        <v>0</v>
      </c>
      <c r="V1163">
        <f t="shared" si="456"/>
        <v>0</v>
      </c>
      <c r="W1163">
        <f t="shared" si="468"/>
        <v>0</v>
      </c>
      <c r="X1163">
        <f>IF($B$15,_xlfn.IFNA(INDEX(תמותה!$A$1:$E$121,MATCH(U1163,תמותה!$A$1:A$121,0),IF($B$11="זכר",2,4)),1),0)</f>
        <v>0</v>
      </c>
      <c r="Y1163">
        <f>IF($B$15,_xlfn.IFNA(INDEX('שיפור תמותה'!$A$1:$E$8743,MATCH(U1163&amp;V1163,'שיפור תמותה'!$C$1:$C$8743,0),IF($B$11="זכר",4,5)),1),0)</f>
        <v>0</v>
      </c>
      <c r="Z1163">
        <f>IF($B$15,_xlfn.IFNA(INDEX('שיפור תמותה'!$A$1:$E$8743,MATCH(U1163&amp;V1163-1,'שיפור תמותה'!$C$1:$C$8743,0),IF($B$11="זכר",4,5)),1),0)</f>
        <v>0</v>
      </c>
      <c r="AA1163">
        <f t="shared" si="457"/>
        <v>0</v>
      </c>
      <c r="AB1163">
        <f t="shared" si="469"/>
        <v>0</v>
      </c>
      <c r="AC1163">
        <f>IF($B$15,_xlfn.IFNA(INDEX(תמותה!$A$1:$E$121,MATCH(U1163,תמותה!$A$1:A$121,0),IF($B$11="זכר",3,5)),1),0)</f>
        <v>0</v>
      </c>
      <c r="AD1163">
        <f t="shared" si="458"/>
        <v>0</v>
      </c>
      <c r="AE1163">
        <f t="shared" si="459"/>
        <v>0</v>
      </c>
      <c r="AF1163">
        <f t="shared" si="470"/>
        <v>0</v>
      </c>
      <c r="AG1163">
        <f t="shared" si="471"/>
        <v>0</v>
      </c>
      <c r="AH1163">
        <f t="shared" si="472"/>
        <v>0</v>
      </c>
      <c r="AI1163">
        <f t="shared" si="473"/>
        <v>0</v>
      </c>
      <c r="AJ1163">
        <f t="shared" si="474"/>
        <v>0</v>
      </c>
    </row>
    <row r="1164" spans="5:36" x14ac:dyDescent="0.2">
      <c r="E1164">
        <f t="shared" si="460"/>
        <v>0</v>
      </c>
      <c r="F1164">
        <f t="shared" si="450"/>
        <v>0</v>
      </c>
      <c r="G1164">
        <f t="shared" si="451"/>
        <v>0</v>
      </c>
      <c r="H1164">
        <f t="shared" si="452"/>
        <v>0</v>
      </c>
      <c r="I1164">
        <f t="shared" si="461"/>
        <v>0</v>
      </c>
      <c r="J1164">
        <f t="shared" si="462"/>
        <v>0</v>
      </c>
      <c r="K1164">
        <f t="shared" si="463"/>
        <v>0</v>
      </c>
      <c r="L1164">
        <f t="shared" si="464"/>
        <v>0</v>
      </c>
      <c r="M1164">
        <f t="shared" si="465"/>
        <v>0</v>
      </c>
      <c r="N1164">
        <f t="shared" si="466"/>
        <v>0</v>
      </c>
      <c r="O1164">
        <f>IF($B$14,_xlfn.IFNA(INDEX(תמותה!$A$1:$E$121,MATCH(F1164,תמותה!$A$1:A$121,0),IF($B$9="זכר",2,4)),1),0)</f>
        <v>0</v>
      </c>
      <c r="P1164">
        <f>IF($B$14,_xlfn.IFNA(INDEX('שיפור תמותה'!$A$1:$E$8743,MATCH(F1164&amp;G1164,'שיפור תמותה'!$C$1:$C$8743,0),IF($B$9="זכר",4,5)),1),0)</f>
        <v>0</v>
      </c>
      <c r="Q1164">
        <f>IF($B$14,_xlfn.IFNA(INDEX('שיפור תמותה'!$A$1:$E$8743,MATCH(F1164&amp;G1164-1,'שיפור תמותה'!$C$1:$C$8743,0),IF($B$9="זכר",4,5)),1),0)</f>
        <v>0</v>
      </c>
      <c r="R1164">
        <f t="shared" si="453"/>
        <v>0</v>
      </c>
      <c r="S1164">
        <f t="shared" si="454"/>
        <v>0</v>
      </c>
      <c r="T1164">
        <f t="shared" si="467"/>
        <v>0</v>
      </c>
      <c r="U1164">
        <f t="shared" si="455"/>
        <v>0</v>
      </c>
      <c r="V1164">
        <f t="shared" si="456"/>
        <v>0</v>
      </c>
      <c r="W1164">
        <f t="shared" si="468"/>
        <v>0</v>
      </c>
      <c r="X1164">
        <f>IF($B$15,_xlfn.IFNA(INDEX(תמותה!$A$1:$E$121,MATCH(U1164,תמותה!$A$1:A$121,0),IF($B$11="זכר",2,4)),1),0)</f>
        <v>0</v>
      </c>
      <c r="Y1164">
        <f>IF($B$15,_xlfn.IFNA(INDEX('שיפור תמותה'!$A$1:$E$8743,MATCH(U1164&amp;V1164,'שיפור תמותה'!$C$1:$C$8743,0),IF($B$11="זכר",4,5)),1),0)</f>
        <v>0</v>
      </c>
      <c r="Z1164">
        <f>IF($B$15,_xlfn.IFNA(INDEX('שיפור תמותה'!$A$1:$E$8743,MATCH(U1164&amp;V1164-1,'שיפור תמותה'!$C$1:$C$8743,0),IF($B$11="זכר",4,5)),1),0)</f>
        <v>0</v>
      </c>
      <c r="AA1164">
        <f t="shared" si="457"/>
        <v>0</v>
      </c>
      <c r="AB1164">
        <f t="shared" si="469"/>
        <v>0</v>
      </c>
      <c r="AC1164">
        <f>IF($B$15,_xlfn.IFNA(INDEX(תמותה!$A$1:$E$121,MATCH(U1164,תמותה!$A$1:A$121,0),IF($B$11="זכר",3,5)),1),0)</f>
        <v>0</v>
      </c>
      <c r="AD1164">
        <f t="shared" si="458"/>
        <v>0</v>
      </c>
      <c r="AE1164">
        <f t="shared" si="459"/>
        <v>0</v>
      </c>
      <c r="AF1164">
        <f t="shared" si="470"/>
        <v>0</v>
      </c>
      <c r="AG1164">
        <f t="shared" si="471"/>
        <v>0</v>
      </c>
      <c r="AH1164">
        <f t="shared" si="472"/>
        <v>0</v>
      </c>
      <c r="AI1164">
        <f t="shared" si="473"/>
        <v>0</v>
      </c>
      <c r="AJ1164">
        <f t="shared" si="474"/>
        <v>0</v>
      </c>
    </row>
    <row r="1165" spans="5:36" x14ac:dyDescent="0.2">
      <c r="E1165">
        <f t="shared" si="460"/>
        <v>0</v>
      </c>
      <c r="F1165">
        <f t="shared" si="450"/>
        <v>0</v>
      </c>
      <c r="G1165">
        <f t="shared" si="451"/>
        <v>0</v>
      </c>
      <c r="H1165">
        <f t="shared" si="452"/>
        <v>0</v>
      </c>
      <c r="I1165">
        <f t="shared" si="461"/>
        <v>0</v>
      </c>
      <c r="J1165">
        <f t="shared" si="462"/>
        <v>0</v>
      </c>
      <c r="K1165">
        <f t="shared" si="463"/>
        <v>0</v>
      </c>
      <c r="L1165">
        <f t="shared" si="464"/>
        <v>0</v>
      </c>
      <c r="M1165">
        <f t="shared" si="465"/>
        <v>0</v>
      </c>
      <c r="N1165">
        <f t="shared" si="466"/>
        <v>0</v>
      </c>
      <c r="O1165">
        <f>IF($B$14,_xlfn.IFNA(INDEX(תמותה!$A$1:$E$121,MATCH(F1165,תמותה!$A$1:A$121,0),IF($B$9="זכר",2,4)),1),0)</f>
        <v>0</v>
      </c>
      <c r="P1165">
        <f>IF($B$14,_xlfn.IFNA(INDEX('שיפור תמותה'!$A$1:$E$8743,MATCH(F1165&amp;G1165,'שיפור תמותה'!$C$1:$C$8743,0),IF($B$9="זכר",4,5)),1),0)</f>
        <v>0</v>
      </c>
      <c r="Q1165">
        <f>IF($B$14,_xlfn.IFNA(INDEX('שיפור תמותה'!$A$1:$E$8743,MATCH(F1165&amp;G1165-1,'שיפור תמותה'!$C$1:$C$8743,0),IF($B$9="זכר",4,5)),1),0)</f>
        <v>0</v>
      </c>
      <c r="R1165">
        <f t="shared" si="453"/>
        <v>0</v>
      </c>
      <c r="S1165">
        <f t="shared" si="454"/>
        <v>0</v>
      </c>
      <c r="T1165">
        <f t="shared" si="467"/>
        <v>0</v>
      </c>
      <c r="U1165">
        <f t="shared" si="455"/>
        <v>0</v>
      </c>
      <c r="V1165">
        <f t="shared" si="456"/>
        <v>0</v>
      </c>
      <c r="W1165">
        <f t="shared" si="468"/>
        <v>0</v>
      </c>
      <c r="X1165">
        <f>IF($B$15,_xlfn.IFNA(INDEX(תמותה!$A$1:$E$121,MATCH(U1165,תמותה!$A$1:A$121,0),IF($B$11="זכר",2,4)),1),0)</f>
        <v>0</v>
      </c>
      <c r="Y1165">
        <f>IF($B$15,_xlfn.IFNA(INDEX('שיפור תמותה'!$A$1:$E$8743,MATCH(U1165&amp;V1165,'שיפור תמותה'!$C$1:$C$8743,0),IF($B$11="זכר",4,5)),1),0)</f>
        <v>0</v>
      </c>
      <c r="Z1165">
        <f>IF($B$15,_xlfn.IFNA(INDEX('שיפור תמותה'!$A$1:$E$8743,MATCH(U1165&amp;V1165-1,'שיפור תמותה'!$C$1:$C$8743,0),IF($B$11="זכר",4,5)),1),0)</f>
        <v>0</v>
      </c>
      <c r="AA1165">
        <f t="shared" si="457"/>
        <v>0</v>
      </c>
      <c r="AB1165">
        <f t="shared" si="469"/>
        <v>0</v>
      </c>
      <c r="AC1165">
        <f>IF($B$15,_xlfn.IFNA(INDEX(תמותה!$A$1:$E$121,MATCH(U1165,תמותה!$A$1:A$121,0),IF($B$11="זכר",3,5)),1),0)</f>
        <v>0</v>
      </c>
      <c r="AD1165">
        <f t="shared" si="458"/>
        <v>0</v>
      </c>
      <c r="AE1165">
        <f t="shared" si="459"/>
        <v>0</v>
      </c>
      <c r="AF1165">
        <f t="shared" si="470"/>
        <v>0</v>
      </c>
      <c r="AG1165">
        <f t="shared" si="471"/>
        <v>0</v>
      </c>
      <c r="AH1165">
        <f t="shared" si="472"/>
        <v>0</v>
      </c>
      <c r="AI1165">
        <f t="shared" si="473"/>
        <v>0</v>
      </c>
      <c r="AJ1165">
        <f t="shared" si="474"/>
        <v>0</v>
      </c>
    </row>
    <row r="1166" spans="5:36" x14ac:dyDescent="0.2">
      <c r="E1166">
        <f t="shared" si="460"/>
        <v>0</v>
      </c>
      <c r="F1166">
        <f t="shared" si="450"/>
        <v>0</v>
      </c>
      <c r="G1166">
        <f t="shared" si="451"/>
        <v>0</v>
      </c>
      <c r="H1166">
        <f t="shared" si="452"/>
        <v>0</v>
      </c>
      <c r="I1166">
        <f t="shared" si="461"/>
        <v>0</v>
      </c>
      <c r="J1166">
        <f t="shared" si="462"/>
        <v>0</v>
      </c>
      <c r="K1166">
        <f t="shared" si="463"/>
        <v>0</v>
      </c>
      <c r="L1166">
        <f t="shared" si="464"/>
        <v>0</v>
      </c>
      <c r="M1166">
        <f t="shared" si="465"/>
        <v>0</v>
      </c>
      <c r="N1166">
        <f t="shared" si="466"/>
        <v>0</v>
      </c>
      <c r="O1166">
        <f>IF($B$14,_xlfn.IFNA(INDEX(תמותה!$A$1:$E$121,MATCH(F1166,תמותה!$A$1:A$121,0),IF($B$9="זכר",2,4)),1),0)</f>
        <v>0</v>
      </c>
      <c r="P1166">
        <f>IF($B$14,_xlfn.IFNA(INDEX('שיפור תמותה'!$A$1:$E$8743,MATCH(F1166&amp;G1166,'שיפור תמותה'!$C$1:$C$8743,0),IF($B$9="זכר",4,5)),1),0)</f>
        <v>0</v>
      </c>
      <c r="Q1166">
        <f>IF($B$14,_xlfn.IFNA(INDEX('שיפור תמותה'!$A$1:$E$8743,MATCH(F1166&amp;G1166-1,'שיפור תמותה'!$C$1:$C$8743,0),IF($B$9="זכר",4,5)),1),0)</f>
        <v>0</v>
      </c>
      <c r="R1166">
        <f t="shared" si="453"/>
        <v>0</v>
      </c>
      <c r="S1166">
        <f t="shared" si="454"/>
        <v>0</v>
      </c>
      <c r="T1166">
        <f t="shared" si="467"/>
        <v>0</v>
      </c>
      <c r="U1166">
        <f t="shared" si="455"/>
        <v>0</v>
      </c>
      <c r="V1166">
        <f t="shared" si="456"/>
        <v>0</v>
      </c>
      <c r="W1166">
        <f t="shared" si="468"/>
        <v>0</v>
      </c>
      <c r="X1166">
        <f>IF($B$15,_xlfn.IFNA(INDEX(תמותה!$A$1:$E$121,MATCH(U1166,תמותה!$A$1:A$121,0),IF($B$11="זכר",2,4)),1),0)</f>
        <v>0</v>
      </c>
      <c r="Y1166">
        <f>IF($B$15,_xlfn.IFNA(INDEX('שיפור תמותה'!$A$1:$E$8743,MATCH(U1166&amp;V1166,'שיפור תמותה'!$C$1:$C$8743,0),IF($B$11="זכר",4,5)),1),0)</f>
        <v>0</v>
      </c>
      <c r="Z1166">
        <f>IF($B$15,_xlfn.IFNA(INDEX('שיפור תמותה'!$A$1:$E$8743,MATCH(U1166&amp;V1166-1,'שיפור תמותה'!$C$1:$C$8743,0),IF($B$11="זכר",4,5)),1),0)</f>
        <v>0</v>
      </c>
      <c r="AA1166">
        <f t="shared" si="457"/>
        <v>0</v>
      </c>
      <c r="AB1166">
        <f t="shared" si="469"/>
        <v>0</v>
      </c>
      <c r="AC1166">
        <f>IF($B$15,_xlfn.IFNA(INDEX(תמותה!$A$1:$E$121,MATCH(U1166,תמותה!$A$1:A$121,0),IF($B$11="זכר",3,5)),1),0)</f>
        <v>0</v>
      </c>
      <c r="AD1166">
        <f t="shared" si="458"/>
        <v>0</v>
      </c>
      <c r="AE1166">
        <f t="shared" si="459"/>
        <v>0</v>
      </c>
      <c r="AF1166">
        <f t="shared" si="470"/>
        <v>0</v>
      </c>
      <c r="AG1166">
        <f t="shared" si="471"/>
        <v>0</v>
      </c>
      <c r="AH1166">
        <f t="shared" si="472"/>
        <v>0</v>
      </c>
      <c r="AI1166">
        <f t="shared" si="473"/>
        <v>0</v>
      </c>
      <c r="AJ1166">
        <f t="shared" si="474"/>
        <v>0</v>
      </c>
    </row>
    <row r="1167" spans="5:36" x14ac:dyDescent="0.2">
      <c r="E1167">
        <f t="shared" si="460"/>
        <v>0</v>
      </c>
      <c r="F1167">
        <f t="shared" si="450"/>
        <v>0</v>
      </c>
      <c r="G1167">
        <f t="shared" si="451"/>
        <v>0</v>
      </c>
      <c r="H1167">
        <f t="shared" si="452"/>
        <v>0</v>
      </c>
      <c r="I1167">
        <f t="shared" si="461"/>
        <v>0</v>
      </c>
      <c r="J1167">
        <f t="shared" si="462"/>
        <v>0</v>
      </c>
      <c r="K1167">
        <f t="shared" si="463"/>
        <v>0</v>
      </c>
      <c r="L1167">
        <f t="shared" si="464"/>
        <v>0</v>
      </c>
      <c r="M1167">
        <f t="shared" si="465"/>
        <v>0</v>
      </c>
      <c r="N1167">
        <f t="shared" si="466"/>
        <v>0</v>
      </c>
      <c r="O1167">
        <f>IF($B$14,_xlfn.IFNA(INDEX(תמותה!$A$1:$E$121,MATCH(F1167,תמותה!$A$1:A$121,0),IF($B$9="זכר",2,4)),1),0)</f>
        <v>0</v>
      </c>
      <c r="P1167">
        <f>IF($B$14,_xlfn.IFNA(INDEX('שיפור תמותה'!$A$1:$E$8743,MATCH(F1167&amp;G1167,'שיפור תמותה'!$C$1:$C$8743,0),IF($B$9="זכר",4,5)),1),0)</f>
        <v>0</v>
      </c>
      <c r="Q1167">
        <f>IF($B$14,_xlfn.IFNA(INDEX('שיפור תמותה'!$A$1:$E$8743,MATCH(F1167&amp;G1167-1,'שיפור תמותה'!$C$1:$C$8743,0),IF($B$9="זכר",4,5)),1),0)</f>
        <v>0</v>
      </c>
      <c r="R1167">
        <f t="shared" si="453"/>
        <v>0</v>
      </c>
      <c r="S1167">
        <f t="shared" si="454"/>
        <v>0</v>
      </c>
      <c r="T1167">
        <f t="shared" si="467"/>
        <v>0</v>
      </c>
      <c r="U1167">
        <f t="shared" si="455"/>
        <v>0</v>
      </c>
      <c r="V1167">
        <f t="shared" si="456"/>
        <v>0</v>
      </c>
      <c r="W1167">
        <f t="shared" si="468"/>
        <v>0</v>
      </c>
      <c r="X1167">
        <f>IF($B$15,_xlfn.IFNA(INDEX(תמותה!$A$1:$E$121,MATCH(U1167,תמותה!$A$1:A$121,0),IF($B$11="זכר",2,4)),1),0)</f>
        <v>0</v>
      </c>
      <c r="Y1167">
        <f>IF($B$15,_xlfn.IFNA(INDEX('שיפור תמותה'!$A$1:$E$8743,MATCH(U1167&amp;V1167,'שיפור תמותה'!$C$1:$C$8743,0),IF($B$11="זכר",4,5)),1),0)</f>
        <v>0</v>
      </c>
      <c r="Z1167">
        <f>IF($B$15,_xlfn.IFNA(INDEX('שיפור תמותה'!$A$1:$E$8743,MATCH(U1167&amp;V1167-1,'שיפור תמותה'!$C$1:$C$8743,0),IF($B$11="זכר",4,5)),1),0)</f>
        <v>0</v>
      </c>
      <c r="AA1167">
        <f t="shared" si="457"/>
        <v>0</v>
      </c>
      <c r="AB1167">
        <f t="shared" si="469"/>
        <v>0</v>
      </c>
      <c r="AC1167">
        <f>IF($B$15,_xlfn.IFNA(INDEX(תמותה!$A$1:$E$121,MATCH(U1167,תמותה!$A$1:A$121,0),IF($B$11="זכר",3,5)),1),0)</f>
        <v>0</v>
      </c>
      <c r="AD1167">
        <f t="shared" si="458"/>
        <v>0</v>
      </c>
      <c r="AE1167">
        <f t="shared" si="459"/>
        <v>0</v>
      </c>
      <c r="AF1167">
        <f t="shared" si="470"/>
        <v>0</v>
      </c>
      <c r="AG1167">
        <f t="shared" si="471"/>
        <v>0</v>
      </c>
      <c r="AH1167">
        <f t="shared" si="472"/>
        <v>0</v>
      </c>
      <c r="AI1167">
        <f t="shared" si="473"/>
        <v>0</v>
      </c>
      <c r="AJ1167">
        <f t="shared" si="474"/>
        <v>0</v>
      </c>
    </row>
    <row r="1168" spans="5:36" x14ac:dyDescent="0.2">
      <c r="E1168">
        <f t="shared" si="460"/>
        <v>0</v>
      </c>
      <c r="F1168">
        <f t="shared" si="450"/>
        <v>0</v>
      </c>
      <c r="G1168">
        <f t="shared" si="451"/>
        <v>0</v>
      </c>
      <c r="H1168">
        <f t="shared" si="452"/>
        <v>0</v>
      </c>
      <c r="I1168">
        <f t="shared" si="461"/>
        <v>0</v>
      </c>
      <c r="J1168">
        <f t="shared" si="462"/>
        <v>0</v>
      </c>
      <c r="K1168">
        <f t="shared" si="463"/>
        <v>0</v>
      </c>
      <c r="L1168">
        <f t="shared" si="464"/>
        <v>0</v>
      </c>
      <c r="M1168">
        <f t="shared" si="465"/>
        <v>0</v>
      </c>
      <c r="N1168">
        <f t="shared" si="466"/>
        <v>0</v>
      </c>
      <c r="O1168">
        <f>IF($B$14,_xlfn.IFNA(INDEX(תמותה!$A$1:$E$121,MATCH(F1168,תמותה!$A$1:A$121,0),IF($B$9="זכר",2,4)),1),0)</f>
        <v>0</v>
      </c>
      <c r="P1168">
        <f>IF($B$14,_xlfn.IFNA(INDEX('שיפור תמותה'!$A$1:$E$8743,MATCH(F1168&amp;G1168,'שיפור תמותה'!$C$1:$C$8743,0),IF($B$9="זכר",4,5)),1),0)</f>
        <v>0</v>
      </c>
      <c r="Q1168">
        <f>IF($B$14,_xlfn.IFNA(INDEX('שיפור תמותה'!$A$1:$E$8743,MATCH(F1168&amp;G1168-1,'שיפור תמותה'!$C$1:$C$8743,0),IF($B$9="זכר",4,5)),1),0)</f>
        <v>0</v>
      </c>
      <c r="R1168">
        <f t="shared" si="453"/>
        <v>0</v>
      </c>
      <c r="S1168">
        <f t="shared" si="454"/>
        <v>0</v>
      </c>
      <c r="T1168">
        <f t="shared" si="467"/>
        <v>0</v>
      </c>
      <c r="U1168">
        <f t="shared" si="455"/>
        <v>0</v>
      </c>
      <c r="V1168">
        <f t="shared" si="456"/>
        <v>0</v>
      </c>
      <c r="W1168">
        <f t="shared" si="468"/>
        <v>0</v>
      </c>
      <c r="X1168">
        <f>IF($B$15,_xlfn.IFNA(INDEX(תמותה!$A$1:$E$121,MATCH(U1168,תמותה!$A$1:A$121,0),IF($B$11="זכר",2,4)),1),0)</f>
        <v>0</v>
      </c>
      <c r="Y1168">
        <f>IF($B$15,_xlfn.IFNA(INDEX('שיפור תמותה'!$A$1:$E$8743,MATCH(U1168&amp;V1168,'שיפור תמותה'!$C$1:$C$8743,0),IF($B$11="זכר",4,5)),1),0)</f>
        <v>0</v>
      </c>
      <c r="Z1168">
        <f>IF($B$15,_xlfn.IFNA(INDEX('שיפור תמותה'!$A$1:$E$8743,MATCH(U1168&amp;V1168-1,'שיפור תמותה'!$C$1:$C$8743,0),IF($B$11="זכר",4,5)),1),0)</f>
        <v>0</v>
      </c>
      <c r="AA1168">
        <f t="shared" si="457"/>
        <v>0</v>
      </c>
      <c r="AB1168">
        <f t="shared" si="469"/>
        <v>0</v>
      </c>
      <c r="AC1168">
        <f>IF($B$15,_xlfn.IFNA(INDEX(תמותה!$A$1:$E$121,MATCH(U1168,תמותה!$A$1:A$121,0),IF($B$11="זכר",3,5)),1),0)</f>
        <v>0</v>
      </c>
      <c r="AD1168">
        <f t="shared" si="458"/>
        <v>0</v>
      </c>
      <c r="AE1168">
        <f t="shared" si="459"/>
        <v>0</v>
      </c>
      <c r="AF1168">
        <f t="shared" si="470"/>
        <v>0</v>
      </c>
      <c r="AG1168">
        <f t="shared" si="471"/>
        <v>0</v>
      </c>
      <c r="AH1168">
        <f t="shared" si="472"/>
        <v>0</v>
      </c>
      <c r="AI1168">
        <f t="shared" si="473"/>
        <v>0</v>
      </c>
      <c r="AJ1168">
        <f t="shared" si="474"/>
        <v>0</v>
      </c>
    </row>
    <row r="1169" spans="5:36" x14ac:dyDescent="0.2">
      <c r="E1169">
        <f t="shared" si="460"/>
        <v>0</v>
      </c>
      <c r="F1169">
        <f t="shared" si="450"/>
        <v>0</v>
      </c>
      <c r="G1169">
        <f t="shared" si="451"/>
        <v>0</v>
      </c>
      <c r="H1169">
        <f t="shared" si="452"/>
        <v>0</v>
      </c>
      <c r="I1169">
        <f t="shared" si="461"/>
        <v>0</v>
      </c>
      <c r="J1169">
        <f t="shared" si="462"/>
        <v>0</v>
      </c>
      <c r="K1169">
        <f t="shared" si="463"/>
        <v>0</v>
      </c>
      <c r="L1169">
        <f t="shared" si="464"/>
        <v>0</v>
      </c>
      <c r="M1169">
        <f t="shared" si="465"/>
        <v>0</v>
      </c>
      <c r="N1169">
        <f t="shared" si="466"/>
        <v>0</v>
      </c>
      <c r="O1169">
        <f>IF($B$14,_xlfn.IFNA(INDEX(תמותה!$A$1:$E$121,MATCH(F1169,תמותה!$A$1:A$121,0),IF($B$9="זכר",2,4)),1),0)</f>
        <v>0</v>
      </c>
      <c r="P1169">
        <f>IF($B$14,_xlfn.IFNA(INDEX('שיפור תמותה'!$A$1:$E$8743,MATCH(F1169&amp;G1169,'שיפור תמותה'!$C$1:$C$8743,0),IF($B$9="זכר",4,5)),1),0)</f>
        <v>0</v>
      </c>
      <c r="Q1169">
        <f>IF($B$14,_xlfn.IFNA(INDEX('שיפור תמותה'!$A$1:$E$8743,MATCH(F1169&amp;G1169-1,'שיפור תמותה'!$C$1:$C$8743,0),IF($B$9="זכר",4,5)),1),0)</f>
        <v>0</v>
      </c>
      <c r="R1169">
        <f t="shared" si="453"/>
        <v>0</v>
      </c>
      <c r="S1169">
        <f t="shared" si="454"/>
        <v>0</v>
      </c>
      <c r="T1169">
        <f t="shared" si="467"/>
        <v>0</v>
      </c>
      <c r="U1169">
        <f t="shared" si="455"/>
        <v>0</v>
      </c>
      <c r="V1169">
        <f t="shared" si="456"/>
        <v>0</v>
      </c>
      <c r="W1169">
        <f t="shared" si="468"/>
        <v>0</v>
      </c>
      <c r="X1169">
        <f>IF($B$15,_xlfn.IFNA(INDEX(תמותה!$A$1:$E$121,MATCH(U1169,תמותה!$A$1:A$121,0),IF($B$11="זכר",2,4)),1),0)</f>
        <v>0</v>
      </c>
      <c r="Y1169">
        <f>IF($B$15,_xlfn.IFNA(INDEX('שיפור תמותה'!$A$1:$E$8743,MATCH(U1169&amp;V1169,'שיפור תמותה'!$C$1:$C$8743,0),IF($B$11="זכר",4,5)),1),0)</f>
        <v>0</v>
      </c>
      <c r="Z1169">
        <f>IF($B$15,_xlfn.IFNA(INDEX('שיפור תמותה'!$A$1:$E$8743,MATCH(U1169&amp;V1169-1,'שיפור תמותה'!$C$1:$C$8743,0),IF($B$11="זכר",4,5)),1),0)</f>
        <v>0</v>
      </c>
      <c r="AA1169">
        <f t="shared" si="457"/>
        <v>0</v>
      </c>
      <c r="AB1169">
        <f t="shared" si="469"/>
        <v>0</v>
      </c>
      <c r="AC1169">
        <f>IF($B$15,_xlfn.IFNA(INDEX(תמותה!$A$1:$E$121,MATCH(U1169,תמותה!$A$1:A$121,0),IF($B$11="זכר",3,5)),1),0)</f>
        <v>0</v>
      </c>
      <c r="AD1169">
        <f t="shared" si="458"/>
        <v>0</v>
      </c>
      <c r="AE1169">
        <f t="shared" si="459"/>
        <v>0</v>
      </c>
      <c r="AF1169">
        <f t="shared" si="470"/>
        <v>0</v>
      </c>
      <c r="AG1169">
        <f t="shared" si="471"/>
        <v>0</v>
      </c>
      <c r="AH1169">
        <f t="shared" si="472"/>
        <v>0</v>
      </c>
      <c r="AI1169">
        <f t="shared" si="473"/>
        <v>0</v>
      </c>
      <c r="AJ1169">
        <f t="shared" si="474"/>
        <v>0</v>
      </c>
    </row>
    <row r="1170" spans="5:36" x14ac:dyDescent="0.2">
      <c r="E1170">
        <f t="shared" si="460"/>
        <v>0</v>
      </c>
      <c r="F1170">
        <f t="shared" si="450"/>
        <v>0</v>
      </c>
      <c r="G1170">
        <f t="shared" si="451"/>
        <v>0</v>
      </c>
      <c r="H1170">
        <f t="shared" si="452"/>
        <v>0</v>
      </c>
      <c r="I1170">
        <f t="shared" si="461"/>
        <v>0</v>
      </c>
      <c r="J1170">
        <f t="shared" si="462"/>
        <v>0</v>
      </c>
      <c r="K1170">
        <f t="shared" si="463"/>
        <v>0</v>
      </c>
      <c r="L1170">
        <f t="shared" si="464"/>
        <v>0</v>
      </c>
      <c r="M1170">
        <f t="shared" si="465"/>
        <v>0</v>
      </c>
      <c r="N1170">
        <f t="shared" si="466"/>
        <v>0</v>
      </c>
      <c r="O1170">
        <f>IF($B$14,_xlfn.IFNA(INDEX(תמותה!$A$1:$E$121,MATCH(F1170,תמותה!$A$1:A$121,0),IF($B$9="זכר",2,4)),1),0)</f>
        <v>0</v>
      </c>
      <c r="P1170">
        <f>IF($B$14,_xlfn.IFNA(INDEX('שיפור תמותה'!$A$1:$E$8743,MATCH(F1170&amp;G1170,'שיפור תמותה'!$C$1:$C$8743,0),IF($B$9="זכר",4,5)),1),0)</f>
        <v>0</v>
      </c>
      <c r="Q1170">
        <f>IF($B$14,_xlfn.IFNA(INDEX('שיפור תמותה'!$A$1:$E$8743,MATCH(F1170&amp;G1170-1,'שיפור תמותה'!$C$1:$C$8743,0),IF($B$9="זכר",4,5)),1),0)</f>
        <v>0</v>
      </c>
      <c r="R1170">
        <f t="shared" si="453"/>
        <v>0</v>
      </c>
      <c r="S1170">
        <f t="shared" si="454"/>
        <v>0</v>
      </c>
      <c r="T1170">
        <f t="shared" si="467"/>
        <v>0</v>
      </c>
      <c r="U1170">
        <f t="shared" si="455"/>
        <v>0</v>
      </c>
      <c r="V1170">
        <f t="shared" si="456"/>
        <v>0</v>
      </c>
      <c r="W1170">
        <f t="shared" si="468"/>
        <v>0</v>
      </c>
      <c r="X1170">
        <f>IF($B$15,_xlfn.IFNA(INDEX(תמותה!$A$1:$E$121,MATCH(U1170,תמותה!$A$1:A$121,0),IF($B$11="זכר",2,4)),1),0)</f>
        <v>0</v>
      </c>
      <c r="Y1170">
        <f>IF($B$15,_xlfn.IFNA(INDEX('שיפור תמותה'!$A$1:$E$8743,MATCH(U1170&amp;V1170,'שיפור תמותה'!$C$1:$C$8743,0),IF($B$11="זכר",4,5)),1),0)</f>
        <v>0</v>
      </c>
      <c r="Z1170">
        <f>IF($B$15,_xlfn.IFNA(INDEX('שיפור תמותה'!$A$1:$E$8743,MATCH(U1170&amp;V1170-1,'שיפור תמותה'!$C$1:$C$8743,0),IF($B$11="זכר",4,5)),1),0)</f>
        <v>0</v>
      </c>
      <c r="AA1170">
        <f t="shared" si="457"/>
        <v>0</v>
      </c>
      <c r="AB1170">
        <f t="shared" si="469"/>
        <v>0</v>
      </c>
      <c r="AC1170">
        <f>IF($B$15,_xlfn.IFNA(INDEX(תמותה!$A$1:$E$121,MATCH(U1170,תמותה!$A$1:A$121,0),IF($B$11="זכר",3,5)),1),0)</f>
        <v>0</v>
      </c>
      <c r="AD1170">
        <f t="shared" si="458"/>
        <v>0</v>
      </c>
      <c r="AE1170">
        <f t="shared" si="459"/>
        <v>0</v>
      </c>
      <c r="AF1170">
        <f t="shared" si="470"/>
        <v>0</v>
      </c>
      <c r="AG1170">
        <f t="shared" si="471"/>
        <v>0</v>
      </c>
      <c r="AH1170">
        <f t="shared" si="472"/>
        <v>0</v>
      </c>
      <c r="AI1170">
        <f t="shared" si="473"/>
        <v>0</v>
      </c>
      <c r="AJ1170">
        <f t="shared" si="474"/>
        <v>0</v>
      </c>
    </row>
    <row r="1171" spans="5:36" x14ac:dyDescent="0.2">
      <c r="E1171">
        <f t="shared" si="460"/>
        <v>0</v>
      </c>
      <c r="F1171">
        <f t="shared" si="450"/>
        <v>0</v>
      </c>
      <c r="G1171">
        <f t="shared" si="451"/>
        <v>0</v>
      </c>
      <c r="H1171">
        <f t="shared" si="452"/>
        <v>0</v>
      </c>
      <c r="I1171">
        <f t="shared" si="461"/>
        <v>0</v>
      </c>
      <c r="J1171">
        <f t="shared" si="462"/>
        <v>0</v>
      </c>
      <c r="K1171">
        <f t="shared" si="463"/>
        <v>0</v>
      </c>
      <c r="L1171">
        <f t="shared" si="464"/>
        <v>0</v>
      </c>
      <c r="M1171">
        <f t="shared" si="465"/>
        <v>0</v>
      </c>
      <c r="N1171">
        <f t="shared" si="466"/>
        <v>0</v>
      </c>
      <c r="O1171">
        <f>IF($B$14,_xlfn.IFNA(INDEX(תמותה!$A$1:$E$121,MATCH(F1171,תמותה!$A$1:A$121,0),IF($B$9="זכר",2,4)),1),0)</f>
        <v>0</v>
      </c>
      <c r="P1171">
        <f>IF($B$14,_xlfn.IFNA(INDEX('שיפור תמותה'!$A$1:$E$8743,MATCH(F1171&amp;G1171,'שיפור תמותה'!$C$1:$C$8743,0),IF($B$9="זכר",4,5)),1),0)</f>
        <v>0</v>
      </c>
      <c r="Q1171">
        <f>IF($B$14,_xlfn.IFNA(INDEX('שיפור תמותה'!$A$1:$E$8743,MATCH(F1171&amp;G1171-1,'שיפור תמותה'!$C$1:$C$8743,0),IF($B$9="זכר",4,5)),1),0)</f>
        <v>0</v>
      </c>
      <c r="R1171">
        <f t="shared" si="453"/>
        <v>0</v>
      </c>
      <c r="S1171">
        <f t="shared" si="454"/>
        <v>0</v>
      </c>
      <c r="T1171">
        <f t="shared" si="467"/>
        <v>0</v>
      </c>
      <c r="U1171">
        <f t="shared" si="455"/>
        <v>0</v>
      </c>
      <c r="V1171">
        <f t="shared" si="456"/>
        <v>0</v>
      </c>
      <c r="W1171">
        <f t="shared" si="468"/>
        <v>0</v>
      </c>
      <c r="X1171">
        <f>IF($B$15,_xlfn.IFNA(INDEX(תמותה!$A$1:$E$121,MATCH(U1171,תמותה!$A$1:A$121,0),IF($B$11="זכר",2,4)),1),0)</f>
        <v>0</v>
      </c>
      <c r="Y1171">
        <f>IF($B$15,_xlfn.IFNA(INDEX('שיפור תמותה'!$A$1:$E$8743,MATCH(U1171&amp;V1171,'שיפור תמותה'!$C$1:$C$8743,0),IF($B$11="זכר",4,5)),1),0)</f>
        <v>0</v>
      </c>
      <c r="Z1171">
        <f>IF($B$15,_xlfn.IFNA(INDEX('שיפור תמותה'!$A$1:$E$8743,MATCH(U1171&amp;V1171-1,'שיפור תמותה'!$C$1:$C$8743,0),IF($B$11="זכר",4,5)),1),0)</f>
        <v>0</v>
      </c>
      <c r="AA1171">
        <f t="shared" si="457"/>
        <v>0</v>
      </c>
      <c r="AB1171">
        <f t="shared" si="469"/>
        <v>0</v>
      </c>
      <c r="AC1171">
        <f>IF($B$15,_xlfn.IFNA(INDEX(תמותה!$A$1:$E$121,MATCH(U1171,תמותה!$A$1:A$121,0),IF($B$11="זכר",3,5)),1),0)</f>
        <v>0</v>
      </c>
      <c r="AD1171">
        <f t="shared" si="458"/>
        <v>0</v>
      </c>
      <c r="AE1171">
        <f t="shared" si="459"/>
        <v>0</v>
      </c>
      <c r="AF1171">
        <f t="shared" si="470"/>
        <v>0</v>
      </c>
      <c r="AG1171">
        <f t="shared" si="471"/>
        <v>0</v>
      </c>
      <c r="AH1171">
        <f t="shared" si="472"/>
        <v>0</v>
      </c>
      <c r="AI1171">
        <f t="shared" si="473"/>
        <v>0</v>
      </c>
      <c r="AJ1171">
        <f t="shared" si="474"/>
        <v>0</v>
      </c>
    </row>
    <row r="1172" spans="5:36" x14ac:dyDescent="0.2">
      <c r="E1172">
        <f t="shared" si="460"/>
        <v>0</v>
      </c>
      <c r="F1172">
        <f t="shared" si="450"/>
        <v>0</v>
      </c>
      <c r="G1172">
        <f t="shared" si="451"/>
        <v>0</v>
      </c>
      <c r="H1172">
        <f t="shared" si="452"/>
        <v>0</v>
      </c>
      <c r="I1172">
        <f t="shared" si="461"/>
        <v>0</v>
      </c>
      <c r="J1172">
        <f t="shared" si="462"/>
        <v>0</v>
      </c>
      <c r="K1172">
        <f t="shared" si="463"/>
        <v>0</v>
      </c>
      <c r="L1172">
        <f t="shared" si="464"/>
        <v>0</v>
      </c>
      <c r="M1172">
        <f t="shared" si="465"/>
        <v>0</v>
      </c>
      <c r="N1172">
        <f t="shared" si="466"/>
        <v>0</v>
      </c>
      <c r="O1172">
        <f>IF($B$14,_xlfn.IFNA(INDEX(תמותה!$A$1:$E$121,MATCH(F1172,תמותה!$A$1:A$121,0),IF($B$9="זכר",2,4)),1),0)</f>
        <v>0</v>
      </c>
      <c r="P1172">
        <f>IF($B$14,_xlfn.IFNA(INDEX('שיפור תמותה'!$A$1:$E$8743,MATCH(F1172&amp;G1172,'שיפור תמותה'!$C$1:$C$8743,0),IF($B$9="זכר",4,5)),1),0)</f>
        <v>0</v>
      </c>
      <c r="Q1172">
        <f>IF($B$14,_xlfn.IFNA(INDEX('שיפור תמותה'!$A$1:$E$8743,MATCH(F1172&amp;G1172-1,'שיפור תמותה'!$C$1:$C$8743,0),IF($B$9="זכר",4,5)),1),0)</f>
        <v>0</v>
      </c>
      <c r="R1172">
        <f t="shared" si="453"/>
        <v>0</v>
      </c>
      <c r="S1172">
        <f t="shared" si="454"/>
        <v>0</v>
      </c>
      <c r="T1172">
        <f t="shared" si="467"/>
        <v>0</v>
      </c>
      <c r="U1172">
        <f t="shared" si="455"/>
        <v>0</v>
      </c>
      <c r="V1172">
        <f t="shared" si="456"/>
        <v>0</v>
      </c>
      <c r="W1172">
        <f t="shared" si="468"/>
        <v>0</v>
      </c>
      <c r="X1172">
        <f>IF($B$15,_xlfn.IFNA(INDEX(תמותה!$A$1:$E$121,MATCH(U1172,תמותה!$A$1:A$121,0),IF($B$11="זכר",2,4)),1),0)</f>
        <v>0</v>
      </c>
      <c r="Y1172">
        <f>IF($B$15,_xlfn.IFNA(INDEX('שיפור תמותה'!$A$1:$E$8743,MATCH(U1172&amp;V1172,'שיפור תמותה'!$C$1:$C$8743,0),IF($B$11="זכר",4,5)),1),0)</f>
        <v>0</v>
      </c>
      <c r="Z1172">
        <f>IF($B$15,_xlfn.IFNA(INDEX('שיפור תמותה'!$A$1:$E$8743,MATCH(U1172&amp;V1172-1,'שיפור תמותה'!$C$1:$C$8743,0),IF($B$11="זכר",4,5)),1),0)</f>
        <v>0</v>
      </c>
      <c r="AA1172">
        <f t="shared" si="457"/>
        <v>0</v>
      </c>
      <c r="AB1172">
        <f t="shared" si="469"/>
        <v>0</v>
      </c>
      <c r="AC1172">
        <f>IF($B$15,_xlfn.IFNA(INDEX(תמותה!$A$1:$E$121,MATCH(U1172,תמותה!$A$1:A$121,0),IF($B$11="זכר",3,5)),1),0)</f>
        <v>0</v>
      </c>
      <c r="AD1172">
        <f t="shared" si="458"/>
        <v>0</v>
      </c>
      <c r="AE1172">
        <f t="shared" si="459"/>
        <v>0</v>
      </c>
      <c r="AF1172">
        <f t="shared" si="470"/>
        <v>0</v>
      </c>
      <c r="AG1172">
        <f t="shared" si="471"/>
        <v>0</v>
      </c>
      <c r="AH1172">
        <f t="shared" si="472"/>
        <v>0</v>
      </c>
      <c r="AI1172">
        <f t="shared" si="473"/>
        <v>0</v>
      </c>
      <c r="AJ1172">
        <f t="shared" si="474"/>
        <v>0</v>
      </c>
    </row>
    <row r="1173" spans="5:36" x14ac:dyDescent="0.2">
      <c r="E1173">
        <f t="shared" si="460"/>
        <v>0</v>
      </c>
      <c r="F1173">
        <f t="shared" si="450"/>
        <v>0</v>
      </c>
      <c r="G1173">
        <f t="shared" si="451"/>
        <v>0</v>
      </c>
      <c r="H1173">
        <f t="shared" si="452"/>
        <v>0</v>
      </c>
      <c r="I1173">
        <f t="shared" si="461"/>
        <v>0</v>
      </c>
      <c r="J1173">
        <f t="shared" si="462"/>
        <v>0</v>
      </c>
      <c r="K1173">
        <f t="shared" si="463"/>
        <v>0</v>
      </c>
      <c r="L1173">
        <f t="shared" si="464"/>
        <v>0</v>
      </c>
      <c r="M1173">
        <f t="shared" si="465"/>
        <v>0</v>
      </c>
      <c r="N1173">
        <f t="shared" si="466"/>
        <v>0</v>
      </c>
      <c r="O1173">
        <f>IF($B$14,_xlfn.IFNA(INDEX(תמותה!$A$1:$E$121,MATCH(F1173,תמותה!$A$1:A$121,0),IF($B$9="זכר",2,4)),1),0)</f>
        <v>0</v>
      </c>
      <c r="P1173">
        <f>IF($B$14,_xlfn.IFNA(INDEX('שיפור תמותה'!$A$1:$E$8743,MATCH(F1173&amp;G1173,'שיפור תמותה'!$C$1:$C$8743,0),IF($B$9="זכר",4,5)),1),0)</f>
        <v>0</v>
      </c>
      <c r="Q1173">
        <f>IF($B$14,_xlfn.IFNA(INDEX('שיפור תמותה'!$A$1:$E$8743,MATCH(F1173&amp;G1173-1,'שיפור תמותה'!$C$1:$C$8743,0),IF($B$9="זכר",4,5)),1),0)</f>
        <v>0</v>
      </c>
      <c r="R1173">
        <f t="shared" si="453"/>
        <v>0</v>
      </c>
      <c r="S1173">
        <f t="shared" si="454"/>
        <v>0</v>
      </c>
      <c r="T1173">
        <f t="shared" si="467"/>
        <v>0</v>
      </c>
      <c r="U1173">
        <f t="shared" si="455"/>
        <v>0</v>
      </c>
      <c r="V1173">
        <f t="shared" si="456"/>
        <v>0</v>
      </c>
      <c r="W1173">
        <f t="shared" si="468"/>
        <v>0</v>
      </c>
      <c r="X1173">
        <f>IF($B$15,_xlfn.IFNA(INDEX(תמותה!$A$1:$E$121,MATCH(U1173,תמותה!$A$1:A$121,0),IF($B$11="זכר",2,4)),1),0)</f>
        <v>0</v>
      </c>
      <c r="Y1173">
        <f>IF($B$15,_xlfn.IFNA(INDEX('שיפור תמותה'!$A$1:$E$8743,MATCH(U1173&amp;V1173,'שיפור תמותה'!$C$1:$C$8743,0),IF($B$11="זכר",4,5)),1),0)</f>
        <v>0</v>
      </c>
      <c r="Z1173">
        <f>IF($B$15,_xlfn.IFNA(INDEX('שיפור תמותה'!$A$1:$E$8743,MATCH(U1173&amp;V1173-1,'שיפור תמותה'!$C$1:$C$8743,0),IF($B$11="זכר",4,5)),1),0)</f>
        <v>0</v>
      </c>
      <c r="AA1173">
        <f t="shared" si="457"/>
        <v>0</v>
      </c>
      <c r="AB1173">
        <f t="shared" si="469"/>
        <v>0</v>
      </c>
      <c r="AC1173">
        <f>IF($B$15,_xlfn.IFNA(INDEX(תמותה!$A$1:$E$121,MATCH(U1173,תמותה!$A$1:A$121,0),IF($B$11="זכר",3,5)),1),0)</f>
        <v>0</v>
      </c>
      <c r="AD1173">
        <f t="shared" si="458"/>
        <v>0</v>
      </c>
      <c r="AE1173">
        <f t="shared" si="459"/>
        <v>0</v>
      </c>
      <c r="AF1173">
        <f t="shared" si="470"/>
        <v>0</v>
      </c>
      <c r="AG1173">
        <f t="shared" si="471"/>
        <v>0</v>
      </c>
      <c r="AH1173">
        <f t="shared" si="472"/>
        <v>0</v>
      </c>
      <c r="AI1173">
        <f t="shared" si="473"/>
        <v>0</v>
      </c>
      <c r="AJ1173">
        <f t="shared" si="474"/>
        <v>0</v>
      </c>
    </row>
    <row r="1174" spans="5:36" x14ac:dyDescent="0.2">
      <c r="E1174">
        <f t="shared" si="460"/>
        <v>0</v>
      </c>
      <c r="F1174">
        <f t="shared" si="450"/>
        <v>0</v>
      </c>
      <c r="G1174">
        <f t="shared" si="451"/>
        <v>0</v>
      </c>
      <c r="H1174">
        <f t="shared" si="452"/>
        <v>0</v>
      </c>
      <c r="I1174">
        <f t="shared" si="461"/>
        <v>0</v>
      </c>
      <c r="J1174">
        <f t="shared" si="462"/>
        <v>0</v>
      </c>
      <c r="K1174">
        <f t="shared" si="463"/>
        <v>0</v>
      </c>
      <c r="L1174">
        <f t="shared" si="464"/>
        <v>0</v>
      </c>
      <c r="M1174">
        <f t="shared" si="465"/>
        <v>0</v>
      </c>
      <c r="N1174">
        <f t="shared" si="466"/>
        <v>0</v>
      </c>
      <c r="O1174">
        <f>IF($B$14,_xlfn.IFNA(INDEX(תמותה!$A$1:$E$121,MATCH(F1174,תמותה!$A$1:A$121,0),IF($B$9="זכר",2,4)),1),0)</f>
        <v>0</v>
      </c>
      <c r="P1174">
        <f>IF($B$14,_xlfn.IFNA(INDEX('שיפור תמותה'!$A$1:$E$8743,MATCH(F1174&amp;G1174,'שיפור תמותה'!$C$1:$C$8743,0),IF($B$9="זכר",4,5)),1),0)</f>
        <v>0</v>
      </c>
      <c r="Q1174">
        <f>IF($B$14,_xlfn.IFNA(INDEX('שיפור תמותה'!$A$1:$E$8743,MATCH(F1174&amp;G1174-1,'שיפור תמותה'!$C$1:$C$8743,0),IF($B$9="זכר",4,5)),1),0)</f>
        <v>0</v>
      </c>
      <c r="R1174">
        <f t="shared" si="453"/>
        <v>0</v>
      </c>
      <c r="S1174">
        <f t="shared" si="454"/>
        <v>0</v>
      </c>
      <c r="T1174">
        <f t="shared" si="467"/>
        <v>0</v>
      </c>
      <c r="U1174">
        <f t="shared" si="455"/>
        <v>0</v>
      </c>
      <c r="V1174">
        <f t="shared" si="456"/>
        <v>0</v>
      </c>
      <c r="W1174">
        <f t="shared" si="468"/>
        <v>0</v>
      </c>
      <c r="X1174">
        <f>IF($B$15,_xlfn.IFNA(INDEX(תמותה!$A$1:$E$121,MATCH(U1174,תמותה!$A$1:A$121,0),IF($B$11="זכר",2,4)),1),0)</f>
        <v>0</v>
      </c>
      <c r="Y1174">
        <f>IF($B$15,_xlfn.IFNA(INDEX('שיפור תמותה'!$A$1:$E$8743,MATCH(U1174&amp;V1174,'שיפור תמותה'!$C$1:$C$8743,0),IF($B$11="זכר",4,5)),1),0)</f>
        <v>0</v>
      </c>
      <c r="Z1174">
        <f>IF($B$15,_xlfn.IFNA(INDEX('שיפור תמותה'!$A$1:$E$8743,MATCH(U1174&amp;V1174-1,'שיפור תמותה'!$C$1:$C$8743,0),IF($B$11="זכר",4,5)),1),0)</f>
        <v>0</v>
      </c>
      <c r="AA1174">
        <f t="shared" si="457"/>
        <v>0</v>
      </c>
      <c r="AB1174">
        <f t="shared" si="469"/>
        <v>0</v>
      </c>
      <c r="AC1174">
        <f>IF($B$15,_xlfn.IFNA(INDEX(תמותה!$A$1:$E$121,MATCH(U1174,תמותה!$A$1:A$121,0),IF($B$11="זכר",3,5)),1),0)</f>
        <v>0</v>
      </c>
      <c r="AD1174">
        <f t="shared" si="458"/>
        <v>0</v>
      </c>
      <c r="AE1174">
        <f t="shared" si="459"/>
        <v>0</v>
      </c>
      <c r="AF1174">
        <f t="shared" si="470"/>
        <v>0</v>
      </c>
      <c r="AG1174">
        <f t="shared" si="471"/>
        <v>0</v>
      </c>
      <c r="AH1174">
        <f t="shared" si="472"/>
        <v>0</v>
      </c>
      <c r="AI1174">
        <f t="shared" si="473"/>
        <v>0</v>
      </c>
      <c r="AJ1174">
        <f t="shared" si="474"/>
        <v>0</v>
      </c>
    </row>
    <row r="1175" spans="5:36" x14ac:dyDescent="0.2">
      <c r="E1175">
        <f t="shared" si="460"/>
        <v>0</v>
      </c>
      <c r="F1175">
        <f t="shared" si="450"/>
        <v>0</v>
      </c>
      <c r="G1175">
        <f t="shared" si="451"/>
        <v>0</v>
      </c>
      <c r="H1175">
        <f t="shared" si="452"/>
        <v>0</v>
      </c>
      <c r="I1175">
        <f t="shared" si="461"/>
        <v>0</v>
      </c>
      <c r="J1175">
        <f t="shared" si="462"/>
        <v>0</v>
      </c>
      <c r="K1175">
        <f t="shared" si="463"/>
        <v>0</v>
      </c>
      <c r="L1175">
        <f t="shared" si="464"/>
        <v>0</v>
      </c>
      <c r="M1175">
        <f t="shared" si="465"/>
        <v>0</v>
      </c>
      <c r="N1175">
        <f t="shared" si="466"/>
        <v>0</v>
      </c>
      <c r="O1175">
        <f>IF($B$14,_xlfn.IFNA(INDEX(תמותה!$A$1:$E$121,MATCH(F1175,תמותה!$A$1:A$121,0),IF($B$9="זכר",2,4)),1),0)</f>
        <v>0</v>
      </c>
      <c r="P1175">
        <f>IF($B$14,_xlfn.IFNA(INDEX('שיפור תמותה'!$A$1:$E$8743,MATCH(F1175&amp;G1175,'שיפור תמותה'!$C$1:$C$8743,0),IF($B$9="זכר",4,5)),1),0)</f>
        <v>0</v>
      </c>
      <c r="Q1175">
        <f>IF($B$14,_xlfn.IFNA(INDEX('שיפור תמותה'!$A$1:$E$8743,MATCH(F1175&amp;G1175-1,'שיפור תמותה'!$C$1:$C$8743,0),IF($B$9="זכר",4,5)),1),0)</f>
        <v>0</v>
      </c>
      <c r="R1175">
        <f t="shared" si="453"/>
        <v>0</v>
      </c>
      <c r="S1175">
        <f t="shared" si="454"/>
        <v>0</v>
      </c>
      <c r="T1175">
        <f t="shared" si="467"/>
        <v>0</v>
      </c>
      <c r="U1175">
        <f t="shared" si="455"/>
        <v>0</v>
      </c>
      <c r="V1175">
        <f t="shared" si="456"/>
        <v>0</v>
      </c>
      <c r="W1175">
        <f t="shared" si="468"/>
        <v>0</v>
      </c>
      <c r="X1175">
        <f>IF($B$15,_xlfn.IFNA(INDEX(תמותה!$A$1:$E$121,MATCH(U1175,תמותה!$A$1:A$121,0),IF($B$11="זכר",2,4)),1),0)</f>
        <v>0</v>
      </c>
      <c r="Y1175">
        <f>IF($B$15,_xlfn.IFNA(INDEX('שיפור תמותה'!$A$1:$E$8743,MATCH(U1175&amp;V1175,'שיפור תמותה'!$C$1:$C$8743,0),IF($B$11="זכר",4,5)),1),0)</f>
        <v>0</v>
      </c>
      <c r="Z1175">
        <f>IF($B$15,_xlfn.IFNA(INDEX('שיפור תמותה'!$A$1:$E$8743,MATCH(U1175&amp;V1175-1,'שיפור תמותה'!$C$1:$C$8743,0),IF($B$11="זכר",4,5)),1),0)</f>
        <v>0</v>
      </c>
      <c r="AA1175">
        <f t="shared" si="457"/>
        <v>0</v>
      </c>
      <c r="AB1175">
        <f t="shared" si="469"/>
        <v>0</v>
      </c>
      <c r="AC1175">
        <f>IF($B$15,_xlfn.IFNA(INDEX(תמותה!$A$1:$E$121,MATCH(U1175,תמותה!$A$1:A$121,0),IF($B$11="זכר",3,5)),1),0)</f>
        <v>0</v>
      </c>
      <c r="AD1175">
        <f t="shared" si="458"/>
        <v>0</v>
      </c>
      <c r="AE1175">
        <f t="shared" si="459"/>
        <v>0</v>
      </c>
      <c r="AF1175">
        <f t="shared" si="470"/>
        <v>0</v>
      </c>
      <c r="AG1175">
        <f t="shared" si="471"/>
        <v>0</v>
      </c>
      <c r="AH1175">
        <f t="shared" si="472"/>
        <v>0</v>
      </c>
      <c r="AI1175">
        <f t="shared" si="473"/>
        <v>0</v>
      </c>
      <c r="AJ1175">
        <f t="shared" si="474"/>
        <v>0</v>
      </c>
    </row>
    <row r="1176" spans="5:36" x14ac:dyDescent="0.2">
      <c r="E1176">
        <f t="shared" si="460"/>
        <v>0</v>
      </c>
      <c r="F1176">
        <f t="shared" si="450"/>
        <v>0</v>
      </c>
      <c r="G1176">
        <f t="shared" si="451"/>
        <v>0</v>
      </c>
      <c r="H1176">
        <f t="shared" si="452"/>
        <v>0</v>
      </c>
      <c r="I1176">
        <f t="shared" si="461"/>
        <v>0</v>
      </c>
      <c r="J1176">
        <f t="shared" si="462"/>
        <v>0</v>
      </c>
      <c r="K1176">
        <f t="shared" si="463"/>
        <v>0</v>
      </c>
      <c r="L1176">
        <f t="shared" si="464"/>
        <v>0</v>
      </c>
      <c r="M1176">
        <f t="shared" si="465"/>
        <v>0</v>
      </c>
      <c r="N1176">
        <f t="shared" si="466"/>
        <v>0</v>
      </c>
      <c r="O1176">
        <f>IF($B$14,_xlfn.IFNA(INDEX(תמותה!$A$1:$E$121,MATCH(F1176,תמותה!$A$1:A$121,0),IF($B$9="זכר",2,4)),1),0)</f>
        <v>0</v>
      </c>
      <c r="P1176">
        <f>IF($B$14,_xlfn.IFNA(INDEX('שיפור תמותה'!$A$1:$E$8743,MATCH(F1176&amp;G1176,'שיפור תמותה'!$C$1:$C$8743,0),IF($B$9="זכר",4,5)),1),0)</f>
        <v>0</v>
      </c>
      <c r="Q1176">
        <f>IF($B$14,_xlfn.IFNA(INDEX('שיפור תמותה'!$A$1:$E$8743,MATCH(F1176&amp;G1176-1,'שיפור תמותה'!$C$1:$C$8743,0),IF($B$9="זכר",4,5)),1),0)</f>
        <v>0</v>
      </c>
      <c r="R1176">
        <f t="shared" si="453"/>
        <v>0</v>
      </c>
      <c r="S1176">
        <f t="shared" si="454"/>
        <v>0</v>
      </c>
      <c r="T1176">
        <f t="shared" si="467"/>
        <v>0</v>
      </c>
      <c r="U1176">
        <f t="shared" si="455"/>
        <v>0</v>
      </c>
      <c r="V1176">
        <f t="shared" si="456"/>
        <v>0</v>
      </c>
      <c r="W1176">
        <f t="shared" si="468"/>
        <v>0</v>
      </c>
      <c r="X1176">
        <f>IF($B$15,_xlfn.IFNA(INDEX(תמותה!$A$1:$E$121,MATCH(U1176,תמותה!$A$1:A$121,0),IF($B$11="זכר",2,4)),1),0)</f>
        <v>0</v>
      </c>
      <c r="Y1176">
        <f>IF($B$15,_xlfn.IFNA(INDEX('שיפור תמותה'!$A$1:$E$8743,MATCH(U1176&amp;V1176,'שיפור תמותה'!$C$1:$C$8743,0),IF($B$11="זכר",4,5)),1),0)</f>
        <v>0</v>
      </c>
      <c r="Z1176">
        <f>IF($B$15,_xlfn.IFNA(INDEX('שיפור תמותה'!$A$1:$E$8743,MATCH(U1176&amp;V1176-1,'שיפור תמותה'!$C$1:$C$8743,0),IF($B$11="זכר",4,5)),1),0)</f>
        <v>0</v>
      </c>
      <c r="AA1176">
        <f t="shared" si="457"/>
        <v>0</v>
      </c>
      <c r="AB1176">
        <f t="shared" si="469"/>
        <v>0</v>
      </c>
      <c r="AC1176">
        <f>IF($B$15,_xlfn.IFNA(INDEX(תמותה!$A$1:$E$121,MATCH(U1176,תמותה!$A$1:A$121,0),IF($B$11="זכר",3,5)),1),0)</f>
        <v>0</v>
      </c>
      <c r="AD1176">
        <f t="shared" si="458"/>
        <v>0</v>
      </c>
      <c r="AE1176">
        <f t="shared" si="459"/>
        <v>0</v>
      </c>
      <c r="AF1176">
        <f t="shared" si="470"/>
        <v>0</v>
      </c>
      <c r="AG1176">
        <f t="shared" si="471"/>
        <v>0</v>
      </c>
      <c r="AH1176">
        <f t="shared" si="472"/>
        <v>0</v>
      </c>
      <c r="AI1176">
        <f t="shared" si="473"/>
        <v>0</v>
      </c>
      <c r="AJ1176">
        <f t="shared" si="474"/>
        <v>0</v>
      </c>
    </row>
    <row r="1177" spans="5:36" x14ac:dyDescent="0.2">
      <c r="E1177">
        <f t="shared" si="460"/>
        <v>0</v>
      </c>
      <c r="F1177">
        <f t="shared" si="450"/>
        <v>0</v>
      </c>
      <c r="G1177">
        <f t="shared" si="451"/>
        <v>0</v>
      </c>
      <c r="H1177">
        <f t="shared" si="452"/>
        <v>0</v>
      </c>
      <c r="I1177">
        <f t="shared" si="461"/>
        <v>0</v>
      </c>
      <c r="J1177">
        <f t="shared" si="462"/>
        <v>0</v>
      </c>
      <c r="K1177">
        <f t="shared" si="463"/>
        <v>0</v>
      </c>
      <c r="L1177">
        <f t="shared" si="464"/>
        <v>0</v>
      </c>
      <c r="M1177">
        <f t="shared" si="465"/>
        <v>0</v>
      </c>
      <c r="N1177">
        <f t="shared" si="466"/>
        <v>0</v>
      </c>
      <c r="O1177">
        <f>IF($B$14,_xlfn.IFNA(INDEX(תמותה!$A$1:$E$121,MATCH(F1177,תמותה!$A$1:A$121,0),IF($B$9="זכר",2,4)),1),0)</f>
        <v>0</v>
      </c>
      <c r="P1177">
        <f>IF($B$14,_xlfn.IFNA(INDEX('שיפור תמותה'!$A$1:$E$8743,MATCH(F1177&amp;G1177,'שיפור תמותה'!$C$1:$C$8743,0),IF($B$9="זכר",4,5)),1),0)</f>
        <v>0</v>
      </c>
      <c r="Q1177">
        <f>IF($B$14,_xlfn.IFNA(INDEX('שיפור תמותה'!$A$1:$E$8743,MATCH(F1177&amp;G1177-1,'שיפור תמותה'!$C$1:$C$8743,0),IF($B$9="זכר",4,5)),1),0)</f>
        <v>0</v>
      </c>
      <c r="R1177">
        <f t="shared" si="453"/>
        <v>0</v>
      </c>
      <c r="S1177">
        <f t="shared" si="454"/>
        <v>0</v>
      </c>
      <c r="T1177">
        <f t="shared" si="467"/>
        <v>0</v>
      </c>
      <c r="U1177">
        <f t="shared" si="455"/>
        <v>0</v>
      </c>
      <c r="V1177">
        <f t="shared" si="456"/>
        <v>0</v>
      </c>
      <c r="W1177">
        <f t="shared" si="468"/>
        <v>0</v>
      </c>
      <c r="X1177">
        <f>IF($B$15,_xlfn.IFNA(INDEX(תמותה!$A$1:$E$121,MATCH(U1177,תמותה!$A$1:A$121,0),IF($B$11="זכר",2,4)),1),0)</f>
        <v>0</v>
      </c>
      <c r="Y1177">
        <f>IF($B$15,_xlfn.IFNA(INDEX('שיפור תמותה'!$A$1:$E$8743,MATCH(U1177&amp;V1177,'שיפור תמותה'!$C$1:$C$8743,0),IF($B$11="זכר",4,5)),1),0)</f>
        <v>0</v>
      </c>
      <c r="Z1177">
        <f>IF($B$15,_xlfn.IFNA(INDEX('שיפור תמותה'!$A$1:$E$8743,MATCH(U1177&amp;V1177-1,'שיפור תמותה'!$C$1:$C$8743,0),IF($B$11="זכר",4,5)),1),0)</f>
        <v>0</v>
      </c>
      <c r="AA1177">
        <f t="shared" si="457"/>
        <v>0</v>
      </c>
      <c r="AB1177">
        <f t="shared" si="469"/>
        <v>0</v>
      </c>
      <c r="AC1177">
        <f>IF($B$15,_xlfn.IFNA(INDEX(תמותה!$A$1:$E$121,MATCH(U1177,תמותה!$A$1:A$121,0),IF($B$11="זכר",3,5)),1),0)</f>
        <v>0</v>
      </c>
      <c r="AD1177">
        <f t="shared" si="458"/>
        <v>0</v>
      </c>
      <c r="AE1177">
        <f t="shared" si="459"/>
        <v>0</v>
      </c>
      <c r="AF1177">
        <f t="shared" si="470"/>
        <v>0</v>
      </c>
      <c r="AG1177">
        <f t="shared" si="471"/>
        <v>0</v>
      </c>
      <c r="AH1177">
        <f t="shared" si="472"/>
        <v>0</v>
      </c>
      <c r="AI1177">
        <f t="shared" si="473"/>
        <v>0</v>
      </c>
      <c r="AJ1177">
        <f t="shared" si="474"/>
        <v>0</v>
      </c>
    </row>
    <row r="1178" spans="5:36" x14ac:dyDescent="0.2">
      <c r="E1178">
        <f t="shared" si="460"/>
        <v>0</v>
      </c>
      <c r="F1178">
        <f t="shared" si="450"/>
        <v>0</v>
      </c>
      <c r="G1178">
        <f t="shared" si="451"/>
        <v>0</v>
      </c>
      <c r="H1178">
        <f t="shared" si="452"/>
        <v>0</v>
      </c>
      <c r="I1178">
        <f t="shared" si="461"/>
        <v>0</v>
      </c>
      <c r="J1178">
        <f t="shared" si="462"/>
        <v>0</v>
      </c>
      <c r="K1178">
        <f t="shared" si="463"/>
        <v>0</v>
      </c>
      <c r="L1178">
        <f t="shared" si="464"/>
        <v>0</v>
      </c>
      <c r="M1178">
        <f t="shared" si="465"/>
        <v>0</v>
      </c>
      <c r="N1178">
        <f t="shared" si="466"/>
        <v>0</v>
      </c>
      <c r="O1178">
        <f>IF($B$14,_xlfn.IFNA(INDEX(תמותה!$A$1:$E$121,MATCH(F1178,תמותה!$A$1:A$121,0),IF($B$9="זכר",2,4)),1),0)</f>
        <v>0</v>
      </c>
      <c r="P1178">
        <f>IF($B$14,_xlfn.IFNA(INDEX('שיפור תמותה'!$A$1:$E$8743,MATCH(F1178&amp;G1178,'שיפור תמותה'!$C$1:$C$8743,0),IF($B$9="זכר",4,5)),1),0)</f>
        <v>0</v>
      </c>
      <c r="Q1178">
        <f>IF($B$14,_xlfn.IFNA(INDEX('שיפור תמותה'!$A$1:$E$8743,MATCH(F1178&amp;G1178-1,'שיפור תמותה'!$C$1:$C$8743,0),IF($B$9="זכר",4,5)),1),0)</f>
        <v>0</v>
      </c>
      <c r="R1178">
        <f t="shared" si="453"/>
        <v>0</v>
      </c>
      <c r="S1178">
        <f t="shared" si="454"/>
        <v>0</v>
      </c>
      <c r="T1178">
        <f t="shared" si="467"/>
        <v>0</v>
      </c>
      <c r="U1178">
        <f t="shared" si="455"/>
        <v>0</v>
      </c>
      <c r="V1178">
        <f t="shared" si="456"/>
        <v>0</v>
      </c>
      <c r="W1178">
        <f t="shared" si="468"/>
        <v>0</v>
      </c>
      <c r="X1178">
        <f>IF($B$15,_xlfn.IFNA(INDEX(תמותה!$A$1:$E$121,MATCH(U1178,תמותה!$A$1:A$121,0),IF($B$11="זכר",2,4)),1),0)</f>
        <v>0</v>
      </c>
      <c r="Y1178">
        <f>IF($B$15,_xlfn.IFNA(INDEX('שיפור תמותה'!$A$1:$E$8743,MATCH(U1178&amp;V1178,'שיפור תמותה'!$C$1:$C$8743,0),IF($B$11="זכר",4,5)),1),0)</f>
        <v>0</v>
      </c>
      <c r="Z1178">
        <f>IF($B$15,_xlfn.IFNA(INDEX('שיפור תמותה'!$A$1:$E$8743,MATCH(U1178&amp;V1178-1,'שיפור תמותה'!$C$1:$C$8743,0),IF($B$11="זכר",4,5)),1),0)</f>
        <v>0</v>
      </c>
      <c r="AA1178">
        <f t="shared" si="457"/>
        <v>0</v>
      </c>
      <c r="AB1178">
        <f t="shared" si="469"/>
        <v>0</v>
      </c>
      <c r="AC1178">
        <f>IF($B$15,_xlfn.IFNA(INDEX(תמותה!$A$1:$E$121,MATCH(U1178,תמותה!$A$1:A$121,0),IF($B$11="זכר",3,5)),1),0)</f>
        <v>0</v>
      </c>
      <c r="AD1178">
        <f t="shared" si="458"/>
        <v>0</v>
      </c>
      <c r="AE1178">
        <f t="shared" si="459"/>
        <v>0</v>
      </c>
      <c r="AF1178">
        <f t="shared" si="470"/>
        <v>0</v>
      </c>
      <c r="AG1178">
        <f t="shared" si="471"/>
        <v>0</v>
      </c>
      <c r="AH1178">
        <f t="shared" si="472"/>
        <v>0</v>
      </c>
      <c r="AI1178">
        <f t="shared" si="473"/>
        <v>0</v>
      </c>
      <c r="AJ1178">
        <f t="shared" si="474"/>
        <v>0</v>
      </c>
    </row>
    <row r="1179" spans="5:36" x14ac:dyDescent="0.2">
      <c r="E1179">
        <f t="shared" si="460"/>
        <v>0</v>
      </c>
      <c r="F1179">
        <f t="shared" si="450"/>
        <v>0</v>
      </c>
      <c r="G1179">
        <f t="shared" si="451"/>
        <v>0</v>
      </c>
      <c r="H1179">
        <f t="shared" si="452"/>
        <v>0</v>
      </c>
      <c r="I1179">
        <f t="shared" si="461"/>
        <v>0</v>
      </c>
      <c r="J1179">
        <f t="shared" si="462"/>
        <v>0</v>
      </c>
      <c r="K1179">
        <f t="shared" si="463"/>
        <v>0</v>
      </c>
      <c r="L1179">
        <f t="shared" si="464"/>
        <v>0</v>
      </c>
      <c r="M1179">
        <f t="shared" si="465"/>
        <v>0</v>
      </c>
      <c r="N1179">
        <f t="shared" si="466"/>
        <v>0</v>
      </c>
      <c r="O1179">
        <f>IF($B$14,_xlfn.IFNA(INDEX(תמותה!$A$1:$E$121,MATCH(F1179,תמותה!$A$1:A$121,0),IF($B$9="זכר",2,4)),1),0)</f>
        <v>0</v>
      </c>
      <c r="P1179">
        <f>IF($B$14,_xlfn.IFNA(INDEX('שיפור תמותה'!$A$1:$E$8743,MATCH(F1179&amp;G1179,'שיפור תמותה'!$C$1:$C$8743,0),IF($B$9="זכר",4,5)),1),0)</f>
        <v>0</v>
      </c>
      <c r="Q1179">
        <f>IF($B$14,_xlfn.IFNA(INDEX('שיפור תמותה'!$A$1:$E$8743,MATCH(F1179&amp;G1179-1,'שיפור תמותה'!$C$1:$C$8743,0),IF($B$9="זכר",4,5)),1),0)</f>
        <v>0</v>
      </c>
      <c r="R1179">
        <f t="shared" si="453"/>
        <v>0</v>
      </c>
      <c r="S1179">
        <f t="shared" si="454"/>
        <v>0</v>
      </c>
      <c r="T1179">
        <f t="shared" si="467"/>
        <v>0</v>
      </c>
      <c r="U1179">
        <f t="shared" si="455"/>
        <v>0</v>
      </c>
      <c r="V1179">
        <f t="shared" si="456"/>
        <v>0</v>
      </c>
      <c r="W1179">
        <f t="shared" si="468"/>
        <v>0</v>
      </c>
      <c r="X1179">
        <f>IF($B$15,_xlfn.IFNA(INDEX(תמותה!$A$1:$E$121,MATCH(U1179,תמותה!$A$1:A$121,0),IF($B$11="זכר",2,4)),1),0)</f>
        <v>0</v>
      </c>
      <c r="Y1179">
        <f>IF($B$15,_xlfn.IFNA(INDEX('שיפור תמותה'!$A$1:$E$8743,MATCH(U1179&amp;V1179,'שיפור תמותה'!$C$1:$C$8743,0),IF($B$11="זכר",4,5)),1),0)</f>
        <v>0</v>
      </c>
      <c r="Z1179">
        <f>IF($B$15,_xlfn.IFNA(INDEX('שיפור תמותה'!$A$1:$E$8743,MATCH(U1179&amp;V1179-1,'שיפור תמותה'!$C$1:$C$8743,0),IF($B$11="זכר",4,5)),1),0)</f>
        <v>0</v>
      </c>
      <c r="AA1179">
        <f t="shared" si="457"/>
        <v>0</v>
      </c>
      <c r="AB1179">
        <f t="shared" si="469"/>
        <v>0</v>
      </c>
      <c r="AC1179">
        <f>IF($B$15,_xlfn.IFNA(INDEX(תמותה!$A$1:$E$121,MATCH(U1179,תמותה!$A$1:A$121,0),IF($B$11="זכר",3,5)),1),0)</f>
        <v>0</v>
      </c>
      <c r="AD1179">
        <f t="shared" si="458"/>
        <v>0</v>
      </c>
      <c r="AE1179">
        <f t="shared" si="459"/>
        <v>0</v>
      </c>
      <c r="AF1179">
        <f t="shared" si="470"/>
        <v>0</v>
      </c>
      <c r="AG1179">
        <f t="shared" si="471"/>
        <v>0</v>
      </c>
      <c r="AH1179">
        <f t="shared" si="472"/>
        <v>0</v>
      </c>
      <c r="AI1179">
        <f t="shared" si="473"/>
        <v>0</v>
      </c>
      <c r="AJ1179">
        <f t="shared" si="474"/>
        <v>0</v>
      </c>
    </row>
    <row r="1180" spans="5:36" x14ac:dyDescent="0.2">
      <c r="E1180">
        <f t="shared" si="460"/>
        <v>0</v>
      </c>
      <c r="F1180">
        <f t="shared" si="450"/>
        <v>0</v>
      </c>
      <c r="G1180">
        <f t="shared" si="451"/>
        <v>0</v>
      </c>
      <c r="H1180">
        <f t="shared" si="452"/>
        <v>0</v>
      </c>
      <c r="I1180">
        <f t="shared" si="461"/>
        <v>0</v>
      </c>
      <c r="J1180">
        <f t="shared" si="462"/>
        <v>0</v>
      </c>
      <c r="K1180">
        <f t="shared" si="463"/>
        <v>0</v>
      </c>
      <c r="L1180">
        <f t="shared" si="464"/>
        <v>0</v>
      </c>
      <c r="M1180">
        <f t="shared" si="465"/>
        <v>0</v>
      </c>
      <c r="N1180">
        <f t="shared" si="466"/>
        <v>0</v>
      </c>
      <c r="O1180">
        <f>IF($B$14,_xlfn.IFNA(INDEX(תמותה!$A$1:$E$121,MATCH(F1180,תמותה!$A$1:A$121,0),IF($B$9="זכר",2,4)),1),0)</f>
        <v>0</v>
      </c>
      <c r="P1180">
        <f>IF($B$14,_xlfn.IFNA(INDEX('שיפור תמותה'!$A$1:$E$8743,MATCH(F1180&amp;G1180,'שיפור תמותה'!$C$1:$C$8743,0),IF($B$9="זכר",4,5)),1),0)</f>
        <v>0</v>
      </c>
      <c r="Q1180">
        <f>IF($B$14,_xlfn.IFNA(INDEX('שיפור תמותה'!$A$1:$E$8743,MATCH(F1180&amp;G1180-1,'שיפור תמותה'!$C$1:$C$8743,0),IF($B$9="זכר",4,5)),1),0)</f>
        <v>0</v>
      </c>
      <c r="R1180">
        <f t="shared" si="453"/>
        <v>0</v>
      </c>
      <c r="S1180">
        <f t="shared" si="454"/>
        <v>0</v>
      </c>
      <c r="T1180">
        <f t="shared" si="467"/>
        <v>0</v>
      </c>
      <c r="U1180">
        <f t="shared" si="455"/>
        <v>0</v>
      </c>
      <c r="V1180">
        <f t="shared" si="456"/>
        <v>0</v>
      </c>
      <c r="W1180">
        <f t="shared" si="468"/>
        <v>0</v>
      </c>
      <c r="X1180">
        <f>IF($B$15,_xlfn.IFNA(INDEX(תמותה!$A$1:$E$121,MATCH(U1180,תמותה!$A$1:A$121,0),IF($B$11="זכר",2,4)),1),0)</f>
        <v>0</v>
      </c>
      <c r="Y1180">
        <f>IF($B$15,_xlfn.IFNA(INDEX('שיפור תמותה'!$A$1:$E$8743,MATCH(U1180&amp;V1180,'שיפור תמותה'!$C$1:$C$8743,0),IF($B$11="זכר",4,5)),1),0)</f>
        <v>0</v>
      </c>
      <c r="Z1180">
        <f>IF($B$15,_xlfn.IFNA(INDEX('שיפור תמותה'!$A$1:$E$8743,MATCH(U1180&amp;V1180-1,'שיפור תמותה'!$C$1:$C$8743,0),IF($B$11="זכר",4,5)),1),0)</f>
        <v>0</v>
      </c>
      <c r="AA1180">
        <f t="shared" si="457"/>
        <v>0</v>
      </c>
      <c r="AB1180">
        <f t="shared" si="469"/>
        <v>0</v>
      </c>
      <c r="AC1180">
        <f>IF($B$15,_xlfn.IFNA(INDEX(תמותה!$A$1:$E$121,MATCH(U1180,תמותה!$A$1:A$121,0),IF($B$11="זכר",3,5)),1),0)</f>
        <v>0</v>
      </c>
      <c r="AD1180">
        <f t="shared" si="458"/>
        <v>0</v>
      </c>
      <c r="AE1180">
        <f t="shared" si="459"/>
        <v>0</v>
      </c>
      <c r="AF1180">
        <f t="shared" si="470"/>
        <v>0</v>
      </c>
      <c r="AG1180">
        <f t="shared" si="471"/>
        <v>0</v>
      </c>
      <c r="AH1180">
        <f t="shared" si="472"/>
        <v>0</v>
      </c>
      <c r="AI1180">
        <f t="shared" si="473"/>
        <v>0</v>
      </c>
      <c r="AJ1180">
        <f t="shared" si="474"/>
        <v>0</v>
      </c>
    </row>
    <row r="1181" spans="5:36" x14ac:dyDescent="0.2">
      <c r="E1181">
        <f t="shared" si="460"/>
        <v>0</v>
      </c>
      <c r="F1181">
        <f t="shared" si="450"/>
        <v>0</v>
      </c>
      <c r="G1181">
        <f t="shared" si="451"/>
        <v>0</v>
      </c>
      <c r="H1181">
        <f t="shared" si="452"/>
        <v>0</v>
      </c>
      <c r="I1181">
        <f t="shared" si="461"/>
        <v>0</v>
      </c>
      <c r="J1181">
        <f t="shared" si="462"/>
        <v>0</v>
      </c>
      <c r="K1181">
        <f t="shared" si="463"/>
        <v>0</v>
      </c>
      <c r="L1181">
        <f t="shared" si="464"/>
        <v>0</v>
      </c>
      <c r="M1181">
        <f t="shared" si="465"/>
        <v>0</v>
      </c>
      <c r="N1181">
        <f t="shared" si="466"/>
        <v>0</v>
      </c>
      <c r="O1181">
        <f>IF($B$14,_xlfn.IFNA(INDEX(תמותה!$A$1:$E$121,MATCH(F1181,תמותה!$A$1:A$121,0),IF($B$9="זכר",2,4)),1),0)</f>
        <v>0</v>
      </c>
      <c r="P1181">
        <f>IF($B$14,_xlfn.IFNA(INDEX('שיפור תמותה'!$A$1:$E$8743,MATCH(F1181&amp;G1181,'שיפור תמותה'!$C$1:$C$8743,0),IF($B$9="זכר",4,5)),1),0)</f>
        <v>0</v>
      </c>
      <c r="Q1181">
        <f>IF($B$14,_xlfn.IFNA(INDEX('שיפור תמותה'!$A$1:$E$8743,MATCH(F1181&amp;G1181-1,'שיפור תמותה'!$C$1:$C$8743,0),IF($B$9="זכר",4,5)),1),0)</f>
        <v>0</v>
      </c>
      <c r="R1181">
        <f t="shared" si="453"/>
        <v>0</v>
      </c>
      <c r="S1181">
        <f t="shared" si="454"/>
        <v>0</v>
      </c>
      <c r="T1181">
        <f t="shared" si="467"/>
        <v>0</v>
      </c>
      <c r="U1181">
        <f t="shared" si="455"/>
        <v>0</v>
      </c>
      <c r="V1181">
        <f t="shared" si="456"/>
        <v>0</v>
      </c>
      <c r="W1181">
        <f t="shared" si="468"/>
        <v>0</v>
      </c>
      <c r="X1181">
        <f>IF($B$15,_xlfn.IFNA(INDEX(תמותה!$A$1:$E$121,MATCH(U1181,תמותה!$A$1:A$121,0),IF($B$11="זכר",2,4)),1),0)</f>
        <v>0</v>
      </c>
      <c r="Y1181">
        <f>IF($B$15,_xlfn.IFNA(INDEX('שיפור תמותה'!$A$1:$E$8743,MATCH(U1181&amp;V1181,'שיפור תמותה'!$C$1:$C$8743,0),IF($B$11="זכר",4,5)),1),0)</f>
        <v>0</v>
      </c>
      <c r="Z1181">
        <f>IF($B$15,_xlfn.IFNA(INDEX('שיפור תמותה'!$A$1:$E$8743,MATCH(U1181&amp;V1181-1,'שיפור תמותה'!$C$1:$C$8743,0),IF($B$11="זכר",4,5)),1),0)</f>
        <v>0</v>
      </c>
      <c r="AA1181">
        <f t="shared" si="457"/>
        <v>0</v>
      </c>
      <c r="AB1181">
        <f t="shared" si="469"/>
        <v>0</v>
      </c>
      <c r="AC1181">
        <f>IF($B$15,_xlfn.IFNA(INDEX(תמותה!$A$1:$E$121,MATCH(U1181,תמותה!$A$1:A$121,0),IF($B$11="זכר",3,5)),1),0)</f>
        <v>0</v>
      </c>
      <c r="AD1181">
        <f t="shared" si="458"/>
        <v>0</v>
      </c>
      <c r="AE1181">
        <f t="shared" si="459"/>
        <v>0</v>
      </c>
      <c r="AF1181">
        <f t="shared" si="470"/>
        <v>0</v>
      </c>
      <c r="AG1181">
        <f t="shared" si="471"/>
        <v>0</v>
      </c>
      <c r="AH1181">
        <f t="shared" si="472"/>
        <v>0</v>
      </c>
      <c r="AI1181">
        <f t="shared" si="473"/>
        <v>0</v>
      </c>
      <c r="AJ1181">
        <f t="shared" si="474"/>
        <v>0</v>
      </c>
    </row>
    <row r="1182" spans="5:36" x14ac:dyDescent="0.2">
      <c r="E1182">
        <f t="shared" si="460"/>
        <v>0</v>
      </c>
      <c r="F1182">
        <f t="shared" si="450"/>
        <v>0</v>
      </c>
      <c r="G1182">
        <f t="shared" si="451"/>
        <v>0</v>
      </c>
      <c r="H1182">
        <f t="shared" si="452"/>
        <v>0</v>
      </c>
      <c r="I1182">
        <f t="shared" si="461"/>
        <v>0</v>
      </c>
      <c r="J1182">
        <f t="shared" si="462"/>
        <v>0</v>
      </c>
      <c r="K1182">
        <f t="shared" si="463"/>
        <v>0</v>
      </c>
      <c r="L1182">
        <f t="shared" si="464"/>
        <v>0</v>
      </c>
      <c r="M1182">
        <f t="shared" si="465"/>
        <v>0</v>
      </c>
      <c r="N1182">
        <f t="shared" si="466"/>
        <v>0</v>
      </c>
      <c r="O1182">
        <f>IF($B$14,_xlfn.IFNA(INDEX(תמותה!$A$1:$E$121,MATCH(F1182,תמותה!$A$1:A$121,0),IF($B$9="זכר",2,4)),1),0)</f>
        <v>0</v>
      </c>
      <c r="P1182">
        <f>IF($B$14,_xlfn.IFNA(INDEX('שיפור תמותה'!$A$1:$E$8743,MATCH(F1182&amp;G1182,'שיפור תמותה'!$C$1:$C$8743,0),IF($B$9="זכר",4,5)),1),0)</f>
        <v>0</v>
      </c>
      <c r="Q1182">
        <f>IF($B$14,_xlfn.IFNA(INDEX('שיפור תמותה'!$A$1:$E$8743,MATCH(F1182&amp;G1182-1,'שיפור תמותה'!$C$1:$C$8743,0),IF($B$9="זכר",4,5)),1),0)</f>
        <v>0</v>
      </c>
      <c r="R1182">
        <f t="shared" si="453"/>
        <v>0</v>
      </c>
      <c r="S1182">
        <f t="shared" si="454"/>
        <v>0</v>
      </c>
      <c r="T1182">
        <f t="shared" si="467"/>
        <v>0</v>
      </c>
      <c r="U1182">
        <f t="shared" si="455"/>
        <v>0</v>
      </c>
      <c r="V1182">
        <f t="shared" si="456"/>
        <v>0</v>
      </c>
      <c r="W1182">
        <f t="shared" si="468"/>
        <v>0</v>
      </c>
      <c r="X1182">
        <f>IF($B$15,_xlfn.IFNA(INDEX(תמותה!$A$1:$E$121,MATCH(U1182,תמותה!$A$1:A$121,0),IF($B$11="זכר",2,4)),1),0)</f>
        <v>0</v>
      </c>
      <c r="Y1182">
        <f>IF($B$15,_xlfn.IFNA(INDEX('שיפור תמותה'!$A$1:$E$8743,MATCH(U1182&amp;V1182,'שיפור תמותה'!$C$1:$C$8743,0),IF($B$11="זכר",4,5)),1),0)</f>
        <v>0</v>
      </c>
      <c r="Z1182">
        <f>IF($B$15,_xlfn.IFNA(INDEX('שיפור תמותה'!$A$1:$E$8743,MATCH(U1182&amp;V1182-1,'שיפור תמותה'!$C$1:$C$8743,0),IF($B$11="זכר",4,5)),1),0)</f>
        <v>0</v>
      </c>
      <c r="AA1182">
        <f t="shared" si="457"/>
        <v>0</v>
      </c>
      <c r="AB1182">
        <f t="shared" si="469"/>
        <v>0</v>
      </c>
      <c r="AC1182">
        <f>IF($B$15,_xlfn.IFNA(INDEX(תמותה!$A$1:$E$121,MATCH(U1182,תמותה!$A$1:A$121,0),IF($B$11="זכר",3,5)),1),0)</f>
        <v>0</v>
      </c>
      <c r="AD1182">
        <f t="shared" si="458"/>
        <v>0</v>
      </c>
      <c r="AE1182">
        <f t="shared" si="459"/>
        <v>0</v>
      </c>
      <c r="AF1182">
        <f t="shared" si="470"/>
        <v>0</v>
      </c>
      <c r="AG1182">
        <f t="shared" si="471"/>
        <v>0</v>
      </c>
      <c r="AH1182">
        <f t="shared" si="472"/>
        <v>0</v>
      </c>
      <c r="AI1182">
        <f t="shared" si="473"/>
        <v>0</v>
      </c>
      <c r="AJ1182">
        <f t="shared" si="474"/>
        <v>0</v>
      </c>
    </row>
    <row r="1183" spans="5:36" x14ac:dyDescent="0.2">
      <c r="E1183">
        <f t="shared" si="460"/>
        <v>0</v>
      </c>
      <c r="F1183">
        <f t="shared" si="450"/>
        <v>0</v>
      </c>
      <c r="G1183">
        <f t="shared" si="451"/>
        <v>0</v>
      </c>
      <c r="H1183">
        <f t="shared" si="452"/>
        <v>0</v>
      </c>
      <c r="I1183">
        <f t="shared" si="461"/>
        <v>0</v>
      </c>
      <c r="J1183">
        <f t="shared" si="462"/>
        <v>0</v>
      </c>
      <c r="K1183">
        <f t="shared" si="463"/>
        <v>0</v>
      </c>
      <c r="L1183">
        <f t="shared" si="464"/>
        <v>0</v>
      </c>
      <c r="M1183">
        <f t="shared" si="465"/>
        <v>0</v>
      </c>
      <c r="N1183">
        <f t="shared" si="466"/>
        <v>0</v>
      </c>
      <c r="O1183">
        <f>IF($B$14,_xlfn.IFNA(INDEX(תמותה!$A$1:$E$121,MATCH(F1183,תמותה!$A$1:A$121,0),IF($B$9="זכר",2,4)),1),0)</f>
        <v>0</v>
      </c>
      <c r="P1183">
        <f>IF($B$14,_xlfn.IFNA(INDEX('שיפור תמותה'!$A$1:$E$8743,MATCH(F1183&amp;G1183,'שיפור תמותה'!$C$1:$C$8743,0),IF($B$9="זכר",4,5)),1),0)</f>
        <v>0</v>
      </c>
      <c r="Q1183">
        <f>IF($B$14,_xlfn.IFNA(INDEX('שיפור תמותה'!$A$1:$E$8743,MATCH(F1183&amp;G1183-1,'שיפור תמותה'!$C$1:$C$8743,0),IF($B$9="זכר",4,5)),1),0)</f>
        <v>0</v>
      </c>
      <c r="R1183">
        <f t="shared" si="453"/>
        <v>0</v>
      </c>
      <c r="S1183">
        <f t="shared" si="454"/>
        <v>0</v>
      </c>
      <c r="T1183">
        <f t="shared" si="467"/>
        <v>0</v>
      </c>
      <c r="U1183">
        <f t="shared" si="455"/>
        <v>0</v>
      </c>
      <c r="V1183">
        <f t="shared" si="456"/>
        <v>0</v>
      </c>
      <c r="W1183">
        <f t="shared" si="468"/>
        <v>0</v>
      </c>
      <c r="X1183">
        <f>IF($B$15,_xlfn.IFNA(INDEX(תמותה!$A$1:$E$121,MATCH(U1183,תמותה!$A$1:A$121,0),IF($B$11="זכר",2,4)),1),0)</f>
        <v>0</v>
      </c>
      <c r="Y1183">
        <f>IF($B$15,_xlfn.IFNA(INDEX('שיפור תמותה'!$A$1:$E$8743,MATCH(U1183&amp;V1183,'שיפור תמותה'!$C$1:$C$8743,0),IF($B$11="זכר",4,5)),1),0)</f>
        <v>0</v>
      </c>
      <c r="Z1183">
        <f>IF($B$15,_xlfn.IFNA(INDEX('שיפור תמותה'!$A$1:$E$8743,MATCH(U1183&amp;V1183-1,'שיפור תמותה'!$C$1:$C$8743,0),IF($B$11="זכר",4,5)),1),0)</f>
        <v>0</v>
      </c>
      <c r="AA1183">
        <f t="shared" si="457"/>
        <v>0</v>
      </c>
      <c r="AB1183">
        <f t="shared" si="469"/>
        <v>0</v>
      </c>
      <c r="AC1183">
        <f>IF($B$15,_xlfn.IFNA(INDEX(תמותה!$A$1:$E$121,MATCH(U1183,תמותה!$A$1:A$121,0),IF($B$11="זכר",3,5)),1),0)</f>
        <v>0</v>
      </c>
      <c r="AD1183">
        <f t="shared" si="458"/>
        <v>0</v>
      </c>
      <c r="AE1183">
        <f t="shared" si="459"/>
        <v>0</v>
      </c>
      <c r="AF1183">
        <f t="shared" si="470"/>
        <v>0</v>
      </c>
      <c r="AG1183">
        <f t="shared" si="471"/>
        <v>0</v>
      </c>
      <c r="AH1183">
        <f t="shared" si="472"/>
        <v>0</v>
      </c>
      <c r="AI1183">
        <f t="shared" si="473"/>
        <v>0</v>
      </c>
      <c r="AJ1183">
        <f t="shared" si="474"/>
        <v>0</v>
      </c>
    </row>
    <row r="1184" spans="5:36" x14ac:dyDescent="0.2">
      <c r="E1184">
        <f t="shared" si="460"/>
        <v>0</v>
      </c>
      <c r="F1184">
        <f t="shared" si="450"/>
        <v>0</v>
      </c>
      <c r="G1184">
        <f t="shared" si="451"/>
        <v>0</v>
      </c>
      <c r="H1184">
        <f t="shared" si="452"/>
        <v>0</v>
      </c>
      <c r="I1184">
        <f t="shared" si="461"/>
        <v>0</v>
      </c>
      <c r="J1184">
        <f t="shared" si="462"/>
        <v>0</v>
      </c>
      <c r="K1184">
        <f t="shared" si="463"/>
        <v>0</v>
      </c>
      <c r="L1184">
        <f t="shared" si="464"/>
        <v>0</v>
      </c>
      <c r="M1184">
        <f t="shared" si="465"/>
        <v>0</v>
      </c>
      <c r="N1184">
        <f t="shared" si="466"/>
        <v>0</v>
      </c>
      <c r="O1184">
        <f>IF($B$14,_xlfn.IFNA(INDEX(תמותה!$A$1:$E$121,MATCH(F1184,תמותה!$A$1:A$121,0),IF($B$9="זכר",2,4)),1),0)</f>
        <v>0</v>
      </c>
      <c r="P1184">
        <f>IF($B$14,_xlfn.IFNA(INDEX('שיפור תמותה'!$A$1:$E$8743,MATCH(F1184&amp;G1184,'שיפור תמותה'!$C$1:$C$8743,0),IF($B$9="זכר",4,5)),1),0)</f>
        <v>0</v>
      </c>
      <c r="Q1184">
        <f>IF($B$14,_xlfn.IFNA(INDEX('שיפור תמותה'!$A$1:$E$8743,MATCH(F1184&amp;G1184-1,'שיפור תמותה'!$C$1:$C$8743,0),IF($B$9="זכר",4,5)),1),0)</f>
        <v>0</v>
      </c>
      <c r="R1184">
        <f t="shared" si="453"/>
        <v>0</v>
      </c>
      <c r="S1184">
        <f t="shared" si="454"/>
        <v>0</v>
      </c>
      <c r="T1184">
        <f t="shared" si="467"/>
        <v>0</v>
      </c>
      <c r="U1184">
        <f t="shared" si="455"/>
        <v>0</v>
      </c>
      <c r="V1184">
        <f t="shared" si="456"/>
        <v>0</v>
      </c>
      <c r="W1184">
        <f t="shared" si="468"/>
        <v>0</v>
      </c>
      <c r="X1184">
        <f>IF($B$15,_xlfn.IFNA(INDEX(תמותה!$A$1:$E$121,MATCH(U1184,תמותה!$A$1:A$121,0),IF($B$11="זכר",2,4)),1),0)</f>
        <v>0</v>
      </c>
      <c r="Y1184">
        <f>IF($B$15,_xlfn.IFNA(INDEX('שיפור תמותה'!$A$1:$E$8743,MATCH(U1184&amp;V1184,'שיפור תמותה'!$C$1:$C$8743,0),IF($B$11="זכר",4,5)),1),0)</f>
        <v>0</v>
      </c>
      <c r="Z1184">
        <f>IF($B$15,_xlfn.IFNA(INDEX('שיפור תמותה'!$A$1:$E$8743,MATCH(U1184&amp;V1184-1,'שיפור תמותה'!$C$1:$C$8743,0),IF($B$11="זכר",4,5)),1),0)</f>
        <v>0</v>
      </c>
      <c r="AA1184">
        <f t="shared" si="457"/>
        <v>0</v>
      </c>
      <c r="AB1184">
        <f t="shared" si="469"/>
        <v>0</v>
      </c>
      <c r="AC1184">
        <f>IF($B$15,_xlfn.IFNA(INDEX(תמותה!$A$1:$E$121,MATCH(U1184,תמותה!$A$1:A$121,0),IF($B$11="זכר",3,5)),1),0)</f>
        <v>0</v>
      </c>
      <c r="AD1184">
        <f t="shared" si="458"/>
        <v>0</v>
      </c>
      <c r="AE1184">
        <f t="shared" si="459"/>
        <v>0</v>
      </c>
      <c r="AF1184">
        <f t="shared" si="470"/>
        <v>0</v>
      </c>
      <c r="AG1184">
        <f t="shared" si="471"/>
        <v>0</v>
      </c>
      <c r="AH1184">
        <f t="shared" si="472"/>
        <v>0</v>
      </c>
      <c r="AI1184">
        <f t="shared" si="473"/>
        <v>0</v>
      </c>
      <c r="AJ1184">
        <f t="shared" si="474"/>
        <v>0</v>
      </c>
    </row>
    <row r="1185" spans="5:36" x14ac:dyDescent="0.2">
      <c r="E1185">
        <f t="shared" si="460"/>
        <v>0</v>
      </c>
      <c r="F1185">
        <f t="shared" si="450"/>
        <v>0</v>
      </c>
      <c r="G1185">
        <f t="shared" si="451"/>
        <v>0</v>
      </c>
      <c r="H1185">
        <f t="shared" si="452"/>
        <v>0</v>
      </c>
      <c r="I1185">
        <f t="shared" si="461"/>
        <v>0</v>
      </c>
      <c r="J1185">
        <f t="shared" si="462"/>
        <v>0</v>
      </c>
      <c r="K1185">
        <f t="shared" si="463"/>
        <v>0</v>
      </c>
      <c r="L1185">
        <f t="shared" si="464"/>
        <v>0</v>
      </c>
      <c r="M1185">
        <f t="shared" si="465"/>
        <v>0</v>
      </c>
      <c r="N1185">
        <f t="shared" si="466"/>
        <v>0</v>
      </c>
      <c r="O1185">
        <f>IF($B$14,_xlfn.IFNA(INDEX(תמותה!$A$1:$E$121,MATCH(F1185,תמותה!$A$1:A$121,0),IF($B$9="זכר",2,4)),1),0)</f>
        <v>0</v>
      </c>
      <c r="P1185">
        <f>IF($B$14,_xlfn.IFNA(INDEX('שיפור תמותה'!$A$1:$E$8743,MATCH(F1185&amp;G1185,'שיפור תמותה'!$C$1:$C$8743,0),IF($B$9="זכר",4,5)),1),0)</f>
        <v>0</v>
      </c>
      <c r="Q1185">
        <f>IF($B$14,_xlfn.IFNA(INDEX('שיפור תמותה'!$A$1:$E$8743,MATCH(F1185&amp;G1185-1,'שיפור תמותה'!$C$1:$C$8743,0),IF($B$9="זכר",4,5)),1),0)</f>
        <v>0</v>
      </c>
      <c r="R1185">
        <f t="shared" si="453"/>
        <v>0</v>
      </c>
      <c r="S1185">
        <f t="shared" si="454"/>
        <v>0</v>
      </c>
      <c r="T1185">
        <f t="shared" si="467"/>
        <v>0</v>
      </c>
      <c r="U1185">
        <f t="shared" si="455"/>
        <v>0</v>
      </c>
      <c r="V1185">
        <f t="shared" si="456"/>
        <v>0</v>
      </c>
      <c r="W1185">
        <f t="shared" si="468"/>
        <v>0</v>
      </c>
      <c r="X1185">
        <f>IF($B$15,_xlfn.IFNA(INDEX(תמותה!$A$1:$E$121,MATCH(U1185,תמותה!$A$1:A$121,0),IF($B$11="זכר",2,4)),1),0)</f>
        <v>0</v>
      </c>
      <c r="Y1185">
        <f>IF($B$15,_xlfn.IFNA(INDEX('שיפור תמותה'!$A$1:$E$8743,MATCH(U1185&amp;V1185,'שיפור תמותה'!$C$1:$C$8743,0),IF($B$11="זכר",4,5)),1),0)</f>
        <v>0</v>
      </c>
      <c r="Z1185">
        <f>IF($B$15,_xlfn.IFNA(INDEX('שיפור תמותה'!$A$1:$E$8743,MATCH(U1185&amp;V1185-1,'שיפור תמותה'!$C$1:$C$8743,0),IF($B$11="זכר",4,5)),1),0)</f>
        <v>0</v>
      </c>
      <c r="AA1185">
        <f t="shared" si="457"/>
        <v>0</v>
      </c>
      <c r="AB1185">
        <f t="shared" si="469"/>
        <v>0</v>
      </c>
      <c r="AC1185">
        <f>IF($B$15,_xlfn.IFNA(INDEX(תמותה!$A$1:$E$121,MATCH(U1185,תמותה!$A$1:A$121,0),IF($B$11="זכר",3,5)),1),0)</f>
        <v>0</v>
      </c>
      <c r="AD1185">
        <f t="shared" si="458"/>
        <v>0</v>
      </c>
      <c r="AE1185">
        <f t="shared" si="459"/>
        <v>0</v>
      </c>
      <c r="AF1185">
        <f t="shared" si="470"/>
        <v>0</v>
      </c>
      <c r="AG1185">
        <f t="shared" si="471"/>
        <v>0</v>
      </c>
      <c r="AH1185">
        <f t="shared" si="472"/>
        <v>0</v>
      </c>
      <c r="AI1185">
        <f t="shared" si="473"/>
        <v>0</v>
      </c>
      <c r="AJ1185">
        <f t="shared" si="474"/>
        <v>0</v>
      </c>
    </row>
    <row r="1186" spans="5:36" x14ac:dyDescent="0.2">
      <c r="E1186">
        <f t="shared" si="460"/>
        <v>0</v>
      </c>
      <c r="F1186">
        <f t="shared" si="450"/>
        <v>0</v>
      </c>
      <c r="G1186">
        <f t="shared" si="451"/>
        <v>0</v>
      </c>
      <c r="H1186">
        <f t="shared" si="452"/>
        <v>0</v>
      </c>
      <c r="I1186">
        <f t="shared" si="461"/>
        <v>0</v>
      </c>
      <c r="J1186">
        <f t="shared" si="462"/>
        <v>0</v>
      </c>
      <c r="K1186">
        <f t="shared" si="463"/>
        <v>0</v>
      </c>
      <c r="L1186">
        <f t="shared" si="464"/>
        <v>0</v>
      </c>
      <c r="M1186">
        <f t="shared" si="465"/>
        <v>0</v>
      </c>
      <c r="N1186">
        <f t="shared" si="466"/>
        <v>0</v>
      </c>
      <c r="O1186">
        <f>IF($B$14,_xlfn.IFNA(INDEX(תמותה!$A$1:$E$121,MATCH(F1186,תמותה!$A$1:A$121,0),IF($B$9="זכר",2,4)),1),0)</f>
        <v>0</v>
      </c>
      <c r="P1186">
        <f>IF($B$14,_xlfn.IFNA(INDEX('שיפור תמותה'!$A$1:$E$8743,MATCH(F1186&amp;G1186,'שיפור תמותה'!$C$1:$C$8743,0),IF($B$9="זכר",4,5)),1),0)</f>
        <v>0</v>
      </c>
      <c r="Q1186">
        <f>IF($B$14,_xlfn.IFNA(INDEX('שיפור תמותה'!$A$1:$E$8743,MATCH(F1186&amp;G1186-1,'שיפור תמותה'!$C$1:$C$8743,0),IF($B$9="זכר",4,5)),1),0)</f>
        <v>0</v>
      </c>
      <c r="R1186">
        <f t="shared" si="453"/>
        <v>0</v>
      </c>
      <c r="S1186">
        <f t="shared" si="454"/>
        <v>0</v>
      </c>
      <c r="T1186">
        <f t="shared" si="467"/>
        <v>0</v>
      </c>
      <c r="U1186">
        <f t="shared" si="455"/>
        <v>0</v>
      </c>
      <c r="V1186">
        <f t="shared" si="456"/>
        <v>0</v>
      </c>
      <c r="W1186">
        <f t="shared" si="468"/>
        <v>0</v>
      </c>
      <c r="X1186">
        <f>IF($B$15,_xlfn.IFNA(INDEX(תמותה!$A$1:$E$121,MATCH(U1186,תמותה!$A$1:A$121,0),IF($B$11="זכר",2,4)),1),0)</f>
        <v>0</v>
      </c>
      <c r="Y1186">
        <f>IF($B$15,_xlfn.IFNA(INDEX('שיפור תמותה'!$A$1:$E$8743,MATCH(U1186&amp;V1186,'שיפור תמותה'!$C$1:$C$8743,0),IF($B$11="זכר",4,5)),1),0)</f>
        <v>0</v>
      </c>
      <c r="Z1186">
        <f>IF($B$15,_xlfn.IFNA(INDEX('שיפור תמותה'!$A$1:$E$8743,MATCH(U1186&amp;V1186-1,'שיפור תמותה'!$C$1:$C$8743,0),IF($B$11="זכר",4,5)),1),0)</f>
        <v>0</v>
      </c>
      <c r="AA1186">
        <f t="shared" si="457"/>
        <v>0</v>
      </c>
      <c r="AB1186">
        <f t="shared" si="469"/>
        <v>0</v>
      </c>
      <c r="AC1186">
        <f>IF($B$15,_xlfn.IFNA(INDEX(תמותה!$A$1:$E$121,MATCH(U1186,תמותה!$A$1:A$121,0),IF($B$11="זכר",3,5)),1),0)</f>
        <v>0</v>
      </c>
      <c r="AD1186">
        <f t="shared" si="458"/>
        <v>0</v>
      </c>
      <c r="AE1186">
        <f t="shared" si="459"/>
        <v>0</v>
      </c>
      <c r="AF1186">
        <f t="shared" si="470"/>
        <v>0</v>
      </c>
      <c r="AG1186">
        <f t="shared" si="471"/>
        <v>0</v>
      </c>
      <c r="AH1186">
        <f t="shared" si="472"/>
        <v>0</v>
      </c>
      <c r="AI1186">
        <f t="shared" si="473"/>
        <v>0</v>
      </c>
      <c r="AJ1186">
        <f t="shared" si="474"/>
        <v>0</v>
      </c>
    </row>
    <row r="1187" spans="5:36" x14ac:dyDescent="0.2">
      <c r="E1187">
        <f t="shared" si="460"/>
        <v>0</v>
      </c>
      <c r="F1187">
        <f t="shared" si="450"/>
        <v>0</v>
      </c>
      <c r="G1187">
        <f t="shared" si="451"/>
        <v>0</v>
      </c>
      <c r="H1187">
        <f t="shared" si="452"/>
        <v>0</v>
      </c>
      <c r="I1187">
        <f t="shared" si="461"/>
        <v>0</v>
      </c>
      <c r="J1187">
        <f t="shared" si="462"/>
        <v>0</v>
      </c>
      <c r="K1187">
        <f t="shared" si="463"/>
        <v>0</v>
      </c>
      <c r="L1187">
        <f t="shared" si="464"/>
        <v>0</v>
      </c>
      <c r="M1187">
        <f t="shared" si="465"/>
        <v>0</v>
      </c>
      <c r="N1187">
        <f t="shared" si="466"/>
        <v>0</v>
      </c>
      <c r="O1187">
        <f>IF($B$14,_xlfn.IFNA(INDEX(תמותה!$A$1:$E$121,MATCH(F1187,תמותה!$A$1:A$121,0),IF($B$9="זכר",2,4)),1),0)</f>
        <v>0</v>
      </c>
      <c r="P1187">
        <f>IF($B$14,_xlfn.IFNA(INDEX('שיפור תמותה'!$A$1:$E$8743,MATCH(F1187&amp;G1187,'שיפור תמותה'!$C$1:$C$8743,0),IF($B$9="זכר",4,5)),1),0)</f>
        <v>0</v>
      </c>
      <c r="Q1187">
        <f>IF($B$14,_xlfn.IFNA(INDEX('שיפור תמותה'!$A$1:$E$8743,MATCH(F1187&amp;G1187-1,'שיפור תמותה'!$C$1:$C$8743,0),IF($B$9="זכר",4,5)),1),0)</f>
        <v>0</v>
      </c>
      <c r="R1187">
        <f t="shared" si="453"/>
        <v>0</v>
      </c>
      <c r="S1187">
        <f t="shared" si="454"/>
        <v>0</v>
      </c>
      <c r="T1187">
        <f t="shared" si="467"/>
        <v>0</v>
      </c>
      <c r="U1187">
        <f t="shared" si="455"/>
        <v>0</v>
      </c>
      <c r="V1187">
        <f t="shared" si="456"/>
        <v>0</v>
      </c>
      <c r="W1187">
        <f t="shared" si="468"/>
        <v>0</v>
      </c>
      <c r="X1187">
        <f>IF($B$15,_xlfn.IFNA(INDEX(תמותה!$A$1:$E$121,MATCH(U1187,תמותה!$A$1:A$121,0),IF($B$11="זכר",2,4)),1),0)</f>
        <v>0</v>
      </c>
      <c r="Y1187">
        <f>IF($B$15,_xlfn.IFNA(INDEX('שיפור תמותה'!$A$1:$E$8743,MATCH(U1187&amp;V1187,'שיפור תמותה'!$C$1:$C$8743,0),IF($B$11="זכר",4,5)),1),0)</f>
        <v>0</v>
      </c>
      <c r="Z1187">
        <f>IF($B$15,_xlfn.IFNA(INDEX('שיפור תמותה'!$A$1:$E$8743,MATCH(U1187&amp;V1187-1,'שיפור תמותה'!$C$1:$C$8743,0),IF($B$11="זכר",4,5)),1),0)</f>
        <v>0</v>
      </c>
      <c r="AA1187">
        <f t="shared" si="457"/>
        <v>0</v>
      </c>
      <c r="AB1187">
        <f t="shared" si="469"/>
        <v>0</v>
      </c>
      <c r="AC1187">
        <f>IF($B$15,_xlfn.IFNA(INDEX(תמותה!$A$1:$E$121,MATCH(U1187,תמותה!$A$1:A$121,0),IF($B$11="זכר",3,5)),1),0)</f>
        <v>0</v>
      </c>
      <c r="AD1187">
        <f t="shared" si="458"/>
        <v>0</v>
      </c>
      <c r="AE1187">
        <f t="shared" si="459"/>
        <v>0</v>
      </c>
      <c r="AF1187">
        <f t="shared" si="470"/>
        <v>0</v>
      </c>
      <c r="AG1187">
        <f t="shared" si="471"/>
        <v>0</v>
      </c>
      <c r="AH1187">
        <f t="shared" si="472"/>
        <v>0</v>
      </c>
      <c r="AI1187">
        <f t="shared" si="473"/>
        <v>0</v>
      </c>
      <c r="AJ1187">
        <f t="shared" si="474"/>
        <v>0</v>
      </c>
    </row>
    <row r="1188" spans="5:36" x14ac:dyDescent="0.2">
      <c r="E1188">
        <f t="shared" si="460"/>
        <v>0</v>
      </c>
      <c r="F1188">
        <f t="shared" si="450"/>
        <v>0</v>
      </c>
      <c r="G1188">
        <f t="shared" si="451"/>
        <v>0</v>
      </c>
      <c r="H1188">
        <f t="shared" si="452"/>
        <v>0</v>
      </c>
      <c r="I1188">
        <f t="shared" si="461"/>
        <v>0</v>
      </c>
      <c r="J1188">
        <f t="shared" si="462"/>
        <v>0</v>
      </c>
      <c r="K1188">
        <f t="shared" si="463"/>
        <v>0</v>
      </c>
      <c r="L1188">
        <f t="shared" si="464"/>
        <v>0</v>
      </c>
      <c r="M1188">
        <f t="shared" si="465"/>
        <v>0</v>
      </c>
      <c r="N1188">
        <f t="shared" si="466"/>
        <v>0</v>
      </c>
      <c r="O1188">
        <f>IF($B$14,_xlfn.IFNA(INDEX(תמותה!$A$1:$E$121,MATCH(F1188,תמותה!$A$1:A$121,0),IF($B$9="זכר",2,4)),1),0)</f>
        <v>0</v>
      </c>
      <c r="P1188">
        <f>IF($B$14,_xlfn.IFNA(INDEX('שיפור תמותה'!$A$1:$E$8743,MATCH(F1188&amp;G1188,'שיפור תמותה'!$C$1:$C$8743,0),IF($B$9="זכר",4,5)),1),0)</f>
        <v>0</v>
      </c>
      <c r="Q1188">
        <f>IF($B$14,_xlfn.IFNA(INDEX('שיפור תמותה'!$A$1:$E$8743,MATCH(F1188&amp;G1188-1,'שיפור תמותה'!$C$1:$C$8743,0),IF($B$9="זכר",4,5)),1),0)</f>
        <v>0</v>
      </c>
      <c r="R1188">
        <f t="shared" si="453"/>
        <v>0</v>
      </c>
      <c r="S1188">
        <f t="shared" si="454"/>
        <v>0</v>
      </c>
      <c r="T1188">
        <f t="shared" si="467"/>
        <v>0</v>
      </c>
      <c r="U1188">
        <f t="shared" si="455"/>
        <v>0</v>
      </c>
      <c r="V1188">
        <f t="shared" si="456"/>
        <v>0</v>
      </c>
      <c r="W1188">
        <f t="shared" si="468"/>
        <v>0</v>
      </c>
      <c r="X1188">
        <f>IF($B$15,_xlfn.IFNA(INDEX(תמותה!$A$1:$E$121,MATCH(U1188,תמותה!$A$1:A$121,0),IF($B$11="זכר",2,4)),1),0)</f>
        <v>0</v>
      </c>
      <c r="Y1188">
        <f>IF($B$15,_xlfn.IFNA(INDEX('שיפור תמותה'!$A$1:$E$8743,MATCH(U1188&amp;V1188,'שיפור תמותה'!$C$1:$C$8743,0),IF($B$11="זכר",4,5)),1),0)</f>
        <v>0</v>
      </c>
      <c r="Z1188">
        <f>IF($B$15,_xlfn.IFNA(INDEX('שיפור תמותה'!$A$1:$E$8743,MATCH(U1188&amp;V1188-1,'שיפור תמותה'!$C$1:$C$8743,0),IF($B$11="זכר",4,5)),1),0)</f>
        <v>0</v>
      </c>
      <c r="AA1188">
        <f t="shared" si="457"/>
        <v>0</v>
      </c>
      <c r="AB1188">
        <f t="shared" si="469"/>
        <v>0</v>
      </c>
      <c r="AC1188">
        <f>IF($B$15,_xlfn.IFNA(INDEX(תמותה!$A$1:$E$121,MATCH(U1188,תמותה!$A$1:A$121,0),IF($B$11="זכר",3,5)),1),0)</f>
        <v>0</v>
      </c>
      <c r="AD1188">
        <f t="shared" si="458"/>
        <v>0</v>
      </c>
      <c r="AE1188">
        <f t="shared" si="459"/>
        <v>0</v>
      </c>
      <c r="AF1188">
        <f t="shared" si="470"/>
        <v>0</v>
      </c>
      <c r="AG1188">
        <f t="shared" si="471"/>
        <v>0</v>
      </c>
      <c r="AH1188">
        <f t="shared" si="472"/>
        <v>0</v>
      </c>
      <c r="AI1188">
        <f t="shared" si="473"/>
        <v>0</v>
      </c>
      <c r="AJ1188">
        <f t="shared" si="474"/>
        <v>0</v>
      </c>
    </row>
    <row r="1189" spans="5:36" x14ac:dyDescent="0.2">
      <c r="E1189">
        <f t="shared" si="460"/>
        <v>0</v>
      </c>
      <c r="F1189">
        <f t="shared" si="450"/>
        <v>0</v>
      </c>
      <c r="G1189">
        <f t="shared" si="451"/>
        <v>0</v>
      </c>
      <c r="H1189">
        <f t="shared" si="452"/>
        <v>0</v>
      </c>
      <c r="I1189">
        <f t="shared" si="461"/>
        <v>0</v>
      </c>
      <c r="J1189">
        <f t="shared" si="462"/>
        <v>0</v>
      </c>
      <c r="K1189">
        <f t="shared" si="463"/>
        <v>0</v>
      </c>
      <c r="L1189">
        <f t="shared" si="464"/>
        <v>0</v>
      </c>
      <c r="M1189">
        <f t="shared" si="465"/>
        <v>0</v>
      </c>
      <c r="N1189">
        <f t="shared" si="466"/>
        <v>0</v>
      </c>
      <c r="O1189">
        <f>IF($B$14,_xlfn.IFNA(INDEX(תמותה!$A$1:$E$121,MATCH(F1189,תמותה!$A$1:A$121,0),IF($B$9="זכר",2,4)),1),0)</f>
        <v>0</v>
      </c>
      <c r="P1189">
        <f>IF($B$14,_xlfn.IFNA(INDEX('שיפור תמותה'!$A$1:$E$8743,MATCH(F1189&amp;G1189,'שיפור תמותה'!$C$1:$C$8743,0),IF($B$9="זכר",4,5)),1),0)</f>
        <v>0</v>
      </c>
      <c r="Q1189">
        <f>IF($B$14,_xlfn.IFNA(INDEX('שיפור תמותה'!$A$1:$E$8743,MATCH(F1189&amp;G1189-1,'שיפור תמותה'!$C$1:$C$8743,0),IF($B$9="זכר",4,5)),1),0)</f>
        <v>0</v>
      </c>
      <c r="R1189">
        <f t="shared" si="453"/>
        <v>0</v>
      </c>
      <c r="S1189">
        <f t="shared" si="454"/>
        <v>0</v>
      </c>
      <c r="T1189">
        <f t="shared" si="467"/>
        <v>0</v>
      </c>
      <c r="U1189">
        <f t="shared" si="455"/>
        <v>0</v>
      </c>
      <c r="V1189">
        <f t="shared" si="456"/>
        <v>0</v>
      </c>
      <c r="W1189">
        <f t="shared" si="468"/>
        <v>0</v>
      </c>
      <c r="X1189">
        <f>IF($B$15,_xlfn.IFNA(INDEX(תמותה!$A$1:$E$121,MATCH(U1189,תמותה!$A$1:A$121,0),IF($B$11="זכר",2,4)),1),0)</f>
        <v>0</v>
      </c>
      <c r="Y1189">
        <f>IF($B$15,_xlfn.IFNA(INDEX('שיפור תמותה'!$A$1:$E$8743,MATCH(U1189&amp;V1189,'שיפור תמותה'!$C$1:$C$8743,0),IF($B$11="זכר",4,5)),1),0)</f>
        <v>0</v>
      </c>
      <c r="Z1189">
        <f>IF($B$15,_xlfn.IFNA(INDEX('שיפור תמותה'!$A$1:$E$8743,MATCH(U1189&amp;V1189-1,'שיפור תמותה'!$C$1:$C$8743,0),IF($B$11="זכר",4,5)),1),0)</f>
        <v>0</v>
      </c>
      <c r="AA1189">
        <f t="shared" si="457"/>
        <v>0</v>
      </c>
      <c r="AB1189">
        <f t="shared" si="469"/>
        <v>0</v>
      </c>
      <c r="AC1189">
        <f>IF($B$15,_xlfn.IFNA(INDEX(תמותה!$A$1:$E$121,MATCH(U1189,תמותה!$A$1:A$121,0),IF($B$11="זכר",3,5)),1),0)</f>
        <v>0</v>
      </c>
      <c r="AD1189">
        <f t="shared" si="458"/>
        <v>0</v>
      </c>
      <c r="AE1189">
        <f t="shared" si="459"/>
        <v>0</v>
      </c>
      <c r="AF1189">
        <f t="shared" si="470"/>
        <v>0</v>
      </c>
      <c r="AG1189">
        <f t="shared" si="471"/>
        <v>0</v>
      </c>
      <c r="AH1189">
        <f t="shared" si="472"/>
        <v>0</v>
      </c>
      <c r="AI1189">
        <f t="shared" si="473"/>
        <v>0</v>
      </c>
      <c r="AJ1189">
        <f t="shared" si="474"/>
        <v>0</v>
      </c>
    </row>
    <row r="1190" spans="5:36" x14ac:dyDescent="0.2">
      <c r="E1190">
        <f t="shared" si="460"/>
        <v>0</v>
      </c>
      <c r="F1190">
        <f t="shared" si="450"/>
        <v>0</v>
      </c>
      <c r="G1190">
        <f t="shared" si="451"/>
        <v>0</v>
      </c>
      <c r="H1190">
        <f t="shared" si="452"/>
        <v>0</v>
      </c>
      <c r="I1190">
        <f t="shared" si="461"/>
        <v>0</v>
      </c>
      <c r="J1190">
        <f t="shared" si="462"/>
        <v>0</v>
      </c>
      <c r="K1190">
        <f t="shared" si="463"/>
        <v>0</v>
      </c>
      <c r="L1190">
        <f t="shared" si="464"/>
        <v>0</v>
      </c>
      <c r="M1190">
        <f t="shared" si="465"/>
        <v>0</v>
      </c>
      <c r="N1190">
        <f t="shared" si="466"/>
        <v>0</v>
      </c>
      <c r="O1190">
        <f>IF($B$14,_xlfn.IFNA(INDEX(תמותה!$A$1:$E$121,MATCH(F1190,תמותה!$A$1:A$121,0),IF($B$9="זכר",2,4)),1),0)</f>
        <v>0</v>
      </c>
      <c r="P1190">
        <f>IF($B$14,_xlfn.IFNA(INDEX('שיפור תמותה'!$A$1:$E$8743,MATCH(F1190&amp;G1190,'שיפור תמותה'!$C$1:$C$8743,0),IF($B$9="זכר",4,5)),1),0)</f>
        <v>0</v>
      </c>
      <c r="Q1190">
        <f>IF($B$14,_xlfn.IFNA(INDEX('שיפור תמותה'!$A$1:$E$8743,MATCH(F1190&amp;G1190-1,'שיפור תמותה'!$C$1:$C$8743,0),IF($B$9="זכר",4,5)),1),0)</f>
        <v>0</v>
      </c>
      <c r="R1190">
        <f t="shared" si="453"/>
        <v>0</v>
      </c>
      <c r="S1190">
        <f t="shared" si="454"/>
        <v>0</v>
      </c>
      <c r="T1190">
        <f t="shared" si="467"/>
        <v>0</v>
      </c>
      <c r="U1190">
        <f t="shared" si="455"/>
        <v>0</v>
      </c>
      <c r="V1190">
        <f t="shared" si="456"/>
        <v>0</v>
      </c>
      <c r="W1190">
        <f t="shared" si="468"/>
        <v>0</v>
      </c>
      <c r="X1190">
        <f>IF($B$15,_xlfn.IFNA(INDEX(תמותה!$A$1:$E$121,MATCH(U1190,תמותה!$A$1:A$121,0),IF($B$11="זכר",2,4)),1),0)</f>
        <v>0</v>
      </c>
      <c r="Y1190">
        <f>IF($B$15,_xlfn.IFNA(INDEX('שיפור תמותה'!$A$1:$E$8743,MATCH(U1190&amp;V1190,'שיפור תמותה'!$C$1:$C$8743,0),IF($B$11="זכר",4,5)),1),0)</f>
        <v>0</v>
      </c>
      <c r="Z1190">
        <f>IF($B$15,_xlfn.IFNA(INDEX('שיפור תמותה'!$A$1:$E$8743,MATCH(U1190&amp;V1190-1,'שיפור תמותה'!$C$1:$C$8743,0),IF($B$11="זכר",4,5)),1),0)</f>
        <v>0</v>
      </c>
      <c r="AA1190">
        <f t="shared" si="457"/>
        <v>0</v>
      </c>
      <c r="AB1190">
        <f t="shared" si="469"/>
        <v>0</v>
      </c>
      <c r="AC1190">
        <f>IF($B$15,_xlfn.IFNA(INDEX(תמותה!$A$1:$E$121,MATCH(U1190,תמותה!$A$1:A$121,0),IF($B$11="זכר",3,5)),1),0)</f>
        <v>0</v>
      </c>
      <c r="AD1190">
        <f t="shared" si="458"/>
        <v>0</v>
      </c>
      <c r="AE1190">
        <f t="shared" si="459"/>
        <v>0</v>
      </c>
      <c r="AF1190">
        <f t="shared" si="470"/>
        <v>0</v>
      </c>
      <c r="AG1190">
        <f t="shared" si="471"/>
        <v>0</v>
      </c>
      <c r="AH1190">
        <f t="shared" si="472"/>
        <v>0</v>
      </c>
      <c r="AI1190">
        <f t="shared" si="473"/>
        <v>0</v>
      </c>
      <c r="AJ1190">
        <f t="shared" si="474"/>
        <v>0</v>
      </c>
    </row>
    <row r="1191" spans="5:36" x14ac:dyDescent="0.2">
      <c r="E1191">
        <f t="shared" si="460"/>
        <v>0</v>
      </c>
      <c r="F1191">
        <f t="shared" si="450"/>
        <v>0</v>
      </c>
      <c r="G1191">
        <f t="shared" si="451"/>
        <v>0</v>
      </c>
      <c r="H1191">
        <f t="shared" si="452"/>
        <v>0</v>
      </c>
      <c r="I1191">
        <f t="shared" si="461"/>
        <v>0</v>
      </c>
      <c r="J1191">
        <f t="shared" si="462"/>
        <v>0</v>
      </c>
      <c r="K1191">
        <f t="shared" si="463"/>
        <v>0</v>
      </c>
      <c r="L1191">
        <f t="shared" si="464"/>
        <v>0</v>
      </c>
      <c r="M1191">
        <f t="shared" si="465"/>
        <v>0</v>
      </c>
      <c r="N1191">
        <f t="shared" si="466"/>
        <v>0</v>
      </c>
      <c r="O1191">
        <f>IF($B$14,_xlfn.IFNA(INDEX(תמותה!$A$1:$E$121,MATCH(F1191,תמותה!$A$1:A$121,0),IF($B$9="זכר",2,4)),1),0)</f>
        <v>0</v>
      </c>
      <c r="P1191">
        <f>IF($B$14,_xlfn.IFNA(INDEX('שיפור תמותה'!$A$1:$E$8743,MATCH(F1191&amp;G1191,'שיפור תמותה'!$C$1:$C$8743,0),IF($B$9="זכר",4,5)),1),0)</f>
        <v>0</v>
      </c>
      <c r="Q1191">
        <f>IF($B$14,_xlfn.IFNA(INDEX('שיפור תמותה'!$A$1:$E$8743,MATCH(F1191&amp;G1191-1,'שיפור תמותה'!$C$1:$C$8743,0),IF($B$9="זכר",4,5)),1),0)</f>
        <v>0</v>
      </c>
      <c r="R1191">
        <f t="shared" si="453"/>
        <v>0</v>
      </c>
      <c r="S1191">
        <f t="shared" si="454"/>
        <v>0</v>
      </c>
      <c r="T1191">
        <f t="shared" si="467"/>
        <v>0</v>
      </c>
      <c r="U1191">
        <f t="shared" si="455"/>
        <v>0</v>
      </c>
      <c r="V1191">
        <f t="shared" si="456"/>
        <v>0</v>
      </c>
      <c r="W1191">
        <f t="shared" si="468"/>
        <v>0</v>
      </c>
      <c r="X1191">
        <f>IF($B$15,_xlfn.IFNA(INDEX(תמותה!$A$1:$E$121,MATCH(U1191,תמותה!$A$1:A$121,0),IF($B$11="זכר",2,4)),1),0)</f>
        <v>0</v>
      </c>
      <c r="Y1191">
        <f>IF($B$15,_xlfn.IFNA(INDEX('שיפור תמותה'!$A$1:$E$8743,MATCH(U1191&amp;V1191,'שיפור תמותה'!$C$1:$C$8743,0),IF($B$11="זכר",4,5)),1),0)</f>
        <v>0</v>
      </c>
      <c r="Z1191">
        <f>IF($B$15,_xlfn.IFNA(INDEX('שיפור תמותה'!$A$1:$E$8743,MATCH(U1191&amp;V1191-1,'שיפור תמותה'!$C$1:$C$8743,0),IF($B$11="זכר",4,5)),1),0)</f>
        <v>0</v>
      </c>
      <c r="AA1191">
        <f t="shared" si="457"/>
        <v>0</v>
      </c>
      <c r="AB1191">
        <f t="shared" si="469"/>
        <v>0</v>
      </c>
      <c r="AC1191">
        <f>IF($B$15,_xlfn.IFNA(INDEX(תמותה!$A$1:$E$121,MATCH(U1191,תמותה!$A$1:A$121,0),IF($B$11="זכר",3,5)),1),0)</f>
        <v>0</v>
      </c>
      <c r="AD1191">
        <f t="shared" si="458"/>
        <v>0</v>
      </c>
      <c r="AE1191">
        <f t="shared" si="459"/>
        <v>0</v>
      </c>
      <c r="AF1191">
        <f t="shared" si="470"/>
        <v>0</v>
      </c>
      <c r="AG1191">
        <f t="shared" si="471"/>
        <v>0</v>
      </c>
      <c r="AH1191">
        <f t="shared" si="472"/>
        <v>0</v>
      </c>
      <c r="AI1191">
        <f t="shared" si="473"/>
        <v>0</v>
      </c>
      <c r="AJ1191">
        <f t="shared" si="474"/>
        <v>0</v>
      </c>
    </row>
    <row r="1192" spans="5:36" x14ac:dyDescent="0.2">
      <c r="E1192">
        <f t="shared" si="460"/>
        <v>0</v>
      </c>
      <c r="F1192">
        <f t="shared" si="450"/>
        <v>0</v>
      </c>
      <c r="G1192">
        <f t="shared" si="451"/>
        <v>0</v>
      </c>
      <c r="H1192">
        <f t="shared" si="452"/>
        <v>0</v>
      </c>
      <c r="I1192">
        <f t="shared" si="461"/>
        <v>0</v>
      </c>
      <c r="J1192">
        <f t="shared" si="462"/>
        <v>0</v>
      </c>
      <c r="K1192">
        <f t="shared" si="463"/>
        <v>0</v>
      </c>
      <c r="L1192">
        <f t="shared" si="464"/>
        <v>0</v>
      </c>
      <c r="M1192">
        <f t="shared" si="465"/>
        <v>0</v>
      </c>
      <c r="N1192">
        <f t="shared" si="466"/>
        <v>0</v>
      </c>
      <c r="O1192">
        <f>IF($B$14,_xlfn.IFNA(INDEX(תמותה!$A$1:$E$121,MATCH(F1192,תמותה!$A$1:A$121,0),IF($B$9="זכר",2,4)),1),0)</f>
        <v>0</v>
      </c>
      <c r="P1192">
        <f>IF($B$14,_xlfn.IFNA(INDEX('שיפור תמותה'!$A$1:$E$8743,MATCH(F1192&amp;G1192,'שיפור תמותה'!$C$1:$C$8743,0),IF($B$9="זכר",4,5)),1),0)</f>
        <v>0</v>
      </c>
      <c r="Q1192">
        <f>IF($B$14,_xlfn.IFNA(INDEX('שיפור תמותה'!$A$1:$E$8743,MATCH(F1192&amp;G1192-1,'שיפור תמותה'!$C$1:$C$8743,0),IF($B$9="זכר",4,5)),1),0)</f>
        <v>0</v>
      </c>
      <c r="R1192">
        <f t="shared" si="453"/>
        <v>0</v>
      </c>
      <c r="S1192">
        <f t="shared" si="454"/>
        <v>0</v>
      </c>
      <c r="T1192">
        <f t="shared" si="467"/>
        <v>0</v>
      </c>
      <c r="U1192">
        <f t="shared" si="455"/>
        <v>0</v>
      </c>
      <c r="V1192">
        <f t="shared" si="456"/>
        <v>0</v>
      </c>
      <c r="W1192">
        <f t="shared" si="468"/>
        <v>0</v>
      </c>
      <c r="X1192">
        <f>IF($B$15,_xlfn.IFNA(INDEX(תמותה!$A$1:$E$121,MATCH(U1192,תמותה!$A$1:A$121,0),IF($B$11="זכר",2,4)),1),0)</f>
        <v>0</v>
      </c>
      <c r="Y1192">
        <f>IF($B$15,_xlfn.IFNA(INDEX('שיפור תמותה'!$A$1:$E$8743,MATCH(U1192&amp;V1192,'שיפור תמותה'!$C$1:$C$8743,0),IF($B$11="זכר",4,5)),1),0)</f>
        <v>0</v>
      </c>
      <c r="Z1192">
        <f>IF($B$15,_xlfn.IFNA(INDEX('שיפור תמותה'!$A$1:$E$8743,MATCH(U1192&amp;V1192-1,'שיפור תמותה'!$C$1:$C$8743,0),IF($B$11="זכר",4,5)),1),0)</f>
        <v>0</v>
      </c>
      <c r="AA1192">
        <f t="shared" si="457"/>
        <v>0</v>
      </c>
      <c r="AB1192">
        <f t="shared" si="469"/>
        <v>0</v>
      </c>
      <c r="AC1192">
        <f>IF($B$15,_xlfn.IFNA(INDEX(תמותה!$A$1:$E$121,MATCH(U1192,תמותה!$A$1:A$121,0),IF($B$11="זכר",3,5)),1),0)</f>
        <v>0</v>
      </c>
      <c r="AD1192">
        <f t="shared" si="458"/>
        <v>0</v>
      </c>
      <c r="AE1192">
        <f t="shared" si="459"/>
        <v>0</v>
      </c>
      <c r="AF1192">
        <f t="shared" si="470"/>
        <v>0</v>
      </c>
      <c r="AG1192">
        <f t="shared" si="471"/>
        <v>0</v>
      </c>
      <c r="AH1192">
        <f t="shared" si="472"/>
        <v>0</v>
      </c>
      <c r="AI1192">
        <f t="shared" si="473"/>
        <v>0</v>
      </c>
      <c r="AJ1192">
        <f t="shared" si="474"/>
        <v>0</v>
      </c>
    </row>
    <row r="1193" spans="5:36" x14ac:dyDescent="0.2">
      <c r="E1193">
        <f t="shared" si="460"/>
        <v>0</v>
      </c>
      <c r="F1193">
        <f t="shared" si="450"/>
        <v>0</v>
      </c>
      <c r="G1193">
        <f t="shared" si="451"/>
        <v>0</v>
      </c>
      <c r="H1193">
        <f t="shared" si="452"/>
        <v>0</v>
      </c>
      <c r="I1193">
        <f t="shared" si="461"/>
        <v>0</v>
      </c>
      <c r="J1193">
        <f t="shared" si="462"/>
        <v>0</v>
      </c>
      <c r="K1193">
        <f t="shared" si="463"/>
        <v>0</v>
      </c>
      <c r="L1193">
        <f t="shared" si="464"/>
        <v>0</v>
      </c>
      <c r="M1193">
        <f t="shared" si="465"/>
        <v>0</v>
      </c>
      <c r="N1193">
        <f t="shared" si="466"/>
        <v>0</v>
      </c>
      <c r="O1193">
        <f>IF($B$14,_xlfn.IFNA(INDEX(תמותה!$A$1:$E$121,MATCH(F1193,תמותה!$A$1:A$121,0),IF($B$9="זכר",2,4)),1),0)</f>
        <v>0</v>
      </c>
      <c r="P1193">
        <f>IF($B$14,_xlfn.IFNA(INDEX('שיפור תמותה'!$A$1:$E$8743,MATCH(F1193&amp;G1193,'שיפור תמותה'!$C$1:$C$8743,0),IF($B$9="זכר",4,5)),1),0)</f>
        <v>0</v>
      </c>
      <c r="Q1193">
        <f>IF($B$14,_xlfn.IFNA(INDEX('שיפור תמותה'!$A$1:$E$8743,MATCH(F1193&amp;G1193-1,'שיפור תמותה'!$C$1:$C$8743,0),IF($B$9="זכר",4,5)),1),0)</f>
        <v>0</v>
      </c>
      <c r="R1193">
        <f t="shared" si="453"/>
        <v>0</v>
      </c>
      <c r="S1193">
        <f t="shared" si="454"/>
        <v>0</v>
      </c>
      <c r="T1193">
        <f t="shared" si="467"/>
        <v>0</v>
      </c>
      <c r="U1193">
        <f t="shared" si="455"/>
        <v>0</v>
      </c>
      <c r="V1193">
        <f t="shared" si="456"/>
        <v>0</v>
      </c>
      <c r="W1193">
        <f t="shared" si="468"/>
        <v>0</v>
      </c>
      <c r="X1193">
        <f>IF($B$15,_xlfn.IFNA(INDEX(תמותה!$A$1:$E$121,MATCH(U1193,תמותה!$A$1:A$121,0),IF($B$11="זכר",2,4)),1),0)</f>
        <v>0</v>
      </c>
      <c r="Y1193">
        <f>IF($B$15,_xlfn.IFNA(INDEX('שיפור תמותה'!$A$1:$E$8743,MATCH(U1193&amp;V1193,'שיפור תמותה'!$C$1:$C$8743,0),IF($B$11="זכר",4,5)),1),0)</f>
        <v>0</v>
      </c>
      <c r="Z1193">
        <f>IF($B$15,_xlfn.IFNA(INDEX('שיפור תמותה'!$A$1:$E$8743,MATCH(U1193&amp;V1193-1,'שיפור תמותה'!$C$1:$C$8743,0),IF($B$11="זכר",4,5)),1),0)</f>
        <v>0</v>
      </c>
      <c r="AA1193">
        <f t="shared" si="457"/>
        <v>0</v>
      </c>
      <c r="AB1193">
        <f t="shared" si="469"/>
        <v>0</v>
      </c>
      <c r="AC1193">
        <f>IF($B$15,_xlfn.IFNA(INDEX(תמותה!$A$1:$E$121,MATCH(U1193,תמותה!$A$1:A$121,0),IF($B$11="זכר",3,5)),1),0)</f>
        <v>0</v>
      </c>
      <c r="AD1193">
        <f t="shared" si="458"/>
        <v>0</v>
      </c>
      <c r="AE1193">
        <f t="shared" si="459"/>
        <v>0</v>
      </c>
      <c r="AF1193">
        <f t="shared" si="470"/>
        <v>0</v>
      </c>
      <c r="AG1193">
        <f t="shared" si="471"/>
        <v>0</v>
      </c>
      <c r="AH1193">
        <f t="shared" si="472"/>
        <v>0</v>
      </c>
      <c r="AI1193">
        <f t="shared" si="473"/>
        <v>0</v>
      </c>
      <c r="AJ1193">
        <f t="shared" si="474"/>
        <v>0</v>
      </c>
    </row>
    <row r="1194" spans="5:36" x14ac:dyDescent="0.2">
      <c r="E1194">
        <f t="shared" si="460"/>
        <v>0</v>
      </c>
      <c r="F1194">
        <f t="shared" si="450"/>
        <v>0</v>
      </c>
      <c r="G1194">
        <f t="shared" si="451"/>
        <v>0</v>
      </c>
      <c r="H1194">
        <f t="shared" si="452"/>
        <v>0</v>
      </c>
      <c r="I1194">
        <f t="shared" si="461"/>
        <v>0</v>
      </c>
      <c r="J1194">
        <f t="shared" si="462"/>
        <v>0</v>
      </c>
      <c r="K1194">
        <f t="shared" si="463"/>
        <v>0</v>
      </c>
      <c r="L1194">
        <f t="shared" si="464"/>
        <v>0</v>
      </c>
      <c r="M1194">
        <f t="shared" si="465"/>
        <v>0</v>
      </c>
      <c r="N1194">
        <f t="shared" si="466"/>
        <v>0</v>
      </c>
      <c r="O1194">
        <f>IF($B$14,_xlfn.IFNA(INDEX(תמותה!$A$1:$E$121,MATCH(F1194,תמותה!$A$1:A$121,0),IF($B$9="זכר",2,4)),1),0)</f>
        <v>0</v>
      </c>
      <c r="P1194">
        <f>IF($B$14,_xlfn.IFNA(INDEX('שיפור תמותה'!$A$1:$E$8743,MATCH(F1194&amp;G1194,'שיפור תמותה'!$C$1:$C$8743,0),IF($B$9="זכר",4,5)),1),0)</f>
        <v>0</v>
      </c>
      <c r="Q1194">
        <f>IF($B$14,_xlfn.IFNA(INDEX('שיפור תמותה'!$A$1:$E$8743,MATCH(F1194&amp;G1194-1,'שיפור תמותה'!$C$1:$C$8743,0),IF($B$9="זכר",4,5)),1),0)</f>
        <v>0</v>
      </c>
      <c r="R1194">
        <f t="shared" si="453"/>
        <v>0</v>
      </c>
      <c r="S1194">
        <f t="shared" si="454"/>
        <v>0</v>
      </c>
      <c r="T1194">
        <f t="shared" si="467"/>
        <v>0</v>
      </c>
      <c r="U1194">
        <f t="shared" si="455"/>
        <v>0</v>
      </c>
      <c r="V1194">
        <f t="shared" si="456"/>
        <v>0</v>
      </c>
      <c r="W1194">
        <f t="shared" si="468"/>
        <v>0</v>
      </c>
      <c r="X1194">
        <f>IF($B$15,_xlfn.IFNA(INDEX(תמותה!$A$1:$E$121,MATCH(U1194,תמותה!$A$1:A$121,0),IF($B$11="זכר",2,4)),1),0)</f>
        <v>0</v>
      </c>
      <c r="Y1194">
        <f>IF($B$15,_xlfn.IFNA(INDEX('שיפור תמותה'!$A$1:$E$8743,MATCH(U1194&amp;V1194,'שיפור תמותה'!$C$1:$C$8743,0),IF($B$11="זכר",4,5)),1),0)</f>
        <v>0</v>
      </c>
      <c r="Z1194">
        <f>IF($B$15,_xlfn.IFNA(INDEX('שיפור תמותה'!$A$1:$E$8743,MATCH(U1194&amp;V1194-1,'שיפור תמותה'!$C$1:$C$8743,0),IF($B$11="זכר",4,5)),1),0)</f>
        <v>0</v>
      </c>
      <c r="AA1194">
        <f t="shared" si="457"/>
        <v>0</v>
      </c>
      <c r="AB1194">
        <f t="shared" si="469"/>
        <v>0</v>
      </c>
      <c r="AC1194">
        <f>IF($B$15,_xlfn.IFNA(INDEX(תמותה!$A$1:$E$121,MATCH(U1194,תמותה!$A$1:A$121,0),IF($B$11="זכר",3,5)),1),0)</f>
        <v>0</v>
      </c>
      <c r="AD1194">
        <f t="shared" si="458"/>
        <v>0</v>
      </c>
      <c r="AE1194">
        <f t="shared" si="459"/>
        <v>0</v>
      </c>
      <c r="AF1194">
        <f t="shared" si="470"/>
        <v>0</v>
      </c>
      <c r="AG1194">
        <f t="shared" si="471"/>
        <v>0</v>
      </c>
      <c r="AH1194">
        <f t="shared" si="472"/>
        <v>0</v>
      </c>
      <c r="AI1194">
        <f t="shared" si="473"/>
        <v>0</v>
      </c>
      <c r="AJ1194">
        <f t="shared" si="474"/>
        <v>0</v>
      </c>
    </row>
    <row r="1195" spans="5:36" x14ac:dyDescent="0.2">
      <c r="E1195">
        <f t="shared" si="460"/>
        <v>0</v>
      </c>
      <c r="F1195">
        <f t="shared" si="450"/>
        <v>0</v>
      </c>
      <c r="G1195">
        <f t="shared" si="451"/>
        <v>0</v>
      </c>
      <c r="H1195">
        <f t="shared" si="452"/>
        <v>0</v>
      </c>
      <c r="I1195">
        <f t="shared" si="461"/>
        <v>0</v>
      </c>
      <c r="J1195">
        <f t="shared" si="462"/>
        <v>0</v>
      </c>
      <c r="K1195">
        <f t="shared" si="463"/>
        <v>0</v>
      </c>
      <c r="L1195">
        <f t="shared" si="464"/>
        <v>0</v>
      </c>
      <c r="M1195">
        <f t="shared" si="465"/>
        <v>0</v>
      </c>
      <c r="N1195">
        <f t="shared" si="466"/>
        <v>0</v>
      </c>
      <c r="O1195">
        <f>IF($B$14,_xlfn.IFNA(INDEX(תמותה!$A$1:$E$121,MATCH(F1195,תמותה!$A$1:A$121,0),IF($B$9="זכר",2,4)),1),0)</f>
        <v>0</v>
      </c>
      <c r="P1195">
        <f>IF($B$14,_xlfn.IFNA(INDEX('שיפור תמותה'!$A$1:$E$8743,MATCH(F1195&amp;G1195,'שיפור תמותה'!$C$1:$C$8743,0),IF($B$9="זכר",4,5)),1),0)</f>
        <v>0</v>
      </c>
      <c r="Q1195">
        <f>IF($B$14,_xlfn.IFNA(INDEX('שיפור תמותה'!$A$1:$E$8743,MATCH(F1195&amp;G1195-1,'שיפור תמותה'!$C$1:$C$8743,0),IF($B$9="זכר",4,5)),1),0)</f>
        <v>0</v>
      </c>
      <c r="R1195">
        <f t="shared" si="453"/>
        <v>0</v>
      </c>
      <c r="S1195">
        <f t="shared" si="454"/>
        <v>0</v>
      </c>
      <c r="T1195">
        <f t="shared" si="467"/>
        <v>0</v>
      </c>
      <c r="U1195">
        <f t="shared" si="455"/>
        <v>0</v>
      </c>
      <c r="V1195">
        <f t="shared" si="456"/>
        <v>0</v>
      </c>
      <c r="W1195">
        <f t="shared" si="468"/>
        <v>0</v>
      </c>
      <c r="X1195">
        <f>IF($B$15,_xlfn.IFNA(INDEX(תמותה!$A$1:$E$121,MATCH(U1195,תמותה!$A$1:A$121,0),IF($B$11="זכר",2,4)),1),0)</f>
        <v>0</v>
      </c>
      <c r="Y1195">
        <f>IF($B$15,_xlfn.IFNA(INDEX('שיפור תמותה'!$A$1:$E$8743,MATCH(U1195&amp;V1195,'שיפור תמותה'!$C$1:$C$8743,0),IF($B$11="זכר",4,5)),1),0)</f>
        <v>0</v>
      </c>
      <c r="Z1195">
        <f>IF($B$15,_xlfn.IFNA(INDEX('שיפור תמותה'!$A$1:$E$8743,MATCH(U1195&amp;V1195-1,'שיפור תמותה'!$C$1:$C$8743,0),IF($B$11="זכר",4,5)),1),0)</f>
        <v>0</v>
      </c>
      <c r="AA1195">
        <f t="shared" si="457"/>
        <v>0</v>
      </c>
      <c r="AB1195">
        <f t="shared" si="469"/>
        <v>0</v>
      </c>
      <c r="AC1195">
        <f>IF($B$15,_xlfn.IFNA(INDEX(תמותה!$A$1:$E$121,MATCH(U1195,תמותה!$A$1:A$121,0),IF($B$11="זכר",3,5)),1),0)</f>
        <v>0</v>
      </c>
      <c r="AD1195">
        <f t="shared" si="458"/>
        <v>0</v>
      </c>
      <c r="AE1195">
        <f t="shared" si="459"/>
        <v>0</v>
      </c>
      <c r="AF1195">
        <f t="shared" si="470"/>
        <v>0</v>
      </c>
      <c r="AG1195">
        <f t="shared" si="471"/>
        <v>0</v>
      </c>
      <c r="AH1195">
        <f t="shared" si="472"/>
        <v>0</v>
      </c>
      <c r="AI1195">
        <f t="shared" si="473"/>
        <v>0</v>
      </c>
      <c r="AJ1195">
        <f t="shared" si="474"/>
        <v>0</v>
      </c>
    </row>
    <row r="1196" spans="5:36" x14ac:dyDescent="0.2">
      <c r="E1196">
        <f t="shared" si="460"/>
        <v>0</v>
      </c>
      <c r="F1196">
        <f t="shared" si="450"/>
        <v>0</v>
      </c>
      <c r="G1196">
        <f t="shared" si="451"/>
        <v>0</v>
      </c>
      <c r="H1196">
        <f t="shared" si="452"/>
        <v>0</v>
      </c>
      <c r="I1196">
        <f t="shared" si="461"/>
        <v>0</v>
      </c>
      <c r="J1196">
        <f t="shared" si="462"/>
        <v>0</v>
      </c>
      <c r="K1196">
        <f t="shared" si="463"/>
        <v>0</v>
      </c>
      <c r="L1196">
        <f t="shared" si="464"/>
        <v>0</v>
      </c>
      <c r="M1196">
        <f t="shared" si="465"/>
        <v>0</v>
      </c>
      <c r="N1196">
        <f t="shared" si="466"/>
        <v>0</v>
      </c>
      <c r="O1196">
        <f>IF($B$14,_xlfn.IFNA(INDEX(תמותה!$A$1:$E$121,MATCH(F1196,תמותה!$A$1:A$121,0),IF($B$9="זכר",2,4)),1),0)</f>
        <v>0</v>
      </c>
      <c r="P1196">
        <f>IF($B$14,_xlfn.IFNA(INDEX('שיפור תמותה'!$A$1:$E$8743,MATCH(F1196&amp;G1196,'שיפור תמותה'!$C$1:$C$8743,0),IF($B$9="זכר",4,5)),1),0)</f>
        <v>0</v>
      </c>
      <c r="Q1196">
        <f>IF($B$14,_xlfn.IFNA(INDEX('שיפור תמותה'!$A$1:$E$8743,MATCH(F1196&amp;G1196-1,'שיפור תמותה'!$C$1:$C$8743,0),IF($B$9="זכר",4,5)),1),0)</f>
        <v>0</v>
      </c>
      <c r="R1196">
        <f t="shared" si="453"/>
        <v>0</v>
      </c>
      <c r="S1196">
        <f t="shared" si="454"/>
        <v>0</v>
      </c>
      <c r="T1196">
        <f t="shared" si="467"/>
        <v>0</v>
      </c>
      <c r="U1196">
        <f t="shared" si="455"/>
        <v>0</v>
      </c>
      <c r="V1196">
        <f t="shared" si="456"/>
        <v>0</v>
      </c>
      <c r="W1196">
        <f t="shared" si="468"/>
        <v>0</v>
      </c>
      <c r="X1196">
        <f>IF($B$15,_xlfn.IFNA(INDEX(תמותה!$A$1:$E$121,MATCH(U1196,תמותה!$A$1:A$121,0),IF($B$11="זכר",2,4)),1),0)</f>
        <v>0</v>
      </c>
      <c r="Y1196">
        <f>IF($B$15,_xlfn.IFNA(INDEX('שיפור תמותה'!$A$1:$E$8743,MATCH(U1196&amp;V1196,'שיפור תמותה'!$C$1:$C$8743,0),IF($B$11="זכר",4,5)),1),0)</f>
        <v>0</v>
      </c>
      <c r="Z1196">
        <f>IF($B$15,_xlfn.IFNA(INDEX('שיפור תמותה'!$A$1:$E$8743,MATCH(U1196&amp;V1196-1,'שיפור תמותה'!$C$1:$C$8743,0),IF($B$11="זכר",4,5)),1),0)</f>
        <v>0</v>
      </c>
      <c r="AA1196">
        <f t="shared" si="457"/>
        <v>0</v>
      </c>
      <c r="AB1196">
        <f t="shared" si="469"/>
        <v>0</v>
      </c>
      <c r="AC1196">
        <f>IF($B$15,_xlfn.IFNA(INDEX(תמותה!$A$1:$E$121,MATCH(U1196,תמותה!$A$1:A$121,0),IF($B$11="זכר",3,5)),1),0)</f>
        <v>0</v>
      </c>
      <c r="AD1196">
        <f t="shared" si="458"/>
        <v>0</v>
      </c>
      <c r="AE1196">
        <f t="shared" si="459"/>
        <v>0</v>
      </c>
      <c r="AF1196">
        <f t="shared" si="470"/>
        <v>0</v>
      </c>
      <c r="AG1196">
        <f t="shared" si="471"/>
        <v>0</v>
      </c>
      <c r="AH1196">
        <f t="shared" si="472"/>
        <v>0</v>
      </c>
      <c r="AI1196">
        <f t="shared" si="473"/>
        <v>0</v>
      </c>
      <c r="AJ1196">
        <f t="shared" si="474"/>
        <v>0</v>
      </c>
    </row>
    <row r="1197" spans="5:36" x14ac:dyDescent="0.2">
      <c r="E1197">
        <f t="shared" si="460"/>
        <v>0</v>
      </c>
      <c r="F1197">
        <f t="shared" si="450"/>
        <v>0</v>
      </c>
      <c r="G1197">
        <f t="shared" si="451"/>
        <v>0</v>
      </c>
      <c r="H1197">
        <f t="shared" si="452"/>
        <v>0</v>
      </c>
      <c r="I1197">
        <f t="shared" si="461"/>
        <v>0</v>
      </c>
      <c r="J1197">
        <f t="shared" si="462"/>
        <v>0</v>
      </c>
      <c r="K1197">
        <f t="shared" si="463"/>
        <v>0</v>
      </c>
      <c r="L1197">
        <f t="shared" si="464"/>
        <v>0</v>
      </c>
      <c r="M1197">
        <f t="shared" si="465"/>
        <v>0</v>
      </c>
      <c r="N1197">
        <f t="shared" si="466"/>
        <v>0</v>
      </c>
      <c r="O1197">
        <f>IF($B$14,_xlfn.IFNA(INDEX(תמותה!$A$1:$E$121,MATCH(F1197,תמותה!$A$1:A$121,0),IF($B$9="זכר",2,4)),1),0)</f>
        <v>0</v>
      </c>
      <c r="P1197">
        <f>IF($B$14,_xlfn.IFNA(INDEX('שיפור תמותה'!$A$1:$E$8743,MATCH(F1197&amp;G1197,'שיפור תמותה'!$C$1:$C$8743,0),IF($B$9="זכר",4,5)),1),0)</f>
        <v>0</v>
      </c>
      <c r="Q1197">
        <f>IF($B$14,_xlfn.IFNA(INDEX('שיפור תמותה'!$A$1:$E$8743,MATCH(F1197&amp;G1197-1,'שיפור תמותה'!$C$1:$C$8743,0),IF($B$9="זכר",4,5)),1),0)</f>
        <v>0</v>
      </c>
      <c r="R1197">
        <f t="shared" si="453"/>
        <v>0</v>
      </c>
      <c r="S1197">
        <f t="shared" si="454"/>
        <v>0</v>
      </c>
      <c r="T1197">
        <f t="shared" si="467"/>
        <v>0</v>
      </c>
      <c r="U1197">
        <f t="shared" si="455"/>
        <v>0</v>
      </c>
      <c r="V1197">
        <f t="shared" si="456"/>
        <v>0</v>
      </c>
      <c r="W1197">
        <f t="shared" si="468"/>
        <v>0</v>
      </c>
      <c r="X1197">
        <f>IF($B$15,_xlfn.IFNA(INDEX(תמותה!$A$1:$E$121,MATCH(U1197,תמותה!$A$1:A$121,0),IF($B$11="זכר",2,4)),1),0)</f>
        <v>0</v>
      </c>
      <c r="Y1197">
        <f>IF($B$15,_xlfn.IFNA(INDEX('שיפור תמותה'!$A$1:$E$8743,MATCH(U1197&amp;V1197,'שיפור תמותה'!$C$1:$C$8743,0),IF($B$11="זכר",4,5)),1),0)</f>
        <v>0</v>
      </c>
      <c r="Z1197">
        <f>IF($B$15,_xlfn.IFNA(INDEX('שיפור תמותה'!$A$1:$E$8743,MATCH(U1197&amp;V1197-1,'שיפור תמותה'!$C$1:$C$8743,0),IF($B$11="זכר",4,5)),1),0)</f>
        <v>0</v>
      </c>
      <c r="AA1197">
        <f t="shared" si="457"/>
        <v>0</v>
      </c>
      <c r="AB1197">
        <f t="shared" si="469"/>
        <v>0</v>
      </c>
      <c r="AC1197">
        <f>IF($B$15,_xlfn.IFNA(INDEX(תמותה!$A$1:$E$121,MATCH(U1197,תמותה!$A$1:A$121,0),IF($B$11="זכר",3,5)),1),0)</f>
        <v>0</v>
      </c>
      <c r="AD1197">
        <f t="shared" si="458"/>
        <v>0</v>
      </c>
      <c r="AE1197">
        <f t="shared" si="459"/>
        <v>0</v>
      </c>
      <c r="AF1197">
        <f t="shared" si="470"/>
        <v>0</v>
      </c>
      <c r="AG1197">
        <f t="shared" si="471"/>
        <v>0</v>
      </c>
      <c r="AH1197">
        <f t="shared" si="472"/>
        <v>0</v>
      </c>
      <c r="AI1197">
        <f t="shared" si="473"/>
        <v>0</v>
      </c>
      <c r="AJ1197">
        <f t="shared" si="474"/>
        <v>0</v>
      </c>
    </row>
    <row r="1198" spans="5:36" x14ac:dyDescent="0.2">
      <c r="E1198">
        <f t="shared" si="460"/>
        <v>0</v>
      </c>
      <c r="F1198">
        <f t="shared" si="450"/>
        <v>0</v>
      </c>
      <c r="G1198">
        <f t="shared" si="451"/>
        <v>0</v>
      </c>
      <c r="H1198">
        <f t="shared" si="452"/>
        <v>0</v>
      </c>
      <c r="I1198">
        <f t="shared" si="461"/>
        <v>0</v>
      </c>
      <c r="J1198">
        <f t="shared" si="462"/>
        <v>0</v>
      </c>
      <c r="K1198">
        <f t="shared" si="463"/>
        <v>0</v>
      </c>
      <c r="L1198">
        <f t="shared" si="464"/>
        <v>0</v>
      </c>
      <c r="M1198">
        <f t="shared" si="465"/>
        <v>0</v>
      </c>
      <c r="N1198">
        <f t="shared" si="466"/>
        <v>0</v>
      </c>
      <c r="O1198">
        <f>IF($B$14,_xlfn.IFNA(INDEX(תמותה!$A$1:$E$121,MATCH(F1198,תמותה!$A$1:A$121,0),IF($B$9="זכר",2,4)),1),0)</f>
        <v>0</v>
      </c>
      <c r="P1198">
        <f>IF($B$14,_xlfn.IFNA(INDEX('שיפור תמותה'!$A$1:$E$8743,MATCH(F1198&amp;G1198,'שיפור תמותה'!$C$1:$C$8743,0),IF($B$9="זכר",4,5)),1),0)</f>
        <v>0</v>
      </c>
      <c r="Q1198">
        <f>IF($B$14,_xlfn.IFNA(INDEX('שיפור תמותה'!$A$1:$E$8743,MATCH(F1198&amp;G1198-1,'שיפור תמותה'!$C$1:$C$8743,0),IF($B$9="זכר",4,5)),1),0)</f>
        <v>0</v>
      </c>
      <c r="R1198">
        <f t="shared" si="453"/>
        <v>0</v>
      </c>
      <c r="S1198">
        <f t="shared" si="454"/>
        <v>0</v>
      </c>
      <c r="T1198">
        <f t="shared" si="467"/>
        <v>0</v>
      </c>
      <c r="U1198">
        <f t="shared" si="455"/>
        <v>0</v>
      </c>
      <c r="V1198">
        <f t="shared" si="456"/>
        <v>0</v>
      </c>
      <c r="W1198">
        <f t="shared" si="468"/>
        <v>0</v>
      </c>
      <c r="X1198">
        <f>IF($B$15,_xlfn.IFNA(INDEX(תמותה!$A$1:$E$121,MATCH(U1198,תמותה!$A$1:A$121,0),IF($B$11="זכר",2,4)),1),0)</f>
        <v>0</v>
      </c>
      <c r="Y1198">
        <f>IF($B$15,_xlfn.IFNA(INDEX('שיפור תמותה'!$A$1:$E$8743,MATCH(U1198&amp;V1198,'שיפור תמותה'!$C$1:$C$8743,0),IF($B$11="זכר",4,5)),1),0)</f>
        <v>0</v>
      </c>
      <c r="Z1198">
        <f>IF($B$15,_xlfn.IFNA(INDEX('שיפור תמותה'!$A$1:$E$8743,MATCH(U1198&amp;V1198-1,'שיפור תמותה'!$C$1:$C$8743,0),IF($B$11="זכר",4,5)),1),0)</f>
        <v>0</v>
      </c>
      <c r="AA1198">
        <f t="shared" si="457"/>
        <v>0</v>
      </c>
      <c r="AB1198">
        <f t="shared" si="469"/>
        <v>0</v>
      </c>
      <c r="AC1198">
        <f>IF($B$15,_xlfn.IFNA(INDEX(תמותה!$A$1:$E$121,MATCH(U1198,תמותה!$A$1:A$121,0),IF($B$11="זכר",3,5)),1),0)</f>
        <v>0</v>
      </c>
      <c r="AD1198">
        <f t="shared" si="458"/>
        <v>0</v>
      </c>
      <c r="AE1198">
        <f t="shared" si="459"/>
        <v>0</v>
      </c>
      <c r="AF1198">
        <f t="shared" si="470"/>
        <v>0</v>
      </c>
      <c r="AG1198">
        <f t="shared" si="471"/>
        <v>0</v>
      </c>
      <c r="AH1198">
        <f t="shared" si="472"/>
        <v>0</v>
      </c>
      <c r="AI1198">
        <f t="shared" si="473"/>
        <v>0</v>
      </c>
      <c r="AJ1198">
        <f t="shared" si="474"/>
        <v>0</v>
      </c>
    </row>
    <row r="1199" spans="5:36" x14ac:dyDescent="0.2">
      <c r="E1199">
        <f t="shared" si="460"/>
        <v>0</v>
      </c>
      <c r="F1199">
        <f t="shared" si="450"/>
        <v>0</v>
      </c>
      <c r="G1199">
        <f t="shared" si="451"/>
        <v>0</v>
      </c>
      <c r="H1199">
        <f t="shared" si="452"/>
        <v>0</v>
      </c>
      <c r="I1199">
        <f t="shared" si="461"/>
        <v>0</v>
      </c>
      <c r="J1199">
        <f t="shared" si="462"/>
        <v>0</v>
      </c>
      <c r="K1199">
        <f t="shared" si="463"/>
        <v>0</v>
      </c>
      <c r="L1199">
        <f t="shared" si="464"/>
        <v>0</v>
      </c>
      <c r="M1199">
        <f t="shared" si="465"/>
        <v>0</v>
      </c>
      <c r="N1199">
        <f t="shared" si="466"/>
        <v>0</v>
      </c>
      <c r="O1199">
        <f>IF($B$14,_xlfn.IFNA(INDEX(תמותה!$A$1:$E$121,MATCH(F1199,תמותה!$A$1:A$121,0),IF($B$9="זכר",2,4)),1),0)</f>
        <v>0</v>
      </c>
      <c r="P1199">
        <f>IF($B$14,_xlfn.IFNA(INDEX('שיפור תמותה'!$A$1:$E$8743,MATCH(F1199&amp;G1199,'שיפור תמותה'!$C$1:$C$8743,0),IF($B$9="זכר",4,5)),1),0)</f>
        <v>0</v>
      </c>
      <c r="Q1199">
        <f>IF($B$14,_xlfn.IFNA(INDEX('שיפור תמותה'!$A$1:$E$8743,MATCH(F1199&amp;G1199-1,'שיפור תמותה'!$C$1:$C$8743,0),IF($B$9="זכר",4,5)),1),0)</f>
        <v>0</v>
      </c>
      <c r="R1199">
        <f t="shared" si="453"/>
        <v>0</v>
      </c>
      <c r="S1199">
        <f t="shared" si="454"/>
        <v>0</v>
      </c>
      <c r="T1199">
        <f t="shared" si="467"/>
        <v>0</v>
      </c>
      <c r="U1199">
        <f t="shared" si="455"/>
        <v>0</v>
      </c>
      <c r="V1199">
        <f t="shared" si="456"/>
        <v>0</v>
      </c>
      <c r="W1199">
        <f t="shared" si="468"/>
        <v>0</v>
      </c>
      <c r="X1199">
        <f>IF($B$15,_xlfn.IFNA(INDEX(תמותה!$A$1:$E$121,MATCH(U1199,תמותה!$A$1:A$121,0),IF($B$11="זכר",2,4)),1),0)</f>
        <v>0</v>
      </c>
      <c r="Y1199">
        <f>IF($B$15,_xlfn.IFNA(INDEX('שיפור תמותה'!$A$1:$E$8743,MATCH(U1199&amp;V1199,'שיפור תמותה'!$C$1:$C$8743,0),IF($B$11="זכר",4,5)),1),0)</f>
        <v>0</v>
      </c>
      <c r="Z1199">
        <f>IF($B$15,_xlfn.IFNA(INDEX('שיפור תמותה'!$A$1:$E$8743,MATCH(U1199&amp;V1199-1,'שיפור תמותה'!$C$1:$C$8743,0),IF($B$11="זכר",4,5)),1),0)</f>
        <v>0</v>
      </c>
      <c r="AA1199">
        <f t="shared" si="457"/>
        <v>0</v>
      </c>
      <c r="AB1199">
        <f t="shared" si="469"/>
        <v>0</v>
      </c>
      <c r="AC1199">
        <f>IF($B$15,_xlfn.IFNA(INDEX(תמותה!$A$1:$E$121,MATCH(U1199,תמותה!$A$1:A$121,0),IF($B$11="זכר",3,5)),1),0)</f>
        <v>0</v>
      </c>
      <c r="AD1199">
        <f t="shared" si="458"/>
        <v>0</v>
      </c>
      <c r="AE1199">
        <f t="shared" si="459"/>
        <v>0</v>
      </c>
      <c r="AF1199">
        <f t="shared" si="470"/>
        <v>0</v>
      </c>
      <c r="AG1199">
        <f t="shared" si="471"/>
        <v>0</v>
      </c>
      <c r="AH1199">
        <f t="shared" si="472"/>
        <v>0</v>
      </c>
      <c r="AI1199">
        <f t="shared" si="473"/>
        <v>0</v>
      </c>
      <c r="AJ1199">
        <f t="shared" si="474"/>
        <v>0</v>
      </c>
    </row>
    <row r="1200" spans="5:36" x14ac:dyDescent="0.2">
      <c r="E1200">
        <f t="shared" si="460"/>
        <v>0</v>
      </c>
      <c r="F1200">
        <f t="shared" si="450"/>
        <v>0</v>
      </c>
      <c r="G1200">
        <f t="shared" si="451"/>
        <v>0</v>
      </c>
      <c r="H1200">
        <f t="shared" si="452"/>
        <v>0</v>
      </c>
      <c r="I1200">
        <f t="shared" si="461"/>
        <v>0</v>
      </c>
      <c r="J1200">
        <f t="shared" si="462"/>
        <v>0</v>
      </c>
      <c r="K1200">
        <f t="shared" si="463"/>
        <v>0</v>
      </c>
      <c r="L1200">
        <f t="shared" si="464"/>
        <v>0</v>
      </c>
      <c r="M1200">
        <f t="shared" si="465"/>
        <v>0</v>
      </c>
      <c r="N1200">
        <f t="shared" si="466"/>
        <v>0</v>
      </c>
      <c r="O1200">
        <f>IF($B$14,_xlfn.IFNA(INDEX(תמותה!$A$1:$E$121,MATCH(F1200,תמותה!$A$1:A$121,0),IF($B$9="זכר",2,4)),1),0)</f>
        <v>0</v>
      </c>
      <c r="P1200">
        <f>IF($B$14,_xlfn.IFNA(INDEX('שיפור תמותה'!$A$1:$E$8743,MATCH(F1200&amp;G1200,'שיפור תמותה'!$C$1:$C$8743,0),IF($B$9="זכר",4,5)),1),0)</f>
        <v>0</v>
      </c>
      <c r="Q1200">
        <f>IF($B$14,_xlfn.IFNA(INDEX('שיפור תמותה'!$A$1:$E$8743,MATCH(F1200&amp;G1200-1,'שיפור תמותה'!$C$1:$C$8743,0),IF($B$9="זכר",4,5)),1),0)</f>
        <v>0</v>
      </c>
      <c r="R1200">
        <f t="shared" si="453"/>
        <v>0</v>
      </c>
      <c r="S1200">
        <f t="shared" si="454"/>
        <v>0</v>
      </c>
      <c r="T1200">
        <f t="shared" si="467"/>
        <v>0</v>
      </c>
      <c r="U1200">
        <f t="shared" si="455"/>
        <v>0</v>
      </c>
      <c r="V1200">
        <f t="shared" si="456"/>
        <v>0</v>
      </c>
      <c r="W1200">
        <f t="shared" si="468"/>
        <v>0</v>
      </c>
      <c r="X1200">
        <f>IF($B$15,_xlfn.IFNA(INDEX(תמותה!$A$1:$E$121,MATCH(U1200,תמותה!$A$1:A$121,0),IF($B$11="זכר",2,4)),1),0)</f>
        <v>0</v>
      </c>
      <c r="Y1200">
        <f>IF($B$15,_xlfn.IFNA(INDEX('שיפור תמותה'!$A$1:$E$8743,MATCH(U1200&amp;V1200,'שיפור תמותה'!$C$1:$C$8743,0),IF($B$11="זכר",4,5)),1),0)</f>
        <v>0</v>
      </c>
      <c r="Z1200">
        <f>IF($B$15,_xlfn.IFNA(INDEX('שיפור תמותה'!$A$1:$E$8743,MATCH(U1200&amp;V1200-1,'שיפור תמותה'!$C$1:$C$8743,0),IF($B$11="זכר",4,5)),1),0)</f>
        <v>0</v>
      </c>
      <c r="AA1200">
        <f t="shared" si="457"/>
        <v>0</v>
      </c>
      <c r="AB1200">
        <f t="shared" si="469"/>
        <v>0</v>
      </c>
      <c r="AC1200">
        <f>IF($B$15,_xlfn.IFNA(INDEX(תמותה!$A$1:$E$121,MATCH(U1200,תמותה!$A$1:A$121,0),IF($B$11="זכר",3,5)),1),0)</f>
        <v>0</v>
      </c>
      <c r="AD1200">
        <f t="shared" si="458"/>
        <v>0</v>
      </c>
      <c r="AE1200">
        <f t="shared" si="459"/>
        <v>0</v>
      </c>
      <c r="AF1200">
        <f t="shared" si="470"/>
        <v>0</v>
      </c>
      <c r="AG1200">
        <f t="shared" si="471"/>
        <v>0</v>
      </c>
      <c r="AH1200">
        <f t="shared" si="472"/>
        <v>0</v>
      </c>
      <c r="AI1200">
        <f t="shared" si="473"/>
        <v>0</v>
      </c>
      <c r="AJ1200">
        <f t="shared" si="474"/>
        <v>0</v>
      </c>
    </row>
    <row r="1201" spans="5:36" x14ac:dyDescent="0.2">
      <c r="E1201">
        <f t="shared" si="460"/>
        <v>0</v>
      </c>
      <c r="F1201">
        <f t="shared" si="450"/>
        <v>0</v>
      </c>
      <c r="G1201">
        <f t="shared" si="451"/>
        <v>0</v>
      </c>
      <c r="H1201">
        <f t="shared" si="452"/>
        <v>0</v>
      </c>
      <c r="I1201">
        <f t="shared" si="461"/>
        <v>0</v>
      </c>
      <c r="J1201">
        <f t="shared" si="462"/>
        <v>0</v>
      </c>
      <c r="K1201">
        <f t="shared" si="463"/>
        <v>0</v>
      </c>
      <c r="L1201">
        <f t="shared" si="464"/>
        <v>0</v>
      </c>
      <c r="M1201">
        <f t="shared" si="465"/>
        <v>0</v>
      </c>
      <c r="N1201">
        <f t="shared" si="466"/>
        <v>0</v>
      </c>
      <c r="O1201">
        <f>IF($B$14,_xlfn.IFNA(INDEX(תמותה!$A$1:$E$121,MATCH(F1201,תמותה!$A$1:A$121,0),IF($B$9="זכר",2,4)),1),0)</f>
        <v>0</v>
      </c>
      <c r="P1201">
        <f>IF($B$14,_xlfn.IFNA(INDEX('שיפור תמותה'!$A$1:$E$8743,MATCH(F1201&amp;G1201,'שיפור תמותה'!$C$1:$C$8743,0),IF($B$9="זכר",4,5)),1),0)</f>
        <v>0</v>
      </c>
      <c r="Q1201">
        <f>IF($B$14,_xlfn.IFNA(INDEX('שיפור תמותה'!$A$1:$E$8743,MATCH(F1201&amp;G1201-1,'שיפור תמותה'!$C$1:$C$8743,0),IF($B$9="זכר",4,5)),1),0)</f>
        <v>0</v>
      </c>
      <c r="R1201">
        <f t="shared" si="453"/>
        <v>0</v>
      </c>
      <c r="S1201">
        <f t="shared" si="454"/>
        <v>0</v>
      </c>
      <c r="T1201">
        <f t="shared" si="467"/>
        <v>0</v>
      </c>
      <c r="U1201">
        <f t="shared" si="455"/>
        <v>0</v>
      </c>
      <c r="V1201">
        <f t="shared" si="456"/>
        <v>0</v>
      </c>
      <c r="W1201">
        <f t="shared" si="468"/>
        <v>0</v>
      </c>
      <c r="X1201">
        <f>IF($B$15,_xlfn.IFNA(INDEX(תמותה!$A$1:$E$121,MATCH(U1201,תמותה!$A$1:A$121,0),IF($B$11="זכר",2,4)),1),0)</f>
        <v>0</v>
      </c>
      <c r="Y1201">
        <f>IF($B$15,_xlfn.IFNA(INDEX('שיפור תמותה'!$A$1:$E$8743,MATCH(U1201&amp;V1201,'שיפור תמותה'!$C$1:$C$8743,0),IF($B$11="זכר",4,5)),1),0)</f>
        <v>0</v>
      </c>
      <c r="Z1201">
        <f>IF($B$15,_xlfn.IFNA(INDEX('שיפור תמותה'!$A$1:$E$8743,MATCH(U1201&amp;V1201-1,'שיפור תמותה'!$C$1:$C$8743,0),IF($B$11="זכר",4,5)),1),0)</f>
        <v>0</v>
      </c>
      <c r="AA1201">
        <f t="shared" si="457"/>
        <v>0</v>
      </c>
      <c r="AB1201">
        <f t="shared" si="469"/>
        <v>0</v>
      </c>
      <c r="AC1201">
        <f>IF($B$15,_xlfn.IFNA(INDEX(תמותה!$A$1:$E$121,MATCH(U1201,תמותה!$A$1:A$121,0),IF($B$11="זכר",3,5)),1),0)</f>
        <v>0</v>
      </c>
      <c r="AD1201">
        <f t="shared" si="458"/>
        <v>0</v>
      </c>
      <c r="AE1201">
        <f t="shared" si="459"/>
        <v>0</v>
      </c>
      <c r="AF1201">
        <f t="shared" si="470"/>
        <v>0</v>
      </c>
      <c r="AG1201">
        <f t="shared" si="471"/>
        <v>0</v>
      </c>
      <c r="AH1201">
        <f t="shared" si="472"/>
        <v>0</v>
      </c>
      <c r="AI1201">
        <f t="shared" si="473"/>
        <v>0</v>
      </c>
      <c r="AJ1201">
        <f t="shared" si="474"/>
        <v>0</v>
      </c>
    </row>
    <row r="1202" spans="5:36" x14ac:dyDescent="0.2">
      <c r="E1202">
        <f t="shared" si="460"/>
        <v>0</v>
      </c>
      <c r="F1202">
        <f t="shared" si="450"/>
        <v>0</v>
      </c>
      <c r="G1202">
        <f t="shared" si="451"/>
        <v>0</v>
      </c>
      <c r="H1202">
        <f t="shared" si="452"/>
        <v>0</v>
      </c>
      <c r="I1202">
        <f t="shared" si="461"/>
        <v>0</v>
      </c>
      <c r="J1202">
        <f t="shared" si="462"/>
        <v>0</v>
      </c>
      <c r="K1202">
        <f t="shared" si="463"/>
        <v>0</v>
      </c>
      <c r="L1202">
        <f t="shared" si="464"/>
        <v>0</v>
      </c>
      <c r="M1202">
        <f t="shared" si="465"/>
        <v>0</v>
      </c>
      <c r="N1202">
        <f t="shared" si="466"/>
        <v>0</v>
      </c>
      <c r="O1202">
        <f>IF($B$14,_xlfn.IFNA(INDEX(תמותה!$A$1:$E$121,MATCH(F1202,תמותה!$A$1:A$121,0),IF($B$9="זכר",2,4)),1),0)</f>
        <v>0</v>
      </c>
      <c r="P1202">
        <f>IF($B$14,_xlfn.IFNA(INDEX('שיפור תמותה'!$A$1:$E$8743,MATCH(F1202&amp;G1202,'שיפור תמותה'!$C$1:$C$8743,0),IF($B$9="זכר",4,5)),1),0)</f>
        <v>0</v>
      </c>
      <c r="Q1202">
        <f>IF($B$14,_xlfn.IFNA(INDEX('שיפור תמותה'!$A$1:$E$8743,MATCH(F1202&amp;G1202-1,'שיפור תמותה'!$C$1:$C$8743,0),IF($B$9="זכר",4,5)),1),0)</f>
        <v>0</v>
      </c>
      <c r="R1202">
        <f t="shared" si="453"/>
        <v>0</v>
      </c>
      <c r="S1202">
        <f t="shared" si="454"/>
        <v>0</v>
      </c>
      <c r="T1202">
        <f t="shared" si="467"/>
        <v>0</v>
      </c>
      <c r="U1202">
        <f t="shared" si="455"/>
        <v>0</v>
      </c>
      <c r="V1202">
        <f t="shared" si="456"/>
        <v>0</v>
      </c>
      <c r="W1202">
        <f t="shared" si="468"/>
        <v>0</v>
      </c>
      <c r="X1202">
        <f>IF($B$15,_xlfn.IFNA(INDEX(תמותה!$A$1:$E$121,MATCH(U1202,תמותה!$A$1:A$121,0),IF($B$11="זכר",2,4)),1),0)</f>
        <v>0</v>
      </c>
      <c r="Y1202">
        <f>IF($B$15,_xlfn.IFNA(INDEX('שיפור תמותה'!$A$1:$E$8743,MATCH(U1202&amp;V1202,'שיפור תמותה'!$C$1:$C$8743,0),IF($B$11="זכר",4,5)),1),0)</f>
        <v>0</v>
      </c>
      <c r="Z1202">
        <f>IF($B$15,_xlfn.IFNA(INDEX('שיפור תמותה'!$A$1:$E$8743,MATCH(U1202&amp;V1202-1,'שיפור תמותה'!$C$1:$C$8743,0),IF($B$11="זכר",4,5)),1),0)</f>
        <v>0</v>
      </c>
      <c r="AA1202">
        <f t="shared" si="457"/>
        <v>0</v>
      </c>
      <c r="AB1202">
        <f t="shared" si="469"/>
        <v>0</v>
      </c>
      <c r="AC1202">
        <f>IF($B$15,_xlfn.IFNA(INDEX(תמותה!$A$1:$E$121,MATCH(U1202,תמותה!$A$1:A$121,0),IF($B$11="זכר",3,5)),1),0)</f>
        <v>0</v>
      </c>
      <c r="AD1202">
        <f t="shared" si="458"/>
        <v>0</v>
      </c>
      <c r="AE1202">
        <f t="shared" si="459"/>
        <v>0</v>
      </c>
      <c r="AF1202">
        <f t="shared" si="470"/>
        <v>0</v>
      </c>
      <c r="AG1202">
        <f t="shared" si="471"/>
        <v>0</v>
      </c>
      <c r="AH1202">
        <f t="shared" si="472"/>
        <v>0</v>
      </c>
      <c r="AI1202">
        <f t="shared" si="473"/>
        <v>0</v>
      </c>
      <c r="AJ1202">
        <f t="shared" si="474"/>
        <v>0</v>
      </c>
    </row>
    <row r="1203" spans="5:36" x14ac:dyDescent="0.2">
      <c r="E1203">
        <f t="shared" si="460"/>
        <v>0</v>
      </c>
      <c r="F1203">
        <f t="shared" si="450"/>
        <v>0</v>
      </c>
      <c r="G1203">
        <f t="shared" si="451"/>
        <v>0</v>
      </c>
      <c r="H1203">
        <f t="shared" si="452"/>
        <v>0</v>
      </c>
      <c r="I1203">
        <f t="shared" si="461"/>
        <v>0</v>
      </c>
      <c r="J1203">
        <f t="shared" si="462"/>
        <v>0</v>
      </c>
      <c r="K1203">
        <f t="shared" si="463"/>
        <v>0</v>
      </c>
      <c r="L1203">
        <f t="shared" si="464"/>
        <v>0</v>
      </c>
      <c r="M1203">
        <f t="shared" si="465"/>
        <v>0</v>
      </c>
      <c r="N1203">
        <f t="shared" si="466"/>
        <v>0</v>
      </c>
      <c r="O1203">
        <f>IF($B$14,_xlfn.IFNA(INDEX(תמותה!$A$1:$E$121,MATCH(F1203,תמותה!$A$1:A$121,0),IF($B$9="זכר",2,4)),1),0)</f>
        <v>0</v>
      </c>
      <c r="P1203">
        <f>IF($B$14,_xlfn.IFNA(INDEX('שיפור תמותה'!$A$1:$E$8743,MATCH(F1203&amp;G1203,'שיפור תמותה'!$C$1:$C$8743,0),IF($B$9="זכר",4,5)),1),0)</f>
        <v>0</v>
      </c>
      <c r="Q1203">
        <f>IF($B$14,_xlfn.IFNA(INDEX('שיפור תמותה'!$A$1:$E$8743,MATCH(F1203&amp;G1203-1,'שיפור תמותה'!$C$1:$C$8743,0),IF($B$9="זכר",4,5)),1),0)</f>
        <v>0</v>
      </c>
      <c r="R1203">
        <f t="shared" si="453"/>
        <v>0</v>
      </c>
      <c r="S1203">
        <f t="shared" si="454"/>
        <v>0</v>
      </c>
      <c r="T1203">
        <f t="shared" si="467"/>
        <v>0</v>
      </c>
      <c r="U1203">
        <f t="shared" si="455"/>
        <v>0</v>
      </c>
      <c r="V1203">
        <f t="shared" si="456"/>
        <v>0</v>
      </c>
      <c r="W1203">
        <f t="shared" si="468"/>
        <v>0</v>
      </c>
      <c r="X1203">
        <f>IF($B$15,_xlfn.IFNA(INDEX(תמותה!$A$1:$E$121,MATCH(U1203,תמותה!$A$1:A$121,0),IF($B$11="זכר",2,4)),1),0)</f>
        <v>0</v>
      </c>
      <c r="Y1203">
        <f>IF($B$15,_xlfn.IFNA(INDEX('שיפור תמותה'!$A$1:$E$8743,MATCH(U1203&amp;V1203,'שיפור תמותה'!$C$1:$C$8743,0),IF($B$11="זכר",4,5)),1),0)</f>
        <v>0</v>
      </c>
      <c r="Z1203">
        <f>IF($B$15,_xlfn.IFNA(INDEX('שיפור תמותה'!$A$1:$E$8743,MATCH(U1203&amp;V1203-1,'שיפור תמותה'!$C$1:$C$8743,0),IF($B$11="זכר",4,5)),1),0)</f>
        <v>0</v>
      </c>
      <c r="AA1203">
        <f t="shared" si="457"/>
        <v>0</v>
      </c>
      <c r="AB1203">
        <f t="shared" si="469"/>
        <v>0</v>
      </c>
      <c r="AC1203">
        <f>IF($B$15,_xlfn.IFNA(INDEX(תמותה!$A$1:$E$121,MATCH(U1203,תמותה!$A$1:A$121,0),IF($B$11="זכר",3,5)),1),0)</f>
        <v>0</v>
      </c>
      <c r="AD1203">
        <f t="shared" si="458"/>
        <v>0</v>
      </c>
      <c r="AE1203">
        <f t="shared" si="459"/>
        <v>0</v>
      </c>
      <c r="AF1203">
        <f t="shared" si="470"/>
        <v>0</v>
      </c>
      <c r="AG1203">
        <f t="shared" si="471"/>
        <v>0</v>
      </c>
      <c r="AH1203">
        <f t="shared" si="472"/>
        <v>0</v>
      </c>
      <c r="AI1203">
        <f t="shared" si="473"/>
        <v>0</v>
      </c>
      <c r="AJ1203">
        <f t="shared" si="474"/>
        <v>0</v>
      </c>
    </row>
    <row r="1204" spans="5:36" x14ac:dyDescent="0.2">
      <c r="E1204">
        <f t="shared" si="460"/>
        <v>0</v>
      </c>
      <c r="F1204">
        <f t="shared" si="450"/>
        <v>0</v>
      </c>
      <c r="G1204">
        <f t="shared" si="451"/>
        <v>0</v>
      </c>
      <c r="H1204">
        <f t="shared" si="452"/>
        <v>0</v>
      </c>
      <c r="I1204">
        <f t="shared" si="461"/>
        <v>0</v>
      </c>
      <c r="J1204">
        <f t="shared" si="462"/>
        <v>0</v>
      </c>
      <c r="K1204">
        <f t="shared" si="463"/>
        <v>0</v>
      </c>
      <c r="L1204">
        <f t="shared" si="464"/>
        <v>0</v>
      </c>
      <c r="M1204">
        <f t="shared" si="465"/>
        <v>0</v>
      </c>
      <c r="N1204">
        <f t="shared" si="466"/>
        <v>0</v>
      </c>
      <c r="O1204">
        <f>IF($B$14,_xlfn.IFNA(INDEX(תמותה!$A$1:$E$121,MATCH(F1204,תמותה!$A$1:A$121,0),IF($B$9="זכר",2,4)),1),0)</f>
        <v>0</v>
      </c>
      <c r="P1204">
        <f>IF($B$14,_xlfn.IFNA(INDEX('שיפור תמותה'!$A$1:$E$8743,MATCH(F1204&amp;G1204,'שיפור תמותה'!$C$1:$C$8743,0),IF($B$9="זכר",4,5)),1),0)</f>
        <v>0</v>
      </c>
      <c r="Q1204">
        <f>IF($B$14,_xlfn.IFNA(INDEX('שיפור תמותה'!$A$1:$E$8743,MATCH(F1204&amp;G1204-1,'שיפור תמותה'!$C$1:$C$8743,0),IF($B$9="זכר",4,5)),1),0)</f>
        <v>0</v>
      </c>
      <c r="R1204">
        <f t="shared" si="453"/>
        <v>0</v>
      </c>
      <c r="S1204">
        <f t="shared" si="454"/>
        <v>0</v>
      </c>
      <c r="T1204">
        <f t="shared" si="467"/>
        <v>0</v>
      </c>
      <c r="U1204">
        <f t="shared" si="455"/>
        <v>0</v>
      </c>
      <c r="V1204">
        <f t="shared" si="456"/>
        <v>0</v>
      </c>
      <c r="W1204">
        <f t="shared" si="468"/>
        <v>0</v>
      </c>
      <c r="X1204">
        <f>IF($B$15,_xlfn.IFNA(INDEX(תמותה!$A$1:$E$121,MATCH(U1204,תמותה!$A$1:A$121,0),IF($B$11="זכר",2,4)),1),0)</f>
        <v>0</v>
      </c>
      <c r="Y1204">
        <f>IF($B$15,_xlfn.IFNA(INDEX('שיפור תמותה'!$A$1:$E$8743,MATCH(U1204&amp;V1204,'שיפור תמותה'!$C$1:$C$8743,0),IF($B$11="זכר",4,5)),1),0)</f>
        <v>0</v>
      </c>
      <c r="Z1204">
        <f>IF($B$15,_xlfn.IFNA(INDEX('שיפור תמותה'!$A$1:$E$8743,MATCH(U1204&amp;V1204-1,'שיפור תמותה'!$C$1:$C$8743,0),IF($B$11="זכר",4,5)),1),0)</f>
        <v>0</v>
      </c>
      <c r="AA1204">
        <f t="shared" si="457"/>
        <v>0</v>
      </c>
      <c r="AB1204">
        <f t="shared" si="469"/>
        <v>0</v>
      </c>
      <c r="AC1204">
        <f>IF($B$15,_xlfn.IFNA(INDEX(תמותה!$A$1:$E$121,MATCH(U1204,תמותה!$A$1:A$121,0),IF($B$11="זכר",3,5)),1),0)</f>
        <v>0</v>
      </c>
      <c r="AD1204">
        <f t="shared" si="458"/>
        <v>0</v>
      </c>
      <c r="AE1204">
        <f t="shared" si="459"/>
        <v>0</v>
      </c>
      <c r="AF1204">
        <f t="shared" si="470"/>
        <v>0</v>
      </c>
      <c r="AG1204">
        <f t="shared" si="471"/>
        <v>0</v>
      </c>
      <c r="AH1204">
        <f t="shared" si="472"/>
        <v>0</v>
      </c>
      <c r="AI1204">
        <f t="shared" si="473"/>
        <v>0</v>
      </c>
      <c r="AJ1204">
        <f t="shared" si="474"/>
        <v>0</v>
      </c>
    </row>
    <row r="1205" spans="5:36" x14ac:dyDescent="0.2">
      <c r="E1205">
        <f t="shared" si="460"/>
        <v>0</v>
      </c>
      <c r="F1205">
        <f t="shared" si="450"/>
        <v>0</v>
      </c>
      <c r="G1205">
        <f t="shared" si="451"/>
        <v>0</v>
      </c>
      <c r="H1205">
        <f t="shared" si="452"/>
        <v>0</v>
      </c>
      <c r="I1205">
        <f t="shared" si="461"/>
        <v>0</v>
      </c>
      <c r="J1205">
        <f t="shared" si="462"/>
        <v>0</v>
      </c>
      <c r="K1205">
        <f t="shared" si="463"/>
        <v>0</v>
      </c>
      <c r="L1205">
        <f t="shared" si="464"/>
        <v>0</v>
      </c>
      <c r="M1205">
        <f t="shared" si="465"/>
        <v>0</v>
      </c>
      <c r="N1205">
        <f t="shared" si="466"/>
        <v>0</v>
      </c>
      <c r="O1205">
        <f>IF($B$14,_xlfn.IFNA(INDEX(תמותה!$A$1:$E$121,MATCH(F1205,תמותה!$A$1:A$121,0),IF($B$9="זכר",2,4)),1),0)</f>
        <v>0</v>
      </c>
      <c r="P1205">
        <f>IF($B$14,_xlfn.IFNA(INDEX('שיפור תמותה'!$A$1:$E$8743,MATCH(F1205&amp;G1205,'שיפור תמותה'!$C$1:$C$8743,0),IF($B$9="זכר",4,5)),1),0)</f>
        <v>0</v>
      </c>
      <c r="Q1205">
        <f>IF($B$14,_xlfn.IFNA(INDEX('שיפור תמותה'!$A$1:$E$8743,MATCH(F1205&amp;G1205-1,'שיפור תמותה'!$C$1:$C$8743,0),IF($B$9="זכר",4,5)),1),0)</f>
        <v>0</v>
      </c>
      <c r="R1205">
        <f t="shared" si="453"/>
        <v>0</v>
      </c>
      <c r="S1205">
        <f t="shared" si="454"/>
        <v>0</v>
      </c>
      <c r="T1205">
        <f t="shared" si="467"/>
        <v>0</v>
      </c>
      <c r="U1205">
        <f t="shared" si="455"/>
        <v>0</v>
      </c>
      <c r="V1205">
        <f t="shared" si="456"/>
        <v>0</v>
      </c>
      <c r="W1205">
        <f t="shared" si="468"/>
        <v>0</v>
      </c>
      <c r="X1205">
        <f>IF($B$15,_xlfn.IFNA(INDEX(תמותה!$A$1:$E$121,MATCH(U1205,תמותה!$A$1:A$121,0),IF($B$11="זכר",2,4)),1),0)</f>
        <v>0</v>
      </c>
      <c r="Y1205">
        <f>IF($B$15,_xlfn.IFNA(INDEX('שיפור תמותה'!$A$1:$E$8743,MATCH(U1205&amp;V1205,'שיפור תמותה'!$C$1:$C$8743,0),IF($B$11="זכר",4,5)),1),0)</f>
        <v>0</v>
      </c>
      <c r="Z1205">
        <f>IF($B$15,_xlfn.IFNA(INDEX('שיפור תמותה'!$A$1:$E$8743,MATCH(U1205&amp;V1205-1,'שיפור תמותה'!$C$1:$C$8743,0),IF($B$11="זכר",4,5)),1),0)</f>
        <v>0</v>
      </c>
      <c r="AA1205">
        <f t="shared" si="457"/>
        <v>0</v>
      </c>
      <c r="AB1205">
        <f t="shared" si="469"/>
        <v>0</v>
      </c>
      <c r="AC1205">
        <f>IF($B$15,_xlfn.IFNA(INDEX(תמותה!$A$1:$E$121,MATCH(U1205,תמותה!$A$1:A$121,0),IF($B$11="זכר",3,5)),1),0)</f>
        <v>0</v>
      </c>
      <c r="AD1205">
        <f t="shared" si="458"/>
        <v>0</v>
      </c>
      <c r="AE1205">
        <f t="shared" si="459"/>
        <v>0</v>
      </c>
      <c r="AF1205">
        <f t="shared" si="470"/>
        <v>0</v>
      </c>
      <c r="AG1205">
        <f t="shared" si="471"/>
        <v>0</v>
      </c>
      <c r="AH1205">
        <f t="shared" si="472"/>
        <v>0</v>
      </c>
      <c r="AI1205">
        <f t="shared" si="473"/>
        <v>0</v>
      </c>
      <c r="AJ1205">
        <f t="shared" si="474"/>
        <v>0</v>
      </c>
    </row>
    <row r="1206" spans="5:36" x14ac:dyDescent="0.2">
      <c r="E1206">
        <f t="shared" si="460"/>
        <v>0</v>
      </c>
      <c r="F1206">
        <f t="shared" si="450"/>
        <v>0</v>
      </c>
      <c r="G1206">
        <f t="shared" si="451"/>
        <v>0</v>
      </c>
      <c r="H1206">
        <f t="shared" si="452"/>
        <v>0</v>
      </c>
      <c r="I1206">
        <f t="shared" si="461"/>
        <v>0</v>
      </c>
      <c r="J1206">
        <f t="shared" si="462"/>
        <v>0</v>
      </c>
      <c r="K1206">
        <f t="shared" si="463"/>
        <v>0</v>
      </c>
      <c r="L1206">
        <f t="shared" si="464"/>
        <v>0</v>
      </c>
      <c r="M1206">
        <f t="shared" si="465"/>
        <v>0</v>
      </c>
      <c r="N1206">
        <f t="shared" si="466"/>
        <v>0</v>
      </c>
      <c r="O1206">
        <f>IF($B$14,_xlfn.IFNA(INDEX(תמותה!$A$1:$E$121,MATCH(F1206,תמותה!$A$1:A$121,0),IF($B$9="זכר",2,4)),1),0)</f>
        <v>0</v>
      </c>
      <c r="P1206">
        <f>IF($B$14,_xlfn.IFNA(INDEX('שיפור תמותה'!$A$1:$E$8743,MATCH(F1206&amp;G1206,'שיפור תמותה'!$C$1:$C$8743,0),IF($B$9="זכר",4,5)),1),0)</f>
        <v>0</v>
      </c>
      <c r="Q1206">
        <f>IF($B$14,_xlfn.IFNA(INDEX('שיפור תמותה'!$A$1:$E$8743,MATCH(F1206&amp;G1206-1,'שיפור תמותה'!$C$1:$C$8743,0),IF($B$9="זכר",4,5)),1),0)</f>
        <v>0</v>
      </c>
      <c r="R1206">
        <f t="shared" si="453"/>
        <v>0</v>
      </c>
      <c r="S1206">
        <f t="shared" si="454"/>
        <v>0</v>
      </c>
      <c r="T1206">
        <f t="shared" si="467"/>
        <v>0</v>
      </c>
      <c r="U1206">
        <f t="shared" si="455"/>
        <v>0</v>
      </c>
      <c r="V1206">
        <f t="shared" si="456"/>
        <v>0</v>
      </c>
      <c r="W1206">
        <f t="shared" si="468"/>
        <v>0</v>
      </c>
      <c r="X1206">
        <f>IF($B$15,_xlfn.IFNA(INDEX(תמותה!$A$1:$E$121,MATCH(U1206,תמותה!$A$1:A$121,0),IF($B$11="זכר",2,4)),1),0)</f>
        <v>0</v>
      </c>
      <c r="Y1206">
        <f>IF($B$15,_xlfn.IFNA(INDEX('שיפור תמותה'!$A$1:$E$8743,MATCH(U1206&amp;V1206,'שיפור תמותה'!$C$1:$C$8743,0),IF($B$11="זכר",4,5)),1),0)</f>
        <v>0</v>
      </c>
      <c r="Z1206">
        <f>IF($B$15,_xlfn.IFNA(INDEX('שיפור תמותה'!$A$1:$E$8743,MATCH(U1206&amp;V1206-1,'שיפור תמותה'!$C$1:$C$8743,0),IF($B$11="זכר",4,5)),1),0)</f>
        <v>0</v>
      </c>
      <c r="AA1206">
        <f t="shared" si="457"/>
        <v>0</v>
      </c>
      <c r="AB1206">
        <f t="shared" si="469"/>
        <v>0</v>
      </c>
      <c r="AC1206">
        <f>IF($B$15,_xlfn.IFNA(INDEX(תמותה!$A$1:$E$121,MATCH(U1206,תמותה!$A$1:A$121,0),IF($B$11="זכר",3,5)),1),0)</f>
        <v>0</v>
      </c>
      <c r="AD1206">
        <f t="shared" si="458"/>
        <v>0</v>
      </c>
      <c r="AE1206">
        <f t="shared" si="459"/>
        <v>0</v>
      </c>
      <c r="AF1206">
        <f t="shared" si="470"/>
        <v>0</v>
      </c>
      <c r="AG1206">
        <f t="shared" si="471"/>
        <v>0</v>
      </c>
      <c r="AH1206">
        <f t="shared" si="472"/>
        <v>0</v>
      </c>
      <c r="AI1206">
        <f t="shared" si="473"/>
        <v>0</v>
      </c>
      <c r="AJ1206">
        <f t="shared" si="474"/>
        <v>0</v>
      </c>
    </row>
    <row r="1207" spans="5:36" x14ac:dyDescent="0.2">
      <c r="E1207">
        <f t="shared" si="460"/>
        <v>0</v>
      </c>
      <c r="F1207">
        <f t="shared" si="450"/>
        <v>0</v>
      </c>
      <c r="G1207">
        <f t="shared" si="451"/>
        <v>0</v>
      </c>
      <c r="H1207">
        <f t="shared" si="452"/>
        <v>0</v>
      </c>
      <c r="I1207">
        <f t="shared" si="461"/>
        <v>0</v>
      </c>
      <c r="J1207">
        <f t="shared" si="462"/>
        <v>0</v>
      </c>
      <c r="K1207">
        <f t="shared" si="463"/>
        <v>0</v>
      </c>
      <c r="L1207">
        <f t="shared" si="464"/>
        <v>0</v>
      </c>
      <c r="M1207">
        <f t="shared" si="465"/>
        <v>0</v>
      </c>
      <c r="N1207">
        <f t="shared" si="466"/>
        <v>0</v>
      </c>
      <c r="O1207">
        <f>IF($B$14,_xlfn.IFNA(INDEX(תמותה!$A$1:$E$121,MATCH(F1207,תמותה!$A$1:A$121,0),IF($B$9="זכר",2,4)),1),0)</f>
        <v>0</v>
      </c>
      <c r="P1207">
        <f>IF($B$14,_xlfn.IFNA(INDEX('שיפור תמותה'!$A$1:$E$8743,MATCH(F1207&amp;G1207,'שיפור תמותה'!$C$1:$C$8743,0),IF($B$9="זכר",4,5)),1),0)</f>
        <v>0</v>
      </c>
      <c r="Q1207">
        <f>IF($B$14,_xlfn.IFNA(INDEX('שיפור תמותה'!$A$1:$E$8743,MATCH(F1207&amp;G1207-1,'שיפור תמותה'!$C$1:$C$8743,0),IF($B$9="זכר",4,5)),1),0)</f>
        <v>0</v>
      </c>
      <c r="R1207">
        <f t="shared" si="453"/>
        <v>0</v>
      </c>
      <c r="S1207">
        <f t="shared" si="454"/>
        <v>0</v>
      </c>
      <c r="T1207">
        <f t="shared" si="467"/>
        <v>0</v>
      </c>
      <c r="U1207">
        <f t="shared" si="455"/>
        <v>0</v>
      </c>
      <c r="V1207">
        <f t="shared" si="456"/>
        <v>0</v>
      </c>
      <c r="W1207">
        <f t="shared" si="468"/>
        <v>0</v>
      </c>
      <c r="X1207">
        <f>IF($B$15,_xlfn.IFNA(INDEX(תמותה!$A$1:$E$121,MATCH(U1207,תמותה!$A$1:A$121,0),IF($B$11="זכר",2,4)),1),0)</f>
        <v>0</v>
      </c>
      <c r="Y1207">
        <f>IF($B$15,_xlfn.IFNA(INDEX('שיפור תמותה'!$A$1:$E$8743,MATCH(U1207&amp;V1207,'שיפור תמותה'!$C$1:$C$8743,0),IF($B$11="זכר",4,5)),1),0)</f>
        <v>0</v>
      </c>
      <c r="Z1207">
        <f>IF($B$15,_xlfn.IFNA(INDEX('שיפור תמותה'!$A$1:$E$8743,MATCH(U1207&amp;V1207-1,'שיפור תמותה'!$C$1:$C$8743,0),IF($B$11="זכר",4,5)),1),0)</f>
        <v>0</v>
      </c>
      <c r="AA1207">
        <f t="shared" si="457"/>
        <v>0</v>
      </c>
      <c r="AB1207">
        <f t="shared" si="469"/>
        <v>0</v>
      </c>
      <c r="AC1207">
        <f>IF($B$15,_xlfn.IFNA(INDEX(תמותה!$A$1:$E$121,MATCH(U1207,תמותה!$A$1:A$121,0),IF($B$11="זכר",3,5)),1),0)</f>
        <v>0</v>
      </c>
      <c r="AD1207">
        <f t="shared" si="458"/>
        <v>0</v>
      </c>
      <c r="AE1207">
        <f t="shared" si="459"/>
        <v>0</v>
      </c>
      <c r="AF1207">
        <f t="shared" si="470"/>
        <v>0</v>
      </c>
      <c r="AG1207">
        <f t="shared" si="471"/>
        <v>0</v>
      </c>
      <c r="AH1207">
        <f t="shared" si="472"/>
        <v>0</v>
      </c>
      <c r="AI1207">
        <f t="shared" si="473"/>
        <v>0</v>
      </c>
      <c r="AJ1207">
        <f t="shared" si="474"/>
        <v>0</v>
      </c>
    </row>
    <row r="1208" spans="5:36" x14ac:dyDescent="0.2">
      <c r="E1208">
        <f t="shared" si="460"/>
        <v>0</v>
      </c>
      <c r="F1208">
        <f t="shared" si="450"/>
        <v>0</v>
      </c>
      <c r="G1208">
        <f t="shared" si="451"/>
        <v>0</v>
      </c>
      <c r="H1208">
        <f t="shared" si="452"/>
        <v>0</v>
      </c>
      <c r="I1208">
        <f t="shared" si="461"/>
        <v>0</v>
      </c>
      <c r="J1208">
        <f t="shared" si="462"/>
        <v>0</v>
      </c>
      <c r="K1208">
        <f t="shared" si="463"/>
        <v>0</v>
      </c>
      <c r="L1208">
        <f t="shared" si="464"/>
        <v>0</v>
      </c>
      <c r="M1208">
        <f t="shared" si="465"/>
        <v>0</v>
      </c>
      <c r="N1208">
        <f t="shared" si="466"/>
        <v>0</v>
      </c>
      <c r="O1208">
        <f>IF($B$14,_xlfn.IFNA(INDEX(תמותה!$A$1:$E$121,MATCH(F1208,תמותה!$A$1:A$121,0),IF($B$9="זכר",2,4)),1),0)</f>
        <v>0</v>
      </c>
      <c r="P1208">
        <f>IF($B$14,_xlfn.IFNA(INDEX('שיפור תמותה'!$A$1:$E$8743,MATCH(F1208&amp;G1208,'שיפור תמותה'!$C$1:$C$8743,0),IF($B$9="זכר",4,5)),1),0)</f>
        <v>0</v>
      </c>
      <c r="Q1208">
        <f>IF($B$14,_xlfn.IFNA(INDEX('שיפור תמותה'!$A$1:$E$8743,MATCH(F1208&amp;G1208-1,'שיפור תמותה'!$C$1:$C$8743,0),IF($B$9="זכר",4,5)),1),0)</f>
        <v>0</v>
      </c>
      <c r="R1208">
        <f t="shared" si="453"/>
        <v>0</v>
      </c>
      <c r="S1208">
        <f t="shared" si="454"/>
        <v>0</v>
      </c>
      <c r="T1208">
        <f t="shared" si="467"/>
        <v>0</v>
      </c>
      <c r="U1208">
        <f t="shared" si="455"/>
        <v>0</v>
      </c>
      <c r="V1208">
        <f t="shared" si="456"/>
        <v>0</v>
      </c>
      <c r="W1208">
        <f t="shared" si="468"/>
        <v>0</v>
      </c>
      <c r="X1208">
        <f>IF($B$15,_xlfn.IFNA(INDEX(תמותה!$A$1:$E$121,MATCH(U1208,תמותה!$A$1:A$121,0),IF($B$11="זכר",2,4)),1),0)</f>
        <v>0</v>
      </c>
      <c r="Y1208">
        <f>IF($B$15,_xlfn.IFNA(INDEX('שיפור תמותה'!$A$1:$E$8743,MATCH(U1208&amp;V1208,'שיפור תמותה'!$C$1:$C$8743,0),IF($B$11="זכר",4,5)),1),0)</f>
        <v>0</v>
      </c>
      <c r="Z1208">
        <f>IF($B$15,_xlfn.IFNA(INDEX('שיפור תמותה'!$A$1:$E$8743,MATCH(U1208&amp;V1208-1,'שיפור תמותה'!$C$1:$C$8743,0),IF($B$11="זכר",4,5)),1),0)</f>
        <v>0</v>
      </c>
      <c r="AA1208">
        <f t="shared" si="457"/>
        <v>0</v>
      </c>
      <c r="AB1208">
        <f t="shared" si="469"/>
        <v>0</v>
      </c>
      <c r="AC1208">
        <f>IF($B$15,_xlfn.IFNA(INDEX(תמותה!$A$1:$E$121,MATCH(U1208,תמותה!$A$1:A$121,0),IF($B$11="זכר",3,5)),1),0)</f>
        <v>0</v>
      </c>
      <c r="AD1208">
        <f t="shared" si="458"/>
        <v>0</v>
      </c>
      <c r="AE1208">
        <f t="shared" si="459"/>
        <v>0</v>
      </c>
      <c r="AF1208">
        <f t="shared" si="470"/>
        <v>0</v>
      </c>
      <c r="AG1208">
        <f t="shared" si="471"/>
        <v>0</v>
      </c>
      <c r="AH1208">
        <f t="shared" si="472"/>
        <v>0</v>
      </c>
      <c r="AI1208">
        <f t="shared" si="473"/>
        <v>0</v>
      </c>
      <c r="AJ1208">
        <f t="shared" si="474"/>
        <v>0</v>
      </c>
    </row>
    <row r="1209" spans="5:36" x14ac:dyDescent="0.2">
      <c r="E1209">
        <f t="shared" si="460"/>
        <v>0</v>
      </c>
      <c r="F1209">
        <f t="shared" si="450"/>
        <v>0</v>
      </c>
      <c r="G1209">
        <f t="shared" si="451"/>
        <v>0</v>
      </c>
      <c r="H1209">
        <f t="shared" si="452"/>
        <v>0</v>
      </c>
      <c r="I1209">
        <f t="shared" si="461"/>
        <v>0</v>
      </c>
      <c r="J1209">
        <f t="shared" si="462"/>
        <v>0</v>
      </c>
      <c r="K1209">
        <f t="shared" si="463"/>
        <v>0</v>
      </c>
      <c r="L1209">
        <f t="shared" si="464"/>
        <v>0</v>
      </c>
      <c r="M1209">
        <f t="shared" si="465"/>
        <v>0</v>
      </c>
      <c r="N1209">
        <f t="shared" si="466"/>
        <v>0</v>
      </c>
      <c r="O1209">
        <f>IF($B$14,_xlfn.IFNA(INDEX(תמותה!$A$1:$E$121,MATCH(F1209,תמותה!$A$1:A$121,0),IF($B$9="זכר",2,4)),1),0)</f>
        <v>0</v>
      </c>
      <c r="P1209">
        <f>IF($B$14,_xlfn.IFNA(INDEX('שיפור תמותה'!$A$1:$E$8743,MATCH(F1209&amp;G1209,'שיפור תמותה'!$C$1:$C$8743,0),IF($B$9="זכר",4,5)),1),0)</f>
        <v>0</v>
      </c>
      <c r="Q1209">
        <f>IF($B$14,_xlfn.IFNA(INDEX('שיפור תמותה'!$A$1:$E$8743,MATCH(F1209&amp;G1209-1,'שיפור תמותה'!$C$1:$C$8743,0),IF($B$9="זכר",4,5)),1),0)</f>
        <v>0</v>
      </c>
      <c r="R1209">
        <f t="shared" si="453"/>
        <v>0</v>
      </c>
      <c r="S1209">
        <f t="shared" si="454"/>
        <v>0</v>
      </c>
      <c r="T1209">
        <f t="shared" si="467"/>
        <v>0</v>
      </c>
      <c r="U1209">
        <f t="shared" si="455"/>
        <v>0</v>
      </c>
      <c r="V1209">
        <f t="shared" si="456"/>
        <v>0</v>
      </c>
      <c r="W1209">
        <f t="shared" si="468"/>
        <v>0</v>
      </c>
      <c r="X1209">
        <f>IF($B$15,_xlfn.IFNA(INDEX(תמותה!$A$1:$E$121,MATCH(U1209,תמותה!$A$1:A$121,0),IF($B$11="זכר",2,4)),1),0)</f>
        <v>0</v>
      </c>
      <c r="Y1209">
        <f>IF($B$15,_xlfn.IFNA(INDEX('שיפור תמותה'!$A$1:$E$8743,MATCH(U1209&amp;V1209,'שיפור תמותה'!$C$1:$C$8743,0),IF($B$11="זכר",4,5)),1),0)</f>
        <v>0</v>
      </c>
      <c r="Z1209">
        <f>IF($B$15,_xlfn.IFNA(INDEX('שיפור תמותה'!$A$1:$E$8743,MATCH(U1209&amp;V1209-1,'שיפור תמותה'!$C$1:$C$8743,0),IF($B$11="זכר",4,5)),1),0)</f>
        <v>0</v>
      </c>
      <c r="AA1209">
        <f t="shared" si="457"/>
        <v>0</v>
      </c>
      <c r="AB1209">
        <f t="shared" si="469"/>
        <v>0</v>
      </c>
      <c r="AC1209">
        <f>IF($B$15,_xlfn.IFNA(INDEX(תמותה!$A$1:$E$121,MATCH(U1209,תמותה!$A$1:A$121,0),IF($B$11="זכר",3,5)),1),0)</f>
        <v>0</v>
      </c>
      <c r="AD1209">
        <f t="shared" si="458"/>
        <v>0</v>
      </c>
      <c r="AE1209">
        <f t="shared" si="459"/>
        <v>0</v>
      </c>
      <c r="AF1209">
        <f t="shared" si="470"/>
        <v>0</v>
      </c>
      <c r="AG1209">
        <f t="shared" si="471"/>
        <v>0</v>
      </c>
      <c r="AH1209">
        <f t="shared" si="472"/>
        <v>0</v>
      </c>
      <c r="AI1209">
        <f t="shared" si="473"/>
        <v>0</v>
      </c>
      <c r="AJ1209">
        <f t="shared" si="474"/>
        <v>0</v>
      </c>
    </row>
    <row r="1210" spans="5:36" x14ac:dyDescent="0.2">
      <c r="E1210">
        <f t="shared" si="460"/>
        <v>0</v>
      </c>
      <c r="F1210">
        <f t="shared" si="450"/>
        <v>0</v>
      </c>
      <c r="G1210">
        <f t="shared" si="451"/>
        <v>0</v>
      </c>
      <c r="H1210">
        <f t="shared" si="452"/>
        <v>0</v>
      </c>
      <c r="I1210">
        <f t="shared" si="461"/>
        <v>0</v>
      </c>
      <c r="J1210">
        <f t="shared" si="462"/>
        <v>0</v>
      </c>
      <c r="K1210">
        <f t="shared" si="463"/>
        <v>0</v>
      </c>
      <c r="L1210">
        <f t="shared" si="464"/>
        <v>0</v>
      </c>
      <c r="M1210">
        <f t="shared" si="465"/>
        <v>0</v>
      </c>
      <c r="N1210">
        <f t="shared" si="466"/>
        <v>0</v>
      </c>
      <c r="O1210">
        <f>IF($B$14,_xlfn.IFNA(INDEX(תמותה!$A$1:$E$121,MATCH(F1210,תמותה!$A$1:A$121,0),IF($B$9="זכר",2,4)),1),0)</f>
        <v>0</v>
      </c>
      <c r="P1210">
        <f>IF($B$14,_xlfn.IFNA(INDEX('שיפור תמותה'!$A$1:$E$8743,MATCH(F1210&amp;G1210,'שיפור תמותה'!$C$1:$C$8743,0),IF($B$9="זכר",4,5)),1),0)</f>
        <v>0</v>
      </c>
      <c r="Q1210">
        <f>IF($B$14,_xlfn.IFNA(INDEX('שיפור תמותה'!$A$1:$E$8743,MATCH(F1210&amp;G1210-1,'שיפור תמותה'!$C$1:$C$8743,0),IF($B$9="זכר",4,5)),1),0)</f>
        <v>0</v>
      </c>
      <c r="R1210">
        <f t="shared" si="453"/>
        <v>0</v>
      </c>
      <c r="S1210">
        <f t="shared" si="454"/>
        <v>0</v>
      </c>
      <c r="T1210">
        <f t="shared" si="467"/>
        <v>0</v>
      </c>
      <c r="U1210">
        <f t="shared" si="455"/>
        <v>0</v>
      </c>
      <c r="V1210">
        <f t="shared" si="456"/>
        <v>0</v>
      </c>
      <c r="W1210">
        <f t="shared" si="468"/>
        <v>0</v>
      </c>
      <c r="X1210">
        <f>IF($B$15,_xlfn.IFNA(INDEX(תמותה!$A$1:$E$121,MATCH(U1210,תמותה!$A$1:A$121,0),IF($B$11="זכר",2,4)),1),0)</f>
        <v>0</v>
      </c>
      <c r="Y1210">
        <f>IF($B$15,_xlfn.IFNA(INDEX('שיפור תמותה'!$A$1:$E$8743,MATCH(U1210&amp;V1210,'שיפור תמותה'!$C$1:$C$8743,0),IF($B$11="זכר",4,5)),1),0)</f>
        <v>0</v>
      </c>
      <c r="Z1210">
        <f>IF($B$15,_xlfn.IFNA(INDEX('שיפור תמותה'!$A$1:$E$8743,MATCH(U1210&amp;V1210-1,'שיפור תמותה'!$C$1:$C$8743,0),IF($B$11="זכר",4,5)),1),0)</f>
        <v>0</v>
      </c>
      <c r="AA1210">
        <f t="shared" si="457"/>
        <v>0</v>
      </c>
      <c r="AB1210">
        <f t="shared" si="469"/>
        <v>0</v>
      </c>
      <c r="AC1210">
        <f>IF($B$15,_xlfn.IFNA(INDEX(תמותה!$A$1:$E$121,MATCH(U1210,תמותה!$A$1:A$121,0),IF($B$11="זכר",3,5)),1),0)</f>
        <v>0</v>
      </c>
      <c r="AD1210">
        <f t="shared" si="458"/>
        <v>0</v>
      </c>
      <c r="AE1210">
        <f t="shared" si="459"/>
        <v>0</v>
      </c>
      <c r="AF1210">
        <f t="shared" si="470"/>
        <v>0</v>
      </c>
      <c r="AG1210">
        <f t="shared" si="471"/>
        <v>0</v>
      </c>
      <c r="AH1210">
        <f t="shared" si="472"/>
        <v>0</v>
      </c>
      <c r="AI1210">
        <f t="shared" si="473"/>
        <v>0</v>
      </c>
      <c r="AJ1210">
        <f t="shared" si="474"/>
        <v>0</v>
      </c>
    </row>
    <row r="1211" spans="5:36" x14ac:dyDescent="0.2">
      <c r="E1211">
        <f t="shared" si="460"/>
        <v>0</v>
      </c>
      <c r="F1211">
        <f t="shared" si="450"/>
        <v>0</v>
      </c>
      <c r="G1211">
        <f t="shared" si="451"/>
        <v>0</v>
      </c>
      <c r="H1211">
        <f t="shared" si="452"/>
        <v>0</v>
      </c>
      <c r="I1211">
        <f t="shared" si="461"/>
        <v>0</v>
      </c>
      <c r="J1211">
        <f t="shared" si="462"/>
        <v>0</v>
      </c>
      <c r="K1211">
        <f t="shared" si="463"/>
        <v>0</v>
      </c>
      <c r="L1211">
        <f t="shared" si="464"/>
        <v>0</v>
      </c>
      <c r="M1211">
        <f t="shared" si="465"/>
        <v>0</v>
      </c>
      <c r="N1211">
        <f t="shared" si="466"/>
        <v>0</v>
      </c>
      <c r="O1211">
        <f>IF($B$14,_xlfn.IFNA(INDEX(תמותה!$A$1:$E$121,MATCH(F1211,תמותה!$A$1:A$121,0),IF($B$9="זכר",2,4)),1),0)</f>
        <v>0</v>
      </c>
      <c r="P1211">
        <f>IF($B$14,_xlfn.IFNA(INDEX('שיפור תמותה'!$A$1:$E$8743,MATCH(F1211&amp;G1211,'שיפור תמותה'!$C$1:$C$8743,0),IF($B$9="זכר",4,5)),1),0)</f>
        <v>0</v>
      </c>
      <c r="Q1211">
        <f>IF($B$14,_xlfn.IFNA(INDEX('שיפור תמותה'!$A$1:$E$8743,MATCH(F1211&amp;G1211-1,'שיפור תמותה'!$C$1:$C$8743,0),IF($B$9="זכר",4,5)),1),0)</f>
        <v>0</v>
      </c>
      <c r="R1211">
        <f t="shared" si="453"/>
        <v>0</v>
      </c>
      <c r="S1211">
        <f t="shared" si="454"/>
        <v>0</v>
      </c>
      <c r="T1211">
        <f t="shared" si="467"/>
        <v>0</v>
      </c>
      <c r="U1211">
        <f t="shared" si="455"/>
        <v>0</v>
      </c>
      <c r="V1211">
        <f t="shared" si="456"/>
        <v>0</v>
      </c>
      <c r="W1211">
        <f t="shared" si="468"/>
        <v>0</v>
      </c>
      <c r="X1211">
        <f>IF($B$15,_xlfn.IFNA(INDEX(תמותה!$A$1:$E$121,MATCH(U1211,תמותה!$A$1:A$121,0),IF($B$11="זכר",2,4)),1),0)</f>
        <v>0</v>
      </c>
      <c r="Y1211">
        <f>IF($B$15,_xlfn.IFNA(INDEX('שיפור תמותה'!$A$1:$E$8743,MATCH(U1211&amp;V1211,'שיפור תמותה'!$C$1:$C$8743,0),IF($B$11="זכר",4,5)),1),0)</f>
        <v>0</v>
      </c>
      <c r="Z1211">
        <f>IF($B$15,_xlfn.IFNA(INDEX('שיפור תמותה'!$A$1:$E$8743,MATCH(U1211&amp;V1211-1,'שיפור תמותה'!$C$1:$C$8743,0),IF($B$11="זכר",4,5)),1),0)</f>
        <v>0</v>
      </c>
      <c r="AA1211">
        <f t="shared" si="457"/>
        <v>0</v>
      </c>
      <c r="AB1211">
        <f t="shared" si="469"/>
        <v>0</v>
      </c>
      <c r="AC1211">
        <f>IF($B$15,_xlfn.IFNA(INDEX(תמותה!$A$1:$E$121,MATCH(U1211,תמותה!$A$1:A$121,0),IF($B$11="זכר",3,5)),1),0)</f>
        <v>0</v>
      </c>
      <c r="AD1211">
        <f t="shared" si="458"/>
        <v>0</v>
      </c>
      <c r="AE1211">
        <f t="shared" si="459"/>
        <v>0</v>
      </c>
      <c r="AF1211">
        <f t="shared" si="470"/>
        <v>0</v>
      </c>
      <c r="AG1211">
        <f t="shared" si="471"/>
        <v>0</v>
      </c>
      <c r="AH1211">
        <f t="shared" si="472"/>
        <v>0</v>
      </c>
      <c r="AI1211">
        <f t="shared" si="473"/>
        <v>0</v>
      </c>
      <c r="AJ1211">
        <f t="shared" si="474"/>
        <v>0</v>
      </c>
    </row>
    <row r="1212" spans="5:36" x14ac:dyDescent="0.2">
      <c r="E1212">
        <f t="shared" si="460"/>
        <v>0</v>
      </c>
      <c r="F1212">
        <f t="shared" si="450"/>
        <v>0</v>
      </c>
      <c r="G1212">
        <f t="shared" si="451"/>
        <v>0</v>
      </c>
      <c r="H1212">
        <f t="shared" si="452"/>
        <v>0</v>
      </c>
      <c r="I1212">
        <f t="shared" si="461"/>
        <v>0</v>
      </c>
      <c r="J1212">
        <f t="shared" si="462"/>
        <v>0</v>
      </c>
      <c r="K1212">
        <f t="shared" si="463"/>
        <v>0</v>
      </c>
      <c r="L1212">
        <f t="shared" si="464"/>
        <v>0</v>
      </c>
      <c r="M1212">
        <f t="shared" si="465"/>
        <v>0</v>
      </c>
      <c r="N1212">
        <f t="shared" si="466"/>
        <v>0</v>
      </c>
      <c r="O1212">
        <f>IF($B$14,_xlfn.IFNA(INDEX(תמותה!$A$1:$E$121,MATCH(F1212,תמותה!$A$1:A$121,0),IF($B$9="זכר",2,4)),1),0)</f>
        <v>0</v>
      </c>
      <c r="P1212">
        <f>IF($B$14,_xlfn.IFNA(INDEX('שיפור תמותה'!$A$1:$E$8743,MATCH(F1212&amp;G1212,'שיפור תמותה'!$C$1:$C$8743,0),IF($B$9="זכר",4,5)),1),0)</f>
        <v>0</v>
      </c>
      <c r="Q1212">
        <f>IF($B$14,_xlfn.IFNA(INDEX('שיפור תמותה'!$A$1:$E$8743,MATCH(F1212&amp;G1212-1,'שיפור תמותה'!$C$1:$C$8743,0),IF($B$9="זכר",4,5)),1),0)</f>
        <v>0</v>
      </c>
      <c r="R1212">
        <f t="shared" si="453"/>
        <v>0</v>
      </c>
      <c r="S1212">
        <f t="shared" si="454"/>
        <v>0</v>
      </c>
      <c r="T1212">
        <f t="shared" si="467"/>
        <v>0</v>
      </c>
      <c r="U1212">
        <f t="shared" si="455"/>
        <v>0</v>
      </c>
      <c r="V1212">
        <f t="shared" si="456"/>
        <v>0</v>
      </c>
      <c r="W1212">
        <f t="shared" si="468"/>
        <v>0</v>
      </c>
      <c r="X1212">
        <f>IF($B$15,_xlfn.IFNA(INDEX(תמותה!$A$1:$E$121,MATCH(U1212,תמותה!$A$1:A$121,0),IF($B$11="זכר",2,4)),1),0)</f>
        <v>0</v>
      </c>
      <c r="Y1212">
        <f>IF($B$15,_xlfn.IFNA(INDEX('שיפור תמותה'!$A$1:$E$8743,MATCH(U1212&amp;V1212,'שיפור תמותה'!$C$1:$C$8743,0),IF($B$11="זכר",4,5)),1),0)</f>
        <v>0</v>
      </c>
      <c r="Z1212">
        <f>IF($B$15,_xlfn.IFNA(INDEX('שיפור תמותה'!$A$1:$E$8743,MATCH(U1212&amp;V1212-1,'שיפור תמותה'!$C$1:$C$8743,0),IF($B$11="זכר",4,5)),1),0)</f>
        <v>0</v>
      </c>
      <c r="AA1212">
        <f t="shared" si="457"/>
        <v>0</v>
      </c>
      <c r="AB1212">
        <f t="shared" si="469"/>
        <v>0</v>
      </c>
      <c r="AC1212">
        <f>IF($B$15,_xlfn.IFNA(INDEX(תמותה!$A$1:$E$121,MATCH(U1212,תמותה!$A$1:A$121,0),IF($B$11="זכר",3,5)),1),0)</f>
        <v>0</v>
      </c>
      <c r="AD1212">
        <f t="shared" si="458"/>
        <v>0</v>
      </c>
      <c r="AE1212">
        <f t="shared" si="459"/>
        <v>0</v>
      </c>
      <c r="AF1212">
        <f t="shared" si="470"/>
        <v>0</v>
      </c>
      <c r="AG1212">
        <f t="shared" si="471"/>
        <v>0</v>
      </c>
      <c r="AH1212">
        <f t="shared" si="472"/>
        <v>0</v>
      </c>
      <c r="AI1212">
        <f t="shared" si="473"/>
        <v>0</v>
      </c>
      <c r="AJ1212">
        <f t="shared" si="474"/>
        <v>0</v>
      </c>
    </row>
    <row r="1213" spans="5:36" x14ac:dyDescent="0.2">
      <c r="E1213">
        <f t="shared" si="460"/>
        <v>0</v>
      </c>
      <c r="F1213">
        <f t="shared" si="450"/>
        <v>0</v>
      </c>
      <c r="G1213">
        <f t="shared" si="451"/>
        <v>0</v>
      </c>
      <c r="H1213">
        <f t="shared" si="452"/>
        <v>0</v>
      </c>
      <c r="I1213">
        <f t="shared" si="461"/>
        <v>0</v>
      </c>
      <c r="J1213">
        <f t="shared" si="462"/>
        <v>0</v>
      </c>
      <c r="K1213">
        <f t="shared" si="463"/>
        <v>0</v>
      </c>
      <c r="L1213">
        <f t="shared" si="464"/>
        <v>0</v>
      </c>
      <c r="M1213">
        <f t="shared" si="465"/>
        <v>0</v>
      </c>
      <c r="N1213">
        <f t="shared" si="466"/>
        <v>0</v>
      </c>
      <c r="O1213">
        <f>IF($B$14,_xlfn.IFNA(INDEX(תמותה!$A$1:$E$121,MATCH(F1213,תמותה!$A$1:A$121,0),IF($B$9="זכר",2,4)),1),0)</f>
        <v>0</v>
      </c>
      <c r="P1213">
        <f>IF($B$14,_xlfn.IFNA(INDEX('שיפור תמותה'!$A$1:$E$8743,MATCH(F1213&amp;G1213,'שיפור תמותה'!$C$1:$C$8743,0),IF($B$9="זכר",4,5)),1),0)</f>
        <v>0</v>
      </c>
      <c r="Q1213">
        <f>IF($B$14,_xlfn.IFNA(INDEX('שיפור תמותה'!$A$1:$E$8743,MATCH(F1213&amp;G1213-1,'שיפור תמותה'!$C$1:$C$8743,0),IF($B$9="זכר",4,5)),1),0)</f>
        <v>0</v>
      </c>
      <c r="R1213">
        <f t="shared" si="453"/>
        <v>0</v>
      </c>
      <c r="S1213">
        <f t="shared" si="454"/>
        <v>0</v>
      </c>
      <c r="T1213">
        <f t="shared" si="467"/>
        <v>0</v>
      </c>
      <c r="U1213">
        <f t="shared" si="455"/>
        <v>0</v>
      </c>
      <c r="V1213">
        <f t="shared" si="456"/>
        <v>0</v>
      </c>
      <c r="W1213">
        <f t="shared" si="468"/>
        <v>0</v>
      </c>
      <c r="X1213">
        <f>IF($B$15,_xlfn.IFNA(INDEX(תמותה!$A$1:$E$121,MATCH(U1213,תמותה!$A$1:A$121,0),IF($B$11="זכר",2,4)),1),0)</f>
        <v>0</v>
      </c>
      <c r="Y1213">
        <f>IF($B$15,_xlfn.IFNA(INDEX('שיפור תמותה'!$A$1:$E$8743,MATCH(U1213&amp;V1213,'שיפור תמותה'!$C$1:$C$8743,0),IF($B$11="זכר",4,5)),1),0)</f>
        <v>0</v>
      </c>
      <c r="Z1213">
        <f>IF($B$15,_xlfn.IFNA(INDEX('שיפור תמותה'!$A$1:$E$8743,MATCH(U1213&amp;V1213-1,'שיפור תמותה'!$C$1:$C$8743,0),IF($B$11="זכר",4,5)),1),0)</f>
        <v>0</v>
      </c>
      <c r="AA1213">
        <f t="shared" si="457"/>
        <v>0</v>
      </c>
      <c r="AB1213">
        <f t="shared" si="469"/>
        <v>0</v>
      </c>
      <c r="AC1213">
        <f>IF($B$15,_xlfn.IFNA(INDEX(תמותה!$A$1:$E$121,MATCH(U1213,תמותה!$A$1:A$121,0),IF($B$11="זכר",3,5)),1),0)</f>
        <v>0</v>
      </c>
      <c r="AD1213">
        <f t="shared" si="458"/>
        <v>0</v>
      </c>
      <c r="AE1213">
        <f t="shared" si="459"/>
        <v>0</v>
      </c>
      <c r="AF1213">
        <f t="shared" si="470"/>
        <v>0</v>
      </c>
      <c r="AG1213">
        <f t="shared" si="471"/>
        <v>0</v>
      </c>
      <c r="AH1213">
        <f t="shared" si="472"/>
        <v>0</v>
      </c>
      <c r="AI1213">
        <f t="shared" si="473"/>
        <v>0</v>
      </c>
      <c r="AJ1213">
        <f t="shared" si="474"/>
        <v>0</v>
      </c>
    </row>
    <row r="1214" spans="5:36" x14ac:dyDescent="0.2">
      <c r="E1214">
        <f t="shared" si="460"/>
        <v>0</v>
      </c>
      <c r="F1214">
        <f t="shared" si="450"/>
        <v>0</v>
      </c>
      <c r="G1214">
        <f t="shared" si="451"/>
        <v>0</v>
      </c>
      <c r="H1214">
        <f t="shared" si="452"/>
        <v>0</v>
      </c>
      <c r="I1214">
        <f t="shared" si="461"/>
        <v>0</v>
      </c>
      <c r="J1214">
        <f t="shared" si="462"/>
        <v>0</v>
      </c>
      <c r="K1214">
        <f t="shared" si="463"/>
        <v>0</v>
      </c>
      <c r="L1214">
        <f t="shared" si="464"/>
        <v>0</v>
      </c>
      <c r="M1214">
        <f t="shared" si="465"/>
        <v>0</v>
      </c>
      <c r="N1214">
        <f t="shared" si="466"/>
        <v>0</v>
      </c>
      <c r="O1214">
        <f>IF($B$14,_xlfn.IFNA(INDEX(תמותה!$A$1:$E$121,MATCH(F1214,תמותה!$A$1:A$121,0),IF($B$9="זכר",2,4)),1),0)</f>
        <v>0</v>
      </c>
      <c r="P1214">
        <f>IF($B$14,_xlfn.IFNA(INDEX('שיפור תמותה'!$A$1:$E$8743,MATCH(F1214&amp;G1214,'שיפור תמותה'!$C$1:$C$8743,0),IF($B$9="זכר",4,5)),1),0)</f>
        <v>0</v>
      </c>
      <c r="Q1214">
        <f>IF($B$14,_xlfn.IFNA(INDEX('שיפור תמותה'!$A$1:$E$8743,MATCH(F1214&amp;G1214-1,'שיפור תמותה'!$C$1:$C$8743,0),IF($B$9="זכר",4,5)),1),0)</f>
        <v>0</v>
      </c>
      <c r="R1214">
        <f t="shared" si="453"/>
        <v>0</v>
      </c>
      <c r="S1214">
        <f t="shared" si="454"/>
        <v>0</v>
      </c>
      <c r="T1214">
        <f t="shared" si="467"/>
        <v>0</v>
      </c>
      <c r="U1214">
        <f t="shared" si="455"/>
        <v>0</v>
      </c>
      <c r="V1214">
        <f t="shared" si="456"/>
        <v>0</v>
      </c>
      <c r="W1214">
        <f t="shared" si="468"/>
        <v>0</v>
      </c>
      <c r="X1214">
        <f>IF($B$15,_xlfn.IFNA(INDEX(תמותה!$A$1:$E$121,MATCH(U1214,תמותה!$A$1:A$121,0),IF($B$11="זכר",2,4)),1),0)</f>
        <v>0</v>
      </c>
      <c r="Y1214">
        <f>IF($B$15,_xlfn.IFNA(INDEX('שיפור תמותה'!$A$1:$E$8743,MATCH(U1214&amp;V1214,'שיפור תמותה'!$C$1:$C$8743,0),IF($B$11="זכר",4,5)),1),0)</f>
        <v>0</v>
      </c>
      <c r="Z1214">
        <f>IF($B$15,_xlfn.IFNA(INDEX('שיפור תמותה'!$A$1:$E$8743,MATCH(U1214&amp;V1214-1,'שיפור תמותה'!$C$1:$C$8743,0),IF($B$11="זכר",4,5)),1),0)</f>
        <v>0</v>
      </c>
      <c r="AA1214">
        <f t="shared" si="457"/>
        <v>0</v>
      </c>
      <c r="AB1214">
        <f t="shared" si="469"/>
        <v>0</v>
      </c>
      <c r="AC1214">
        <f>IF($B$15,_xlfn.IFNA(INDEX(תמותה!$A$1:$E$121,MATCH(U1214,תמותה!$A$1:A$121,0),IF($B$11="זכר",3,5)),1),0)</f>
        <v>0</v>
      </c>
      <c r="AD1214">
        <f t="shared" si="458"/>
        <v>0</v>
      </c>
      <c r="AE1214">
        <f t="shared" si="459"/>
        <v>0</v>
      </c>
      <c r="AF1214">
        <f t="shared" si="470"/>
        <v>0</v>
      </c>
      <c r="AG1214">
        <f t="shared" si="471"/>
        <v>0</v>
      </c>
      <c r="AH1214">
        <f t="shared" si="472"/>
        <v>0</v>
      </c>
      <c r="AI1214">
        <f t="shared" si="473"/>
        <v>0</v>
      </c>
      <c r="AJ1214">
        <f t="shared" si="474"/>
        <v>0</v>
      </c>
    </row>
    <row r="1215" spans="5:36" x14ac:dyDescent="0.2">
      <c r="E1215">
        <f t="shared" si="460"/>
        <v>0</v>
      </c>
      <c r="F1215">
        <f t="shared" si="450"/>
        <v>0</v>
      </c>
      <c r="G1215">
        <f t="shared" si="451"/>
        <v>0</v>
      </c>
      <c r="H1215">
        <f t="shared" si="452"/>
        <v>0</v>
      </c>
      <c r="I1215">
        <f t="shared" si="461"/>
        <v>0</v>
      </c>
      <c r="J1215">
        <f t="shared" si="462"/>
        <v>0</v>
      </c>
      <c r="K1215">
        <f t="shared" si="463"/>
        <v>0</v>
      </c>
      <c r="L1215">
        <f t="shared" si="464"/>
        <v>0</v>
      </c>
      <c r="M1215">
        <f t="shared" si="465"/>
        <v>0</v>
      </c>
      <c r="N1215">
        <f t="shared" si="466"/>
        <v>0</v>
      </c>
      <c r="O1215">
        <f>IF($B$14,_xlfn.IFNA(INDEX(תמותה!$A$1:$E$121,MATCH(F1215,תמותה!$A$1:A$121,0),IF($B$9="זכר",2,4)),1),0)</f>
        <v>0</v>
      </c>
      <c r="P1215">
        <f>IF($B$14,_xlfn.IFNA(INDEX('שיפור תמותה'!$A$1:$E$8743,MATCH(F1215&amp;G1215,'שיפור תמותה'!$C$1:$C$8743,0),IF($B$9="זכר",4,5)),1),0)</f>
        <v>0</v>
      </c>
      <c r="Q1215">
        <f>IF($B$14,_xlfn.IFNA(INDEX('שיפור תמותה'!$A$1:$E$8743,MATCH(F1215&amp;G1215-1,'שיפור תמותה'!$C$1:$C$8743,0),IF($B$9="זכר",4,5)),1),0)</f>
        <v>0</v>
      </c>
      <c r="R1215">
        <f t="shared" si="453"/>
        <v>0</v>
      </c>
      <c r="S1215">
        <f t="shared" si="454"/>
        <v>0</v>
      </c>
      <c r="T1215">
        <f t="shared" si="467"/>
        <v>0</v>
      </c>
      <c r="U1215">
        <f t="shared" si="455"/>
        <v>0</v>
      </c>
      <c r="V1215">
        <f t="shared" si="456"/>
        <v>0</v>
      </c>
      <c r="W1215">
        <f t="shared" si="468"/>
        <v>0</v>
      </c>
      <c r="X1215">
        <f>IF($B$15,_xlfn.IFNA(INDEX(תמותה!$A$1:$E$121,MATCH(U1215,תמותה!$A$1:A$121,0),IF($B$11="זכר",2,4)),1),0)</f>
        <v>0</v>
      </c>
      <c r="Y1215">
        <f>IF($B$15,_xlfn.IFNA(INDEX('שיפור תמותה'!$A$1:$E$8743,MATCH(U1215&amp;V1215,'שיפור תמותה'!$C$1:$C$8743,0),IF($B$11="זכר",4,5)),1),0)</f>
        <v>0</v>
      </c>
      <c r="Z1215">
        <f>IF($B$15,_xlfn.IFNA(INDEX('שיפור תמותה'!$A$1:$E$8743,MATCH(U1215&amp;V1215-1,'שיפור תמותה'!$C$1:$C$8743,0),IF($B$11="זכר",4,5)),1),0)</f>
        <v>0</v>
      </c>
      <c r="AA1215">
        <f t="shared" si="457"/>
        <v>0</v>
      </c>
      <c r="AB1215">
        <f t="shared" si="469"/>
        <v>0</v>
      </c>
      <c r="AC1215">
        <f>IF($B$15,_xlfn.IFNA(INDEX(תמותה!$A$1:$E$121,MATCH(U1215,תמותה!$A$1:A$121,0),IF($B$11="זכר",3,5)),1),0)</f>
        <v>0</v>
      </c>
      <c r="AD1215">
        <f t="shared" si="458"/>
        <v>0</v>
      </c>
      <c r="AE1215">
        <f t="shared" si="459"/>
        <v>0</v>
      </c>
      <c r="AF1215">
        <f t="shared" si="470"/>
        <v>0</v>
      </c>
      <c r="AG1215">
        <f t="shared" si="471"/>
        <v>0</v>
      </c>
      <c r="AH1215">
        <f t="shared" si="472"/>
        <v>0</v>
      </c>
      <c r="AI1215">
        <f t="shared" si="473"/>
        <v>0</v>
      </c>
      <c r="AJ1215">
        <f t="shared" si="474"/>
        <v>0</v>
      </c>
    </row>
    <row r="1216" spans="5:36" x14ac:dyDescent="0.2">
      <c r="E1216">
        <f t="shared" si="460"/>
        <v>0</v>
      </c>
      <c r="F1216">
        <f t="shared" si="450"/>
        <v>0</v>
      </c>
      <c r="G1216">
        <f t="shared" si="451"/>
        <v>0</v>
      </c>
      <c r="H1216">
        <f t="shared" si="452"/>
        <v>0</v>
      </c>
      <c r="I1216">
        <f t="shared" si="461"/>
        <v>0</v>
      </c>
      <c r="J1216">
        <f t="shared" si="462"/>
        <v>0</v>
      </c>
      <c r="K1216">
        <f t="shared" si="463"/>
        <v>0</v>
      </c>
      <c r="L1216">
        <f t="shared" si="464"/>
        <v>0</v>
      </c>
      <c r="M1216">
        <f t="shared" si="465"/>
        <v>0</v>
      </c>
      <c r="N1216">
        <f t="shared" si="466"/>
        <v>0</v>
      </c>
      <c r="O1216">
        <f>IF($B$14,_xlfn.IFNA(INDEX(תמותה!$A$1:$E$121,MATCH(F1216,תמותה!$A$1:A$121,0),IF($B$9="זכר",2,4)),1),0)</f>
        <v>0</v>
      </c>
      <c r="P1216">
        <f>IF($B$14,_xlfn.IFNA(INDEX('שיפור תמותה'!$A$1:$E$8743,MATCH(F1216&amp;G1216,'שיפור תמותה'!$C$1:$C$8743,0),IF($B$9="זכר",4,5)),1),0)</f>
        <v>0</v>
      </c>
      <c r="Q1216">
        <f>IF($B$14,_xlfn.IFNA(INDEX('שיפור תמותה'!$A$1:$E$8743,MATCH(F1216&amp;G1216-1,'שיפור תמותה'!$C$1:$C$8743,0),IF($B$9="זכר",4,5)),1),0)</f>
        <v>0</v>
      </c>
      <c r="R1216">
        <f t="shared" si="453"/>
        <v>0</v>
      </c>
      <c r="S1216">
        <f t="shared" si="454"/>
        <v>0</v>
      </c>
      <c r="T1216">
        <f t="shared" si="467"/>
        <v>0</v>
      </c>
      <c r="U1216">
        <f t="shared" si="455"/>
        <v>0</v>
      </c>
      <c r="V1216">
        <f t="shared" si="456"/>
        <v>0</v>
      </c>
      <c r="W1216">
        <f t="shared" si="468"/>
        <v>0</v>
      </c>
      <c r="X1216">
        <f>IF($B$15,_xlfn.IFNA(INDEX(תמותה!$A$1:$E$121,MATCH(U1216,תמותה!$A$1:A$121,0),IF($B$11="זכר",2,4)),1),0)</f>
        <v>0</v>
      </c>
      <c r="Y1216">
        <f>IF($B$15,_xlfn.IFNA(INDEX('שיפור תמותה'!$A$1:$E$8743,MATCH(U1216&amp;V1216,'שיפור תמותה'!$C$1:$C$8743,0),IF($B$11="זכר",4,5)),1),0)</f>
        <v>0</v>
      </c>
      <c r="Z1216">
        <f>IF($B$15,_xlfn.IFNA(INDEX('שיפור תמותה'!$A$1:$E$8743,MATCH(U1216&amp;V1216-1,'שיפור תמותה'!$C$1:$C$8743,0),IF($B$11="זכר",4,5)),1),0)</f>
        <v>0</v>
      </c>
      <c r="AA1216">
        <f t="shared" si="457"/>
        <v>0</v>
      </c>
      <c r="AB1216">
        <f t="shared" si="469"/>
        <v>0</v>
      </c>
      <c r="AC1216">
        <f>IF($B$15,_xlfn.IFNA(INDEX(תמותה!$A$1:$E$121,MATCH(U1216,תמותה!$A$1:A$121,0),IF($B$11="זכר",3,5)),1),0)</f>
        <v>0</v>
      </c>
      <c r="AD1216">
        <f t="shared" si="458"/>
        <v>0</v>
      </c>
      <c r="AE1216">
        <f t="shared" si="459"/>
        <v>0</v>
      </c>
      <c r="AF1216">
        <f t="shared" si="470"/>
        <v>0</v>
      </c>
      <c r="AG1216">
        <f t="shared" si="471"/>
        <v>0</v>
      </c>
      <c r="AH1216">
        <f t="shared" si="472"/>
        <v>0</v>
      </c>
      <c r="AI1216">
        <f t="shared" si="473"/>
        <v>0</v>
      </c>
      <c r="AJ1216">
        <f t="shared" si="474"/>
        <v>0</v>
      </c>
    </row>
    <row r="1217" spans="5:36" x14ac:dyDescent="0.2">
      <c r="E1217">
        <f t="shared" si="460"/>
        <v>0</v>
      </c>
      <c r="F1217">
        <f t="shared" si="450"/>
        <v>0</v>
      </c>
      <c r="G1217">
        <f t="shared" si="451"/>
        <v>0</v>
      </c>
      <c r="H1217">
        <f t="shared" si="452"/>
        <v>0</v>
      </c>
      <c r="I1217">
        <f t="shared" si="461"/>
        <v>0</v>
      </c>
      <c r="J1217">
        <f t="shared" si="462"/>
        <v>0</v>
      </c>
      <c r="K1217">
        <f t="shared" si="463"/>
        <v>0</v>
      </c>
      <c r="L1217">
        <f t="shared" si="464"/>
        <v>0</v>
      </c>
      <c r="M1217">
        <f t="shared" si="465"/>
        <v>0</v>
      </c>
      <c r="N1217">
        <f t="shared" si="466"/>
        <v>0</v>
      </c>
      <c r="O1217">
        <f>IF($B$14,_xlfn.IFNA(INDEX(תמותה!$A$1:$E$121,MATCH(F1217,תמותה!$A$1:A$121,0),IF($B$9="זכר",2,4)),1),0)</f>
        <v>0</v>
      </c>
      <c r="P1217">
        <f>IF($B$14,_xlfn.IFNA(INDEX('שיפור תמותה'!$A$1:$E$8743,MATCH(F1217&amp;G1217,'שיפור תמותה'!$C$1:$C$8743,0),IF($B$9="זכר",4,5)),1),0)</f>
        <v>0</v>
      </c>
      <c r="Q1217">
        <f>IF($B$14,_xlfn.IFNA(INDEX('שיפור תמותה'!$A$1:$E$8743,MATCH(F1217&amp;G1217-1,'שיפור תמותה'!$C$1:$C$8743,0),IF($B$9="זכר",4,5)),1),0)</f>
        <v>0</v>
      </c>
      <c r="R1217">
        <f t="shared" si="453"/>
        <v>0</v>
      </c>
      <c r="S1217">
        <f t="shared" si="454"/>
        <v>0</v>
      </c>
      <c r="T1217">
        <f t="shared" si="467"/>
        <v>0</v>
      </c>
      <c r="U1217">
        <f t="shared" si="455"/>
        <v>0</v>
      </c>
      <c r="V1217">
        <f t="shared" si="456"/>
        <v>0</v>
      </c>
      <c r="W1217">
        <f t="shared" si="468"/>
        <v>0</v>
      </c>
      <c r="X1217">
        <f>IF($B$15,_xlfn.IFNA(INDEX(תמותה!$A$1:$E$121,MATCH(U1217,תמותה!$A$1:A$121,0),IF($B$11="זכר",2,4)),1),0)</f>
        <v>0</v>
      </c>
      <c r="Y1217">
        <f>IF($B$15,_xlfn.IFNA(INDEX('שיפור תמותה'!$A$1:$E$8743,MATCH(U1217&amp;V1217,'שיפור תמותה'!$C$1:$C$8743,0),IF($B$11="זכר",4,5)),1),0)</f>
        <v>0</v>
      </c>
      <c r="Z1217">
        <f>IF($B$15,_xlfn.IFNA(INDEX('שיפור תמותה'!$A$1:$E$8743,MATCH(U1217&amp;V1217-1,'שיפור תמותה'!$C$1:$C$8743,0),IF($B$11="זכר",4,5)),1),0)</f>
        <v>0</v>
      </c>
      <c r="AA1217">
        <f t="shared" si="457"/>
        <v>0</v>
      </c>
      <c r="AB1217">
        <f t="shared" si="469"/>
        <v>0</v>
      </c>
      <c r="AC1217">
        <f>IF($B$15,_xlfn.IFNA(INDEX(תמותה!$A$1:$E$121,MATCH(U1217,תמותה!$A$1:A$121,0),IF($B$11="זכר",3,5)),1),0)</f>
        <v>0</v>
      </c>
      <c r="AD1217">
        <f t="shared" si="458"/>
        <v>0</v>
      </c>
      <c r="AE1217">
        <f t="shared" si="459"/>
        <v>0</v>
      </c>
      <c r="AF1217">
        <f t="shared" si="470"/>
        <v>0</v>
      </c>
      <c r="AG1217">
        <f t="shared" si="471"/>
        <v>0</v>
      </c>
      <c r="AH1217">
        <f t="shared" si="472"/>
        <v>0</v>
      </c>
      <c r="AI1217">
        <f t="shared" si="473"/>
        <v>0</v>
      </c>
      <c r="AJ1217">
        <f t="shared" si="474"/>
        <v>0</v>
      </c>
    </row>
    <row r="1218" spans="5:36" x14ac:dyDescent="0.2">
      <c r="E1218">
        <f t="shared" si="460"/>
        <v>0</v>
      </c>
      <c r="F1218">
        <f t="shared" si="450"/>
        <v>0</v>
      </c>
      <c r="G1218">
        <f t="shared" si="451"/>
        <v>0</v>
      </c>
      <c r="H1218">
        <f t="shared" si="452"/>
        <v>0</v>
      </c>
      <c r="I1218">
        <f t="shared" si="461"/>
        <v>0</v>
      </c>
      <c r="J1218">
        <f t="shared" si="462"/>
        <v>0</v>
      </c>
      <c r="K1218">
        <f t="shared" si="463"/>
        <v>0</v>
      </c>
      <c r="L1218">
        <f t="shared" si="464"/>
        <v>0</v>
      </c>
      <c r="M1218">
        <f t="shared" si="465"/>
        <v>0</v>
      </c>
      <c r="N1218">
        <f t="shared" si="466"/>
        <v>0</v>
      </c>
      <c r="O1218">
        <f>IF($B$14,_xlfn.IFNA(INDEX(תמותה!$A$1:$E$121,MATCH(F1218,תמותה!$A$1:A$121,0),IF($B$9="זכר",2,4)),1),0)</f>
        <v>0</v>
      </c>
      <c r="P1218">
        <f>IF($B$14,_xlfn.IFNA(INDEX('שיפור תמותה'!$A$1:$E$8743,MATCH(F1218&amp;G1218,'שיפור תמותה'!$C$1:$C$8743,0),IF($B$9="זכר",4,5)),1),0)</f>
        <v>0</v>
      </c>
      <c r="Q1218">
        <f>IF($B$14,_xlfn.IFNA(INDEX('שיפור תמותה'!$A$1:$E$8743,MATCH(F1218&amp;G1218-1,'שיפור תמותה'!$C$1:$C$8743,0),IF($B$9="זכר",4,5)),1),0)</f>
        <v>0</v>
      </c>
      <c r="R1218">
        <f t="shared" si="453"/>
        <v>0</v>
      </c>
      <c r="S1218">
        <f t="shared" si="454"/>
        <v>0</v>
      </c>
      <c r="T1218">
        <f t="shared" si="467"/>
        <v>0</v>
      </c>
      <c r="U1218">
        <f t="shared" si="455"/>
        <v>0</v>
      </c>
      <c r="V1218">
        <f t="shared" si="456"/>
        <v>0</v>
      </c>
      <c r="W1218">
        <f t="shared" si="468"/>
        <v>0</v>
      </c>
      <c r="X1218">
        <f>IF($B$15,_xlfn.IFNA(INDEX(תמותה!$A$1:$E$121,MATCH(U1218,תמותה!$A$1:A$121,0),IF($B$11="זכר",2,4)),1),0)</f>
        <v>0</v>
      </c>
      <c r="Y1218">
        <f>IF($B$15,_xlfn.IFNA(INDEX('שיפור תמותה'!$A$1:$E$8743,MATCH(U1218&amp;V1218,'שיפור תמותה'!$C$1:$C$8743,0),IF($B$11="זכר",4,5)),1),0)</f>
        <v>0</v>
      </c>
      <c r="Z1218">
        <f>IF($B$15,_xlfn.IFNA(INDEX('שיפור תמותה'!$A$1:$E$8743,MATCH(U1218&amp;V1218-1,'שיפור תמותה'!$C$1:$C$8743,0),IF($B$11="זכר",4,5)),1),0)</f>
        <v>0</v>
      </c>
      <c r="AA1218">
        <f t="shared" si="457"/>
        <v>0</v>
      </c>
      <c r="AB1218">
        <f t="shared" si="469"/>
        <v>0</v>
      </c>
      <c r="AC1218">
        <f>IF($B$15,_xlfn.IFNA(INDEX(תמותה!$A$1:$E$121,MATCH(U1218,תמותה!$A$1:A$121,0),IF($B$11="זכר",3,5)),1),0)</f>
        <v>0</v>
      </c>
      <c r="AD1218">
        <f t="shared" si="458"/>
        <v>0</v>
      </c>
      <c r="AE1218">
        <f t="shared" si="459"/>
        <v>0</v>
      </c>
      <c r="AF1218">
        <f t="shared" si="470"/>
        <v>0</v>
      </c>
      <c r="AG1218">
        <f t="shared" si="471"/>
        <v>0</v>
      </c>
      <c r="AH1218">
        <f t="shared" si="472"/>
        <v>0</v>
      </c>
      <c r="AI1218">
        <f t="shared" si="473"/>
        <v>0</v>
      </c>
      <c r="AJ1218">
        <f t="shared" si="474"/>
        <v>0</v>
      </c>
    </row>
    <row r="1219" spans="5:36" x14ac:dyDescent="0.2">
      <c r="E1219">
        <f t="shared" si="460"/>
        <v>0</v>
      </c>
      <c r="F1219">
        <f t="shared" ref="F1219:F1282" si="475">IF($B$14,ROUNDDOWN(E1219/12,0),0)</f>
        <v>0</v>
      </c>
      <c r="G1219">
        <f t="shared" ref="G1219:G1282" si="476">IF($B$14,ROUNDDOWN(($B$7+E1219)/12,0),0)</f>
        <v>0</v>
      </c>
      <c r="H1219">
        <f t="shared" ref="H1219:H1282" si="477">IF($B$14,(1+$B$2)^((E1219-$E$2+1)/12),0)</f>
        <v>0</v>
      </c>
      <c r="I1219">
        <f t="shared" si="461"/>
        <v>0</v>
      </c>
      <c r="J1219">
        <f t="shared" si="462"/>
        <v>0</v>
      </c>
      <c r="K1219">
        <f t="shared" si="463"/>
        <v>0</v>
      </c>
      <c r="L1219">
        <f t="shared" si="464"/>
        <v>0</v>
      </c>
      <c r="M1219">
        <f t="shared" si="465"/>
        <v>0</v>
      </c>
      <c r="N1219">
        <f t="shared" si="466"/>
        <v>0</v>
      </c>
      <c r="O1219">
        <f>IF($B$14,_xlfn.IFNA(INDEX(תמותה!$A$1:$E$121,MATCH(F1219,תמותה!$A$1:A$121,0),IF($B$9="זכר",2,4)),1),0)</f>
        <v>0</v>
      </c>
      <c r="P1219">
        <f>IF($B$14,_xlfn.IFNA(INDEX('שיפור תמותה'!$A$1:$E$8743,MATCH(F1219&amp;G1219,'שיפור תמותה'!$C$1:$C$8743,0),IF($B$9="זכר",4,5)),1),0)</f>
        <v>0</v>
      </c>
      <c r="Q1219">
        <f>IF($B$14,_xlfn.IFNA(INDEX('שיפור תמותה'!$A$1:$E$8743,MATCH(F1219&amp;G1219-1,'שיפור תמותה'!$C$1:$C$8743,0),IF($B$9="זכר",4,5)),1),0)</f>
        <v>0</v>
      </c>
      <c r="R1219">
        <f t="shared" ref="R1219:R1282" si="478">IF($B$14,AVERAGE(P1219:Q1219),0)</f>
        <v>0</v>
      </c>
      <c r="S1219">
        <f t="shared" ref="S1219:S1282" si="479">IF($B$14,IF(E1219&lt;$B$12,(1-(1-O1219)^(1/12))*R1219,1),0)</f>
        <v>0</v>
      </c>
      <c r="T1219">
        <f t="shared" si="467"/>
        <v>0</v>
      </c>
      <c r="U1219">
        <f t="shared" ref="U1219:U1282" si="480">IF($B$15,ROUNDDOWN(T1219/12,0),0)</f>
        <v>0</v>
      </c>
      <c r="V1219">
        <f t="shared" ref="V1219:V1282" si="481">IF($B$15,ROUNDDOWN(($B$8+T1219)/12,0),0)</f>
        <v>0</v>
      </c>
      <c r="W1219">
        <f t="shared" si="468"/>
        <v>0</v>
      </c>
      <c r="X1219">
        <f>IF($B$15,_xlfn.IFNA(INDEX(תמותה!$A$1:$E$121,MATCH(U1219,תמותה!$A$1:A$121,0),IF($B$11="זכר",2,4)),1),0)</f>
        <v>0</v>
      </c>
      <c r="Y1219">
        <f>IF($B$15,_xlfn.IFNA(INDEX('שיפור תמותה'!$A$1:$E$8743,MATCH(U1219&amp;V1219,'שיפור תמותה'!$C$1:$C$8743,0),IF($B$11="זכר",4,5)),1),0)</f>
        <v>0</v>
      </c>
      <c r="Z1219">
        <f>IF($B$15,_xlfn.IFNA(INDEX('שיפור תמותה'!$A$1:$E$8743,MATCH(U1219&amp;V1219-1,'שיפור תמותה'!$C$1:$C$8743,0),IF($B$11="זכר",4,5)),1),0)</f>
        <v>0</v>
      </c>
      <c r="AA1219">
        <f t="shared" ref="AA1219:AA1282" si="482">IF($B$15,AVERAGE(Y1219:Z1219),0)</f>
        <v>0</v>
      </c>
      <c r="AB1219">
        <f t="shared" si="469"/>
        <v>0</v>
      </c>
      <c r="AC1219">
        <f>IF($B$15,_xlfn.IFNA(INDEX(תמותה!$A$1:$E$121,MATCH(U1219,תמותה!$A$1:A$121,0),IF($B$11="זכר",3,5)),1),0)</f>
        <v>0</v>
      </c>
      <c r="AD1219">
        <f t="shared" ref="AD1219:AD1282" si="483">IF($B$15,IF(T1219&lt;$B$12,(1-(1-X1219)^(1/12))*AA1219,1),0)</f>
        <v>0</v>
      </c>
      <c r="AE1219">
        <f t="shared" ref="AE1219:AE1282" si="484">IF($B$15,IF(T1219&lt;$B$12,(1-(1-AC1219)^(1/12))*AA1219,1),0)</f>
        <v>0</v>
      </c>
      <c r="AF1219">
        <f t="shared" si="470"/>
        <v>0</v>
      </c>
      <c r="AG1219">
        <f t="shared" si="471"/>
        <v>0</v>
      </c>
      <c r="AH1219">
        <f t="shared" si="472"/>
        <v>0</v>
      </c>
      <c r="AI1219">
        <f t="shared" si="473"/>
        <v>0</v>
      </c>
      <c r="AJ1219">
        <f t="shared" si="474"/>
        <v>0</v>
      </c>
    </row>
    <row r="1220" spans="5:36" x14ac:dyDescent="0.2">
      <c r="E1220">
        <f t="shared" ref="E1220:E1283" si="485">IF($B$14,E1219+1,0)</f>
        <v>0</v>
      </c>
      <c r="F1220">
        <f t="shared" si="475"/>
        <v>0</v>
      </c>
      <c r="G1220">
        <f t="shared" si="476"/>
        <v>0</v>
      </c>
      <c r="H1220">
        <f t="shared" si="477"/>
        <v>0</v>
      </c>
      <c r="I1220">
        <f t="shared" ref="I1220:I1283" si="486">IF($B$14,IF(E1220&lt;=$B$3,IF(AND((E1220-$E$2)&lt;0,E1220&lt;$B$4),I1219+1/H1220,I1219+N1219/H1220)),0)</f>
        <v>0</v>
      </c>
      <c r="J1220">
        <f t="shared" ref="J1220:J1283" si="487">IF($B$14,IF(E1220&lt;=$B$3,IF(AND((E1220-$E$2)&lt;60,E1220&lt;$B$4),J1219+1/H1220,J1219+N1219/H1220)),0)</f>
        <v>0</v>
      </c>
      <c r="K1220">
        <f t="shared" ref="K1220:K1283" si="488">IF($B$14,IF(E1220&lt;=$B$3,IF(AND((E1220-$E$2)&lt;120,E1220&lt;$B$4),K1219+1/H1220,K1219+N1219/H1220)),0)</f>
        <v>0</v>
      </c>
      <c r="L1220">
        <f t="shared" ref="L1220:L1283" si="489">IF($B$14,IF(E1220&lt;=$B$3,IF(AND((E1220-$E$2)&lt;180,E1220&lt;$B$4),L1219+1/H1220,L1219+N1219/H1220)),0)</f>
        <v>0</v>
      </c>
      <c r="M1220">
        <f t="shared" ref="M1220:M1283" si="490">IF($B$14,IF(E1220&lt;=$B$3,IF(AND((E1220-$E$2)&lt;240,E1220&lt;$B$4),M1219+1/H1220,M1219+N1219/H1220)),0)</f>
        <v>0</v>
      </c>
      <c r="N1220">
        <f t="shared" ref="N1220:N1283" si="491">IF($B$14,N1219*(1-S1220),0)</f>
        <v>0</v>
      </c>
      <c r="O1220">
        <f>IF($B$14,_xlfn.IFNA(INDEX(תמותה!$A$1:$E$121,MATCH(F1220,תמותה!$A$1:A$121,0),IF($B$9="זכר",2,4)),1),0)</f>
        <v>0</v>
      </c>
      <c r="P1220">
        <f>IF($B$14,_xlfn.IFNA(INDEX('שיפור תמותה'!$A$1:$E$8743,MATCH(F1220&amp;G1220,'שיפור תמותה'!$C$1:$C$8743,0),IF($B$9="זכר",4,5)),1),0)</f>
        <v>0</v>
      </c>
      <c r="Q1220">
        <f>IF($B$14,_xlfn.IFNA(INDEX('שיפור תמותה'!$A$1:$E$8743,MATCH(F1220&amp;G1220-1,'שיפור תמותה'!$C$1:$C$8743,0),IF($B$9="זכר",4,5)),1),0)</f>
        <v>0</v>
      </c>
      <c r="R1220">
        <f t="shared" si="478"/>
        <v>0</v>
      </c>
      <c r="S1220">
        <f t="shared" si="479"/>
        <v>0</v>
      </c>
      <c r="T1220">
        <f t="shared" ref="T1220:T1283" si="492">IF($B$15,T1219+1,0)</f>
        <v>0</v>
      </c>
      <c r="U1220">
        <f t="shared" si="480"/>
        <v>0</v>
      </c>
      <c r="V1220">
        <f t="shared" si="481"/>
        <v>0</v>
      </c>
      <c r="W1220">
        <f t="shared" ref="W1220:W1283" si="493">IF($B$15,W1219*(1-AD1220),0)</f>
        <v>0</v>
      </c>
      <c r="X1220">
        <f>IF($B$15,_xlfn.IFNA(INDEX(תמותה!$A$1:$E$121,MATCH(U1220,תמותה!$A$1:A$121,0),IF($B$11="זכר",2,4)),1),0)</f>
        <v>0</v>
      </c>
      <c r="Y1220">
        <f>IF($B$15,_xlfn.IFNA(INDEX('שיפור תמותה'!$A$1:$E$8743,MATCH(U1220&amp;V1220,'שיפור תמותה'!$C$1:$C$8743,0),IF($B$11="זכר",4,5)),1),0)</f>
        <v>0</v>
      </c>
      <c r="Z1220">
        <f>IF($B$15,_xlfn.IFNA(INDEX('שיפור תמותה'!$A$1:$E$8743,MATCH(U1220&amp;V1220-1,'שיפור תמותה'!$C$1:$C$8743,0),IF($B$11="זכר",4,5)),1),0)</f>
        <v>0</v>
      </c>
      <c r="AA1220">
        <f t="shared" si="482"/>
        <v>0</v>
      </c>
      <c r="AB1220">
        <f t="shared" ref="AB1220:AB1283" si="494">IF($B$15,AB1219*(1-AE1220)+S1220*W1220*N1219,0)</f>
        <v>0</v>
      </c>
      <c r="AC1220">
        <f>IF($B$15,_xlfn.IFNA(INDEX(תמותה!$A$1:$E$121,MATCH(U1220,תמותה!$A$1:A$121,0),IF($B$11="זכר",3,5)),1),0)</f>
        <v>0</v>
      </c>
      <c r="AD1220">
        <f t="shared" si="483"/>
        <v>0</v>
      </c>
      <c r="AE1220">
        <f t="shared" si="484"/>
        <v>0</v>
      </c>
      <c r="AF1220">
        <f t="shared" ref="AF1220:AF1283" si="495">IF($B$15,IF(E1220&lt;=$B$3,IF(AND((E1220-$E$2)&lt;0,E1220&lt;$B$4),AF1219+0/H1220,AF1219+AB1219/H1220)),0)</f>
        <v>0</v>
      </c>
      <c r="AG1220">
        <f t="shared" ref="AG1220:AG1283" si="496">IF($B$15,IF(E1220&lt;=$B$3,IF(AND((E1220-$E$2)&lt;60,E1220&lt;$B$4),AG1219+0/H1220,AG1219+AB1219/H1220)),0)</f>
        <v>0</v>
      </c>
      <c r="AH1220">
        <f t="shared" ref="AH1220:AH1283" si="497">IF($B$15,IF(E1220&lt;=$B$3,IF(AND((E1220-$E$2)&lt;120,E1220&lt;$B$4),AH1219+0/H1220,AH1219+AB1219/H1220)),0)</f>
        <v>0</v>
      </c>
      <c r="AI1220">
        <f t="shared" ref="AI1220:AI1283" si="498">IF($B$15,IF(E1220&lt;=$B$3,IF(AND((E1220-$E$2)&lt;180,E1220&lt;$B$4),AI1219+0/H1220,AI1219+AB1219/H1220)),0)</f>
        <v>0</v>
      </c>
      <c r="AJ1220">
        <f t="shared" ref="AJ1220:AJ1283" si="499">IF($B$15,IF(E1220&lt;=$B$3,IF(AND((E1220-$E$2)&lt;240,E1220&lt;$B$4),AJ1219+0/H1220,AJ1219+AB1219/H1220)),0)</f>
        <v>0</v>
      </c>
    </row>
    <row r="1221" spans="5:36" x14ac:dyDescent="0.2">
      <c r="E1221">
        <f t="shared" si="485"/>
        <v>0</v>
      </c>
      <c r="F1221">
        <f t="shared" si="475"/>
        <v>0</v>
      </c>
      <c r="G1221">
        <f t="shared" si="476"/>
        <v>0</v>
      </c>
      <c r="H1221">
        <f t="shared" si="477"/>
        <v>0</v>
      </c>
      <c r="I1221">
        <f t="shared" si="486"/>
        <v>0</v>
      </c>
      <c r="J1221">
        <f t="shared" si="487"/>
        <v>0</v>
      </c>
      <c r="K1221">
        <f t="shared" si="488"/>
        <v>0</v>
      </c>
      <c r="L1221">
        <f t="shared" si="489"/>
        <v>0</v>
      </c>
      <c r="M1221">
        <f t="shared" si="490"/>
        <v>0</v>
      </c>
      <c r="N1221">
        <f t="shared" si="491"/>
        <v>0</v>
      </c>
      <c r="O1221">
        <f>IF($B$14,_xlfn.IFNA(INDEX(תמותה!$A$1:$E$121,MATCH(F1221,תמותה!$A$1:A$121,0),IF($B$9="זכר",2,4)),1),0)</f>
        <v>0</v>
      </c>
      <c r="P1221">
        <f>IF($B$14,_xlfn.IFNA(INDEX('שיפור תמותה'!$A$1:$E$8743,MATCH(F1221&amp;G1221,'שיפור תמותה'!$C$1:$C$8743,0),IF($B$9="זכר",4,5)),1),0)</f>
        <v>0</v>
      </c>
      <c r="Q1221">
        <f>IF($B$14,_xlfn.IFNA(INDEX('שיפור תמותה'!$A$1:$E$8743,MATCH(F1221&amp;G1221-1,'שיפור תמותה'!$C$1:$C$8743,0),IF($B$9="זכר",4,5)),1),0)</f>
        <v>0</v>
      </c>
      <c r="R1221">
        <f t="shared" si="478"/>
        <v>0</v>
      </c>
      <c r="S1221">
        <f t="shared" si="479"/>
        <v>0</v>
      </c>
      <c r="T1221">
        <f t="shared" si="492"/>
        <v>0</v>
      </c>
      <c r="U1221">
        <f t="shared" si="480"/>
        <v>0</v>
      </c>
      <c r="V1221">
        <f t="shared" si="481"/>
        <v>0</v>
      </c>
      <c r="W1221">
        <f t="shared" si="493"/>
        <v>0</v>
      </c>
      <c r="X1221">
        <f>IF($B$15,_xlfn.IFNA(INDEX(תמותה!$A$1:$E$121,MATCH(U1221,תמותה!$A$1:A$121,0),IF($B$11="זכר",2,4)),1),0)</f>
        <v>0</v>
      </c>
      <c r="Y1221">
        <f>IF($B$15,_xlfn.IFNA(INDEX('שיפור תמותה'!$A$1:$E$8743,MATCH(U1221&amp;V1221,'שיפור תמותה'!$C$1:$C$8743,0),IF($B$11="זכר",4,5)),1),0)</f>
        <v>0</v>
      </c>
      <c r="Z1221">
        <f>IF($B$15,_xlfn.IFNA(INDEX('שיפור תמותה'!$A$1:$E$8743,MATCH(U1221&amp;V1221-1,'שיפור תמותה'!$C$1:$C$8743,0),IF($B$11="זכר",4,5)),1),0)</f>
        <v>0</v>
      </c>
      <c r="AA1221">
        <f t="shared" si="482"/>
        <v>0</v>
      </c>
      <c r="AB1221">
        <f t="shared" si="494"/>
        <v>0</v>
      </c>
      <c r="AC1221">
        <f>IF($B$15,_xlfn.IFNA(INDEX(תמותה!$A$1:$E$121,MATCH(U1221,תמותה!$A$1:A$121,0),IF($B$11="זכר",3,5)),1),0)</f>
        <v>0</v>
      </c>
      <c r="AD1221">
        <f t="shared" si="483"/>
        <v>0</v>
      </c>
      <c r="AE1221">
        <f t="shared" si="484"/>
        <v>0</v>
      </c>
      <c r="AF1221">
        <f t="shared" si="495"/>
        <v>0</v>
      </c>
      <c r="AG1221">
        <f t="shared" si="496"/>
        <v>0</v>
      </c>
      <c r="AH1221">
        <f t="shared" si="497"/>
        <v>0</v>
      </c>
      <c r="AI1221">
        <f t="shared" si="498"/>
        <v>0</v>
      </c>
      <c r="AJ1221">
        <f t="shared" si="499"/>
        <v>0</v>
      </c>
    </row>
    <row r="1222" spans="5:36" x14ac:dyDescent="0.2">
      <c r="E1222">
        <f t="shared" si="485"/>
        <v>0</v>
      </c>
      <c r="F1222">
        <f t="shared" si="475"/>
        <v>0</v>
      </c>
      <c r="G1222">
        <f t="shared" si="476"/>
        <v>0</v>
      </c>
      <c r="H1222">
        <f t="shared" si="477"/>
        <v>0</v>
      </c>
      <c r="I1222">
        <f t="shared" si="486"/>
        <v>0</v>
      </c>
      <c r="J1222">
        <f t="shared" si="487"/>
        <v>0</v>
      </c>
      <c r="K1222">
        <f t="shared" si="488"/>
        <v>0</v>
      </c>
      <c r="L1222">
        <f t="shared" si="489"/>
        <v>0</v>
      </c>
      <c r="M1222">
        <f t="shared" si="490"/>
        <v>0</v>
      </c>
      <c r="N1222">
        <f t="shared" si="491"/>
        <v>0</v>
      </c>
      <c r="O1222">
        <f>IF($B$14,_xlfn.IFNA(INDEX(תמותה!$A$1:$E$121,MATCH(F1222,תמותה!$A$1:A$121,0),IF($B$9="זכר",2,4)),1),0)</f>
        <v>0</v>
      </c>
      <c r="P1222">
        <f>IF($B$14,_xlfn.IFNA(INDEX('שיפור תמותה'!$A$1:$E$8743,MATCH(F1222&amp;G1222,'שיפור תמותה'!$C$1:$C$8743,0),IF($B$9="זכר",4,5)),1),0)</f>
        <v>0</v>
      </c>
      <c r="Q1222">
        <f>IF($B$14,_xlfn.IFNA(INDEX('שיפור תמותה'!$A$1:$E$8743,MATCH(F1222&amp;G1222-1,'שיפור תמותה'!$C$1:$C$8743,0),IF($B$9="זכר",4,5)),1),0)</f>
        <v>0</v>
      </c>
      <c r="R1222">
        <f t="shared" si="478"/>
        <v>0</v>
      </c>
      <c r="S1222">
        <f t="shared" si="479"/>
        <v>0</v>
      </c>
      <c r="T1222">
        <f t="shared" si="492"/>
        <v>0</v>
      </c>
      <c r="U1222">
        <f t="shared" si="480"/>
        <v>0</v>
      </c>
      <c r="V1222">
        <f t="shared" si="481"/>
        <v>0</v>
      </c>
      <c r="W1222">
        <f t="shared" si="493"/>
        <v>0</v>
      </c>
      <c r="X1222">
        <f>IF($B$15,_xlfn.IFNA(INDEX(תמותה!$A$1:$E$121,MATCH(U1222,תמותה!$A$1:A$121,0),IF($B$11="זכר",2,4)),1),0)</f>
        <v>0</v>
      </c>
      <c r="Y1222">
        <f>IF($B$15,_xlfn.IFNA(INDEX('שיפור תמותה'!$A$1:$E$8743,MATCH(U1222&amp;V1222,'שיפור תמותה'!$C$1:$C$8743,0),IF($B$11="זכר",4,5)),1),0)</f>
        <v>0</v>
      </c>
      <c r="Z1222">
        <f>IF($B$15,_xlfn.IFNA(INDEX('שיפור תמותה'!$A$1:$E$8743,MATCH(U1222&amp;V1222-1,'שיפור תמותה'!$C$1:$C$8743,0),IF($B$11="זכר",4,5)),1),0)</f>
        <v>0</v>
      </c>
      <c r="AA1222">
        <f t="shared" si="482"/>
        <v>0</v>
      </c>
      <c r="AB1222">
        <f t="shared" si="494"/>
        <v>0</v>
      </c>
      <c r="AC1222">
        <f>IF($B$15,_xlfn.IFNA(INDEX(תמותה!$A$1:$E$121,MATCH(U1222,תמותה!$A$1:A$121,0),IF($B$11="זכר",3,5)),1),0)</f>
        <v>0</v>
      </c>
      <c r="AD1222">
        <f t="shared" si="483"/>
        <v>0</v>
      </c>
      <c r="AE1222">
        <f t="shared" si="484"/>
        <v>0</v>
      </c>
      <c r="AF1222">
        <f t="shared" si="495"/>
        <v>0</v>
      </c>
      <c r="AG1222">
        <f t="shared" si="496"/>
        <v>0</v>
      </c>
      <c r="AH1222">
        <f t="shared" si="497"/>
        <v>0</v>
      </c>
      <c r="AI1222">
        <f t="shared" si="498"/>
        <v>0</v>
      </c>
      <c r="AJ1222">
        <f t="shared" si="499"/>
        <v>0</v>
      </c>
    </row>
    <row r="1223" spans="5:36" x14ac:dyDescent="0.2">
      <c r="E1223">
        <f t="shared" si="485"/>
        <v>0</v>
      </c>
      <c r="F1223">
        <f t="shared" si="475"/>
        <v>0</v>
      </c>
      <c r="G1223">
        <f t="shared" si="476"/>
        <v>0</v>
      </c>
      <c r="H1223">
        <f t="shared" si="477"/>
        <v>0</v>
      </c>
      <c r="I1223">
        <f t="shared" si="486"/>
        <v>0</v>
      </c>
      <c r="J1223">
        <f t="shared" si="487"/>
        <v>0</v>
      </c>
      <c r="K1223">
        <f t="shared" si="488"/>
        <v>0</v>
      </c>
      <c r="L1223">
        <f t="shared" si="489"/>
        <v>0</v>
      </c>
      <c r="M1223">
        <f t="shared" si="490"/>
        <v>0</v>
      </c>
      <c r="N1223">
        <f t="shared" si="491"/>
        <v>0</v>
      </c>
      <c r="O1223">
        <f>IF($B$14,_xlfn.IFNA(INDEX(תמותה!$A$1:$E$121,MATCH(F1223,תמותה!$A$1:A$121,0),IF($B$9="זכר",2,4)),1),0)</f>
        <v>0</v>
      </c>
      <c r="P1223">
        <f>IF($B$14,_xlfn.IFNA(INDEX('שיפור תמותה'!$A$1:$E$8743,MATCH(F1223&amp;G1223,'שיפור תמותה'!$C$1:$C$8743,0),IF($B$9="זכר",4,5)),1),0)</f>
        <v>0</v>
      </c>
      <c r="Q1223">
        <f>IF($B$14,_xlfn.IFNA(INDEX('שיפור תמותה'!$A$1:$E$8743,MATCH(F1223&amp;G1223-1,'שיפור תמותה'!$C$1:$C$8743,0),IF($B$9="זכר",4,5)),1),0)</f>
        <v>0</v>
      </c>
      <c r="R1223">
        <f t="shared" si="478"/>
        <v>0</v>
      </c>
      <c r="S1223">
        <f t="shared" si="479"/>
        <v>0</v>
      </c>
      <c r="T1223">
        <f t="shared" si="492"/>
        <v>0</v>
      </c>
      <c r="U1223">
        <f t="shared" si="480"/>
        <v>0</v>
      </c>
      <c r="V1223">
        <f t="shared" si="481"/>
        <v>0</v>
      </c>
      <c r="W1223">
        <f t="shared" si="493"/>
        <v>0</v>
      </c>
      <c r="X1223">
        <f>IF($B$15,_xlfn.IFNA(INDEX(תמותה!$A$1:$E$121,MATCH(U1223,תמותה!$A$1:A$121,0),IF($B$11="זכר",2,4)),1),0)</f>
        <v>0</v>
      </c>
      <c r="Y1223">
        <f>IF($B$15,_xlfn.IFNA(INDEX('שיפור תמותה'!$A$1:$E$8743,MATCH(U1223&amp;V1223,'שיפור תמותה'!$C$1:$C$8743,0),IF($B$11="זכר",4,5)),1),0)</f>
        <v>0</v>
      </c>
      <c r="Z1223">
        <f>IF($B$15,_xlfn.IFNA(INDEX('שיפור תמותה'!$A$1:$E$8743,MATCH(U1223&amp;V1223-1,'שיפור תמותה'!$C$1:$C$8743,0),IF($B$11="זכר",4,5)),1),0)</f>
        <v>0</v>
      </c>
      <c r="AA1223">
        <f t="shared" si="482"/>
        <v>0</v>
      </c>
      <c r="AB1223">
        <f t="shared" si="494"/>
        <v>0</v>
      </c>
      <c r="AC1223">
        <f>IF($B$15,_xlfn.IFNA(INDEX(תמותה!$A$1:$E$121,MATCH(U1223,תמותה!$A$1:A$121,0),IF($B$11="זכר",3,5)),1),0)</f>
        <v>0</v>
      </c>
      <c r="AD1223">
        <f t="shared" si="483"/>
        <v>0</v>
      </c>
      <c r="AE1223">
        <f t="shared" si="484"/>
        <v>0</v>
      </c>
      <c r="AF1223">
        <f t="shared" si="495"/>
        <v>0</v>
      </c>
      <c r="AG1223">
        <f t="shared" si="496"/>
        <v>0</v>
      </c>
      <c r="AH1223">
        <f t="shared" si="497"/>
        <v>0</v>
      </c>
      <c r="AI1223">
        <f t="shared" si="498"/>
        <v>0</v>
      </c>
      <c r="AJ1223">
        <f t="shared" si="499"/>
        <v>0</v>
      </c>
    </row>
    <row r="1224" spans="5:36" x14ac:dyDescent="0.2">
      <c r="E1224">
        <f t="shared" si="485"/>
        <v>0</v>
      </c>
      <c r="F1224">
        <f t="shared" si="475"/>
        <v>0</v>
      </c>
      <c r="G1224">
        <f t="shared" si="476"/>
        <v>0</v>
      </c>
      <c r="H1224">
        <f t="shared" si="477"/>
        <v>0</v>
      </c>
      <c r="I1224">
        <f t="shared" si="486"/>
        <v>0</v>
      </c>
      <c r="J1224">
        <f t="shared" si="487"/>
        <v>0</v>
      </c>
      <c r="K1224">
        <f t="shared" si="488"/>
        <v>0</v>
      </c>
      <c r="L1224">
        <f t="shared" si="489"/>
        <v>0</v>
      </c>
      <c r="M1224">
        <f t="shared" si="490"/>
        <v>0</v>
      </c>
      <c r="N1224">
        <f t="shared" si="491"/>
        <v>0</v>
      </c>
      <c r="O1224">
        <f>IF($B$14,_xlfn.IFNA(INDEX(תמותה!$A$1:$E$121,MATCH(F1224,תמותה!$A$1:A$121,0),IF($B$9="זכר",2,4)),1),0)</f>
        <v>0</v>
      </c>
      <c r="P1224">
        <f>IF($B$14,_xlfn.IFNA(INDEX('שיפור תמותה'!$A$1:$E$8743,MATCH(F1224&amp;G1224,'שיפור תמותה'!$C$1:$C$8743,0),IF($B$9="זכר",4,5)),1),0)</f>
        <v>0</v>
      </c>
      <c r="Q1224">
        <f>IF($B$14,_xlfn.IFNA(INDEX('שיפור תמותה'!$A$1:$E$8743,MATCH(F1224&amp;G1224-1,'שיפור תמותה'!$C$1:$C$8743,0),IF($B$9="זכר",4,5)),1),0)</f>
        <v>0</v>
      </c>
      <c r="R1224">
        <f t="shared" si="478"/>
        <v>0</v>
      </c>
      <c r="S1224">
        <f t="shared" si="479"/>
        <v>0</v>
      </c>
      <c r="T1224">
        <f t="shared" si="492"/>
        <v>0</v>
      </c>
      <c r="U1224">
        <f t="shared" si="480"/>
        <v>0</v>
      </c>
      <c r="V1224">
        <f t="shared" si="481"/>
        <v>0</v>
      </c>
      <c r="W1224">
        <f t="shared" si="493"/>
        <v>0</v>
      </c>
      <c r="X1224">
        <f>IF($B$15,_xlfn.IFNA(INDEX(תמותה!$A$1:$E$121,MATCH(U1224,תמותה!$A$1:A$121,0),IF($B$11="זכר",2,4)),1),0)</f>
        <v>0</v>
      </c>
      <c r="Y1224">
        <f>IF($B$15,_xlfn.IFNA(INDEX('שיפור תמותה'!$A$1:$E$8743,MATCH(U1224&amp;V1224,'שיפור תמותה'!$C$1:$C$8743,0),IF($B$11="זכר",4,5)),1),0)</f>
        <v>0</v>
      </c>
      <c r="Z1224">
        <f>IF($B$15,_xlfn.IFNA(INDEX('שיפור תמותה'!$A$1:$E$8743,MATCH(U1224&amp;V1224-1,'שיפור תמותה'!$C$1:$C$8743,0),IF($B$11="זכר",4,5)),1),0)</f>
        <v>0</v>
      </c>
      <c r="AA1224">
        <f t="shared" si="482"/>
        <v>0</v>
      </c>
      <c r="AB1224">
        <f t="shared" si="494"/>
        <v>0</v>
      </c>
      <c r="AC1224">
        <f>IF($B$15,_xlfn.IFNA(INDEX(תמותה!$A$1:$E$121,MATCH(U1224,תמותה!$A$1:A$121,0),IF($B$11="זכר",3,5)),1),0)</f>
        <v>0</v>
      </c>
      <c r="AD1224">
        <f t="shared" si="483"/>
        <v>0</v>
      </c>
      <c r="AE1224">
        <f t="shared" si="484"/>
        <v>0</v>
      </c>
      <c r="AF1224">
        <f t="shared" si="495"/>
        <v>0</v>
      </c>
      <c r="AG1224">
        <f t="shared" si="496"/>
        <v>0</v>
      </c>
      <c r="AH1224">
        <f t="shared" si="497"/>
        <v>0</v>
      </c>
      <c r="AI1224">
        <f t="shared" si="498"/>
        <v>0</v>
      </c>
      <c r="AJ1224">
        <f t="shared" si="499"/>
        <v>0</v>
      </c>
    </row>
    <row r="1225" spans="5:36" x14ac:dyDescent="0.2">
      <c r="E1225">
        <f t="shared" si="485"/>
        <v>0</v>
      </c>
      <c r="F1225">
        <f t="shared" si="475"/>
        <v>0</v>
      </c>
      <c r="G1225">
        <f t="shared" si="476"/>
        <v>0</v>
      </c>
      <c r="H1225">
        <f t="shared" si="477"/>
        <v>0</v>
      </c>
      <c r="I1225">
        <f t="shared" si="486"/>
        <v>0</v>
      </c>
      <c r="J1225">
        <f t="shared" si="487"/>
        <v>0</v>
      </c>
      <c r="K1225">
        <f t="shared" si="488"/>
        <v>0</v>
      </c>
      <c r="L1225">
        <f t="shared" si="489"/>
        <v>0</v>
      </c>
      <c r="M1225">
        <f t="shared" si="490"/>
        <v>0</v>
      </c>
      <c r="N1225">
        <f t="shared" si="491"/>
        <v>0</v>
      </c>
      <c r="O1225">
        <f>IF($B$14,_xlfn.IFNA(INDEX(תמותה!$A$1:$E$121,MATCH(F1225,תמותה!$A$1:A$121,0),IF($B$9="זכר",2,4)),1),0)</f>
        <v>0</v>
      </c>
      <c r="P1225">
        <f>IF($B$14,_xlfn.IFNA(INDEX('שיפור תמותה'!$A$1:$E$8743,MATCH(F1225&amp;G1225,'שיפור תמותה'!$C$1:$C$8743,0),IF($B$9="זכר",4,5)),1),0)</f>
        <v>0</v>
      </c>
      <c r="Q1225">
        <f>IF($B$14,_xlfn.IFNA(INDEX('שיפור תמותה'!$A$1:$E$8743,MATCH(F1225&amp;G1225-1,'שיפור תמותה'!$C$1:$C$8743,0),IF($B$9="זכר",4,5)),1),0)</f>
        <v>0</v>
      </c>
      <c r="R1225">
        <f t="shared" si="478"/>
        <v>0</v>
      </c>
      <c r="S1225">
        <f t="shared" si="479"/>
        <v>0</v>
      </c>
      <c r="T1225">
        <f t="shared" si="492"/>
        <v>0</v>
      </c>
      <c r="U1225">
        <f t="shared" si="480"/>
        <v>0</v>
      </c>
      <c r="V1225">
        <f t="shared" si="481"/>
        <v>0</v>
      </c>
      <c r="W1225">
        <f t="shared" si="493"/>
        <v>0</v>
      </c>
      <c r="X1225">
        <f>IF($B$15,_xlfn.IFNA(INDEX(תמותה!$A$1:$E$121,MATCH(U1225,תמותה!$A$1:A$121,0),IF($B$11="זכר",2,4)),1),0)</f>
        <v>0</v>
      </c>
      <c r="Y1225">
        <f>IF($B$15,_xlfn.IFNA(INDEX('שיפור תמותה'!$A$1:$E$8743,MATCH(U1225&amp;V1225,'שיפור תמותה'!$C$1:$C$8743,0),IF($B$11="זכר",4,5)),1),0)</f>
        <v>0</v>
      </c>
      <c r="Z1225">
        <f>IF($B$15,_xlfn.IFNA(INDEX('שיפור תמותה'!$A$1:$E$8743,MATCH(U1225&amp;V1225-1,'שיפור תמותה'!$C$1:$C$8743,0),IF($B$11="זכר",4,5)),1),0)</f>
        <v>0</v>
      </c>
      <c r="AA1225">
        <f t="shared" si="482"/>
        <v>0</v>
      </c>
      <c r="AB1225">
        <f t="shared" si="494"/>
        <v>0</v>
      </c>
      <c r="AC1225">
        <f>IF($B$15,_xlfn.IFNA(INDEX(תמותה!$A$1:$E$121,MATCH(U1225,תמותה!$A$1:A$121,0),IF($B$11="זכר",3,5)),1),0)</f>
        <v>0</v>
      </c>
      <c r="AD1225">
        <f t="shared" si="483"/>
        <v>0</v>
      </c>
      <c r="AE1225">
        <f t="shared" si="484"/>
        <v>0</v>
      </c>
      <c r="AF1225">
        <f t="shared" si="495"/>
        <v>0</v>
      </c>
      <c r="AG1225">
        <f t="shared" si="496"/>
        <v>0</v>
      </c>
      <c r="AH1225">
        <f t="shared" si="497"/>
        <v>0</v>
      </c>
      <c r="AI1225">
        <f t="shared" si="498"/>
        <v>0</v>
      </c>
      <c r="AJ1225">
        <f t="shared" si="499"/>
        <v>0</v>
      </c>
    </row>
    <row r="1226" spans="5:36" x14ac:dyDescent="0.2">
      <c r="E1226">
        <f t="shared" si="485"/>
        <v>0</v>
      </c>
      <c r="F1226">
        <f t="shared" si="475"/>
        <v>0</v>
      </c>
      <c r="G1226">
        <f t="shared" si="476"/>
        <v>0</v>
      </c>
      <c r="H1226">
        <f t="shared" si="477"/>
        <v>0</v>
      </c>
      <c r="I1226">
        <f t="shared" si="486"/>
        <v>0</v>
      </c>
      <c r="J1226">
        <f t="shared" si="487"/>
        <v>0</v>
      </c>
      <c r="K1226">
        <f t="shared" si="488"/>
        <v>0</v>
      </c>
      <c r="L1226">
        <f t="shared" si="489"/>
        <v>0</v>
      </c>
      <c r="M1226">
        <f t="shared" si="490"/>
        <v>0</v>
      </c>
      <c r="N1226">
        <f t="shared" si="491"/>
        <v>0</v>
      </c>
      <c r="O1226">
        <f>IF($B$14,_xlfn.IFNA(INDEX(תמותה!$A$1:$E$121,MATCH(F1226,תמותה!$A$1:A$121,0),IF($B$9="זכר",2,4)),1),0)</f>
        <v>0</v>
      </c>
      <c r="P1226">
        <f>IF($B$14,_xlfn.IFNA(INDEX('שיפור תמותה'!$A$1:$E$8743,MATCH(F1226&amp;G1226,'שיפור תמותה'!$C$1:$C$8743,0),IF($B$9="זכר",4,5)),1),0)</f>
        <v>0</v>
      </c>
      <c r="Q1226">
        <f>IF($B$14,_xlfn.IFNA(INDEX('שיפור תמותה'!$A$1:$E$8743,MATCH(F1226&amp;G1226-1,'שיפור תמותה'!$C$1:$C$8743,0),IF($B$9="זכר",4,5)),1),0)</f>
        <v>0</v>
      </c>
      <c r="R1226">
        <f t="shared" si="478"/>
        <v>0</v>
      </c>
      <c r="S1226">
        <f t="shared" si="479"/>
        <v>0</v>
      </c>
      <c r="T1226">
        <f t="shared" si="492"/>
        <v>0</v>
      </c>
      <c r="U1226">
        <f t="shared" si="480"/>
        <v>0</v>
      </c>
      <c r="V1226">
        <f t="shared" si="481"/>
        <v>0</v>
      </c>
      <c r="W1226">
        <f t="shared" si="493"/>
        <v>0</v>
      </c>
      <c r="X1226">
        <f>IF($B$15,_xlfn.IFNA(INDEX(תמותה!$A$1:$E$121,MATCH(U1226,תמותה!$A$1:A$121,0),IF($B$11="זכר",2,4)),1),0)</f>
        <v>0</v>
      </c>
      <c r="Y1226">
        <f>IF($B$15,_xlfn.IFNA(INDEX('שיפור תמותה'!$A$1:$E$8743,MATCH(U1226&amp;V1226,'שיפור תמותה'!$C$1:$C$8743,0),IF($B$11="זכר",4,5)),1),0)</f>
        <v>0</v>
      </c>
      <c r="Z1226">
        <f>IF($B$15,_xlfn.IFNA(INDEX('שיפור תמותה'!$A$1:$E$8743,MATCH(U1226&amp;V1226-1,'שיפור תמותה'!$C$1:$C$8743,0),IF($B$11="זכר",4,5)),1),0)</f>
        <v>0</v>
      </c>
      <c r="AA1226">
        <f t="shared" si="482"/>
        <v>0</v>
      </c>
      <c r="AB1226">
        <f t="shared" si="494"/>
        <v>0</v>
      </c>
      <c r="AC1226">
        <f>IF($B$15,_xlfn.IFNA(INDEX(תמותה!$A$1:$E$121,MATCH(U1226,תמותה!$A$1:A$121,0),IF($B$11="זכר",3,5)),1),0)</f>
        <v>0</v>
      </c>
      <c r="AD1226">
        <f t="shared" si="483"/>
        <v>0</v>
      </c>
      <c r="AE1226">
        <f t="shared" si="484"/>
        <v>0</v>
      </c>
      <c r="AF1226">
        <f t="shared" si="495"/>
        <v>0</v>
      </c>
      <c r="AG1226">
        <f t="shared" si="496"/>
        <v>0</v>
      </c>
      <c r="AH1226">
        <f t="shared" si="497"/>
        <v>0</v>
      </c>
      <c r="AI1226">
        <f t="shared" si="498"/>
        <v>0</v>
      </c>
      <c r="AJ1226">
        <f t="shared" si="499"/>
        <v>0</v>
      </c>
    </row>
    <row r="1227" spans="5:36" x14ac:dyDescent="0.2">
      <c r="E1227">
        <f t="shared" si="485"/>
        <v>0</v>
      </c>
      <c r="F1227">
        <f t="shared" si="475"/>
        <v>0</v>
      </c>
      <c r="G1227">
        <f t="shared" si="476"/>
        <v>0</v>
      </c>
      <c r="H1227">
        <f t="shared" si="477"/>
        <v>0</v>
      </c>
      <c r="I1227">
        <f t="shared" si="486"/>
        <v>0</v>
      </c>
      <c r="J1227">
        <f t="shared" si="487"/>
        <v>0</v>
      </c>
      <c r="K1227">
        <f t="shared" si="488"/>
        <v>0</v>
      </c>
      <c r="L1227">
        <f t="shared" si="489"/>
        <v>0</v>
      </c>
      <c r="M1227">
        <f t="shared" si="490"/>
        <v>0</v>
      </c>
      <c r="N1227">
        <f t="shared" si="491"/>
        <v>0</v>
      </c>
      <c r="O1227">
        <f>IF($B$14,_xlfn.IFNA(INDEX(תמותה!$A$1:$E$121,MATCH(F1227,תמותה!$A$1:A$121,0),IF($B$9="זכר",2,4)),1),0)</f>
        <v>0</v>
      </c>
      <c r="P1227">
        <f>IF($B$14,_xlfn.IFNA(INDEX('שיפור תמותה'!$A$1:$E$8743,MATCH(F1227&amp;G1227,'שיפור תמותה'!$C$1:$C$8743,0),IF($B$9="זכר",4,5)),1),0)</f>
        <v>0</v>
      </c>
      <c r="Q1227">
        <f>IF($B$14,_xlfn.IFNA(INDEX('שיפור תמותה'!$A$1:$E$8743,MATCH(F1227&amp;G1227-1,'שיפור תמותה'!$C$1:$C$8743,0),IF($B$9="זכר",4,5)),1),0)</f>
        <v>0</v>
      </c>
      <c r="R1227">
        <f t="shared" si="478"/>
        <v>0</v>
      </c>
      <c r="S1227">
        <f t="shared" si="479"/>
        <v>0</v>
      </c>
      <c r="T1227">
        <f t="shared" si="492"/>
        <v>0</v>
      </c>
      <c r="U1227">
        <f t="shared" si="480"/>
        <v>0</v>
      </c>
      <c r="V1227">
        <f t="shared" si="481"/>
        <v>0</v>
      </c>
      <c r="W1227">
        <f t="shared" si="493"/>
        <v>0</v>
      </c>
      <c r="X1227">
        <f>IF($B$15,_xlfn.IFNA(INDEX(תמותה!$A$1:$E$121,MATCH(U1227,תמותה!$A$1:A$121,0),IF($B$11="זכר",2,4)),1),0)</f>
        <v>0</v>
      </c>
      <c r="Y1227">
        <f>IF($B$15,_xlfn.IFNA(INDEX('שיפור תמותה'!$A$1:$E$8743,MATCH(U1227&amp;V1227,'שיפור תמותה'!$C$1:$C$8743,0),IF($B$11="זכר",4,5)),1),0)</f>
        <v>0</v>
      </c>
      <c r="Z1227">
        <f>IF($B$15,_xlfn.IFNA(INDEX('שיפור תמותה'!$A$1:$E$8743,MATCH(U1227&amp;V1227-1,'שיפור תמותה'!$C$1:$C$8743,0),IF($B$11="זכר",4,5)),1),0)</f>
        <v>0</v>
      </c>
      <c r="AA1227">
        <f t="shared" si="482"/>
        <v>0</v>
      </c>
      <c r="AB1227">
        <f t="shared" si="494"/>
        <v>0</v>
      </c>
      <c r="AC1227">
        <f>IF($B$15,_xlfn.IFNA(INDEX(תמותה!$A$1:$E$121,MATCH(U1227,תמותה!$A$1:A$121,0),IF($B$11="זכר",3,5)),1),0)</f>
        <v>0</v>
      </c>
      <c r="AD1227">
        <f t="shared" si="483"/>
        <v>0</v>
      </c>
      <c r="AE1227">
        <f t="shared" si="484"/>
        <v>0</v>
      </c>
      <c r="AF1227">
        <f t="shared" si="495"/>
        <v>0</v>
      </c>
      <c r="AG1227">
        <f t="shared" si="496"/>
        <v>0</v>
      </c>
      <c r="AH1227">
        <f t="shared" si="497"/>
        <v>0</v>
      </c>
      <c r="AI1227">
        <f t="shared" si="498"/>
        <v>0</v>
      </c>
      <c r="AJ1227">
        <f t="shared" si="499"/>
        <v>0</v>
      </c>
    </row>
    <row r="1228" spans="5:36" x14ac:dyDescent="0.2">
      <c r="E1228">
        <f t="shared" si="485"/>
        <v>0</v>
      </c>
      <c r="F1228">
        <f t="shared" si="475"/>
        <v>0</v>
      </c>
      <c r="G1228">
        <f t="shared" si="476"/>
        <v>0</v>
      </c>
      <c r="H1228">
        <f t="shared" si="477"/>
        <v>0</v>
      </c>
      <c r="I1228">
        <f t="shared" si="486"/>
        <v>0</v>
      </c>
      <c r="J1228">
        <f t="shared" si="487"/>
        <v>0</v>
      </c>
      <c r="K1228">
        <f t="shared" si="488"/>
        <v>0</v>
      </c>
      <c r="L1228">
        <f t="shared" si="489"/>
        <v>0</v>
      </c>
      <c r="M1228">
        <f t="shared" si="490"/>
        <v>0</v>
      </c>
      <c r="N1228">
        <f t="shared" si="491"/>
        <v>0</v>
      </c>
      <c r="O1228">
        <f>IF($B$14,_xlfn.IFNA(INDEX(תמותה!$A$1:$E$121,MATCH(F1228,תמותה!$A$1:A$121,0),IF($B$9="זכר",2,4)),1),0)</f>
        <v>0</v>
      </c>
      <c r="P1228">
        <f>IF($B$14,_xlfn.IFNA(INDEX('שיפור תמותה'!$A$1:$E$8743,MATCH(F1228&amp;G1228,'שיפור תמותה'!$C$1:$C$8743,0),IF($B$9="זכר",4,5)),1),0)</f>
        <v>0</v>
      </c>
      <c r="Q1228">
        <f>IF($B$14,_xlfn.IFNA(INDEX('שיפור תמותה'!$A$1:$E$8743,MATCH(F1228&amp;G1228-1,'שיפור תמותה'!$C$1:$C$8743,0),IF($B$9="זכר",4,5)),1),0)</f>
        <v>0</v>
      </c>
      <c r="R1228">
        <f t="shared" si="478"/>
        <v>0</v>
      </c>
      <c r="S1228">
        <f t="shared" si="479"/>
        <v>0</v>
      </c>
      <c r="T1228">
        <f t="shared" si="492"/>
        <v>0</v>
      </c>
      <c r="U1228">
        <f t="shared" si="480"/>
        <v>0</v>
      </c>
      <c r="V1228">
        <f t="shared" si="481"/>
        <v>0</v>
      </c>
      <c r="W1228">
        <f t="shared" si="493"/>
        <v>0</v>
      </c>
      <c r="X1228">
        <f>IF($B$15,_xlfn.IFNA(INDEX(תמותה!$A$1:$E$121,MATCH(U1228,תמותה!$A$1:A$121,0),IF($B$11="זכר",2,4)),1),0)</f>
        <v>0</v>
      </c>
      <c r="Y1228">
        <f>IF($B$15,_xlfn.IFNA(INDEX('שיפור תמותה'!$A$1:$E$8743,MATCH(U1228&amp;V1228,'שיפור תמותה'!$C$1:$C$8743,0),IF($B$11="זכר",4,5)),1),0)</f>
        <v>0</v>
      </c>
      <c r="Z1228">
        <f>IF($B$15,_xlfn.IFNA(INDEX('שיפור תמותה'!$A$1:$E$8743,MATCH(U1228&amp;V1228-1,'שיפור תמותה'!$C$1:$C$8743,0),IF($B$11="זכר",4,5)),1),0)</f>
        <v>0</v>
      </c>
      <c r="AA1228">
        <f t="shared" si="482"/>
        <v>0</v>
      </c>
      <c r="AB1228">
        <f t="shared" si="494"/>
        <v>0</v>
      </c>
      <c r="AC1228">
        <f>IF($B$15,_xlfn.IFNA(INDEX(תמותה!$A$1:$E$121,MATCH(U1228,תמותה!$A$1:A$121,0),IF($B$11="זכר",3,5)),1),0)</f>
        <v>0</v>
      </c>
      <c r="AD1228">
        <f t="shared" si="483"/>
        <v>0</v>
      </c>
      <c r="AE1228">
        <f t="shared" si="484"/>
        <v>0</v>
      </c>
      <c r="AF1228">
        <f t="shared" si="495"/>
        <v>0</v>
      </c>
      <c r="AG1228">
        <f t="shared" si="496"/>
        <v>0</v>
      </c>
      <c r="AH1228">
        <f t="shared" si="497"/>
        <v>0</v>
      </c>
      <c r="AI1228">
        <f t="shared" si="498"/>
        <v>0</v>
      </c>
      <c r="AJ1228">
        <f t="shared" si="499"/>
        <v>0</v>
      </c>
    </row>
    <row r="1229" spans="5:36" x14ac:dyDescent="0.2">
      <c r="E1229">
        <f t="shared" si="485"/>
        <v>0</v>
      </c>
      <c r="F1229">
        <f t="shared" si="475"/>
        <v>0</v>
      </c>
      <c r="G1229">
        <f t="shared" si="476"/>
        <v>0</v>
      </c>
      <c r="H1229">
        <f t="shared" si="477"/>
        <v>0</v>
      </c>
      <c r="I1229">
        <f t="shared" si="486"/>
        <v>0</v>
      </c>
      <c r="J1229">
        <f t="shared" si="487"/>
        <v>0</v>
      </c>
      <c r="K1229">
        <f t="shared" si="488"/>
        <v>0</v>
      </c>
      <c r="L1229">
        <f t="shared" si="489"/>
        <v>0</v>
      </c>
      <c r="M1229">
        <f t="shared" si="490"/>
        <v>0</v>
      </c>
      <c r="N1229">
        <f t="shared" si="491"/>
        <v>0</v>
      </c>
      <c r="O1229">
        <f>IF($B$14,_xlfn.IFNA(INDEX(תמותה!$A$1:$E$121,MATCH(F1229,תמותה!$A$1:A$121,0),IF($B$9="זכר",2,4)),1),0)</f>
        <v>0</v>
      </c>
      <c r="P1229">
        <f>IF($B$14,_xlfn.IFNA(INDEX('שיפור תמותה'!$A$1:$E$8743,MATCH(F1229&amp;G1229,'שיפור תמותה'!$C$1:$C$8743,0),IF($B$9="זכר",4,5)),1),0)</f>
        <v>0</v>
      </c>
      <c r="Q1229">
        <f>IF($B$14,_xlfn.IFNA(INDEX('שיפור תמותה'!$A$1:$E$8743,MATCH(F1229&amp;G1229-1,'שיפור תמותה'!$C$1:$C$8743,0),IF($B$9="זכר",4,5)),1),0)</f>
        <v>0</v>
      </c>
      <c r="R1229">
        <f t="shared" si="478"/>
        <v>0</v>
      </c>
      <c r="S1229">
        <f t="shared" si="479"/>
        <v>0</v>
      </c>
      <c r="T1229">
        <f t="shared" si="492"/>
        <v>0</v>
      </c>
      <c r="U1229">
        <f t="shared" si="480"/>
        <v>0</v>
      </c>
      <c r="V1229">
        <f t="shared" si="481"/>
        <v>0</v>
      </c>
      <c r="W1229">
        <f t="shared" si="493"/>
        <v>0</v>
      </c>
      <c r="X1229">
        <f>IF($B$15,_xlfn.IFNA(INDEX(תמותה!$A$1:$E$121,MATCH(U1229,תמותה!$A$1:A$121,0),IF($B$11="זכר",2,4)),1),0)</f>
        <v>0</v>
      </c>
      <c r="Y1229">
        <f>IF($B$15,_xlfn.IFNA(INDEX('שיפור תמותה'!$A$1:$E$8743,MATCH(U1229&amp;V1229,'שיפור תמותה'!$C$1:$C$8743,0),IF($B$11="זכר",4,5)),1),0)</f>
        <v>0</v>
      </c>
      <c r="Z1229">
        <f>IF($B$15,_xlfn.IFNA(INDEX('שיפור תמותה'!$A$1:$E$8743,MATCH(U1229&amp;V1229-1,'שיפור תמותה'!$C$1:$C$8743,0),IF($B$11="זכר",4,5)),1),0)</f>
        <v>0</v>
      </c>
      <c r="AA1229">
        <f t="shared" si="482"/>
        <v>0</v>
      </c>
      <c r="AB1229">
        <f t="shared" si="494"/>
        <v>0</v>
      </c>
      <c r="AC1229">
        <f>IF($B$15,_xlfn.IFNA(INDEX(תמותה!$A$1:$E$121,MATCH(U1229,תמותה!$A$1:A$121,0),IF($B$11="זכר",3,5)),1),0)</f>
        <v>0</v>
      </c>
      <c r="AD1229">
        <f t="shared" si="483"/>
        <v>0</v>
      </c>
      <c r="AE1229">
        <f t="shared" si="484"/>
        <v>0</v>
      </c>
      <c r="AF1229">
        <f t="shared" si="495"/>
        <v>0</v>
      </c>
      <c r="AG1229">
        <f t="shared" si="496"/>
        <v>0</v>
      </c>
      <c r="AH1229">
        <f t="shared" si="497"/>
        <v>0</v>
      </c>
      <c r="AI1229">
        <f t="shared" si="498"/>
        <v>0</v>
      </c>
      <c r="AJ1229">
        <f t="shared" si="499"/>
        <v>0</v>
      </c>
    </row>
    <row r="1230" spans="5:36" x14ac:dyDescent="0.2">
      <c r="E1230">
        <f t="shared" si="485"/>
        <v>0</v>
      </c>
      <c r="F1230">
        <f t="shared" si="475"/>
        <v>0</v>
      </c>
      <c r="G1230">
        <f t="shared" si="476"/>
        <v>0</v>
      </c>
      <c r="H1230">
        <f t="shared" si="477"/>
        <v>0</v>
      </c>
      <c r="I1230">
        <f t="shared" si="486"/>
        <v>0</v>
      </c>
      <c r="J1230">
        <f t="shared" si="487"/>
        <v>0</v>
      </c>
      <c r="K1230">
        <f t="shared" si="488"/>
        <v>0</v>
      </c>
      <c r="L1230">
        <f t="shared" si="489"/>
        <v>0</v>
      </c>
      <c r="M1230">
        <f t="shared" si="490"/>
        <v>0</v>
      </c>
      <c r="N1230">
        <f t="shared" si="491"/>
        <v>0</v>
      </c>
      <c r="O1230">
        <f>IF($B$14,_xlfn.IFNA(INDEX(תמותה!$A$1:$E$121,MATCH(F1230,תמותה!$A$1:A$121,0),IF($B$9="זכר",2,4)),1),0)</f>
        <v>0</v>
      </c>
      <c r="P1230">
        <f>IF($B$14,_xlfn.IFNA(INDEX('שיפור תמותה'!$A$1:$E$8743,MATCH(F1230&amp;G1230,'שיפור תמותה'!$C$1:$C$8743,0),IF($B$9="זכר",4,5)),1),0)</f>
        <v>0</v>
      </c>
      <c r="Q1230">
        <f>IF($B$14,_xlfn.IFNA(INDEX('שיפור תמותה'!$A$1:$E$8743,MATCH(F1230&amp;G1230-1,'שיפור תמותה'!$C$1:$C$8743,0),IF($B$9="זכר",4,5)),1),0)</f>
        <v>0</v>
      </c>
      <c r="R1230">
        <f t="shared" si="478"/>
        <v>0</v>
      </c>
      <c r="S1230">
        <f t="shared" si="479"/>
        <v>0</v>
      </c>
      <c r="T1230">
        <f t="shared" si="492"/>
        <v>0</v>
      </c>
      <c r="U1230">
        <f t="shared" si="480"/>
        <v>0</v>
      </c>
      <c r="V1230">
        <f t="shared" si="481"/>
        <v>0</v>
      </c>
      <c r="W1230">
        <f t="shared" si="493"/>
        <v>0</v>
      </c>
      <c r="X1230">
        <f>IF($B$15,_xlfn.IFNA(INDEX(תמותה!$A$1:$E$121,MATCH(U1230,תמותה!$A$1:A$121,0),IF($B$11="זכר",2,4)),1),0)</f>
        <v>0</v>
      </c>
      <c r="Y1230">
        <f>IF($B$15,_xlfn.IFNA(INDEX('שיפור תמותה'!$A$1:$E$8743,MATCH(U1230&amp;V1230,'שיפור תמותה'!$C$1:$C$8743,0),IF($B$11="זכר",4,5)),1),0)</f>
        <v>0</v>
      </c>
      <c r="Z1230">
        <f>IF($B$15,_xlfn.IFNA(INDEX('שיפור תמותה'!$A$1:$E$8743,MATCH(U1230&amp;V1230-1,'שיפור תמותה'!$C$1:$C$8743,0),IF($B$11="זכר",4,5)),1),0)</f>
        <v>0</v>
      </c>
      <c r="AA1230">
        <f t="shared" si="482"/>
        <v>0</v>
      </c>
      <c r="AB1230">
        <f t="shared" si="494"/>
        <v>0</v>
      </c>
      <c r="AC1230">
        <f>IF($B$15,_xlfn.IFNA(INDEX(תמותה!$A$1:$E$121,MATCH(U1230,תמותה!$A$1:A$121,0),IF($B$11="זכר",3,5)),1),0)</f>
        <v>0</v>
      </c>
      <c r="AD1230">
        <f t="shared" si="483"/>
        <v>0</v>
      </c>
      <c r="AE1230">
        <f t="shared" si="484"/>
        <v>0</v>
      </c>
      <c r="AF1230">
        <f t="shared" si="495"/>
        <v>0</v>
      </c>
      <c r="AG1230">
        <f t="shared" si="496"/>
        <v>0</v>
      </c>
      <c r="AH1230">
        <f t="shared" si="497"/>
        <v>0</v>
      </c>
      <c r="AI1230">
        <f t="shared" si="498"/>
        <v>0</v>
      </c>
      <c r="AJ1230">
        <f t="shared" si="499"/>
        <v>0</v>
      </c>
    </row>
    <row r="1231" spans="5:36" x14ac:dyDescent="0.2">
      <c r="E1231">
        <f t="shared" si="485"/>
        <v>0</v>
      </c>
      <c r="F1231">
        <f t="shared" si="475"/>
        <v>0</v>
      </c>
      <c r="G1231">
        <f t="shared" si="476"/>
        <v>0</v>
      </c>
      <c r="H1231">
        <f t="shared" si="477"/>
        <v>0</v>
      </c>
      <c r="I1231">
        <f t="shared" si="486"/>
        <v>0</v>
      </c>
      <c r="J1231">
        <f t="shared" si="487"/>
        <v>0</v>
      </c>
      <c r="K1231">
        <f t="shared" si="488"/>
        <v>0</v>
      </c>
      <c r="L1231">
        <f t="shared" si="489"/>
        <v>0</v>
      </c>
      <c r="M1231">
        <f t="shared" si="490"/>
        <v>0</v>
      </c>
      <c r="N1231">
        <f t="shared" si="491"/>
        <v>0</v>
      </c>
      <c r="O1231">
        <f>IF($B$14,_xlfn.IFNA(INDEX(תמותה!$A$1:$E$121,MATCH(F1231,תמותה!$A$1:A$121,0),IF($B$9="זכר",2,4)),1),0)</f>
        <v>0</v>
      </c>
      <c r="P1231">
        <f>IF($B$14,_xlfn.IFNA(INDEX('שיפור תמותה'!$A$1:$E$8743,MATCH(F1231&amp;G1231,'שיפור תמותה'!$C$1:$C$8743,0),IF($B$9="זכר",4,5)),1),0)</f>
        <v>0</v>
      </c>
      <c r="Q1231">
        <f>IF($B$14,_xlfn.IFNA(INDEX('שיפור תמותה'!$A$1:$E$8743,MATCH(F1231&amp;G1231-1,'שיפור תמותה'!$C$1:$C$8743,0),IF($B$9="זכר",4,5)),1),0)</f>
        <v>0</v>
      </c>
      <c r="R1231">
        <f t="shared" si="478"/>
        <v>0</v>
      </c>
      <c r="S1231">
        <f t="shared" si="479"/>
        <v>0</v>
      </c>
      <c r="T1231">
        <f t="shared" si="492"/>
        <v>0</v>
      </c>
      <c r="U1231">
        <f t="shared" si="480"/>
        <v>0</v>
      </c>
      <c r="V1231">
        <f t="shared" si="481"/>
        <v>0</v>
      </c>
      <c r="W1231">
        <f t="shared" si="493"/>
        <v>0</v>
      </c>
      <c r="X1231">
        <f>IF($B$15,_xlfn.IFNA(INDEX(תמותה!$A$1:$E$121,MATCH(U1231,תמותה!$A$1:A$121,0),IF($B$11="זכר",2,4)),1),0)</f>
        <v>0</v>
      </c>
      <c r="Y1231">
        <f>IF($B$15,_xlfn.IFNA(INDEX('שיפור תמותה'!$A$1:$E$8743,MATCH(U1231&amp;V1231,'שיפור תמותה'!$C$1:$C$8743,0),IF($B$11="זכר",4,5)),1),0)</f>
        <v>0</v>
      </c>
      <c r="Z1231">
        <f>IF($B$15,_xlfn.IFNA(INDEX('שיפור תמותה'!$A$1:$E$8743,MATCH(U1231&amp;V1231-1,'שיפור תמותה'!$C$1:$C$8743,0),IF($B$11="זכר",4,5)),1),0)</f>
        <v>0</v>
      </c>
      <c r="AA1231">
        <f t="shared" si="482"/>
        <v>0</v>
      </c>
      <c r="AB1231">
        <f t="shared" si="494"/>
        <v>0</v>
      </c>
      <c r="AC1231">
        <f>IF($B$15,_xlfn.IFNA(INDEX(תמותה!$A$1:$E$121,MATCH(U1231,תמותה!$A$1:A$121,0),IF($B$11="זכר",3,5)),1),0)</f>
        <v>0</v>
      </c>
      <c r="AD1231">
        <f t="shared" si="483"/>
        <v>0</v>
      </c>
      <c r="AE1231">
        <f t="shared" si="484"/>
        <v>0</v>
      </c>
      <c r="AF1231">
        <f t="shared" si="495"/>
        <v>0</v>
      </c>
      <c r="AG1231">
        <f t="shared" si="496"/>
        <v>0</v>
      </c>
      <c r="AH1231">
        <f t="shared" si="497"/>
        <v>0</v>
      </c>
      <c r="AI1231">
        <f t="shared" si="498"/>
        <v>0</v>
      </c>
      <c r="AJ1231">
        <f t="shared" si="499"/>
        <v>0</v>
      </c>
    </row>
    <row r="1232" spans="5:36" x14ac:dyDescent="0.2">
      <c r="E1232">
        <f t="shared" si="485"/>
        <v>0</v>
      </c>
      <c r="F1232">
        <f t="shared" si="475"/>
        <v>0</v>
      </c>
      <c r="G1232">
        <f t="shared" si="476"/>
        <v>0</v>
      </c>
      <c r="H1232">
        <f t="shared" si="477"/>
        <v>0</v>
      </c>
      <c r="I1232">
        <f t="shared" si="486"/>
        <v>0</v>
      </c>
      <c r="J1232">
        <f t="shared" si="487"/>
        <v>0</v>
      </c>
      <c r="K1232">
        <f t="shared" si="488"/>
        <v>0</v>
      </c>
      <c r="L1232">
        <f t="shared" si="489"/>
        <v>0</v>
      </c>
      <c r="M1232">
        <f t="shared" si="490"/>
        <v>0</v>
      </c>
      <c r="N1232">
        <f t="shared" si="491"/>
        <v>0</v>
      </c>
      <c r="O1232">
        <f>IF($B$14,_xlfn.IFNA(INDEX(תמותה!$A$1:$E$121,MATCH(F1232,תמותה!$A$1:A$121,0),IF($B$9="זכר",2,4)),1),0)</f>
        <v>0</v>
      </c>
      <c r="P1232">
        <f>IF($B$14,_xlfn.IFNA(INDEX('שיפור תמותה'!$A$1:$E$8743,MATCH(F1232&amp;G1232,'שיפור תמותה'!$C$1:$C$8743,0),IF($B$9="זכר",4,5)),1),0)</f>
        <v>0</v>
      </c>
      <c r="Q1232">
        <f>IF($B$14,_xlfn.IFNA(INDEX('שיפור תמותה'!$A$1:$E$8743,MATCH(F1232&amp;G1232-1,'שיפור תמותה'!$C$1:$C$8743,0),IF($B$9="זכר",4,5)),1),0)</f>
        <v>0</v>
      </c>
      <c r="R1232">
        <f t="shared" si="478"/>
        <v>0</v>
      </c>
      <c r="S1232">
        <f t="shared" si="479"/>
        <v>0</v>
      </c>
      <c r="T1232">
        <f t="shared" si="492"/>
        <v>0</v>
      </c>
      <c r="U1232">
        <f t="shared" si="480"/>
        <v>0</v>
      </c>
      <c r="V1232">
        <f t="shared" si="481"/>
        <v>0</v>
      </c>
      <c r="W1232">
        <f t="shared" si="493"/>
        <v>0</v>
      </c>
      <c r="X1232">
        <f>IF($B$15,_xlfn.IFNA(INDEX(תמותה!$A$1:$E$121,MATCH(U1232,תמותה!$A$1:A$121,0),IF($B$11="זכר",2,4)),1),0)</f>
        <v>0</v>
      </c>
      <c r="Y1232">
        <f>IF($B$15,_xlfn.IFNA(INDEX('שיפור תמותה'!$A$1:$E$8743,MATCH(U1232&amp;V1232,'שיפור תמותה'!$C$1:$C$8743,0),IF($B$11="זכר",4,5)),1),0)</f>
        <v>0</v>
      </c>
      <c r="Z1232">
        <f>IF($B$15,_xlfn.IFNA(INDEX('שיפור תמותה'!$A$1:$E$8743,MATCH(U1232&amp;V1232-1,'שיפור תמותה'!$C$1:$C$8743,0),IF($B$11="זכר",4,5)),1),0)</f>
        <v>0</v>
      </c>
      <c r="AA1232">
        <f t="shared" si="482"/>
        <v>0</v>
      </c>
      <c r="AB1232">
        <f t="shared" si="494"/>
        <v>0</v>
      </c>
      <c r="AC1232">
        <f>IF($B$15,_xlfn.IFNA(INDEX(תמותה!$A$1:$E$121,MATCH(U1232,תמותה!$A$1:A$121,0),IF($B$11="זכר",3,5)),1),0)</f>
        <v>0</v>
      </c>
      <c r="AD1232">
        <f t="shared" si="483"/>
        <v>0</v>
      </c>
      <c r="AE1232">
        <f t="shared" si="484"/>
        <v>0</v>
      </c>
      <c r="AF1232">
        <f t="shared" si="495"/>
        <v>0</v>
      </c>
      <c r="AG1232">
        <f t="shared" si="496"/>
        <v>0</v>
      </c>
      <c r="AH1232">
        <f t="shared" si="497"/>
        <v>0</v>
      </c>
      <c r="AI1232">
        <f t="shared" si="498"/>
        <v>0</v>
      </c>
      <c r="AJ1232">
        <f t="shared" si="499"/>
        <v>0</v>
      </c>
    </row>
    <row r="1233" spans="5:36" x14ac:dyDescent="0.2">
      <c r="E1233">
        <f t="shared" si="485"/>
        <v>0</v>
      </c>
      <c r="F1233">
        <f t="shared" si="475"/>
        <v>0</v>
      </c>
      <c r="G1233">
        <f t="shared" si="476"/>
        <v>0</v>
      </c>
      <c r="H1233">
        <f t="shared" si="477"/>
        <v>0</v>
      </c>
      <c r="I1233">
        <f t="shared" si="486"/>
        <v>0</v>
      </c>
      <c r="J1233">
        <f t="shared" si="487"/>
        <v>0</v>
      </c>
      <c r="K1233">
        <f t="shared" si="488"/>
        <v>0</v>
      </c>
      <c r="L1233">
        <f t="shared" si="489"/>
        <v>0</v>
      </c>
      <c r="M1233">
        <f t="shared" si="490"/>
        <v>0</v>
      </c>
      <c r="N1233">
        <f t="shared" si="491"/>
        <v>0</v>
      </c>
      <c r="O1233">
        <f>IF($B$14,_xlfn.IFNA(INDEX(תמותה!$A$1:$E$121,MATCH(F1233,תמותה!$A$1:A$121,0),IF($B$9="זכר",2,4)),1),0)</f>
        <v>0</v>
      </c>
      <c r="P1233">
        <f>IF($B$14,_xlfn.IFNA(INDEX('שיפור תמותה'!$A$1:$E$8743,MATCH(F1233&amp;G1233,'שיפור תמותה'!$C$1:$C$8743,0),IF($B$9="זכר",4,5)),1),0)</f>
        <v>0</v>
      </c>
      <c r="Q1233">
        <f>IF($B$14,_xlfn.IFNA(INDEX('שיפור תמותה'!$A$1:$E$8743,MATCH(F1233&amp;G1233-1,'שיפור תמותה'!$C$1:$C$8743,0),IF($B$9="זכר",4,5)),1),0)</f>
        <v>0</v>
      </c>
      <c r="R1233">
        <f t="shared" si="478"/>
        <v>0</v>
      </c>
      <c r="S1233">
        <f t="shared" si="479"/>
        <v>0</v>
      </c>
      <c r="T1233">
        <f t="shared" si="492"/>
        <v>0</v>
      </c>
      <c r="U1233">
        <f t="shared" si="480"/>
        <v>0</v>
      </c>
      <c r="V1233">
        <f t="shared" si="481"/>
        <v>0</v>
      </c>
      <c r="W1233">
        <f t="shared" si="493"/>
        <v>0</v>
      </c>
      <c r="X1233">
        <f>IF($B$15,_xlfn.IFNA(INDEX(תמותה!$A$1:$E$121,MATCH(U1233,תמותה!$A$1:A$121,0),IF($B$11="זכר",2,4)),1),0)</f>
        <v>0</v>
      </c>
      <c r="Y1233">
        <f>IF($B$15,_xlfn.IFNA(INDEX('שיפור תמותה'!$A$1:$E$8743,MATCH(U1233&amp;V1233,'שיפור תמותה'!$C$1:$C$8743,0),IF($B$11="זכר",4,5)),1),0)</f>
        <v>0</v>
      </c>
      <c r="Z1233">
        <f>IF($B$15,_xlfn.IFNA(INDEX('שיפור תמותה'!$A$1:$E$8743,MATCH(U1233&amp;V1233-1,'שיפור תמותה'!$C$1:$C$8743,0),IF($B$11="זכר",4,5)),1),0)</f>
        <v>0</v>
      </c>
      <c r="AA1233">
        <f t="shared" si="482"/>
        <v>0</v>
      </c>
      <c r="AB1233">
        <f t="shared" si="494"/>
        <v>0</v>
      </c>
      <c r="AC1233">
        <f>IF($B$15,_xlfn.IFNA(INDEX(תמותה!$A$1:$E$121,MATCH(U1233,תמותה!$A$1:A$121,0),IF($B$11="זכר",3,5)),1),0)</f>
        <v>0</v>
      </c>
      <c r="AD1233">
        <f t="shared" si="483"/>
        <v>0</v>
      </c>
      <c r="AE1233">
        <f t="shared" si="484"/>
        <v>0</v>
      </c>
      <c r="AF1233">
        <f t="shared" si="495"/>
        <v>0</v>
      </c>
      <c r="AG1233">
        <f t="shared" si="496"/>
        <v>0</v>
      </c>
      <c r="AH1233">
        <f t="shared" si="497"/>
        <v>0</v>
      </c>
      <c r="AI1233">
        <f t="shared" si="498"/>
        <v>0</v>
      </c>
      <c r="AJ1233">
        <f t="shared" si="499"/>
        <v>0</v>
      </c>
    </row>
    <row r="1234" spans="5:36" x14ac:dyDescent="0.2">
      <c r="E1234">
        <f t="shared" si="485"/>
        <v>0</v>
      </c>
      <c r="F1234">
        <f t="shared" si="475"/>
        <v>0</v>
      </c>
      <c r="G1234">
        <f t="shared" si="476"/>
        <v>0</v>
      </c>
      <c r="H1234">
        <f t="shared" si="477"/>
        <v>0</v>
      </c>
      <c r="I1234">
        <f t="shared" si="486"/>
        <v>0</v>
      </c>
      <c r="J1234">
        <f t="shared" si="487"/>
        <v>0</v>
      </c>
      <c r="K1234">
        <f t="shared" si="488"/>
        <v>0</v>
      </c>
      <c r="L1234">
        <f t="shared" si="489"/>
        <v>0</v>
      </c>
      <c r="M1234">
        <f t="shared" si="490"/>
        <v>0</v>
      </c>
      <c r="N1234">
        <f t="shared" si="491"/>
        <v>0</v>
      </c>
      <c r="O1234">
        <f>IF($B$14,_xlfn.IFNA(INDEX(תמותה!$A$1:$E$121,MATCH(F1234,תמותה!$A$1:A$121,0),IF($B$9="זכר",2,4)),1),0)</f>
        <v>0</v>
      </c>
      <c r="P1234">
        <f>IF($B$14,_xlfn.IFNA(INDEX('שיפור תמותה'!$A$1:$E$8743,MATCH(F1234&amp;G1234,'שיפור תמותה'!$C$1:$C$8743,0),IF($B$9="זכר",4,5)),1),0)</f>
        <v>0</v>
      </c>
      <c r="Q1234">
        <f>IF($B$14,_xlfn.IFNA(INDEX('שיפור תמותה'!$A$1:$E$8743,MATCH(F1234&amp;G1234-1,'שיפור תמותה'!$C$1:$C$8743,0),IF($B$9="זכר",4,5)),1),0)</f>
        <v>0</v>
      </c>
      <c r="R1234">
        <f t="shared" si="478"/>
        <v>0</v>
      </c>
      <c r="S1234">
        <f t="shared" si="479"/>
        <v>0</v>
      </c>
      <c r="T1234">
        <f t="shared" si="492"/>
        <v>0</v>
      </c>
      <c r="U1234">
        <f t="shared" si="480"/>
        <v>0</v>
      </c>
      <c r="V1234">
        <f t="shared" si="481"/>
        <v>0</v>
      </c>
      <c r="W1234">
        <f t="shared" si="493"/>
        <v>0</v>
      </c>
      <c r="X1234">
        <f>IF($B$15,_xlfn.IFNA(INDEX(תמותה!$A$1:$E$121,MATCH(U1234,תמותה!$A$1:A$121,0),IF($B$11="זכר",2,4)),1),0)</f>
        <v>0</v>
      </c>
      <c r="Y1234">
        <f>IF($B$15,_xlfn.IFNA(INDEX('שיפור תמותה'!$A$1:$E$8743,MATCH(U1234&amp;V1234,'שיפור תמותה'!$C$1:$C$8743,0),IF($B$11="זכר",4,5)),1),0)</f>
        <v>0</v>
      </c>
      <c r="Z1234">
        <f>IF($B$15,_xlfn.IFNA(INDEX('שיפור תמותה'!$A$1:$E$8743,MATCH(U1234&amp;V1234-1,'שיפור תמותה'!$C$1:$C$8743,0),IF($B$11="זכר",4,5)),1),0)</f>
        <v>0</v>
      </c>
      <c r="AA1234">
        <f t="shared" si="482"/>
        <v>0</v>
      </c>
      <c r="AB1234">
        <f t="shared" si="494"/>
        <v>0</v>
      </c>
      <c r="AC1234">
        <f>IF($B$15,_xlfn.IFNA(INDEX(תמותה!$A$1:$E$121,MATCH(U1234,תמותה!$A$1:A$121,0),IF($B$11="זכר",3,5)),1),0)</f>
        <v>0</v>
      </c>
      <c r="AD1234">
        <f t="shared" si="483"/>
        <v>0</v>
      </c>
      <c r="AE1234">
        <f t="shared" si="484"/>
        <v>0</v>
      </c>
      <c r="AF1234">
        <f t="shared" si="495"/>
        <v>0</v>
      </c>
      <c r="AG1234">
        <f t="shared" si="496"/>
        <v>0</v>
      </c>
      <c r="AH1234">
        <f t="shared" si="497"/>
        <v>0</v>
      </c>
      <c r="AI1234">
        <f t="shared" si="498"/>
        <v>0</v>
      </c>
      <c r="AJ1234">
        <f t="shared" si="499"/>
        <v>0</v>
      </c>
    </row>
    <row r="1235" spans="5:36" x14ac:dyDescent="0.2">
      <c r="E1235">
        <f t="shared" si="485"/>
        <v>0</v>
      </c>
      <c r="F1235">
        <f t="shared" si="475"/>
        <v>0</v>
      </c>
      <c r="G1235">
        <f t="shared" si="476"/>
        <v>0</v>
      </c>
      <c r="H1235">
        <f t="shared" si="477"/>
        <v>0</v>
      </c>
      <c r="I1235">
        <f t="shared" si="486"/>
        <v>0</v>
      </c>
      <c r="J1235">
        <f t="shared" si="487"/>
        <v>0</v>
      </c>
      <c r="K1235">
        <f t="shared" si="488"/>
        <v>0</v>
      </c>
      <c r="L1235">
        <f t="shared" si="489"/>
        <v>0</v>
      </c>
      <c r="M1235">
        <f t="shared" si="490"/>
        <v>0</v>
      </c>
      <c r="N1235">
        <f t="shared" si="491"/>
        <v>0</v>
      </c>
      <c r="O1235">
        <f>IF($B$14,_xlfn.IFNA(INDEX(תמותה!$A$1:$E$121,MATCH(F1235,תמותה!$A$1:A$121,0),IF($B$9="זכר",2,4)),1),0)</f>
        <v>0</v>
      </c>
      <c r="P1235">
        <f>IF($B$14,_xlfn.IFNA(INDEX('שיפור תמותה'!$A$1:$E$8743,MATCH(F1235&amp;G1235,'שיפור תמותה'!$C$1:$C$8743,0),IF($B$9="זכר",4,5)),1),0)</f>
        <v>0</v>
      </c>
      <c r="Q1235">
        <f>IF($B$14,_xlfn.IFNA(INDEX('שיפור תמותה'!$A$1:$E$8743,MATCH(F1235&amp;G1235-1,'שיפור תמותה'!$C$1:$C$8743,0),IF($B$9="זכר",4,5)),1),0)</f>
        <v>0</v>
      </c>
      <c r="R1235">
        <f t="shared" si="478"/>
        <v>0</v>
      </c>
      <c r="S1235">
        <f t="shared" si="479"/>
        <v>0</v>
      </c>
      <c r="T1235">
        <f t="shared" si="492"/>
        <v>0</v>
      </c>
      <c r="U1235">
        <f t="shared" si="480"/>
        <v>0</v>
      </c>
      <c r="V1235">
        <f t="shared" si="481"/>
        <v>0</v>
      </c>
      <c r="W1235">
        <f t="shared" si="493"/>
        <v>0</v>
      </c>
      <c r="X1235">
        <f>IF($B$15,_xlfn.IFNA(INDEX(תמותה!$A$1:$E$121,MATCH(U1235,תמותה!$A$1:A$121,0),IF($B$11="זכר",2,4)),1),0)</f>
        <v>0</v>
      </c>
      <c r="Y1235">
        <f>IF($B$15,_xlfn.IFNA(INDEX('שיפור תמותה'!$A$1:$E$8743,MATCH(U1235&amp;V1235,'שיפור תמותה'!$C$1:$C$8743,0),IF($B$11="זכר",4,5)),1),0)</f>
        <v>0</v>
      </c>
      <c r="Z1235">
        <f>IF($B$15,_xlfn.IFNA(INDEX('שיפור תמותה'!$A$1:$E$8743,MATCH(U1235&amp;V1235-1,'שיפור תמותה'!$C$1:$C$8743,0),IF($B$11="זכר",4,5)),1),0)</f>
        <v>0</v>
      </c>
      <c r="AA1235">
        <f t="shared" si="482"/>
        <v>0</v>
      </c>
      <c r="AB1235">
        <f t="shared" si="494"/>
        <v>0</v>
      </c>
      <c r="AC1235">
        <f>IF($B$15,_xlfn.IFNA(INDEX(תמותה!$A$1:$E$121,MATCH(U1235,תמותה!$A$1:A$121,0),IF($B$11="זכר",3,5)),1),0)</f>
        <v>0</v>
      </c>
      <c r="AD1235">
        <f t="shared" si="483"/>
        <v>0</v>
      </c>
      <c r="AE1235">
        <f t="shared" si="484"/>
        <v>0</v>
      </c>
      <c r="AF1235">
        <f t="shared" si="495"/>
        <v>0</v>
      </c>
      <c r="AG1235">
        <f t="shared" si="496"/>
        <v>0</v>
      </c>
      <c r="AH1235">
        <f t="shared" si="497"/>
        <v>0</v>
      </c>
      <c r="AI1235">
        <f t="shared" si="498"/>
        <v>0</v>
      </c>
      <c r="AJ1235">
        <f t="shared" si="499"/>
        <v>0</v>
      </c>
    </row>
    <row r="1236" spans="5:36" x14ac:dyDescent="0.2">
      <c r="E1236">
        <f t="shared" si="485"/>
        <v>0</v>
      </c>
      <c r="F1236">
        <f t="shared" si="475"/>
        <v>0</v>
      </c>
      <c r="G1236">
        <f t="shared" si="476"/>
        <v>0</v>
      </c>
      <c r="H1236">
        <f t="shared" si="477"/>
        <v>0</v>
      </c>
      <c r="I1236">
        <f t="shared" si="486"/>
        <v>0</v>
      </c>
      <c r="J1236">
        <f t="shared" si="487"/>
        <v>0</v>
      </c>
      <c r="K1236">
        <f t="shared" si="488"/>
        <v>0</v>
      </c>
      <c r="L1236">
        <f t="shared" si="489"/>
        <v>0</v>
      </c>
      <c r="M1236">
        <f t="shared" si="490"/>
        <v>0</v>
      </c>
      <c r="N1236">
        <f t="shared" si="491"/>
        <v>0</v>
      </c>
      <c r="O1236">
        <f>IF($B$14,_xlfn.IFNA(INDEX(תמותה!$A$1:$E$121,MATCH(F1236,תמותה!$A$1:A$121,0),IF($B$9="זכר",2,4)),1),0)</f>
        <v>0</v>
      </c>
      <c r="P1236">
        <f>IF($B$14,_xlfn.IFNA(INDEX('שיפור תמותה'!$A$1:$E$8743,MATCH(F1236&amp;G1236,'שיפור תמותה'!$C$1:$C$8743,0),IF($B$9="זכר",4,5)),1),0)</f>
        <v>0</v>
      </c>
      <c r="Q1236">
        <f>IF($B$14,_xlfn.IFNA(INDEX('שיפור תמותה'!$A$1:$E$8743,MATCH(F1236&amp;G1236-1,'שיפור תמותה'!$C$1:$C$8743,0),IF($B$9="זכר",4,5)),1),0)</f>
        <v>0</v>
      </c>
      <c r="R1236">
        <f t="shared" si="478"/>
        <v>0</v>
      </c>
      <c r="S1236">
        <f t="shared" si="479"/>
        <v>0</v>
      </c>
      <c r="T1236">
        <f t="shared" si="492"/>
        <v>0</v>
      </c>
      <c r="U1236">
        <f t="shared" si="480"/>
        <v>0</v>
      </c>
      <c r="V1236">
        <f t="shared" si="481"/>
        <v>0</v>
      </c>
      <c r="W1236">
        <f t="shared" si="493"/>
        <v>0</v>
      </c>
      <c r="X1236">
        <f>IF($B$15,_xlfn.IFNA(INDEX(תמותה!$A$1:$E$121,MATCH(U1236,תמותה!$A$1:A$121,0),IF($B$11="זכר",2,4)),1),0)</f>
        <v>0</v>
      </c>
      <c r="Y1236">
        <f>IF($B$15,_xlfn.IFNA(INDEX('שיפור תמותה'!$A$1:$E$8743,MATCH(U1236&amp;V1236,'שיפור תמותה'!$C$1:$C$8743,0),IF($B$11="זכר",4,5)),1),0)</f>
        <v>0</v>
      </c>
      <c r="Z1236">
        <f>IF($B$15,_xlfn.IFNA(INDEX('שיפור תמותה'!$A$1:$E$8743,MATCH(U1236&amp;V1236-1,'שיפור תמותה'!$C$1:$C$8743,0),IF($B$11="זכר",4,5)),1),0)</f>
        <v>0</v>
      </c>
      <c r="AA1236">
        <f t="shared" si="482"/>
        <v>0</v>
      </c>
      <c r="AB1236">
        <f t="shared" si="494"/>
        <v>0</v>
      </c>
      <c r="AC1236">
        <f>IF($B$15,_xlfn.IFNA(INDEX(תמותה!$A$1:$E$121,MATCH(U1236,תמותה!$A$1:A$121,0),IF($B$11="זכר",3,5)),1),0)</f>
        <v>0</v>
      </c>
      <c r="AD1236">
        <f t="shared" si="483"/>
        <v>0</v>
      </c>
      <c r="AE1236">
        <f t="shared" si="484"/>
        <v>0</v>
      </c>
      <c r="AF1236">
        <f t="shared" si="495"/>
        <v>0</v>
      </c>
      <c r="AG1236">
        <f t="shared" si="496"/>
        <v>0</v>
      </c>
      <c r="AH1236">
        <f t="shared" si="497"/>
        <v>0</v>
      </c>
      <c r="AI1236">
        <f t="shared" si="498"/>
        <v>0</v>
      </c>
      <c r="AJ1236">
        <f t="shared" si="499"/>
        <v>0</v>
      </c>
    </row>
    <row r="1237" spans="5:36" x14ac:dyDescent="0.2">
      <c r="E1237">
        <f t="shared" si="485"/>
        <v>0</v>
      </c>
      <c r="F1237">
        <f t="shared" si="475"/>
        <v>0</v>
      </c>
      <c r="G1237">
        <f t="shared" si="476"/>
        <v>0</v>
      </c>
      <c r="H1237">
        <f t="shared" si="477"/>
        <v>0</v>
      </c>
      <c r="I1237">
        <f t="shared" si="486"/>
        <v>0</v>
      </c>
      <c r="J1237">
        <f t="shared" si="487"/>
        <v>0</v>
      </c>
      <c r="K1237">
        <f t="shared" si="488"/>
        <v>0</v>
      </c>
      <c r="L1237">
        <f t="shared" si="489"/>
        <v>0</v>
      </c>
      <c r="M1237">
        <f t="shared" si="490"/>
        <v>0</v>
      </c>
      <c r="N1237">
        <f t="shared" si="491"/>
        <v>0</v>
      </c>
      <c r="O1237">
        <f>IF($B$14,_xlfn.IFNA(INDEX(תמותה!$A$1:$E$121,MATCH(F1237,תמותה!$A$1:A$121,0),IF($B$9="זכר",2,4)),1),0)</f>
        <v>0</v>
      </c>
      <c r="P1237">
        <f>IF($B$14,_xlfn.IFNA(INDEX('שיפור תמותה'!$A$1:$E$8743,MATCH(F1237&amp;G1237,'שיפור תמותה'!$C$1:$C$8743,0),IF($B$9="זכר",4,5)),1),0)</f>
        <v>0</v>
      </c>
      <c r="Q1237">
        <f>IF($B$14,_xlfn.IFNA(INDEX('שיפור תמותה'!$A$1:$E$8743,MATCH(F1237&amp;G1237-1,'שיפור תמותה'!$C$1:$C$8743,0),IF($B$9="זכר",4,5)),1),0)</f>
        <v>0</v>
      </c>
      <c r="R1237">
        <f t="shared" si="478"/>
        <v>0</v>
      </c>
      <c r="S1237">
        <f t="shared" si="479"/>
        <v>0</v>
      </c>
      <c r="T1237">
        <f t="shared" si="492"/>
        <v>0</v>
      </c>
      <c r="U1237">
        <f t="shared" si="480"/>
        <v>0</v>
      </c>
      <c r="V1237">
        <f t="shared" si="481"/>
        <v>0</v>
      </c>
      <c r="W1237">
        <f t="shared" si="493"/>
        <v>0</v>
      </c>
      <c r="X1237">
        <f>IF($B$15,_xlfn.IFNA(INDEX(תמותה!$A$1:$E$121,MATCH(U1237,תמותה!$A$1:A$121,0),IF($B$11="זכר",2,4)),1),0)</f>
        <v>0</v>
      </c>
      <c r="Y1237">
        <f>IF($B$15,_xlfn.IFNA(INDEX('שיפור תמותה'!$A$1:$E$8743,MATCH(U1237&amp;V1237,'שיפור תמותה'!$C$1:$C$8743,0),IF($B$11="זכר",4,5)),1),0)</f>
        <v>0</v>
      </c>
      <c r="Z1237">
        <f>IF($B$15,_xlfn.IFNA(INDEX('שיפור תמותה'!$A$1:$E$8743,MATCH(U1237&amp;V1237-1,'שיפור תמותה'!$C$1:$C$8743,0),IF($B$11="זכר",4,5)),1),0)</f>
        <v>0</v>
      </c>
      <c r="AA1237">
        <f t="shared" si="482"/>
        <v>0</v>
      </c>
      <c r="AB1237">
        <f t="shared" si="494"/>
        <v>0</v>
      </c>
      <c r="AC1237">
        <f>IF($B$15,_xlfn.IFNA(INDEX(תמותה!$A$1:$E$121,MATCH(U1237,תמותה!$A$1:A$121,0),IF($B$11="זכר",3,5)),1),0)</f>
        <v>0</v>
      </c>
      <c r="AD1237">
        <f t="shared" si="483"/>
        <v>0</v>
      </c>
      <c r="AE1237">
        <f t="shared" si="484"/>
        <v>0</v>
      </c>
      <c r="AF1237">
        <f t="shared" si="495"/>
        <v>0</v>
      </c>
      <c r="AG1237">
        <f t="shared" si="496"/>
        <v>0</v>
      </c>
      <c r="AH1237">
        <f t="shared" si="497"/>
        <v>0</v>
      </c>
      <c r="AI1237">
        <f t="shared" si="498"/>
        <v>0</v>
      </c>
      <c r="AJ1237">
        <f t="shared" si="499"/>
        <v>0</v>
      </c>
    </row>
    <row r="1238" spans="5:36" x14ac:dyDescent="0.2">
      <c r="E1238">
        <f t="shared" si="485"/>
        <v>0</v>
      </c>
      <c r="F1238">
        <f t="shared" si="475"/>
        <v>0</v>
      </c>
      <c r="G1238">
        <f t="shared" si="476"/>
        <v>0</v>
      </c>
      <c r="H1238">
        <f t="shared" si="477"/>
        <v>0</v>
      </c>
      <c r="I1238">
        <f t="shared" si="486"/>
        <v>0</v>
      </c>
      <c r="J1238">
        <f t="shared" si="487"/>
        <v>0</v>
      </c>
      <c r="K1238">
        <f t="shared" si="488"/>
        <v>0</v>
      </c>
      <c r="L1238">
        <f t="shared" si="489"/>
        <v>0</v>
      </c>
      <c r="M1238">
        <f t="shared" si="490"/>
        <v>0</v>
      </c>
      <c r="N1238">
        <f t="shared" si="491"/>
        <v>0</v>
      </c>
      <c r="O1238">
        <f>IF($B$14,_xlfn.IFNA(INDEX(תמותה!$A$1:$E$121,MATCH(F1238,תמותה!$A$1:A$121,0),IF($B$9="זכר",2,4)),1),0)</f>
        <v>0</v>
      </c>
      <c r="P1238">
        <f>IF($B$14,_xlfn.IFNA(INDEX('שיפור תמותה'!$A$1:$E$8743,MATCH(F1238&amp;G1238,'שיפור תמותה'!$C$1:$C$8743,0),IF($B$9="זכר",4,5)),1),0)</f>
        <v>0</v>
      </c>
      <c r="Q1238">
        <f>IF($B$14,_xlfn.IFNA(INDEX('שיפור תמותה'!$A$1:$E$8743,MATCH(F1238&amp;G1238-1,'שיפור תמותה'!$C$1:$C$8743,0),IF($B$9="זכר",4,5)),1),0)</f>
        <v>0</v>
      </c>
      <c r="R1238">
        <f t="shared" si="478"/>
        <v>0</v>
      </c>
      <c r="S1238">
        <f t="shared" si="479"/>
        <v>0</v>
      </c>
      <c r="T1238">
        <f t="shared" si="492"/>
        <v>0</v>
      </c>
      <c r="U1238">
        <f t="shared" si="480"/>
        <v>0</v>
      </c>
      <c r="V1238">
        <f t="shared" si="481"/>
        <v>0</v>
      </c>
      <c r="W1238">
        <f t="shared" si="493"/>
        <v>0</v>
      </c>
      <c r="X1238">
        <f>IF($B$15,_xlfn.IFNA(INDEX(תמותה!$A$1:$E$121,MATCH(U1238,תמותה!$A$1:A$121,0),IF($B$11="זכר",2,4)),1),0)</f>
        <v>0</v>
      </c>
      <c r="Y1238">
        <f>IF($B$15,_xlfn.IFNA(INDEX('שיפור תמותה'!$A$1:$E$8743,MATCH(U1238&amp;V1238,'שיפור תמותה'!$C$1:$C$8743,0),IF($B$11="זכר",4,5)),1),0)</f>
        <v>0</v>
      </c>
      <c r="Z1238">
        <f>IF($B$15,_xlfn.IFNA(INDEX('שיפור תמותה'!$A$1:$E$8743,MATCH(U1238&amp;V1238-1,'שיפור תמותה'!$C$1:$C$8743,0),IF($B$11="זכר",4,5)),1),0)</f>
        <v>0</v>
      </c>
      <c r="AA1238">
        <f t="shared" si="482"/>
        <v>0</v>
      </c>
      <c r="AB1238">
        <f t="shared" si="494"/>
        <v>0</v>
      </c>
      <c r="AC1238">
        <f>IF($B$15,_xlfn.IFNA(INDEX(תמותה!$A$1:$E$121,MATCH(U1238,תמותה!$A$1:A$121,0),IF($B$11="זכר",3,5)),1),0)</f>
        <v>0</v>
      </c>
      <c r="AD1238">
        <f t="shared" si="483"/>
        <v>0</v>
      </c>
      <c r="AE1238">
        <f t="shared" si="484"/>
        <v>0</v>
      </c>
      <c r="AF1238">
        <f t="shared" si="495"/>
        <v>0</v>
      </c>
      <c r="AG1238">
        <f t="shared" si="496"/>
        <v>0</v>
      </c>
      <c r="AH1238">
        <f t="shared" si="497"/>
        <v>0</v>
      </c>
      <c r="AI1238">
        <f t="shared" si="498"/>
        <v>0</v>
      </c>
      <c r="AJ1238">
        <f t="shared" si="499"/>
        <v>0</v>
      </c>
    </row>
    <row r="1239" spans="5:36" x14ac:dyDescent="0.2">
      <c r="E1239">
        <f t="shared" si="485"/>
        <v>0</v>
      </c>
      <c r="F1239">
        <f t="shared" si="475"/>
        <v>0</v>
      </c>
      <c r="G1239">
        <f t="shared" si="476"/>
        <v>0</v>
      </c>
      <c r="H1239">
        <f t="shared" si="477"/>
        <v>0</v>
      </c>
      <c r="I1239">
        <f t="shared" si="486"/>
        <v>0</v>
      </c>
      <c r="J1239">
        <f t="shared" si="487"/>
        <v>0</v>
      </c>
      <c r="K1239">
        <f t="shared" si="488"/>
        <v>0</v>
      </c>
      <c r="L1239">
        <f t="shared" si="489"/>
        <v>0</v>
      </c>
      <c r="M1239">
        <f t="shared" si="490"/>
        <v>0</v>
      </c>
      <c r="N1239">
        <f t="shared" si="491"/>
        <v>0</v>
      </c>
      <c r="O1239">
        <f>IF($B$14,_xlfn.IFNA(INDEX(תמותה!$A$1:$E$121,MATCH(F1239,תמותה!$A$1:A$121,0),IF($B$9="זכר",2,4)),1),0)</f>
        <v>0</v>
      </c>
      <c r="P1239">
        <f>IF($B$14,_xlfn.IFNA(INDEX('שיפור תמותה'!$A$1:$E$8743,MATCH(F1239&amp;G1239,'שיפור תמותה'!$C$1:$C$8743,0),IF($B$9="זכר",4,5)),1),0)</f>
        <v>0</v>
      </c>
      <c r="Q1239">
        <f>IF($B$14,_xlfn.IFNA(INDEX('שיפור תמותה'!$A$1:$E$8743,MATCH(F1239&amp;G1239-1,'שיפור תמותה'!$C$1:$C$8743,0),IF($B$9="זכר",4,5)),1),0)</f>
        <v>0</v>
      </c>
      <c r="R1239">
        <f t="shared" si="478"/>
        <v>0</v>
      </c>
      <c r="S1239">
        <f t="shared" si="479"/>
        <v>0</v>
      </c>
      <c r="T1239">
        <f t="shared" si="492"/>
        <v>0</v>
      </c>
      <c r="U1239">
        <f t="shared" si="480"/>
        <v>0</v>
      </c>
      <c r="V1239">
        <f t="shared" si="481"/>
        <v>0</v>
      </c>
      <c r="W1239">
        <f t="shared" si="493"/>
        <v>0</v>
      </c>
      <c r="X1239">
        <f>IF($B$15,_xlfn.IFNA(INDEX(תמותה!$A$1:$E$121,MATCH(U1239,תמותה!$A$1:A$121,0),IF($B$11="זכר",2,4)),1),0)</f>
        <v>0</v>
      </c>
      <c r="Y1239">
        <f>IF($B$15,_xlfn.IFNA(INDEX('שיפור תמותה'!$A$1:$E$8743,MATCH(U1239&amp;V1239,'שיפור תמותה'!$C$1:$C$8743,0),IF($B$11="זכר",4,5)),1),0)</f>
        <v>0</v>
      </c>
      <c r="Z1239">
        <f>IF($B$15,_xlfn.IFNA(INDEX('שיפור תמותה'!$A$1:$E$8743,MATCH(U1239&amp;V1239-1,'שיפור תמותה'!$C$1:$C$8743,0),IF($B$11="זכר",4,5)),1),0)</f>
        <v>0</v>
      </c>
      <c r="AA1239">
        <f t="shared" si="482"/>
        <v>0</v>
      </c>
      <c r="AB1239">
        <f t="shared" si="494"/>
        <v>0</v>
      </c>
      <c r="AC1239">
        <f>IF($B$15,_xlfn.IFNA(INDEX(תמותה!$A$1:$E$121,MATCH(U1239,תמותה!$A$1:A$121,0),IF($B$11="זכר",3,5)),1),0)</f>
        <v>0</v>
      </c>
      <c r="AD1239">
        <f t="shared" si="483"/>
        <v>0</v>
      </c>
      <c r="AE1239">
        <f t="shared" si="484"/>
        <v>0</v>
      </c>
      <c r="AF1239">
        <f t="shared" si="495"/>
        <v>0</v>
      </c>
      <c r="AG1239">
        <f t="shared" si="496"/>
        <v>0</v>
      </c>
      <c r="AH1239">
        <f t="shared" si="497"/>
        <v>0</v>
      </c>
      <c r="AI1239">
        <f t="shared" si="498"/>
        <v>0</v>
      </c>
      <c r="AJ1239">
        <f t="shared" si="499"/>
        <v>0</v>
      </c>
    </row>
    <row r="1240" spans="5:36" x14ac:dyDescent="0.2">
      <c r="E1240">
        <f t="shared" si="485"/>
        <v>0</v>
      </c>
      <c r="F1240">
        <f t="shared" si="475"/>
        <v>0</v>
      </c>
      <c r="G1240">
        <f t="shared" si="476"/>
        <v>0</v>
      </c>
      <c r="H1240">
        <f t="shared" si="477"/>
        <v>0</v>
      </c>
      <c r="I1240">
        <f t="shared" si="486"/>
        <v>0</v>
      </c>
      <c r="J1240">
        <f t="shared" si="487"/>
        <v>0</v>
      </c>
      <c r="K1240">
        <f t="shared" si="488"/>
        <v>0</v>
      </c>
      <c r="L1240">
        <f t="shared" si="489"/>
        <v>0</v>
      </c>
      <c r="M1240">
        <f t="shared" si="490"/>
        <v>0</v>
      </c>
      <c r="N1240">
        <f t="shared" si="491"/>
        <v>0</v>
      </c>
      <c r="O1240">
        <f>IF($B$14,_xlfn.IFNA(INDEX(תמותה!$A$1:$E$121,MATCH(F1240,תמותה!$A$1:A$121,0),IF($B$9="זכר",2,4)),1),0)</f>
        <v>0</v>
      </c>
      <c r="P1240">
        <f>IF($B$14,_xlfn.IFNA(INDEX('שיפור תמותה'!$A$1:$E$8743,MATCH(F1240&amp;G1240,'שיפור תמותה'!$C$1:$C$8743,0),IF($B$9="זכר",4,5)),1),0)</f>
        <v>0</v>
      </c>
      <c r="Q1240">
        <f>IF($B$14,_xlfn.IFNA(INDEX('שיפור תמותה'!$A$1:$E$8743,MATCH(F1240&amp;G1240-1,'שיפור תמותה'!$C$1:$C$8743,0),IF($B$9="זכר",4,5)),1),0)</f>
        <v>0</v>
      </c>
      <c r="R1240">
        <f t="shared" si="478"/>
        <v>0</v>
      </c>
      <c r="S1240">
        <f t="shared" si="479"/>
        <v>0</v>
      </c>
      <c r="T1240">
        <f t="shared" si="492"/>
        <v>0</v>
      </c>
      <c r="U1240">
        <f t="shared" si="480"/>
        <v>0</v>
      </c>
      <c r="V1240">
        <f t="shared" si="481"/>
        <v>0</v>
      </c>
      <c r="W1240">
        <f t="shared" si="493"/>
        <v>0</v>
      </c>
      <c r="X1240">
        <f>IF($B$15,_xlfn.IFNA(INDEX(תמותה!$A$1:$E$121,MATCH(U1240,תמותה!$A$1:A$121,0),IF($B$11="זכר",2,4)),1),0)</f>
        <v>0</v>
      </c>
      <c r="Y1240">
        <f>IF($B$15,_xlfn.IFNA(INDEX('שיפור תמותה'!$A$1:$E$8743,MATCH(U1240&amp;V1240,'שיפור תמותה'!$C$1:$C$8743,0),IF($B$11="זכר",4,5)),1),0)</f>
        <v>0</v>
      </c>
      <c r="Z1240">
        <f>IF($B$15,_xlfn.IFNA(INDEX('שיפור תמותה'!$A$1:$E$8743,MATCH(U1240&amp;V1240-1,'שיפור תמותה'!$C$1:$C$8743,0),IF($B$11="זכר",4,5)),1),0)</f>
        <v>0</v>
      </c>
      <c r="AA1240">
        <f t="shared" si="482"/>
        <v>0</v>
      </c>
      <c r="AB1240">
        <f t="shared" si="494"/>
        <v>0</v>
      </c>
      <c r="AC1240">
        <f>IF($B$15,_xlfn.IFNA(INDEX(תמותה!$A$1:$E$121,MATCH(U1240,תמותה!$A$1:A$121,0),IF($B$11="זכר",3,5)),1),0)</f>
        <v>0</v>
      </c>
      <c r="AD1240">
        <f t="shared" si="483"/>
        <v>0</v>
      </c>
      <c r="AE1240">
        <f t="shared" si="484"/>
        <v>0</v>
      </c>
      <c r="AF1240">
        <f t="shared" si="495"/>
        <v>0</v>
      </c>
      <c r="AG1240">
        <f t="shared" si="496"/>
        <v>0</v>
      </c>
      <c r="AH1240">
        <f t="shared" si="497"/>
        <v>0</v>
      </c>
      <c r="AI1240">
        <f t="shared" si="498"/>
        <v>0</v>
      </c>
      <c r="AJ1240">
        <f t="shared" si="499"/>
        <v>0</v>
      </c>
    </row>
    <row r="1241" spans="5:36" x14ac:dyDescent="0.2">
      <c r="E1241">
        <f t="shared" si="485"/>
        <v>0</v>
      </c>
      <c r="F1241">
        <f t="shared" si="475"/>
        <v>0</v>
      </c>
      <c r="G1241">
        <f t="shared" si="476"/>
        <v>0</v>
      </c>
      <c r="H1241">
        <f t="shared" si="477"/>
        <v>0</v>
      </c>
      <c r="I1241">
        <f t="shared" si="486"/>
        <v>0</v>
      </c>
      <c r="J1241">
        <f t="shared" si="487"/>
        <v>0</v>
      </c>
      <c r="K1241">
        <f t="shared" si="488"/>
        <v>0</v>
      </c>
      <c r="L1241">
        <f t="shared" si="489"/>
        <v>0</v>
      </c>
      <c r="M1241">
        <f t="shared" si="490"/>
        <v>0</v>
      </c>
      <c r="N1241">
        <f t="shared" si="491"/>
        <v>0</v>
      </c>
      <c r="O1241">
        <f>IF($B$14,_xlfn.IFNA(INDEX(תמותה!$A$1:$E$121,MATCH(F1241,תמותה!$A$1:A$121,0),IF($B$9="זכר",2,4)),1),0)</f>
        <v>0</v>
      </c>
      <c r="P1241">
        <f>IF($B$14,_xlfn.IFNA(INDEX('שיפור תמותה'!$A$1:$E$8743,MATCH(F1241&amp;G1241,'שיפור תמותה'!$C$1:$C$8743,0),IF($B$9="זכר",4,5)),1),0)</f>
        <v>0</v>
      </c>
      <c r="Q1241">
        <f>IF($B$14,_xlfn.IFNA(INDEX('שיפור תמותה'!$A$1:$E$8743,MATCH(F1241&amp;G1241-1,'שיפור תמותה'!$C$1:$C$8743,0),IF($B$9="זכר",4,5)),1),0)</f>
        <v>0</v>
      </c>
      <c r="R1241">
        <f t="shared" si="478"/>
        <v>0</v>
      </c>
      <c r="S1241">
        <f t="shared" si="479"/>
        <v>0</v>
      </c>
      <c r="T1241">
        <f t="shared" si="492"/>
        <v>0</v>
      </c>
      <c r="U1241">
        <f t="shared" si="480"/>
        <v>0</v>
      </c>
      <c r="V1241">
        <f t="shared" si="481"/>
        <v>0</v>
      </c>
      <c r="W1241">
        <f t="shared" si="493"/>
        <v>0</v>
      </c>
      <c r="X1241">
        <f>IF($B$15,_xlfn.IFNA(INDEX(תמותה!$A$1:$E$121,MATCH(U1241,תמותה!$A$1:A$121,0),IF($B$11="זכר",2,4)),1),0)</f>
        <v>0</v>
      </c>
      <c r="Y1241">
        <f>IF($B$15,_xlfn.IFNA(INDEX('שיפור תמותה'!$A$1:$E$8743,MATCH(U1241&amp;V1241,'שיפור תמותה'!$C$1:$C$8743,0),IF($B$11="זכר",4,5)),1),0)</f>
        <v>0</v>
      </c>
      <c r="Z1241">
        <f>IF($B$15,_xlfn.IFNA(INDEX('שיפור תמותה'!$A$1:$E$8743,MATCH(U1241&amp;V1241-1,'שיפור תמותה'!$C$1:$C$8743,0),IF($B$11="זכר",4,5)),1),0)</f>
        <v>0</v>
      </c>
      <c r="AA1241">
        <f t="shared" si="482"/>
        <v>0</v>
      </c>
      <c r="AB1241">
        <f t="shared" si="494"/>
        <v>0</v>
      </c>
      <c r="AC1241">
        <f>IF($B$15,_xlfn.IFNA(INDEX(תמותה!$A$1:$E$121,MATCH(U1241,תמותה!$A$1:A$121,0),IF($B$11="זכר",3,5)),1),0)</f>
        <v>0</v>
      </c>
      <c r="AD1241">
        <f t="shared" si="483"/>
        <v>0</v>
      </c>
      <c r="AE1241">
        <f t="shared" si="484"/>
        <v>0</v>
      </c>
      <c r="AF1241">
        <f t="shared" si="495"/>
        <v>0</v>
      </c>
      <c r="AG1241">
        <f t="shared" si="496"/>
        <v>0</v>
      </c>
      <c r="AH1241">
        <f t="shared" si="497"/>
        <v>0</v>
      </c>
      <c r="AI1241">
        <f t="shared" si="498"/>
        <v>0</v>
      </c>
      <c r="AJ1241">
        <f t="shared" si="499"/>
        <v>0</v>
      </c>
    </row>
    <row r="1242" spans="5:36" x14ac:dyDescent="0.2">
      <c r="E1242">
        <f t="shared" si="485"/>
        <v>0</v>
      </c>
      <c r="F1242">
        <f t="shared" si="475"/>
        <v>0</v>
      </c>
      <c r="G1242">
        <f t="shared" si="476"/>
        <v>0</v>
      </c>
      <c r="H1242">
        <f t="shared" si="477"/>
        <v>0</v>
      </c>
      <c r="I1242">
        <f t="shared" si="486"/>
        <v>0</v>
      </c>
      <c r="J1242">
        <f t="shared" si="487"/>
        <v>0</v>
      </c>
      <c r="K1242">
        <f t="shared" si="488"/>
        <v>0</v>
      </c>
      <c r="L1242">
        <f t="shared" si="489"/>
        <v>0</v>
      </c>
      <c r="M1242">
        <f t="shared" si="490"/>
        <v>0</v>
      </c>
      <c r="N1242">
        <f t="shared" si="491"/>
        <v>0</v>
      </c>
      <c r="O1242">
        <f>IF($B$14,_xlfn.IFNA(INDEX(תמותה!$A$1:$E$121,MATCH(F1242,תמותה!$A$1:A$121,0),IF($B$9="זכר",2,4)),1),0)</f>
        <v>0</v>
      </c>
      <c r="P1242">
        <f>IF($B$14,_xlfn.IFNA(INDEX('שיפור תמותה'!$A$1:$E$8743,MATCH(F1242&amp;G1242,'שיפור תמותה'!$C$1:$C$8743,0),IF($B$9="זכר",4,5)),1),0)</f>
        <v>0</v>
      </c>
      <c r="Q1242">
        <f>IF($B$14,_xlfn.IFNA(INDEX('שיפור תמותה'!$A$1:$E$8743,MATCH(F1242&amp;G1242-1,'שיפור תמותה'!$C$1:$C$8743,0),IF($B$9="זכר",4,5)),1),0)</f>
        <v>0</v>
      </c>
      <c r="R1242">
        <f t="shared" si="478"/>
        <v>0</v>
      </c>
      <c r="S1242">
        <f t="shared" si="479"/>
        <v>0</v>
      </c>
      <c r="T1242">
        <f t="shared" si="492"/>
        <v>0</v>
      </c>
      <c r="U1242">
        <f t="shared" si="480"/>
        <v>0</v>
      </c>
      <c r="V1242">
        <f t="shared" si="481"/>
        <v>0</v>
      </c>
      <c r="W1242">
        <f t="shared" si="493"/>
        <v>0</v>
      </c>
      <c r="X1242">
        <f>IF($B$15,_xlfn.IFNA(INDEX(תמותה!$A$1:$E$121,MATCH(U1242,תמותה!$A$1:A$121,0),IF($B$11="זכר",2,4)),1),0)</f>
        <v>0</v>
      </c>
      <c r="Y1242">
        <f>IF($B$15,_xlfn.IFNA(INDEX('שיפור תמותה'!$A$1:$E$8743,MATCH(U1242&amp;V1242,'שיפור תמותה'!$C$1:$C$8743,0),IF($B$11="זכר",4,5)),1),0)</f>
        <v>0</v>
      </c>
      <c r="Z1242">
        <f>IF($B$15,_xlfn.IFNA(INDEX('שיפור תמותה'!$A$1:$E$8743,MATCH(U1242&amp;V1242-1,'שיפור תמותה'!$C$1:$C$8743,0),IF($B$11="זכר",4,5)),1),0)</f>
        <v>0</v>
      </c>
      <c r="AA1242">
        <f t="shared" si="482"/>
        <v>0</v>
      </c>
      <c r="AB1242">
        <f t="shared" si="494"/>
        <v>0</v>
      </c>
      <c r="AC1242">
        <f>IF($B$15,_xlfn.IFNA(INDEX(תמותה!$A$1:$E$121,MATCH(U1242,תמותה!$A$1:A$121,0),IF($B$11="זכר",3,5)),1),0)</f>
        <v>0</v>
      </c>
      <c r="AD1242">
        <f t="shared" si="483"/>
        <v>0</v>
      </c>
      <c r="AE1242">
        <f t="shared" si="484"/>
        <v>0</v>
      </c>
      <c r="AF1242">
        <f t="shared" si="495"/>
        <v>0</v>
      </c>
      <c r="AG1242">
        <f t="shared" si="496"/>
        <v>0</v>
      </c>
      <c r="AH1242">
        <f t="shared" si="497"/>
        <v>0</v>
      </c>
      <c r="AI1242">
        <f t="shared" si="498"/>
        <v>0</v>
      </c>
      <c r="AJ1242">
        <f t="shared" si="499"/>
        <v>0</v>
      </c>
    </row>
    <row r="1243" spans="5:36" x14ac:dyDescent="0.2">
      <c r="E1243">
        <f t="shared" si="485"/>
        <v>0</v>
      </c>
      <c r="F1243">
        <f t="shared" si="475"/>
        <v>0</v>
      </c>
      <c r="G1243">
        <f t="shared" si="476"/>
        <v>0</v>
      </c>
      <c r="H1243">
        <f t="shared" si="477"/>
        <v>0</v>
      </c>
      <c r="I1243">
        <f t="shared" si="486"/>
        <v>0</v>
      </c>
      <c r="J1243">
        <f t="shared" si="487"/>
        <v>0</v>
      </c>
      <c r="K1243">
        <f t="shared" si="488"/>
        <v>0</v>
      </c>
      <c r="L1243">
        <f t="shared" si="489"/>
        <v>0</v>
      </c>
      <c r="M1243">
        <f t="shared" si="490"/>
        <v>0</v>
      </c>
      <c r="N1243">
        <f t="shared" si="491"/>
        <v>0</v>
      </c>
      <c r="O1243">
        <f>IF($B$14,_xlfn.IFNA(INDEX(תמותה!$A$1:$E$121,MATCH(F1243,תמותה!$A$1:A$121,0),IF($B$9="זכר",2,4)),1),0)</f>
        <v>0</v>
      </c>
      <c r="P1243">
        <f>IF($B$14,_xlfn.IFNA(INDEX('שיפור תמותה'!$A$1:$E$8743,MATCH(F1243&amp;G1243,'שיפור תמותה'!$C$1:$C$8743,0),IF($B$9="זכר",4,5)),1),0)</f>
        <v>0</v>
      </c>
      <c r="Q1243">
        <f>IF($B$14,_xlfn.IFNA(INDEX('שיפור תמותה'!$A$1:$E$8743,MATCH(F1243&amp;G1243-1,'שיפור תמותה'!$C$1:$C$8743,0),IF($B$9="זכר",4,5)),1),0)</f>
        <v>0</v>
      </c>
      <c r="R1243">
        <f t="shared" si="478"/>
        <v>0</v>
      </c>
      <c r="S1243">
        <f t="shared" si="479"/>
        <v>0</v>
      </c>
      <c r="T1243">
        <f t="shared" si="492"/>
        <v>0</v>
      </c>
      <c r="U1243">
        <f t="shared" si="480"/>
        <v>0</v>
      </c>
      <c r="V1243">
        <f t="shared" si="481"/>
        <v>0</v>
      </c>
      <c r="W1243">
        <f t="shared" si="493"/>
        <v>0</v>
      </c>
      <c r="X1243">
        <f>IF($B$15,_xlfn.IFNA(INDEX(תמותה!$A$1:$E$121,MATCH(U1243,תמותה!$A$1:A$121,0),IF($B$11="זכר",2,4)),1),0)</f>
        <v>0</v>
      </c>
      <c r="Y1243">
        <f>IF($B$15,_xlfn.IFNA(INDEX('שיפור תמותה'!$A$1:$E$8743,MATCH(U1243&amp;V1243,'שיפור תמותה'!$C$1:$C$8743,0),IF($B$11="זכר",4,5)),1),0)</f>
        <v>0</v>
      </c>
      <c r="Z1243">
        <f>IF($B$15,_xlfn.IFNA(INDEX('שיפור תמותה'!$A$1:$E$8743,MATCH(U1243&amp;V1243-1,'שיפור תמותה'!$C$1:$C$8743,0),IF($B$11="זכר",4,5)),1),0)</f>
        <v>0</v>
      </c>
      <c r="AA1243">
        <f t="shared" si="482"/>
        <v>0</v>
      </c>
      <c r="AB1243">
        <f t="shared" si="494"/>
        <v>0</v>
      </c>
      <c r="AC1243">
        <f>IF($B$15,_xlfn.IFNA(INDEX(תמותה!$A$1:$E$121,MATCH(U1243,תמותה!$A$1:A$121,0),IF($B$11="זכר",3,5)),1),0)</f>
        <v>0</v>
      </c>
      <c r="AD1243">
        <f t="shared" si="483"/>
        <v>0</v>
      </c>
      <c r="AE1243">
        <f t="shared" si="484"/>
        <v>0</v>
      </c>
      <c r="AF1243">
        <f t="shared" si="495"/>
        <v>0</v>
      </c>
      <c r="AG1243">
        <f t="shared" si="496"/>
        <v>0</v>
      </c>
      <c r="AH1243">
        <f t="shared" si="497"/>
        <v>0</v>
      </c>
      <c r="AI1243">
        <f t="shared" si="498"/>
        <v>0</v>
      </c>
      <c r="AJ1243">
        <f t="shared" si="499"/>
        <v>0</v>
      </c>
    </row>
    <row r="1244" spans="5:36" x14ac:dyDescent="0.2">
      <c r="E1244">
        <f t="shared" si="485"/>
        <v>0</v>
      </c>
      <c r="F1244">
        <f t="shared" si="475"/>
        <v>0</v>
      </c>
      <c r="G1244">
        <f t="shared" si="476"/>
        <v>0</v>
      </c>
      <c r="H1244">
        <f t="shared" si="477"/>
        <v>0</v>
      </c>
      <c r="I1244">
        <f t="shared" si="486"/>
        <v>0</v>
      </c>
      <c r="J1244">
        <f t="shared" si="487"/>
        <v>0</v>
      </c>
      <c r="K1244">
        <f t="shared" si="488"/>
        <v>0</v>
      </c>
      <c r="L1244">
        <f t="shared" si="489"/>
        <v>0</v>
      </c>
      <c r="M1244">
        <f t="shared" si="490"/>
        <v>0</v>
      </c>
      <c r="N1244">
        <f t="shared" si="491"/>
        <v>0</v>
      </c>
      <c r="O1244">
        <f>IF($B$14,_xlfn.IFNA(INDEX(תמותה!$A$1:$E$121,MATCH(F1244,תמותה!$A$1:A$121,0),IF($B$9="זכר",2,4)),1),0)</f>
        <v>0</v>
      </c>
      <c r="P1244">
        <f>IF($B$14,_xlfn.IFNA(INDEX('שיפור תמותה'!$A$1:$E$8743,MATCH(F1244&amp;G1244,'שיפור תמותה'!$C$1:$C$8743,0),IF($B$9="זכר",4,5)),1),0)</f>
        <v>0</v>
      </c>
      <c r="Q1244">
        <f>IF($B$14,_xlfn.IFNA(INDEX('שיפור תמותה'!$A$1:$E$8743,MATCH(F1244&amp;G1244-1,'שיפור תמותה'!$C$1:$C$8743,0),IF($B$9="זכר",4,5)),1),0)</f>
        <v>0</v>
      </c>
      <c r="R1244">
        <f t="shared" si="478"/>
        <v>0</v>
      </c>
      <c r="S1244">
        <f t="shared" si="479"/>
        <v>0</v>
      </c>
      <c r="T1244">
        <f t="shared" si="492"/>
        <v>0</v>
      </c>
      <c r="U1244">
        <f t="shared" si="480"/>
        <v>0</v>
      </c>
      <c r="V1244">
        <f t="shared" si="481"/>
        <v>0</v>
      </c>
      <c r="W1244">
        <f t="shared" si="493"/>
        <v>0</v>
      </c>
      <c r="X1244">
        <f>IF($B$15,_xlfn.IFNA(INDEX(תמותה!$A$1:$E$121,MATCH(U1244,תמותה!$A$1:A$121,0),IF($B$11="זכר",2,4)),1),0)</f>
        <v>0</v>
      </c>
      <c r="Y1244">
        <f>IF($B$15,_xlfn.IFNA(INDEX('שיפור תמותה'!$A$1:$E$8743,MATCH(U1244&amp;V1244,'שיפור תמותה'!$C$1:$C$8743,0),IF($B$11="זכר",4,5)),1),0)</f>
        <v>0</v>
      </c>
      <c r="Z1244">
        <f>IF($B$15,_xlfn.IFNA(INDEX('שיפור תמותה'!$A$1:$E$8743,MATCH(U1244&amp;V1244-1,'שיפור תמותה'!$C$1:$C$8743,0),IF($B$11="זכר",4,5)),1),0)</f>
        <v>0</v>
      </c>
      <c r="AA1244">
        <f t="shared" si="482"/>
        <v>0</v>
      </c>
      <c r="AB1244">
        <f t="shared" si="494"/>
        <v>0</v>
      </c>
      <c r="AC1244">
        <f>IF($B$15,_xlfn.IFNA(INDEX(תמותה!$A$1:$E$121,MATCH(U1244,תמותה!$A$1:A$121,0),IF($B$11="זכר",3,5)),1),0)</f>
        <v>0</v>
      </c>
      <c r="AD1244">
        <f t="shared" si="483"/>
        <v>0</v>
      </c>
      <c r="AE1244">
        <f t="shared" si="484"/>
        <v>0</v>
      </c>
      <c r="AF1244">
        <f t="shared" si="495"/>
        <v>0</v>
      </c>
      <c r="AG1244">
        <f t="shared" si="496"/>
        <v>0</v>
      </c>
      <c r="AH1244">
        <f t="shared" si="497"/>
        <v>0</v>
      </c>
      <c r="AI1244">
        <f t="shared" si="498"/>
        <v>0</v>
      </c>
      <c r="AJ1244">
        <f t="shared" si="499"/>
        <v>0</v>
      </c>
    </row>
    <row r="1245" spans="5:36" x14ac:dyDescent="0.2">
      <c r="E1245">
        <f t="shared" si="485"/>
        <v>0</v>
      </c>
      <c r="F1245">
        <f t="shared" si="475"/>
        <v>0</v>
      </c>
      <c r="G1245">
        <f t="shared" si="476"/>
        <v>0</v>
      </c>
      <c r="H1245">
        <f t="shared" si="477"/>
        <v>0</v>
      </c>
      <c r="I1245">
        <f t="shared" si="486"/>
        <v>0</v>
      </c>
      <c r="J1245">
        <f t="shared" si="487"/>
        <v>0</v>
      </c>
      <c r="K1245">
        <f t="shared" si="488"/>
        <v>0</v>
      </c>
      <c r="L1245">
        <f t="shared" si="489"/>
        <v>0</v>
      </c>
      <c r="M1245">
        <f t="shared" si="490"/>
        <v>0</v>
      </c>
      <c r="N1245">
        <f t="shared" si="491"/>
        <v>0</v>
      </c>
      <c r="O1245">
        <f>IF($B$14,_xlfn.IFNA(INDEX(תמותה!$A$1:$E$121,MATCH(F1245,תמותה!$A$1:A$121,0),IF($B$9="זכר",2,4)),1),0)</f>
        <v>0</v>
      </c>
      <c r="P1245">
        <f>IF($B$14,_xlfn.IFNA(INDEX('שיפור תמותה'!$A$1:$E$8743,MATCH(F1245&amp;G1245,'שיפור תמותה'!$C$1:$C$8743,0),IF($B$9="זכר",4,5)),1),0)</f>
        <v>0</v>
      </c>
      <c r="Q1245">
        <f>IF($B$14,_xlfn.IFNA(INDEX('שיפור תמותה'!$A$1:$E$8743,MATCH(F1245&amp;G1245-1,'שיפור תמותה'!$C$1:$C$8743,0),IF($B$9="זכר",4,5)),1),0)</f>
        <v>0</v>
      </c>
      <c r="R1245">
        <f t="shared" si="478"/>
        <v>0</v>
      </c>
      <c r="S1245">
        <f t="shared" si="479"/>
        <v>0</v>
      </c>
      <c r="T1245">
        <f t="shared" si="492"/>
        <v>0</v>
      </c>
      <c r="U1245">
        <f t="shared" si="480"/>
        <v>0</v>
      </c>
      <c r="V1245">
        <f t="shared" si="481"/>
        <v>0</v>
      </c>
      <c r="W1245">
        <f t="shared" si="493"/>
        <v>0</v>
      </c>
      <c r="X1245">
        <f>IF($B$15,_xlfn.IFNA(INDEX(תמותה!$A$1:$E$121,MATCH(U1245,תמותה!$A$1:A$121,0),IF($B$11="זכר",2,4)),1),0)</f>
        <v>0</v>
      </c>
      <c r="Y1245">
        <f>IF($B$15,_xlfn.IFNA(INDEX('שיפור תמותה'!$A$1:$E$8743,MATCH(U1245&amp;V1245,'שיפור תמותה'!$C$1:$C$8743,0),IF($B$11="זכר",4,5)),1),0)</f>
        <v>0</v>
      </c>
      <c r="Z1245">
        <f>IF($B$15,_xlfn.IFNA(INDEX('שיפור תמותה'!$A$1:$E$8743,MATCH(U1245&amp;V1245-1,'שיפור תמותה'!$C$1:$C$8743,0),IF($B$11="זכר",4,5)),1),0)</f>
        <v>0</v>
      </c>
      <c r="AA1245">
        <f t="shared" si="482"/>
        <v>0</v>
      </c>
      <c r="AB1245">
        <f t="shared" si="494"/>
        <v>0</v>
      </c>
      <c r="AC1245">
        <f>IF($B$15,_xlfn.IFNA(INDEX(תמותה!$A$1:$E$121,MATCH(U1245,תמותה!$A$1:A$121,0),IF($B$11="זכר",3,5)),1),0)</f>
        <v>0</v>
      </c>
      <c r="AD1245">
        <f t="shared" si="483"/>
        <v>0</v>
      </c>
      <c r="AE1245">
        <f t="shared" si="484"/>
        <v>0</v>
      </c>
      <c r="AF1245">
        <f t="shared" si="495"/>
        <v>0</v>
      </c>
      <c r="AG1245">
        <f t="shared" si="496"/>
        <v>0</v>
      </c>
      <c r="AH1245">
        <f t="shared" si="497"/>
        <v>0</v>
      </c>
      <c r="AI1245">
        <f t="shared" si="498"/>
        <v>0</v>
      </c>
      <c r="AJ1245">
        <f t="shared" si="499"/>
        <v>0</v>
      </c>
    </row>
    <row r="1246" spans="5:36" x14ac:dyDescent="0.2">
      <c r="E1246">
        <f t="shared" si="485"/>
        <v>0</v>
      </c>
      <c r="F1246">
        <f t="shared" si="475"/>
        <v>0</v>
      </c>
      <c r="G1246">
        <f t="shared" si="476"/>
        <v>0</v>
      </c>
      <c r="H1246">
        <f t="shared" si="477"/>
        <v>0</v>
      </c>
      <c r="I1246">
        <f t="shared" si="486"/>
        <v>0</v>
      </c>
      <c r="J1246">
        <f t="shared" si="487"/>
        <v>0</v>
      </c>
      <c r="K1246">
        <f t="shared" si="488"/>
        <v>0</v>
      </c>
      <c r="L1246">
        <f t="shared" si="489"/>
        <v>0</v>
      </c>
      <c r="M1246">
        <f t="shared" si="490"/>
        <v>0</v>
      </c>
      <c r="N1246">
        <f t="shared" si="491"/>
        <v>0</v>
      </c>
      <c r="O1246">
        <f>IF($B$14,_xlfn.IFNA(INDEX(תמותה!$A$1:$E$121,MATCH(F1246,תמותה!$A$1:A$121,0),IF($B$9="זכר",2,4)),1),0)</f>
        <v>0</v>
      </c>
      <c r="P1246">
        <f>IF($B$14,_xlfn.IFNA(INDEX('שיפור תמותה'!$A$1:$E$8743,MATCH(F1246&amp;G1246,'שיפור תמותה'!$C$1:$C$8743,0),IF($B$9="זכר",4,5)),1),0)</f>
        <v>0</v>
      </c>
      <c r="Q1246">
        <f>IF($B$14,_xlfn.IFNA(INDEX('שיפור תמותה'!$A$1:$E$8743,MATCH(F1246&amp;G1246-1,'שיפור תמותה'!$C$1:$C$8743,0),IF($B$9="זכר",4,5)),1),0)</f>
        <v>0</v>
      </c>
      <c r="R1246">
        <f t="shared" si="478"/>
        <v>0</v>
      </c>
      <c r="S1246">
        <f t="shared" si="479"/>
        <v>0</v>
      </c>
      <c r="T1246">
        <f t="shared" si="492"/>
        <v>0</v>
      </c>
      <c r="U1246">
        <f t="shared" si="480"/>
        <v>0</v>
      </c>
      <c r="V1246">
        <f t="shared" si="481"/>
        <v>0</v>
      </c>
      <c r="W1246">
        <f t="shared" si="493"/>
        <v>0</v>
      </c>
      <c r="X1246">
        <f>IF($B$15,_xlfn.IFNA(INDEX(תמותה!$A$1:$E$121,MATCH(U1246,תמותה!$A$1:A$121,0),IF($B$11="זכר",2,4)),1),0)</f>
        <v>0</v>
      </c>
      <c r="Y1246">
        <f>IF($B$15,_xlfn.IFNA(INDEX('שיפור תמותה'!$A$1:$E$8743,MATCH(U1246&amp;V1246,'שיפור תמותה'!$C$1:$C$8743,0),IF($B$11="זכר",4,5)),1),0)</f>
        <v>0</v>
      </c>
      <c r="Z1246">
        <f>IF($B$15,_xlfn.IFNA(INDEX('שיפור תמותה'!$A$1:$E$8743,MATCH(U1246&amp;V1246-1,'שיפור תמותה'!$C$1:$C$8743,0),IF($B$11="זכר",4,5)),1),0)</f>
        <v>0</v>
      </c>
      <c r="AA1246">
        <f t="shared" si="482"/>
        <v>0</v>
      </c>
      <c r="AB1246">
        <f t="shared" si="494"/>
        <v>0</v>
      </c>
      <c r="AC1246">
        <f>IF($B$15,_xlfn.IFNA(INDEX(תמותה!$A$1:$E$121,MATCH(U1246,תמותה!$A$1:A$121,0),IF($B$11="זכר",3,5)),1),0)</f>
        <v>0</v>
      </c>
      <c r="AD1246">
        <f t="shared" si="483"/>
        <v>0</v>
      </c>
      <c r="AE1246">
        <f t="shared" si="484"/>
        <v>0</v>
      </c>
      <c r="AF1246">
        <f t="shared" si="495"/>
        <v>0</v>
      </c>
      <c r="AG1246">
        <f t="shared" si="496"/>
        <v>0</v>
      </c>
      <c r="AH1246">
        <f t="shared" si="497"/>
        <v>0</v>
      </c>
      <c r="AI1246">
        <f t="shared" si="498"/>
        <v>0</v>
      </c>
      <c r="AJ1246">
        <f t="shared" si="499"/>
        <v>0</v>
      </c>
    </row>
    <row r="1247" spans="5:36" x14ac:dyDescent="0.2">
      <c r="E1247">
        <f t="shared" si="485"/>
        <v>0</v>
      </c>
      <c r="F1247">
        <f t="shared" si="475"/>
        <v>0</v>
      </c>
      <c r="G1247">
        <f t="shared" si="476"/>
        <v>0</v>
      </c>
      <c r="H1247">
        <f t="shared" si="477"/>
        <v>0</v>
      </c>
      <c r="I1247">
        <f t="shared" si="486"/>
        <v>0</v>
      </c>
      <c r="J1247">
        <f t="shared" si="487"/>
        <v>0</v>
      </c>
      <c r="K1247">
        <f t="shared" si="488"/>
        <v>0</v>
      </c>
      <c r="L1247">
        <f t="shared" si="489"/>
        <v>0</v>
      </c>
      <c r="M1247">
        <f t="shared" si="490"/>
        <v>0</v>
      </c>
      <c r="N1247">
        <f t="shared" si="491"/>
        <v>0</v>
      </c>
      <c r="O1247">
        <f>IF($B$14,_xlfn.IFNA(INDEX(תמותה!$A$1:$E$121,MATCH(F1247,תמותה!$A$1:A$121,0),IF($B$9="זכר",2,4)),1),0)</f>
        <v>0</v>
      </c>
      <c r="P1247">
        <f>IF($B$14,_xlfn.IFNA(INDEX('שיפור תמותה'!$A$1:$E$8743,MATCH(F1247&amp;G1247,'שיפור תמותה'!$C$1:$C$8743,0),IF($B$9="זכר",4,5)),1),0)</f>
        <v>0</v>
      </c>
      <c r="Q1247">
        <f>IF($B$14,_xlfn.IFNA(INDEX('שיפור תמותה'!$A$1:$E$8743,MATCH(F1247&amp;G1247-1,'שיפור תמותה'!$C$1:$C$8743,0),IF($B$9="זכר",4,5)),1),0)</f>
        <v>0</v>
      </c>
      <c r="R1247">
        <f t="shared" si="478"/>
        <v>0</v>
      </c>
      <c r="S1247">
        <f t="shared" si="479"/>
        <v>0</v>
      </c>
      <c r="T1247">
        <f t="shared" si="492"/>
        <v>0</v>
      </c>
      <c r="U1247">
        <f t="shared" si="480"/>
        <v>0</v>
      </c>
      <c r="V1247">
        <f t="shared" si="481"/>
        <v>0</v>
      </c>
      <c r="W1247">
        <f t="shared" si="493"/>
        <v>0</v>
      </c>
      <c r="X1247">
        <f>IF($B$15,_xlfn.IFNA(INDEX(תמותה!$A$1:$E$121,MATCH(U1247,תמותה!$A$1:A$121,0),IF($B$11="זכר",2,4)),1),0)</f>
        <v>0</v>
      </c>
      <c r="Y1247">
        <f>IF($B$15,_xlfn.IFNA(INDEX('שיפור תמותה'!$A$1:$E$8743,MATCH(U1247&amp;V1247,'שיפור תמותה'!$C$1:$C$8743,0),IF($B$11="זכר",4,5)),1),0)</f>
        <v>0</v>
      </c>
      <c r="Z1247">
        <f>IF($B$15,_xlfn.IFNA(INDEX('שיפור תמותה'!$A$1:$E$8743,MATCH(U1247&amp;V1247-1,'שיפור תמותה'!$C$1:$C$8743,0),IF($B$11="זכר",4,5)),1),0)</f>
        <v>0</v>
      </c>
      <c r="AA1247">
        <f t="shared" si="482"/>
        <v>0</v>
      </c>
      <c r="AB1247">
        <f t="shared" si="494"/>
        <v>0</v>
      </c>
      <c r="AC1247">
        <f>IF($B$15,_xlfn.IFNA(INDEX(תמותה!$A$1:$E$121,MATCH(U1247,תמותה!$A$1:A$121,0),IF($B$11="זכר",3,5)),1),0)</f>
        <v>0</v>
      </c>
      <c r="AD1247">
        <f t="shared" si="483"/>
        <v>0</v>
      </c>
      <c r="AE1247">
        <f t="shared" si="484"/>
        <v>0</v>
      </c>
      <c r="AF1247">
        <f t="shared" si="495"/>
        <v>0</v>
      </c>
      <c r="AG1247">
        <f t="shared" si="496"/>
        <v>0</v>
      </c>
      <c r="AH1247">
        <f t="shared" si="497"/>
        <v>0</v>
      </c>
      <c r="AI1247">
        <f t="shared" si="498"/>
        <v>0</v>
      </c>
      <c r="AJ1247">
        <f t="shared" si="499"/>
        <v>0</v>
      </c>
    </row>
    <row r="1248" spans="5:36" x14ac:dyDescent="0.2">
      <c r="E1248">
        <f t="shared" si="485"/>
        <v>0</v>
      </c>
      <c r="F1248">
        <f t="shared" si="475"/>
        <v>0</v>
      </c>
      <c r="G1248">
        <f t="shared" si="476"/>
        <v>0</v>
      </c>
      <c r="H1248">
        <f t="shared" si="477"/>
        <v>0</v>
      </c>
      <c r="I1248">
        <f t="shared" si="486"/>
        <v>0</v>
      </c>
      <c r="J1248">
        <f t="shared" si="487"/>
        <v>0</v>
      </c>
      <c r="K1248">
        <f t="shared" si="488"/>
        <v>0</v>
      </c>
      <c r="L1248">
        <f t="shared" si="489"/>
        <v>0</v>
      </c>
      <c r="M1248">
        <f t="shared" si="490"/>
        <v>0</v>
      </c>
      <c r="N1248">
        <f t="shared" si="491"/>
        <v>0</v>
      </c>
      <c r="O1248">
        <f>IF($B$14,_xlfn.IFNA(INDEX(תמותה!$A$1:$E$121,MATCH(F1248,תמותה!$A$1:A$121,0),IF($B$9="זכר",2,4)),1),0)</f>
        <v>0</v>
      </c>
      <c r="P1248">
        <f>IF($B$14,_xlfn.IFNA(INDEX('שיפור תמותה'!$A$1:$E$8743,MATCH(F1248&amp;G1248,'שיפור תמותה'!$C$1:$C$8743,0),IF($B$9="זכר",4,5)),1),0)</f>
        <v>0</v>
      </c>
      <c r="Q1248">
        <f>IF($B$14,_xlfn.IFNA(INDEX('שיפור תמותה'!$A$1:$E$8743,MATCH(F1248&amp;G1248-1,'שיפור תמותה'!$C$1:$C$8743,0),IF($B$9="זכר",4,5)),1),0)</f>
        <v>0</v>
      </c>
      <c r="R1248">
        <f t="shared" si="478"/>
        <v>0</v>
      </c>
      <c r="S1248">
        <f t="shared" si="479"/>
        <v>0</v>
      </c>
      <c r="T1248">
        <f t="shared" si="492"/>
        <v>0</v>
      </c>
      <c r="U1248">
        <f t="shared" si="480"/>
        <v>0</v>
      </c>
      <c r="V1248">
        <f t="shared" si="481"/>
        <v>0</v>
      </c>
      <c r="W1248">
        <f t="shared" si="493"/>
        <v>0</v>
      </c>
      <c r="X1248">
        <f>IF($B$15,_xlfn.IFNA(INDEX(תמותה!$A$1:$E$121,MATCH(U1248,תמותה!$A$1:A$121,0),IF($B$11="זכר",2,4)),1),0)</f>
        <v>0</v>
      </c>
      <c r="Y1248">
        <f>IF($B$15,_xlfn.IFNA(INDEX('שיפור תמותה'!$A$1:$E$8743,MATCH(U1248&amp;V1248,'שיפור תמותה'!$C$1:$C$8743,0),IF($B$11="זכר",4,5)),1),0)</f>
        <v>0</v>
      </c>
      <c r="Z1248">
        <f>IF($B$15,_xlfn.IFNA(INDEX('שיפור תמותה'!$A$1:$E$8743,MATCH(U1248&amp;V1248-1,'שיפור תמותה'!$C$1:$C$8743,0),IF($B$11="זכר",4,5)),1),0)</f>
        <v>0</v>
      </c>
      <c r="AA1248">
        <f t="shared" si="482"/>
        <v>0</v>
      </c>
      <c r="AB1248">
        <f t="shared" si="494"/>
        <v>0</v>
      </c>
      <c r="AC1248">
        <f>IF($B$15,_xlfn.IFNA(INDEX(תמותה!$A$1:$E$121,MATCH(U1248,תמותה!$A$1:A$121,0),IF($B$11="זכר",3,5)),1),0)</f>
        <v>0</v>
      </c>
      <c r="AD1248">
        <f t="shared" si="483"/>
        <v>0</v>
      </c>
      <c r="AE1248">
        <f t="shared" si="484"/>
        <v>0</v>
      </c>
      <c r="AF1248">
        <f t="shared" si="495"/>
        <v>0</v>
      </c>
      <c r="AG1248">
        <f t="shared" si="496"/>
        <v>0</v>
      </c>
      <c r="AH1248">
        <f t="shared" si="497"/>
        <v>0</v>
      </c>
      <c r="AI1248">
        <f t="shared" si="498"/>
        <v>0</v>
      </c>
      <c r="AJ1248">
        <f t="shared" si="499"/>
        <v>0</v>
      </c>
    </row>
    <row r="1249" spans="5:36" x14ac:dyDescent="0.2">
      <c r="E1249">
        <f t="shared" si="485"/>
        <v>0</v>
      </c>
      <c r="F1249">
        <f t="shared" si="475"/>
        <v>0</v>
      </c>
      <c r="G1249">
        <f t="shared" si="476"/>
        <v>0</v>
      </c>
      <c r="H1249">
        <f t="shared" si="477"/>
        <v>0</v>
      </c>
      <c r="I1249">
        <f t="shared" si="486"/>
        <v>0</v>
      </c>
      <c r="J1249">
        <f t="shared" si="487"/>
        <v>0</v>
      </c>
      <c r="K1249">
        <f t="shared" si="488"/>
        <v>0</v>
      </c>
      <c r="L1249">
        <f t="shared" si="489"/>
        <v>0</v>
      </c>
      <c r="M1249">
        <f t="shared" si="490"/>
        <v>0</v>
      </c>
      <c r="N1249">
        <f t="shared" si="491"/>
        <v>0</v>
      </c>
      <c r="O1249">
        <f>IF($B$14,_xlfn.IFNA(INDEX(תמותה!$A$1:$E$121,MATCH(F1249,תמותה!$A$1:A$121,0),IF($B$9="זכר",2,4)),1),0)</f>
        <v>0</v>
      </c>
      <c r="P1249">
        <f>IF($B$14,_xlfn.IFNA(INDEX('שיפור תמותה'!$A$1:$E$8743,MATCH(F1249&amp;G1249,'שיפור תמותה'!$C$1:$C$8743,0),IF($B$9="זכר",4,5)),1),0)</f>
        <v>0</v>
      </c>
      <c r="Q1249">
        <f>IF($B$14,_xlfn.IFNA(INDEX('שיפור תמותה'!$A$1:$E$8743,MATCH(F1249&amp;G1249-1,'שיפור תמותה'!$C$1:$C$8743,0),IF($B$9="זכר",4,5)),1),0)</f>
        <v>0</v>
      </c>
      <c r="R1249">
        <f t="shared" si="478"/>
        <v>0</v>
      </c>
      <c r="S1249">
        <f t="shared" si="479"/>
        <v>0</v>
      </c>
      <c r="T1249">
        <f t="shared" si="492"/>
        <v>0</v>
      </c>
      <c r="U1249">
        <f t="shared" si="480"/>
        <v>0</v>
      </c>
      <c r="V1249">
        <f t="shared" si="481"/>
        <v>0</v>
      </c>
      <c r="W1249">
        <f t="shared" si="493"/>
        <v>0</v>
      </c>
      <c r="X1249">
        <f>IF($B$15,_xlfn.IFNA(INDEX(תמותה!$A$1:$E$121,MATCH(U1249,תמותה!$A$1:A$121,0),IF($B$11="זכר",2,4)),1),0)</f>
        <v>0</v>
      </c>
      <c r="Y1249">
        <f>IF($B$15,_xlfn.IFNA(INDEX('שיפור תמותה'!$A$1:$E$8743,MATCH(U1249&amp;V1249,'שיפור תמותה'!$C$1:$C$8743,0),IF($B$11="זכר",4,5)),1),0)</f>
        <v>0</v>
      </c>
      <c r="Z1249">
        <f>IF($B$15,_xlfn.IFNA(INDEX('שיפור תמותה'!$A$1:$E$8743,MATCH(U1249&amp;V1249-1,'שיפור תמותה'!$C$1:$C$8743,0),IF($B$11="זכר",4,5)),1),0)</f>
        <v>0</v>
      </c>
      <c r="AA1249">
        <f t="shared" si="482"/>
        <v>0</v>
      </c>
      <c r="AB1249">
        <f t="shared" si="494"/>
        <v>0</v>
      </c>
      <c r="AC1249">
        <f>IF($B$15,_xlfn.IFNA(INDEX(תמותה!$A$1:$E$121,MATCH(U1249,תמותה!$A$1:A$121,0),IF($B$11="זכר",3,5)),1),0)</f>
        <v>0</v>
      </c>
      <c r="AD1249">
        <f t="shared" si="483"/>
        <v>0</v>
      </c>
      <c r="AE1249">
        <f t="shared" si="484"/>
        <v>0</v>
      </c>
      <c r="AF1249">
        <f t="shared" si="495"/>
        <v>0</v>
      </c>
      <c r="AG1249">
        <f t="shared" si="496"/>
        <v>0</v>
      </c>
      <c r="AH1249">
        <f t="shared" si="497"/>
        <v>0</v>
      </c>
      <c r="AI1249">
        <f t="shared" si="498"/>
        <v>0</v>
      </c>
      <c r="AJ1249">
        <f t="shared" si="499"/>
        <v>0</v>
      </c>
    </row>
    <row r="1250" spans="5:36" x14ac:dyDescent="0.2">
      <c r="E1250">
        <f t="shared" si="485"/>
        <v>0</v>
      </c>
      <c r="F1250">
        <f t="shared" si="475"/>
        <v>0</v>
      </c>
      <c r="G1250">
        <f t="shared" si="476"/>
        <v>0</v>
      </c>
      <c r="H1250">
        <f t="shared" si="477"/>
        <v>0</v>
      </c>
      <c r="I1250">
        <f t="shared" si="486"/>
        <v>0</v>
      </c>
      <c r="J1250">
        <f t="shared" si="487"/>
        <v>0</v>
      </c>
      <c r="K1250">
        <f t="shared" si="488"/>
        <v>0</v>
      </c>
      <c r="L1250">
        <f t="shared" si="489"/>
        <v>0</v>
      </c>
      <c r="M1250">
        <f t="shared" si="490"/>
        <v>0</v>
      </c>
      <c r="N1250">
        <f t="shared" si="491"/>
        <v>0</v>
      </c>
      <c r="O1250">
        <f>IF($B$14,_xlfn.IFNA(INDEX(תמותה!$A$1:$E$121,MATCH(F1250,תמותה!$A$1:A$121,0),IF($B$9="זכר",2,4)),1),0)</f>
        <v>0</v>
      </c>
      <c r="P1250">
        <f>IF($B$14,_xlfn.IFNA(INDEX('שיפור תמותה'!$A$1:$E$8743,MATCH(F1250&amp;G1250,'שיפור תמותה'!$C$1:$C$8743,0),IF($B$9="זכר",4,5)),1),0)</f>
        <v>0</v>
      </c>
      <c r="Q1250">
        <f>IF($B$14,_xlfn.IFNA(INDEX('שיפור תמותה'!$A$1:$E$8743,MATCH(F1250&amp;G1250-1,'שיפור תמותה'!$C$1:$C$8743,0),IF($B$9="זכר",4,5)),1),0)</f>
        <v>0</v>
      </c>
      <c r="R1250">
        <f t="shared" si="478"/>
        <v>0</v>
      </c>
      <c r="S1250">
        <f t="shared" si="479"/>
        <v>0</v>
      </c>
      <c r="T1250">
        <f t="shared" si="492"/>
        <v>0</v>
      </c>
      <c r="U1250">
        <f t="shared" si="480"/>
        <v>0</v>
      </c>
      <c r="V1250">
        <f t="shared" si="481"/>
        <v>0</v>
      </c>
      <c r="W1250">
        <f t="shared" si="493"/>
        <v>0</v>
      </c>
      <c r="X1250">
        <f>IF($B$15,_xlfn.IFNA(INDEX(תמותה!$A$1:$E$121,MATCH(U1250,תמותה!$A$1:A$121,0),IF($B$11="זכר",2,4)),1),0)</f>
        <v>0</v>
      </c>
      <c r="Y1250">
        <f>IF($B$15,_xlfn.IFNA(INDEX('שיפור תמותה'!$A$1:$E$8743,MATCH(U1250&amp;V1250,'שיפור תמותה'!$C$1:$C$8743,0),IF($B$11="זכר",4,5)),1),0)</f>
        <v>0</v>
      </c>
      <c r="Z1250">
        <f>IF($B$15,_xlfn.IFNA(INDEX('שיפור תמותה'!$A$1:$E$8743,MATCH(U1250&amp;V1250-1,'שיפור תמותה'!$C$1:$C$8743,0),IF($B$11="זכר",4,5)),1),0)</f>
        <v>0</v>
      </c>
      <c r="AA1250">
        <f t="shared" si="482"/>
        <v>0</v>
      </c>
      <c r="AB1250">
        <f t="shared" si="494"/>
        <v>0</v>
      </c>
      <c r="AC1250">
        <f>IF($B$15,_xlfn.IFNA(INDEX(תמותה!$A$1:$E$121,MATCH(U1250,תמותה!$A$1:A$121,0),IF($B$11="זכר",3,5)),1),0)</f>
        <v>0</v>
      </c>
      <c r="AD1250">
        <f t="shared" si="483"/>
        <v>0</v>
      </c>
      <c r="AE1250">
        <f t="shared" si="484"/>
        <v>0</v>
      </c>
      <c r="AF1250">
        <f t="shared" si="495"/>
        <v>0</v>
      </c>
      <c r="AG1250">
        <f t="shared" si="496"/>
        <v>0</v>
      </c>
      <c r="AH1250">
        <f t="shared" si="497"/>
        <v>0</v>
      </c>
      <c r="AI1250">
        <f t="shared" si="498"/>
        <v>0</v>
      </c>
      <c r="AJ1250">
        <f t="shared" si="499"/>
        <v>0</v>
      </c>
    </row>
    <row r="1251" spans="5:36" x14ac:dyDescent="0.2">
      <c r="E1251">
        <f t="shared" si="485"/>
        <v>0</v>
      </c>
      <c r="F1251">
        <f t="shared" si="475"/>
        <v>0</v>
      </c>
      <c r="G1251">
        <f t="shared" si="476"/>
        <v>0</v>
      </c>
      <c r="H1251">
        <f t="shared" si="477"/>
        <v>0</v>
      </c>
      <c r="I1251">
        <f t="shared" si="486"/>
        <v>0</v>
      </c>
      <c r="J1251">
        <f t="shared" si="487"/>
        <v>0</v>
      </c>
      <c r="K1251">
        <f t="shared" si="488"/>
        <v>0</v>
      </c>
      <c r="L1251">
        <f t="shared" si="489"/>
        <v>0</v>
      </c>
      <c r="M1251">
        <f t="shared" si="490"/>
        <v>0</v>
      </c>
      <c r="N1251">
        <f t="shared" si="491"/>
        <v>0</v>
      </c>
      <c r="O1251">
        <f>IF($B$14,_xlfn.IFNA(INDEX(תמותה!$A$1:$E$121,MATCH(F1251,תמותה!$A$1:A$121,0),IF($B$9="זכר",2,4)),1),0)</f>
        <v>0</v>
      </c>
      <c r="P1251">
        <f>IF($B$14,_xlfn.IFNA(INDEX('שיפור תמותה'!$A$1:$E$8743,MATCH(F1251&amp;G1251,'שיפור תמותה'!$C$1:$C$8743,0),IF($B$9="זכר",4,5)),1),0)</f>
        <v>0</v>
      </c>
      <c r="Q1251">
        <f>IF($B$14,_xlfn.IFNA(INDEX('שיפור תמותה'!$A$1:$E$8743,MATCH(F1251&amp;G1251-1,'שיפור תמותה'!$C$1:$C$8743,0),IF($B$9="זכר",4,5)),1),0)</f>
        <v>0</v>
      </c>
      <c r="R1251">
        <f t="shared" si="478"/>
        <v>0</v>
      </c>
      <c r="S1251">
        <f t="shared" si="479"/>
        <v>0</v>
      </c>
      <c r="T1251">
        <f t="shared" si="492"/>
        <v>0</v>
      </c>
      <c r="U1251">
        <f t="shared" si="480"/>
        <v>0</v>
      </c>
      <c r="V1251">
        <f t="shared" si="481"/>
        <v>0</v>
      </c>
      <c r="W1251">
        <f t="shared" si="493"/>
        <v>0</v>
      </c>
      <c r="X1251">
        <f>IF($B$15,_xlfn.IFNA(INDEX(תמותה!$A$1:$E$121,MATCH(U1251,תמותה!$A$1:A$121,0),IF($B$11="זכר",2,4)),1),0)</f>
        <v>0</v>
      </c>
      <c r="Y1251">
        <f>IF($B$15,_xlfn.IFNA(INDEX('שיפור תמותה'!$A$1:$E$8743,MATCH(U1251&amp;V1251,'שיפור תמותה'!$C$1:$C$8743,0),IF($B$11="זכר",4,5)),1),0)</f>
        <v>0</v>
      </c>
      <c r="Z1251">
        <f>IF($B$15,_xlfn.IFNA(INDEX('שיפור תמותה'!$A$1:$E$8743,MATCH(U1251&amp;V1251-1,'שיפור תמותה'!$C$1:$C$8743,0),IF($B$11="זכר",4,5)),1),0)</f>
        <v>0</v>
      </c>
      <c r="AA1251">
        <f t="shared" si="482"/>
        <v>0</v>
      </c>
      <c r="AB1251">
        <f t="shared" si="494"/>
        <v>0</v>
      </c>
      <c r="AC1251">
        <f>IF($B$15,_xlfn.IFNA(INDEX(תמותה!$A$1:$E$121,MATCH(U1251,תמותה!$A$1:A$121,0),IF($B$11="זכר",3,5)),1),0)</f>
        <v>0</v>
      </c>
      <c r="AD1251">
        <f t="shared" si="483"/>
        <v>0</v>
      </c>
      <c r="AE1251">
        <f t="shared" si="484"/>
        <v>0</v>
      </c>
      <c r="AF1251">
        <f t="shared" si="495"/>
        <v>0</v>
      </c>
      <c r="AG1251">
        <f t="shared" si="496"/>
        <v>0</v>
      </c>
      <c r="AH1251">
        <f t="shared" si="497"/>
        <v>0</v>
      </c>
      <c r="AI1251">
        <f t="shared" si="498"/>
        <v>0</v>
      </c>
      <c r="AJ1251">
        <f t="shared" si="499"/>
        <v>0</v>
      </c>
    </row>
    <row r="1252" spans="5:36" x14ac:dyDescent="0.2">
      <c r="E1252">
        <f t="shared" si="485"/>
        <v>0</v>
      </c>
      <c r="F1252">
        <f t="shared" si="475"/>
        <v>0</v>
      </c>
      <c r="G1252">
        <f t="shared" si="476"/>
        <v>0</v>
      </c>
      <c r="H1252">
        <f t="shared" si="477"/>
        <v>0</v>
      </c>
      <c r="I1252">
        <f t="shared" si="486"/>
        <v>0</v>
      </c>
      <c r="J1252">
        <f t="shared" si="487"/>
        <v>0</v>
      </c>
      <c r="K1252">
        <f t="shared" si="488"/>
        <v>0</v>
      </c>
      <c r="L1252">
        <f t="shared" si="489"/>
        <v>0</v>
      </c>
      <c r="M1252">
        <f t="shared" si="490"/>
        <v>0</v>
      </c>
      <c r="N1252">
        <f t="shared" si="491"/>
        <v>0</v>
      </c>
      <c r="O1252">
        <f>IF($B$14,_xlfn.IFNA(INDEX(תמותה!$A$1:$E$121,MATCH(F1252,תמותה!$A$1:A$121,0),IF($B$9="זכר",2,4)),1),0)</f>
        <v>0</v>
      </c>
      <c r="P1252">
        <f>IF($B$14,_xlfn.IFNA(INDEX('שיפור תמותה'!$A$1:$E$8743,MATCH(F1252&amp;G1252,'שיפור תמותה'!$C$1:$C$8743,0),IF($B$9="זכר",4,5)),1),0)</f>
        <v>0</v>
      </c>
      <c r="Q1252">
        <f>IF($B$14,_xlfn.IFNA(INDEX('שיפור תמותה'!$A$1:$E$8743,MATCH(F1252&amp;G1252-1,'שיפור תמותה'!$C$1:$C$8743,0),IF($B$9="זכר",4,5)),1),0)</f>
        <v>0</v>
      </c>
      <c r="R1252">
        <f t="shared" si="478"/>
        <v>0</v>
      </c>
      <c r="S1252">
        <f t="shared" si="479"/>
        <v>0</v>
      </c>
      <c r="T1252">
        <f t="shared" si="492"/>
        <v>0</v>
      </c>
      <c r="U1252">
        <f t="shared" si="480"/>
        <v>0</v>
      </c>
      <c r="V1252">
        <f t="shared" si="481"/>
        <v>0</v>
      </c>
      <c r="W1252">
        <f t="shared" si="493"/>
        <v>0</v>
      </c>
      <c r="X1252">
        <f>IF($B$15,_xlfn.IFNA(INDEX(תמותה!$A$1:$E$121,MATCH(U1252,תמותה!$A$1:A$121,0),IF($B$11="זכר",2,4)),1),0)</f>
        <v>0</v>
      </c>
      <c r="Y1252">
        <f>IF($B$15,_xlfn.IFNA(INDEX('שיפור תמותה'!$A$1:$E$8743,MATCH(U1252&amp;V1252,'שיפור תמותה'!$C$1:$C$8743,0),IF($B$11="זכר",4,5)),1),0)</f>
        <v>0</v>
      </c>
      <c r="Z1252">
        <f>IF($B$15,_xlfn.IFNA(INDEX('שיפור תמותה'!$A$1:$E$8743,MATCH(U1252&amp;V1252-1,'שיפור תמותה'!$C$1:$C$8743,0),IF($B$11="זכר",4,5)),1),0)</f>
        <v>0</v>
      </c>
      <c r="AA1252">
        <f t="shared" si="482"/>
        <v>0</v>
      </c>
      <c r="AB1252">
        <f t="shared" si="494"/>
        <v>0</v>
      </c>
      <c r="AC1252">
        <f>IF($B$15,_xlfn.IFNA(INDEX(תמותה!$A$1:$E$121,MATCH(U1252,תמותה!$A$1:A$121,0),IF($B$11="זכר",3,5)),1),0)</f>
        <v>0</v>
      </c>
      <c r="AD1252">
        <f t="shared" si="483"/>
        <v>0</v>
      </c>
      <c r="AE1252">
        <f t="shared" si="484"/>
        <v>0</v>
      </c>
      <c r="AF1252">
        <f t="shared" si="495"/>
        <v>0</v>
      </c>
      <c r="AG1252">
        <f t="shared" si="496"/>
        <v>0</v>
      </c>
      <c r="AH1252">
        <f t="shared" si="497"/>
        <v>0</v>
      </c>
      <c r="AI1252">
        <f t="shared" si="498"/>
        <v>0</v>
      </c>
      <c r="AJ1252">
        <f t="shared" si="499"/>
        <v>0</v>
      </c>
    </row>
    <row r="1253" spans="5:36" x14ac:dyDescent="0.2">
      <c r="E1253">
        <f t="shared" si="485"/>
        <v>0</v>
      </c>
      <c r="F1253">
        <f t="shared" si="475"/>
        <v>0</v>
      </c>
      <c r="G1253">
        <f t="shared" si="476"/>
        <v>0</v>
      </c>
      <c r="H1253">
        <f t="shared" si="477"/>
        <v>0</v>
      </c>
      <c r="I1253">
        <f t="shared" si="486"/>
        <v>0</v>
      </c>
      <c r="J1253">
        <f t="shared" si="487"/>
        <v>0</v>
      </c>
      <c r="K1253">
        <f t="shared" si="488"/>
        <v>0</v>
      </c>
      <c r="L1253">
        <f t="shared" si="489"/>
        <v>0</v>
      </c>
      <c r="M1253">
        <f t="shared" si="490"/>
        <v>0</v>
      </c>
      <c r="N1253">
        <f t="shared" si="491"/>
        <v>0</v>
      </c>
      <c r="O1253">
        <f>IF($B$14,_xlfn.IFNA(INDEX(תמותה!$A$1:$E$121,MATCH(F1253,תמותה!$A$1:A$121,0),IF($B$9="זכר",2,4)),1),0)</f>
        <v>0</v>
      </c>
      <c r="P1253">
        <f>IF($B$14,_xlfn.IFNA(INDEX('שיפור תמותה'!$A$1:$E$8743,MATCH(F1253&amp;G1253,'שיפור תמותה'!$C$1:$C$8743,0),IF($B$9="זכר",4,5)),1),0)</f>
        <v>0</v>
      </c>
      <c r="Q1253">
        <f>IF($B$14,_xlfn.IFNA(INDEX('שיפור תמותה'!$A$1:$E$8743,MATCH(F1253&amp;G1253-1,'שיפור תמותה'!$C$1:$C$8743,0),IF($B$9="זכר",4,5)),1),0)</f>
        <v>0</v>
      </c>
      <c r="R1253">
        <f t="shared" si="478"/>
        <v>0</v>
      </c>
      <c r="S1253">
        <f t="shared" si="479"/>
        <v>0</v>
      </c>
      <c r="T1253">
        <f t="shared" si="492"/>
        <v>0</v>
      </c>
      <c r="U1253">
        <f t="shared" si="480"/>
        <v>0</v>
      </c>
      <c r="V1253">
        <f t="shared" si="481"/>
        <v>0</v>
      </c>
      <c r="W1253">
        <f t="shared" si="493"/>
        <v>0</v>
      </c>
      <c r="X1253">
        <f>IF($B$15,_xlfn.IFNA(INDEX(תמותה!$A$1:$E$121,MATCH(U1253,תמותה!$A$1:A$121,0),IF($B$11="זכר",2,4)),1),0)</f>
        <v>0</v>
      </c>
      <c r="Y1253">
        <f>IF($B$15,_xlfn.IFNA(INDEX('שיפור תמותה'!$A$1:$E$8743,MATCH(U1253&amp;V1253,'שיפור תמותה'!$C$1:$C$8743,0),IF($B$11="זכר",4,5)),1),0)</f>
        <v>0</v>
      </c>
      <c r="Z1253">
        <f>IF($B$15,_xlfn.IFNA(INDEX('שיפור תמותה'!$A$1:$E$8743,MATCH(U1253&amp;V1253-1,'שיפור תמותה'!$C$1:$C$8743,0),IF($B$11="זכר",4,5)),1),0)</f>
        <v>0</v>
      </c>
      <c r="AA1253">
        <f t="shared" si="482"/>
        <v>0</v>
      </c>
      <c r="AB1253">
        <f t="shared" si="494"/>
        <v>0</v>
      </c>
      <c r="AC1253">
        <f>IF($B$15,_xlfn.IFNA(INDEX(תמותה!$A$1:$E$121,MATCH(U1253,תמותה!$A$1:A$121,0),IF($B$11="זכר",3,5)),1),0)</f>
        <v>0</v>
      </c>
      <c r="AD1253">
        <f t="shared" si="483"/>
        <v>0</v>
      </c>
      <c r="AE1253">
        <f t="shared" si="484"/>
        <v>0</v>
      </c>
      <c r="AF1253">
        <f t="shared" si="495"/>
        <v>0</v>
      </c>
      <c r="AG1253">
        <f t="shared" si="496"/>
        <v>0</v>
      </c>
      <c r="AH1253">
        <f t="shared" si="497"/>
        <v>0</v>
      </c>
      <c r="AI1253">
        <f t="shared" si="498"/>
        <v>0</v>
      </c>
      <c r="AJ1253">
        <f t="shared" si="499"/>
        <v>0</v>
      </c>
    </row>
    <row r="1254" spans="5:36" x14ac:dyDescent="0.2">
      <c r="E1254">
        <f t="shared" si="485"/>
        <v>0</v>
      </c>
      <c r="F1254">
        <f t="shared" si="475"/>
        <v>0</v>
      </c>
      <c r="G1254">
        <f t="shared" si="476"/>
        <v>0</v>
      </c>
      <c r="H1254">
        <f t="shared" si="477"/>
        <v>0</v>
      </c>
      <c r="I1254">
        <f t="shared" si="486"/>
        <v>0</v>
      </c>
      <c r="J1254">
        <f t="shared" si="487"/>
        <v>0</v>
      </c>
      <c r="K1254">
        <f t="shared" si="488"/>
        <v>0</v>
      </c>
      <c r="L1254">
        <f t="shared" si="489"/>
        <v>0</v>
      </c>
      <c r="M1254">
        <f t="shared" si="490"/>
        <v>0</v>
      </c>
      <c r="N1254">
        <f t="shared" si="491"/>
        <v>0</v>
      </c>
      <c r="O1254">
        <f>IF($B$14,_xlfn.IFNA(INDEX(תמותה!$A$1:$E$121,MATCH(F1254,תמותה!$A$1:A$121,0),IF($B$9="זכר",2,4)),1),0)</f>
        <v>0</v>
      </c>
      <c r="P1254">
        <f>IF($B$14,_xlfn.IFNA(INDEX('שיפור תמותה'!$A$1:$E$8743,MATCH(F1254&amp;G1254,'שיפור תמותה'!$C$1:$C$8743,0),IF($B$9="זכר",4,5)),1),0)</f>
        <v>0</v>
      </c>
      <c r="Q1254">
        <f>IF($B$14,_xlfn.IFNA(INDEX('שיפור תמותה'!$A$1:$E$8743,MATCH(F1254&amp;G1254-1,'שיפור תמותה'!$C$1:$C$8743,0),IF($B$9="זכר",4,5)),1),0)</f>
        <v>0</v>
      </c>
      <c r="R1254">
        <f t="shared" si="478"/>
        <v>0</v>
      </c>
      <c r="S1254">
        <f t="shared" si="479"/>
        <v>0</v>
      </c>
      <c r="T1254">
        <f t="shared" si="492"/>
        <v>0</v>
      </c>
      <c r="U1254">
        <f t="shared" si="480"/>
        <v>0</v>
      </c>
      <c r="V1254">
        <f t="shared" si="481"/>
        <v>0</v>
      </c>
      <c r="W1254">
        <f t="shared" si="493"/>
        <v>0</v>
      </c>
      <c r="X1254">
        <f>IF($B$15,_xlfn.IFNA(INDEX(תמותה!$A$1:$E$121,MATCH(U1254,תמותה!$A$1:A$121,0),IF($B$11="זכר",2,4)),1),0)</f>
        <v>0</v>
      </c>
      <c r="Y1254">
        <f>IF($B$15,_xlfn.IFNA(INDEX('שיפור תמותה'!$A$1:$E$8743,MATCH(U1254&amp;V1254,'שיפור תמותה'!$C$1:$C$8743,0),IF($B$11="זכר",4,5)),1),0)</f>
        <v>0</v>
      </c>
      <c r="Z1254">
        <f>IF($B$15,_xlfn.IFNA(INDEX('שיפור תמותה'!$A$1:$E$8743,MATCH(U1254&amp;V1254-1,'שיפור תמותה'!$C$1:$C$8743,0),IF($B$11="זכר",4,5)),1),0)</f>
        <v>0</v>
      </c>
      <c r="AA1254">
        <f t="shared" si="482"/>
        <v>0</v>
      </c>
      <c r="AB1254">
        <f t="shared" si="494"/>
        <v>0</v>
      </c>
      <c r="AC1254">
        <f>IF($B$15,_xlfn.IFNA(INDEX(תמותה!$A$1:$E$121,MATCH(U1254,תמותה!$A$1:A$121,0),IF($B$11="זכר",3,5)),1),0)</f>
        <v>0</v>
      </c>
      <c r="AD1254">
        <f t="shared" si="483"/>
        <v>0</v>
      </c>
      <c r="AE1254">
        <f t="shared" si="484"/>
        <v>0</v>
      </c>
      <c r="AF1254">
        <f t="shared" si="495"/>
        <v>0</v>
      </c>
      <c r="AG1254">
        <f t="shared" si="496"/>
        <v>0</v>
      </c>
      <c r="AH1254">
        <f t="shared" si="497"/>
        <v>0</v>
      </c>
      <c r="AI1254">
        <f t="shared" si="498"/>
        <v>0</v>
      </c>
      <c r="AJ1254">
        <f t="shared" si="499"/>
        <v>0</v>
      </c>
    </row>
    <row r="1255" spans="5:36" x14ac:dyDescent="0.2">
      <c r="E1255">
        <f t="shared" si="485"/>
        <v>0</v>
      </c>
      <c r="F1255">
        <f t="shared" si="475"/>
        <v>0</v>
      </c>
      <c r="G1255">
        <f t="shared" si="476"/>
        <v>0</v>
      </c>
      <c r="H1255">
        <f t="shared" si="477"/>
        <v>0</v>
      </c>
      <c r="I1255">
        <f t="shared" si="486"/>
        <v>0</v>
      </c>
      <c r="J1255">
        <f t="shared" si="487"/>
        <v>0</v>
      </c>
      <c r="K1255">
        <f t="shared" si="488"/>
        <v>0</v>
      </c>
      <c r="L1255">
        <f t="shared" si="489"/>
        <v>0</v>
      </c>
      <c r="M1255">
        <f t="shared" si="490"/>
        <v>0</v>
      </c>
      <c r="N1255">
        <f t="shared" si="491"/>
        <v>0</v>
      </c>
      <c r="O1255">
        <f>IF($B$14,_xlfn.IFNA(INDEX(תמותה!$A$1:$E$121,MATCH(F1255,תמותה!$A$1:A$121,0),IF($B$9="זכר",2,4)),1),0)</f>
        <v>0</v>
      </c>
      <c r="P1255">
        <f>IF($B$14,_xlfn.IFNA(INDEX('שיפור תמותה'!$A$1:$E$8743,MATCH(F1255&amp;G1255,'שיפור תמותה'!$C$1:$C$8743,0),IF($B$9="זכר",4,5)),1),0)</f>
        <v>0</v>
      </c>
      <c r="Q1255">
        <f>IF($B$14,_xlfn.IFNA(INDEX('שיפור תמותה'!$A$1:$E$8743,MATCH(F1255&amp;G1255-1,'שיפור תמותה'!$C$1:$C$8743,0),IF($B$9="זכר",4,5)),1),0)</f>
        <v>0</v>
      </c>
      <c r="R1255">
        <f t="shared" si="478"/>
        <v>0</v>
      </c>
      <c r="S1255">
        <f t="shared" si="479"/>
        <v>0</v>
      </c>
      <c r="T1255">
        <f t="shared" si="492"/>
        <v>0</v>
      </c>
      <c r="U1255">
        <f t="shared" si="480"/>
        <v>0</v>
      </c>
      <c r="V1255">
        <f t="shared" si="481"/>
        <v>0</v>
      </c>
      <c r="W1255">
        <f t="shared" si="493"/>
        <v>0</v>
      </c>
      <c r="X1255">
        <f>IF($B$15,_xlfn.IFNA(INDEX(תמותה!$A$1:$E$121,MATCH(U1255,תמותה!$A$1:A$121,0),IF($B$11="זכר",2,4)),1),0)</f>
        <v>0</v>
      </c>
      <c r="Y1255">
        <f>IF($B$15,_xlfn.IFNA(INDEX('שיפור תמותה'!$A$1:$E$8743,MATCH(U1255&amp;V1255,'שיפור תמותה'!$C$1:$C$8743,0),IF($B$11="זכר",4,5)),1),0)</f>
        <v>0</v>
      </c>
      <c r="Z1255">
        <f>IF($B$15,_xlfn.IFNA(INDEX('שיפור תמותה'!$A$1:$E$8743,MATCH(U1255&amp;V1255-1,'שיפור תמותה'!$C$1:$C$8743,0),IF($B$11="זכר",4,5)),1),0)</f>
        <v>0</v>
      </c>
      <c r="AA1255">
        <f t="shared" si="482"/>
        <v>0</v>
      </c>
      <c r="AB1255">
        <f t="shared" si="494"/>
        <v>0</v>
      </c>
      <c r="AC1255">
        <f>IF($B$15,_xlfn.IFNA(INDEX(תמותה!$A$1:$E$121,MATCH(U1255,תמותה!$A$1:A$121,0),IF($B$11="זכר",3,5)),1),0)</f>
        <v>0</v>
      </c>
      <c r="AD1255">
        <f t="shared" si="483"/>
        <v>0</v>
      </c>
      <c r="AE1255">
        <f t="shared" si="484"/>
        <v>0</v>
      </c>
      <c r="AF1255">
        <f t="shared" si="495"/>
        <v>0</v>
      </c>
      <c r="AG1255">
        <f t="shared" si="496"/>
        <v>0</v>
      </c>
      <c r="AH1255">
        <f t="shared" si="497"/>
        <v>0</v>
      </c>
      <c r="AI1255">
        <f t="shared" si="498"/>
        <v>0</v>
      </c>
      <c r="AJ1255">
        <f t="shared" si="499"/>
        <v>0</v>
      </c>
    </row>
    <row r="1256" spans="5:36" x14ac:dyDescent="0.2">
      <c r="E1256">
        <f t="shared" si="485"/>
        <v>0</v>
      </c>
      <c r="F1256">
        <f t="shared" si="475"/>
        <v>0</v>
      </c>
      <c r="G1256">
        <f t="shared" si="476"/>
        <v>0</v>
      </c>
      <c r="H1256">
        <f t="shared" si="477"/>
        <v>0</v>
      </c>
      <c r="I1256">
        <f t="shared" si="486"/>
        <v>0</v>
      </c>
      <c r="J1256">
        <f t="shared" si="487"/>
        <v>0</v>
      </c>
      <c r="K1256">
        <f t="shared" si="488"/>
        <v>0</v>
      </c>
      <c r="L1256">
        <f t="shared" si="489"/>
        <v>0</v>
      </c>
      <c r="M1256">
        <f t="shared" si="490"/>
        <v>0</v>
      </c>
      <c r="N1256">
        <f t="shared" si="491"/>
        <v>0</v>
      </c>
      <c r="O1256">
        <f>IF($B$14,_xlfn.IFNA(INDEX(תמותה!$A$1:$E$121,MATCH(F1256,תמותה!$A$1:A$121,0),IF($B$9="זכר",2,4)),1),0)</f>
        <v>0</v>
      </c>
      <c r="P1256">
        <f>IF($B$14,_xlfn.IFNA(INDEX('שיפור תמותה'!$A$1:$E$8743,MATCH(F1256&amp;G1256,'שיפור תמותה'!$C$1:$C$8743,0),IF($B$9="זכר",4,5)),1),0)</f>
        <v>0</v>
      </c>
      <c r="Q1256">
        <f>IF($B$14,_xlfn.IFNA(INDEX('שיפור תמותה'!$A$1:$E$8743,MATCH(F1256&amp;G1256-1,'שיפור תמותה'!$C$1:$C$8743,0),IF($B$9="זכר",4,5)),1),0)</f>
        <v>0</v>
      </c>
      <c r="R1256">
        <f t="shared" si="478"/>
        <v>0</v>
      </c>
      <c r="S1256">
        <f t="shared" si="479"/>
        <v>0</v>
      </c>
      <c r="T1256">
        <f t="shared" si="492"/>
        <v>0</v>
      </c>
      <c r="U1256">
        <f t="shared" si="480"/>
        <v>0</v>
      </c>
      <c r="V1256">
        <f t="shared" si="481"/>
        <v>0</v>
      </c>
      <c r="W1256">
        <f t="shared" si="493"/>
        <v>0</v>
      </c>
      <c r="X1256">
        <f>IF($B$15,_xlfn.IFNA(INDEX(תמותה!$A$1:$E$121,MATCH(U1256,תמותה!$A$1:A$121,0),IF($B$11="זכר",2,4)),1),0)</f>
        <v>0</v>
      </c>
      <c r="Y1256">
        <f>IF($B$15,_xlfn.IFNA(INDEX('שיפור תמותה'!$A$1:$E$8743,MATCH(U1256&amp;V1256,'שיפור תמותה'!$C$1:$C$8743,0),IF($B$11="זכר",4,5)),1),0)</f>
        <v>0</v>
      </c>
      <c r="Z1256">
        <f>IF($B$15,_xlfn.IFNA(INDEX('שיפור תמותה'!$A$1:$E$8743,MATCH(U1256&amp;V1256-1,'שיפור תמותה'!$C$1:$C$8743,0),IF($B$11="זכר",4,5)),1),0)</f>
        <v>0</v>
      </c>
      <c r="AA1256">
        <f t="shared" si="482"/>
        <v>0</v>
      </c>
      <c r="AB1256">
        <f t="shared" si="494"/>
        <v>0</v>
      </c>
      <c r="AC1256">
        <f>IF($B$15,_xlfn.IFNA(INDEX(תמותה!$A$1:$E$121,MATCH(U1256,תמותה!$A$1:A$121,0),IF($B$11="זכר",3,5)),1),0)</f>
        <v>0</v>
      </c>
      <c r="AD1256">
        <f t="shared" si="483"/>
        <v>0</v>
      </c>
      <c r="AE1256">
        <f t="shared" si="484"/>
        <v>0</v>
      </c>
      <c r="AF1256">
        <f t="shared" si="495"/>
        <v>0</v>
      </c>
      <c r="AG1256">
        <f t="shared" si="496"/>
        <v>0</v>
      </c>
      <c r="AH1256">
        <f t="shared" si="497"/>
        <v>0</v>
      </c>
      <c r="AI1256">
        <f t="shared" si="498"/>
        <v>0</v>
      </c>
      <c r="AJ1256">
        <f t="shared" si="499"/>
        <v>0</v>
      </c>
    </row>
    <row r="1257" spans="5:36" x14ac:dyDescent="0.2">
      <c r="E1257">
        <f t="shared" si="485"/>
        <v>0</v>
      </c>
      <c r="F1257">
        <f t="shared" si="475"/>
        <v>0</v>
      </c>
      <c r="G1257">
        <f t="shared" si="476"/>
        <v>0</v>
      </c>
      <c r="H1257">
        <f t="shared" si="477"/>
        <v>0</v>
      </c>
      <c r="I1257">
        <f t="shared" si="486"/>
        <v>0</v>
      </c>
      <c r="J1257">
        <f t="shared" si="487"/>
        <v>0</v>
      </c>
      <c r="K1257">
        <f t="shared" si="488"/>
        <v>0</v>
      </c>
      <c r="L1257">
        <f t="shared" si="489"/>
        <v>0</v>
      </c>
      <c r="M1257">
        <f t="shared" si="490"/>
        <v>0</v>
      </c>
      <c r="N1257">
        <f t="shared" si="491"/>
        <v>0</v>
      </c>
      <c r="O1257">
        <f>IF($B$14,_xlfn.IFNA(INDEX(תמותה!$A$1:$E$121,MATCH(F1257,תמותה!$A$1:A$121,0),IF($B$9="זכר",2,4)),1),0)</f>
        <v>0</v>
      </c>
      <c r="P1257">
        <f>IF($B$14,_xlfn.IFNA(INDEX('שיפור תמותה'!$A$1:$E$8743,MATCH(F1257&amp;G1257,'שיפור תמותה'!$C$1:$C$8743,0),IF($B$9="זכר",4,5)),1),0)</f>
        <v>0</v>
      </c>
      <c r="Q1257">
        <f>IF($B$14,_xlfn.IFNA(INDEX('שיפור תמותה'!$A$1:$E$8743,MATCH(F1257&amp;G1257-1,'שיפור תמותה'!$C$1:$C$8743,0),IF($B$9="זכר",4,5)),1),0)</f>
        <v>0</v>
      </c>
      <c r="R1257">
        <f t="shared" si="478"/>
        <v>0</v>
      </c>
      <c r="S1257">
        <f t="shared" si="479"/>
        <v>0</v>
      </c>
      <c r="T1257">
        <f t="shared" si="492"/>
        <v>0</v>
      </c>
      <c r="U1257">
        <f t="shared" si="480"/>
        <v>0</v>
      </c>
      <c r="V1257">
        <f t="shared" si="481"/>
        <v>0</v>
      </c>
      <c r="W1257">
        <f t="shared" si="493"/>
        <v>0</v>
      </c>
      <c r="X1257">
        <f>IF($B$15,_xlfn.IFNA(INDEX(תמותה!$A$1:$E$121,MATCH(U1257,תמותה!$A$1:A$121,0),IF($B$11="זכר",2,4)),1),0)</f>
        <v>0</v>
      </c>
      <c r="Y1257">
        <f>IF($B$15,_xlfn.IFNA(INDEX('שיפור תמותה'!$A$1:$E$8743,MATCH(U1257&amp;V1257,'שיפור תמותה'!$C$1:$C$8743,0),IF($B$11="זכר",4,5)),1),0)</f>
        <v>0</v>
      </c>
      <c r="Z1257">
        <f>IF($B$15,_xlfn.IFNA(INDEX('שיפור תמותה'!$A$1:$E$8743,MATCH(U1257&amp;V1257-1,'שיפור תמותה'!$C$1:$C$8743,0),IF($B$11="זכר",4,5)),1),0)</f>
        <v>0</v>
      </c>
      <c r="AA1257">
        <f t="shared" si="482"/>
        <v>0</v>
      </c>
      <c r="AB1257">
        <f t="shared" si="494"/>
        <v>0</v>
      </c>
      <c r="AC1257">
        <f>IF($B$15,_xlfn.IFNA(INDEX(תמותה!$A$1:$E$121,MATCH(U1257,תמותה!$A$1:A$121,0),IF($B$11="זכר",3,5)),1),0)</f>
        <v>0</v>
      </c>
      <c r="AD1257">
        <f t="shared" si="483"/>
        <v>0</v>
      </c>
      <c r="AE1257">
        <f t="shared" si="484"/>
        <v>0</v>
      </c>
      <c r="AF1257">
        <f t="shared" si="495"/>
        <v>0</v>
      </c>
      <c r="AG1257">
        <f t="shared" si="496"/>
        <v>0</v>
      </c>
      <c r="AH1257">
        <f t="shared" si="497"/>
        <v>0</v>
      </c>
      <c r="AI1257">
        <f t="shared" si="498"/>
        <v>0</v>
      </c>
      <c r="AJ1257">
        <f t="shared" si="499"/>
        <v>0</v>
      </c>
    </row>
    <row r="1258" spans="5:36" x14ac:dyDescent="0.2">
      <c r="E1258">
        <f t="shared" si="485"/>
        <v>0</v>
      </c>
      <c r="F1258">
        <f t="shared" si="475"/>
        <v>0</v>
      </c>
      <c r="G1258">
        <f t="shared" si="476"/>
        <v>0</v>
      </c>
      <c r="H1258">
        <f t="shared" si="477"/>
        <v>0</v>
      </c>
      <c r="I1258">
        <f t="shared" si="486"/>
        <v>0</v>
      </c>
      <c r="J1258">
        <f t="shared" si="487"/>
        <v>0</v>
      </c>
      <c r="K1258">
        <f t="shared" si="488"/>
        <v>0</v>
      </c>
      <c r="L1258">
        <f t="shared" si="489"/>
        <v>0</v>
      </c>
      <c r="M1258">
        <f t="shared" si="490"/>
        <v>0</v>
      </c>
      <c r="N1258">
        <f t="shared" si="491"/>
        <v>0</v>
      </c>
      <c r="O1258">
        <f>IF($B$14,_xlfn.IFNA(INDEX(תמותה!$A$1:$E$121,MATCH(F1258,תמותה!$A$1:A$121,0),IF($B$9="זכר",2,4)),1),0)</f>
        <v>0</v>
      </c>
      <c r="P1258">
        <f>IF($B$14,_xlfn.IFNA(INDEX('שיפור תמותה'!$A$1:$E$8743,MATCH(F1258&amp;G1258,'שיפור תמותה'!$C$1:$C$8743,0),IF($B$9="זכר",4,5)),1),0)</f>
        <v>0</v>
      </c>
      <c r="Q1258">
        <f>IF($B$14,_xlfn.IFNA(INDEX('שיפור תמותה'!$A$1:$E$8743,MATCH(F1258&amp;G1258-1,'שיפור תמותה'!$C$1:$C$8743,0),IF($B$9="זכר",4,5)),1),0)</f>
        <v>0</v>
      </c>
      <c r="R1258">
        <f t="shared" si="478"/>
        <v>0</v>
      </c>
      <c r="S1258">
        <f t="shared" si="479"/>
        <v>0</v>
      </c>
      <c r="T1258">
        <f t="shared" si="492"/>
        <v>0</v>
      </c>
      <c r="U1258">
        <f t="shared" si="480"/>
        <v>0</v>
      </c>
      <c r="V1258">
        <f t="shared" si="481"/>
        <v>0</v>
      </c>
      <c r="W1258">
        <f t="shared" si="493"/>
        <v>0</v>
      </c>
      <c r="X1258">
        <f>IF($B$15,_xlfn.IFNA(INDEX(תמותה!$A$1:$E$121,MATCH(U1258,תמותה!$A$1:A$121,0),IF($B$11="זכר",2,4)),1),0)</f>
        <v>0</v>
      </c>
      <c r="Y1258">
        <f>IF($B$15,_xlfn.IFNA(INDEX('שיפור תמותה'!$A$1:$E$8743,MATCH(U1258&amp;V1258,'שיפור תמותה'!$C$1:$C$8743,0),IF($B$11="זכר",4,5)),1),0)</f>
        <v>0</v>
      </c>
      <c r="Z1258">
        <f>IF($B$15,_xlfn.IFNA(INDEX('שיפור תמותה'!$A$1:$E$8743,MATCH(U1258&amp;V1258-1,'שיפור תמותה'!$C$1:$C$8743,0),IF($B$11="זכר",4,5)),1),0)</f>
        <v>0</v>
      </c>
      <c r="AA1258">
        <f t="shared" si="482"/>
        <v>0</v>
      </c>
      <c r="AB1258">
        <f t="shared" si="494"/>
        <v>0</v>
      </c>
      <c r="AC1258">
        <f>IF($B$15,_xlfn.IFNA(INDEX(תמותה!$A$1:$E$121,MATCH(U1258,תמותה!$A$1:A$121,0),IF($B$11="זכר",3,5)),1),0)</f>
        <v>0</v>
      </c>
      <c r="AD1258">
        <f t="shared" si="483"/>
        <v>0</v>
      </c>
      <c r="AE1258">
        <f t="shared" si="484"/>
        <v>0</v>
      </c>
      <c r="AF1258">
        <f t="shared" si="495"/>
        <v>0</v>
      </c>
      <c r="AG1258">
        <f t="shared" si="496"/>
        <v>0</v>
      </c>
      <c r="AH1258">
        <f t="shared" si="497"/>
        <v>0</v>
      </c>
      <c r="AI1258">
        <f t="shared" si="498"/>
        <v>0</v>
      </c>
      <c r="AJ1258">
        <f t="shared" si="499"/>
        <v>0</v>
      </c>
    </row>
    <row r="1259" spans="5:36" x14ac:dyDescent="0.2">
      <c r="E1259">
        <f t="shared" si="485"/>
        <v>0</v>
      </c>
      <c r="F1259">
        <f t="shared" si="475"/>
        <v>0</v>
      </c>
      <c r="G1259">
        <f t="shared" si="476"/>
        <v>0</v>
      </c>
      <c r="H1259">
        <f t="shared" si="477"/>
        <v>0</v>
      </c>
      <c r="I1259">
        <f t="shared" si="486"/>
        <v>0</v>
      </c>
      <c r="J1259">
        <f t="shared" si="487"/>
        <v>0</v>
      </c>
      <c r="K1259">
        <f t="shared" si="488"/>
        <v>0</v>
      </c>
      <c r="L1259">
        <f t="shared" si="489"/>
        <v>0</v>
      </c>
      <c r="M1259">
        <f t="shared" si="490"/>
        <v>0</v>
      </c>
      <c r="N1259">
        <f t="shared" si="491"/>
        <v>0</v>
      </c>
      <c r="O1259">
        <f>IF($B$14,_xlfn.IFNA(INDEX(תמותה!$A$1:$E$121,MATCH(F1259,תמותה!$A$1:A$121,0),IF($B$9="זכר",2,4)),1),0)</f>
        <v>0</v>
      </c>
      <c r="P1259">
        <f>IF($B$14,_xlfn.IFNA(INDEX('שיפור תמותה'!$A$1:$E$8743,MATCH(F1259&amp;G1259,'שיפור תמותה'!$C$1:$C$8743,0),IF($B$9="זכר",4,5)),1),0)</f>
        <v>0</v>
      </c>
      <c r="Q1259">
        <f>IF($B$14,_xlfn.IFNA(INDEX('שיפור תמותה'!$A$1:$E$8743,MATCH(F1259&amp;G1259-1,'שיפור תמותה'!$C$1:$C$8743,0),IF($B$9="זכר",4,5)),1),0)</f>
        <v>0</v>
      </c>
      <c r="R1259">
        <f t="shared" si="478"/>
        <v>0</v>
      </c>
      <c r="S1259">
        <f t="shared" si="479"/>
        <v>0</v>
      </c>
      <c r="T1259">
        <f t="shared" si="492"/>
        <v>0</v>
      </c>
      <c r="U1259">
        <f t="shared" si="480"/>
        <v>0</v>
      </c>
      <c r="V1259">
        <f t="shared" si="481"/>
        <v>0</v>
      </c>
      <c r="W1259">
        <f t="shared" si="493"/>
        <v>0</v>
      </c>
      <c r="X1259">
        <f>IF($B$15,_xlfn.IFNA(INDEX(תמותה!$A$1:$E$121,MATCH(U1259,תמותה!$A$1:A$121,0),IF($B$11="זכר",2,4)),1),0)</f>
        <v>0</v>
      </c>
      <c r="Y1259">
        <f>IF($B$15,_xlfn.IFNA(INDEX('שיפור תמותה'!$A$1:$E$8743,MATCH(U1259&amp;V1259,'שיפור תמותה'!$C$1:$C$8743,0),IF($B$11="זכר",4,5)),1),0)</f>
        <v>0</v>
      </c>
      <c r="Z1259">
        <f>IF($B$15,_xlfn.IFNA(INDEX('שיפור תמותה'!$A$1:$E$8743,MATCH(U1259&amp;V1259-1,'שיפור תמותה'!$C$1:$C$8743,0),IF($B$11="זכר",4,5)),1),0)</f>
        <v>0</v>
      </c>
      <c r="AA1259">
        <f t="shared" si="482"/>
        <v>0</v>
      </c>
      <c r="AB1259">
        <f t="shared" si="494"/>
        <v>0</v>
      </c>
      <c r="AC1259">
        <f>IF($B$15,_xlfn.IFNA(INDEX(תמותה!$A$1:$E$121,MATCH(U1259,תמותה!$A$1:A$121,0),IF($B$11="זכר",3,5)),1),0)</f>
        <v>0</v>
      </c>
      <c r="AD1259">
        <f t="shared" si="483"/>
        <v>0</v>
      </c>
      <c r="AE1259">
        <f t="shared" si="484"/>
        <v>0</v>
      </c>
      <c r="AF1259">
        <f t="shared" si="495"/>
        <v>0</v>
      </c>
      <c r="AG1259">
        <f t="shared" si="496"/>
        <v>0</v>
      </c>
      <c r="AH1259">
        <f t="shared" si="497"/>
        <v>0</v>
      </c>
      <c r="AI1259">
        <f t="shared" si="498"/>
        <v>0</v>
      </c>
      <c r="AJ1259">
        <f t="shared" si="499"/>
        <v>0</v>
      </c>
    </row>
    <row r="1260" spans="5:36" x14ac:dyDescent="0.2">
      <c r="E1260">
        <f t="shared" si="485"/>
        <v>0</v>
      </c>
      <c r="F1260">
        <f t="shared" si="475"/>
        <v>0</v>
      </c>
      <c r="G1260">
        <f t="shared" si="476"/>
        <v>0</v>
      </c>
      <c r="H1260">
        <f t="shared" si="477"/>
        <v>0</v>
      </c>
      <c r="I1260">
        <f t="shared" si="486"/>
        <v>0</v>
      </c>
      <c r="J1260">
        <f t="shared" si="487"/>
        <v>0</v>
      </c>
      <c r="K1260">
        <f t="shared" si="488"/>
        <v>0</v>
      </c>
      <c r="L1260">
        <f t="shared" si="489"/>
        <v>0</v>
      </c>
      <c r="M1260">
        <f t="shared" si="490"/>
        <v>0</v>
      </c>
      <c r="N1260">
        <f t="shared" si="491"/>
        <v>0</v>
      </c>
      <c r="O1260">
        <f>IF($B$14,_xlfn.IFNA(INDEX(תמותה!$A$1:$E$121,MATCH(F1260,תמותה!$A$1:A$121,0),IF($B$9="זכר",2,4)),1),0)</f>
        <v>0</v>
      </c>
      <c r="P1260">
        <f>IF($B$14,_xlfn.IFNA(INDEX('שיפור תמותה'!$A$1:$E$8743,MATCH(F1260&amp;G1260,'שיפור תמותה'!$C$1:$C$8743,0),IF($B$9="זכר",4,5)),1),0)</f>
        <v>0</v>
      </c>
      <c r="Q1260">
        <f>IF($B$14,_xlfn.IFNA(INDEX('שיפור תמותה'!$A$1:$E$8743,MATCH(F1260&amp;G1260-1,'שיפור תמותה'!$C$1:$C$8743,0),IF($B$9="זכר",4,5)),1),0)</f>
        <v>0</v>
      </c>
      <c r="R1260">
        <f t="shared" si="478"/>
        <v>0</v>
      </c>
      <c r="S1260">
        <f t="shared" si="479"/>
        <v>0</v>
      </c>
      <c r="T1260">
        <f t="shared" si="492"/>
        <v>0</v>
      </c>
      <c r="U1260">
        <f t="shared" si="480"/>
        <v>0</v>
      </c>
      <c r="V1260">
        <f t="shared" si="481"/>
        <v>0</v>
      </c>
      <c r="W1260">
        <f t="shared" si="493"/>
        <v>0</v>
      </c>
      <c r="X1260">
        <f>IF($B$15,_xlfn.IFNA(INDEX(תמותה!$A$1:$E$121,MATCH(U1260,תמותה!$A$1:A$121,0),IF($B$11="זכר",2,4)),1),0)</f>
        <v>0</v>
      </c>
      <c r="Y1260">
        <f>IF($B$15,_xlfn.IFNA(INDEX('שיפור תמותה'!$A$1:$E$8743,MATCH(U1260&amp;V1260,'שיפור תמותה'!$C$1:$C$8743,0),IF($B$11="זכר",4,5)),1),0)</f>
        <v>0</v>
      </c>
      <c r="Z1260">
        <f>IF($B$15,_xlfn.IFNA(INDEX('שיפור תמותה'!$A$1:$E$8743,MATCH(U1260&amp;V1260-1,'שיפור תמותה'!$C$1:$C$8743,0),IF($B$11="זכר",4,5)),1),0)</f>
        <v>0</v>
      </c>
      <c r="AA1260">
        <f t="shared" si="482"/>
        <v>0</v>
      </c>
      <c r="AB1260">
        <f t="shared" si="494"/>
        <v>0</v>
      </c>
      <c r="AC1260">
        <f>IF($B$15,_xlfn.IFNA(INDEX(תמותה!$A$1:$E$121,MATCH(U1260,תמותה!$A$1:A$121,0),IF($B$11="זכר",3,5)),1),0)</f>
        <v>0</v>
      </c>
      <c r="AD1260">
        <f t="shared" si="483"/>
        <v>0</v>
      </c>
      <c r="AE1260">
        <f t="shared" si="484"/>
        <v>0</v>
      </c>
      <c r="AF1260">
        <f t="shared" si="495"/>
        <v>0</v>
      </c>
      <c r="AG1260">
        <f t="shared" si="496"/>
        <v>0</v>
      </c>
      <c r="AH1260">
        <f t="shared" si="497"/>
        <v>0</v>
      </c>
      <c r="AI1260">
        <f t="shared" si="498"/>
        <v>0</v>
      </c>
      <c r="AJ1260">
        <f t="shared" si="499"/>
        <v>0</v>
      </c>
    </row>
    <row r="1261" spans="5:36" x14ac:dyDescent="0.2">
      <c r="E1261">
        <f t="shared" si="485"/>
        <v>0</v>
      </c>
      <c r="F1261">
        <f t="shared" si="475"/>
        <v>0</v>
      </c>
      <c r="G1261">
        <f t="shared" si="476"/>
        <v>0</v>
      </c>
      <c r="H1261">
        <f t="shared" si="477"/>
        <v>0</v>
      </c>
      <c r="I1261">
        <f t="shared" si="486"/>
        <v>0</v>
      </c>
      <c r="J1261">
        <f t="shared" si="487"/>
        <v>0</v>
      </c>
      <c r="K1261">
        <f t="shared" si="488"/>
        <v>0</v>
      </c>
      <c r="L1261">
        <f t="shared" si="489"/>
        <v>0</v>
      </c>
      <c r="M1261">
        <f t="shared" si="490"/>
        <v>0</v>
      </c>
      <c r="N1261">
        <f t="shared" si="491"/>
        <v>0</v>
      </c>
      <c r="O1261">
        <f>IF($B$14,_xlfn.IFNA(INDEX(תמותה!$A$1:$E$121,MATCH(F1261,תמותה!$A$1:A$121,0),IF($B$9="זכר",2,4)),1),0)</f>
        <v>0</v>
      </c>
      <c r="P1261">
        <f>IF($B$14,_xlfn.IFNA(INDEX('שיפור תמותה'!$A$1:$E$8743,MATCH(F1261&amp;G1261,'שיפור תמותה'!$C$1:$C$8743,0),IF($B$9="זכר",4,5)),1),0)</f>
        <v>0</v>
      </c>
      <c r="Q1261">
        <f>IF($B$14,_xlfn.IFNA(INDEX('שיפור תמותה'!$A$1:$E$8743,MATCH(F1261&amp;G1261-1,'שיפור תמותה'!$C$1:$C$8743,0),IF($B$9="זכר",4,5)),1),0)</f>
        <v>0</v>
      </c>
      <c r="R1261">
        <f t="shared" si="478"/>
        <v>0</v>
      </c>
      <c r="S1261">
        <f t="shared" si="479"/>
        <v>0</v>
      </c>
      <c r="T1261">
        <f t="shared" si="492"/>
        <v>0</v>
      </c>
      <c r="U1261">
        <f t="shared" si="480"/>
        <v>0</v>
      </c>
      <c r="V1261">
        <f t="shared" si="481"/>
        <v>0</v>
      </c>
      <c r="W1261">
        <f t="shared" si="493"/>
        <v>0</v>
      </c>
      <c r="X1261">
        <f>IF($B$15,_xlfn.IFNA(INDEX(תמותה!$A$1:$E$121,MATCH(U1261,תמותה!$A$1:A$121,0),IF($B$11="זכר",2,4)),1),0)</f>
        <v>0</v>
      </c>
      <c r="Y1261">
        <f>IF($B$15,_xlfn.IFNA(INDEX('שיפור תמותה'!$A$1:$E$8743,MATCH(U1261&amp;V1261,'שיפור תמותה'!$C$1:$C$8743,0),IF($B$11="זכר",4,5)),1),0)</f>
        <v>0</v>
      </c>
      <c r="Z1261">
        <f>IF($B$15,_xlfn.IFNA(INDEX('שיפור תמותה'!$A$1:$E$8743,MATCH(U1261&amp;V1261-1,'שיפור תמותה'!$C$1:$C$8743,0),IF($B$11="זכר",4,5)),1),0)</f>
        <v>0</v>
      </c>
      <c r="AA1261">
        <f t="shared" si="482"/>
        <v>0</v>
      </c>
      <c r="AB1261">
        <f t="shared" si="494"/>
        <v>0</v>
      </c>
      <c r="AC1261">
        <f>IF($B$15,_xlfn.IFNA(INDEX(תמותה!$A$1:$E$121,MATCH(U1261,תמותה!$A$1:A$121,0),IF($B$11="זכר",3,5)),1),0)</f>
        <v>0</v>
      </c>
      <c r="AD1261">
        <f t="shared" si="483"/>
        <v>0</v>
      </c>
      <c r="AE1261">
        <f t="shared" si="484"/>
        <v>0</v>
      </c>
      <c r="AF1261">
        <f t="shared" si="495"/>
        <v>0</v>
      </c>
      <c r="AG1261">
        <f t="shared" si="496"/>
        <v>0</v>
      </c>
      <c r="AH1261">
        <f t="shared" si="497"/>
        <v>0</v>
      </c>
      <c r="AI1261">
        <f t="shared" si="498"/>
        <v>0</v>
      </c>
      <c r="AJ1261">
        <f t="shared" si="499"/>
        <v>0</v>
      </c>
    </row>
    <row r="1262" spans="5:36" x14ac:dyDescent="0.2">
      <c r="E1262">
        <f t="shared" si="485"/>
        <v>0</v>
      </c>
      <c r="F1262">
        <f t="shared" si="475"/>
        <v>0</v>
      </c>
      <c r="G1262">
        <f t="shared" si="476"/>
        <v>0</v>
      </c>
      <c r="H1262">
        <f t="shared" si="477"/>
        <v>0</v>
      </c>
      <c r="I1262">
        <f t="shared" si="486"/>
        <v>0</v>
      </c>
      <c r="J1262">
        <f t="shared" si="487"/>
        <v>0</v>
      </c>
      <c r="K1262">
        <f t="shared" si="488"/>
        <v>0</v>
      </c>
      <c r="L1262">
        <f t="shared" si="489"/>
        <v>0</v>
      </c>
      <c r="M1262">
        <f t="shared" si="490"/>
        <v>0</v>
      </c>
      <c r="N1262">
        <f t="shared" si="491"/>
        <v>0</v>
      </c>
      <c r="O1262">
        <f>IF($B$14,_xlfn.IFNA(INDEX(תמותה!$A$1:$E$121,MATCH(F1262,תמותה!$A$1:A$121,0),IF($B$9="זכר",2,4)),1),0)</f>
        <v>0</v>
      </c>
      <c r="P1262">
        <f>IF($B$14,_xlfn.IFNA(INDEX('שיפור תמותה'!$A$1:$E$8743,MATCH(F1262&amp;G1262,'שיפור תמותה'!$C$1:$C$8743,0),IF($B$9="זכר",4,5)),1),0)</f>
        <v>0</v>
      </c>
      <c r="Q1262">
        <f>IF($B$14,_xlfn.IFNA(INDEX('שיפור תמותה'!$A$1:$E$8743,MATCH(F1262&amp;G1262-1,'שיפור תמותה'!$C$1:$C$8743,0),IF($B$9="זכר",4,5)),1),0)</f>
        <v>0</v>
      </c>
      <c r="R1262">
        <f t="shared" si="478"/>
        <v>0</v>
      </c>
      <c r="S1262">
        <f t="shared" si="479"/>
        <v>0</v>
      </c>
      <c r="T1262">
        <f t="shared" si="492"/>
        <v>0</v>
      </c>
      <c r="U1262">
        <f t="shared" si="480"/>
        <v>0</v>
      </c>
      <c r="V1262">
        <f t="shared" si="481"/>
        <v>0</v>
      </c>
      <c r="W1262">
        <f t="shared" si="493"/>
        <v>0</v>
      </c>
      <c r="X1262">
        <f>IF($B$15,_xlfn.IFNA(INDEX(תמותה!$A$1:$E$121,MATCH(U1262,תמותה!$A$1:A$121,0),IF($B$11="זכר",2,4)),1),0)</f>
        <v>0</v>
      </c>
      <c r="Y1262">
        <f>IF($B$15,_xlfn.IFNA(INDEX('שיפור תמותה'!$A$1:$E$8743,MATCH(U1262&amp;V1262,'שיפור תמותה'!$C$1:$C$8743,0),IF($B$11="זכר",4,5)),1),0)</f>
        <v>0</v>
      </c>
      <c r="Z1262">
        <f>IF($B$15,_xlfn.IFNA(INDEX('שיפור תמותה'!$A$1:$E$8743,MATCH(U1262&amp;V1262-1,'שיפור תמותה'!$C$1:$C$8743,0),IF($B$11="זכר",4,5)),1),0)</f>
        <v>0</v>
      </c>
      <c r="AA1262">
        <f t="shared" si="482"/>
        <v>0</v>
      </c>
      <c r="AB1262">
        <f t="shared" si="494"/>
        <v>0</v>
      </c>
      <c r="AC1262">
        <f>IF($B$15,_xlfn.IFNA(INDEX(תמותה!$A$1:$E$121,MATCH(U1262,תמותה!$A$1:A$121,0),IF($B$11="זכר",3,5)),1),0)</f>
        <v>0</v>
      </c>
      <c r="AD1262">
        <f t="shared" si="483"/>
        <v>0</v>
      </c>
      <c r="AE1262">
        <f t="shared" si="484"/>
        <v>0</v>
      </c>
      <c r="AF1262">
        <f t="shared" si="495"/>
        <v>0</v>
      </c>
      <c r="AG1262">
        <f t="shared" si="496"/>
        <v>0</v>
      </c>
      <c r="AH1262">
        <f t="shared" si="497"/>
        <v>0</v>
      </c>
      <c r="AI1262">
        <f t="shared" si="498"/>
        <v>0</v>
      </c>
      <c r="AJ1262">
        <f t="shared" si="499"/>
        <v>0</v>
      </c>
    </row>
    <row r="1263" spans="5:36" x14ac:dyDescent="0.2">
      <c r="E1263">
        <f t="shared" si="485"/>
        <v>0</v>
      </c>
      <c r="F1263">
        <f t="shared" si="475"/>
        <v>0</v>
      </c>
      <c r="G1263">
        <f t="shared" si="476"/>
        <v>0</v>
      </c>
      <c r="H1263">
        <f t="shared" si="477"/>
        <v>0</v>
      </c>
      <c r="I1263">
        <f t="shared" si="486"/>
        <v>0</v>
      </c>
      <c r="J1263">
        <f t="shared" si="487"/>
        <v>0</v>
      </c>
      <c r="K1263">
        <f t="shared" si="488"/>
        <v>0</v>
      </c>
      <c r="L1263">
        <f t="shared" si="489"/>
        <v>0</v>
      </c>
      <c r="M1263">
        <f t="shared" si="490"/>
        <v>0</v>
      </c>
      <c r="N1263">
        <f t="shared" si="491"/>
        <v>0</v>
      </c>
      <c r="O1263">
        <f>IF($B$14,_xlfn.IFNA(INDEX(תמותה!$A$1:$E$121,MATCH(F1263,תמותה!$A$1:A$121,0),IF($B$9="זכר",2,4)),1),0)</f>
        <v>0</v>
      </c>
      <c r="P1263">
        <f>IF($B$14,_xlfn.IFNA(INDEX('שיפור תמותה'!$A$1:$E$8743,MATCH(F1263&amp;G1263,'שיפור תמותה'!$C$1:$C$8743,0),IF($B$9="זכר",4,5)),1),0)</f>
        <v>0</v>
      </c>
      <c r="Q1263">
        <f>IF($B$14,_xlfn.IFNA(INDEX('שיפור תמותה'!$A$1:$E$8743,MATCH(F1263&amp;G1263-1,'שיפור תמותה'!$C$1:$C$8743,0),IF($B$9="זכר",4,5)),1),0)</f>
        <v>0</v>
      </c>
      <c r="R1263">
        <f t="shared" si="478"/>
        <v>0</v>
      </c>
      <c r="S1263">
        <f t="shared" si="479"/>
        <v>0</v>
      </c>
      <c r="T1263">
        <f t="shared" si="492"/>
        <v>0</v>
      </c>
      <c r="U1263">
        <f t="shared" si="480"/>
        <v>0</v>
      </c>
      <c r="V1263">
        <f t="shared" si="481"/>
        <v>0</v>
      </c>
      <c r="W1263">
        <f t="shared" si="493"/>
        <v>0</v>
      </c>
      <c r="X1263">
        <f>IF($B$15,_xlfn.IFNA(INDEX(תמותה!$A$1:$E$121,MATCH(U1263,תמותה!$A$1:A$121,0),IF($B$11="זכר",2,4)),1),0)</f>
        <v>0</v>
      </c>
      <c r="Y1263">
        <f>IF($B$15,_xlfn.IFNA(INDEX('שיפור תמותה'!$A$1:$E$8743,MATCH(U1263&amp;V1263,'שיפור תמותה'!$C$1:$C$8743,0),IF($B$11="זכר",4,5)),1),0)</f>
        <v>0</v>
      </c>
      <c r="Z1263">
        <f>IF($B$15,_xlfn.IFNA(INDEX('שיפור תמותה'!$A$1:$E$8743,MATCH(U1263&amp;V1263-1,'שיפור תמותה'!$C$1:$C$8743,0),IF($B$11="זכר",4,5)),1),0)</f>
        <v>0</v>
      </c>
      <c r="AA1263">
        <f t="shared" si="482"/>
        <v>0</v>
      </c>
      <c r="AB1263">
        <f t="shared" si="494"/>
        <v>0</v>
      </c>
      <c r="AC1263">
        <f>IF($B$15,_xlfn.IFNA(INDEX(תמותה!$A$1:$E$121,MATCH(U1263,תמותה!$A$1:A$121,0),IF($B$11="זכר",3,5)),1),0)</f>
        <v>0</v>
      </c>
      <c r="AD1263">
        <f t="shared" si="483"/>
        <v>0</v>
      </c>
      <c r="AE1263">
        <f t="shared" si="484"/>
        <v>0</v>
      </c>
      <c r="AF1263">
        <f t="shared" si="495"/>
        <v>0</v>
      </c>
      <c r="AG1263">
        <f t="shared" si="496"/>
        <v>0</v>
      </c>
      <c r="AH1263">
        <f t="shared" si="497"/>
        <v>0</v>
      </c>
      <c r="AI1263">
        <f t="shared" si="498"/>
        <v>0</v>
      </c>
      <c r="AJ1263">
        <f t="shared" si="499"/>
        <v>0</v>
      </c>
    </row>
    <row r="1264" spans="5:36" x14ac:dyDescent="0.2">
      <c r="E1264">
        <f t="shared" si="485"/>
        <v>0</v>
      </c>
      <c r="F1264">
        <f t="shared" si="475"/>
        <v>0</v>
      </c>
      <c r="G1264">
        <f t="shared" si="476"/>
        <v>0</v>
      </c>
      <c r="H1264">
        <f t="shared" si="477"/>
        <v>0</v>
      </c>
      <c r="I1264">
        <f t="shared" si="486"/>
        <v>0</v>
      </c>
      <c r="J1264">
        <f t="shared" si="487"/>
        <v>0</v>
      </c>
      <c r="K1264">
        <f t="shared" si="488"/>
        <v>0</v>
      </c>
      <c r="L1264">
        <f t="shared" si="489"/>
        <v>0</v>
      </c>
      <c r="M1264">
        <f t="shared" si="490"/>
        <v>0</v>
      </c>
      <c r="N1264">
        <f t="shared" si="491"/>
        <v>0</v>
      </c>
      <c r="O1264">
        <f>IF($B$14,_xlfn.IFNA(INDEX(תמותה!$A$1:$E$121,MATCH(F1264,תמותה!$A$1:A$121,0),IF($B$9="זכר",2,4)),1),0)</f>
        <v>0</v>
      </c>
      <c r="P1264">
        <f>IF($B$14,_xlfn.IFNA(INDEX('שיפור תמותה'!$A$1:$E$8743,MATCH(F1264&amp;G1264,'שיפור תמותה'!$C$1:$C$8743,0),IF($B$9="זכר",4,5)),1),0)</f>
        <v>0</v>
      </c>
      <c r="Q1264">
        <f>IF($B$14,_xlfn.IFNA(INDEX('שיפור תמותה'!$A$1:$E$8743,MATCH(F1264&amp;G1264-1,'שיפור תמותה'!$C$1:$C$8743,0),IF($B$9="זכר",4,5)),1),0)</f>
        <v>0</v>
      </c>
      <c r="R1264">
        <f t="shared" si="478"/>
        <v>0</v>
      </c>
      <c r="S1264">
        <f t="shared" si="479"/>
        <v>0</v>
      </c>
      <c r="T1264">
        <f t="shared" si="492"/>
        <v>0</v>
      </c>
      <c r="U1264">
        <f t="shared" si="480"/>
        <v>0</v>
      </c>
      <c r="V1264">
        <f t="shared" si="481"/>
        <v>0</v>
      </c>
      <c r="W1264">
        <f t="shared" si="493"/>
        <v>0</v>
      </c>
      <c r="X1264">
        <f>IF($B$15,_xlfn.IFNA(INDEX(תמותה!$A$1:$E$121,MATCH(U1264,תמותה!$A$1:A$121,0),IF($B$11="זכר",2,4)),1),0)</f>
        <v>0</v>
      </c>
      <c r="Y1264">
        <f>IF($B$15,_xlfn.IFNA(INDEX('שיפור תמותה'!$A$1:$E$8743,MATCH(U1264&amp;V1264,'שיפור תמותה'!$C$1:$C$8743,0),IF($B$11="זכר",4,5)),1),0)</f>
        <v>0</v>
      </c>
      <c r="Z1264">
        <f>IF($B$15,_xlfn.IFNA(INDEX('שיפור תמותה'!$A$1:$E$8743,MATCH(U1264&amp;V1264-1,'שיפור תמותה'!$C$1:$C$8743,0),IF($B$11="זכר",4,5)),1),0)</f>
        <v>0</v>
      </c>
      <c r="AA1264">
        <f t="shared" si="482"/>
        <v>0</v>
      </c>
      <c r="AB1264">
        <f t="shared" si="494"/>
        <v>0</v>
      </c>
      <c r="AC1264">
        <f>IF($B$15,_xlfn.IFNA(INDEX(תמותה!$A$1:$E$121,MATCH(U1264,תמותה!$A$1:A$121,0),IF($B$11="זכר",3,5)),1),0)</f>
        <v>0</v>
      </c>
      <c r="AD1264">
        <f t="shared" si="483"/>
        <v>0</v>
      </c>
      <c r="AE1264">
        <f t="shared" si="484"/>
        <v>0</v>
      </c>
      <c r="AF1264">
        <f t="shared" si="495"/>
        <v>0</v>
      </c>
      <c r="AG1264">
        <f t="shared" si="496"/>
        <v>0</v>
      </c>
      <c r="AH1264">
        <f t="shared" si="497"/>
        <v>0</v>
      </c>
      <c r="AI1264">
        <f t="shared" si="498"/>
        <v>0</v>
      </c>
      <c r="AJ1264">
        <f t="shared" si="499"/>
        <v>0</v>
      </c>
    </row>
    <row r="1265" spans="5:36" x14ac:dyDescent="0.2">
      <c r="E1265">
        <f t="shared" si="485"/>
        <v>0</v>
      </c>
      <c r="F1265">
        <f t="shared" si="475"/>
        <v>0</v>
      </c>
      <c r="G1265">
        <f t="shared" si="476"/>
        <v>0</v>
      </c>
      <c r="H1265">
        <f t="shared" si="477"/>
        <v>0</v>
      </c>
      <c r="I1265">
        <f t="shared" si="486"/>
        <v>0</v>
      </c>
      <c r="J1265">
        <f t="shared" si="487"/>
        <v>0</v>
      </c>
      <c r="K1265">
        <f t="shared" si="488"/>
        <v>0</v>
      </c>
      <c r="L1265">
        <f t="shared" si="489"/>
        <v>0</v>
      </c>
      <c r="M1265">
        <f t="shared" si="490"/>
        <v>0</v>
      </c>
      <c r="N1265">
        <f t="shared" si="491"/>
        <v>0</v>
      </c>
      <c r="O1265">
        <f>IF($B$14,_xlfn.IFNA(INDEX(תמותה!$A$1:$E$121,MATCH(F1265,תמותה!$A$1:A$121,0),IF($B$9="זכר",2,4)),1),0)</f>
        <v>0</v>
      </c>
      <c r="P1265">
        <f>IF($B$14,_xlfn.IFNA(INDEX('שיפור תמותה'!$A$1:$E$8743,MATCH(F1265&amp;G1265,'שיפור תמותה'!$C$1:$C$8743,0),IF($B$9="זכר",4,5)),1),0)</f>
        <v>0</v>
      </c>
      <c r="Q1265">
        <f>IF($B$14,_xlfn.IFNA(INDEX('שיפור תמותה'!$A$1:$E$8743,MATCH(F1265&amp;G1265-1,'שיפור תמותה'!$C$1:$C$8743,0),IF($B$9="זכר",4,5)),1),0)</f>
        <v>0</v>
      </c>
      <c r="R1265">
        <f t="shared" si="478"/>
        <v>0</v>
      </c>
      <c r="S1265">
        <f t="shared" si="479"/>
        <v>0</v>
      </c>
      <c r="T1265">
        <f t="shared" si="492"/>
        <v>0</v>
      </c>
      <c r="U1265">
        <f t="shared" si="480"/>
        <v>0</v>
      </c>
      <c r="V1265">
        <f t="shared" si="481"/>
        <v>0</v>
      </c>
      <c r="W1265">
        <f t="shared" si="493"/>
        <v>0</v>
      </c>
      <c r="X1265">
        <f>IF($B$15,_xlfn.IFNA(INDEX(תמותה!$A$1:$E$121,MATCH(U1265,תמותה!$A$1:A$121,0),IF($B$11="זכר",2,4)),1),0)</f>
        <v>0</v>
      </c>
      <c r="Y1265">
        <f>IF($B$15,_xlfn.IFNA(INDEX('שיפור תמותה'!$A$1:$E$8743,MATCH(U1265&amp;V1265,'שיפור תמותה'!$C$1:$C$8743,0),IF($B$11="זכר",4,5)),1),0)</f>
        <v>0</v>
      </c>
      <c r="Z1265">
        <f>IF($B$15,_xlfn.IFNA(INDEX('שיפור תמותה'!$A$1:$E$8743,MATCH(U1265&amp;V1265-1,'שיפור תמותה'!$C$1:$C$8743,0),IF($B$11="זכר",4,5)),1),0)</f>
        <v>0</v>
      </c>
      <c r="AA1265">
        <f t="shared" si="482"/>
        <v>0</v>
      </c>
      <c r="AB1265">
        <f t="shared" si="494"/>
        <v>0</v>
      </c>
      <c r="AC1265">
        <f>IF($B$15,_xlfn.IFNA(INDEX(תמותה!$A$1:$E$121,MATCH(U1265,תמותה!$A$1:A$121,0),IF($B$11="זכר",3,5)),1),0)</f>
        <v>0</v>
      </c>
      <c r="AD1265">
        <f t="shared" si="483"/>
        <v>0</v>
      </c>
      <c r="AE1265">
        <f t="shared" si="484"/>
        <v>0</v>
      </c>
      <c r="AF1265">
        <f t="shared" si="495"/>
        <v>0</v>
      </c>
      <c r="AG1265">
        <f t="shared" si="496"/>
        <v>0</v>
      </c>
      <c r="AH1265">
        <f t="shared" si="497"/>
        <v>0</v>
      </c>
      <c r="AI1265">
        <f t="shared" si="498"/>
        <v>0</v>
      </c>
      <c r="AJ1265">
        <f t="shared" si="499"/>
        <v>0</v>
      </c>
    </row>
    <row r="1266" spans="5:36" x14ac:dyDescent="0.2">
      <c r="E1266">
        <f t="shared" si="485"/>
        <v>0</v>
      </c>
      <c r="F1266">
        <f t="shared" si="475"/>
        <v>0</v>
      </c>
      <c r="G1266">
        <f t="shared" si="476"/>
        <v>0</v>
      </c>
      <c r="H1266">
        <f t="shared" si="477"/>
        <v>0</v>
      </c>
      <c r="I1266">
        <f t="shared" si="486"/>
        <v>0</v>
      </c>
      <c r="J1266">
        <f t="shared" si="487"/>
        <v>0</v>
      </c>
      <c r="K1266">
        <f t="shared" si="488"/>
        <v>0</v>
      </c>
      <c r="L1266">
        <f t="shared" si="489"/>
        <v>0</v>
      </c>
      <c r="M1266">
        <f t="shared" si="490"/>
        <v>0</v>
      </c>
      <c r="N1266">
        <f t="shared" si="491"/>
        <v>0</v>
      </c>
      <c r="O1266">
        <f>IF($B$14,_xlfn.IFNA(INDEX(תמותה!$A$1:$E$121,MATCH(F1266,תמותה!$A$1:A$121,0),IF($B$9="זכר",2,4)),1),0)</f>
        <v>0</v>
      </c>
      <c r="P1266">
        <f>IF($B$14,_xlfn.IFNA(INDEX('שיפור תמותה'!$A$1:$E$8743,MATCH(F1266&amp;G1266,'שיפור תמותה'!$C$1:$C$8743,0),IF($B$9="זכר",4,5)),1),0)</f>
        <v>0</v>
      </c>
      <c r="Q1266">
        <f>IF($B$14,_xlfn.IFNA(INDEX('שיפור תמותה'!$A$1:$E$8743,MATCH(F1266&amp;G1266-1,'שיפור תמותה'!$C$1:$C$8743,0),IF($B$9="זכר",4,5)),1),0)</f>
        <v>0</v>
      </c>
      <c r="R1266">
        <f t="shared" si="478"/>
        <v>0</v>
      </c>
      <c r="S1266">
        <f t="shared" si="479"/>
        <v>0</v>
      </c>
      <c r="T1266">
        <f t="shared" si="492"/>
        <v>0</v>
      </c>
      <c r="U1266">
        <f t="shared" si="480"/>
        <v>0</v>
      </c>
      <c r="V1266">
        <f t="shared" si="481"/>
        <v>0</v>
      </c>
      <c r="W1266">
        <f t="shared" si="493"/>
        <v>0</v>
      </c>
      <c r="X1266">
        <f>IF($B$15,_xlfn.IFNA(INDEX(תמותה!$A$1:$E$121,MATCH(U1266,תמותה!$A$1:A$121,0),IF($B$11="זכר",2,4)),1),0)</f>
        <v>0</v>
      </c>
      <c r="Y1266">
        <f>IF($B$15,_xlfn.IFNA(INDEX('שיפור תמותה'!$A$1:$E$8743,MATCH(U1266&amp;V1266,'שיפור תמותה'!$C$1:$C$8743,0),IF($B$11="זכר",4,5)),1),0)</f>
        <v>0</v>
      </c>
      <c r="Z1266">
        <f>IF($B$15,_xlfn.IFNA(INDEX('שיפור תמותה'!$A$1:$E$8743,MATCH(U1266&amp;V1266-1,'שיפור תמותה'!$C$1:$C$8743,0),IF($B$11="זכר",4,5)),1),0)</f>
        <v>0</v>
      </c>
      <c r="AA1266">
        <f t="shared" si="482"/>
        <v>0</v>
      </c>
      <c r="AB1266">
        <f t="shared" si="494"/>
        <v>0</v>
      </c>
      <c r="AC1266">
        <f>IF($B$15,_xlfn.IFNA(INDEX(תמותה!$A$1:$E$121,MATCH(U1266,תמותה!$A$1:A$121,0),IF($B$11="זכר",3,5)),1),0)</f>
        <v>0</v>
      </c>
      <c r="AD1266">
        <f t="shared" si="483"/>
        <v>0</v>
      </c>
      <c r="AE1266">
        <f t="shared" si="484"/>
        <v>0</v>
      </c>
      <c r="AF1266">
        <f t="shared" si="495"/>
        <v>0</v>
      </c>
      <c r="AG1266">
        <f t="shared" si="496"/>
        <v>0</v>
      </c>
      <c r="AH1266">
        <f t="shared" si="497"/>
        <v>0</v>
      </c>
      <c r="AI1266">
        <f t="shared" si="498"/>
        <v>0</v>
      </c>
      <c r="AJ1266">
        <f t="shared" si="499"/>
        <v>0</v>
      </c>
    </row>
    <row r="1267" spans="5:36" x14ac:dyDescent="0.2">
      <c r="E1267">
        <f t="shared" si="485"/>
        <v>0</v>
      </c>
      <c r="F1267">
        <f t="shared" si="475"/>
        <v>0</v>
      </c>
      <c r="G1267">
        <f t="shared" si="476"/>
        <v>0</v>
      </c>
      <c r="H1267">
        <f t="shared" si="477"/>
        <v>0</v>
      </c>
      <c r="I1267">
        <f t="shared" si="486"/>
        <v>0</v>
      </c>
      <c r="J1267">
        <f t="shared" si="487"/>
        <v>0</v>
      </c>
      <c r="K1267">
        <f t="shared" si="488"/>
        <v>0</v>
      </c>
      <c r="L1267">
        <f t="shared" si="489"/>
        <v>0</v>
      </c>
      <c r="M1267">
        <f t="shared" si="490"/>
        <v>0</v>
      </c>
      <c r="N1267">
        <f t="shared" si="491"/>
        <v>0</v>
      </c>
      <c r="O1267">
        <f>IF($B$14,_xlfn.IFNA(INDEX(תמותה!$A$1:$E$121,MATCH(F1267,תמותה!$A$1:A$121,0),IF($B$9="זכר",2,4)),1),0)</f>
        <v>0</v>
      </c>
      <c r="P1267">
        <f>IF($B$14,_xlfn.IFNA(INDEX('שיפור תמותה'!$A$1:$E$8743,MATCH(F1267&amp;G1267,'שיפור תמותה'!$C$1:$C$8743,0),IF($B$9="זכר",4,5)),1),0)</f>
        <v>0</v>
      </c>
      <c r="Q1267">
        <f>IF($B$14,_xlfn.IFNA(INDEX('שיפור תמותה'!$A$1:$E$8743,MATCH(F1267&amp;G1267-1,'שיפור תמותה'!$C$1:$C$8743,0),IF($B$9="זכר",4,5)),1),0)</f>
        <v>0</v>
      </c>
      <c r="R1267">
        <f t="shared" si="478"/>
        <v>0</v>
      </c>
      <c r="S1267">
        <f t="shared" si="479"/>
        <v>0</v>
      </c>
      <c r="T1267">
        <f t="shared" si="492"/>
        <v>0</v>
      </c>
      <c r="U1267">
        <f t="shared" si="480"/>
        <v>0</v>
      </c>
      <c r="V1267">
        <f t="shared" si="481"/>
        <v>0</v>
      </c>
      <c r="W1267">
        <f t="shared" si="493"/>
        <v>0</v>
      </c>
      <c r="X1267">
        <f>IF($B$15,_xlfn.IFNA(INDEX(תמותה!$A$1:$E$121,MATCH(U1267,תמותה!$A$1:A$121,0),IF($B$11="זכר",2,4)),1),0)</f>
        <v>0</v>
      </c>
      <c r="Y1267">
        <f>IF($B$15,_xlfn.IFNA(INDEX('שיפור תמותה'!$A$1:$E$8743,MATCH(U1267&amp;V1267,'שיפור תמותה'!$C$1:$C$8743,0),IF($B$11="זכר",4,5)),1),0)</f>
        <v>0</v>
      </c>
      <c r="Z1267">
        <f>IF($B$15,_xlfn.IFNA(INDEX('שיפור תמותה'!$A$1:$E$8743,MATCH(U1267&amp;V1267-1,'שיפור תמותה'!$C$1:$C$8743,0),IF($B$11="זכר",4,5)),1),0)</f>
        <v>0</v>
      </c>
      <c r="AA1267">
        <f t="shared" si="482"/>
        <v>0</v>
      </c>
      <c r="AB1267">
        <f t="shared" si="494"/>
        <v>0</v>
      </c>
      <c r="AC1267">
        <f>IF($B$15,_xlfn.IFNA(INDEX(תמותה!$A$1:$E$121,MATCH(U1267,תמותה!$A$1:A$121,0),IF($B$11="זכר",3,5)),1),0)</f>
        <v>0</v>
      </c>
      <c r="AD1267">
        <f t="shared" si="483"/>
        <v>0</v>
      </c>
      <c r="AE1267">
        <f t="shared" si="484"/>
        <v>0</v>
      </c>
      <c r="AF1267">
        <f t="shared" si="495"/>
        <v>0</v>
      </c>
      <c r="AG1267">
        <f t="shared" si="496"/>
        <v>0</v>
      </c>
      <c r="AH1267">
        <f t="shared" si="497"/>
        <v>0</v>
      </c>
      <c r="AI1267">
        <f t="shared" si="498"/>
        <v>0</v>
      </c>
      <c r="AJ1267">
        <f t="shared" si="499"/>
        <v>0</v>
      </c>
    </row>
    <row r="1268" spans="5:36" x14ac:dyDescent="0.2">
      <c r="E1268">
        <f t="shared" si="485"/>
        <v>0</v>
      </c>
      <c r="F1268">
        <f t="shared" si="475"/>
        <v>0</v>
      </c>
      <c r="G1268">
        <f t="shared" si="476"/>
        <v>0</v>
      </c>
      <c r="H1268">
        <f t="shared" si="477"/>
        <v>0</v>
      </c>
      <c r="I1268">
        <f t="shared" si="486"/>
        <v>0</v>
      </c>
      <c r="J1268">
        <f t="shared" si="487"/>
        <v>0</v>
      </c>
      <c r="K1268">
        <f t="shared" si="488"/>
        <v>0</v>
      </c>
      <c r="L1268">
        <f t="shared" si="489"/>
        <v>0</v>
      </c>
      <c r="M1268">
        <f t="shared" si="490"/>
        <v>0</v>
      </c>
      <c r="N1268">
        <f t="shared" si="491"/>
        <v>0</v>
      </c>
      <c r="O1268">
        <f>IF($B$14,_xlfn.IFNA(INDEX(תמותה!$A$1:$E$121,MATCH(F1268,תמותה!$A$1:A$121,0),IF($B$9="זכר",2,4)),1),0)</f>
        <v>0</v>
      </c>
      <c r="P1268">
        <f>IF($B$14,_xlfn.IFNA(INDEX('שיפור תמותה'!$A$1:$E$8743,MATCH(F1268&amp;G1268,'שיפור תמותה'!$C$1:$C$8743,0),IF($B$9="זכר",4,5)),1),0)</f>
        <v>0</v>
      </c>
      <c r="Q1268">
        <f>IF($B$14,_xlfn.IFNA(INDEX('שיפור תמותה'!$A$1:$E$8743,MATCH(F1268&amp;G1268-1,'שיפור תמותה'!$C$1:$C$8743,0),IF($B$9="זכר",4,5)),1),0)</f>
        <v>0</v>
      </c>
      <c r="R1268">
        <f t="shared" si="478"/>
        <v>0</v>
      </c>
      <c r="S1268">
        <f t="shared" si="479"/>
        <v>0</v>
      </c>
      <c r="T1268">
        <f t="shared" si="492"/>
        <v>0</v>
      </c>
      <c r="U1268">
        <f t="shared" si="480"/>
        <v>0</v>
      </c>
      <c r="V1268">
        <f t="shared" si="481"/>
        <v>0</v>
      </c>
      <c r="W1268">
        <f t="shared" si="493"/>
        <v>0</v>
      </c>
      <c r="X1268">
        <f>IF($B$15,_xlfn.IFNA(INDEX(תמותה!$A$1:$E$121,MATCH(U1268,תמותה!$A$1:A$121,0),IF($B$11="זכר",2,4)),1),0)</f>
        <v>0</v>
      </c>
      <c r="Y1268">
        <f>IF($B$15,_xlfn.IFNA(INDEX('שיפור תמותה'!$A$1:$E$8743,MATCH(U1268&amp;V1268,'שיפור תמותה'!$C$1:$C$8743,0),IF($B$11="זכר",4,5)),1),0)</f>
        <v>0</v>
      </c>
      <c r="Z1268">
        <f>IF($B$15,_xlfn.IFNA(INDEX('שיפור תמותה'!$A$1:$E$8743,MATCH(U1268&amp;V1268-1,'שיפור תמותה'!$C$1:$C$8743,0),IF($B$11="זכר",4,5)),1),0)</f>
        <v>0</v>
      </c>
      <c r="AA1268">
        <f t="shared" si="482"/>
        <v>0</v>
      </c>
      <c r="AB1268">
        <f t="shared" si="494"/>
        <v>0</v>
      </c>
      <c r="AC1268">
        <f>IF($B$15,_xlfn.IFNA(INDEX(תמותה!$A$1:$E$121,MATCH(U1268,תמותה!$A$1:A$121,0),IF($B$11="זכר",3,5)),1),0)</f>
        <v>0</v>
      </c>
      <c r="AD1268">
        <f t="shared" si="483"/>
        <v>0</v>
      </c>
      <c r="AE1268">
        <f t="shared" si="484"/>
        <v>0</v>
      </c>
      <c r="AF1268">
        <f t="shared" si="495"/>
        <v>0</v>
      </c>
      <c r="AG1268">
        <f t="shared" si="496"/>
        <v>0</v>
      </c>
      <c r="AH1268">
        <f t="shared" si="497"/>
        <v>0</v>
      </c>
      <c r="AI1268">
        <f t="shared" si="498"/>
        <v>0</v>
      </c>
      <c r="AJ1268">
        <f t="shared" si="499"/>
        <v>0</v>
      </c>
    </row>
    <row r="1269" spans="5:36" x14ac:dyDescent="0.2">
      <c r="E1269">
        <f t="shared" si="485"/>
        <v>0</v>
      </c>
      <c r="F1269">
        <f t="shared" si="475"/>
        <v>0</v>
      </c>
      <c r="G1269">
        <f t="shared" si="476"/>
        <v>0</v>
      </c>
      <c r="H1269">
        <f t="shared" si="477"/>
        <v>0</v>
      </c>
      <c r="I1269">
        <f t="shared" si="486"/>
        <v>0</v>
      </c>
      <c r="J1269">
        <f t="shared" si="487"/>
        <v>0</v>
      </c>
      <c r="K1269">
        <f t="shared" si="488"/>
        <v>0</v>
      </c>
      <c r="L1269">
        <f t="shared" si="489"/>
        <v>0</v>
      </c>
      <c r="M1269">
        <f t="shared" si="490"/>
        <v>0</v>
      </c>
      <c r="N1269">
        <f t="shared" si="491"/>
        <v>0</v>
      </c>
      <c r="O1269">
        <f>IF($B$14,_xlfn.IFNA(INDEX(תמותה!$A$1:$E$121,MATCH(F1269,תמותה!$A$1:A$121,0),IF($B$9="זכר",2,4)),1),0)</f>
        <v>0</v>
      </c>
      <c r="P1269">
        <f>IF($B$14,_xlfn.IFNA(INDEX('שיפור תמותה'!$A$1:$E$8743,MATCH(F1269&amp;G1269,'שיפור תמותה'!$C$1:$C$8743,0),IF($B$9="זכר",4,5)),1),0)</f>
        <v>0</v>
      </c>
      <c r="Q1269">
        <f>IF($B$14,_xlfn.IFNA(INDEX('שיפור תמותה'!$A$1:$E$8743,MATCH(F1269&amp;G1269-1,'שיפור תמותה'!$C$1:$C$8743,0),IF($B$9="זכר",4,5)),1),0)</f>
        <v>0</v>
      </c>
      <c r="R1269">
        <f t="shared" si="478"/>
        <v>0</v>
      </c>
      <c r="S1269">
        <f t="shared" si="479"/>
        <v>0</v>
      </c>
      <c r="T1269">
        <f t="shared" si="492"/>
        <v>0</v>
      </c>
      <c r="U1269">
        <f t="shared" si="480"/>
        <v>0</v>
      </c>
      <c r="V1269">
        <f t="shared" si="481"/>
        <v>0</v>
      </c>
      <c r="W1269">
        <f t="shared" si="493"/>
        <v>0</v>
      </c>
      <c r="X1269">
        <f>IF($B$15,_xlfn.IFNA(INDEX(תמותה!$A$1:$E$121,MATCH(U1269,תמותה!$A$1:A$121,0),IF($B$11="זכר",2,4)),1),0)</f>
        <v>0</v>
      </c>
      <c r="Y1269">
        <f>IF($B$15,_xlfn.IFNA(INDEX('שיפור תמותה'!$A$1:$E$8743,MATCH(U1269&amp;V1269,'שיפור תמותה'!$C$1:$C$8743,0),IF($B$11="זכר",4,5)),1),0)</f>
        <v>0</v>
      </c>
      <c r="Z1269">
        <f>IF($B$15,_xlfn.IFNA(INDEX('שיפור תמותה'!$A$1:$E$8743,MATCH(U1269&amp;V1269-1,'שיפור תמותה'!$C$1:$C$8743,0),IF($B$11="זכר",4,5)),1),0)</f>
        <v>0</v>
      </c>
      <c r="AA1269">
        <f t="shared" si="482"/>
        <v>0</v>
      </c>
      <c r="AB1269">
        <f t="shared" si="494"/>
        <v>0</v>
      </c>
      <c r="AC1269">
        <f>IF($B$15,_xlfn.IFNA(INDEX(תמותה!$A$1:$E$121,MATCH(U1269,תמותה!$A$1:A$121,0),IF($B$11="זכר",3,5)),1),0)</f>
        <v>0</v>
      </c>
      <c r="AD1269">
        <f t="shared" si="483"/>
        <v>0</v>
      </c>
      <c r="AE1269">
        <f t="shared" si="484"/>
        <v>0</v>
      </c>
      <c r="AF1269">
        <f t="shared" si="495"/>
        <v>0</v>
      </c>
      <c r="AG1269">
        <f t="shared" si="496"/>
        <v>0</v>
      </c>
      <c r="AH1269">
        <f t="shared" si="497"/>
        <v>0</v>
      </c>
      <c r="AI1269">
        <f t="shared" si="498"/>
        <v>0</v>
      </c>
      <c r="AJ1269">
        <f t="shared" si="499"/>
        <v>0</v>
      </c>
    </row>
    <row r="1270" spans="5:36" x14ac:dyDescent="0.2">
      <c r="E1270">
        <f t="shared" si="485"/>
        <v>0</v>
      </c>
      <c r="F1270">
        <f t="shared" si="475"/>
        <v>0</v>
      </c>
      <c r="G1270">
        <f t="shared" si="476"/>
        <v>0</v>
      </c>
      <c r="H1270">
        <f t="shared" si="477"/>
        <v>0</v>
      </c>
      <c r="I1270">
        <f t="shared" si="486"/>
        <v>0</v>
      </c>
      <c r="J1270">
        <f t="shared" si="487"/>
        <v>0</v>
      </c>
      <c r="K1270">
        <f t="shared" si="488"/>
        <v>0</v>
      </c>
      <c r="L1270">
        <f t="shared" si="489"/>
        <v>0</v>
      </c>
      <c r="M1270">
        <f t="shared" si="490"/>
        <v>0</v>
      </c>
      <c r="N1270">
        <f t="shared" si="491"/>
        <v>0</v>
      </c>
      <c r="O1270">
        <f>IF($B$14,_xlfn.IFNA(INDEX(תמותה!$A$1:$E$121,MATCH(F1270,תמותה!$A$1:A$121,0),IF($B$9="זכר",2,4)),1),0)</f>
        <v>0</v>
      </c>
      <c r="P1270">
        <f>IF($B$14,_xlfn.IFNA(INDEX('שיפור תמותה'!$A$1:$E$8743,MATCH(F1270&amp;G1270,'שיפור תמותה'!$C$1:$C$8743,0),IF($B$9="זכר",4,5)),1),0)</f>
        <v>0</v>
      </c>
      <c r="Q1270">
        <f>IF($B$14,_xlfn.IFNA(INDEX('שיפור תמותה'!$A$1:$E$8743,MATCH(F1270&amp;G1270-1,'שיפור תמותה'!$C$1:$C$8743,0),IF($B$9="זכר",4,5)),1),0)</f>
        <v>0</v>
      </c>
      <c r="R1270">
        <f t="shared" si="478"/>
        <v>0</v>
      </c>
      <c r="S1270">
        <f t="shared" si="479"/>
        <v>0</v>
      </c>
      <c r="T1270">
        <f t="shared" si="492"/>
        <v>0</v>
      </c>
      <c r="U1270">
        <f t="shared" si="480"/>
        <v>0</v>
      </c>
      <c r="V1270">
        <f t="shared" si="481"/>
        <v>0</v>
      </c>
      <c r="W1270">
        <f t="shared" si="493"/>
        <v>0</v>
      </c>
      <c r="X1270">
        <f>IF($B$15,_xlfn.IFNA(INDEX(תמותה!$A$1:$E$121,MATCH(U1270,תמותה!$A$1:A$121,0),IF($B$11="זכר",2,4)),1),0)</f>
        <v>0</v>
      </c>
      <c r="Y1270">
        <f>IF($B$15,_xlfn.IFNA(INDEX('שיפור תמותה'!$A$1:$E$8743,MATCH(U1270&amp;V1270,'שיפור תמותה'!$C$1:$C$8743,0),IF($B$11="זכר",4,5)),1),0)</f>
        <v>0</v>
      </c>
      <c r="Z1270">
        <f>IF($B$15,_xlfn.IFNA(INDEX('שיפור תמותה'!$A$1:$E$8743,MATCH(U1270&amp;V1270-1,'שיפור תמותה'!$C$1:$C$8743,0),IF($B$11="זכר",4,5)),1),0)</f>
        <v>0</v>
      </c>
      <c r="AA1270">
        <f t="shared" si="482"/>
        <v>0</v>
      </c>
      <c r="AB1270">
        <f t="shared" si="494"/>
        <v>0</v>
      </c>
      <c r="AC1270">
        <f>IF($B$15,_xlfn.IFNA(INDEX(תמותה!$A$1:$E$121,MATCH(U1270,תמותה!$A$1:A$121,0),IF($B$11="זכר",3,5)),1),0)</f>
        <v>0</v>
      </c>
      <c r="AD1270">
        <f t="shared" si="483"/>
        <v>0</v>
      </c>
      <c r="AE1270">
        <f t="shared" si="484"/>
        <v>0</v>
      </c>
      <c r="AF1270">
        <f t="shared" si="495"/>
        <v>0</v>
      </c>
      <c r="AG1270">
        <f t="shared" si="496"/>
        <v>0</v>
      </c>
      <c r="AH1270">
        <f t="shared" si="497"/>
        <v>0</v>
      </c>
      <c r="AI1270">
        <f t="shared" si="498"/>
        <v>0</v>
      </c>
      <c r="AJ1270">
        <f t="shared" si="499"/>
        <v>0</v>
      </c>
    </row>
    <row r="1271" spans="5:36" x14ac:dyDescent="0.2">
      <c r="E1271">
        <f t="shared" si="485"/>
        <v>0</v>
      </c>
      <c r="F1271">
        <f t="shared" si="475"/>
        <v>0</v>
      </c>
      <c r="G1271">
        <f t="shared" si="476"/>
        <v>0</v>
      </c>
      <c r="H1271">
        <f t="shared" si="477"/>
        <v>0</v>
      </c>
      <c r="I1271">
        <f t="shared" si="486"/>
        <v>0</v>
      </c>
      <c r="J1271">
        <f t="shared" si="487"/>
        <v>0</v>
      </c>
      <c r="K1271">
        <f t="shared" si="488"/>
        <v>0</v>
      </c>
      <c r="L1271">
        <f t="shared" si="489"/>
        <v>0</v>
      </c>
      <c r="M1271">
        <f t="shared" si="490"/>
        <v>0</v>
      </c>
      <c r="N1271">
        <f t="shared" si="491"/>
        <v>0</v>
      </c>
      <c r="O1271">
        <f>IF($B$14,_xlfn.IFNA(INDEX(תמותה!$A$1:$E$121,MATCH(F1271,תמותה!$A$1:A$121,0),IF($B$9="זכר",2,4)),1),0)</f>
        <v>0</v>
      </c>
      <c r="P1271">
        <f>IF($B$14,_xlfn.IFNA(INDEX('שיפור תמותה'!$A$1:$E$8743,MATCH(F1271&amp;G1271,'שיפור תמותה'!$C$1:$C$8743,0),IF($B$9="זכר",4,5)),1),0)</f>
        <v>0</v>
      </c>
      <c r="Q1271">
        <f>IF($B$14,_xlfn.IFNA(INDEX('שיפור תמותה'!$A$1:$E$8743,MATCH(F1271&amp;G1271-1,'שיפור תמותה'!$C$1:$C$8743,0),IF($B$9="זכר",4,5)),1),0)</f>
        <v>0</v>
      </c>
      <c r="R1271">
        <f t="shared" si="478"/>
        <v>0</v>
      </c>
      <c r="S1271">
        <f t="shared" si="479"/>
        <v>0</v>
      </c>
      <c r="T1271">
        <f t="shared" si="492"/>
        <v>0</v>
      </c>
      <c r="U1271">
        <f t="shared" si="480"/>
        <v>0</v>
      </c>
      <c r="V1271">
        <f t="shared" si="481"/>
        <v>0</v>
      </c>
      <c r="W1271">
        <f t="shared" si="493"/>
        <v>0</v>
      </c>
      <c r="X1271">
        <f>IF($B$15,_xlfn.IFNA(INDEX(תמותה!$A$1:$E$121,MATCH(U1271,תמותה!$A$1:A$121,0),IF($B$11="זכר",2,4)),1),0)</f>
        <v>0</v>
      </c>
      <c r="Y1271">
        <f>IF($B$15,_xlfn.IFNA(INDEX('שיפור תמותה'!$A$1:$E$8743,MATCH(U1271&amp;V1271,'שיפור תמותה'!$C$1:$C$8743,0),IF($B$11="זכר",4,5)),1),0)</f>
        <v>0</v>
      </c>
      <c r="Z1271">
        <f>IF($B$15,_xlfn.IFNA(INDEX('שיפור תמותה'!$A$1:$E$8743,MATCH(U1271&amp;V1271-1,'שיפור תמותה'!$C$1:$C$8743,0),IF($B$11="זכר",4,5)),1),0)</f>
        <v>0</v>
      </c>
      <c r="AA1271">
        <f t="shared" si="482"/>
        <v>0</v>
      </c>
      <c r="AB1271">
        <f t="shared" si="494"/>
        <v>0</v>
      </c>
      <c r="AC1271">
        <f>IF($B$15,_xlfn.IFNA(INDEX(תמותה!$A$1:$E$121,MATCH(U1271,תמותה!$A$1:A$121,0),IF($B$11="זכר",3,5)),1),0)</f>
        <v>0</v>
      </c>
      <c r="AD1271">
        <f t="shared" si="483"/>
        <v>0</v>
      </c>
      <c r="AE1271">
        <f t="shared" si="484"/>
        <v>0</v>
      </c>
      <c r="AF1271">
        <f t="shared" si="495"/>
        <v>0</v>
      </c>
      <c r="AG1271">
        <f t="shared" si="496"/>
        <v>0</v>
      </c>
      <c r="AH1271">
        <f t="shared" si="497"/>
        <v>0</v>
      </c>
      <c r="AI1271">
        <f t="shared" si="498"/>
        <v>0</v>
      </c>
      <c r="AJ1271">
        <f t="shared" si="499"/>
        <v>0</v>
      </c>
    </row>
    <row r="1272" spans="5:36" x14ac:dyDescent="0.2">
      <c r="E1272">
        <f t="shared" si="485"/>
        <v>0</v>
      </c>
      <c r="F1272">
        <f t="shared" si="475"/>
        <v>0</v>
      </c>
      <c r="G1272">
        <f t="shared" si="476"/>
        <v>0</v>
      </c>
      <c r="H1272">
        <f t="shared" si="477"/>
        <v>0</v>
      </c>
      <c r="I1272">
        <f t="shared" si="486"/>
        <v>0</v>
      </c>
      <c r="J1272">
        <f t="shared" si="487"/>
        <v>0</v>
      </c>
      <c r="K1272">
        <f t="shared" si="488"/>
        <v>0</v>
      </c>
      <c r="L1272">
        <f t="shared" si="489"/>
        <v>0</v>
      </c>
      <c r="M1272">
        <f t="shared" si="490"/>
        <v>0</v>
      </c>
      <c r="N1272">
        <f t="shared" si="491"/>
        <v>0</v>
      </c>
      <c r="O1272">
        <f>IF($B$14,_xlfn.IFNA(INDEX(תמותה!$A$1:$E$121,MATCH(F1272,תמותה!$A$1:A$121,0),IF($B$9="זכר",2,4)),1),0)</f>
        <v>0</v>
      </c>
      <c r="P1272">
        <f>IF($B$14,_xlfn.IFNA(INDEX('שיפור תמותה'!$A$1:$E$8743,MATCH(F1272&amp;G1272,'שיפור תמותה'!$C$1:$C$8743,0),IF($B$9="זכר",4,5)),1),0)</f>
        <v>0</v>
      </c>
      <c r="Q1272">
        <f>IF($B$14,_xlfn.IFNA(INDEX('שיפור תמותה'!$A$1:$E$8743,MATCH(F1272&amp;G1272-1,'שיפור תמותה'!$C$1:$C$8743,0),IF($B$9="זכר",4,5)),1),0)</f>
        <v>0</v>
      </c>
      <c r="R1272">
        <f t="shared" si="478"/>
        <v>0</v>
      </c>
      <c r="S1272">
        <f t="shared" si="479"/>
        <v>0</v>
      </c>
      <c r="T1272">
        <f t="shared" si="492"/>
        <v>0</v>
      </c>
      <c r="U1272">
        <f t="shared" si="480"/>
        <v>0</v>
      </c>
      <c r="V1272">
        <f t="shared" si="481"/>
        <v>0</v>
      </c>
      <c r="W1272">
        <f t="shared" si="493"/>
        <v>0</v>
      </c>
      <c r="X1272">
        <f>IF($B$15,_xlfn.IFNA(INDEX(תמותה!$A$1:$E$121,MATCH(U1272,תמותה!$A$1:A$121,0),IF($B$11="זכר",2,4)),1),0)</f>
        <v>0</v>
      </c>
      <c r="Y1272">
        <f>IF($B$15,_xlfn.IFNA(INDEX('שיפור תמותה'!$A$1:$E$8743,MATCH(U1272&amp;V1272,'שיפור תמותה'!$C$1:$C$8743,0),IF($B$11="זכר",4,5)),1),0)</f>
        <v>0</v>
      </c>
      <c r="Z1272">
        <f>IF($B$15,_xlfn.IFNA(INDEX('שיפור תמותה'!$A$1:$E$8743,MATCH(U1272&amp;V1272-1,'שיפור תמותה'!$C$1:$C$8743,0),IF($B$11="זכר",4,5)),1),0)</f>
        <v>0</v>
      </c>
      <c r="AA1272">
        <f t="shared" si="482"/>
        <v>0</v>
      </c>
      <c r="AB1272">
        <f t="shared" si="494"/>
        <v>0</v>
      </c>
      <c r="AC1272">
        <f>IF($B$15,_xlfn.IFNA(INDEX(תמותה!$A$1:$E$121,MATCH(U1272,תמותה!$A$1:A$121,0),IF($B$11="זכר",3,5)),1),0)</f>
        <v>0</v>
      </c>
      <c r="AD1272">
        <f t="shared" si="483"/>
        <v>0</v>
      </c>
      <c r="AE1272">
        <f t="shared" si="484"/>
        <v>0</v>
      </c>
      <c r="AF1272">
        <f t="shared" si="495"/>
        <v>0</v>
      </c>
      <c r="AG1272">
        <f t="shared" si="496"/>
        <v>0</v>
      </c>
      <c r="AH1272">
        <f t="shared" si="497"/>
        <v>0</v>
      </c>
      <c r="AI1272">
        <f t="shared" si="498"/>
        <v>0</v>
      </c>
      <c r="AJ1272">
        <f t="shared" si="499"/>
        <v>0</v>
      </c>
    </row>
    <row r="1273" spans="5:36" x14ac:dyDescent="0.2">
      <c r="E1273">
        <f t="shared" si="485"/>
        <v>0</v>
      </c>
      <c r="F1273">
        <f t="shared" si="475"/>
        <v>0</v>
      </c>
      <c r="G1273">
        <f t="shared" si="476"/>
        <v>0</v>
      </c>
      <c r="H1273">
        <f t="shared" si="477"/>
        <v>0</v>
      </c>
      <c r="I1273">
        <f t="shared" si="486"/>
        <v>0</v>
      </c>
      <c r="J1273">
        <f t="shared" si="487"/>
        <v>0</v>
      </c>
      <c r="K1273">
        <f t="shared" si="488"/>
        <v>0</v>
      </c>
      <c r="L1273">
        <f t="shared" si="489"/>
        <v>0</v>
      </c>
      <c r="M1273">
        <f t="shared" si="490"/>
        <v>0</v>
      </c>
      <c r="N1273">
        <f t="shared" si="491"/>
        <v>0</v>
      </c>
      <c r="O1273">
        <f>IF($B$14,_xlfn.IFNA(INDEX(תמותה!$A$1:$E$121,MATCH(F1273,תמותה!$A$1:A$121,0),IF($B$9="זכר",2,4)),1),0)</f>
        <v>0</v>
      </c>
      <c r="P1273">
        <f>IF($B$14,_xlfn.IFNA(INDEX('שיפור תמותה'!$A$1:$E$8743,MATCH(F1273&amp;G1273,'שיפור תמותה'!$C$1:$C$8743,0),IF($B$9="זכר",4,5)),1),0)</f>
        <v>0</v>
      </c>
      <c r="Q1273">
        <f>IF($B$14,_xlfn.IFNA(INDEX('שיפור תמותה'!$A$1:$E$8743,MATCH(F1273&amp;G1273-1,'שיפור תמותה'!$C$1:$C$8743,0),IF($B$9="זכר",4,5)),1),0)</f>
        <v>0</v>
      </c>
      <c r="R1273">
        <f t="shared" si="478"/>
        <v>0</v>
      </c>
      <c r="S1273">
        <f t="shared" si="479"/>
        <v>0</v>
      </c>
      <c r="T1273">
        <f t="shared" si="492"/>
        <v>0</v>
      </c>
      <c r="U1273">
        <f t="shared" si="480"/>
        <v>0</v>
      </c>
      <c r="V1273">
        <f t="shared" si="481"/>
        <v>0</v>
      </c>
      <c r="W1273">
        <f t="shared" si="493"/>
        <v>0</v>
      </c>
      <c r="X1273">
        <f>IF($B$15,_xlfn.IFNA(INDEX(תמותה!$A$1:$E$121,MATCH(U1273,תמותה!$A$1:A$121,0),IF($B$11="זכר",2,4)),1),0)</f>
        <v>0</v>
      </c>
      <c r="Y1273">
        <f>IF($B$15,_xlfn.IFNA(INDEX('שיפור תמותה'!$A$1:$E$8743,MATCH(U1273&amp;V1273,'שיפור תמותה'!$C$1:$C$8743,0),IF($B$11="זכר",4,5)),1),0)</f>
        <v>0</v>
      </c>
      <c r="Z1273">
        <f>IF($B$15,_xlfn.IFNA(INDEX('שיפור תמותה'!$A$1:$E$8743,MATCH(U1273&amp;V1273-1,'שיפור תמותה'!$C$1:$C$8743,0),IF($B$11="זכר",4,5)),1),0)</f>
        <v>0</v>
      </c>
      <c r="AA1273">
        <f t="shared" si="482"/>
        <v>0</v>
      </c>
      <c r="AB1273">
        <f t="shared" si="494"/>
        <v>0</v>
      </c>
      <c r="AC1273">
        <f>IF($B$15,_xlfn.IFNA(INDEX(תמותה!$A$1:$E$121,MATCH(U1273,תמותה!$A$1:A$121,0),IF($B$11="זכר",3,5)),1),0)</f>
        <v>0</v>
      </c>
      <c r="AD1273">
        <f t="shared" si="483"/>
        <v>0</v>
      </c>
      <c r="AE1273">
        <f t="shared" si="484"/>
        <v>0</v>
      </c>
      <c r="AF1273">
        <f t="shared" si="495"/>
        <v>0</v>
      </c>
      <c r="AG1273">
        <f t="shared" si="496"/>
        <v>0</v>
      </c>
      <c r="AH1273">
        <f t="shared" si="497"/>
        <v>0</v>
      </c>
      <c r="AI1273">
        <f t="shared" si="498"/>
        <v>0</v>
      </c>
      <c r="AJ1273">
        <f t="shared" si="499"/>
        <v>0</v>
      </c>
    </row>
    <row r="1274" spans="5:36" x14ac:dyDescent="0.2">
      <c r="E1274">
        <f t="shared" si="485"/>
        <v>0</v>
      </c>
      <c r="F1274">
        <f t="shared" si="475"/>
        <v>0</v>
      </c>
      <c r="G1274">
        <f t="shared" si="476"/>
        <v>0</v>
      </c>
      <c r="H1274">
        <f t="shared" si="477"/>
        <v>0</v>
      </c>
      <c r="I1274">
        <f t="shared" si="486"/>
        <v>0</v>
      </c>
      <c r="J1274">
        <f t="shared" si="487"/>
        <v>0</v>
      </c>
      <c r="K1274">
        <f t="shared" si="488"/>
        <v>0</v>
      </c>
      <c r="L1274">
        <f t="shared" si="489"/>
        <v>0</v>
      </c>
      <c r="M1274">
        <f t="shared" si="490"/>
        <v>0</v>
      </c>
      <c r="N1274">
        <f t="shared" si="491"/>
        <v>0</v>
      </c>
      <c r="O1274">
        <f>IF($B$14,_xlfn.IFNA(INDEX(תמותה!$A$1:$E$121,MATCH(F1274,תמותה!$A$1:A$121,0),IF($B$9="זכר",2,4)),1),0)</f>
        <v>0</v>
      </c>
      <c r="P1274">
        <f>IF($B$14,_xlfn.IFNA(INDEX('שיפור תמותה'!$A$1:$E$8743,MATCH(F1274&amp;G1274,'שיפור תמותה'!$C$1:$C$8743,0),IF($B$9="זכר",4,5)),1),0)</f>
        <v>0</v>
      </c>
      <c r="Q1274">
        <f>IF($B$14,_xlfn.IFNA(INDEX('שיפור תמותה'!$A$1:$E$8743,MATCH(F1274&amp;G1274-1,'שיפור תמותה'!$C$1:$C$8743,0),IF($B$9="זכר",4,5)),1),0)</f>
        <v>0</v>
      </c>
      <c r="R1274">
        <f t="shared" si="478"/>
        <v>0</v>
      </c>
      <c r="S1274">
        <f t="shared" si="479"/>
        <v>0</v>
      </c>
      <c r="T1274">
        <f t="shared" si="492"/>
        <v>0</v>
      </c>
      <c r="U1274">
        <f t="shared" si="480"/>
        <v>0</v>
      </c>
      <c r="V1274">
        <f t="shared" si="481"/>
        <v>0</v>
      </c>
      <c r="W1274">
        <f t="shared" si="493"/>
        <v>0</v>
      </c>
      <c r="X1274">
        <f>IF($B$15,_xlfn.IFNA(INDEX(תמותה!$A$1:$E$121,MATCH(U1274,תמותה!$A$1:A$121,0),IF($B$11="זכר",2,4)),1),0)</f>
        <v>0</v>
      </c>
      <c r="Y1274">
        <f>IF($B$15,_xlfn.IFNA(INDEX('שיפור תמותה'!$A$1:$E$8743,MATCH(U1274&amp;V1274,'שיפור תמותה'!$C$1:$C$8743,0),IF($B$11="זכר",4,5)),1),0)</f>
        <v>0</v>
      </c>
      <c r="Z1274">
        <f>IF($B$15,_xlfn.IFNA(INDEX('שיפור תמותה'!$A$1:$E$8743,MATCH(U1274&amp;V1274-1,'שיפור תמותה'!$C$1:$C$8743,0),IF($B$11="זכר",4,5)),1),0)</f>
        <v>0</v>
      </c>
      <c r="AA1274">
        <f t="shared" si="482"/>
        <v>0</v>
      </c>
      <c r="AB1274">
        <f t="shared" si="494"/>
        <v>0</v>
      </c>
      <c r="AC1274">
        <f>IF($B$15,_xlfn.IFNA(INDEX(תמותה!$A$1:$E$121,MATCH(U1274,תמותה!$A$1:A$121,0),IF($B$11="זכר",3,5)),1),0)</f>
        <v>0</v>
      </c>
      <c r="AD1274">
        <f t="shared" si="483"/>
        <v>0</v>
      </c>
      <c r="AE1274">
        <f t="shared" si="484"/>
        <v>0</v>
      </c>
      <c r="AF1274">
        <f t="shared" si="495"/>
        <v>0</v>
      </c>
      <c r="AG1274">
        <f t="shared" si="496"/>
        <v>0</v>
      </c>
      <c r="AH1274">
        <f t="shared" si="497"/>
        <v>0</v>
      </c>
      <c r="AI1274">
        <f t="shared" si="498"/>
        <v>0</v>
      </c>
      <c r="AJ1274">
        <f t="shared" si="499"/>
        <v>0</v>
      </c>
    </row>
    <row r="1275" spans="5:36" x14ac:dyDescent="0.2">
      <c r="E1275">
        <f t="shared" si="485"/>
        <v>0</v>
      </c>
      <c r="F1275">
        <f t="shared" si="475"/>
        <v>0</v>
      </c>
      <c r="G1275">
        <f t="shared" si="476"/>
        <v>0</v>
      </c>
      <c r="H1275">
        <f t="shared" si="477"/>
        <v>0</v>
      </c>
      <c r="I1275">
        <f t="shared" si="486"/>
        <v>0</v>
      </c>
      <c r="J1275">
        <f t="shared" si="487"/>
        <v>0</v>
      </c>
      <c r="K1275">
        <f t="shared" si="488"/>
        <v>0</v>
      </c>
      <c r="L1275">
        <f t="shared" si="489"/>
        <v>0</v>
      </c>
      <c r="M1275">
        <f t="shared" si="490"/>
        <v>0</v>
      </c>
      <c r="N1275">
        <f t="shared" si="491"/>
        <v>0</v>
      </c>
      <c r="O1275">
        <f>IF($B$14,_xlfn.IFNA(INDEX(תמותה!$A$1:$E$121,MATCH(F1275,תמותה!$A$1:A$121,0),IF($B$9="זכר",2,4)),1),0)</f>
        <v>0</v>
      </c>
      <c r="P1275">
        <f>IF($B$14,_xlfn.IFNA(INDEX('שיפור תמותה'!$A$1:$E$8743,MATCH(F1275&amp;G1275,'שיפור תמותה'!$C$1:$C$8743,0),IF($B$9="זכר",4,5)),1),0)</f>
        <v>0</v>
      </c>
      <c r="Q1275">
        <f>IF($B$14,_xlfn.IFNA(INDEX('שיפור תמותה'!$A$1:$E$8743,MATCH(F1275&amp;G1275-1,'שיפור תמותה'!$C$1:$C$8743,0),IF($B$9="זכר",4,5)),1),0)</f>
        <v>0</v>
      </c>
      <c r="R1275">
        <f t="shared" si="478"/>
        <v>0</v>
      </c>
      <c r="S1275">
        <f t="shared" si="479"/>
        <v>0</v>
      </c>
      <c r="T1275">
        <f t="shared" si="492"/>
        <v>0</v>
      </c>
      <c r="U1275">
        <f t="shared" si="480"/>
        <v>0</v>
      </c>
      <c r="V1275">
        <f t="shared" si="481"/>
        <v>0</v>
      </c>
      <c r="W1275">
        <f t="shared" si="493"/>
        <v>0</v>
      </c>
      <c r="X1275">
        <f>IF($B$15,_xlfn.IFNA(INDEX(תמותה!$A$1:$E$121,MATCH(U1275,תמותה!$A$1:A$121,0),IF($B$11="זכר",2,4)),1),0)</f>
        <v>0</v>
      </c>
      <c r="Y1275">
        <f>IF($B$15,_xlfn.IFNA(INDEX('שיפור תמותה'!$A$1:$E$8743,MATCH(U1275&amp;V1275,'שיפור תמותה'!$C$1:$C$8743,0),IF($B$11="זכר",4,5)),1),0)</f>
        <v>0</v>
      </c>
      <c r="Z1275">
        <f>IF($B$15,_xlfn.IFNA(INDEX('שיפור תמותה'!$A$1:$E$8743,MATCH(U1275&amp;V1275-1,'שיפור תמותה'!$C$1:$C$8743,0),IF($B$11="זכר",4,5)),1),0)</f>
        <v>0</v>
      </c>
      <c r="AA1275">
        <f t="shared" si="482"/>
        <v>0</v>
      </c>
      <c r="AB1275">
        <f t="shared" si="494"/>
        <v>0</v>
      </c>
      <c r="AC1275">
        <f>IF($B$15,_xlfn.IFNA(INDEX(תמותה!$A$1:$E$121,MATCH(U1275,תמותה!$A$1:A$121,0),IF($B$11="זכר",3,5)),1),0)</f>
        <v>0</v>
      </c>
      <c r="AD1275">
        <f t="shared" si="483"/>
        <v>0</v>
      </c>
      <c r="AE1275">
        <f t="shared" si="484"/>
        <v>0</v>
      </c>
      <c r="AF1275">
        <f t="shared" si="495"/>
        <v>0</v>
      </c>
      <c r="AG1275">
        <f t="shared" si="496"/>
        <v>0</v>
      </c>
      <c r="AH1275">
        <f t="shared" si="497"/>
        <v>0</v>
      </c>
      <c r="AI1275">
        <f t="shared" si="498"/>
        <v>0</v>
      </c>
      <c r="AJ1275">
        <f t="shared" si="499"/>
        <v>0</v>
      </c>
    </row>
    <row r="1276" spans="5:36" x14ac:dyDescent="0.2">
      <c r="E1276">
        <f t="shared" si="485"/>
        <v>0</v>
      </c>
      <c r="F1276">
        <f t="shared" si="475"/>
        <v>0</v>
      </c>
      <c r="G1276">
        <f t="shared" si="476"/>
        <v>0</v>
      </c>
      <c r="H1276">
        <f t="shared" si="477"/>
        <v>0</v>
      </c>
      <c r="I1276">
        <f t="shared" si="486"/>
        <v>0</v>
      </c>
      <c r="J1276">
        <f t="shared" si="487"/>
        <v>0</v>
      </c>
      <c r="K1276">
        <f t="shared" si="488"/>
        <v>0</v>
      </c>
      <c r="L1276">
        <f t="shared" si="489"/>
        <v>0</v>
      </c>
      <c r="M1276">
        <f t="shared" si="490"/>
        <v>0</v>
      </c>
      <c r="N1276">
        <f t="shared" si="491"/>
        <v>0</v>
      </c>
      <c r="O1276">
        <f>IF($B$14,_xlfn.IFNA(INDEX(תמותה!$A$1:$E$121,MATCH(F1276,תמותה!$A$1:A$121,0),IF($B$9="זכר",2,4)),1),0)</f>
        <v>0</v>
      </c>
      <c r="P1276">
        <f>IF($B$14,_xlfn.IFNA(INDEX('שיפור תמותה'!$A$1:$E$8743,MATCH(F1276&amp;G1276,'שיפור תמותה'!$C$1:$C$8743,0),IF($B$9="זכר",4,5)),1),0)</f>
        <v>0</v>
      </c>
      <c r="Q1276">
        <f>IF($B$14,_xlfn.IFNA(INDEX('שיפור תמותה'!$A$1:$E$8743,MATCH(F1276&amp;G1276-1,'שיפור תמותה'!$C$1:$C$8743,0),IF($B$9="זכר",4,5)),1),0)</f>
        <v>0</v>
      </c>
      <c r="R1276">
        <f t="shared" si="478"/>
        <v>0</v>
      </c>
      <c r="S1276">
        <f t="shared" si="479"/>
        <v>0</v>
      </c>
      <c r="T1276">
        <f t="shared" si="492"/>
        <v>0</v>
      </c>
      <c r="U1276">
        <f t="shared" si="480"/>
        <v>0</v>
      </c>
      <c r="V1276">
        <f t="shared" si="481"/>
        <v>0</v>
      </c>
      <c r="W1276">
        <f t="shared" si="493"/>
        <v>0</v>
      </c>
      <c r="X1276">
        <f>IF($B$15,_xlfn.IFNA(INDEX(תמותה!$A$1:$E$121,MATCH(U1276,תמותה!$A$1:A$121,0),IF($B$11="זכר",2,4)),1),0)</f>
        <v>0</v>
      </c>
      <c r="Y1276">
        <f>IF($B$15,_xlfn.IFNA(INDEX('שיפור תמותה'!$A$1:$E$8743,MATCH(U1276&amp;V1276,'שיפור תמותה'!$C$1:$C$8743,0),IF($B$11="זכר",4,5)),1),0)</f>
        <v>0</v>
      </c>
      <c r="Z1276">
        <f>IF($B$15,_xlfn.IFNA(INDEX('שיפור תמותה'!$A$1:$E$8743,MATCH(U1276&amp;V1276-1,'שיפור תמותה'!$C$1:$C$8743,0),IF($B$11="זכר",4,5)),1),0)</f>
        <v>0</v>
      </c>
      <c r="AA1276">
        <f t="shared" si="482"/>
        <v>0</v>
      </c>
      <c r="AB1276">
        <f t="shared" si="494"/>
        <v>0</v>
      </c>
      <c r="AC1276">
        <f>IF($B$15,_xlfn.IFNA(INDEX(תמותה!$A$1:$E$121,MATCH(U1276,תמותה!$A$1:A$121,0),IF($B$11="זכר",3,5)),1),0)</f>
        <v>0</v>
      </c>
      <c r="AD1276">
        <f t="shared" si="483"/>
        <v>0</v>
      </c>
      <c r="AE1276">
        <f t="shared" si="484"/>
        <v>0</v>
      </c>
      <c r="AF1276">
        <f t="shared" si="495"/>
        <v>0</v>
      </c>
      <c r="AG1276">
        <f t="shared" si="496"/>
        <v>0</v>
      </c>
      <c r="AH1276">
        <f t="shared" si="497"/>
        <v>0</v>
      </c>
      <c r="AI1276">
        <f t="shared" si="498"/>
        <v>0</v>
      </c>
      <c r="AJ1276">
        <f t="shared" si="499"/>
        <v>0</v>
      </c>
    </row>
    <row r="1277" spans="5:36" x14ac:dyDescent="0.2">
      <c r="E1277">
        <f t="shared" si="485"/>
        <v>0</v>
      </c>
      <c r="F1277">
        <f t="shared" si="475"/>
        <v>0</v>
      </c>
      <c r="G1277">
        <f t="shared" si="476"/>
        <v>0</v>
      </c>
      <c r="H1277">
        <f t="shared" si="477"/>
        <v>0</v>
      </c>
      <c r="I1277">
        <f t="shared" si="486"/>
        <v>0</v>
      </c>
      <c r="J1277">
        <f t="shared" si="487"/>
        <v>0</v>
      </c>
      <c r="K1277">
        <f t="shared" si="488"/>
        <v>0</v>
      </c>
      <c r="L1277">
        <f t="shared" si="489"/>
        <v>0</v>
      </c>
      <c r="M1277">
        <f t="shared" si="490"/>
        <v>0</v>
      </c>
      <c r="N1277">
        <f t="shared" si="491"/>
        <v>0</v>
      </c>
      <c r="O1277">
        <f>IF($B$14,_xlfn.IFNA(INDEX(תמותה!$A$1:$E$121,MATCH(F1277,תמותה!$A$1:A$121,0),IF($B$9="זכר",2,4)),1),0)</f>
        <v>0</v>
      </c>
      <c r="P1277">
        <f>IF($B$14,_xlfn.IFNA(INDEX('שיפור תמותה'!$A$1:$E$8743,MATCH(F1277&amp;G1277,'שיפור תמותה'!$C$1:$C$8743,0),IF($B$9="זכר",4,5)),1),0)</f>
        <v>0</v>
      </c>
      <c r="Q1277">
        <f>IF($B$14,_xlfn.IFNA(INDEX('שיפור תמותה'!$A$1:$E$8743,MATCH(F1277&amp;G1277-1,'שיפור תמותה'!$C$1:$C$8743,0),IF($B$9="זכר",4,5)),1),0)</f>
        <v>0</v>
      </c>
      <c r="R1277">
        <f t="shared" si="478"/>
        <v>0</v>
      </c>
      <c r="S1277">
        <f t="shared" si="479"/>
        <v>0</v>
      </c>
      <c r="T1277">
        <f t="shared" si="492"/>
        <v>0</v>
      </c>
      <c r="U1277">
        <f t="shared" si="480"/>
        <v>0</v>
      </c>
      <c r="V1277">
        <f t="shared" si="481"/>
        <v>0</v>
      </c>
      <c r="W1277">
        <f t="shared" si="493"/>
        <v>0</v>
      </c>
      <c r="X1277">
        <f>IF($B$15,_xlfn.IFNA(INDEX(תמותה!$A$1:$E$121,MATCH(U1277,תמותה!$A$1:A$121,0),IF($B$11="זכר",2,4)),1),0)</f>
        <v>0</v>
      </c>
      <c r="Y1277">
        <f>IF($B$15,_xlfn.IFNA(INDEX('שיפור תמותה'!$A$1:$E$8743,MATCH(U1277&amp;V1277,'שיפור תמותה'!$C$1:$C$8743,0),IF($B$11="זכר",4,5)),1),0)</f>
        <v>0</v>
      </c>
      <c r="Z1277">
        <f>IF($B$15,_xlfn.IFNA(INDEX('שיפור תמותה'!$A$1:$E$8743,MATCH(U1277&amp;V1277-1,'שיפור תמותה'!$C$1:$C$8743,0),IF($B$11="זכר",4,5)),1),0)</f>
        <v>0</v>
      </c>
      <c r="AA1277">
        <f t="shared" si="482"/>
        <v>0</v>
      </c>
      <c r="AB1277">
        <f t="shared" si="494"/>
        <v>0</v>
      </c>
      <c r="AC1277">
        <f>IF($B$15,_xlfn.IFNA(INDEX(תמותה!$A$1:$E$121,MATCH(U1277,תמותה!$A$1:A$121,0),IF($B$11="זכר",3,5)),1),0)</f>
        <v>0</v>
      </c>
      <c r="AD1277">
        <f t="shared" si="483"/>
        <v>0</v>
      </c>
      <c r="AE1277">
        <f t="shared" si="484"/>
        <v>0</v>
      </c>
      <c r="AF1277">
        <f t="shared" si="495"/>
        <v>0</v>
      </c>
      <c r="AG1277">
        <f t="shared" si="496"/>
        <v>0</v>
      </c>
      <c r="AH1277">
        <f t="shared" si="497"/>
        <v>0</v>
      </c>
      <c r="AI1277">
        <f t="shared" si="498"/>
        <v>0</v>
      </c>
      <c r="AJ1277">
        <f t="shared" si="499"/>
        <v>0</v>
      </c>
    </row>
    <row r="1278" spans="5:36" x14ac:dyDescent="0.2">
      <c r="E1278">
        <f t="shared" si="485"/>
        <v>0</v>
      </c>
      <c r="F1278">
        <f t="shared" si="475"/>
        <v>0</v>
      </c>
      <c r="G1278">
        <f t="shared" si="476"/>
        <v>0</v>
      </c>
      <c r="H1278">
        <f t="shared" si="477"/>
        <v>0</v>
      </c>
      <c r="I1278">
        <f t="shared" si="486"/>
        <v>0</v>
      </c>
      <c r="J1278">
        <f t="shared" si="487"/>
        <v>0</v>
      </c>
      <c r="K1278">
        <f t="shared" si="488"/>
        <v>0</v>
      </c>
      <c r="L1278">
        <f t="shared" si="489"/>
        <v>0</v>
      </c>
      <c r="M1278">
        <f t="shared" si="490"/>
        <v>0</v>
      </c>
      <c r="N1278">
        <f t="shared" si="491"/>
        <v>0</v>
      </c>
      <c r="O1278">
        <f>IF($B$14,_xlfn.IFNA(INDEX(תמותה!$A$1:$E$121,MATCH(F1278,תמותה!$A$1:A$121,0),IF($B$9="זכר",2,4)),1),0)</f>
        <v>0</v>
      </c>
      <c r="P1278">
        <f>IF($B$14,_xlfn.IFNA(INDEX('שיפור תמותה'!$A$1:$E$8743,MATCH(F1278&amp;G1278,'שיפור תמותה'!$C$1:$C$8743,0),IF($B$9="זכר",4,5)),1),0)</f>
        <v>0</v>
      </c>
      <c r="Q1278">
        <f>IF($B$14,_xlfn.IFNA(INDEX('שיפור תמותה'!$A$1:$E$8743,MATCH(F1278&amp;G1278-1,'שיפור תמותה'!$C$1:$C$8743,0),IF($B$9="זכר",4,5)),1),0)</f>
        <v>0</v>
      </c>
      <c r="R1278">
        <f t="shared" si="478"/>
        <v>0</v>
      </c>
      <c r="S1278">
        <f t="shared" si="479"/>
        <v>0</v>
      </c>
      <c r="T1278">
        <f t="shared" si="492"/>
        <v>0</v>
      </c>
      <c r="U1278">
        <f t="shared" si="480"/>
        <v>0</v>
      </c>
      <c r="V1278">
        <f t="shared" si="481"/>
        <v>0</v>
      </c>
      <c r="W1278">
        <f t="shared" si="493"/>
        <v>0</v>
      </c>
      <c r="X1278">
        <f>IF($B$15,_xlfn.IFNA(INDEX(תמותה!$A$1:$E$121,MATCH(U1278,תמותה!$A$1:A$121,0),IF($B$11="זכר",2,4)),1),0)</f>
        <v>0</v>
      </c>
      <c r="Y1278">
        <f>IF($B$15,_xlfn.IFNA(INDEX('שיפור תמותה'!$A$1:$E$8743,MATCH(U1278&amp;V1278,'שיפור תמותה'!$C$1:$C$8743,0),IF($B$11="זכר",4,5)),1),0)</f>
        <v>0</v>
      </c>
      <c r="Z1278">
        <f>IF($B$15,_xlfn.IFNA(INDEX('שיפור תמותה'!$A$1:$E$8743,MATCH(U1278&amp;V1278-1,'שיפור תמותה'!$C$1:$C$8743,0),IF($B$11="זכר",4,5)),1),0)</f>
        <v>0</v>
      </c>
      <c r="AA1278">
        <f t="shared" si="482"/>
        <v>0</v>
      </c>
      <c r="AB1278">
        <f t="shared" si="494"/>
        <v>0</v>
      </c>
      <c r="AC1278">
        <f>IF($B$15,_xlfn.IFNA(INDEX(תמותה!$A$1:$E$121,MATCH(U1278,תמותה!$A$1:A$121,0),IF($B$11="זכר",3,5)),1),0)</f>
        <v>0</v>
      </c>
      <c r="AD1278">
        <f t="shared" si="483"/>
        <v>0</v>
      </c>
      <c r="AE1278">
        <f t="shared" si="484"/>
        <v>0</v>
      </c>
      <c r="AF1278">
        <f t="shared" si="495"/>
        <v>0</v>
      </c>
      <c r="AG1278">
        <f t="shared" si="496"/>
        <v>0</v>
      </c>
      <c r="AH1278">
        <f t="shared" si="497"/>
        <v>0</v>
      </c>
      <c r="AI1278">
        <f t="shared" si="498"/>
        <v>0</v>
      </c>
      <c r="AJ1278">
        <f t="shared" si="499"/>
        <v>0</v>
      </c>
    </row>
    <row r="1279" spans="5:36" x14ac:dyDescent="0.2">
      <c r="E1279">
        <f t="shared" si="485"/>
        <v>0</v>
      </c>
      <c r="F1279">
        <f t="shared" si="475"/>
        <v>0</v>
      </c>
      <c r="G1279">
        <f t="shared" si="476"/>
        <v>0</v>
      </c>
      <c r="H1279">
        <f t="shared" si="477"/>
        <v>0</v>
      </c>
      <c r="I1279">
        <f t="shared" si="486"/>
        <v>0</v>
      </c>
      <c r="J1279">
        <f t="shared" si="487"/>
        <v>0</v>
      </c>
      <c r="K1279">
        <f t="shared" si="488"/>
        <v>0</v>
      </c>
      <c r="L1279">
        <f t="shared" si="489"/>
        <v>0</v>
      </c>
      <c r="M1279">
        <f t="shared" si="490"/>
        <v>0</v>
      </c>
      <c r="N1279">
        <f t="shared" si="491"/>
        <v>0</v>
      </c>
      <c r="O1279">
        <f>IF($B$14,_xlfn.IFNA(INDEX(תמותה!$A$1:$E$121,MATCH(F1279,תמותה!$A$1:A$121,0),IF($B$9="זכר",2,4)),1),0)</f>
        <v>0</v>
      </c>
      <c r="P1279">
        <f>IF($B$14,_xlfn.IFNA(INDEX('שיפור תמותה'!$A$1:$E$8743,MATCH(F1279&amp;G1279,'שיפור תמותה'!$C$1:$C$8743,0),IF($B$9="זכר",4,5)),1),0)</f>
        <v>0</v>
      </c>
      <c r="Q1279">
        <f>IF($B$14,_xlfn.IFNA(INDEX('שיפור תמותה'!$A$1:$E$8743,MATCH(F1279&amp;G1279-1,'שיפור תמותה'!$C$1:$C$8743,0),IF($B$9="זכר",4,5)),1),0)</f>
        <v>0</v>
      </c>
      <c r="R1279">
        <f t="shared" si="478"/>
        <v>0</v>
      </c>
      <c r="S1279">
        <f t="shared" si="479"/>
        <v>0</v>
      </c>
      <c r="T1279">
        <f t="shared" si="492"/>
        <v>0</v>
      </c>
      <c r="U1279">
        <f t="shared" si="480"/>
        <v>0</v>
      </c>
      <c r="V1279">
        <f t="shared" si="481"/>
        <v>0</v>
      </c>
      <c r="W1279">
        <f t="shared" si="493"/>
        <v>0</v>
      </c>
      <c r="X1279">
        <f>IF($B$15,_xlfn.IFNA(INDEX(תמותה!$A$1:$E$121,MATCH(U1279,תמותה!$A$1:A$121,0),IF($B$11="זכר",2,4)),1),0)</f>
        <v>0</v>
      </c>
      <c r="Y1279">
        <f>IF($B$15,_xlfn.IFNA(INDEX('שיפור תמותה'!$A$1:$E$8743,MATCH(U1279&amp;V1279,'שיפור תמותה'!$C$1:$C$8743,0),IF($B$11="זכר",4,5)),1),0)</f>
        <v>0</v>
      </c>
      <c r="Z1279">
        <f>IF($B$15,_xlfn.IFNA(INDEX('שיפור תמותה'!$A$1:$E$8743,MATCH(U1279&amp;V1279-1,'שיפור תמותה'!$C$1:$C$8743,0),IF($B$11="זכר",4,5)),1),0)</f>
        <v>0</v>
      </c>
      <c r="AA1279">
        <f t="shared" si="482"/>
        <v>0</v>
      </c>
      <c r="AB1279">
        <f t="shared" si="494"/>
        <v>0</v>
      </c>
      <c r="AC1279">
        <f>IF($B$15,_xlfn.IFNA(INDEX(תמותה!$A$1:$E$121,MATCH(U1279,תמותה!$A$1:A$121,0),IF($B$11="זכר",3,5)),1),0)</f>
        <v>0</v>
      </c>
      <c r="AD1279">
        <f t="shared" si="483"/>
        <v>0</v>
      </c>
      <c r="AE1279">
        <f t="shared" si="484"/>
        <v>0</v>
      </c>
      <c r="AF1279">
        <f t="shared" si="495"/>
        <v>0</v>
      </c>
      <c r="AG1279">
        <f t="shared" si="496"/>
        <v>0</v>
      </c>
      <c r="AH1279">
        <f t="shared" si="497"/>
        <v>0</v>
      </c>
      <c r="AI1279">
        <f t="shared" si="498"/>
        <v>0</v>
      </c>
      <c r="AJ1279">
        <f t="shared" si="499"/>
        <v>0</v>
      </c>
    </row>
    <row r="1280" spans="5:36" x14ac:dyDescent="0.2">
      <c r="E1280">
        <f t="shared" si="485"/>
        <v>0</v>
      </c>
      <c r="F1280">
        <f t="shared" si="475"/>
        <v>0</v>
      </c>
      <c r="G1280">
        <f t="shared" si="476"/>
        <v>0</v>
      </c>
      <c r="H1280">
        <f t="shared" si="477"/>
        <v>0</v>
      </c>
      <c r="I1280">
        <f t="shared" si="486"/>
        <v>0</v>
      </c>
      <c r="J1280">
        <f t="shared" si="487"/>
        <v>0</v>
      </c>
      <c r="K1280">
        <f t="shared" si="488"/>
        <v>0</v>
      </c>
      <c r="L1280">
        <f t="shared" si="489"/>
        <v>0</v>
      </c>
      <c r="M1280">
        <f t="shared" si="490"/>
        <v>0</v>
      </c>
      <c r="N1280">
        <f t="shared" si="491"/>
        <v>0</v>
      </c>
      <c r="O1280">
        <f>IF($B$14,_xlfn.IFNA(INDEX(תמותה!$A$1:$E$121,MATCH(F1280,תמותה!$A$1:A$121,0),IF($B$9="זכר",2,4)),1),0)</f>
        <v>0</v>
      </c>
      <c r="P1280">
        <f>IF($B$14,_xlfn.IFNA(INDEX('שיפור תמותה'!$A$1:$E$8743,MATCH(F1280&amp;G1280,'שיפור תמותה'!$C$1:$C$8743,0),IF($B$9="זכר",4,5)),1),0)</f>
        <v>0</v>
      </c>
      <c r="Q1280">
        <f>IF($B$14,_xlfn.IFNA(INDEX('שיפור תמותה'!$A$1:$E$8743,MATCH(F1280&amp;G1280-1,'שיפור תמותה'!$C$1:$C$8743,0),IF($B$9="זכר",4,5)),1),0)</f>
        <v>0</v>
      </c>
      <c r="R1280">
        <f t="shared" si="478"/>
        <v>0</v>
      </c>
      <c r="S1280">
        <f t="shared" si="479"/>
        <v>0</v>
      </c>
      <c r="T1280">
        <f t="shared" si="492"/>
        <v>0</v>
      </c>
      <c r="U1280">
        <f t="shared" si="480"/>
        <v>0</v>
      </c>
      <c r="V1280">
        <f t="shared" si="481"/>
        <v>0</v>
      </c>
      <c r="W1280">
        <f t="shared" si="493"/>
        <v>0</v>
      </c>
      <c r="X1280">
        <f>IF($B$15,_xlfn.IFNA(INDEX(תמותה!$A$1:$E$121,MATCH(U1280,תמותה!$A$1:A$121,0),IF($B$11="זכר",2,4)),1),0)</f>
        <v>0</v>
      </c>
      <c r="Y1280">
        <f>IF($B$15,_xlfn.IFNA(INDEX('שיפור תמותה'!$A$1:$E$8743,MATCH(U1280&amp;V1280,'שיפור תמותה'!$C$1:$C$8743,0),IF($B$11="זכר",4,5)),1),0)</f>
        <v>0</v>
      </c>
      <c r="Z1280">
        <f>IF($B$15,_xlfn.IFNA(INDEX('שיפור תמותה'!$A$1:$E$8743,MATCH(U1280&amp;V1280-1,'שיפור תמותה'!$C$1:$C$8743,0),IF($B$11="זכר",4,5)),1),0)</f>
        <v>0</v>
      </c>
      <c r="AA1280">
        <f t="shared" si="482"/>
        <v>0</v>
      </c>
      <c r="AB1280">
        <f t="shared" si="494"/>
        <v>0</v>
      </c>
      <c r="AC1280">
        <f>IF($B$15,_xlfn.IFNA(INDEX(תמותה!$A$1:$E$121,MATCH(U1280,תמותה!$A$1:A$121,0),IF($B$11="זכר",3,5)),1),0)</f>
        <v>0</v>
      </c>
      <c r="AD1280">
        <f t="shared" si="483"/>
        <v>0</v>
      </c>
      <c r="AE1280">
        <f t="shared" si="484"/>
        <v>0</v>
      </c>
      <c r="AF1280">
        <f t="shared" si="495"/>
        <v>0</v>
      </c>
      <c r="AG1280">
        <f t="shared" si="496"/>
        <v>0</v>
      </c>
      <c r="AH1280">
        <f t="shared" si="497"/>
        <v>0</v>
      </c>
      <c r="AI1280">
        <f t="shared" si="498"/>
        <v>0</v>
      </c>
      <c r="AJ1280">
        <f t="shared" si="499"/>
        <v>0</v>
      </c>
    </row>
    <row r="1281" spans="5:36" x14ac:dyDescent="0.2">
      <c r="E1281">
        <f t="shared" si="485"/>
        <v>0</v>
      </c>
      <c r="F1281">
        <f t="shared" si="475"/>
        <v>0</v>
      </c>
      <c r="G1281">
        <f t="shared" si="476"/>
        <v>0</v>
      </c>
      <c r="H1281">
        <f t="shared" si="477"/>
        <v>0</v>
      </c>
      <c r="I1281">
        <f t="shared" si="486"/>
        <v>0</v>
      </c>
      <c r="J1281">
        <f t="shared" si="487"/>
        <v>0</v>
      </c>
      <c r="K1281">
        <f t="shared" si="488"/>
        <v>0</v>
      </c>
      <c r="L1281">
        <f t="shared" si="489"/>
        <v>0</v>
      </c>
      <c r="M1281">
        <f t="shared" si="490"/>
        <v>0</v>
      </c>
      <c r="N1281">
        <f t="shared" si="491"/>
        <v>0</v>
      </c>
      <c r="O1281">
        <f>IF($B$14,_xlfn.IFNA(INDEX(תמותה!$A$1:$E$121,MATCH(F1281,תמותה!$A$1:A$121,0),IF($B$9="זכר",2,4)),1),0)</f>
        <v>0</v>
      </c>
      <c r="P1281">
        <f>IF($B$14,_xlfn.IFNA(INDEX('שיפור תמותה'!$A$1:$E$8743,MATCH(F1281&amp;G1281,'שיפור תמותה'!$C$1:$C$8743,0),IF($B$9="זכר",4,5)),1),0)</f>
        <v>0</v>
      </c>
      <c r="Q1281">
        <f>IF($B$14,_xlfn.IFNA(INDEX('שיפור תמותה'!$A$1:$E$8743,MATCH(F1281&amp;G1281-1,'שיפור תמותה'!$C$1:$C$8743,0),IF($B$9="זכר",4,5)),1),0)</f>
        <v>0</v>
      </c>
      <c r="R1281">
        <f t="shared" si="478"/>
        <v>0</v>
      </c>
      <c r="S1281">
        <f t="shared" si="479"/>
        <v>0</v>
      </c>
      <c r="T1281">
        <f t="shared" si="492"/>
        <v>0</v>
      </c>
      <c r="U1281">
        <f t="shared" si="480"/>
        <v>0</v>
      </c>
      <c r="V1281">
        <f t="shared" si="481"/>
        <v>0</v>
      </c>
      <c r="W1281">
        <f t="shared" si="493"/>
        <v>0</v>
      </c>
      <c r="X1281">
        <f>IF($B$15,_xlfn.IFNA(INDEX(תמותה!$A$1:$E$121,MATCH(U1281,תמותה!$A$1:A$121,0),IF($B$11="זכר",2,4)),1),0)</f>
        <v>0</v>
      </c>
      <c r="Y1281">
        <f>IF($B$15,_xlfn.IFNA(INDEX('שיפור תמותה'!$A$1:$E$8743,MATCH(U1281&amp;V1281,'שיפור תמותה'!$C$1:$C$8743,0),IF($B$11="זכר",4,5)),1),0)</f>
        <v>0</v>
      </c>
      <c r="Z1281">
        <f>IF($B$15,_xlfn.IFNA(INDEX('שיפור תמותה'!$A$1:$E$8743,MATCH(U1281&amp;V1281-1,'שיפור תמותה'!$C$1:$C$8743,0),IF($B$11="זכר",4,5)),1),0)</f>
        <v>0</v>
      </c>
      <c r="AA1281">
        <f t="shared" si="482"/>
        <v>0</v>
      </c>
      <c r="AB1281">
        <f t="shared" si="494"/>
        <v>0</v>
      </c>
      <c r="AC1281">
        <f>IF($B$15,_xlfn.IFNA(INDEX(תמותה!$A$1:$E$121,MATCH(U1281,תמותה!$A$1:A$121,0),IF($B$11="זכר",3,5)),1),0)</f>
        <v>0</v>
      </c>
      <c r="AD1281">
        <f t="shared" si="483"/>
        <v>0</v>
      </c>
      <c r="AE1281">
        <f t="shared" si="484"/>
        <v>0</v>
      </c>
      <c r="AF1281">
        <f t="shared" si="495"/>
        <v>0</v>
      </c>
      <c r="AG1281">
        <f t="shared" si="496"/>
        <v>0</v>
      </c>
      <c r="AH1281">
        <f t="shared" si="497"/>
        <v>0</v>
      </c>
      <c r="AI1281">
        <f t="shared" si="498"/>
        <v>0</v>
      </c>
      <c r="AJ1281">
        <f t="shared" si="499"/>
        <v>0</v>
      </c>
    </row>
    <row r="1282" spans="5:36" x14ac:dyDescent="0.2">
      <c r="E1282">
        <f t="shared" si="485"/>
        <v>0</v>
      </c>
      <c r="F1282">
        <f t="shared" si="475"/>
        <v>0</v>
      </c>
      <c r="G1282">
        <f t="shared" si="476"/>
        <v>0</v>
      </c>
      <c r="H1282">
        <f t="shared" si="477"/>
        <v>0</v>
      </c>
      <c r="I1282">
        <f t="shared" si="486"/>
        <v>0</v>
      </c>
      <c r="J1282">
        <f t="shared" si="487"/>
        <v>0</v>
      </c>
      <c r="K1282">
        <f t="shared" si="488"/>
        <v>0</v>
      </c>
      <c r="L1282">
        <f t="shared" si="489"/>
        <v>0</v>
      </c>
      <c r="M1282">
        <f t="shared" si="490"/>
        <v>0</v>
      </c>
      <c r="N1282">
        <f t="shared" si="491"/>
        <v>0</v>
      </c>
      <c r="O1282">
        <f>IF($B$14,_xlfn.IFNA(INDEX(תמותה!$A$1:$E$121,MATCH(F1282,תמותה!$A$1:A$121,0),IF($B$9="זכר",2,4)),1),0)</f>
        <v>0</v>
      </c>
      <c r="P1282">
        <f>IF($B$14,_xlfn.IFNA(INDEX('שיפור תמותה'!$A$1:$E$8743,MATCH(F1282&amp;G1282,'שיפור תמותה'!$C$1:$C$8743,0),IF($B$9="זכר",4,5)),1),0)</f>
        <v>0</v>
      </c>
      <c r="Q1282">
        <f>IF($B$14,_xlfn.IFNA(INDEX('שיפור תמותה'!$A$1:$E$8743,MATCH(F1282&amp;G1282-1,'שיפור תמותה'!$C$1:$C$8743,0),IF($B$9="זכר",4,5)),1),0)</f>
        <v>0</v>
      </c>
      <c r="R1282">
        <f t="shared" si="478"/>
        <v>0</v>
      </c>
      <c r="S1282">
        <f t="shared" si="479"/>
        <v>0</v>
      </c>
      <c r="T1282">
        <f t="shared" si="492"/>
        <v>0</v>
      </c>
      <c r="U1282">
        <f t="shared" si="480"/>
        <v>0</v>
      </c>
      <c r="V1282">
        <f t="shared" si="481"/>
        <v>0</v>
      </c>
      <c r="W1282">
        <f t="shared" si="493"/>
        <v>0</v>
      </c>
      <c r="X1282">
        <f>IF($B$15,_xlfn.IFNA(INDEX(תמותה!$A$1:$E$121,MATCH(U1282,תמותה!$A$1:A$121,0),IF($B$11="זכר",2,4)),1),0)</f>
        <v>0</v>
      </c>
      <c r="Y1282">
        <f>IF($B$15,_xlfn.IFNA(INDEX('שיפור תמותה'!$A$1:$E$8743,MATCH(U1282&amp;V1282,'שיפור תמותה'!$C$1:$C$8743,0),IF($B$11="זכר",4,5)),1),0)</f>
        <v>0</v>
      </c>
      <c r="Z1282">
        <f>IF($B$15,_xlfn.IFNA(INDEX('שיפור תמותה'!$A$1:$E$8743,MATCH(U1282&amp;V1282-1,'שיפור תמותה'!$C$1:$C$8743,0),IF($B$11="זכר",4,5)),1),0)</f>
        <v>0</v>
      </c>
      <c r="AA1282">
        <f t="shared" si="482"/>
        <v>0</v>
      </c>
      <c r="AB1282">
        <f t="shared" si="494"/>
        <v>0</v>
      </c>
      <c r="AC1282">
        <f>IF($B$15,_xlfn.IFNA(INDEX(תמותה!$A$1:$E$121,MATCH(U1282,תמותה!$A$1:A$121,0),IF($B$11="זכר",3,5)),1),0)</f>
        <v>0</v>
      </c>
      <c r="AD1282">
        <f t="shared" si="483"/>
        <v>0</v>
      </c>
      <c r="AE1282">
        <f t="shared" si="484"/>
        <v>0</v>
      </c>
      <c r="AF1282">
        <f t="shared" si="495"/>
        <v>0</v>
      </c>
      <c r="AG1282">
        <f t="shared" si="496"/>
        <v>0</v>
      </c>
      <c r="AH1282">
        <f t="shared" si="497"/>
        <v>0</v>
      </c>
      <c r="AI1282">
        <f t="shared" si="498"/>
        <v>0</v>
      </c>
      <c r="AJ1282">
        <f t="shared" si="499"/>
        <v>0</v>
      </c>
    </row>
    <row r="1283" spans="5:36" x14ac:dyDescent="0.2">
      <c r="E1283">
        <f t="shared" si="485"/>
        <v>0</v>
      </c>
      <c r="F1283">
        <f t="shared" ref="F1283:F1346" si="500">IF($B$14,ROUNDDOWN(E1283/12,0),0)</f>
        <v>0</v>
      </c>
      <c r="G1283">
        <f t="shared" ref="G1283:G1346" si="501">IF($B$14,ROUNDDOWN(($B$7+E1283)/12,0),0)</f>
        <v>0</v>
      </c>
      <c r="H1283">
        <f t="shared" ref="H1283:H1346" si="502">IF($B$14,(1+$B$2)^((E1283-$E$2+1)/12),0)</f>
        <v>0</v>
      </c>
      <c r="I1283">
        <f t="shared" si="486"/>
        <v>0</v>
      </c>
      <c r="J1283">
        <f t="shared" si="487"/>
        <v>0</v>
      </c>
      <c r="K1283">
        <f t="shared" si="488"/>
        <v>0</v>
      </c>
      <c r="L1283">
        <f t="shared" si="489"/>
        <v>0</v>
      </c>
      <c r="M1283">
        <f t="shared" si="490"/>
        <v>0</v>
      </c>
      <c r="N1283">
        <f t="shared" si="491"/>
        <v>0</v>
      </c>
      <c r="O1283">
        <f>IF($B$14,_xlfn.IFNA(INDEX(תמותה!$A$1:$E$121,MATCH(F1283,תמותה!$A$1:A$121,0),IF($B$9="זכר",2,4)),1),0)</f>
        <v>0</v>
      </c>
      <c r="P1283">
        <f>IF($B$14,_xlfn.IFNA(INDEX('שיפור תמותה'!$A$1:$E$8743,MATCH(F1283&amp;G1283,'שיפור תמותה'!$C$1:$C$8743,0),IF($B$9="זכר",4,5)),1),0)</f>
        <v>0</v>
      </c>
      <c r="Q1283">
        <f>IF($B$14,_xlfn.IFNA(INDEX('שיפור תמותה'!$A$1:$E$8743,MATCH(F1283&amp;G1283-1,'שיפור תמותה'!$C$1:$C$8743,0),IF($B$9="זכר",4,5)),1),0)</f>
        <v>0</v>
      </c>
      <c r="R1283">
        <f t="shared" ref="R1283:R1346" si="503">IF($B$14,AVERAGE(P1283:Q1283),0)</f>
        <v>0</v>
      </c>
      <c r="S1283">
        <f t="shared" ref="S1283:S1346" si="504">IF($B$14,IF(E1283&lt;$B$12,(1-(1-O1283)^(1/12))*R1283,1),0)</f>
        <v>0</v>
      </c>
      <c r="T1283">
        <f t="shared" si="492"/>
        <v>0</v>
      </c>
      <c r="U1283">
        <f t="shared" ref="U1283:U1346" si="505">IF($B$15,ROUNDDOWN(T1283/12,0),0)</f>
        <v>0</v>
      </c>
      <c r="V1283">
        <f t="shared" ref="V1283:V1346" si="506">IF($B$15,ROUNDDOWN(($B$8+T1283)/12,0),0)</f>
        <v>0</v>
      </c>
      <c r="W1283">
        <f t="shared" si="493"/>
        <v>0</v>
      </c>
      <c r="X1283">
        <f>IF($B$15,_xlfn.IFNA(INDEX(תמותה!$A$1:$E$121,MATCH(U1283,תמותה!$A$1:A$121,0),IF($B$11="זכר",2,4)),1),0)</f>
        <v>0</v>
      </c>
      <c r="Y1283">
        <f>IF($B$15,_xlfn.IFNA(INDEX('שיפור תמותה'!$A$1:$E$8743,MATCH(U1283&amp;V1283,'שיפור תמותה'!$C$1:$C$8743,0),IF($B$11="זכר",4,5)),1),0)</f>
        <v>0</v>
      </c>
      <c r="Z1283">
        <f>IF($B$15,_xlfn.IFNA(INDEX('שיפור תמותה'!$A$1:$E$8743,MATCH(U1283&amp;V1283-1,'שיפור תמותה'!$C$1:$C$8743,0),IF($B$11="זכר",4,5)),1),0)</f>
        <v>0</v>
      </c>
      <c r="AA1283">
        <f t="shared" ref="AA1283:AA1346" si="507">IF($B$15,AVERAGE(Y1283:Z1283),0)</f>
        <v>0</v>
      </c>
      <c r="AB1283">
        <f t="shared" si="494"/>
        <v>0</v>
      </c>
      <c r="AC1283">
        <f>IF($B$15,_xlfn.IFNA(INDEX(תמותה!$A$1:$E$121,MATCH(U1283,תמותה!$A$1:A$121,0),IF($B$11="זכר",3,5)),1),0)</f>
        <v>0</v>
      </c>
      <c r="AD1283">
        <f t="shared" ref="AD1283:AD1346" si="508">IF($B$15,IF(T1283&lt;$B$12,(1-(1-X1283)^(1/12))*AA1283,1),0)</f>
        <v>0</v>
      </c>
      <c r="AE1283">
        <f t="shared" ref="AE1283:AE1346" si="509">IF($B$15,IF(T1283&lt;$B$12,(1-(1-AC1283)^(1/12))*AA1283,1),0)</f>
        <v>0</v>
      </c>
      <c r="AF1283">
        <f t="shared" si="495"/>
        <v>0</v>
      </c>
      <c r="AG1283">
        <f t="shared" si="496"/>
        <v>0</v>
      </c>
      <c r="AH1283">
        <f t="shared" si="497"/>
        <v>0</v>
      </c>
      <c r="AI1283">
        <f t="shared" si="498"/>
        <v>0</v>
      </c>
      <c r="AJ1283">
        <f t="shared" si="499"/>
        <v>0</v>
      </c>
    </row>
    <row r="1284" spans="5:36" x14ac:dyDescent="0.2">
      <c r="E1284">
        <f t="shared" ref="E1284:E1347" si="510">IF($B$14,E1283+1,0)</f>
        <v>0</v>
      </c>
      <c r="F1284">
        <f t="shared" si="500"/>
        <v>0</v>
      </c>
      <c r="G1284">
        <f t="shared" si="501"/>
        <v>0</v>
      </c>
      <c r="H1284">
        <f t="shared" si="502"/>
        <v>0</v>
      </c>
      <c r="I1284">
        <f t="shared" ref="I1284:I1347" si="511">IF($B$14,IF(E1284&lt;=$B$3,IF(AND((E1284-$E$2)&lt;0,E1284&lt;$B$4),I1283+1/H1284,I1283+N1283/H1284)),0)</f>
        <v>0</v>
      </c>
      <c r="J1284">
        <f t="shared" ref="J1284:J1347" si="512">IF($B$14,IF(E1284&lt;=$B$3,IF(AND((E1284-$E$2)&lt;60,E1284&lt;$B$4),J1283+1/H1284,J1283+N1283/H1284)),0)</f>
        <v>0</v>
      </c>
      <c r="K1284">
        <f t="shared" ref="K1284:K1347" si="513">IF($B$14,IF(E1284&lt;=$B$3,IF(AND((E1284-$E$2)&lt;120,E1284&lt;$B$4),K1283+1/H1284,K1283+N1283/H1284)),0)</f>
        <v>0</v>
      </c>
      <c r="L1284">
        <f t="shared" ref="L1284:L1347" si="514">IF($B$14,IF(E1284&lt;=$B$3,IF(AND((E1284-$E$2)&lt;180,E1284&lt;$B$4),L1283+1/H1284,L1283+N1283/H1284)),0)</f>
        <v>0</v>
      </c>
      <c r="M1284">
        <f t="shared" ref="M1284:M1347" si="515">IF($B$14,IF(E1284&lt;=$B$3,IF(AND((E1284-$E$2)&lt;240,E1284&lt;$B$4),M1283+1/H1284,M1283+N1283/H1284)),0)</f>
        <v>0</v>
      </c>
      <c r="N1284">
        <f t="shared" ref="N1284:N1347" si="516">IF($B$14,N1283*(1-S1284),0)</f>
        <v>0</v>
      </c>
      <c r="O1284">
        <f>IF($B$14,_xlfn.IFNA(INDEX(תמותה!$A$1:$E$121,MATCH(F1284,תמותה!$A$1:A$121,0),IF($B$9="זכר",2,4)),1),0)</f>
        <v>0</v>
      </c>
      <c r="P1284">
        <f>IF($B$14,_xlfn.IFNA(INDEX('שיפור תמותה'!$A$1:$E$8743,MATCH(F1284&amp;G1284,'שיפור תמותה'!$C$1:$C$8743,0),IF($B$9="זכר",4,5)),1),0)</f>
        <v>0</v>
      </c>
      <c r="Q1284">
        <f>IF($B$14,_xlfn.IFNA(INDEX('שיפור תמותה'!$A$1:$E$8743,MATCH(F1284&amp;G1284-1,'שיפור תמותה'!$C$1:$C$8743,0),IF($B$9="זכר",4,5)),1),0)</f>
        <v>0</v>
      </c>
      <c r="R1284">
        <f t="shared" si="503"/>
        <v>0</v>
      </c>
      <c r="S1284">
        <f t="shared" si="504"/>
        <v>0</v>
      </c>
      <c r="T1284">
        <f t="shared" ref="T1284:T1347" si="517">IF($B$15,T1283+1,0)</f>
        <v>0</v>
      </c>
      <c r="U1284">
        <f t="shared" si="505"/>
        <v>0</v>
      </c>
      <c r="V1284">
        <f t="shared" si="506"/>
        <v>0</v>
      </c>
      <c r="W1284">
        <f t="shared" ref="W1284:W1347" si="518">IF($B$15,W1283*(1-AD1284),0)</f>
        <v>0</v>
      </c>
      <c r="X1284">
        <f>IF($B$15,_xlfn.IFNA(INDEX(תמותה!$A$1:$E$121,MATCH(U1284,תמותה!$A$1:A$121,0),IF($B$11="זכר",2,4)),1),0)</f>
        <v>0</v>
      </c>
      <c r="Y1284">
        <f>IF($B$15,_xlfn.IFNA(INDEX('שיפור תמותה'!$A$1:$E$8743,MATCH(U1284&amp;V1284,'שיפור תמותה'!$C$1:$C$8743,0),IF($B$11="זכר",4,5)),1),0)</f>
        <v>0</v>
      </c>
      <c r="Z1284">
        <f>IF($B$15,_xlfn.IFNA(INDEX('שיפור תמותה'!$A$1:$E$8743,MATCH(U1284&amp;V1284-1,'שיפור תמותה'!$C$1:$C$8743,0),IF($B$11="זכר",4,5)),1),0)</f>
        <v>0</v>
      </c>
      <c r="AA1284">
        <f t="shared" si="507"/>
        <v>0</v>
      </c>
      <c r="AB1284">
        <f t="shared" ref="AB1284:AB1347" si="519">IF($B$15,AB1283*(1-AE1284)+S1284*W1284*N1283,0)</f>
        <v>0</v>
      </c>
      <c r="AC1284">
        <f>IF($B$15,_xlfn.IFNA(INDEX(תמותה!$A$1:$E$121,MATCH(U1284,תמותה!$A$1:A$121,0),IF($B$11="זכר",3,5)),1),0)</f>
        <v>0</v>
      </c>
      <c r="AD1284">
        <f t="shared" si="508"/>
        <v>0</v>
      </c>
      <c r="AE1284">
        <f t="shared" si="509"/>
        <v>0</v>
      </c>
      <c r="AF1284">
        <f t="shared" ref="AF1284:AF1347" si="520">IF($B$15,IF(E1284&lt;=$B$3,IF(AND((E1284-$E$2)&lt;0,E1284&lt;$B$4),AF1283+0/H1284,AF1283+AB1283/H1284)),0)</f>
        <v>0</v>
      </c>
      <c r="AG1284">
        <f t="shared" ref="AG1284:AG1347" si="521">IF($B$15,IF(E1284&lt;=$B$3,IF(AND((E1284-$E$2)&lt;60,E1284&lt;$B$4),AG1283+0/H1284,AG1283+AB1283/H1284)),0)</f>
        <v>0</v>
      </c>
      <c r="AH1284">
        <f t="shared" ref="AH1284:AH1347" si="522">IF($B$15,IF(E1284&lt;=$B$3,IF(AND((E1284-$E$2)&lt;120,E1284&lt;$B$4),AH1283+0/H1284,AH1283+AB1283/H1284)),0)</f>
        <v>0</v>
      </c>
      <c r="AI1284">
        <f t="shared" ref="AI1284:AI1347" si="523">IF($B$15,IF(E1284&lt;=$B$3,IF(AND((E1284-$E$2)&lt;180,E1284&lt;$B$4),AI1283+0/H1284,AI1283+AB1283/H1284)),0)</f>
        <v>0</v>
      </c>
      <c r="AJ1284">
        <f t="shared" ref="AJ1284:AJ1347" si="524">IF($B$15,IF(E1284&lt;=$B$3,IF(AND((E1284-$E$2)&lt;240,E1284&lt;$B$4),AJ1283+0/H1284,AJ1283+AB1283/H1284)),0)</f>
        <v>0</v>
      </c>
    </row>
    <row r="1285" spans="5:36" x14ac:dyDescent="0.2">
      <c r="E1285">
        <f t="shared" si="510"/>
        <v>0</v>
      </c>
      <c r="F1285">
        <f t="shared" si="500"/>
        <v>0</v>
      </c>
      <c r="G1285">
        <f t="shared" si="501"/>
        <v>0</v>
      </c>
      <c r="H1285">
        <f t="shared" si="502"/>
        <v>0</v>
      </c>
      <c r="I1285">
        <f t="shared" si="511"/>
        <v>0</v>
      </c>
      <c r="J1285">
        <f t="shared" si="512"/>
        <v>0</v>
      </c>
      <c r="K1285">
        <f t="shared" si="513"/>
        <v>0</v>
      </c>
      <c r="L1285">
        <f t="shared" si="514"/>
        <v>0</v>
      </c>
      <c r="M1285">
        <f t="shared" si="515"/>
        <v>0</v>
      </c>
      <c r="N1285">
        <f t="shared" si="516"/>
        <v>0</v>
      </c>
      <c r="O1285">
        <f>IF($B$14,_xlfn.IFNA(INDEX(תמותה!$A$1:$E$121,MATCH(F1285,תמותה!$A$1:A$121,0),IF($B$9="זכר",2,4)),1),0)</f>
        <v>0</v>
      </c>
      <c r="P1285">
        <f>IF($B$14,_xlfn.IFNA(INDEX('שיפור תמותה'!$A$1:$E$8743,MATCH(F1285&amp;G1285,'שיפור תמותה'!$C$1:$C$8743,0),IF($B$9="זכר",4,5)),1),0)</f>
        <v>0</v>
      </c>
      <c r="Q1285">
        <f>IF($B$14,_xlfn.IFNA(INDEX('שיפור תמותה'!$A$1:$E$8743,MATCH(F1285&amp;G1285-1,'שיפור תמותה'!$C$1:$C$8743,0),IF($B$9="זכר",4,5)),1),0)</f>
        <v>0</v>
      </c>
      <c r="R1285">
        <f t="shared" si="503"/>
        <v>0</v>
      </c>
      <c r="S1285">
        <f t="shared" si="504"/>
        <v>0</v>
      </c>
      <c r="T1285">
        <f t="shared" si="517"/>
        <v>0</v>
      </c>
      <c r="U1285">
        <f t="shared" si="505"/>
        <v>0</v>
      </c>
      <c r="V1285">
        <f t="shared" si="506"/>
        <v>0</v>
      </c>
      <c r="W1285">
        <f t="shared" si="518"/>
        <v>0</v>
      </c>
      <c r="X1285">
        <f>IF($B$15,_xlfn.IFNA(INDEX(תמותה!$A$1:$E$121,MATCH(U1285,תמותה!$A$1:A$121,0),IF($B$11="זכר",2,4)),1),0)</f>
        <v>0</v>
      </c>
      <c r="Y1285">
        <f>IF($B$15,_xlfn.IFNA(INDEX('שיפור תמותה'!$A$1:$E$8743,MATCH(U1285&amp;V1285,'שיפור תמותה'!$C$1:$C$8743,0),IF($B$11="זכר",4,5)),1),0)</f>
        <v>0</v>
      </c>
      <c r="Z1285">
        <f>IF($B$15,_xlfn.IFNA(INDEX('שיפור תמותה'!$A$1:$E$8743,MATCH(U1285&amp;V1285-1,'שיפור תמותה'!$C$1:$C$8743,0),IF($B$11="זכר",4,5)),1),0)</f>
        <v>0</v>
      </c>
      <c r="AA1285">
        <f t="shared" si="507"/>
        <v>0</v>
      </c>
      <c r="AB1285">
        <f t="shared" si="519"/>
        <v>0</v>
      </c>
      <c r="AC1285">
        <f>IF($B$15,_xlfn.IFNA(INDEX(תמותה!$A$1:$E$121,MATCH(U1285,תמותה!$A$1:A$121,0),IF($B$11="זכר",3,5)),1),0)</f>
        <v>0</v>
      </c>
      <c r="AD1285">
        <f t="shared" si="508"/>
        <v>0</v>
      </c>
      <c r="AE1285">
        <f t="shared" si="509"/>
        <v>0</v>
      </c>
      <c r="AF1285">
        <f t="shared" si="520"/>
        <v>0</v>
      </c>
      <c r="AG1285">
        <f t="shared" si="521"/>
        <v>0</v>
      </c>
      <c r="AH1285">
        <f t="shared" si="522"/>
        <v>0</v>
      </c>
      <c r="AI1285">
        <f t="shared" si="523"/>
        <v>0</v>
      </c>
      <c r="AJ1285">
        <f t="shared" si="524"/>
        <v>0</v>
      </c>
    </row>
    <row r="1286" spans="5:36" x14ac:dyDescent="0.2">
      <c r="E1286">
        <f t="shared" si="510"/>
        <v>0</v>
      </c>
      <c r="F1286">
        <f t="shared" si="500"/>
        <v>0</v>
      </c>
      <c r="G1286">
        <f t="shared" si="501"/>
        <v>0</v>
      </c>
      <c r="H1286">
        <f t="shared" si="502"/>
        <v>0</v>
      </c>
      <c r="I1286">
        <f t="shared" si="511"/>
        <v>0</v>
      </c>
      <c r="J1286">
        <f t="shared" si="512"/>
        <v>0</v>
      </c>
      <c r="K1286">
        <f t="shared" si="513"/>
        <v>0</v>
      </c>
      <c r="L1286">
        <f t="shared" si="514"/>
        <v>0</v>
      </c>
      <c r="M1286">
        <f t="shared" si="515"/>
        <v>0</v>
      </c>
      <c r="N1286">
        <f t="shared" si="516"/>
        <v>0</v>
      </c>
      <c r="O1286">
        <f>IF($B$14,_xlfn.IFNA(INDEX(תמותה!$A$1:$E$121,MATCH(F1286,תמותה!$A$1:A$121,0),IF($B$9="זכר",2,4)),1),0)</f>
        <v>0</v>
      </c>
      <c r="P1286">
        <f>IF($B$14,_xlfn.IFNA(INDEX('שיפור תמותה'!$A$1:$E$8743,MATCH(F1286&amp;G1286,'שיפור תמותה'!$C$1:$C$8743,0),IF($B$9="זכר",4,5)),1),0)</f>
        <v>0</v>
      </c>
      <c r="Q1286">
        <f>IF($B$14,_xlfn.IFNA(INDEX('שיפור תמותה'!$A$1:$E$8743,MATCH(F1286&amp;G1286-1,'שיפור תמותה'!$C$1:$C$8743,0),IF($B$9="זכר",4,5)),1),0)</f>
        <v>0</v>
      </c>
      <c r="R1286">
        <f t="shared" si="503"/>
        <v>0</v>
      </c>
      <c r="S1286">
        <f t="shared" si="504"/>
        <v>0</v>
      </c>
      <c r="T1286">
        <f t="shared" si="517"/>
        <v>0</v>
      </c>
      <c r="U1286">
        <f t="shared" si="505"/>
        <v>0</v>
      </c>
      <c r="V1286">
        <f t="shared" si="506"/>
        <v>0</v>
      </c>
      <c r="W1286">
        <f t="shared" si="518"/>
        <v>0</v>
      </c>
      <c r="X1286">
        <f>IF($B$15,_xlfn.IFNA(INDEX(תמותה!$A$1:$E$121,MATCH(U1286,תמותה!$A$1:A$121,0),IF($B$11="זכר",2,4)),1),0)</f>
        <v>0</v>
      </c>
      <c r="Y1286">
        <f>IF($B$15,_xlfn.IFNA(INDEX('שיפור תמותה'!$A$1:$E$8743,MATCH(U1286&amp;V1286,'שיפור תמותה'!$C$1:$C$8743,0),IF($B$11="זכר",4,5)),1),0)</f>
        <v>0</v>
      </c>
      <c r="Z1286">
        <f>IF($B$15,_xlfn.IFNA(INDEX('שיפור תמותה'!$A$1:$E$8743,MATCH(U1286&amp;V1286-1,'שיפור תמותה'!$C$1:$C$8743,0),IF($B$11="זכר",4,5)),1),0)</f>
        <v>0</v>
      </c>
      <c r="AA1286">
        <f t="shared" si="507"/>
        <v>0</v>
      </c>
      <c r="AB1286">
        <f t="shared" si="519"/>
        <v>0</v>
      </c>
      <c r="AC1286">
        <f>IF($B$15,_xlfn.IFNA(INDEX(תמותה!$A$1:$E$121,MATCH(U1286,תמותה!$A$1:A$121,0),IF($B$11="זכר",3,5)),1),0)</f>
        <v>0</v>
      </c>
      <c r="AD1286">
        <f t="shared" si="508"/>
        <v>0</v>
      </c>
      <c r="AE1286">
        <f t="shared" si="509"/>
        <v>0</v>
      </c>
      <c r="AF1286">
        <f t="shared" si="520"/>
        <v>0</v>
      </c>
      <c r="AG1286">
        <f t="shared" si="521"/>
        <v>0</v>
      </c>
      <c r="AH1286">
        <f t="shared" si="522"/>
        <v>0</v>
      </c>
      <c r="AI1286">
        <f t="shared" si="523"/>
        <v>0</v>
      </c>
      <c r="AJ1286">
        <f t="shared" si="524"/>
        <v>0</v>
      </c>
    </row>
    <row r="1287" spans="5:36" x14ac:dyDescent="0.2">
      <c r="E1287">
        <f t="shared" si="510"/>
        <v>0</v>
      </c>
      <c r="F1287">
        <f t="shared" si="500"/>
        <v>0</v>
      </c>
      <c r="G1287">
        <f t="shared" si="501"/>
        <v>0</v>
      </c>
      <c r="H1287">
        <f t="shared" si="502"/>
        <v>0</v>
      </c>
      <c r="I1287">
        <f t="shared" si="511"/>
        <v>0</v>
      </c>
      <c r="J1287">
        <f t="shared" si="512"/>
        <v>0</v>
      </c>
      <c r="K1287">
        <f t="shared" si="513"/>
        <v>0</v>
      </c>
      <c r="L1287">
        <f t="shared" si="514"/>
        <v>0</v>
      </c>
      <c r="M1287">
        <f t="shared" si="515"/>
        <v>0</v>
      </c>
      <c r="N1287">
        <f t="shared" si="516"/>
        <v>0</v>
      </c>
      <c r="O1287">
        <f>IF($B$14,_xlfn.IFNA(INDEX(תמותה!$A$1:$E$121,MATCH(F1287,תמותה!$A$1:A$121,0),IF($B$9="זכר",2,4)),1),0)</f>
        <v>0</v>
      </c>
      <c r="P1287">
        <f>IF($B$14,_xlfn.IFNA(INDEX('שיפור תמותה'!$A$1:$E$8743,MATCH(F1287&amp;G1287,'שיפור תמותה'!$C$1:$C$8743,0),IF($B$9="זכר",4,5)),1),0)</f>
        <v>0</v>
      </c>
      <c r="Q1287">
        <f>IF($B$14,_xlfn.IFNA(INDEX('שיפור תמותה'!$A$1:$E$8743,MATCH(F1287&amp;G1287-1,'שיפור תמותה'!$C$1:$C$8743,0),IF($B$9="זכר",4,5)),1),0)</f>
        <v>0</v>
      </c>
      <c r="R1287">
        <f t="shared" si="503"/>
        <v>0</v>
      </c>
      <c r="S1287">
        <f t="shared" si="504"/>
        <v>0</v>
      </c>
      <c r="T1287">
        <f t="shared" si="517"/>
        <v>0</v>
      </c>
      <c r="U1287">
        <f t="shared" si="505"/>
        <v>0</v>
      </c>
      <c r="V1287">
        <f t="shared" si="506"/>
        <v>0</v>
      </c>
      <c r="W1287">
        <f t="shared" si="518"/>
        <v>0</v>
      </c>
      <c r="X1287">
        <f>IF($B$15,_xlfn.IFNA(INDEX(תמותה!$A$1:$E$121,MATCH(U1287,תמותה!$A$1:A$121,0),IF($B$11="זכר",2,4)),1),0)</f>
        <v>0</v>
      </c>
      <c r="Y1287">
        <f>IF($B$15,_xlfn.IFNA(INDEX('שיפור תמותה'!$A$1:$E$8743,MATCH(U1287&amp;V1287,'שיפור תמותה'!$C$1:$C$8743,0),IF($B$11="זכר",4,5)),1),0)</f>
        <v>0</v>
      </c>
      <c r="Z1287">
        <f>IF($B$15,_xlfn.IFNA(INDEX('שיפור תמותה'!$A$1:$E$8743,MATCH(U1287&amp;V1287-1,'שיפור תמותה'!$C$1:$C$8743,0),IF($B$11="זכר",4,5)),1),0)</f>
        <v>0</v>
      </c>
      <c r="AA1287">
        <f t="shared" si="507"/>
        <v>0</v>
      </c>
      <c r="AB1287">
        <f t="shared" si="519"/>
        <v>0</v>
      </c>
      <c r="AC1287">
        <f>IF($B$15,_xlfn.IFNA(INDEX(תמותה!$A$1:$E$121,MATCH(U1287,תמותה!$A$1:A$121,0),IF($B$11="זכר",3,5)),1),0)</f>
        <v>0</v>
      </c>
      <c r="AD1287">
        <f t="shared" si="508"/>
        <v>0</v>
      </c>
      <c r="AE1287">
        <f t="shared" si="509"/>
        <v>0</v>
      </c>
      <c r="AF1287">
        <f t="shared" si="520"/>
        <v>0</v>
      </c>
      <c r="AG1287">
        <f t="shared" si="521"/>
        <v>0</v>
      </c>
      <c r="AH1287">
        <f t="shared" si="522"/>
        <v>0</v>
      </c>
      <c r="AI1287">
        <f t="shared" si="523"/>
        <v>0</v>
      </c>
      <c r="AJ1287">
        <f t="shared" si="524"/>
        <v>0</v>
      </c>
    </row>
    <row r="1288" spans="5:36" x14ac:dyDescent="0.2">
      <c r="E1288">
        <f t="shared" si="510"/>
        <v>0</v>
      </c>
      <c r="F1288">
        <f t="shared" si="500"/>
        <v>0</v>
      </c>
      <c r="G1288">
        <f t="shared" si="501"/>
        <v>0</v>
      </c>
      <c r="H1288">
        <f t="shared" si="502"/>
        <v>0</v>
      </c>
      <c r="I1288">
        <f t="shared" si="511"/>
        <v>0</v>
      </c>
      <c r="J1288">
        <f t="shared" si="512"/>
        <v>0</v>
      </c>
      <c r="K1288">
        <f t="shared" si="513"/>
        <v>0</v>
      </c>
      <c r="L1288">
        <f t="shared" si="514"/>
        <v>0</v>
      </c>
      <c r="M1288">
        <f t="shared" si="515"/>
        <v>0</v>
      </c>
      <c r="N1288">
        <f t="shared" si="516"/>
        <v>0</v>
      </c>
      <c r="O1288">
        <f>IF($B$14,_xlfn.IFNA(INDEX(תמותה!$A$1:$E$121,MATCH(F1288,תמותה!$A$1:A$121,0),IF($B$9="זכר",2,4)),1),0)</f>
        <v>0</v>
      </c>
      <c r="P1288">
        <f>IF($B$14,_xlfn.IFNA(INDEX('שיפור תמותה'!$A$1:$E$8743,MATCH(F1288&amp;G1288,'שיפור תמותה'!$C$1:$C$8743,0),IF($B$9="זכר",4,5)),1),0)</f>
        <v>0</v>
      </c>
      <c r="Q1288">
        <f>IF($B$14,_xlfn.IFNA(INDEX('שיפור תמותה'!$A$1:$E$8743,MATCH(F1288&amp;G1288-1,'שיפור תמותה'!$C$1:$C$8743,0),IF($B$9="זכר",4,5)),1),0)</f>
        <v>0</v>
      </c>
      <c r="R1288">
        <f t="shared" si="503"/>
        <v>0</v>
      </c>
      <c r="S1288">
        <f t="shared" si="504"/>
        <v>0</v>
      </c>
      <c r="T1288">
        <f t="shared" si="517"/>
        <v>0</v>
      </c>
      <c r="U1288">
        <f t="shared" si="505"/>
        <v>0</v>
      </c>
      <c r="V1288">
        <f t="shared" si="506"/>
        <v>0</v>
      </c>
      <c r="W1288">
        <f t="shared" si="518"/>
        <v>0</v>
      </c>
      <c r="X1288">
        <f>IF($B$15,_xlfn.IFNA(INDEX(תמותה!$A$1:$E$121,MATCH(U1288,תמותה!$A$1:A$121,0),IF($B$11="זכר",2,4)),1),0)</f>
        <v>0</v>
      </c>
      <c r="Y1288">
        <f>IF($B$15,_xlfn.IFNA(INDEX('שיפור תמותה'!$A$1:$E$8743,MATCH(U1288&amp;V1288,'שיפור תמותה'!$C$1:$C$8743,0),IF($B$11="זכר",4,5)),1),0)</f>
        <v>0</v>
      </c>
      <c r="Z1288">
        <f>IF($B$15,_xlfn.IFNA(INDEX('שיפור תמותה'!$A$1:$E$8743,MATCH(U1288&amp;V1288-1,'שיפור תמותה'!$C$1:$C$8743,0),IF($B$11="זכר",4,5)),1),0)</f>
        <v>0</v>
      </c>
      <c r="AA1288">
        <f t="shared" si="507"/>
        <v>0</v>
      </c>
      <c r="AB1288">
        <f t="shared" si="519"/>
        <v>0</v>
      </c>
      <c r="AC1288">
        <f>IF($B$15,_xlfn.IFNA(INDEX(תמותה!$A$1:$E$121,MATCH(U1288,תמותה!$A$1:A$121,0),IF($B$11="זכר",3,5)),1),0)</f>
        <v>0</v>
      </c>
      <c r="AD1288">
        <f t="shared" si="508"/>
        <v>0</v>
      </c>
      <c r="AE1288">
        <f t="shared" si="509"/>
        <v>0</v>
      </c>
      <c r="AF1288">
        <f t="shared" si="520"/>
        <v>0</v>
      </c>
      <c r="AG1288">
        <f t="shared" si="521"/>
        <v>0</v>
      </c>
      <c r="AH1288">
        <f t="shared" si="522"/>
        <v>0</v>
      </c>
      <c r="AI1288">
        <f t="shared" si="523"/>
        <v>0</v>
      </c>
      <c r="AJ1288">
        <f t="shared" si="524"/>
        <v>0</v>
      </c>
    </row>
    <row r="1289" spans="5:36" x14ac:dyDescent="0.2">
      <c r="E1289">
        <f t="shared" si="510"/>
        <v>0</v>
      </c>
      <c r="F1289">
        <f t="shared" si="500"/>
        <v>0</v>
      </c>
      <c r="G1289">
        <f t="shared" si="501"/>
        <v>0</v>
      </c>
      <c r="H1289">
        <f t="shared" si="502"/>
        <v>0</v>
      </c>
      <c r="I1289">
        <f t="shared" si="511"/>
        <v>0</v>
      </c>
      <c r="J1289">
        <f t="shared" si="512"/>
        <v>0</v>
      </c>
      <c r="K1289">
        <f t="shared" si="513"/>
        <v>0</v>
      </c>
      <c r="L1289">
        <f t="shared" si="514"/>
        <v>0</v>
      </c>
      <c r="M1289">
        <f t="shared" si="515"/>
        <v>0</v>
      </c>
      <c r="N1289">
        <f t="shared" si="516"/>
        <v>0</v>
      </c>
      <c r="O1289">
        <f>IF($B$14,_xlfn.IFNA(INDEX(תמותה!$A$1:$E$121,MATCH(F1289,תמותה!$A$1:A$121,0),IF($B$9="זכר",2,4)),1),0)</f>
        <v>0</v>
      </c>
      <c r="P1289">
        <f>IF($B$14,_xlfn.IFNA(INDEX('שיפור תמותה'!$A$1:$E$8743,MATCH(F1289&amp;G1289,'שיפור תמותה'!$C$1:$C$8743,0),IF($B$9="זכר",4,5)),1),0)</f>
        <v>0</v>
      </c>
      <c r="Q1289">
        <f>IF($B$14,_xlfn.IFNA(INDEX('שיפור תמותה'!$A$1:$E$8743,MATCH(F1289&amp;G1289-1,'שיפור תמותה'!$C$1:$C$8743,0),IF($B$9="זכר",4,5)),1),0)</f>
        <v>0</v>
      </c>
      <c r="R1289">
        <f t="shared" si="503"/>
        <v>0</v>
      </c>
      <c r="S1289">
        <f t="shared" si="504"/>
        <v>0</v>
      </c>
      <c r="T1289">
        <f t="shared" si="517"/>
        <v>0</v>
      </c>
      <c r="U1289">
        <f t="shared" si="505"/>
        <v>0</v>
      </c>
      <c r="V1289">
        <f t="shared" si="506"/>
        <v>0</v>
      </c>
      <c r="W1289">
        <f t="shared" si="518"/>
        <v>0</v>
      </c>
      <c r="X1289">
        <f>IF($B$15,_xlfn.IFNA(INDEX(תמותה!$A$1:$E$121,MATCH(U1289,תמותה!$A$1:A$121,0),IF($B$11="זכר",2,4)),1),0)</f>
        <v>0</v>
      </c>
      <c r="Y1289">
        <f>IF($B$15,_xlfn.IFNA(INDEX('שיפור תמותה'!$A$1:$E$8743,MATCH(U1289&amp;V1289,'שיפור תמותה'!$C$1:$C$8743,0),IF($B$11="זכר",4,5)),1),0)</f>
        <v>0</v>
      </c>
      <c r="Z1289">
        <f>IF($B$15,_xlfn.IFNA(INDEX('שיפור תמותה'!$A$1:$E$8743,MATCH(U1289&amp;V1289-1,'שיפור תמותה'!$C$1:$C$8743,0),IF($B$11="זכר",4,5)),1),0)</f>
        <v>0</v>
      </c>
      <c r="AA1289">
        <f t="shared" si="507"/>
        <v>0</v>
      </c>
      <c r="AB1289">
        <f t="shared" si="519"/>
        <v>0</v>
      </c>
      <c r="AC1289">
        <f>IF($B$15,_xlfn.IFNA(INDEX(תמותה!$A$1:$E$121,MATCH(U1289,תמותה!$A$1:A$121,0),IF($B$11="זכר",3,5)),1),0)</f>
        <v>0</v>
      </c>
      <c r="AD1289">
        <f t="shared" si="508"/>
        <v>0</v>
      </c>
      <c r="AE1289">
        <f t="shared" si="509"/>
        <v>0</v>
      </c>
      <c r="AF1289">
        <f t="shared" si="520"/>
        <v>0</v>
      </c>
      <c r="AG1289">
        <f t="shared" si="521"/>
        <v>0</v>
      </c>
      <c r="AH1289">
        <f t="shared" si="522"/>
        <v>0</v>
      </c>
      <c r="AI1289">
        <f t="shared" si="523"/>
        <v>0</v>
      </c>
      <c r="AJ1289">
        <f t="shared" si="524"/>
        <v>0</v>
      </c>
    </row>
    <row r="1290" spans="5:36" x14ac:dyDescent="0.2">
      <c r="E1290">
        <f t="shared" si="510"/>
        <v>0</v>
      </c>
      <c r="F1290">
        <f t="shared" si="500"/>
        <v>0</v>
      </c>
      <c r="G1290">
        <f t="shared" si="501"/>
        <v>0</v>
      </c>
      <c r="H1290">
        <f t="shared" si="502"/>
        <v>0</v>
      </c>
      <c r="I1290">
        <f t="shared" si="511"/>
        <v>0</v>
      </c>
      <c r="J1290">
        <f t="shared" si="512"/>
        <v>0</v>
      </c>
      <c r="K1290">
        <f t="shared" si="513"/>
        <v>0</v>
      </c>
      <c r="L1290">
        <f t="shared" si="514"/>
        <v>0</v>
      </c>
      <c r="M1290">
        <f t="shared" si="515"/>
        <v>0</v>
      </c>
      <c r="N1290">
        <f t="shared" si="516"/>
        <v>0</v>
      </c>
      <c r="O1290">
        <f>IF($B$14,_xlfn.IFNA(INDEX(תמותה!$A$1:$E$121,MATCH(F1290,תמותה!$A$1:A$121,0),IF($B$9="זכר",2,4)),1),0)</f>
        <v>0</v>
      </c>
      <c r="P1290">
        <f>IF($B$14,_xlfn.IFNA(INDEX('שיפור תמותה'!$A$1:$E$8743,MATCH(F1290&amp;G1290,'שיפור תמותה'!$C$1:$C$8743,0),IF($B$9="זכר",4,5)),1),0)</f>
        <v>0</v>
      </c>
      <c r="Q1290">
        <f>IF($B$14,_xlfn.IFNA(INDEX('שיפור תמותה'!$A$1:$E$8743,MATCH(F1290&amp;G1290-1,'שיפור תמותה'!$C$1:$C$8743,0),IF($B$9="זכר",4,5)),1),0)</f>
        <v>0</v>
      </c>
      <c r="R1290">
        <f t="shared" si="503"/>
        <v>0</v>
      </c>
      <c r="S1290">
        <f t="shared" si="504"/>
        <v>0</v>
      </c>
      <c r="T1290">
        <f t="shared" si="517"/>
        <v>0</v>
      </c>
      <c r="U1290">
        <f t="shared" si="505"/>
        <v>0</v>
      </c>
      <c r="V1290">
        <f t="shared" si="506"/>
        <v>0</v>
      </c>
      <c r="W1290">
        <f t="shared" si="518"/>
        <v>0</v>
      </c>
      <c r="X1290">
        <f>IF($B$15,_xlfn.IFNA(INDEX(תמותה!$A$1:$E$121,MATCH(U1290,תמותה!$A$1:A$121,0),IF($B$11="זכר",2,4)),1),0)</f>
        <v>0</v>
      </c>
      <c r="Y1290">
        <f>IF($B$15,_xlfn.IFNA(INDEX('שיפור תמותה'!$A$1:$E$8743,MATCH(U1290&amp;V1290,'שיפור תמותה'!$C$1:$C$8743,0),IF($B$11="זכר",4,5)),1),0)</f>
        <v>0</v>
      </c>
      <c r="Z1290">
        <f>IF($B$15,_xlfn.IFNA(INDEX('שיפור תמותה'!$A$1:$E$8743,MATCH(U1290&amp;V1290-1,'שיפור תמותה'!$C$1:$C$8743,0),IF($B$11="זכר",4,5)),1),0)</f>
        <v>0</v>
      </c>
      <c r="AA1290">
        <f t="shared" si="507"/>
        <v>0</v>
      </c>
      <c r="AB1290">
        <f t="shared" si="519"/>
        <v>0</v>
      </c>
      <c r="AC1290">
        <f>IF($B$15,_xlfn.IFNA(INDEX(תמותה!$A$1:$E$121,MATCH(U1290,תמותה!$A$1:A$121,0),IF($B$11="זכר",3,5)),1),0)</f>
        <v>0</v>
      </c>
      <c r="AD1290">
        <f t="shared" si="508"/>
        <v>0</v>
      </c>
      <c r="AE1290">
        <f t="shared" si="509"/>
        <v>0</v>
      </c>
      <c r="AF1290">
        <f t="shared" si="520"/>
        <v>0</v>
      </c>
      <c r="AG1290">
        <f t="shared" si="521"/>
        <v>0</v>
      </c>
      <c r="AH1290">
        <f t="shared" si="522"/>
        <v>0</v>
      </c>
      <c r="AI1290">
        <f t="shared" si="523"/>
        <v>0</v>
      </c>
      <c r="AJ1290">
        <f t="shared" si="524"/>
        <v>0</v>
      </c>
    </row>
    <row r="1291" spans="5:36" x14ac:dyDescent="0.2">
      <c r="E1291">
        <f t="shared" si="510"/>
        <v>0</v>
      </c>
      <c r="F1291">
        <f t="shared" si="500"/>
        <v>0</v>
      </c>
      <c r="G1291">
        <f t="shared" si="501"/>
        <v>0</v>
      </c>
      <c r="H1291">
        <f t="shared" si="502"/>
        <v>0</v>
      </c>
      <c r="I1291">
        <f t="shared" si="511"/>
        <v>0</v>
      </c>
      <c r="J1291">
        <f t="shared" si="512"/>
        <v>0</v>
      </c>
      <c r="K1291">
        <f t="shared" si="513"/>
        <v>0</v>
      </c>
      <c r="L1291">
        <f t="shared" si="514"/>
        <v>0</v>
      </c>
      <c r="M1291">
        <f t="shared" si="515"/>
        <v>0</v>
      </c>
      <c r="N1291">
        <f t="shared" si="516"/>
        <v>0</v>
      </c>
      <c r="O1291">
        <f>IF($B$14,_xlfn.IFNA(INDEX(תמותה!$A$1:$E$121,MATCH(F1291,תמותה!$A$1:A$121,0),IF($B$9="זכר",2,4)),1),0)</f>
        <v>0</v>
      </c>
      <c r="P1291">
        <f>IF($B$14,_xlfn.IFNA(INDEX('שיפור תמותה'!$A$1:$E$8743,MATCH(F1291&amp;G1291,'שיפור תמותה'!$C$1:$C$8743,0),IF($B$9="זכר",4,5)),1),0)</f>
        <v>0</v>
      </c>
      <c r="Q1291">
        <f>IF($B$14,_xlfn.IFNA(INDEX('שיפור תמותה'!$A$1:$E$8743,MATCH(F1291&amp;G1291-1,'שיפור תמותה'!$C$1:$C$8743,0),IF($B$9="זכר",4,5)),1),0)</f>
        <v>0</v>
      </c>
      <c r="R1291">
        <f t="shared" si="503"/>
        <v>0</v>
      </c>
      <c r="S1291">
        <f t="shared" si="504"/>
        <v>0</v>
      </c>
      <c r="T1291">
        <f t="shared" si="517"/>
        <v>0</v>
      </c>
      <c r="U1291">
        <f t="shared" si="505"/>
        <v>0</v>
      </c>
      <c r="V1291">
        <f t="shared" si="506"/>
        <v>0</v>
      </c>
      <c r="W1291">
        <f t="shared" si="518"/>
        <v>0</v>
      </c>
      <c r="X1291">
        <f>IF($B$15,_xlfn.IFNA(INDEX(תמותה!$A$1:$E$121,MATCH(U1291,תמותה!$A$1:A$121,0),IF($B$11="זכר",2,4)),1),0)</f>
        <v>0</v>
      </c>
      <c r="Y1291">
        <f>IF($B$15,_xlfn.IFNA(INDEX('שיפור תמותה'!$A$1:$E$8743,MATCH(U1291&amp;V1291,'שיפור תמותה'!$C$1:$C$8743,0),IF($B$11="זכר",4,5)),1),0)</f>
        <v>0</v>
      </c>
      <c r="Z1291">
        <f>IF($B$15,_xlfn.IFNA(INDEX('שיפור תמותה'!$A$1:$E$8743,MATCH(U1291&amp;V1291-1,'שיפור תמותה'!$C$1:$C$8743,0),IF($B$11="זכר",4,5)),1),0)</f>
        <v>0</v>
      </c>
      <c r="AA1291">
        <f t="shared" si="507"/>
        <v>0</v>
      </c>
      <c r="AB1291">
        <f t="shared" si="519"/>
        <v>0</v>
      </c>
      <c r="AC1291">
        <f>IF($B$15,_xlfn.IFNA(INDEX(תמותה!$A$1:$E$121,MATCH(U1291,תמותה!$A$1:A$121,0),IF($B$11="זכר",3,5)),1),0)</f>
        <v>0</v>
      </c>
      <c r="AD1291">
        <f t="shared" si="508"/>
        <v>0</v>
      </c>
      <c r="AE1291">
        <f t="shared" si="509"/>
        <v>0</v>
      </c>
      <c r="AF1291">
        <f t="shared" si="520"/>
        <v>0</v>
      </c>
      <c r="AG1291">
        <f t="shared" si="521"/>
        <v>0</v>
      </c>
      <c r="AH1291">
        <f t="shared" si="522"/>
        <v>0</v>
      </c>
      <c r="AI1291">
        <f t="shared" si="523"/>
        <v>0</v>
      </c>
      <c r="AJ1291">
        <f t="shared" si="524"/>
        <v>0</v>
      </c>
    </row>
    <row r="1292" spans="5:36" x14ac:dyDescent="0.2">
      <c r="E1292">
        <f t="shared" si="510"/>
        <v>0</v>
      </c>
      <c r="F1292">
        <f t="shared" si="500"/>
        <v>0</v>
      </c>
      <c r="G1292">
        <f t="shared" si="501"/>
        <v>0</v>
      </c>
      <c r="H1292">
        <f t="shared" si="502"/>
        <v>0</v>
      </c>
      <c r="I1292">
        <f t="shared" si="511"/>
        <v>0</v>
      </c>
      <c r="J1292">
        <f t="shared" si="512"/>
        <v>0</v>
      </c>
      <c r="K1292">
        <f t="shared" si="513"/>
        <v>0</v>
      </c>
      <c r="L1292">
        <f t="shared" si="514"/>
        <v>0</v>
      </c>
      <c r="M1292">
        <f t="shared" si="515"/>
        <v>0</v>
      </c>
      <c r="N1292">
        <f t="shared" si="516"/>
        <v>0</v>
      </c>
      <c r="O1292">
        <f>IF($B$14,_xlfn.IFNA(INDEX(תמותה!$A$1:$E$121,MATCH(F1292,תמותה!$A$1:A$121,0),IF($B$9="זכר",2,4)),1),0)</f>
        <v>0</v>
      </c>
      <c r="P1292">
        <f>IF($B$14,_xlfn.IFNA(INDEX('שיפור תמותה'!$A$1:$E$8743,MATCH(F1292&amp;G1292,'שיפור תמותה'!$C$1:$C$8743,0),IF($B$9="זכר",4,5)),1),0)</f>
        <v>0</v>
      </c>
      <c r="Q1292">
        <f>IF($B$14,_xlfn.IFNA(INDEX('שיפור תמותה'!$A$1:$E$8743,MATCH(F1292&amp;G1292-1,'שיפור תמותה'!$C$1:$C$8743,0),IF($B$9="זכר",4,5)),1),0)</f>
        <v>0</v>
      </c>
      <c r="R1292">
        <f t="shared" si="503"/>
        <v>0</v>
      </c>
      <c r="S1292">
        <f t="shared" si="504"/>
        <v>0</v>
      </c>
      <c r="T1292">
        <f t="shared" si="517"/>
        <v>0</v>
      </c>
      <c r="U1292">
        <f t="shared" si="505"/>
        <v>0</v>
      </c>
      <c r="V1292">
        <f t="shared" si="506"/>
        <v>0</v>
      </c>
      <c r="W1292">
        <f t="shared" si="518"/>
        <v>0</v>
      </c>
      <c r="X1292">
        <f>IF($B$15,_xlfn.IFNA(INDEX(תמותה!$A$1:$E$121,MATCH(U1292,תמותה!$A$1:A$121,0),IF($B$11="זכר",2,4)),1),0)</f>
        <v>0</v>
      </c>
      <c r="Y1292">
        <f>IF($B$15,_xlfn.IFNA(INDEX('שיפור תמותה'!$A$1:$E$8743,MATCH(U1292&amp;V1292,'שיפור תמותה'!$C$1:$C$8743,0),IF($B$11="זכר",4,5)),1),0)</f>
        <v>0</v>
      </c>
      <c r="Z1292">
        <f>IF($B$15,_xlfn.IFNA(INDEX('שיפור תמותה'!$A$1:$E$8743,MATCH(U1292&amp;V1292-1,'שיפור תמותה'!$C$1:$C$8743,0),IF($B$11="זכר",4,5)),1),0)</f>
        <v>0</v>
      </c>
      <c r="AA1292">
        <f t="shared" si="507"/>
        <v>0</v>
      </c>
      <c r="AB1292">
        <f t="shared" si="519"/>
        <v>0</v>
      </c>
      <c r="AC1292">
        <f>IF($B$15,_xlfn.IFNA(INDEX(תמותה!$A$1:$E$121,MATCH(U1292,תמותה!$A$1:A$121,0),IF($B$11="זכר",3,5)),1),0)</f>
        <v>0</v>
      </c>
      <c r="AD1292">
        <f t="shared" si="508"/>
        <v>0</v>
      </c>
      <c r="AE1292">
        <f t="shared" si="509"/>
        <v>0</v>
      </c>
      <c r="AF1292">
        <f t="shared" si="520"/>
        <v>0</v>
      </c>
      <c r="AG1292">
        <f t="shared" si="521"/>
        <v>0</v>
      </c>
      <c r="AH1292">
        <f t="shared" si="522"/>
        <v>0</v>
      </c>
      <c r="AI1292">
        <f t="shared" si="523"/>
        <v>0</v>
      </c>
      <c r="AJ1292">
        <f t="shared" si="524"/>
        <v>0</v>
      </c>
    </row>
    <row r="1293" spans="5:36" x14ac:dyDescent="0.2">
      <c r="E1293">
        <f t="shared" si="510"/>
        <v>0</v>
      </c>
      <c r="F1293">
        <f t="shared" si="500"/>
        <v>0</v>
      </c>
      <c r="G1293">
        <f t="shared" si="501"/>
        <v>0</v>
      </c>
      <c r="H1293">
        <f t="shared" si="502"/>
        <v>0</v>
      </c>
      <c r="I1293">
        <f t="shared" si="511"/>
        <v>0</v>
      </c>
      <c r="J1293">
        <f t="shared" si="512"/>
        <v>0</v>
      </c>
      <c r="K1293">
        <f t="shared" si="513"/>
        <v>0</v>
      </c>
      <c r="L1293">
        <f t="shared" si="514"/>
        <v>0</v>
      </c>
      <c r="M1293">
        <f t="shared" si="515"/>
        <v>0</v>
      </c>
      <c r="N1293">
        <f t="shared" si="516"/>
        <v>0</v>
      </c>
      <c r="O1293">
        <f>IF($B$14,_xlfn.IFNA(INDEX(תמותה!$A$1:$E$121,MATCH(F1293,תמותה!$A$1:A$121,0),IF($B$9="זכר",2,4)),1),0)</f>
        <v>0</v>
      </c>
      <c r="P1293">
        <f>IF($B$14,_xlfn.IFNA(INDEX('שיפור תמותה'!$A$1:$E$8743,MATCH(F1293&amp;G1293,'שיפור תמותה'!$C$1:$C$8743,0),IF($B$9="זכר",4,5)),1),0)</f>
        <v>0</v>
      </c>
      <c r="Q1293">
        <f>IF($B$14,_xlfn.IFNA(INDEX('שיפור תמותה'!$A$1:$E$8743,MATCH(F1293&amp;G1293-1,'שיפור תמותה'!$C$1:$C$8743,0),IF($B$9="זכר",4,5)),1),0)</f>
        <v>0</v>
      </c>
      <c r="R1293">
        <f t="shared" si="503"/>
        <v>0</v>
      </c>
      <c r="S1293">
        <f t="shared" si="504"/>
        <v>0</v>
      </c>
      <c r="T1293">
        <f t="shared" si="517"/>
        <v>0</v>
      </c>
      <c r="U1293">
        <f t="shared" si="505"/>
        <v>0</v>
      </c>
      <c r="V1293">
        <f t="shared" si="506"/>
        <v>0</v>
      </c>
      <c r="W1293">
        <f t="shared" si="518"/>
        <v>0</v>
      </c>
      <c r="X1293">
        <f>IF($B$15,_xlfn.IFNA(INDEX(תמותה!$A$1:$E$121,MATCH(U1293,תמותה!$A$1:A$121,0),IF($B$11="זכר",2,4)),1),0)</f>
        <v>0</v>
      </c>
      <c r="Y1293">
        <f>IF($B$15,_xlfn.IFNA(INDEX('שיפור תמותה'!$A$1:$E$8743,MATCH(U1293&amp;V1293,'שיפור תמותה'!$C$1:$C$8743,0),IF($B$11="זכר",4,5)),1),0)</f>
        <v>0</v>
      </c>
      <c r="Z1293">
        <f>IF($B$15,_xlfn.IFNA(INDEX('שיפור תמותה'!$A$1:$E$8743,MATCH(U1293&amp;V1293-1,'שיפור תמותה'!$C$1:$C$8743,0),IF($B$11="זכר",4,5)),1),0)</f>
        <v>0</v>
      </c>
      <c r="AA1293">
        <f t="shared" si="507"/>
        <v>0</v>
      </c>
      <c r="AB1293">
        <f t="shared" si="519"/>
        <v>0</v>
      </c>
      <c r="AC1293">
        <f>IF($B$15,_xlfn.IFNA(INDEX(תמותה!$A$1:$E$121,MATCH(U1293,תמותה!$A$1:A$121,0),IF($B$11="זכר",3,5)),1),0)</f>
        <v>0</v>
      </c>
      <c r="AD1293">
        <f t="shared" si="508"/>
        <v>0</v>
      </c>
      <c r="AE1293">
        <f t="shared" si="509"/>
        <v>0</v>
      </c>
      <c r="AF1293">
        <f t="shared" si="520"/>
        <v>0</v>
      </c>
      <c r="AG1293">
        <f t="shared" si="521"/>
        <v>0</v>
      </c>
      <c r="AH1293">
        <f t="shared" si="522"/>
        <v>0</v>
      </c>
      <c r="AI1293">
        <f t="shared" si="523"/>
        <v>0</v>
      </c>
      <c r="AJ1293">
        <f t="shared" si="524"/>
        <v>0</v>
      </c>
    </row>
    <row r="1294" spans="5:36" x14ac:dyDescent="0.2">
      <c r="E1294">
        <f t="shared" si="510"/>
        <v>0</v>
      </c>
      <c r="F1294">
        <f t="shared" si="500"/>
        <v>0</v>
      </c>
      <c r="G1294">
        <f t="shared" si="501"/>
        <v>0</v>
      </c>
      <c r="H1294">
        <f t="shared" si="502"/>
        <v>0</v>
      </c>
      <c r="I1294">
        <f t="shared" si="511"/>
        <v>0</v>
      </c>
      <c r="J1294">
        <f t="shared" si="512"/>
        <v>0</v>
      </c>
      <c r="K1294">
        <f t="shared" si="513"/>
        <v>0</v>
      </c>
      <c r="L1294">
        <f t="shared" si="514"/>
        <v>0</v>
      </c>
      <c r="M1294">
        <f t="shared" si="515"/>
        <v>0</v>
      </c>
      <c r="N1294">
        <f t="shared" si="516"/>
        <v>0</v>
      </c>
      <c r="O1294">
        <f>IF($B$14,_xlfn.IFNA(INDEX(תמותה!$A$1:$E$121,MATCH(F1294,תמותה!$A$1:A$121,0),IF($B$9="זכר",2,4)),1),0)</f>
        <v>0</v>
      </c>
      <c r="P1294">
        <f>IF($B$14,_xlfn.IFNA(INDEX('שיפור תמותה'!$A$1:$E$8743,MATCH(F1294&amp;G1294,'שיפור תמותה'!$C$1:$C$8743,0),IF($B$9="זכר",4,5)),1),0)</f>
        <v>0</v>
      </c>
      <c r="Q1294">
        <f>IF($B$14,_xlfn.IFNA(INDEX('שיפור תמותה'!$A$1:$E$8743,MATCH(F1294&amp;G1294-1,'שיפור תמותה'!$C$1:$C$8743,0),IF($B$9="זכר",4,5)),1),0)</f>
        <v>0</v>
      </c>
      <c r="R1294">
        <f t="shared" si="503"/>
        <v>0</v>
      </c>
      <c r="S1294">
        <f t="shared" si="504"/>
        <v>0</v>
      </c>
      <c r="T1294">
        <f t="shared" si="517"/>
        <v>0</v>
      </c>
      <c r="U1294">
        <f t="shared" si="505"/>
        <v>0</v>
      </c>
      <c r="V1294">
        <f t="shared" si="506"/>
        <v>0</v>
      </c>
      <c r="W1294">
        <f t="shared" si="518"/>
        <v>0</v>
      </c>
      <c r="X1294">
        <f>IF($B$15,_xlfn.IFNA(INDEX(תמותה!$A$1:$E$121,MATCH(U1294,תמותה!$A$1:A$121,0),IF($B$11="זכר",2,4)),1),0)</f>
        <v>0</v>
      </c>
      <c r="Y1294">
        <f>IF($B$15,_xlfn.IFNA(INDEX('שיפור תמותה'!$A$1:$E$8743,MATCH(U1294&amp;V1294,'שיפור תמותה'!$C$1:$C$8743,0),IF($B$11="זכר",4,5)),1),0)</f>
        <v>0</v>
      </c>
      <c r="Z1294">
        <f>IF($B$15,_xlfn.IFNA(INDEX('שיפור תמותה'!$A$1:$E$8743,MATCH(U1294&amp;V1294-1,'שיפור תמותה'!$C$1:$C$8743,0),IF($B$11="זכר",4,5)),1),0)</f>
        <v>0</v>
      </c>
      <c r="AA1294">
        <f t="shared" si="507"/>
        <v>0</v>
      </c>
      <c r="AB1294">
        <f t="shared" si="519"/>
        <v>0</v>
      </c>
      <c r="AC1294">
        <f>IF($B$15,_xlfn.IFNA(INDEX(תמותה!$A$1:$E$121,MATCH(U1294,תמותה!$A$1:A$121,0),IF($B$11="זכר",3,5)),1),0)</f>
        <v>0</v>
      </c>
      <c r="AD1294">
        <f t="shared" si="508"/>
        <v>0</v>
      </c>
      <c r="AE1294">
        <f t="shared" si="509"/>
        <v>0</v>
      </c>
      <c r="AF1294">
        <f t="shared" si="520"/>
        <v>0</v>
      </c>
      <c r="AG1294">
        <f t="shared" si="521"/>
        <v>0</v>
      </c>
      <c r="AH1294">
        <f t="shared" si="522"/>
        <v>0</v>
      </c>
      <c r="AI1294">
        <f t="shared" si="523"/>
        <v>0</v>
      </c>
      <c r="AJ1294">
        <f t="shared" si="524"/>
        <v>0</v>
      </c>
    </row>
    <row r="1295" spans="5:36" x14ac:dyDescent="0.2">
      <c r="E1295">
        <f t="shared" si="510"/>
        <v>0</v>
      </c>
      <c r="F1295">
        <f t="shared" si="500"/>
        <v>0</v>
      </c>
      <c r="G1295">
        <f t="shared" si="501"/>
        <v>0</v>
      </c>
      <c r="H1295">
        <f t="shared" si="502"/>
        <v>0</v>
      </c>
      <c r="I1295">
        <f t="shared" si="511"/>
        <v>0</v>
      </c>
      <c r="J1295">
        <f t="shared" si="512"/>
        <v>0</v>
      </c>
      <c r="K1295">
        <f t="shared" si="513"/>
        <v>0</v>
      </c>
      <c r="L1295">
        <f t="shared" si="514"/>
        <v>0</v>
      </c>
      <c r="M1295">
        <f t="shared" si="515"/>
        <v>0</v>
      </c>
      <c r="N1295">
        <f t="shared" si="516"/>
        <v>0</v>
      </c>
      <c r="O1295">
        <f>IF($B$14,_xlfn.IFNA(INDEX(תמותה!$A$1:$E$121,MATCH(F1295,תמותה!$A$1:A$121,0),IF($B$9="זכר",2,4)),1),0)</f>
        <v>0</v>
      </c>
      <c r="P1295">
        <f>IF($B$14,_xlfn.IFNA(INDEX('שיפור תמותה'!$A$1:$E$8743,MATCH(F1295&amp;G1295,'שיפור תמותה'!$C$1:$C$8743,0),IF($B$9="זכר",4,5)),1),0)</f>
        <v>0</v>
      </c>
      <c r="Q1295">
        <f>IF($B$14,_xlfn.IFNA(INDEX('שיפור תמותה'!$A$1:$E$8743,MATCH(F1295&amp;G1295-1,'שיפור תמותה'!$C$1:$C$8743,0),IF($B$9="זכר",4,5)),1),0)</f>
        <v>0</v>
      </c>
      <c r="R1295">
        <f t="shared" si="503"/>
        <v>0</v>
      </c>
      <c r="S1295">
        <f t="shared" si="504"/>
        <v>0</v>
      </c>
      <c r="T1295">
        <f t="shared" si="517"/>
        <v>0</v>
      </c>
      <c r="U1295">
        <f t="shared" si="505"/>
        <v>0</v>
      </c>
      <c r="V1295">
        <f t="shared" si="506"/>
        <v>0</v>
      </c>
      <c r="W1295">
        <f t="shared" si="518"/>
        <v>0</v>
      </c>
      <c r="X1295">
        <f>IF($B$15,_xlfn.IFNA(INDEX(תמותה!$A$1:$E$121,MATCH(U1295,תמותה!$A$1:A$121,0),IF($B$11="זכר",2,4)),1),0)</f>
        <v>0</v>
      </c>
      <c r="Y1295">
        <f>IF($B$15,_xlfn.IFNA(INDEX('שיפור תמותה'!$A$1:$E$8743,MATCH(U1295&amp;V1295,'שיפור תמותה'!$C$1:$C$8743,0),IF($B$11="זכר",4,5)),1),0)</f>
        <v>0</v>
      </c>
      <c r="Z1295">
        <f>IF($B$15,_xlfn.IFNA(INDEX('שיפור תמותה'!$A$1:$E$8743,MATCH(U1295&amp;V1295-1,'שיפור תמותה'!$C$1:$C$8743,0),IF($B$11="זכר",4,5)),1),0)</f>
        <v>0</v>
      </c>
      <c r="AA1295">
        <f t="shared" si="507"/>
        <v>0</v>
      </c>
      <c r="AB1295">
        <f t="shared" si="519"/>
        <v>0</v>
      </c>
      <c r="AC1295">
        <f>IF($B$15,_xlfn.IFNA(INDEX(תמותה!$A$1:$E$121,MATCH(U1295,תמותה!$A$1:A$121,0),IF($B$11="זכר",3,5)),1),0)</f>
        <v>0</v>
      </c>
      <c r="AD1295">
        <f t="shared" si="508"/>
        <v>0</v>
      </c>
      <c r="AE1295">
        <f t="shared" si="509"/>
        <v>0</v>
      </c>
      <c r="AF1295">
        <f t="shared" si="520"/>
        <v>0</v>
      </c>
      <c r="AG1295">
        <f t="shared" si="521"/>
        <v>0</v>
      </c>
      <c r="AH1295">
        <f t="shared" si="522"/>
        <v>0</v>
      </c>
      <c r="AI1295">
        <f t="shared" si="523"/>
        <v>0</v>
      </c>
      <c r="AJ1295">
        <f t="shared" si="524"/>
        <v>0</v>
      </c>
    </row>
    <row r="1296" spans="5:36" x14ac:dyDescent="0.2">
      <c r="E1296">
        <f t="shared" si="510"/>
        <v>0</v>
      </c>
      <c r="F1296">
        <f t="shared" si="500"/>
        <v>0</v>
      </c>
      <c r="G1296">
        <f t="shared" si="501"/>
        <v>0</v>
      </c>
      <c r="H1296">
        <f t="shared" si="502"/>
        <v>0</v>
      </c>
      <c r="I1296">
        <f t="shared" si="511"/>
        <v>0</v>
      </c>
      <c r="J1296">
        <f t="shared" si="512"/>
        <v>0</v>
      </c>
      <c r="K1296">
        <f t="shared" si="513"/>
        <v>0</v>
      </c>
      <c r="L1296">
        <f t="shared" si="514"/>
        <v>0</v>
      </c>
      <c r="M1296">
        <f t="shared" si="515"/>
        <v>0</v>
      </c>
      <c r="N1296">
        <f t="shared" si="516"/>
        <v>0</v>
      </c>
      <c r="O1296">
        <f>IF($B$14,_xlfn.IFNA(INDEX(תמותה!$A$1:$E$121,MATCH(F1296,תמותה!$A$1:A$121,0),IF($B$9="זכר",2,4)),1),0)</f>
        <v>0</v>
      </c>
      <c r="P1296">
        <f>IF($B$14,_xlfn.IFNA(INDEX('שיפור תמותה'!$A$1:$E$8743,MATCH(F1296&amp;G1296,'שיפור תמותה'!$C$1:$C$8743,0),IF($B$9="זכר",4,5)),1),0)</f>
        <v>0</v>
      </c>
      <c r="Q1296">
        <f>IF($B$14,_xlfn.IFNA(INDEX('שיפור תמותה'!$A$1:$E$8743,MATCH(F1296&amp;G1296-1,'שיפור תמותה'!$C$1:$C$8743,0),IF($B$9="זכר",4,5)),1),0)</f>
        <v>0</v>
      </c>
      <c r="R1296">
        <f t="shared" si="503"/>
        <v>0</v>
      </c>
      <c r="S1296">
        <f t="shared" si="504"/>
        <v>0</v>
      </c>
      <c r="T1296">
        <f t="shared" si="517"/>
        <v>0</v>
      </c>
      <c r="U1296">
        <f t="shared" si="505"/>
        <v>0</v>
      </c>
      <c r="V1296">
        <f t="shared" si="506"/>
        <v>0</v>
      </c>
      <c r="W1296">
        <f t="shared" si="518"/>
        <v>0</v>
      </c>
      <c r="X1296">
        <f>IF($B$15,_xlfn.IFNA(INDEX(תמותה!$A$1:$E$121,MATCH(U1296,תמותה!$A$1:A$121,0),IF($B$11="זכר",2,4)),1),0)</f>
        <v>0</v>
      </c>
      <c r="Y1296">
        <f>IF($B$15,_xlfn.IFNA(INDEX('שיפור תמותה'!$A$1:$E$8743,MATCH(U1296&amp;V1296,'שיפור תמותה'!$C$1:$C$8743,0),IF($B$11="זכר",4,5)),1),0)</f>
        <v>0</v>
      </c>
      <c r="Z1296">
        <f>IF($B$15,_xlfn.IFNA(INDEX('שיפור תמותה'!$A$1:$E$8743,MATCH(U1296&amp;V1296-1,'שיפור תמותה'!$C$1:$C$8743,0),IF($B$11="זכר",4,5)),1),0)</f>
        <v>0</v>
      </c>
      <c r="AA1296">
        <f t="shared" si="507"/>
        <v>0</v>
      </c>
      <c r="AB1296">
        <f t="shared" si="519"/>
        <v>0</v>
      </c>
      <c r="AC1296">
        <f>IF($B$15,_xlfn.IFNA(INDEX(תמותה!$A$1:$E$121,MATCH(U1296,תמותה!$A$1:A$121,0),IF($B$11="זכר",3,5)),1),0)</f>
        <v>0</v>
      </c>
      <c r="AD1296">
        <f t="shared" si="508"/>
        <v>0</v>
      </c>
      <c r="AE1296">
        <f t="shared" si="509"/>
        <v>0</v>
      </c>
      <c r="AF1296">
        <f t="shared" si="520"/>
        <v>0</v>
      </c>
      <c r="AG1296">
        <f t="shared" si="521"/>
        <v>0</v>
      </c>
      <c r="AH1296">
        <f t="shared" si="522"/>
        <v>0</v>
      </c>
      <c r="AI1296">
        <f t="shared" si="523"/>
        <v>0</v>
      </c>
      <c r="AJ1296">
        <f t="shared" si="524"/>
        <v>0</v>
      </c>
    </row>
    <row r="1297" spans="5:36" x14ac:dyDescent="0.2">
      <c r="E1297">
        <f t="shared" si="510"/>
        <v>0</v>
      </c>
      <c r="F1297">
        <f t="shared" si="500"/>
        <v>0</v>
      </c>
      <c r="G1297">
        <f t="shared" si="501"/>
        <v>0</v>
      </c>
      <c r="H1297">
        <f t="shared" si="502"/>
        <v>0</v>
      </c>
      <c r="I1297">
        <f t="shared" si="511"/>
        <v>0</v>
      </c>
      <c r="J1297">
        <f t="shared" si="512"/>
        <v>0</v>
      </c>
      <c r="K1297">
        <f t="shared" si="513"/>
        <v>0</v>
      </c>
      <c r="L1297">
        <f t="shared" si="514"/>
        <v>0</v>
      </c>
      <c r="M1297">
        <f t="shared" si="515"/>
        <v>0</v>
      </c>
      <c r="N1297">
        <f t="shared" si="516"/>
        <v>0</v>
      </c>
      <c r="O1297">
        <f>IF($B$14,_xlfn.IFNA(INDEX(תמותה!$A$1:$E$121,MATCH(F1297,תמותה!$A$1:A$121,0),IF($B$9="זכר",2,4)),1),0)</f>
        <v>0</v>
      </c>
      <c r="P1297">
        <f>IF($B$14,_xlfn.IFNA(INDEX('שיפור תמותה'!$A$1:$E$8743,MATCH(F1297&amp;G1297,'שיפור תמותה'!$C$1:$C$8743,0),IF($B$9="זכר",4,5)),1),0)</f>
        <v>0</v>
      </c>
      <c r="Q1297">
        <f>IF($B$14,_xlfn.IFNA(INDEX('שיפור תמותה'!$A$1:$E$8743,MATCH(F1297&amp;G1297-1,'שיפור תמותה'!$C$1:$C$8743,0),IF($B$9="זכר",4,5)),1),0)</f>
        <v>0</v>
      </c>
      <c r="R1297">
        <f t="shared" si="503"/>
        <v>0</v>
      </c>
      <c r="S1297">
        <f t="shared" si="504"/>
        <v>0</v>
      </c>
      <c r="T1297">
        <f t="shared" si="517"/>
        <v>0</v>
      </c>
      <c r="U1297">
        <f t="shared" si="505"/>
        <v>0</v>
      </c>
      <c r="V1297">
        <f t="shared" si="506"/>
        <v>0</v>
      </c>
      <c r="W1297">
        <f t="shared" si="518"/>
        <v>0</v>
      </c>
      <c r="X1297">
        <f>IF($B$15,_xlfn.IFNA(INDEX(תמותה!$A$1:$E$121,MATCH(U1297,תמותה!$A$1:A$121,0),IF($B$11="זכר",2,4)),1),0)</f>
        <v>0</v>
      </c>
      <c r="Y1297">
        <f>IF($B$15,_xlfn.IFNA(INDEX('שיפור תמותה'!$A$1:$E$8743,MATCH(U1297&amp;V1297,'שיפור תמותה'!$C$1:$C$8743,0),IF($B$11="זכר",4,5)),1),0)</f>
        <v>0</v>
      </c>
      <c r="Z1297">
        <f>IF($B$15,_xlfn.IFNA(INDEX('שיפור תמותה'!$A$1:$E$8743,MATCH(U1297&amp;V1297-1,'שיפור תמותה'!$C$1:$C$8743,0),IF($B$11="זכר",4,5)),1),0)</f>
        <v>0</v>
      </c>
      <c r="AA1297">
        <f t="shared" si="507"/>
        <v>0</v>
      </c>
      <c r="AB1297">
        <f t="shared" si="519"/>
        <v>0</v>
      </c>
      <c r="AC1297">
        <f>IF($B$15,_xlfn.IFNA(INDEX(תמותה!$A$1:$E$121,MATCH(U1297,תמותה!$A$1:A$121,0),IF($B$11="זכר",3,5)),1),0)</f>
        <v>0</v>
      </c>
      <c r="AD1297">
        <f t="shared" si="508"/>
        <v>0</v>
      </c>
      <c r="AE1297">
        <f t="shared" si="509"/>
        <v>0</v>
      </c>
      <c r="AF1297">
        <f t="shared" si="520"/>
        <v>0</v>
      </c>
      <c r="AG1297">
        <f t="shared" si="521"/>
        <v>0</v>
      </c>
      <c r="AH1297">
        <f t="shared" si="522"/>
        <v>0</v>
      </c>
      <c r="AI1297">
        <f t="shared" si="523"/>
        <v>0</v>
      </c>
      <c r="AJ1297">
        <f t="shared" si="524"/>
        <v>0</v>
      </c>
    </row>
    <row r="1298" spans="5:36" x14ac:dyDescent="0.2">
      <c r="E1298">
        <f t="shared" si="510"/>
        <v>0</v>
      </c>
      <c r="F1298">
        <f t="shared" si="500"/>
        <v>0</v>
      </c>
      <c r="G1298">
        <f t="shared" si="501"/>
        <v>0</v>
      </c>
      <c r="H1298">
        <f t="shared" si="502"/>
        <v>0</v>
      </c>
      <c r="I1298">
        <f t="shared" si="511"/>
        <v>0</v>
      </c>
      <c r="J1298">
        <f t="shared" si="512"/>
        <v>0</v>
      </c>
      <c r="K1298">
        <f t="shared" si="513"/>
        <v>0</v>
      </c>
      <c r="L1298">
        <f t="shared" si="514"/>
        <v>0</v>
      </c>
      <c r="M1298">
        <f t="shared" si="515"/>
        <v>0</v>
      </c>
      <c r="N1298">
        <f t="shared" si="516"/>
        <v>0</v>
      </c>
      <c r="O1298">
        <f>IF($B$14,_xlfn.IFNA(INDEX(תמותה!$A$1:$E$121,MATCH(F1298,תמותה!$A$1:A$121,0),IF($B$9="זכר",2,4)),1),0)</f>
        <v>0</v>
      </c>
      <c r="P1298">
        <f>IF($B$14,_xlfn.IFNA(INDEX('שיפור תמותה'!$A$1:$E$8743,MATCH(F1298&amp;G1298,'שיפור תמותה'!$C$1:$C$8743,0),IF($B$9="זכר",4,5)),1),0)</f>
        <v>0</v>
      </c>
      <c r="Q1298">
        <f>IF($B$14,_xlfn.IFNA(INDEX('שיפור תמותה'!$A$1:$E$8743,MATCH(F1298&amp;G1298-1,'שיפור תמותה'!$C$1:$C$8743,0),IF($B$9="זכר",4,5)),1),0)</f>
        <v>0</v>
      </c>
      <c r="R1298">
        <f t="shared" si="503"/>
        <v>0</v>
      </c>
      <c r="S1298">
        <f t="shared" si="504"/>
        <v>0</v>
      </c>
      <c r="T1298">
        <f t="shared" si="517"/>
        <v>0</v>
      </c>
      <c r="U1298">
        <f t="shared" si="505"/>
        <v>0</v>
      </c>
      <c r="V1298">
        <f t="shared" si="506"/>
        <v>0</v>
      </c>
      <c r="W1298">
        <f t="shared" si="518"/>
        <v>0</v>
      </c>
      <c r="X1298">
        <f>IF($B$15,_xlfn.IFNA(INDEX(תמותה!$A$1:$E$121,MATCH(U1298,תמותה!$A$1:A$121,0),IF($B$11="זכר",2,4)),1),0)</f>
        <v>0</v>
      </c>
      <c r="Y1298">
        <f>IF($B$15,_xlfn.IFNA(INDEX('שיפור תמותה'!$A$1:$E$8743,MATCH(U1298&amp;V1298,'שיפור תמותה'!$C$1:$C$8743,0),IF($B$11="זכר",4,5)),1),0)</f>
        <v>0</v>
      </c>
      <c r="Z1298">
        <f>IF($B$15,_xlfn.IFNA(INDEX('שיפור תמותה'!$A$1:$E$8743,MATCH(U1298&amp;V1298-1,'שיפור תמותה'!$C$1:$C$8743,0),IF($B$11="זכר",4,5)),1),0)</f>
        <v>0</v>
      </c>
      <c r="AA1298">
        <f t="shared" si="507"/>
        <v>0</v>
      </c>
      <c r="AB1298">
        <f t="shared" si="519"/>
        <v>0</v>
      </c>
      <c r="AC1298">
        <f>IF($B$15,_xlfn.IFNA(INDEX(תמותה!$A$1:$E$121,MATCH(U1298,תמותה!$A$1:A$121,0),IF($B$11="זכר",3,5)),1),0)</f>
        <v>0</v>
      </c>
      <c r="AD1298">
        <f t="shared" si="508"/>
        <v>0</v>
      </c>
      <c r="AE1298">
        <f t="shared" si="509"/>
        <v>0</v>
      </c>
      <c r="AF1298">
        <f t="shared" si="520"/>
        <v>0</v>
      </c>
      <c r="AG1298">
        <f t="shared" si="521"/>
        <v>0</v>
      </c>
      <c r="AH1298">
        <f t="shared" si="522"/>
        <v>0</v>
      </c>
      <c r="AI1298">
        <f t="shared" si="523"/>
        <v>0</v>
      </c>
      <c r="AJ1298">
        <f t="shared" si="524"/>
        <v>0</v>
      </c>
    </row>
    <row r="1299" spans="5:36" x14ac:dyDescent="0.2">
      <c r="E1299">
        <f t="shared" si="510"/>
        <v>0</v>
      </c>
      <c r="F1299">
        <f t="shared" si="500"/>
        <v>0</v>
      </c>
      <c r="G1299">
        <f t="shared" si="501"/>
        <v>0</v>
      </c>
      <c r="H1299">
        <f t="shared" si="502"/>
        <v>0</v>
      </c>
      <c r="I1299">
        <f t="shared" si="511"/>
        <v>0</v>
      </c>
      <c r="J1299">
        <f t="shared" si="512"/>
        <v>0</v>
      </c>
      <c r="K1299">
        <f t="shared" si="513"/>
        <v>0</v>
      </c>
      <c r="L1299">
        <f t="shared" si="514"/>
        <v>0</v>
      </c>
      <c r="M1299">
        <f t="shared" si="515"/>
        <v>0</v>
      </c>
      <c r="N1299">
        <f t="shared" si="516"/>
        <v>0</v>
      </c>
      <c r="O1299">
        <f>IF($B$14,_xlfn.IFNA(INDEX(תמותה!$A$1:$E$121,MATCH(F1299,תמותה!$A$1:A$121,0),IF($B$9="זכר",2,4)),1),0)</f>
        <v>0</v>
      </c>
      <c r="P1299">
        <f>IF($B$14,_xlfn.IFNA(INDEX('שיפור תמותה'!$A$1:$E$8743,MATCH(F1299&amp;G1299,'שיפור תמותה'!$C$1:$C$8743,0),IF($B$9="זכר",4,5)),1),0)</f>
        <v>0</v>
      </c>
      <c r="Q1299">
        <f>IF($B$14,_xlfn.IFNA(INDEX('שיפור תמותה'!$A$1:$E$8743,MATCH(F1299&amp;G1299-1,'שיפור תמותה'!$C$1:$C$8743,0),IF($B$9="זכר",4,5)),1),0)</f>
        <v>0</v>
      </c>
      <c r="R1299">
        <f t="shared" si="503"/>
        <v>0</v>
      </c>
      <c r="S1299">
        <f t="shared" si="504"/>
        <v>0</v>
      </c>
      <c r="T1299">
        <f t="shared" si="517"/>
        <v>0</v>
      </c>
      <c r="U1299">
        <f t="shared" si="505"/>
        <v>0</v>
      </c>
      <c r="V1299">
        <f t="shared" si="506"/>
        <v>0</v>
      </c>
      <c r="W1299">
        <f t="shared" si="518"/>
        <v>0</v>
      </c>
      <c r="X1299">
        <f>IF($B$15,_xlfn.IFNA(INDEX(תמותה!$A$1:$E$121,MATCH(U1299,תמותה!$A$1:A$121,0),IF($B$11="זכר",2,4)),1),0)</f>
        <v>0</v>
      </c>
      <c r="Y1299">
        <f>IF($B$15,_xlfn.IFNA(INDEX('שיפור תמותה'!$A$1:$E$8743,MATCH(U1299&amp;V1299,'שיפור תמותה'!$C$1:$C$8743,0),IF($B$11="זכר",4,5)),1),0)</f>
        <v>0</v>
      </c>
      <c r="Z1299">
        <f>IF($B$15,_xlfn.IFNA(INDEX('שיפור תמותה'!$A$1:$E$8743,MATCH(U1299&amp;V1299-1,'שיפור תמותה'!$C$1:$C$8743,0),IF($B$11="זכר",4,5)),1),0)</f>
        <v>0</v>
      </c>
      <c r="AA1299">
        <f t="shared" si="507"/>
        <v>0</v>
      </c>
      <c r="AB1299">
        <f t="shared" si="519"/>
        <v>0</v>
      </c>
      <c r="AC1299">
        <f>IF($B$15,_xlfn.IFNA(INDEX(תמותה!$A$1:$E$121,MATCH(U1299,תמותה!$A$1:A$121,0),IF($B$11="זכר",3,5)),1),0)</f>
        <v>0</v>
      </c>
      <c r="AD1299">
        <f t="shared" si="508"/>
        <v>0</v>
      </c>
      <c r="AE1299">
        <f t="shared" si="509"/>
        <v>0</v>
      </c>
      <c r="AF1299">
        <f t="shared" si="520"/>
        <v>0</v>
      </c>
      <c r="AG1299">
        <f t="shared" si="521"/>
        <v>0</v>
      </c>
      <c r="AH1299">
        <f t="shared" si="522"/>
        <v>0</v>
      </c>
      <c r="AI1299">
        <f t="shared" si="523"/>
        <v>0</v>
      </c>
      <c r="AJ1299">
        <f t="shared" si="524"/>
        <v>0</v>
      </c>
    </row>
    <row r="1300" spans="5:36" x14ac:dyDescent="0.2">
      <c r="E1300">
        <f t="shared" si="510"/>
        <v>0</v>
      </c>
      <c r="F1300">
        <f t="shared" si="500"/>
        <v>0</v>
      </c>
      <c r="G1300">
        <f t="shared" si="501"/>
        <v>0</v>
      </c>
      <c r="H1300">
        <f t="shared" si="502"/>
        <v>0</v>
      </c>
      <c r="I1300">
        <f t="shared" si="511"/>
        <v>0</v>
      </c>
      <c r="J1300">
        <f t="shared" si="512"/>
        <v>0</v>
      </c>
      <c r="K1300">
        <f t="shared" si="513"/>
        <v>0</v>
      </c>
      <c r="L1300">
        <f t="shared" si="514"/>
        <v>0</v>
      </c>
      <c r="M1300">
        <f t="shared" si="515"/>
        <v>0</v>
      </c>
      <c r="N1300">
        <f t="shared" si="516"/>
        <v>0</v>
      </c>
      <c r="O1300">
        <f>IF($B$14,_xlfn.IFNA(INDEX(תמותה!$A$1:$E$121,MATCH(F1300,תמותה!$A$1:A$121,0),IF($B$9="זכר",2,4)),1),0)</f>
        <v>0</v>
      </c>
      <c r="P1300">
        <f>IF($B$14,_xlfn.IFNA(INDEX('שיפור תמותה'!$A$1:$E$8743,MATCH(F1300&amp;G1300,'שיפור תמותה'!$C$1:$C$8743,0),IF($B$9="זכר",4,5)),1),0)</f>
        <v>0</v>
      </c>
      <c r="Q1300">
        <f>IF($B$14,_xlfn.IFNA(INDEX('שיפור תמותה'!$A$1:$E$8743,MATCH(F1300&amp;G1300-1,'שיפור תמותה'!$C$1:$C$8743,0),IF($B$9="זכר",4,5)),1),0)</f>
        <v>0</v>
      </c>
      <c r="R1300">
        <f t="shared" si="503"/>
        <v>0</v>
      </c>
      <c r="S1300">
        <f t="shared" si="504"/>
        <v>0</v>
      </c>
      <c r="T1300">
        <f t="shared" si="517"/>
        <v>0</v>
      </c>
      <c r="U1300">
        <f t="shared" si="505"/>
        <v>0</v>
      </c>
      <c r="V1300">
        <f t="shared" si="506"/>
        <v>0</v>
      </c>
      <c r="W1300">
        <f t="shared" si="518"/>
        <v>0</v>
      </c>
      <c r="X1300">
        <f>IF($B$15,_xlfn.IFNA(INDEX(תמותה!$A$1:$E$121,MATCH(U1300,תמותה!$A$1:A$121,0),IF($B$11="זכר",2,4)),1),0)</f>
        <v>0</v>
      </c>
      <c r="Y1300">
        <f>IF($B$15,_xlfn.IFNA(INDEX('שיפור תמותה'!$A$1:$E$8743,MATCH(U1300&amp;V1300,'שיפור תמותה'!$C$1:$C$8743,0),IF($B$11="זכר",4,5)),1),0)</f>
        <v>0</v>
      </c>
      <c r="Z1300">
        <f>IF($B$15,_xlfn.IFNA(INDEX('שיפור תמותה'!$A$1:$E$8743,MATCH(U1300&amp;V1300-1,'שיפור תמותה'!$C$1:$C$8743,0),IF($B$11="זכר",4,5)),1),0)</f>
        <v>0</v>
      </c>
      <c r="AA1300">
        <f t="shared" si="507"/>
        <v>0</v>
      </c>
      <c r="AB1300">
        <f t="shared" si="519"/>
        <v>0</v>
      </c>
      <c r="AC1300">
        <f>IF($B$15,_xlfn.IFNA(INDEX(תמותה!$A$1:$E$121,MATCH(U1300,תמותה!$A$1:A$121,0),IF($B$11="זכר",3,5)),1),0)</f>
        <v>0</v>
      </c>
      <c r="AD1300">
        <f t="shared" si="508"/>
        <v>0</v>
      </c>
      <c r="AE1300">
        <f t="shared" si="509"/>
        <v>0</v>
      </c>
      <c r="AF1300">
        <f t="shared" si="520"/>
        <v>0</v>
      </c>
      <c r="AG1300">
        <f t="shared" si="521"/>
        <v>0</v>
      </c>
      <c r="AH1300">
        <f t="shared" si="522"/>
        <v>0</v>
      </c>
      <c r="AI1300">
        <f t="shared" si="523"/>
        <v>0</v>
      </c>
      <c r="AJ1300">
        <f t="shared" si="524"/>
        <v>0</v>
      </c>
    </row>
    <row r="1301" spans="5:36" x14ac:dyDescent="0.2">
      <c r="E1301">
        <f t="shared" si="510"/>
        <v>0</v>
      </c>
      <c r="F1301">
        <f t="shared" si="500"/>
        <v>0</v>
      </c>
      <c r="G1301">
        <f t="shared" si="501"/>
        <v>0</v>
      </c>
      <c r="H1301">
        <f t="shared" si="502"/>
        <v>0</v>
      </c>
      <c r="I1301">
        <f t="shared" si="511"/>
        <v>0</v>
      </c>
      <c r="J1301">
        <f t="shared" si="512"/>
        <v>0</v>
      </c>
      <c r="K1301">
        <f t="shared" si="513"/>
        <v>0</v>
      </c>
      <c r="L1301">
        <f t="shared" si="514"/>
        <v>0</v>
      </c>
      <c r="M1301">
        <f t="shared" si="515"/>
        <v>0</v>
      </c>
      <c r="N1301">
        <f t="shared" si="516"/>
        <v>0</v>
      </c>
      <c r="O1301">
        <f>IF($B$14,_xlfn.IFNA(INDEX(תמותה!$A$1:$E$121,MATCH(F1301,תמותה!$A$1:A$121,0),IF($B$9="זכר",2,4)),1),0)</f>
        <v>0</v>
      </c>
      <c r="P1301">
        <f>IF($B$14,_xlfn.IFNA(INDEX('שיפור תמותה'!$A$1:$E$8743,MATCH(F1301&amp;G1301,'שיפור תמותה'!$C$1:$C$8743,0),IF($B$9="זכר",4,5)),1),0)</f>
        <v>0</v>
      </c>
      <c r="Q1301">
        <f>IF($B$14,_xlfn.IFNA(INDEX('שיפור תמותה'!$A$1:$E$8743,MATCH(F1301&amp;G1301-1,'שיפור תמותה'!$C$1:$C$8743,0),IF($B$9="זכר",4,5)),1),0)</f>
        <v>0</v>
      </c>
      <c r="R1301">
        <f t="shared" si="503"/>
        <v>0</v>
      </c>
      <c r="S1301">
        <f t="shared" si="504"/>
        <v>0</v>
      </c>
      <c r="T1301">
        <f t="shared" si="517"/>
        <v>0</v>
      </c>
      <c r="U1301">
        <f t="shared" si="505"/>
        <v>0</v>
      </c>
      <c r="V1301">
        <f t="shared" si="506"/>
        <v>0</v>
      </c>
      <c r="W1301">
        <f t="shared" si="518"/>
        <v>0</v>
      </c>
      <c r="X1301">
        <f>IF($B$15,_xlfn.IFNA(INDEX(תמותה!$A$1:$E$121,MATCH(U1301,תמותה!$A$1:A$121,0),IF($B$11="זכר",2,4)),1),0)</f>
        <v>0</v>
      </c>
      <c r="Y1301">
        <f>IF($B$15,_xlfn.IFNA(INDEX('שיפור תמותה'!$A$1:$E$8743,MATCH(U1301&amp;V1301,'שיפור תמותה'!$C$1:$C$8743,0),IF($B$11="זכר",4,5)),1),0)</f>
        <v>0</v>
      </c>
      <c r="Z1301">
        <f>IF($B$15,_xlfn.IFNA(INDEX('שיפור תמותה'!$A$1:$E$8743,MATCH(U1301&amp;V1301-1,'שיפור תמותה'!$C$1:$C$8743,0),IF($B$11="זכר",4,5)),1),0)</f>
        <v>0</v>
      </c>
      <c r="AA1301">
        <f t="shared" si="507"/>
        <v>0</v>
      </c>
      <c r="AB1301">
        <f t="shared" si="519"/>
        <v>0</v>
      </c>
      <c r="AC1301">
        <f>IF($B$15,_xlfn.IFNA(INDEX(תמותה!$A$1:$E$121,MATCH(U1301,תמותה!$A$1:A$121,0),IF($B$11="זכר",3,5)),1),0)</f>
        <v>0</v>
      </c>
      <c r="AD1301">
        <f t="shared" si="508"/>
        <v>0</v>
      </c>
      <c r="AE1301">
        <f t="shared" si="509"/>
        <v>0</v>
      </c>
      <c r="AF1301">
        <f t="shared" si="520"/>
        <v>0</v>
      </c>
      <c r="AG1301">
        <f t="shared" si="521"/>
        <v>0</v>
      </c>
      <c r="AH1301">
        <f t="shared" si="522"/>
        <v>0</v>
      </c>
      <c r="AI1301">
        <f t="shared" si="523"/>
        <v>0</v>
      </c>
      <c r="AJ1301">
        <f t="shared" si="524"/>
        <v>0</v>
      </c>
    </row>
    <row r="1302" spans="5:36" x14ac:dyDescent="0.2">
      <c r="E1302">
        <f t="shared" si="510"/>
        <v>0</v>
      </c>
      <c r="F1302">
        <f t="shared" si="500"/>
        <v>0</v>
      </c>
      <c r="G1302">
        <f t="shared" si="501"/>
        <v>0</v>
      </c>
      <c r="H1302">
        <f t="shared" si="502"/>
        <v>0</v>
      </c>
      <c r="I1302">
        <f t="shared" si="511"/>
        <v>0</v>
      </c>
      <c r="J1302">
        <f t="shared" si="512"/>
        <v>0</v>
      </c>
      <c r="K1302">
        <f t="shared" si="513"/>
        <v>0</v>
      </c>
      <c r="L1302">
        <f t="shared" si="514"/>
        <v>0</v>
      </c>
      <c r="M1302">
        <f t="shared" si="515"/>
        <v>0</v>
      </c>
      <c r="N1302">
        <f t="shared" si="516"/>
        <v>0</v>
      </c>
      <c r="O1302">
        <f>IF($B$14,_xlfn.IFNA(INDEX(תמותה!$A$1:$E$121,MATCH(F1302,תמותה!$A$1:A$121,0),IF($B$9="זכר",2,4)),1),0)</f>
        <v>0</v>
      </c>
      <c r="P1302">
        <f>IF($B$14,_xlfn.IFNA(INDEX('שיפור תמותה'!$A$1:$E$8743,MATCH(F1302&amp;G1302,'שיפור תמותה'!$C$1:$C$8743,0),IF($B$9="זכר",4,5)),1),0)</f>
        <v>0</v>
      </c>
      <c r="Q1302">
        <f>IF($B$14,_xlfn.IFNA(INDEX('שיפור תמותה'!$A$1:$E$8743,MATCH(F1302&amp;G1302-1,'שיפור תמותה'!$C$1:$C$8743,0),IF($B$9="זכר",4,5)),1),0)</f>
        <v>0</v>
      </c>
      <c r="R1302">
        <f t="shared" si="503"/>
        <v>0</v>
      </c>
      <c r="S1302">
        <f t="shared" si="504"/>
        <v>0</v>
      </c>
      <c r="T1302">
        <f t="shared" si="517"/>
        <v>0</v>
      </c>
      <c r="U1302">
        <f t="shared" si="505"/>
        <v>0</v>
      </c>
      <c r="V1302">
        <f t="shared" si="506"/>
        <v>0</v>
      </c>
      <c r="W1302">
        <f t="shared" si="518"/>
        <v>0</v>
      </c>
      <c r="X1302">
        <f>IF($B$15,_xlfn.IFNA(INDEX(תמותה!$A$1:$E$121,MATCH(U1302,תמותה!$A$1:A$121,0),IF($B$11="זכר",2,4)),1),0)</f>
        <v>0</v>
      </c>
      <c r="Y1302">
        <f>IF($B$15,_xlfn.IFNA(INDEX('שיפור תמותה'!$A$1:$E$8743,MATCH(U1302&amp;V1302,'שיפור תמותה'!$C$1:$C$8743,0),IF($B$11="זכר",4,5)),1),0)</f>
        <v>0</v>
      </c>
      <c r="Z1302">
        <f>IF($B$15,_xlfn.IFNA(INDEX('שיפור תמותה'!$A$1:$E$8743,MATCH(U1302&amp;V1302-1,'שיפור תמותה'!$C$1:$C$8743,0),IF($B$11="זכר",4,5)),1),0)</f>
        <v>0</v>
      </c>
      <c r="AA1302">
        <f t="shared" si="507"/>
        <v>0</v>
      </c>
      <c r="AB1302">
        <f t="shared" si="519"/>
        <v>0</v>
      </c>
      <c r="AC1302">
        <f>IF($B$15,_xlfn.IFNA(INDEX(תמותה!$A$1:$E$121,MATCH(U1302,תמותה!$A$1:A$121,0),IF($B$11="זכר",3,5)),1),0)</f>
        <v>0</v>
      </c>
      <c r="AD1302">
        <f t="shared" si="508"/>
        <v>0</v>
      </c>
      <c r="AE1302">
        <f t="shared" si="509"/>
        <v>0</v>
      </c>
      <c r="AF1302">
        <f t="shared" si="520"/>
        <v>0</v>
      </c>
      <c r="AG1302">
        <f t="shared" si="521"/>
        <v>0</v>
      </c>
      <c r="AH1302">
        <f t="shared" si="522"/>
        <v>0</v>
      </c>
      <c r="AI1302">
        <f t="shared" si="523"/>
        <v>0</v>
      </c>
      <c r="AJ1302">
        <f t="shared" si="524"/>
        <v>0</v>
      </c>
    </row>
    <row r="1303" spans="5:36" x14ac:dyDescent="0.2">
      <c r="E1303">
        <f t="shared" si="510"/>
        <v>0</v>
      </c>
      <c r="F1303">
        <f t="shared" si="500"/>
        <v>0</v>
      </c>
      <c r="G1303">
        <f t="shared" si="501"/>
        <v>0</v>
      </c>
      <c r="H1303">
        <f t="shared" si="502"/>
        <v>0</v>
      </c>
      <c r="I1303">
        <f t="shared" si="511"/>
        <v>0</v>
      </c>
      <c r="J1303">
        <f t="shared" si="512"/>
        <v>0</v>
      </c>
      <c r="K1303">
        <f t="shared" si="513"/>
        <v>0</v>
      </c>
      <c r="L1303">
        <f t="shared" si="514"/>
        <v>0</v>
      </c>
      <c r="M1303">
        <f t="shared" si="515"/>
        <v>0</v>
      </c>
      <c r="N1303">
        <f t="shared" si="516"/>
        <v>0</v>
      </c>
      <c r="O1303">
        <f>IF($B$14,_xlfn.IFNA(INDEX(תמותה!$A$1:$E$121,MATCH(F1303,תמותה!$A$1:A$121,0),IF($B$9="זכר",2,4)),1),0)</f>
        <v>0</v>
      </c>
      <c r="P1303">
        <f>IF($B$14,_xlfn.IFNA(INDEX('שיפור תמותה'!$A$1:$E$8743,MATCH(F1303&amp;G1303,'שיפור תמותה'!$C$1:$C$8743,0),IF($B$9="זכר",4,5)),1),0)</f>
        <v>0</v>
      </c>
      <c r="Q1303">
        <f>IF($B$14,_xlfn.IFNA(INDEX('שיפור תמותה'!$A$1:$E$8743,MATCH(F1303&amp;G1303-1,'שיפור תמותה'!$C$1:$C$8743,0),IF($B$9="זכר",4,5)),1),0)</f>
        <v>0</v>
      </c>
      <c r="R1303">
        <f t="shared" si="503"/>
        <v>0</v>
      </c>
      <c r="S1303">
        <f t="shared" si="504"/>
        <v>0</v>
      </c>
      <c r="T1303">
        <f t="shared" si="517"/>
        <v>0</v>
      </c>
      <c r="U1303">
        <f t="shared" si="505"/>
        <v>0</v>
      </c>
      <c r="V1303">
        <f t="shared" si="506"/>
        <v>0</v>
      </c>
      <c r="W1303">
        <f t="shared" si="518"/>
        <v>0</v>
      </c>
      <c r="X1303">
        <f>IF($B$15,_xlfn.IFNA(INDEX(תמותה!$A$1:$E$121,MATCH(U1303,תמותה!$A$1:A$121,0),IF($B$11="זכר",2,4)),1),0)</f>
        <v>0</v>
      </c>
      <c r="Y1303">
        <f>IF($B$15,_xlfn.IFNA(INDEX('שיפור תמותה'!$A$1:$E$8743,MATCH(U1303&amp;V1303,'שיפור תמותה'!$C$1:$C$8743,0),IF($B$11="זכר",4,5)),1),0)</f>
        <v>0</v>
      </c>
      <c r="Z1303">
        <f>IF($B$15,_xlfn.IFNA(INDEX('שיפור תמותה'!$A$1:$E$8743,MATCH(U1303&amp;V1303-1,'שיפור תמותה'!$C$1:$C$8743,0),IF($B$11="זכר",4,5)),1),0)</f>
        <v>0</v>
      </c>
      <c r="AA1303">
        <f t="shared" si="507"/>
        <v>0</v>
      </c>
      <c r="AB1303">
        <f t="shared" si="519"/>
        <v>0</v>
      </c>
      <c r="AC1303">
        <f>IF($B$15,_xlfn.IFNA(INDEX(תמותה!$A$1:$E$121,MATCH(U1303,תמותה!$A$1:A$121,0),IF($B$11="זכר",3,5)),1),0)</f>
        <v>0</v>
      </c>
      <c r="AD1303">
        <f t="shared" si="508"/>
        <v>0</v>
      </c>
      <c r="AE1303">
        <f t="shared" si="509"/>
        <v>0</v>
      </c>
      <c r="AF1303">
        <f t="shared" si="520"/>
        <v>0</v>
      </c>
      <c r="AG1303">
        <f t="shared" si="521"/>
        <v>0</v>
      </c>
      <c r="AH1303">
        <f t="shared" si="522"/>
        <v>0</v>
      </c>
      <c r="AI1303">
        <f t="shared" si="523"/>
        <v>0</v>
      </c>
      <c r="AJ1303">
        <f t="shared" si="524"/>
        <v>0</v>
      </c>
    </row>
    <row r="1304" spans="5:36" x14ac:dyDescent="0.2">
      <c r="E1304">
        <f t="shared" si="510"/>
        <v>0</v>
      </c>
      <c r="F1304">
        <f t="shared" si="500"/>
        <v>0</v>
      </c>
      <c r="G1304">
        <f t="shared" si="501"/>
        <v>0</v>
      </c>
      <c r="H1304">
        <f t="shared" si="502"/>
        <v>0</v>
      </c>
      <c r="I1304">
        <f t="shared" si="511"/>
        <v>0</v>
      </c>
      <c r="J1304">
        <f t="shared" si="512"/>
        <v>0</v>
      </c>
      <c r="K1304">
        <f t="shared" si="513"/>
        <v>0</v>
      </c>
      <c r="L1304">
        <f t="shared" si="514"/>
        <v>0</v>
      </c>
      <c r="M1304">
        <f t="shared" si="515"/>
        <v>0</v>
      </c>
      <c r="N1304">
        <f t="shared" si="516"/>
        <v>0</v>
      </c>
      <c r="O1304">
        <f>IF($B$14,_xlfn.IFNA(INDEX(תמותה!$A$1:$E$121,MATCH(F1304,תמותה!$A$1:A$121,0),IF($B$9="זכר",2,4)),1),0)</f>
        <v>0</v>
      </c>
      <c r="P1304">
        <f>IF($B$14,_xlfn.IFNA(INDEX('שיפור תמותה'!$A$1:$E$8743,MATCH(F1304&amp;G1304,'שיפור תמותה'!$C$1:$C$8743,0),IF($B$9="זכר",4,5)),1),0)</f>
        <v>0</v>
      </c>
      <c r="Q1304">
        <f>IF($B$14,_xlfn.IFNA(INDEX('שיפור תמותה'!$A$1:$E$8743,MATCH(F1304&amp;G1304-1,'שיפור תמותה'!$C$1:$C$8743,0),IF($B$9="זכר",4,5)),1),0)</f>
        <v>0</v>
      </c>
      <c r="R1304">
        <f t="shared" si="503"/>
        <v>0</v>
      </c>
      <c r="S1304">
        <f t="shared" si="504"/>
        <v>0</v>
      </c>
      <c r="T1304">
        <f t="shared" si="517"/>
        <v>0</v>
      </c>
      <c r="U1304">
        <f t="shared" si="505"/>
        <v>0</v>
      </c>
      <c r="V1304">
        <f t="shared" si="506"/>
        <v>0</v>
      </c>
      <c r="W1304">
        <f t="shared" si="518"/>
        <v>0</v>
      </c>
      <c r="X1304">
        <f>IF($B$15,_xlfn.IFNA(INDEX(תמותה!$A$1:$E$121,MATCH(U1304,תמותה!$A$1:A$121,0),IF($B$11="זכר",2,4)),1),0)</f>
        <v>0</v>
      </c>
      <c r="Y1304">
        <f>IF($B$15,_xlfn.IFNA(INDEX('שיפור תמותה'!$A$1:$E$8743,MATCH(U1304&amp;V1304,'שיפור תמותה'!$C$1:$C$8743,0),IF($B$11="זכר",4,5)),1),0)</f>
        <v>0</v>
      </c>
      <c r="Z1304">
        <f>IF($B$15,_xlfn.IFNA(INDEX('שיפור תמותה'!$A$1:$E$8743,MATCH(U1304&amp;V1304-1,'שיפור תמותה'!$C$1:$C$8743,0),IF($B$11="זכר",4,5)),1),0)</f>
        <v>0</v>
      </c>
      <c r="AA1304">
        <f t="shared" si="507"/>
        <v>0</v>
      </c>
      <c r="AB1304">
        <f t="shared" si="519"/>
        <v>0</v>
      </c>
      <c r="AC1304">
        <f>IF($B$15,_xlfn.IFNA(INDEX(תמותה!$A$1:$E$121,MATCH(U1304,תמותה!$A$1:A$121,0),IF($B$11="זכר",3,5)),1),0)</f>
        <v>0</v>
      </c>
      <c r="AD1304">
        <f t="shared" si="508"/>
        <v>0</v>
      </c>
      <c r="AE1304">
        <f t="shared" si="509"/>
        <v>0</v>
      </c>
      <c r="AF1304">
        <f t="shared" si="520"/>
        <v>0</v>
      </c>
      <c r="AG1304">
        <f t="shared" si="521"/>
        <v>0</v>
      </c>
      <c r="AH1304">
        <f t="shared" si="522"/>
        <v>0</v>
      </c>
      <c r="AI1304">
        <f t="shared" si="523"/>
        <v>0</v>
      </c>
      <c r="AJ1304">
        <f t="shared" si="524"/>
        <v>0</v>
      </c>
    </row>
    <row r="1305" spans="5:36" x14ac:dyDescent="0.2">
      <c r="E1305">
        <f t="shared" si="510"/>
        <v>0</v>
      </c>
      <c r="F1305">
        <f t="shared" si="500"/>
        <v>0</v>
      </c>
      <c r="G1305">
        <f t="shared" si="501"/>
        <v>0</v>
      </c>
      <c r="H1305">
        <f t="shared" si="502"/>
        <v>0</v>
      </c>
      <c r="I1305">
        <f t="shared" si="511"/>
        <v>0</v>
      </c>
      <c r="J1305">
        <f t="shared" si="512"/>
        <v>0</v>
      </c>
      <c r="K1305">
        <f t="shared" si="513"/>
        <v>0</v>
      </c>
      <c r="L1305">
        <f t="shared" si="514"/>
        <v>0</v>
      </c>
      <c r="M1305">
        <f t="shared" si="515"/>
        <v>0</v>
      </c>
      <c r="N1305">
        <f t="shared" si="516"/>
        <v>0</v>
      </c>
      <c r="O1305">
        <f>IF($B$14,_xlfn.IFNA(INDEX(תמותה!$A$1:$E$121,MATCH(F1305,תמותה!$A$1:A$121,0),IF($B$9="זכר",2,4)),1),0)</f>
        <v>0</v>
      </c>
      <c r="P1305">
        <f>IF($B$14,_xlfn.IFNA(INDEX('שיפור תמותה'!$A$1:$E$8743,MATCH(F1305&amp;G1305,'שיפור תמותה'!$C$1:$C$8743,0),IF($B$9="זכר",4,5)),1),0)</f>
        <v>0</v>
      </c>
      <c r="Q1305">
        <f>IF($B$14,_xlfn.IFNA(INDEX('שיפור תמותה'!$A$1:$E$8743,MATCH(F1305&amp;G1305-1,'שיפור תמותה'!$C$1:$C$8743,0),IF($B$9="זכר",4,5)),1),0)</f>
        <v>0</v>
      </c>
      <c r="R1305">
        <f t="shared" si="503"/>
        <v>0</v>
      </c>
      <c r="S1305">
        <f t="shared" si="504"/>
        <v>0</v>
      </c>
      <c r="T1305">
        <f t="shared" si="517"/>
        <v>0</v>
      </c>
      <c r="U1305">
        <f t="shared" si="505"/>
        <v>0</v>
      </c>
      <c r="V1305">
        <f t="shared" si="506"/>
        <v>0</v>
      </c>
      <c r="W1305">
        <f t="shared" si="518"/>
        <v>0</v>
      </c>
      <c r="X1305">
        <f>IF($B$15,_xlfn.IFNA(INDEX(תמותה!$A$1:$E$121,MATCH(U1305,תמותה!$A$1:A$121,0),IF($B$11="זכר",2,4)),1),0)</f>
        <v>0</v>
      </c>
      <c r="Y1305">
        <f>IF($B$15,_xlfn.IFNA(INDEX('שיפור תמותה'!$A$1:$E$8743,MATCH(U1305&amp;V1305,'שיפור תמותה'!$C$1:$C$8743,0),IF($B$11="זכר",4,5)),1),0)</f>
        <v>0</v>
      </c>
      <c r="Z1305">
        <f>IF($B$15,_xlfn.IFNA(INDEX('שיפור תמותה'!$A$1:$E$8743,MATCH(U1305&amp;V1305-1,'שיפור תמותה'!$C$1:$C$8743,0),IF($B$11="זכר",4,5)),1),0)</f>
        <v>0</v>
      </c>
      <c r="AA1305">
        <f t="shared" si="507"/>
        <v>0</v>
      </c>
      <c r="AB1305">
        <f t="shared" si="519"/>
        <v>0</v>
      </c>
      <c r="AC1305">
        <f>IF($B$15,_xlfn.IFNA(INDEX(תמותה!$A$1:$E$121,MATCH(U1305,תמותה!$A$1:A$121,0),IF($B$11="זכר",3,5)),1),0)</f>
        <v>0</v>
      </c>
      <c r="AD1305">
        <f t="shared" si="508"/>
        <v>0</v>
      </c>
      <c r="AE1305">
        <f t="shared" si="509"/>
        <v>0</v>
      </c>
      <c r="AF1305">
        <f t="shared" si="520"/>
        <v>0</v>
      </c>
      <c r="AG1305">
        <f t="shared" si="521"/>
        <v>0</v>
      </c>
      <c r="AH1305">
        <f t="shared" si="522"/>
        <v>0</v>
      </c>
      <c r="AI1305">
        <f t="shared" si="523"/>
        <v>0</v>
      </c>
      <c r="AJ1305">
        <f t="shared" si="524"/>
        <v>0</v>
      </c>
    </row>
    <row r="1306" spans="5:36" x14ac:dyDescent="0.2">
      <c r="E1306">
        <f t="shared" si="510"/>
        <v>0</v>
      </c>
      <c r="F1306">
        <f t="shared" si="500"/>
        <v>0</v>
      </c>
      <c r="G1306">
        <f t="shared" si="501"/>
        <v>0</v>
      </c>
      <c r="H1306">
        <f t="shared" si="502"/>
        <v>0</v>
      </c>
      <c r="I1306">
        <f t="shared" si="511"/>
        <v>0</v>
      </c>
      <c r="J1306">
        <f t="shared" si="512"/>
        <v>0</v>
      </c>
      <c r="K1306">
        <f t="shared" si="513"/>
        <v>0</v>
      </c>
      <c r="L1306">
        <f t="shared" si="514"/>
        <v>0</v>
      </c>
      <c r="M1306">
        <f t="shared" si="515"/>
        <v>0</v>
      </c>
      <c r="N1306">
        <f t="shared" si="516"/>
        <v>0</v>
      </c>
      <c r="O1306">
        <f>IF($B$14,_xlfn.IFNA(INDEX(תמותה!$A$1:$E$121,MATCH(F1306,תמותה!$A$1:A$121,0),IF($B$9="זכר",2,4)),1),0)</f>
        <v>0</v>
      </c>
      <c r="P1306">
        <f>IF($B$14,_xlfn.IFNA(INDEX('שיפור תמותה'!$A$1:$E$8743,MATCH(F1306&amp;G1306,'שיפור תמותה'!$C$1:$C$8743,0),IF($B$9="זכר",4,5)),1),0)</f>
        <v>0</v>
      </c>
      <c r="Q1306">
        <f>IF($B$14,_xlfn.IFNA(INDEX('שיפור תמותה'!$A$1:$E$8743,MATCH(F1306&amp;G1306-1,'שיפור תמותה'!$C$1:$C$8743,0),IF($B$9="זכר",4,5)),1),0)</f>
        <v>0</v>
      </c>
      <c r="R1306">
        <f t="shared" si="503"/>
        <v>0</v>
      </c>
      <c r="S1306">
        <f t="shared" si="504"/>
        <v>0</v>
      </c>
      <c r="T1306">
        <f t="shared" si="517"/>
        <v>0</v>
      </c>
      <c r="U1306">
        <f t="shared" si="505"/>
        <v>0</v>
      </c>
      <c r="V1306">
        <f t="shared" si="506"/>
        <v>0</v>
      </c>
      <c r="W1306">
        <f t="shared" si="518"/>
        <v>0</v>
      </c>
      <c r="X1306">
        <f>IF($B$15,_xlfn.IFNA(INDEX(תמותה!$A$1:$E$121,MATCH(U1306,תמותה!$A$1:A$121,0),IF($B$11="זכר",2,4)),1),0)</f>
        <v>0</v>
      </c>
      <c r="Y1306">
        <f>IF($B$15,_xlfn.IFNA(INDEX('שיפור תמותה'!$A$1:$E$8743,MATCH(U1306&amp;V1306,'שיפור תמותה'!$C$1:$C$8743,0),IF($B$11="זכר",4,5)),1),0)</f>
        <v>0</v>
      </c>
      <c r="Z1306">
        <f>IF($B$15,_xlfn.IFNA(INDEX('שיפור תמותה'!$A$1:$E$8743,MATCH(U1306&amp;V1306-1,'שיפור תמותה'!$C$1:$C$8743,0),IF($B$11="זכר",4,5)),1),0)</f>
        <v>0</v>
      </c>
      <c r="AA1306">
        <f t="shared" si="507"/>
        <v>0</v>
      </c>
      <c r="AB1306">
        <f t="shared" si="519"/>
        <v>0</v>
      </c>
      <c r="AC1306">
        <f>IF($B$15,_xlfn.IFNA(INDEX(תמותה!$A$1:$E$121,MATCH(U1306,תמותה!$A$1:A$121,0),IF($B$11="זכר",3,5)),1),0)</f>
        <v>0</v>
      </c>
      <c r="AD1306">
        <f t="shared" si="508"/>
        <v>0</v>
      </c>
      <c r="AE1306">
        <f t="shared" si="509"/>
        <v>0</v>
      </c>
      <c r="AF1306">
        <f t="shared" si="520"/>
        <v>0</v>
      </c>
      <c r="AG1306">
        <f t="shared" si="521"/>
        <v>0</v>
      </c>
      <c r="AH1306">
        <f t="shared" si="522"/>
        <v>0</v>
      </c>
      <c r="AI1306">
        <f t="shared" si="523"/>
        <v>0</v>
      </c>
      <c r="AJ1306">
        <f t="shared" si="524"/>
        <v>0</v>
      </c>
    </row>
    <row r="1307" spans="5:36" x14ac:dyDescent="0.2">
      <c r="E1307">
        <f t="shared" si="510"/>
        <v>0</v>
      </c>
      <c r="F1307">
        <f t="shared" si="500"/>
        <v>0</v>
      </c>
      <c r="G1307">
        <f t="shared" si="501"/>
        <v>0</v>
      </c>
      <c r="H1307">
        <f t="shared" si="502"/>
        <v>0</v>
      </c>
      <c r="I1307">
        <f t="shared" si="511"/>
        <v>0</v>
      </c>
      <c r="J1307">
        <f t="shared" si="512"/>
        <v>0</v>
      </c>
      <c r="K1307">
        <f t="shared" si="513"/>
        <v>0</v>
      </c>
      <c r="L1307">
        <f t="shared" si="514"/>
        <v>0</v>
      </c>
      <c r="M1307">
        <f t="shared" si="515"/>
        <v>0</v>
      </c>
      <c r="N1307">
        <f t="shared" si="516"/>
        <v>0</v>
      </c>
      <c r="O1307">
        <f>IF($B$14,_xlfn.IFNA(INDEX(תמותה!$A$1:$E$121,MATCH(F1307,תמותה!$A$1:A$121,0),IF($B$9="זכר",2,4)),1),0)</f>
        <v>0</v>
      </c>
      <c r="P1307">
        <f>IF($B$14,_xlfn.IFNA(INDEX('שיפור תמותה'!$A$1:$E$8743,MATCH(F1307&amp;G1307,'שיפור תמותה'!$C$1:$C$8743,0),IF($B$9="זכר",4,5)),1),0)</f>
        <v>0</v>
      </c>
      <c r="Q1307">
        <f>IF($B$14,_xlfn.IFNA(INDEX('שיפור תמותה'!$A$1:$E$8743,MATCH(F1307&amp;G1307-1,'שיפור תמותה'!$C$1:$C$8743,0),IF($B$9="זכר",4,5)),1),0)</f>
        <v>0</v>
      </c>
      <c r="R1307">
        <f t="shared" si="503"/>
        <v>0</v>
      </c>
      <c r="S1307">
        <f t="shared" si="504"/>
        <v>0</v>
      </c>
      <c r="T1307">
        <f t="shared" si="517"/>
        <v>0</v>
      </c>
      <c r="U1307">
        <f t="shared" si="505"/>
        <v>0</v>
      </c>
      <c r="V1307">
        <f t="shared" si="506"/>
        <v>0</v>
      </c>
      <c r="W1307">
        <f t="shared" si="518"/>
        <v>0</v>
      </c>
      <c r="X1307">
        <f>IF($B$15,_xlfn.IFNA(INDEX(תמותה!$A$1:$E$121,MATCH(U1307,תמותה!$A$1:A$121,0),IF($B$11="זכר",2,4)),1),0)</f>
        <v>0</v>
      </c>
      <c r="Y1307">
        <f>IF($B$15,_xlfn.IFNA(INDEX('שיפור תמותה'!$A$1:$E$8743,MATCH(U1307&amp;V1307,'שיפור תמותה'!$C$1:$C$8743,0),IF($B$11="זכר",4,5)),1),0)</f>
        <v>0</v>
      </c>
      <c r="Z1307">
        <f>IF($B$15,_xlfn.IFNA(INDEX('שיפור תמותה'!$A$1:$E$8743,MATCH(U1307&amp;V1307-1,'שיפור תמותה'!$C$1:$C$8743,0),IF($B$11="זכר",4,5)),1),0)</f>
        <v>0</v>
      </c>
      <c r="AA1307">
        <f t="shared" si="507"/>
        <v>0</v>
      </c>
      <c r="AB1307">
        <f t="shared" si="519"/>
        <v>0</v>
      </c>
      <c r="AC1307">
        <f>IF($B$15,_xlfn.IFNA(INDEX(תמותה!$A$1:$E$121,MATCH(U1307,תמותה!$A$1:A$121,0),IF($B$11="זכר",3,5)),1),0)</f>
        <v>0</v>
      </c>
      <c r="AD1307">
        <f t="shared" si="508"/>
        <v>0</v>
      </c>
      <c r="AE1307">
        <f t="shared" si="509"/>
        <v>0</v>
      </c>
      <c r="AF1307">
        <f t="shared" si="520"/>
        <v>0</v>
      </c>
      <c r="AG1307">
        <f t="shared" si="521"/>
        <v>0</v>
      </c>
      <c r="AH1307">
        <f t="shared" si="522"/>
        <v>0</v>
      </c>
      <c r="AI1307">
        <f t="shared" si="523"/>
        <v>0</v>
      </c>
      <c r="AJ1307">
        <f t="shared" si="524"/>
        <v>0</v>
      </c>
    </row>
    <row r="1308" spans="5:36" x14ac:dyDescent="0.2">
      <c r="E1308">
        <f t="shared" si="510"/>
        <v>0</v>
      </c>
      <c r="F1308">
        <f t="shared" si="500"/>
        <v>0</v>
      </c>
      <c r="G1308">
        <f t="shared" si="501"/>
        <v>0</v>
      </c>
      <c r="H1308">
        <f t="shared" si="502"/>
        <v>0</v>
      </c>
      <c r="I1308">
        <f t="shared" si="511"/>
        <v>0</v>
      </c>
      <c r="J1308">
        <f t="shared" si="512"/>
        <v>0</v>
      </c>
      <c r="K1308">
        <f t="shared" si="513"/>
        <v>0</v>
      </c>
      <c r="L1308">
        <f t="shared" si="514"/>
        <v>0</v>
      </c>
      <c r="M1308">
        <f t="shared" si="515"/>
        <v>0</v>
      </c>
      <c r="N1308">
        <f t="shared" si="516"/>
        <v>0</v>
      </c>
      <c r="O1308">
        <f>IF($B$14,_xlfn.IFNA(INDEX(תמותה!$A$1:$E$121,MATCH(F1308,תמותה!$A$1:A$121,0),IF($B$9="זכר",2,4)),1),0)</f>
        <v>0</v>
      </c>
      <c r="P1308">
        <f>IF($B$14,_xlfn.IFNA(INDEX('שיפור תמותה'!$A$1:$E$8743,MATCH(F1308&amp;G1308,'שיפור תמותה'!$C$1:$C$8743,0),IF($B$9="זכר",4,5)),1),0)</f>
        <v>0</v>
      </c>
      <c r="Q1308">
        <f>IF($B$14,_xlfn.IFNA(INDEX('שיפור תמותה'!$A$1:$E$8743,MATCH(F1308&amp;G1308-1,'שיפור תמותה'!$C$1:$C$8743,0),IF($B$9="זכר",4,5)),1),0)</f>
        <v>0</v>
      </c>
      <c r="R1308">
        <f t="shared" si="503"/>
        <v>0</v>
      </c>
      <c r="S1308">
        <f t="shared" si="504"/>
        <v>0</v>
      </c>
      <c r="T1308">
        <f t="shared" si="517"/>
        <v>0</v>
      </c>
      <c r="U1308">
        <f t="shared" si="505"/>
        <v>0</v>
      </c>
      <c r="V1308">
        <f t="shared" si="506"/>
        <v>0</v>
      </c>
      <c r="W1308">
        <f t="shared" si="518"/>
        <v>0</v>
      </c>
      <c r="X1308">
        <f>IF($B$15,_xlfn.IFNA(INDEX(תמותה!$A$1:$E$121,MATCH(U1308,תמותה!$A$1:A$121,0),IF($B$11="זכר",2,4)),1),0)</f>
        <v>0</v>
      </c>
      <c r="Y1308">
        <f>IF($B$15,_xlfn.IFNA(INDEX('שיפור תמותה'!$A$1:$E$8743,MATCH(U1308&amp;V1308,'שיפור תמותה'!$C$1:$C$8743,0),IF($B$11="זכר",4,5)),1),0)</f>
        <v>0</v>
      </c>
      <c r="Z1308">
        <f>IF($B$15,_xlfn.IFNA(INDEX('שיפור תמותה'!$A$1:$E$8743,MATCH(U1308&amp;V1308-1,'שיפור תמותה'!$C$1:$C$8743,0),IF($B$11="זכר",4,5)),1),0)</f>
        <v>0</v>
      </c>
      <c r="AA1308">
        <f t="shared" si="507"/>
        <v>0</v>
      </c>
      <c r="AB1308">
        <f t="shared" si="519"/>
        <v>0</v>
      </c>
      <c r="AC1308">
        <f>IF($B$15,_xlfn.IFNA(INDEX(תמותה!$A$1:$E$121,MATCH(U1308,תמותה!$A$1:A$121,0),IF($B$11="זכר",3,5)),1),0)</f>
        <v>0</v>
      </c>
      <c r="AD1308">
        <f t="shared" si="508"/>
        <v>0</v>
      </c>
      <c r="AE1308">
        <f t="shared" si="509"/>
        <v>0</v>
      </c>
      <c r="AF1308">
        <f t="shared" si="520"/>
        <v>0</v>
      </c>
      <c r="AG1308">
        <f t="shared" si="521"/>
        <v>0</v>
      </c>
      <c r="AH1308">
        <f t="shared" si="522"/>
        <v>0</v>
      </c>
      <c r="AI1308">
        <f t="shared" si="523"/>
        <v>0</v>
      </c>
      <c r="AJ1308">
        <f t="shared" si="524"/>
        <v>0</v>
      </c>
    </row>
    <row r="1309" spans="5:36" x14ac:dyDescent="0.2">
      <c r="E1309">
        <f t="shared" si="510"/>
        <v>0</v>
      </c>
      <c r="F1309">
        <f t="shared" si="500"/>
        <v>0</v>
      </c>
      <c r="G1309">
        <f t="shared" si="501"/>
        <v>0</v>
      </c>
      <c r="H1309">
        <f t="shared" si="502"/>
        <v>0</v>
      </c>
      <c r="I1309">
        <f t="shared" si="511"/>
        <v>0</v>
      </c>
      <c r="J1309">
        <f t="shared" si="512"/>
        <v>0</v>
      </c>
      <c r="K1309">
        <f t="shared" si="513"/>
        <v>0</v>
      </c>
      <c r="L1309">
        <f t="shared" si="514"/>
        <v>0</v>
      </c>
      <c r="M1309">
        <f t="shared" si="515"/>
        <v>0</v>
      </c>
      <c r="N1309">
        <f t="shared" si="516"/>
        <v>0</v>
      </c>
      <c r="O1309">
        <f>IF($B$14,_xlfn.IFNA(INDEX(תמותה!$A$1:$E$121,MATCH(F1309,תמותה!$A$1:A$121,0),IF($B$9="זכר",2,4)),1),0)</f>
        <v>0</v>
      </c>
      <c r="P1309">
        <f>IF($B$14,_xlfn.IFNA(INDEX('שיפור תמותה'!$A$1:$E$8743,MATCH(F1309&amp;G1309,'שיפור תמותה'!$C$1:$C$8743,0),IF($B$9="זכר",4,5)),1),0)</f>
        <v>0</v>
      </c>
      <c r="Q1309">
        <f>IF($B$14,_xlfn.IFNA(INDEX('שיפור תמותה'!$A$1:$E$8743,MATCH(F1309&amp;G1309-1,'שיפור תמותה'!$C$1:$C$8743,0),IF($B$9="זכר",4,5)),1),0)</f>
        <v>0</v>
      </c>
      <c r="R1309">
        <f t="shared" si="503"/>
        <v>0</v>
      </c>
      <c r="S1309">
        <f t="shared" si="504"/>
        <v>0</v>
      </c>
      <c r="T1309">
        <f t="shared" si="517"/>
        <v>0</v>
      </c>
      <c r="U1309">
        <f t="shared" si="505"/>
        <v>0</v>
      </c>
      <c r="V1309">
        <f t="shared" si="506"/>
        <v>0</v>
      </c>
      <c r="W1309">
        <f t="shared" si="518"/>
        <v>0</v>
      </c>
      <c r="X1309">
        <f>IF($B$15,_xlfn.IFNA(INDEX(תמותה!$A$1:$E$121,MATCH(U1309,תמותה!$A$1:A$121,0),IF($B$11="זכר",2,4)),1),0)</f>
        <v>0</v>
      </c>
      <c r="Y1309">
        <f>IF($B$15,_xlfn.IFNA(INDEX('שיפור תמותה'!$A$1:$E$8743,MATCH(U1309&amp;V1309,'שיפור תמותה'!$C$1:$C$8743,0),IF($B$11="זכר",4,5)),1),0)</f>
        <v>0</v>
      </c>
      <c r="Z1309">
        <f>IF($B$15,_xlfn.IFNA(INDEX('שיפור תמותה'!$A$1:$E$8743,MATCH(U1309&amp;V1309-1,'שיפור תמותה'!$C$1:$C$8743,0),IF($B$11="זכר",4,5)),1),0)</f>
        <v>0</v>
      </c>
      <c r="AA1309">
        <f t="shared" si="507"/>
        <v>0</v>
      </c>
      <c r="AB1309">
        <f t="shared" si="519"/>
        <v>0</v>
      </c>
      <c r="AC1309">
        <f>IF($B$15,_xlfn.IFNA(INDEX(תמותה!$A$1:$E$121,MATCH(U1309,תמותה!$A$1:A$121,0),IF($B$11="זכר",3,5)),1),0)</f>
        <v>0</v>
      </c>
      <c r="AD1309">
        <f t="shared" si="508"/>
        <v>0</v>
      </c>
      <c r="AE1309">
        <f t="shared" si="509"/>
        <v>0</v>
      </c>
      <c r="AF1309">
        <f t="shared" si="520"/>
        <v>0</v>
      </c>
      <c r="AG1309">
        <f t="shared" si="521"/>
        <v>0</v>
      </c>
      <c r="AH1309">
        <f t="shared" si="522"/>
        <v>0</v>
      </c>
      <c r="AI1309">
        <f t="shared" si="523"/>
        <v>0</v>
      </c>
      <c r="AJ1309">
        <f t="shared" si="524"/>
        <v>0</v>
      </c>
    </row>
    <row r="1310" spans="5:36" x14ac:dyDescent="0.2">
      <c r="E1310">
        <f t="shared" si="510"/>
        <v>0</v>
      </c>
      <c r="F1310">
        <f t="shared" si="500"/>
        <v>0</v>
      </c>
      <c r="G1310">
        <f t="shared" si="501"/>
        <v>0</v>
      </c>
      <c r="H1310">
        <f t="shared" si="502"/>
        <v>0</v>
      </c>
      <c r="I1310">
        <f t="shared" si="511"/>
        <v>0</v>
      </c>
      <c r="J1310">
        <f t="shared" si="512"/>
        <v>0</v>
      </c>
      <c r="K1310">
        <f t="shared" si="513"/>
        <v>0</v>
      </c>
      <c r="L1310">
        <f t="shared" si="514"/>
        <v>0</v>
      </c>
      <c r="M1310">
        <f t="shared" si="515"/>
        <v>0</v>
      </c>
      <c r="N1310">
        <f t="shared" si="516"/>
        <v>0</v>
      </c>
      <c r="O1310">
        <f>IF($B$14,_xlfn.IFNA(INDEX(תמותה!$A$1:$E$121,MATCH(F1310,תמותה!$A$1:A$121,0),IF($B$9="זכר",2,4)),1),0)</f>
        <v>0</v>
      </c>
      <c r="P1310">
        <f>IF($B$14,_xlfn.IFNA(INDEX('שיפור תמותה'!$A$1:$E$8743,MATCH(F1310&amp;G1310,'שיפור תמותה'!$C$1:$C$8743,0),IF($B$9="זכר",4,5)),1),0)</f>
        <v>0</v>
      </c>
      <c r="Q1310">
        <f>IF($B$14,_xlfn.IFNA(INDEX('שיפור תמותה'!$A$1:$E$8743,MATCH(F1310&amp;G1310-1,'שיפור תמותה'!$C$1:$C$8743,0),IF($B$9="זכר",4,5)),1),0)</f>
        <v>0</v>
      </c>
      <c r="R1310">
        <f t="shared" si="503"/>
        <v>0</v>
      </c>
      <c r="S1310">
        <f t="shared" si="504"/>
        <v>0</v>
      </c>
      <c r="T1310">
        <f t="shared" si="517"/>
        <v>0</v>
      </c>
      <c r="U1310">
        <f t="shared" si="505"/>
        <v>0</v>
      </c>
      <c r="V1310">
        <f t="shared" si="506"/>
        <v>0</v>
      </c>
      <c r="W1310">
        <f t="shared" si="518"/>
        <v>0</v>
      </c>
      <c r="X1310">
        <f>IF($B$15,_xlfn.IFNA(INDEX(תמותה!$A$1:$E$121,MATCH(U1310,תמותה!$A$1:A$121,0),IF($B$11="זכר",2,4)),1),0)</f>
        <v>0</v>
      </c>
      <c r="Y1310">
        <f>IF($B$15,_xlfn.IFNA(INDEX('שיפור תמותה'!$A$1:$E$8743,MATCH(U1310&amp;V1310,'שיפור תמותה'!$C$1:$C$8743,0),IF($B$11="זכר",4,5)),1),0)</f>
        <v>0</v>
      </c>
      <c r="Z1310">
        <f>IF($B$15,_xlfn.IFNA(INDEX('שיפור תמותה'!$A$1:$E$8743,MATCH(U1310&amp;V1310-1,'שיפור תמותה'!$C$1:$C$8743,0),IF($B$11="זכר",4,5)),1),0)</f>
        <v>0</v>
      </c>
      <c r="AA1310">
        <f t="shared" si="507"/>
        <v>0</v>
      </c>
      <c r="AB1310">
        <f t="shared" si="519"/>
        <v>0</v>
      </c>
      <c r="AC1310">
        <f>IF($B$15,_xlfn.IFNA(INDEX(תמותה!$A$1:$E$121,MATCH(U1310,תמותה!$A$1:A$121,0),IF($B$11="זכר",3,5)),1),0)</f>
        <v>0</v>
      </c>
      <c r="AD1310">
        <f t="shared" si="508"/>
        <v>0</v>
      </c>
      <c r="AE1310">
        <f t="shared" si="509"/>
        <v>0</v>
      </c>
      <c r="AF1310">
        <f t="shared" si="520"/>
        <v>0</v>
      </c>
      <c r="AG1310">
        <f t="shared" si="521"/>
        <v>0</v>
      </c>
      <c r="AH1310">
        <f t="shared" si="522"/>
        <v>0</v>
      </c>
      <c r="AI1310">
        <f t="shared" si="523"/>
        <v>0</v>
      </c>
      <c r="AJ1310">
        <f t="shared" si="524"/>
        <v>0</v>
      </c>
    </row>
    <row r="1311" spans="5:36" x14ac:dyDescent="0.2">
      <c r="E1311">
        <f t="shared" si="510"/>
        <v>0</v>
      </c>
      <c r="F1311">
        <f t="shared" si="500"/>
        <v>0</v>
      </c>
      <c r="G1311">
        <f t="shared" si="501"/>
        <v>0</v>
      </c>
      <c r="H1311">
        <f t="shared" si="502"/>
        <v>0</v>
      </c>
      <c r="I1311">
        <f t="shared" si="511"/>
        <v>0</v>
      </c>
      <c r="J1311">
        <f t="shared" si="512"/>
        <v>0</v>
      </c>
      <c r="K1311">
        <f t="shared" si="513"/>
        <v>0</v>
      </c>
      <c r="L1311">
        <f t="shared" si="514"/>
        <v>0</v>
      </c>
      <c r="M1311">
        <f t="shared" si="515"/>
        <v>0</v>
      </c>
      <c r="N1311">
        <f t="shared" si="516"/>
        <v>0</v>
      </c>
      <c r="O1311">
        <f>IF($B$14,_xlfn.IFNA(INDEX(תמותה!$A$1:$E$121,MATCH(F1311,תמותה!$A$1:A$121,0),IF($B$9="זכר",2,4)),1),0)</f>
        <v>0</v>
      </c>
      <c r="P1311">
        <f>IF($B$14,_xlfn.IFNA(INDEX('שיפור תמותה'!$A$1:$E$8743,MATCH(F1311&amp;G1311,'שיפור תמותה'!$C$1:$C$8743,0),IF($B$9="זכר",4,5)),1),0)</f>
        <v>0</v>
      </c>
      <c r="Q1311">
        <f>IF($B$14,_xlfn.IFNA(INDEX('שיפור תמותה'!$A$1:$E$8743,MATCH(F1311&amp;G1311-1,'שיפור תמותה'!$C$1:$C$8743,0),IF($B$9="זכר",4,5)),1),0)</f>
        <v>0</v>
      </c>
      <c r="R1311">
        <f t="shared" si="503"/>
        <v>0</v>
      </c>
      <c r="S1311">
        <f t="shared" si="504"/>
        <v>0</v>
      </c>
      <c r="T1311">
        <f t="shared" si="517"/>
        <v>0</v>
      </c>
      <c r="U1311">
        <f t="shared" si="505"/>
        <v>0</v>
      </c>
      <c r="V1311">
        <f t="shared" si="506"/>
        <v>0</v>
      </c>
      <c r="W1311">
        <f t="shared" si="518"/>
        <v>0</v>
      </c>
      <c r="X1311">
        <f>IF($B$15,_xlfn.IFNA(INDEX(תמותה!$A$1:$E$121,MATCH(U1311,תמותה!$A$1:A$121,0),IF($B$11="זכר",2,4)),1),0)</f>
        <v>0</v>
      </c>
      <c r="Y1311">
        <f>IF($B$15,_xlfn.IFNA(INDEX('שיפור תמותה'!$A$1:$E$8743,MATCH(U1311&amp;V1311,'שיפור תמותה'!$C$1:$C$8743,0),IF($B$11="זכר",4,5)),1),0)</f>
        <v>0</v>
      </c>
      <c r="Z1311">
        <f>IF($B$15,_xlfn.IFNA(INDEX('שיפור תמותה'!$A$1:$E$8743,MATCH(U1311&amp;V1311-1,'שיפור תמותה'!$C$1:$C$8743,0),IF($B$11="זכר",4,5)),1),0)</f>
        <v>0</v>
      </c>
      <c r="AA1311">
        <f t="shared" si="507"/>
        <v>0</v>
      </c>
      <c r="AB1311">
        <f t="shared" si="519"/>
        <v>0</v>
      </c>
      <c r="AC1311">
        <f>IF($B$15,_xlfn.IFNA(INDEX(תמותה!$A$1:$E$121,MATCH(U1311,תמותה!$A$1:A$121,0),IF($B$11="זכר",3,5)),1),0)</f>
        <v>0</v>
      </c>
      <c r="AD1311">
        <f t="shared" si="508"/>
        <v>0</v>
      </c>
      <c r="AE1311">
        <f t="shared" si="509"/>
        <v>0</v>
      </c>
      <c r="AF1311">
        <f t="shared" si="520"/>
        <v>0</v>
      </c>
      <c r="AG1311">
        <f t="shared" si="521"/>
        <v>0</v>
      </c>
      <c r="AH1311">
        <f t="shared" si="522"/>
        <v>0</v>
      </c>
      <c r="AI1311">
        <f t="shared" si="523"/>
        <v>0</v>
      </c>
      <c r="AJ1311">
        <f t="shared" si="524"/>
        <v>0</v>
      </c>
    </row>
    <row r="1312" spans="5:36" x14ac:dyDescent="0.2">
      <c r="E1312">
        <f t="shared" si="510"/>
        <v>0</v>
      </c>
      <c r="F1312">
        <f t="shared" si="500"/>
        <v>0</v>
      </c>
      <c r="G1312">
        <f t="shared" si="501"/>
        <v>0</v>
      </c>
      <c r="H1312">
        <f t="shared" si="502"/>
        <v>0</v>
      </c>
      <c r="I1312">
        <f t="shared" si="511"/>
        <v>0</v>
      </c>
      <c r="J1312">
        <f t="shared" si="512"/>
        <v>0</v>
      </c>
      <c r="K1312">
        <f t="shared" si="513"/>
        <v>0</v>
      </c>
      <c r="L1312">
        <f t="shared" si="514"/>
        <v>0</v>
      </c>
      <c r="M1312">
        <f t="shared" si="515"/>
        <v>0</v>
      </c>
      <c r="N1312">
        <f t="shared" si="516"/>
        <v>0</v>
      </c>
      <c r="O1312">
        <f>IF($B$14,_xlfn.IFNA(INDEX(תמותה!$A$1:$E$121,MATCH(F1312,תמותה!$A$1:A$121,0),IF($B$9="זכר",2,4)),1),0)</f>
        <v>0</v>
      </c>
      <c r="P1312">
        <f>IF($B$14,_xlfn.IFNA(INDEX('שיפור תמותה'!$A$1:$E$8743,MATCH(F1312&amp;G1312,'שיפור תמותה'!$C$1:$C$8743,0),IF($B$9="זכר",4,5)),1),0)</f>
        <v>0</v>
      </c>
      <c r="Q1312">
        <f>IF($B$14,_xlfn.IFNA(INDEX('שיפור תמותה'!$A$1:$E$8743,MATCH(F1312&amp;G1312-1,'שיפור תמותה'!$C$1:$C$8743,0),IF($B$9="זכר",4,5)),1),0)</f>
        <v>0</v>
      </c>
      <c r="R1312">
        <f t="shared" si="503"/>
        <v>0</v>
      </c>
      <c r="S1312">
        <f t="shared" si="504"/>
        <v>0</v>
      </c>
      <c r="T1312">
        <f t="shared" si="517"/>
        <v>0</v>
      </c>
      <c r="U1312">
        <f t="shared" si="505"/>
        <v>0</v>
      </c>
      <c r="V1312">
        <f t="shared" si="506"/>
        <v>0</v>
      </c>
      <c r="W1312">
        <f t="shared" si="518"/>
        <v>0</v>
      </c>
      <c r="X1312">
        <f>IF($B$15,_xlfn.IFNA(INDEX(תמותה!$A$1:$E$121,MATCH(U1312,תמותה!$A$1:A$121,0),IF($B$11="זכר",2,4)),1),0)</f>
        <v>0</v>
      </c>
      <c r="Y1312">
        <f>IF($B$15,_xlfn.IFNA(INDEX('שיפור תמותה'!$A$1:$E$8743,MATCH(U1312&amp;V1312,'שיפור תמותה'!$C$1:$C$8743,0),IF($B$11="זכר",4,5)),1),0)</f>
        <v>0</v>
      </c>
      <c r="Z1312">
        <f>IF($B$15,_xlfn.IFNA(INDEX('שיפור תמותה'!$A$1:$E$8743,MATCH(U1312&amp;V1312-1,'שיפור תמותה'!$C$1:$C$8743,0),IF($B$11="זכר",4,5)),1),0)</f>
        <v>0</v>
      </c>
      <c r="AA1312">
        <f t="shared" si="507"/>
        <v>0</v>
      </c>
      <c r="AB1312">
        <f t="shared" si="519"/>
        <v>0</v>
      </c>
      <c r="AC1312">
        <f>IF($B$15,_xlfn.IFNA(INDEX(תמותה!$A$1:$E$121,MATCH(U1312,תמותה!$A$1:A$121,0),IF($B$11="זכר",3,5)),1),0)</f>
        <v>0</v>
      </c>
      <c r="AD1312">
        <f t="shared" si="508"/>
        <v>0</v>
      </c>
      <c r="AE1312">
        <f t="shared" si="509"/>
        <v>0</v>
      </c>
      <c r="AF1312">
        <f t="shared" si="520"/>
        <v>0</v>
      </c>
      <c r="AG1312">
        <f t="shared" si="521"/>
        <v>0</v>
      </c>
      <c r="AH1312">
        <f t="shared" si="522"/>
        <v>0</v>
      </c>
      <c r="AI1312">
        <f t="shared" si="523"/>
        <v>0</v>
      </c>
      <c r="AJ1312">
        <f t="shared" si="524"/>
        <v>0</v>
      </c>
    </row>
    <row r="1313" spans="5:36" x14ac:dyDescent="0.2">
      <c r="E1313">
        <f t="shared" si="510"/>
        <v>0</v>
      </c>
      <c r="F1313">
        <f t="shared" si="500"/>
        <v>0</v>
      </c>
      <c r="G1313">
        <f t="shared" si="501"/>
        <v>0</v>
      </c>
      <c r="H1313">
        <f t="shared" si="502"/>
        <v>0</v>
      </c>
      <c r="I1313">
        <f t="shared" si="511"/>
        <v>0</v>
      </c>
      <c r="J1313">
        <f t="shared" si="512"/>
        <v>0</v>
      </c>
      <c r="K1313">
        <f t="shared" si="513"/>
        <v>0</v>
      </c>
      <c r="L1313">
        <f t="shared" si="514"/>
        <v>0</v>
      </c>
      <c r="M1313">
        <f t="shared" si="515"/>
        <v>0</v>
      </c>
      <c r="N1313">
        <f t="shared" si="516"/>
        <v>0</v>
      </c>
      <c r="O1313">
        <f>IF($B$14,_xlfn.IFNA(INDEX(תמותה!$A$1:$E$121,MATCH(F1313,תמותה!$A$1:A$121,0),IF($B$9="זכר",2,4)),1),0)</f>
        <v>0</v>
      </c>
      <c r="P1313">
        <f>IF($B$14,_xlfn.IFNA(INDEX('שיפור תמותה'!$A$1:$E$8743,MATCH(F1313&amp;G1313,'שיפור תמותה'!$C$1:$C$8743,0),IF($B$9="זכר",4,5)),1),0)</f>
        <v>0</v>
      </c>
      <c r="Q1313">
        <f>IF($B$14,_xlfn.IFNA(INDEX('שיפור תמותה'!$A$1:$E$8743,MATCH(F1313&amp;G1313-1,'שיפור תמותה'!$C$1:$C$8743,0),IF($B$9="זכר",4,5)),1),0)</f>
        <v>0</v>
      </c>
      <c r="R1313">
        <f t="shared" si="503"/>
        <v>0</v>
      </c>
      <c r="S1313">
        <f t="shared" si="504"/>
        <v>0</v>
      </c>
      <c r="T1313">
        <f t="shared" si="517"/>
        <v>0</v>
      </c>
      <c r="U1313">
        <f t="shared" si="505"/>
        <v>0</v>
      </c>
      <c r="V1313">
        <f t="shared" si="506"/>
        <v>0</v>
      </c>
      <c r="W1313">
        <f t="shared" si="518"/>
        <v>0</v>
      </c>
      <c r="X1313">
        <f>IF($B$15,_xlfn.IFNA(INDEX(תמותה!$A$1:$E$121,MATCH(U1313,תמותה!$A$1:A$121,0),IF($B$11="זכר",2,4)),1),0)</f>
        <v>0</v>
      </c>
      <c r="Y1313">
        <f>IF($B$15,_xlfn.IFNA(INDEX('שיפור תמותה'!$A$1:$E$8743,MATCH(U1313&amp;V1313,'שיפור תמותה'!$C$1:$C$8743,0),IF($B$11="זכר",4,5)),1),0)</f>
        <v>0</v>
      </c>
      <c r="Z1313">
        <f>IF($B$15,_xlfn.IFNA(INDEX('שיפור תמותה'!$A$1:$E$8743,MATCH(U1313&amp;V1313-1,'שיפור תמותה'!$C$1:$C$8743,0),IF($B$11="זכר",4,5)),1),0)</f>
        <v>0</v>
      </c>
      <c r="AA1313">
        <f t="shared" si="507"/>
        <v>0</v>
      </c>
      <c r="AB1313">
        <f t="shared" si="519"/>
        <v>0</v>
      </c>
      <c r="AC1313">
        <f>IF($B$15,_xlfn.IFNA(INDEX(תמותה!$A$1:$E$121,MATCH(U1313,תמותה!$A$1:A$121,0),IF($B$11="זכר",3,5)),1),0)</f>
        <v>0</v>
      </c>
      <c r="AD1313">
        <f t="shared" si="508"/>
        <v>0</v>
      </c>
      <c r="AE1313">
        <f t="shared" si="509"/>
        <v>0</v>
      </c>
      <c r="AF1313">
        <f t="shared" si="520"/>
        <v>0</v>
      </c>
      <c r="AG1313">
        <f t="shared" si="521"/>
        <v>0</v>
      </c>
      <c r="AH1313">
        <f t="shared" si="522"/>
        <v>0</v>
      </c>
      <c r="AI1313">
        <f t="shared" si="523"/>
        <v>0</v>
      </c>
      <c r="AJ1313">
        <f t="shared" si="524"/>
        <v>0</v>
      </c>
    </row>
    <row r="1314" spans="5:36" x14ac:dyDescent="0.2">
      <c r="E1314">
        <f t="shared" si="510"/>
        <v>0</v>
      </c>
      <c r="F1314">
        <f t="shared" si="500"/>
        <v>0</v>
      </c>
      <c r="G1314">
        <f t="shared" si="501"/>
        <v>0</v>
      </c>
      <c r="H1314">
        <f t="shared" si="502"/>
        <v>0</v>
      </c>
      <c r="I1314">
        <f t="shared" si="511"/>
        <v>0</v>
      </c>
      <c r="J1314">
        <f t="shared" si="512"/>
        <v>0</v>
      </c>
      <c r="K1314">
        <f t="shared" si="513"/>
        <v>0</v>
      </c>
      <c r="L1314">
        <f t="shared" si="514"/>
        <v>0</v>
      </c>
      <c r="M1314">
        <f t="shared" si="515"/>
        <v>0</v>
      </c>
      <c r="N1314">
        <f t="shared" si="516"/>
        <v>0</v>
      </c>
      <c r="O1314">
        <f>IF($B$14,_xlfn.IFNA(INDEX(תמותה!$A$1:$E$121,MATCH(F1314,תמותה!$A$1:A$121,0),IF($B$9="זכר",2,4)),1),0)</f>
        <v>0</v>
      </c>
      <c r="P1314">
        <f>IF($B$14,_xlfn.IFNA(INDEX('שיפור תמותה'!$A$1:$E$8743,MATCH(F1314&amp;G1314,'שיפור תמותה'!$C$1:$C$8743,0),IF($B$9="זכר",4,5)),1),0)</f>
        <v>0</v>
      </c>
      <c r="Q1314">
        <f>IF($B$14,_xlfn.IFNA(INDEX('שיפור תמותה'!$A$1:$E$8743,MATCH(F1314&amp;G1314-1,'שיפור תמותה'!$C$1:$C$8743,0),IF($B$9="זכר",4,5)),1),0)</f>
        <v>0</v>
      </c>
      <c r="R1314">
        <f t="shared" si="503"/>
        <v>0</v>
      </c>
      <c r="S1314">
        <f t="shared" si="504"/>
        <v>0</v>
      </c>
      <c r="T1314">
        <f t="shared" si="517"/>
        <v>0</v>
      </c>
      <c r="U1314">
        <f t="shared" si="505"/>
        <v>0</v>
      </c>
      <c r="V1314">
        <f t="shared" si="506"/>
        <v>0</v>
      </c>
      <c r="W1314">
        <f t="shared" si="518"/>
        <v>0</v>
      </c>
      <c r="X1314">
        <f>IF($B$15,_xlfn.IFNA(INDEX(תמותה!$A$1:$E$121,MATCH(U1314,תמותה!$A$1:A$121,0),IF($B$11="זכר",2,4)),1),0)</f>
        <v>0</v>
      </c>
      <c r="Y1314">
        <f>IF($B$15,_xlfn.IFNA(INDEX('שיפור תמותה'!$A$1:$E$8743,MATCH(U1314&amp;V1314,'שיפור תמותה'!$C$1:$C$8743,0),IF($B$11="זכר",4,5)),1),0)</f>
        <v>0</v>
      </c>
      <c r="Z1314">
        <f>IF($B$15,_xlfn.IFNA(INDEX('שיפור תמותה'!$A$1:$E$8743,MATCH(U1314&amp;V1314-1,'שיפור תמותה'!$C$1:$C$8743,0),IF($B$11="זכר",4,5)),1),0)</f>
        <v>0</v>
      </c>
      <c r="AA1314">
        <f t="shared" si="507"/>
        <v>0</v>
      </c>
      <c r="AB1314">
        <f t="shared" si="519"/>
        <v>0</v>
      </c>
      <c r="AC1314">
        <f>IF($B$15,_xlfn.IFNA(INDEX(תמותה!$A$1:$E$121,MATCH(U1314,תמותה!$A$1:A$121,0),IF($B$11="זכר",3,5)),1),0)</f>
        <v>0</v>
      </c>
      <c r="AD1314">
        <f t="shared" si="508"/>
        <v>0</v>
      </c>
      <c r="AE1314">
        <f t="shared" si="509"/>
        <v>0</v>
      </c>
      <c r="AF1314">
        <f t="shared" si="520"/>
        <v>0</v>
      </c>
      <c r="AG1314">
        <f t="shared" si="521"/>
        <v>0</v>
      </c>
      <c r="AH1314">
        <f t="shared" si="522"/>
        <v>0</v>
      </c>
      <c r="AI1314">
        <f t="shared" si="523"/>
        <v>0</v>
      </c>
      <c r="AJ1314">
        <f t="shared" si="524"/>
        <v>0</v>
      </c>
    </row>
    <row r="1315" spans="5:36" x14ac:dyDescent="0.2">
      <c r="E1315">
        <f t="shared" si="510"/>
        <v>0</v>
      </c>
      <c r="F1315">
        <f t="shared" si="500"/>
        <v>0</v>
      </c>
      <c r="G1315">
        <f t="shared" si="501"/>
        <v>0</v>
      </c>
      <c r="H1315">
        <f t="shared" si="502"/>
        <v>0</v>
      </c>
      <c r="I1315">
        <f t="shared" si="511"/>
        <v>0</v>
      </c>
      <c r="J1315">
        <f t="shared" si="512"/>
        <v>0</v>
      </c>
      <c r="K1315">
        <f t="shared" si="513"/>
        <v>0</v>
      </c>
      <c r="L1315">
        <f t="shared" si="514"/>
        <v>0</v>
      </c>
      <c r="M1315">
        <f t="shared" si="515"/>
        <v>0</v>
      </c>
      <c r="N1315">
        <f t="shared" si="516"/>
        <v>0</v>
      </c>
      <c r="O1315">
        <f>IF($B$14,_xlfn.IFNA(INDEX(תמותה!$A$1:$E$121,MATCH(F1315,תמותה!$A$1:A$121,0),IF($B$9="זכר",2,4)),1),0)</f>
        <v>0</v>
      </c>
      <c r="P1315">
        <f>IF($B$14,_xlfn.IFNA(INDEX('שיפור תמותה'!$A$1:$E$8743,MATCH(F1315&amp;G1315,'שיפור תמותה'!$C$1:$C$8743,0),IF($B$9="זכר",4,5)),1),0)</f>
        <v>0</v>
      </c>
      <c r="Q1315">
        <f>IF($B$14,_xlfn.IFNA(INDEX('שיפור תמותה'!$A$1:$E$8743,MATCH(F1315&amp;G1315-1,'שיפור תמותה'!$C$1:$C$8743,0),IF($B$9="זכר",4,5)),1),0)</f>
        <v>0</v>
      </c>
      <c r="R1315">
        <f t="shared" si="503"/>
        <v>0</v>
      </c>
      <c r="S1315">
        <f t="shared" si="504"/>
        <v>0</v>
      </c>
      <c r="T1315">
        <f t="shared" si="517"/>
        <v>0</v>
      </c>
      <c r="U1315">
        <f t="shared" si="505"/>
        <v>0</v>
      </c>
      <c r="V1315">
        <f t="shared" si="506"/>
        <v>0</v>
      </c>
      <c r="W1315">
        <f t="shared" si="518"/>
        <v>0</v>
      </c>
      <c r="X1315">
        <f>IF($B$15,_xlfn.IFNA(INDEX(תמותה!$A$1:$E$121,MATCH(U1315,תמותה!$A$1:A$121,0),IF($B$11="זכר",2,4)),1),0)</f>
        <v>0</v>
      </c>
      <c r="Y1315">
        <f>IF($B$15,_xlfn.IFNA(INDEX('שיפור תמותה'!$A$1:$E$8743,MATCH(U1315&amp;V1315,'שיפור תמותה'!$C$1:$C$8743,0),IF($B$11="זכר",4,5)),1),0)</f>
        <v>0</v>
      </c>
      <c r="Z1315">
        <f>IF($B$15,_xlfn.IFNA(INDEX('שיפור תמותה'!$A$1:$E$8743,MATCH(U1315&amp;V1315-1,'שיפור תמותה'!$C$1:$C$8743,0),IF($B$11="זכר",4,5)),1),0)</f>
        <v>0</v>
      </c>
      <c r="AA1315">
        <f t="shared" si="507"/>
        <v>0</v>
      </c>
      <c r="AB1315">
        <f t="shared" si="519"/>
        <v>0</v>
      </c>
      <c r="AC1315">
        <f>IF($B$15,_xlfn.IFNA(INDEX(תמותה!$A$1:$E$121,MATCH(U1315,תמותה!$A$1:A$121,0),IF($B$11="זכר",3,5)),1),0)</f>
        <v>0</v>
      </c>
      <c r="AD1315">
        <f t="shared" si="508"/>
        <v>0</v>
      </c>
      <c r="AE1315">
        <f t="shared" si="509"/>
        <v>0</v>
      </c>
      <c r="AF1315">
        <f t="shared" si="520"/>
        <v>0</v>
      </c>
      <c r="AG1315">
        <f t="shared" si="521"/>
        <v>0</v>
      </c>
      <c r="AH1315">
        <f t="shared" si="522"/>
        <v>0</v>
      </c>
      <c r="AI1315">
        <f t="shared" si="523"/>
        <v>0</v>
      </c>
      <c r="AJ1315">
        <f t="shared" si="524"/>
        <v>0</v>
      </c>
    </row>
    <row r="1316" spans="5:36" x14ac:dyDescent="0.2">
      <c r="E1316">
        <f t="shared" si="510"/>
        <v>0</v>
      </c>
      <c r="F1316">
        <f t="shared" si="500"/>
        <v>0</v>
      </c>
      <c r="G1316">
        <f t="shared" si="501"/>
        <v>0</v>
      </c>
      <c r="H1316">
        <f t="shared" si="502"/>
        <v>0</v>
      </c>
      <c r="I1316">
        <f t="shared" si="511"/>
        <v>0</v>
      </c>
      <c r="J1316">
        <f t="shared" si="512"/>
        <v>0</v>
      </c>
      <c r="K1316">
        <f t="shared" si="513"/>
        <v>0</v>
      </c>
      <c r="L1316">
        <f t="shared" si="514"/>
        <v>0</v>
      </c>
      <c r="M1316">
        <f t="shared" si="515"/>
        <v>0</v>
      </c>
      <c r="N1316">
        <f t="shared" si="516"/>
        <v>0</v>
      </c>
      <c r="O1316">
        <f>IF($B$14,_xlfn.IFNA(INDEX(תמותה!$A$1:$E$121,MATCH(F1316,תמותה!$A$1:A$121,0),IF($B$9="זכר",2,4)),1),0)</f>
        <v>0</v>
      </c>
      <c r="P1316">
        <f>IF($B$14,_xlfn.IFNA(INDEX('שיפור תמותה'!$A$1:$E$8743,MATCH(F1316&amp;G1316,'שיפור תמותה'!$C$1:$C$8743,0),IF($B$9="זכר",4,5)),1),0)</f>
        <v>0</v>
      </c>
      <c r="Q1316">
        <f>IF($B$14,_xlfn.IFNA(INDEX('שיפור תמותה'!$A$1:$E$8743,MATCH(F1316&amp;G1316-1,'שיפור תמותה'!$C$1:$C$8743,0),IF($B$9="זכר",4,5)),1),0)</f>
        <v>0</v>
      </c>
      <c r="R1316">
        <f t="shared" si="503"/>
        <v>0</v>
      </c>
      <c r="S1316">
        <f t="shared" si="504"/>
        <v>0</v>
      </c>
      <c r="T1316">
        <f t="shared" si="517"/>
        <v>0</v>
      </c>
      <c r="U1316">
        <f t="shared" si="505"/>
        <v>0</v>
      </c>
      <c r="V1316">
        <f t="shared" si="506"/>
        <v>0</v>
      </c>
      <c r="W1316">
        <f t="shared" si="518"/>
        <v>0</v>
      </c>
      <c r="X1316">
        <f>IF($B$15,_xlfn.IFNA(INDEX(תמותה!$A$1:$E$121,MATCH(U1316,תמותה!$A$1:A$121,0),IF($B$11="זכר",2,4)),1),0)</f>
        <v>0</v>
      </c>
      <c r="Y1316">
        <f>IF($B$15,_xlfn.IFNA(INDEX('שיפור תמותה'!$A$1:$E$8743,MATCH(U1316&amp;V1316,'שיפור תמותה'!$C$1:$C$8743,0),IF($B$11="זכר",4,5)),1),0)</f>
        <v>0</v>
      </c>
      <c r="Z1316">
        <f>IF($B$15,_xlfn.IFNA(INDEX('שיפור תמותה'!$A$1:$E$8743,MATCH(U1316&amp;V1316-1,'שיפור תמותה'!$C$1:$C$8743,0),IF($B$11="זכר",4,5)),1),0)</f>
        <v>0</v>
      </c>
      <c r="AA1316">
        <f t="shared" si="507"/>
        <v>0</v>
      </c>
      <c r="AB1316">
        <f t="shared" si="519"/>
        <v>0</v>
      </c>
      <c r="AC1316">
        <f>IF($B$15,_xlfn.IFNA(INDEX(תמותה!$A$1:$E$121,MATCH(U1316,תמותה!$A$1:A$121,0),IF($B$11="זכר",3,5)),1),0)</f>
        <v>0</v>
      </c>
      <c r="AD1316">
        <f t="shared" si="508"/>
        <v>0</v>
      </c>
      <c r="AE1316">
        <f t="shared" si="509"/>
        <v>0</v>
      </c>
      <c r="AF1316">
        <f t="shared" si="520"/>
        <v>0</v>
      </c>
      <c r="AG1316">
        <f t="shared" si="521"/>
        <v>0</v>
      </c>
      <c r="AH1316">
        <f t="shared" si="522"/>
        <v>0</v>
      </c>
      <c r="AI1316">
        <f t="shared" si="523"/>
        <v>0</v>
      </c>
      <c r="AJ1316">
        <f t="shared" si="524"/>
        <v>0</v>
      </c>
    </row>
    <row r="1317" spans="5:36" x14ac:dyDescent="0.2">
      <c r="E1317">
        <f t="shared" si="510"/>
        <v>0</v>
      </c>
      <c r="F1317">
        <f t="shared" si="500"/>
        <v>0</v>
      </c>
      <c r="G1317">
        <f t="shared" si="501"/>
        <v>0</v>
      </c>
      <c r="H1317">
        <f t="shared" si="502"/>
        <v>0</v>
      </c>
      <c r="I1317">
        <f t="shared" si="511"/>
        <v>0</v>
      </c>
      <c r="J1317">
        <f t="shared" si="512"/>
        <v>0</v>
      </c>
      <c r="K1317">
        <f t="shared" si="513"/>
        <v>0</v>
      </c>
      <c r="L1317">
        <f t="shared" si="514"/>
        <v>0</v>
      </c>
      <c r="M1317">
        <f t="shared" si="515"/>
        <v>0</v>
      </c>
      <c r="N1317">
        <f t="shared" si="516"/>
        <v>0</v>
      </c>
      <c r="O1317">
        <f>IF($B$14,_xlfn.IFNA(INDEX(תמותה!$A$1:$E$121,MATCH(F1317,תמותה!$A$1:A$121,0),IF($B$9="זכר",2,4)),1),0)</f>
        <v>0</v>
      </c>
      <c r="P1317">
        <f>IF($B$14,_xlfn.IFNA(INDEX('שיפור תמותה'!$A$1:$E$8743,MATCH(F1317&amp;G1317,'שיפור תמותה'!$C$1:$C$8743,0),IF($B$9="זכר",4,5)),1),0)</f>
        <v>0</v>
      </c>
      <c r="Q1317">
        <f>IF($B$14,_xlfn.IFNA(INDEX('שיפור תמותה'!$A$1:$E$8743,MATCH(F1317&amp;G1317-1,'שיפור תמותה'!$C$1:$C$8743,0),IF($B$9="זכר",4,5)),1),0)</f>
        <v>0</v>
      </c>
      <c r="R1317">
        <f t="shared" si="503"/>
        <v>0</v>
      </c>
      <c r="S1317">
        <f t="shared" si="504"/>
        <v>0</v>
      </c>
      <c r="T1317">
        <f t="shared" si="517"/>
        <v>0</v>
      </c>
      <c r="U1317">
        <f t="shared" si="505"/>
        <v>0</v>
      </c>
      <c r="V1317">
        <f t="shared" si="506"/>
        <v>0</v>
      </c>
      <c r="W1317">
        <f t="shared" si="518"/>
        <v>0</v>
      </c>
      <c r="X1317">
        <f>IF($B$15,_xlfn.IFNA(INDEX(תמותה!$A$1:$E$121,MATCH(U1317,תמותה!$A$1:A$121,0),IF($B$11="זכר",2,4)),1),0)</f>
        <v>0</v>
      </c>
      <c r="Y1317">
        <f>IF($B$15,_xlfn.IFNA(INDEX('שיפור תמותה'!$A$1:$E$8743,MATCH(U1317&amp;V1317,'שיפור תמותה'!$C$1:$C$8743,0),IF($B$11="זכר",4,5)),1),0)</f>
        <v>0</v>
      </c>
      <c r="Z1317">
        <f>IF($B$15,_xlfn.IFNA(INDEX('שיפור תמותה'!$A$1:$E$8743,MATCH(U1317&amp;V1317-1,'שיפור תמותה'!$C$1:$C$8743,0),IF($B$11="זכר",4,5)),1),0)</f>
        <v>0</v>
      </c>
      <c r="AA1317">
        <f t="shared" si="507"/>
        <v>0</v>
      </c>
      <c r="AB1317">
        <f t="shared" si="519"/>
        <v>0</v>
      </c>
      <c r="AC1317">
        <f>IF($B$15,_xlfn.IFNA(INDEX(תמותה!$A$1:$E$121,MATCH(U1317,תמותה!$A$1:A$121,0),IF($B$11="זכר",3,5)),1),0)</f>
        <v>0</v>
      </c>
      <c r="AD1317">
        <f t="shared" si="508"/>
        <v>0</v>
      </c>
      <c r="AE1317">
        <f t="shared" si="509"/>
        <v>0</v>
      </c>
      <c r="AF1317">
        <f t="shared" si="520"/>
        <v>0</v>
      </c>
      <c r="AG1317">
        <f t="shared" si="521"/>
        <v>0</v>
      </c>
      <c r="AH1317">
        <f t="shared" si="522"/>
        <v>0</v>
      </c>
      <c r="AI1317">
        <f t="shared" si="523"/>
        <v>0</v>
      </c>
      <c r="AJ1317">
        <f t="shared" si="524"/>
        <v>0</v>
      </c>
    </row>
    <row r="1318" spans="5:36" x14ac:dyDescent="0.2">
      <c r="E1318">
        <f t="shared" si="510"/>
        <v>0</v>
      </c>
      <c r="F1318">
        <f t="shared" si="500"/>
        <v>0</v>
      </c>
      <c r="G1318">
        <f t="shared" si="501"/>
        <v>0</v>
      </c>
      <c r="H1318">
        <f t="shared" si="502"/>
        <v>0</v>
      </c>
      <c r="I1318">
        <f t="shared" si="511"/>
        <v>0</v>
      </c>
      <c r="J1318">
        <f t="shared" si="512"/>
        <v>0</v>
      </c>
      <c r="K1318">
        <f t="shared" si="513"/>
        <v>0</v>
      </c>
      <c r="L1318">
        <f t="shared" si="514"/>
        <v>0</v>
      </c>
      <c r="M1318">
        <f t="shared" si="515"/>
        <v>0</v>
      </c>
      <c r="N1318">
        <f t="shared" si="516"/>
        <v>0</v>
      </c>
      <c r="O1318">
        <f>IF($B$14,_xlfn.IFNA(INDEX(תמותה!$A$1:$E$121,MATCH(F1318,תמותה!$A$1:A$121,0),IF($B$9="זכר",2,4)),1),0)</f>
        <v>0</v>
      </c>
      <c r="P1318">
        <f>IF($B$14,_xlfn.IFNA(INDEX('שיפור תמותה'!$A$1:$E$8743,MATCH(F1318&amp;G1318,'שיפור תמותה'!$C$1:$C$8743,0),IF($B$9="זכר",4,5)),1),0)</f>
        <v>0</v>
      </c>
      <c r="Q1318">
        <f>IF($B$14,_xlfn.IFNA(INDEX('שיפור תמותה'!$A$1:$E$8743,MATCH(F1318&amp;G1318-1,'שיפור תמותה'!$C$1:$C$8743,0),IF($B$9="זכר",4,5)),1),0)</f>
        <v>0</v>
      </c>
      <c r="R1318">
        <f t="shared" si="503"/>
        <v>0</v>
      </c>
      <c r="S1318">
        <f t="shared" si="504"/>
        <v>0</v>
      </c>
      <c r="T1318">
        <f t="shared" si="517"/>
        <v>0</v>
      </c>
      <c r="U1318">
        <f t="shared" si="505"/>
        <v>0</v>
      </c>
      <c r="V1318">
        <f t="shared" si="506"/>
        <v>0</v>
      </c>
      <c r="W1318">
        <f t="shared" si="518"/>
        <v>0</v>
      </c>
      <c r="X1318">
        <f>IF($B$15,_xlfn.IFNA(INDEX(תמותה!$A$1:$E$121,MATCH(U1318,תמותה!$A$1:A$121,0),IF($B$11="זכר",2,4)),1),0)</f>
        <v>0</v>
      </c>
      <c r="Y1318">
        <f>IF($B$15,_xlfn.IFNA(INDEX('שיפור תמותה'!$A$1:$E$8743,MATCH(U1318&amp;V1318,'שיפור תמותה'!$C$1:$C$8743,0),IF($B$11="זכר",4,5)),1),0)</f>
        <v>0</v>
      </c>
      <c r="Z1318">
        <f>IF($B$15,_xlfn.IFNA(INDEX('שיפור תמותה'!$A$1:$E$8743,MATCH(U1318&amp;V1318-1,'שיפור תמותה'!$C$1:$C$8743,0),IF($B$11="זכר",4,5)),1),0)</f>
        <v>0</v>
      </c>
      <c r="AA1318">
        <f t="shared" si="507"/>
        <v>0</v>
      </c>
      <c r="AB1318">
        <f t="shared" si="519"/>
        <v>0</v>
      </c>
      <c r="AC1318">
        <f>IF($B$15,_xlfn.IFNA(INDEX(תמותה!$A$1:$E$121,MATCH(U1318,תמותה!$A$1:A$121,0),IF($B$11="זכר",3,5)),1),0)</f>
        <v>0</v>
      </c>
      <c r="AD1318">
        <f t="shared" si="508"/>
        <v>0</v>
      </c>
      <c r="AE1318">
        <f t="shared" si="509"/>
        <v>0</v>
      </c>
      <c r="AF1318">
        <f t="shared" si="520"/>
        <v>0</v>
      </c>
      <c r="AG1318">
        <f t="shared" si="521"/>
        <v>0</v>
      </c>
      <c r="AH1318">
        <f t="shared" si="522"/>
        <v>0</v>
      </c>
      <c r="AI1318">
        <f t="shared" si="523"/>
        <v>0</v>
      </c>
      <c r="AJ1318">
        <f t="shared" si="524"/>
        <v>0</v>
      </c>
    </row>
    <row r="1319" spans="5:36" x14ac:dyDescent="0.2">
      <c r="E1319">
        <f t="shared" si="510"/>
        <v>0</v>
      </c>
      <c r="F1319">
        <f t="shared" si="500"/>
        <v>0</v>
      </c>
      <c r="G1319">
        <f t="shared" si="501"/>
        <v>0</v>
      </c>
      <c r="H1319">
        <f t="shared" si="502"/>
        <v>0</v>
      </c>
      <c r="I1319">
        <f t="shared" si="511"/>
        <v>0</v>
      </c>
      <c r="J1319">
        <f t="shared" si="512"/>
        <v>0</v>
      </c>
      <c r="K1319">
        <f t="shared" si="513"/>
        <v>0</v>
      </c>
      <c r="L1319">
        <f t="shared" si="514"/>
        <v>0</v>
      </c>
      <c r="M1319">
        <f t="shared" si="515"/>
        <v>0</v>
      </c>
      <c r="N1319">
        <f t="shared" si="516"/>
        <v>0</v>
      </c>
      <c r="O1319">
        <f>IF($B$14,_xlfn.IFNA(INDEX(תמותה!$A$1:$E$121,MATCH(F1319,תמותה!$A$1:A$121,0),IF($B$9="זכר",2,4)),1),0)</f>
        <v>0</v>
      </c>
      <c r="P1319">
        <f>IF($B$14,_xlfn.IFNA(INDEX('שיפור תמותה'!$A$1:$E$8743,MATCH(F1319&amp;G1319,'שיפור תמותה'!$C$1:$C$8743,0),IF($B$9="זכר",4,5)),1),0)</f>
        <v>0</v>
      </c>
      <c r="Q1319">
        <f>IF($B$14,_xlfn.IFNA(INDEX('שיפור תמותה'!$A$1:$E$8743,MATCH(F1319&amp;G1319-1,'שיפור תמותה'!$C$1:$C$8743,0),IF($B$9="זכר",4,5)),1),0)</f>
        <v>0</v>
      </c>
      <c r="R1319">
        <f t="shared" si="503"/>
        <v>0</v>
      </c>
      <c r="S1319">
        <f t="shared" si="504"/>
        <v>0</v>
      </c>
      <c r="T1319">
        <f t="shared" si="517"/>
        <v>0</v>
      </c>
      <c r="U1319">
        <f t="shared" si="505"/>
        <v>0</v>
      </c>
      <c r="V1319">
        <f t="shared" si="506"/>
        <v>0</v>
      </c>
      <c r="W1319">
        <f t="shared" si="518"/>
        <v>0</v>
      </c>
      <c r="X1319">
        <f>IF($B$15,_xlfn.IFNA(INDEX(תמותה!$A$1:$E$121,MATCH(U1319,תמותה!$A$1:A$121,0),IF($B$11="זכר",2,4)),1),0)</f>
        <v>0</v>
      </c>
      <c r="Y1319">
        <f>IF($B$15,_xlfn.IFNA(INDEX('שיפור תמותה'!$A$1:$E$8743,MATCH(U1319&amp;V1319,'שיפור תמותה'!$C$1:$C$8743,0),IF($B$11="זכר",4,5)),1),0)</f>
        <v>0</v>
      </c>
      <c r="Z1319">
        <f>IF($B$15,_xlfn.IFNA(INDEX('שיפור תמותה'!$A$1:$E$8743,MATCH(U1319&amp;V1319-1,'שיפור תמותה'!$C$1:$C$8743,0),IF($B$11="זכר",4,5)),1),0)</f>
        <v>0</v>
      </c>
      <c r="AA1319">
        <f t="shared" si="507"/>
        <v>0</v>
      </c>
      <c r="AB1319">
        <f t="shared" si="519"/>
        <v>0</v>
      </c>
      <c r="AC1319">
        <f>IF($B$15,_xlfn.IFNA(INDEX(תמותה!$A$1:$E$121,MATCH(U1319,תמותה!$A$1:A$121,0),IF($B$11="זכר",3,5)),1),0)</f>
        <v>0</v>
      </c>
      <c r="AD1319">
        <f t="shared" si="508"/>
        <v>0</v>
      </c>
      <c r="AE1319">
        <f t="shared" si="509"/>
        <v>0</v>
      </c>
      <c r="AF1319">
        <f t="shared" si="520"/>
        <v>0</v>
      </c>
      <c r="AG1319">
        <f t="shared" si="521"/>
        <v>0</v>
      </c>
      <c r="AH1319">
        <f t="shared" si="522"/>
        <v>0</v>
      </c>
      <c r="AI1319">
        <f t="shared" si="523"/>
        <v>0</v>
      </c>
      <c r="AJ1319">
        <f t="shared" si="524"/>
        <v>0</v>
      </c>
    </row>
    <row r="1320" spans="5:36" x14ac:dyDescent="0.2">
      <c r="E1320">
        <f t="shared" si="510"/>
        <v>0</v>
      </c>
      <c r="F1320">
        <f t="shared" si="500"/>
        <v>0</v>
      </c>
      <c r="G1320">
        <f t="shared" si="501"/>
        <v>0</v>
      </c>
      <c r="H1320">
        <f t="shared" si="502"/>
        <v>0</v>
      </c>
      <c r="I1320">
        <f t="shared" si="511"/>
        <v>0</v>
      </c>
      <c r="J1320">
        <f t="shared" si="512"/>
        <v>0</v>
      </c>
      <c r="K1320">
        <f t="shared" si="513"/>
        <v>0</v>
      </c>
      <c r="L1320">
        <f t="shared" si="514"/>
        <v>0</v>
      </c>
      <c r="M1320">
        <f t="shared" si="515"/>
        <v>0</v>
      </c>
      <c r="N1320">
        <f t="shared" si="516"/>
        <v>0</v>
      </c>
      <c r="O1320">
        <f>IF($B$14,_xlfn.IFNA(INDEX(תמותה!$A$1:$E$121,MATCH(F1320,תמותה!$A$1:A$121,0),IF($B$9="זכר",2,4)),1),0)</f>
        <v>0</v>
      </c>
      <c r="P1320">
        <f>IF($B$14,_xlfn.IFNA(INDEX('שיפור תמותה'!$A$1:$E$8743,MATCH(F1320&amp;G1320,'שיפור תמותה'!$C$1:$C$8743,0),IF($B$9="זכר",4,5)),1),0)</f>
        <v>0</v>
      </c>
      <c r="Q1320">
        <f>IF($B$14,_xlfn.IFNA(INDEX('שיפור תמותה'!$A$1:$E$8743,MATCH(F1320&amp;G1320-1,'שיפור תמותה'!$C$1:$C$8743,0),IF($B$9="זכר",4,5)),1),0)</f>
        <v>0</v>
      </c>
      <c r="R1320">
        <f t="shared" si="503"/>
        <v>0</v>
      </c>
      <c r="S1320">
        <f t="shared" si="504"/>
        <v>0</v>
      </c>
      <c r="T1320">
        <f t="shared" si="517"/>
        <v>0</v>
      </c>
      <c r="U1320">
        <f t="shared" si="505"/>
        <v>0</v>
      </c>
      <c r="V1320">
        <f t="shared" si="506"/>
        <v>0</v>
      </c>
      <c r="W1320">
        <f t="shared" si="518"/>
        <v>0</v>
      </c>
      <c r="X1320">
        <f>IF($B$15,_xlfn.IFNA(INDEX(תמותה!$A$1:$E$121,MATCH(U1320,תמותה!$A$1:A$121,0),IF($B$11="זכר",2,4)),1),0)</f>
        <v>0</v>
      </c>
      <c r="Y1320">
        <f>IF($B$15,_xlfn.IFNA(INDEX('שיפור תמותה'!$A$1:$E$8743,MATCH(U1320&amp;V1320,'שיפור תמותה'!$C$1:$C$8743,0),IF($B$11="זכר",4,5)),1),0)</f>
        <v>0</v>
      </c>
      <c r="Z1320">
        <f>IF($B$15,_xlfn.IFNA(INDEX('שיפור תמותה'!$A$1:$E$8743,MATCH(U1320&amp;V1320-1,'שיפור תמותה'!$C$1:$C$8743,0),IF($B$11="זכר",4,5)),1),0)</f>
        <v>0</v>
      </c>
      <c r="AA1320">
        <f t="shared" si="507"/>
        <v>0</v>
      </c>
      <c r="AB1320">
        <f t="shared" si="519"/>
        <v>0</v>
      </c>
      <c r="AC1320">
        <f>IF($B$15,_xlfn.IFNA(INDEX(תמותה!$A$1:$E$121,MATCH(U1320,תמותה!$A$1:A$121,0),IF($B$11="זכר",3,5)),1),0)</f>
        <v>0</v>
      </c>
      <c r="AD1320">
        <f t="shared" si="508"/>
        <v>0</v>
      </c>
      <c r="AE1320">
        <f t="shared" si="509"/>
        <v>0</v>
      </c>
      <c r="AF1320">
        <f t="shared" si="520"/>
        <v>0</v>
      </c>
      <c r="AG1320">
        <f t="shared" si="521"/>
        <v>0</v>
      </c>
      <c r="AH1320">
        <f t="shared" si="522"/>
        <v>0</v>
      </c>
      <c r="AI1320">
        <f t="shared" si="523"/>
        <v>0</v>
      </c>
      <c r="AJ1320">
        <f t="shared" si="524"/>
        <v>0</v>
      </c>
    </row>
    <row r="1321" spans="5:36" x14ac:dyDescent="0.2">
      <c r="E1321">
        <f t="shared" si="510"/>
        <v>0</v>
      </c>
      <c r="F1321">
        <f t="shared" si="500"/>
        <v>0</v>
      </c>
      <c r="G1321">
        <f t="shared" si="501"/>
        <v>0</v>
      </c>
      <c r="H1321">
        <f t="shared" si="502"/>
        <v>0</v>
      </c>
      <c r="I1321">
        <f t="shared" si="511"/>
        <v>0</v>
      </c>
      <c r="J1321">
        <f t="shared" si="512"/>
        <v>0</v>
      </c>
      <c r="K1321">
        <f t="shared" si="513"/>
        <v>0</v>
      </c>
      <c r="L1321">
        <f t="shared" si="514"/>
        <v>0</v>
      </c>
      <c r="M1321">
        <f t="shared" si="515"/>
        <v>0</v>
      </c>
      <c r="N1321">
        <f t="shared" si="516"/>
        <v>0</v>
      </c>
      <c r="O1321">
        <f>IF($B$14,_xlfn.IFNA(INDEX(תמותה!$A$1:$E$121,MATCH(F1321,תמותה!$A$1:A$121,0),IF($B$9="זכר",2,4)),1),0)</f>
        <v>0</v>
      </c>
      <c r="P1321">
        <f>IF($B$14,_xlfn.IFNA(INDEX('שיפור תמותה'!$A$1:$E$8743,MATCH(F1321&amp;G1321,'שיפור תמותה'!$C$1:$C$8743,0),IF($B$9="זכר",4,5)),1),0)</f>
        <v>0</v>
      </c>
      <c r="Q1321">
        <f>IF($B$14,_xlfn.IFNA(INDEX('שיפור תמותה'!$A$1:$E$8743,MATCH(F1321&amp;G1321-1,'שיפור תמותה'!$C$1:$C$8743,0),IF($B$9="זכר",4,5)),1),0)</f>
        <v>0</v>
      </c>
      <c r="R1321">
        <f t="shared" si="503"/>
        <v>0</v>
      </c>
      <c r="S1321">
        <f t="shared" si="504"/>
        <v>0</v>
      </c>
      <c r="T1321">
        <f t="shared" si="517"/>
        <v>0</v>
      </c>
      <c r="U1321">
        <f t="shared" si="505"/>
        <v>0</v>
      </c>
      <c r="V1321">
        <f t="shared" si="506"/>
        <v>0</v>
      </c>
      <c r="W1321">
        <f t="shared" si="518"/>
        <v>0</v>
      </c>
      <c r="X1321">
        <f>IF($B$15,_xlfn.IFNA(INDEX(תמותה!$A$1:$E$121,MATCH(U1321,תמותה!$A$1:A$121,0),IF($B$11="זכר",2,4)),1),0)</f>
        <v>0</v>
      </c>
      <c r="Y1321">
        <f>IF($B$15,_xlfn.IFNA(INDEX('שיפור תמותה'!$A$1:$E$8743,MATCH(U1321&amp;V1321,'שיפור תמותה'!$C$1:$C$8743,0),IF($B$11="זכר",4,5)),1),0)</f>
        <v>0</v>
      </c>
      <c r="Z1321">
        <f>IF($B$15,_xlfn.IFNA(INDEX('שיפור תמותה'!$A$1:$E$8743,MATCH(U1321&amp;V1321-1,'שיפור תמותה'!$C$1:$C$8743,0),IF($B$11="זכר",4,5)),1),0)</f>
        <v>0</v>
      </c>
      <c r="AA1321">
        <f t="shared" si="507"/>
        <v>0</v>
      </c>
      <c r="AB1321">
        <f t="shared" si="519"/>
        <v>0</v>
      </c>
      <c r="AC1321">
        <f>IF($B$15,_xlfn.IFNA(INDEX(תמותה!$A$1:$E$121,MATCH(U1321,תמותה!$A$1:A$121,0),IF($B$11="זכר",3,5)),1),0)</f>
        <v>0</v>
      </c>
      <c r="AD1321">
        <f t="shared" si="508"/>
        <v>0</v>
      </c>
      <c r="AE1321">
        <f t="shared" si="509"/>
        <v>0</v>
      </c>
      <c r="AF1321">
        <f t="shared" si="520"/>
        <v>0</v>
      </c>
      <c r="AG1321">
        <f t="shared" si="521"/>
        <v>0</v>
      </c>
      <c r="AH1321">
        <f t="shared" si="522"/>
        <v>0</v>
      </c>
      <c r="AI1321">
        <f t="shared" si="523"/>
        <v>0</v>
      </c>
      <c r="AJ1321">
        <f t="shared" si="524"/>
        <v>0</v>
      </c>
    </row>
    <row r="1322" spans="5:36" x14ac:dyDescent="0.2">
      <c r="E1322">
        <f t="shared" si="510"/>
        <v>0</v>
      </c>
      <c r="F1322">
        <f t="shared" si="500"/>
        <v>0</v>
      </c>
      <c r="G1322">
        <f t="shared" si="501"/>
        <v>0</v>
      </c>
      <c r="H1322">
        <f t="shared" si="502"/>
        <v>0</v>
      </c>
      <c r="I1322">
        <f t="shared" si="511"/>
        <v>0</v>
      </c>
      <c r="J1322">
        <f t="shared" si="512"/>
        <v>0</v>
      </c>
      <c r="K1322">
        <f t="shared" si="513"/>
        <v>0</v>
      </c>
      <c r="L1322">
        <f t="shared" si="514"/>
        <v>0</v>
      </c>
      <c r="M1322">
        <f t="shared" si="515"/>
        <v>0</v>
      </c>
      <c r="N1322">
        <f t="shared" si="516"/>
        <v>0</v>
      </c>
      <c r="O1322">
        <f>IF($B$14,_xlfn.IFNA(INDEX(תמותה!$A$1:$E$121,MATCH(F1322,תמותה!$A$1:A$121,0),IF($B$9="זכר",2,4)),1),0)</f>
        <v>0</v>
      </c>
      <c r="P1322">
        <f>IF($B$14,_xlfn.IFNA(INDEX('שיפור תמותה'!$A$1:$E$8743,MATCH(F1322&amp;G1322,'שיפור תמותה'!$C$1:$C$8743,0),IF($B$9="זכר",4,5)),1),0)</f>
        <v>0</v>
      </c>
      <c r="Q1322">
        <f>IF($B$14,_xlfn.IFNA(INDEX('שיפור תמותה'!$A$1:$E$8743,MATCH(F1322&amp;G1322-1,'שיפור תמותה'!$C$1:$C$8743,0),IF($B$9="זכר",4,5)),1),0)</f>
        <v>0</v>
      </c>
      <c r="R1322">
        <f t="shared" si="503"/>
        <v>0</v>
      </c>
      <c r="S1322">
        <f t="shared" si="504"/>
        <v>0</v>
      </c>
      <c r="T1322">
        <f t="shared" si="517"/>
        <v>0</v>
      </c>
      <c r="U1322">
        <f t="shared" si="505"/>
        <v>0</v>
      </c>
      <c r="V1322">
        <f t="shared" si="506"/>
        <v>0</v>
      </c>
      <c r="W1322">
        <f t="shared" si="518"/>
        <v>0</v>
      </c>
      <c r="X1322">
        <f>IF($B$15,_xlfn.IFNA(INDEX(תמותה!$A$1:$E$121,MATCH(U1322,תמותה!$A$1:A$121,0),IF($B$11="זכר",2,4)),1),0)</f>
        <v>0</v>
      </c>
      <c r="Y1322">
        <f>IF($B$15,_xlfn.IFNA(INDEX('שיפור תמותה'!$A$1:$E$8743,MATCH(U1322&amp;V1322,'שיפור תמותה'!$C$1:$C$8743,0),IF($B$11="זכר",4,5)),1),0)</f>
        <v>0</v>
      </c>
      <c r="Z1322">
        <f>IF($B$15,_xlfn.IFNA(INDEX('שיפור תמותה'!$A$1:$E$8743,MATCH(U1322&amp;V1322-1,'שיפור תמותה'!$C$1:$C$8743,0),IF($B$11="זכר",4,5)),1),0)</f>
        <v>0</v>
      </c>
      <c r="AA1322">
        <f t="shared" si="507"/>
        <v>0</v>
      </c>
      <c r="AB1322">
        <f t="shared" si="519"/>
        <v>0</v>
      </c>
      <c r="AC1322">
        <f>IF($B$15,_xlfn.IFNA(INDEX(תמותה!$A$1:$E$121,MATCH(U1322,תמותה!$A$1:A$121,0),IF($B$11="זכר",3,5)),1),0)</f>
        <v>0</v>
      </c>
      <c r="AD1322">
        <f t="shared" si="508"/>
        <v>0</v>
      </c>
      <c r="AE1322">
        <f t="shared" si="509"/>
        <v>0</v>
      </c>
      <c r="AF1322">
        <f t="shared" si="520"/>
        <v>0</v>
      </c>
      <c r="AG1322">
        <f t="shared" si="521"/>
        <v>0</v>
      </c>
      <c r="AH1322">
        <f t="shared" si="522"/>
        <v>0</v>
      </c>
      <c r="AI1322">
        <f t="shared" si="523"/>
        <v>0</v>
      </c>
      <c r="AJ1322">
        <f t="shared" si="524"/>
        <v>0</v>
      </c>
    </row>
    <row r="1323" spans="5:36" x14ac:dyDescent="0.2">
      <c r="E1323">
        <f t="shared" si="510"/>
        <v>0</v>
      </c>
      <c r="F1323">
        <f t="shared" si="500"/>
        <v>0</v>
      </c>
      <c r="G1323">
        <f t="shared" si="501"/>
        <v>0</v>
      </c>
      <c r="H1323">
        <f t="shared" si="502"/>
        <v>0</v>
      </c>
      <c r="I1323">
        <f t="shared" si="511"/>
        <v>0</v>
      </c>
      <c r="J1323">
        <f t="shared" si="512"/>
        <v>0</v>
      </c>
      <c r="K1323">
        <f t="shared" si="513"/>
        <v>0</v>
      </c>
      <c r="L1323">
        <f t="shared" si="514"/>
        <v>0</v>
      </c>
      <c r="M1323">
        <f t="shared" si="515"/>
        <v>0</v>
      </c>
      <c r="N1323">
        <f t="shared" si="516"/>
        <v>0</v>
      </c>
      <c r="O1323">
        <f>IF($B$14,_xlfn.IFNA(INDEX(תמותה!$A$1:$E$121,MATCH(F1323,תמותה!$A$1:A$121,0),IF($B$9="זכר",2,4)),1),0)</f>
        <v>0</v>
      </c>
      <c r="P1323">
        <f>IF($B$14,_xlfn.IFNA(INDEX('שיפור תמותה'!$A$1:$E$8743,MATCH(F1323&amp;G1323,'שיפור תמותה'!$C$1:$C$8743,0),IF($B$9="זכר",4,5)),1),0)</f>
        <v>0</v>
      </c>
      <c r="Q1323">
        <f>IF($B$14,_xlfn.IFNA(INDEX('שיפור תמותה'!$A$1:$E$8743,MATCH(F1323&amp;G1323-1,'שיפור תמותה'!$C$1:$C$8743,0),IF($B$9="זכר",4,5)),1),0)</f>
        <v>0</v>
      </c>
      <c r="R1323">
        <f t="shared" si="503"/>
        <v>0</v>
      </c>
      <c r="S1323">
        <f t="shared" si="504"/>
        <v>0</v>
      </c>
      <c r="T1323">
        <f t="shared" si="517"/>
        <v>0</v>
      </c>
      <c r="U1323">
        <f t="shared" si="505"/>
        <v>0</v>
      </c>
      <c r="V1323">
        <f t="shared" si="506"/>
        <v>0</v>
      </c>
      <c r="W1323">
        <f t="shared" si="518"/>
        <v>0</v>
      </c>
      <c r="X1323">
        <f>IF($B$15,_xlfn.IFNA(INDEX(תמותה!$A$1:$E$121,MATCH(U1323,תמותה!$A$1:A$121,0),IF($B$11="זכר",2,4)),1),0)</f>
        <v>0</v>
      </c>
      <c r="Y1323">
        <f>IF($B$15,_xlfn.IFNA(INDEX('שיפור תמותה'!$A$1:$E$8743,MATCH(U1323&amp;V1323,'שיפור תמותה'!$C$1:$C$8743,0),IF($B$11="זכר",4,5)),1),0)</f>
        <v>0</v>
      </c>
      <c r="Z1323">
        <f>IF($B$15,_xlfn.IFNA(INDEX('שיפור תמותה'!$A$1:$E$8743,MATCH(U1323&amp;V1323-1,'שיפור תמותה'!$C$1:$C$8743,0),IF($B$11="זכר",4,5)),1),0)</f>
        <v>0</v>
      </c>
      <c r="AA1323">
        <f t="shared" si="507"/>
        <v>0</v>
      </c>
      <c r="AB1323">
        <f t="shared" si="519"/>
        <v>0</v>
      </c>
      <c r="AC1323">
        <f>IF($B$15,_xlfn.IFNA(INDEX(תמותה!$A$1:$E$121,MATCH(U1323,תמותה!$A$1:A$121,0),IF($B$11="זכר",3,5)),1),0)</f>
        <v>0</v>
      </c>
      <c r="AD1323">
        <f t="shared" si="508"/>
        <v>0</v>
      </c>
      <c r="AE1323">
        <f t="shared" si="509"/>
        <v>0</v>
      </c>
      <c r="AF1323">
        <f t="shared" si="520"/>
        <v>0</v>
      </c>
      <c r="AG1323">
        <f t="shared" si="521"/>
        <v>0</v>
      </c>
      <c r="AH1323">
        <f t="shared" si="522"/>
        <v>0</v>
      </c>
      <c r="AI1323">
        <f t="shared" si="523"/>
        <v>0</v>
      </c>
      <c r="AJ1323">
        <f t="shared" si="524"/>
        <v>0</v>
      </c>
    </row>
    <row r="1324" spans="5:36" x14ac:dyDescent="0.2">
      <c r="E1324">
        <f t="shared" si="510"/>
        <v>0</v>
      </c>
      <c r="F1324">
        <f t="shared" si="500"/>
        <v>0</v>
      </c>
      <c r="G1324">
        <f t="shared" si="501"/>
        <v>0</v>
      </c>
      <c r="H1324">
        <f t="shared" si="502"/>
        <v>0</v>
      </c>
      <c r="I1324">
        <f t="shared" si="511"/>
        <v>0</v>
      </c>
      <c r="J1324">
        <f t="shared" si="512"/>
        <v>0</v>
      </c>
      <c r="K1324">
        <f t="shared" si="513"/>
        <v>0</v>
      </c>
      <c r="L1324">
        <f t="shared" si="514"/>
        <v>0</v>
      </c>
      <c r="M1324">
        <f t="shared" si="515"/>
        <v>0</v>
      </c>
      <c r="N1324">
        <f t="shared" si="516"/>
        <v>0</v>
      </c>
      <c r="O1324">
        <f>IF($B$14,_xlfn.IFNA(INDEX(תמותה!$A$1:$E$121,MATCH(F1324,תמותה!$A$1:A$121,0),IF($B$9="זכר",2,4)),1),0)</f>
        <v>0</v>
      </c>
      <c r="P1324">
        <f>IF($B$14,_xlfn.IFNA(INDEX('שיפור תמותה'!$A$1:$E$8743,MATCH(F1324&amp;G1324,'שיפור תמותה'!$C$1:$C$8743,0),IF($B$9="זכר",4,5)),1),0)</f>
        <v>0</v>
      </c>
      <c r="Q1324">
        <f>IF($B$14,_xlfn.IFNA(INDEX('שיפור תמותה'!$A$1:$E$8743,MATCH(F1324&amp;G1324-1,'שיפור תמותה'!$C$1:$C$8743,0),IF($B$9="זכר",4,5)),1),0)</f>
        <v>0</v>
      </c>
      <c r="R1324">
        <f t="shared" si="503"/>
        <v>0</v>
      </c>
      <c r="S1324">
        <f t="shared" si="504"/>
        <v>0</v>
      </c>
      <c r="T1324">
        <f t="shared" si="517"/>
        <v>0</v>
      </c>
      <c r="U1324">
        <f t="shared" si="505"/>
        <v>0</v>
      </c>
      <c r="V1324">
        <f t="shared" si="506"/>
        <v>0</v>
      </c>
      <c r="W1324">
        <f t="shared" si="518"/>
        <v>0</v>
      </c>
      <c r="X1324">
        <f>IF($B$15,_xlfn.IFNA(INDEX(תמותה!$A$1:$E$121,MATCH(U1324,תמותה!$A$1:A$121,0),IF($B$11="זכר",2,4)),1),0)</f>
        <v>0</v>
      </c>
      <c r="Y1324">
        <f>IF($B$15,_xlfn.IFNA(INDEX('שיפור תמותה'!$A$1:$E$8743,MATCH(U1324&amp;V1324,'שיפור תמותה'!$C$1:$C$8743,0),IF($B$11="זכר",4,5)),1),0)</f>
        <v>0</v>
      </c>
      <c r="Z1324">
        <f>IF($B$15,_xlfn.IFNA(INDEX('שיפור תמותה'!$A$1:$E$8743,MATCH(U1324&amp;V1324-1,'שיפור תמותה'!$C$1:$C$8743,0),IF($B$11="זכר",4,5)),1),0)</f>
        <v>0</v>
      </c>
      <c r="AA1324">
        <f t="shared" si="507"/>
        <v>0</v>
      </c>
      <c r="AB1324">
        <f t="shared" si="519"/>
        <v>0</v>
      </c>
      <c r="AC1324">
        <f>IF($B$15,_xlfn.IFNA(INDEX(תמותה!$A$1:$E$121,MATCH(U1324,תמותה!$A$1:A$121,0),IF($B$11="זכר",3,5)),1),0)</f>
        <v>0</v>
      </c>
      <c r="AD1324">
        <f t="shared" si="508"/>
        <v>0</v>
      </c>
      <c r="AE1324">
        <f t="shared" si="509"/>
        <v>0</v>
      </c>
      <c r="AF1324">
        <f t="shared" si="520"/>
        <v>0</v>
      </c>
      <c r="AG1324">
        <f t="shared" si="521"/>
        <v>0</v>
      </c>
      <c r="AH1324">
        <f t="shared" si="522"/>
        <v>0</v>
      </c>
      <c r="AI1324">
        <f t="shared" si="523"/>
        <v>0</v>
      </c>
      <c r="AJ1324">
        <f t="shared" si="524"/>
        <v>0</v>
      </c>
    </row>
    <row r="1325" spans="5:36" x14ac:dyDescent="0.2">
      <c r="E1325">
        <f t="shared" si="510"/>
        <v>0</v>
      </c>
      <c r="F1325">
        <f t="shared" si="500"/>
        <v>0</v>
      </c>
      <c r="G1325">
        <f t="shared" si="501"/>
        <v>0</v>
      </c>
      <c r="H1325">
        <f t="shared" si="502"/>
        <v>0</v>
      </c>
      <c r="I1325">
        <f t="shared" si="511"/>
        <v>0</v>
      </c>
      <c r="J1325">
        <f t="shared" si="512"/>
        <v>0</v>
      </c>
      <c r="K1325">
        <f t="shared" si="513"/>
        <v>0</v>
      </c>
      <c r="L1325">
        <f t="shared" si="514"/>
        <v>0</v>
      </c>
      <c r="M1325">
        <f t="shared" si="515"/>
        <v>0</v>
      </c>
      <c r="N1325">
        <f t="shared" si="516"/>
        <v>0</v>
      </c>
      <c r="O1325">
        <f>IF($B$14,_xlfn.IFNA(INDEX(תמותה!$A$1:$E$121,MATCH(F1325,תמותה!$A$1:A$121,0),IF($B$9="זכר",2,4)),1),0)</f>
        <v>0</v>
      </c>
      <c r="P1325">
        <f>IF($B$14,_xlfn.IFNA(INDEX('שיפור תמותה'!$A$1:$E$8743,MATCH(F1325&amp;G1325,'שיפור תמותה'!$C$1:$C$8743,0),IF($B$9="זכר",4,5)),1),0)</f>
        <v>0</v>
      </c>
      <c r="Q1325">
        <f>IF($B$14,_xlfn.IFNA(INDEX('שיפור תמותה'!$A$1:$E$8743,MATCH(F1325&amp;G1325-1,'שיפור תמותה'!$C$1:$C$8743,0),IF($B$9="זכר",4,5)),1),0)</f>
        <v>0</v>
      </c>
      <c r="R1325">
        <f t="shared" si="503"/>
        <v>0</v>
      </c>
      <c r="S1325">
        <f t="shared" si="504"/>
        <v>0</v>
      </c>
      <c r="T1325">
        <f t="shared" si="517"/>
        <v>0</v>
      </c>
      <c r="U1325">
        <f t="shared" si="505"/>
        <v>0</v>
      </c>
      <c r="V1325">
        <f t="shared" si="506"/>
        <v>0</v>
      </c>
      <c r="W1325">
        <f t="shared" si="518"/>
        <v>0</v>
      </c>
      <c r="X1325">
        <f>IF($B$15,_xlfn.IFNA(INDEX(תמותה!$A$1:$E$121,MATCH(U1325,תמותה!$A$1:A$121,0),IF($B$11="זכר",2,4)),1),0)</f>
        <v>0</v>
      </c>
      <c r="Y1325">
        <f>IF($B$15,_xlfn.IFNA(INDEX('שיפור תמותה'!$A$1:$E$8743,MATCH(U1325&amp;V1325,'שיפור תמותה'!$C$1:$C$8743,0),IF($B$11="זכר",4,5)),1),0)</f>
        <v>0</v>
      </c>
      <c r="Z1325">
        <f>IF($B$15,_xlfn.IFNA(INDEX('שיפור תמותה'!$A$1:$E$8743,MATCH(U1325&amp;V1325-1,'שיפור תמותה'!$C$1:$C$8743,0),IF($B$11="זכר",4,5)),1),0)</f>
        <v>0</v>
      </c>
      <c r="AA1325">
        <f t="shared" si="507"/>
        <v>0</v>
      </c>
      <c r="AB1325">
        <f t="shared" si="519"/>
        <v>0</v>
      </c>
      <c r="AC1325">
        <f>IF($B$15,_xlfn.IFNA(INDEX(תמותה!$A$1:$E$121,MATCH(U1325,תמותה!$A$1:A$121,0),IF($B$11="זכר",3,5)),1),0)</f>
        <v>0</v>
      </c>
      <c r="AD1325">
        <f t="shared" si="508"/>
        <v>0</v>
      </c>
      <c r="AE1325">
        <f t="shared" si="509"/>
        <v>0</v>
      </c>
      <c r="AF1325">
        <f t="shared" si="520"/>
        <v>0</v>
      </c>
      <c r="AG1325">
        <f t="shared" si="521"/>
        <v>0</v>
      </c>
      <c r="AH1325">
        <f t="shared" si="522"/>
        <v>0</v>
      </c>
      <c r="AI1325">
        <f t="shared" si="523"/>
        <v>0</v>
      </c>
      <c r="AJ1325">
        <f t="shared" si="524"/>
        <v>0</v>
      </c>
    </row>
    <row r="1326" spans="5:36" x14ac:dyDescent="0.2">
      <c r="E1326">
        <f t="shared" si="510"/>
        <v>0</v>
      </c>
      <c r="F1326">
        <f t="shared" si="500"/>
        <v>0</v>
      </c>
      <c r="G1326">
        <f t="shared" si="501"/>
        <v>0</v>
      </c>
      <c r="H1326">
        <f t="shared" si="502"/>
        <v>0</v>
      </c>
      <c r="I1326">
        <f t="shared" si="511"/>
        <v>0</v>
      </c>
      <c r="J1326">
        <f t="shared" si="512"/>
        <v>0</v>
      </c>
      <c r="K1326">
        <f t="shared" si="513"/>
        <v>0</v>
      </c>
      <c r="L1326">
        <f t="shared" si="514"/>
        <v>0</v>
      </c>
      <c r="M1326">
        <f t="shared" si="515"/>
        <v>0</v>
      </c>
      <c r="N1326">
        <f t="shared" si="516"/>
        <v>0</v>
      </c>
      <c r="O1326">
        <f>IF($B$14,_xlfn.IFNA(INDEX(תמותה!$A$1:$E$121,MATCH(F1326,תמותה!$A$1:A$121,0),IF($B$9="זכר",2,4)),1),0)</f>
        <v>0</v>
      </c>
      <c r="P1326">
        <f>IF($B$14,_xlfn.IFNA(INDEX('שיפור תמותה'!$A$1:$E$8743,MATCH(F1326&amp;G1326,'שיפור תמותה'!$C$1:$C$8743,0),IF($B$9="זכר",4,5)),1),0)</f>
        <v>0</v>
      </c>
      <c r="Q1326">
        <f>IF($B$14,_xlfn.IFNA(INDEX('שיפור תמותה'!$A$1:$E$8743,MATCH(F1326&amp;G1326-1,'שיפור תמותה'!$C$1:$C$8743,0),IF($B$9="זכר",4,5)),1),0)</f>
        <v>0</v>
      </c>
      <c r="R1326">
        <f t="shared" si="503"/>
        <v>0</v>
      </c>
      <c r="S1326">
        <f t="shared" si="504"/>
        <v>0</v>
      </c>
      <c r="T1326">
        <f t="shared" si="517"/>
        <v>0</v>
      </c>
      <c r="U1326">
        <f t="shared" si="505"/>
        <v>0</v>
      </c>
      <c r="V1326">
        <f t="shared" si="506"/>
        <v>0</v>
      </c>
      <c r="W1326">
        <f t="shared" si="518"/>
        <v>0</v>
      </c>
      <c r="X1326">
        <f>IF($B$15,_xlfn.IFNA(INDEX(תמותה!$A$1:$E$121,MATCH(U1326,תמותה!$A$1:A$121,0),IF($B$11="זכר",2,4)),1),0)</f>
        <v>0</v>
      </c>
      <c r="Y1326">
        <f>IF($B$15,_xlfn.IFNA(INDEX('שיפור תמותה'!$A$1:$E$8743,MATCH(U1326&amp;V1326,'שיפור תמותה'!$C$1:$C$8743,0),IF($B$11="זכר",4,5)),1),0)</f>
        <v>0</v>
      </c>
      <c r="Z1326">
        <f>IF($B$15,_xlfn.IFNA(INDEX('שיפור תמותה'!$A$1:$E$8743,MATCH(U1326&amp;V1326-1,'שיפור תמותה'!$C$1:$C$8743,0),IF($B$11="זכר",4,5)),1),0)</f>
        <v>0</v>
      </c>
      <c r="AA1326">
        <f t="shared" si="507"/>
        <v>0</v>
      </c>
      <c r="AB1326">
        <f t="shared" si="519"/>
        <v>0</v>
      </c>
      <c r="AC1326">
        <f>IF($B$15,_xlfn.IFNA(INDEX(תמותה!$A$1:$E$121,MATCH(U1326,תמותה!$A$1:A$121,0),IF($B$11="זכר",3,5)),1),0)</f>
        <v>0</v>
      </c>
      <c r="AD1326">
        <f t="shared" si="508"/>
        <v>0</v>
      </c>
      <c r="AE1326">
        <f t="shared" si="509"/>
        <v>0</v>
      </c>
      <c r="AF1326">
        <f t="shared" si="520"/>
        <v>0</v>
      </c>
      <c r="AG1326">
        <f t="shared" si="521"/>
        <v>0</v>
      </c>
      <c r="AH1326">
        <f t="shared" si="522"/>
        <v>0</v>
      </c>
      <c r="AI1326">
        <f t="shared" si="523"/>
        <v>0</v>
      </c>
      <c r="AJ1326">
        <f t="shared" si="524"/>
        <v>0</v>
      </c>
    </row>
    <row r="1327" spans="5:36" x14ac:dyDescent="0.2">
      <c r="E1327">
        <f t="shared" si="510"/>
        <v>0</v>
      </c>
      <c r="F1327">
        <f t="shared" si="500"/>
        <v>0</v>
      </c>
      <c r="G1327">
        <f t="shared" si="501"/>
        <v>0</v>
      </c>
      <c r="H1327">
        <f t="shared" si="502"/>
        <v>0</v>
      </c>
      <c r="I1327">
        <f t="shared" si="511"/>
        <v>0</v>
      </c>
      <c r="J1327">
        <f t="shared" si="512"/>
        <v>0</v>
      </c>
      <c r="K1327">
        <f t="shared" si="513"/>
        <v>0</v>
      </c>
      <c r="L1327">
        <f t="shared" si="514"/>
        <v>0</v>
      </c>
      <c r="M1327">
        <f t="shared" si="515"/>
        <v>0</v>
      </c>
      <c r="N1327">
        <f t="shared" si="516"/>
        <v>0</v>
      </c>
      <c r="O1327">
        <f>IF($B$14,_xlfn.IFNA(INDEX(תמותה!$A$1:$E$121,MATCH(F1327,תמותה!$A$1:A$121,0),IF($B$9="זכר",2,4)),1),0)</f>
        <v>0</v>
      </c>
      <c r="P1327">
        <f>IF($B$14,_xlfn.IFNA(INDEX('שיפור תמותה'!$A$1:$E$8743,MATCH(F1327&amp;G1327,'שיפור תמותה'!$C$1:$C$8743,0),IF($B$9="זכר",4,5)),1),0)</f>
        <v>0</v>
      </c>
      <c r="Q1327">
        <f>IF($B$14,_xlfn.IFNA(INDEX('שיפור תמותה'!$A$1:$E$8743,MATCH(F1327&amp;G1327-1,'שיפור תמותה'!$C$1:$C$8743,0),IF($B$9="זכר",4,5)),1),0)</f>
        <v>0</v>
      </c>
      <c r="R1327">
        <f t="shared" si="503"/>
        <v>0</v>
      </c>
      <c r="S1327">
        <f t="shared" si="504"/>
        <v>0</v>
      </c>
      <c r="T1327">
        <f t="shared" si="517"/>
        <v>0</v>
      </c>
      <c r="U1327">
        <f t="shared" si="505"/>
        <v>0</v>
      </c>
      <c r="V1327">
        <f t="shared" si="506"/>
        <v>0</v>
      </c>
      <c r="W1327">
        <f t="shared" si="518"/>
        <v>0</v>
      </c>
      <c r="X1327">
        <f>IF($B$15,_xlfn.IFNA(INDEX(תמותה!$A$1:$E$121,MATCH(U1327,תמותה!$A$1:A$121,0),IF($B$11="זכר",2,4)),1),0)</f>
        <v>0</v>
      </c>
      <c r="Y1327">
        <f>IF($B$15,_xlfn.IFNA(INDEX('שיפור תמותה'!$A$1:$E$8743,MATCH(U1327&amp;V1327,'שיפור תמותה'!$C$1:$C$8743,0),IF($B$11="זכר",4,5)),1),0)</f>
        <v>0</v>
      </c>
      <c r="Z1327">
        <f>IF($B$15,_xlfn.IFNA(INDEX('שיפור תמותה'!$A$1:$E$8743,MATCH(U1327&amp;V1327-1,'שיפור תמותה'!$C$1:$C$8743,0),IF($B$11="זכר",4,5)),1),0)</f>
        <v>0</v>
      </c>
      <c r="AA1327">
        <f t="shared" si="507"/>
        <v>0</v>
      </c>
      <c r="AB1327">
        <f t="shared" si="519"/>
        <v>0</v>
      </c>
      <c r="AC1327">
        <f>IF($B$15,_xlfn.IFNA(INDEX(תמותה!$A$1:$E$121,MATCH(U1327,תמותה!$A$1:A$121,0),IF($B$11="זכר",3,5)),1),0)</f>
        <v>0</v>
      </c>
      <c r="AD1327">
        <f t="shared" si="508"/>
        <v>0</v>
      </c>
      <c r="AE1327">
        <f t="shared" si="509"/>
        <v>0</v>
      </c>
      <c r="AF1327">
        <f t="shared" si="520"/>
        <v>0</v>
      </c>
      <c r="AG1327">
        <f t="shared" si="521"/>
        <v>0</v>
      </c>
      <c r="AH1327">
        <f t="shared" si="522"/>
        <v>0</v>
      </c>
      <c r="AI1327">
        <f t="shared" si="523"/>
        <v>0</v>
      </c>
      <c r="AJ1327">
        <f t="shared" si="524"/>
        <v>0</v>
      </c>
    </row>
    <row r="1328" spans="5:36" x14ac:dyDescent="0.2">
      <c r="E1328">
        <f t="shared" si="510"/>
        <v>0</v>
      </c>
      <c r="F1328">
        <f t="shared" si="500"/>
        <v>0</v>
      </c>
      <c r="G1328">
        <f t="shared" si="501"/>
        <v>0</v>
      </c>
      <c r="H1328">
        <f t="shared" si="502"/>
        <v>0</v>
      </c>
      <c r="I1328">
        <f t="shared" si="511"/>
        <v>0</v>
      </c>
      <c r="J1328">
        <f t="shared" si="512"/>
        <v>0</v>
      </c>
      <c r="K1328">
        <f t="shared" si="513"/>
        <v>0</v>
      </c>
      <c r="L1328">
        <f t="shared" si="514"/>
        <v>0</v>
      </c>
      <c r="M1328">
        <f t="shared" si="515"/>
        <v>0</v>
      </c>
      <c r="N1328">
        <f t="shared" si="516"/>
        <v>0</v>
      </c>
      <c r="O1328">
        <f>IF($B$14,_xlfn.IFNA(INDEX(תמותה!$A$1:$E$121,MATCH(F1328,תמותה!$A$1:A$121,0),IF($B$9="זכר",2,4)),1),0)</f>
        <v>0</v>
      </c>
      <c r="P1328">
        <f>IF($B$14,_xlfn.IFNA(INDEX('שיפור תמותה'!$A$1:$E$8743,MATCH(F1328&amp;G1328,'שיפור תמותה'!$C$1:$C$8743,0),IF($B$9="זכר",4,5)),1),0)</f>
        <v>0</v>
      </c>
      <c r="Q1328">
        <f>IF($B$14,_xlfn.IFNA(INDEX('שיפור תמותה'!$A$1:$E$8743,MATCH(F1328&amp;G1328-1,'שיפור תמותה'!$C$1:$C$8743,0),IF($B$9="זכר",4,5)),1),0)</f>
        <v>0</v>
      </c>
      <c r="R1328">
        <f t="shared" si="503"/>
        <v>0</v>
      </c>
      <c r="S1328">
        <f t="shared" si="504"/>
        <v>0</v>
      </c>
      <c r="T1328">
        <f t="shared" si="517"/>
        <v>0</v>
      </c>
      <c r="U1328">
        <f t="shared" si="505"/>
        <v>0</v>
      </c>
      <c r="V1328">
        <f t="shared" si="506"/>
        <v>0</v>
      </c>
      <c r="W1328">
        <f t="shared" si="518"/>
        <v>0</v>
      </c>
      <c r="X1328">
        <f>IF($B$15,_xlfn.IFNA(INDEX(תמותה!$A$1:$E$121,MATCH(U1328,תמותה!$A$1:A$121,0),IF($B$11="זכר",2,4)),1),0)</f>
        <v>0</v>
      </c>
      <c r="Y1328">
        <f>IF($B$15,_xlfn.IFNA(INDEX('שיפור תמותה'!$A$1:$E$8743,MATCH(U1328&amp;V1328,'שיפור תמותה'!$C$1:$C$8743,0),IF($B$11="זכר",4,5)),1),0)</f>
        <v>0</v>
      </c>
      <c r="Z1328">
        <f>IF($B$15,_xlfn.IFNA(INDEX('שיפור תמותה'!$A$1:$E$8743,MATCH(U1328&amp;V1328-1,'שיפור תמותה'!$C$1:$C$8743,0),IF($B$11="זכר",4,5)),1),0)</f>
        <v>0</v>
      </c>
      <c r="AA1328">
        <f t="shared" si="507"/>
        <v>0</v>
      </c>
      <c r="AB1328">
        <f t="shared" si="519"/>
        <v>0</v>
      </c>
      <c r="AC1328">
        <f>IF($B$15,_xlfn.IFNA(INDEX(תמותה!$A$1:$E$121,MATCH(U1328,תמותה!$A$1:A$121,0),IF($B$11="זכר",3,5)),1),0)</f>
        <v>0</v>
      </c>
      <c r="AD1328">
        <f t="shared" si="508"/>
        <v>0</v>
      </c>
      <c r="AE1328">
        <f t="shared" si="509"/>
        <v>0</v>
      </c>
      <c r="AF1328">
        <f t="shared" si="520"/>
        <v>0</v>
      </c>
      <c r="AG1328">
        <f t="shared" si="521"/>
        <v>0</v>
      </c>
      <c r="AH1328">
        <f t="shared" si="522"/>
        <v>0</v>
      </c>
      <c r="AI1328">
        <f t="shared" si="523"/>
        <v>0</v>
      </c>
      <c r="AJ1328">
        <f t="shared" si="524"/>
        <v>0</v>
      </c>
    </row>
    <row r="1329" spans="5:36" x14ac:dyDescent="0.2">
      <c r="E1329">
        <f t="shared" si="510"/>
        <v>0</v>
      </c>
      <c r="F1329">
        <f t="shared" si="500"/>
        <v>0</v>
      </c>
      <c r="G1329">
        <f t="shared" si="501"/>
        <v>0</v>
      </c>
      <c r="H1329">
        <f t="shared" si="502"/>
        <v>0</v>
      </c>
      <c r="I1329">
        <f t="shared" si="511"/>
        <v>0</v>
      </c>
      <c r="J1329">
        <f t="shared" si="512"/>
        <v>0</v>
      </c>
      <c r="K1329">
        <f t="shared" si="513"/>
        <v>0</v>
      </c>
      <c r="L1329">
        <f t="shared" si="514"/>
        <v>0</v>
      </c>
      <c r="M1329">
        <f t="shared" si="515"/>
        <v>0</v>
      </c>
      <c r="N1329">
        <f t="shared" si="516"/>
        <v>0</v>
      </c>
      <c r="O1329">
        <f>IF($B$14,_xlfn.IFNA(INDEX(תמותה!$A$1:$E$121,MATCH(F1329,תמותה!$A$1:A$121,0),IF($B$9="זכר",2,4)),1),0)</f>
        <v>0</v>
      </c>
      <c r="P1329">
        <f>IF($B$14,_xlfn.IFNA(INDEX('שיפור תמותה'!$A$1:$E$8743,MATCH(F1329&amp;G1329,'שיפור תמותה'!$C$1:$C$8743,0),IF($B$9="זכר",4,5)),1),0)</f>
        <v>0</v>
      </c>
      <c r="Q1329">
        <f>IF($B$14,_xlfn.IFNA(INDEX('שיפור תמותה'!$A$1:$E$8743,MATCH(F1329&amp;G1329-1,'שיפור תמותה'!$C$1:$C$8743,0),IF($B$9="זכר",4,5)),1),0)</f>
        <v>0</v>
      </c>
      <c r="R1329">
        <f t="shared" si="503"/>
        <v>0</v>
      </c>
      <c r="S1329">
        <f t="shared" si="504"/>
        <v>0</v>
      </c>
      <c r="T1329">
        <f t="shared" si="517"/>
        <v>0</v>
      </c>
      <c r="U1329">
        <f t="shared" si="505"/>
        <v>0</v>
      </c>
      <c r="V1329">
        <f t="shared" si="506"/>
        <v>0</v>
      </c>
      <c r="W1329">
        <f t="shared" si="518"/>
        <v>0</v>
      </c>
      <c r="X1329">
        <f>IF($B$15,_xlfn.IFNA(INDEX(תמותה!$A$1:$E$121,MATCH(U1329,תמותה!$A$1:A$121,0),IF($B$11="זכר",2,4)),1),0)</f>
        <v>0</v>
      </c>
      <c r="Y1329">
        <f>IF($B$15,_xlfn.IFNA(INDEX('שיפור תמותה'!$A$1:$E$8743,MATCH(U1329&amp;V1329,'שיפור תמותה'!$C$1:$C$8743,0),IF($B$11="זכר",4,5)),1),0)</f>
        <v>0</v>
      </c>
      <c r="Z1329">
        <f>IF($B$15,_xlfn.IFNA(INDEX('שיפור תמותה'!$A$1:$E$8743,MATCH(U1329&amp;V1329-1,'שיפור תמותה'!$C$1:$C$8743,0),IF($B$11="זכר",4,5)),1),0)</f>
        <v>0</v>
      </c>
      <c r="AA1329">
        <f t="shared" si="507"/>
        <v>0</v>
      </c>
      <c r="AB1329">
        <f t="shared" si="519"/>
        <v>0</v>
      </c>
      <c r="AC1329">
        <f>IF($B$15,_xlfn.IFNA(INDEX(תמותה!$A$1:$E$121,MATCH(U1329,תמותה!$A$1:A$121,0),IF($B$11="זכר",3,5)),1),0)</f>
        <v>0</v>
      </c>
      <c r="AD1329">
        <f t="shared" si="508"/>
        <v>0</v>
      </c>
      <c r="AE1329">
        <f t="shared" si="509"/>
        <v>0</v>
      </c>
      <c r="AF1329">
        <f t="shared" si="520"/>
        <v>0</v>
      </c>
      <c r="AG1329">
        <f t="shared" si="521"/>
        <v>0</v>
      </c>
      <c r="AH1329">
        <f t="shared" si="522"/>
        <v>0</v>
      </c>
      <c r="AI1329">
        <f t="shared" si="523"/>
        <v>0</v>
      </c>
      <c r="AJ1329">
        <f t="shared" si="524"/>
        <v>0</v>
      </c>
    </row>
    <row r="1330" spans="5:36" x14ac:dyDescent="0.2">
      <c r="E1330">
        <f t="shared" si="510"/>
        <v>0</v>
      </c>
      <c r="F1330">
        <f t="shared" si="500"/>
        <v>0</v>
      </c>
      <c r="G1330">
        <f t="shared" si="501"/>
        <v>0</v>
      </c>
      <c r="H1330">
        <f t="shared" si="502"/>
        <v>0</v>
      </c>
      <c r="I1330">
        <f t="shared" si="511"/>
        <v>0</v>
      </c>
      <c r="J1330">
        <f t="shared" si="512"/>
        <v>0</v>
      </c>
      <c r="K1330">
        <f t="shared" si="513"/>
        <v>0</v>
      </c>
      <c r="L1330">
        <f t="shared" si="514"/>
        <v>0</v>
      </c>
      <c r="M1330">
        <f t="shared" si="515"/>
        <v>0</v>
      </c>
      <c r="N1330">
        <f t="shared" si="516"/>
        <v>0</v>
      </c>
      <c r="O1330">
        <f>IF($B$14,_xlfn.IFNA(INDEX(תמותה!$A$1:$E$121,MATCH(F1330,תמותה!$A$1:A$121,0),IF($B$9="זכר",2,4)),1),0)</f>
        <v>0</v>
      </c>
      <c r="P1330">
        <f>IF($B$14,_xlfn.IFNA(INDEX('שיפור תמותה'!$A$1:$E$8743,MATCH(F1330&amp;G1330,'שיפור תמותה'!$C$1:$C$8743,0),IF($B$9="זכר",4,5)),1),0)</f>
        <v>0</v>
      </c>
      <c r="Q1330">
        <f>IF($B$14,_xlfn.IFNA(INDEX('שיפור תמותה'!$A$1:$E$8743,MATCH(F1330&amp;G1330-1,'שיפור תמותה'!$C$1:$C$8743,0),IF($B$9="זכר",4,5)),1),0)</f>
        <v>0</v>
      </c>
      <c r="R1330">
        <f t="shared" si="503"/>
        <v>0</v>
      </c>
      <c r="S1330">
        <f t="shared" si="504"/>
        <v>0</v>
      </c>
      <c r="T1330">
        <f t="shared" si="517"/>
        <v>0</v>
      </c>
      <c r="U1330">
        <f t="shared" si="505"/>
        <v>0</v>
      </c>
      <c r="V1330">
        <f t="shared" si="506"/>
        <v>0</v>
      </c>
      <c r="W1330">
        <f t="shared" si="518"/>
        <v>0</v>
      </c>
      <c r="X1330">
        <f>IF($B$15,_xlfn.IFNA(INDEX(תמותה!$A$1:$E$121,MATCH(U1330,תמותה!$A$1:A$121,0),IF($B$11="זכר",2,4)),1),0)</f>
        <v>0</v>
      </c>
      <c r="Y1330">
        <f>IF($B$15,_xlfn.IFNA(INDEX('שיפור תמותה'!$A$1:$E$8743,MATCH(U1330&amp;V1330,'שיפור תמותה'!$C$1:$C$8743,0),IF($B$11="זכר",4,5)),1),0)</f>
        <v>0</v>
      </c>
      <c r="Z1330">
        <f>IF($B$15,_xlfn.IFNA(INDEX('שיפור תמותה'!$A$1:$E$8743,MATCH(U1330&amp;V1330-1,'שיפור תמותה'!$C$1:$C$8743,0),IF($B$11="זכר",4,5)),1),0)</f>
        <v>0</v>
      </c>
      <c r="AA1330">
        <f t="shared" si="507"/>
        <v>0</v>
      </c>
      <c r="AB1330">
        <f t="shared" si="519"/>
        <v>0</v>
      </c>
      <c r="AC1330">
        <f>IF($B$15,_xlfn.IFNA(INDEX(תמותה!$A$1:$E$121,MATCH(U1330,תמותה!$A$1:A$121,0),IF($B$11="זכר",3,5)),1),0)</f>
        <v>0</v>
      </c>
      <c r="AD1330">
        <f t="shared" si="508"/>
        <v>0</v>
      </c>
      <c r="AE1330">
        <f t="shared" si="509"/>
        <v>0</v>
      </c>
      <c r="AF1330">
        <f t="shared" si="520"/>
        <v>0</v>
      </c>
      <c r="AG1330">
        <f t="shared" si="521"/>
        <v>0</v>
      </c>
      <c r="AH1330">
        <f t="shared" si="522"/>
        <v>0</v>
      </c>
      <c r="AI1330">
        <f t="shared" si="523"/>
        <v>0</v>
      </c>
      <c r="AJ1330">
        <f t="shared" si="524"/>
        <v>0</v>
      </c>
    </row>
    <row r="1331" spans="5:36" x14ac:dyDescent="0.2">
      <c r="E1331">
        <f t="shared" si="510"/>
        <v>0</v>
      </c>
      <c r="F1331">
        <f t="shared" si="500"/>
        <v>0</v>
      </c>
      <c r="G1331">
        <f t="shared" si="501"/>
        <v>0</v>
      </c>
      <c r="H1331">
        <f t="shared" si="502"/>
        <v>0</v>
      </c>
      <c r="I1331">
        <f t="shared" si="511"/>
        <v>0</v>
      </c>
      <c r="J1331">
        <f t="shared" si="512"/>
        <v>0</v>
      </c>
      <c r="K1331">
        <f t="shared" si="513"/>
        <v>0</v>
      </c>
      <c r="L1331">
        <f t="shared" si="514"/>
        <v>0</v>
      </c>
      <c r="M1331">
        <f t="shared" si="515"/>
        <v>0</v>
      </c>
      <c r="N1331">
        <f t="shared" si="516"/>
        <v>0</v>
      </c>
      <c r="O1331">
        <f>IF($B$14,_xlfn.IFNA(INDEX(תמותה!$A$1:$E$121,MATCH(F1331,תמותה!$A$1:A$121,0),IF($B$9="זכר",2,4)),1),0)</f>
        <v>0</v>
      </c>
      <c r="P1331">
        <f>IF($B$14,_xlfn.IFNA(INDEX('שיפור תמותה'!$A$1:$E$8743,MATCH(F1331&amp;G1331,'שיפור תמותה'!$C$1:$C$8743,0),IF($B$9="זכר",4,5)),1),0)</f>
        <v>0</v>
      </c>
      <c r="Q1331">
        <f>IF($B$14,_xlfn.IFNA(INDEX('שיפור תמותה'!$A$1:$E$8743,MATCH(F1331&amp;G1331-1,'שיפור תמותה'!$C$1:$C$8743,0),IF($B$9="זכר",4,5)),1),0)</f>
        <v>0</v>
      </c>
      <c r="R1331">
        <f t="shared" si="503"/>
        <v>0</v>
      </c>
      <c r="S1331">
        <f t="shared" si="504"/>
        <v>0</v>
      </c>
      <c r="T1331">
        <f t="shared" si="517"/>
        <v>0</v>
      </c>
      <c r="U1331">
        <f t="shared" si="505"/>
        <v>0</v>
      </c>
      <c r="V1331">
        <f t="shared" si="506"/>
        <v>0</v>
      </c>
      <c r="W1331">
        <f t="shared" si="518"/>
        <v>0</v>
      </c>
      <c r="X1331">
        <f>IF($B$15,_xlfn.IFNA(INDEX(תמותה!$A$1:$E$121,MATCH(U1331,תמותה!$A$1:A$121,0),IF($B$11="זכר",2,4)),1),0)</f>
        <v>0</v>
      </c>
      <c r="Y1331">
        <f>IF($B$15,_xlfn.IFNA(INDEX('שיפור תמותה'!$A$1:$E$8743,MATCH(U1331&amp;V1331,'שיפור תמותה'!$C$1:$C$8743,0),IF($B$11="זכר",4,5)),1),0)</f>
        <v>0</v>
      </c>
      <c r="Z1331">
        <f>IF($B$15,_xlfn.IFNA(INDEX('שיפור תמותה'!$A$1:$E$8743,MATCH(U1331&amp;V1331-1,'שיפור תמותה'!$C$1:$C$8743,0),IF($B$11="זכר",4,5)),1),0)</f>
        <v>0</v>
      </c>
      <c r="AA1331">
        <f t="shared" si="507"/>
        <v>0</v>
      </c>
      <c r="AB1331">
        <f t="shared" si="519"/>
        <v>0</v>
      </c>
      <c r="AC1331">
        <f>IF($B$15,_xlfn.IFNA(INDEX(תמותה!$A$1:$E$121,MATCH(U1331,תמותה!$A$1:A$121,0),IF($B$11="זכר",3,5)),1),0)</f>
        <v>0</v>
      </c>
      <c r="AD1331">
        <f t="shared" si="508"/>
        <v>0</v>
      </c>
      <c r="AE1331">
        <f t="shared" si="509"/>
        <v>0</v>
      </c>
      <c r="AF1331">
        <f t="shared" si="520"/>
        <v>0</v>
      </c>
      <c r="AG1331">
        <f t="shared" si="521"/>
        <v>0</v>
      </c>
      <c r="AH1331">
        <f t="shared" si="522"/>
        <v>0</v>
      </c>
      <c r="AI1331">
        <f t="shared" si="523"/>
        <v>0</v>
      </c>
      <c r="AJ1331">
        <f t="shared" si="524"/>
        <v>0</v>
      </c>
    </row>
    <row r="1332" spans="5:36" x14ac:dyDescent="0.2">
      <c r="E1332">
        <f t="shared" si="510"/>
        <v>0</v>
      </c>
      <c r="F1332">
        <f t="shared" si="500"/>
        <v>0</v>
      </c>
      <c r="G1332">
        <f t="shared" si="501"/>
        <v>0</v>
      </c>
      <c r="H1332">
        <f t="shared" si="502"/>
        <v>0</v>
      </c>
      <c r="I1332">
        <f t="shared" si="511"/>
        <v>0</v>
      </c>
      <c r="J1332">
        <f t="shared" si="512"/>
        <v>0</v>
      </c>
      <c r="K1332">
        <f t="shared" si="513"/>
        <v>0</v>
      </c>
      <c r="L1332">
        <f t="shared" si="514"/>
        <v>0</v>
      </c>
      <c r="M1332">
        <f t="shared" si="515"/>
        <v>0</v>
      </c>
      <c r="N1332">
        <f t="shared" si="516"/>
        <v>0</v>
      </c>
      <c r="O1332">
        <f>IF($B$14,_xlfn.IFNA(INDEX(תמותה!$A$1:$E$121,MATCH(F1332,תמותה!$A$1:A$121,0),IF($B$9="זכר",2,4)),1),0)</f>
        <v>0</v>
      </c>
      <c r="P1332">
        <f>IF($B$14,_xlfn.IFNA(INDEX('שיפור תמותה'!$A$1:$E$8743,MATCH(F1332&amp;G1332,'שיפור תמותה'!$C$1:$C$8743,0),IF($B$9="זכר",4,5)),1),0)</f>
        <v>0</v>
      </c>
      <c r="Q1332">
        <f>IF($B$14,_xlfn.IFNA(INDEX('שיפור תמותה'!$A$1:$E$8743,MATCH(F1332&amp;G1332-1,'שיפור תמותה'!$C$1:$C$8743,0),IF($B$9="זכר",4,5)),1),0)</f>
        <v>0</v>
      </c>
      <c r="R1332">
        <f t="shared" si="503"/>
        <v>0</v>
      </c>
      <c r="S1332">
        <f t="shared" si="504"/>
        <v>0</v>
      </c>
      <c r="T1332">
        <f t="shared" si="517"/>
        <v>0</v>
      </c>
      <c r="U1332">
        <f t="shared" si="505"/>
        <v>0</v>
      </c>
      <c r="V1332">
        <f t="shared" si="506"/>
        <v>0</v>
      </c>
      <c r="W1332">
        <f t="shared" si="518"/>
        <v>0</v>
      </c>
      <c r="X1332">
        <f>IF($B$15,_xlfn.IFNA(INDEX(תמותה!$A$1:$E$121,MATCH(U1332,תמותה!$A$1:A$121,0),IF($B$11="זכר",2,4)),1),0)</f>
        <v>0</v>
      </c>
      <c r="Y1332">
        <f>IF($B$15,_xlfn.IFNA(INDEX('שיפור תמותה'!$A$1:$E$8743,MATCH(U1332&amp;V1332,'שיפור תמותה'!$C$1:$C$8743,0),IF($B$11="זכר",4,5)),1),0)</f>
        <v>0</v>
      </c>
      <c r="Z1332">
        <f>IF($B$15,_xlfn.IFNA(INDEX('שיפור תמותה'!$A$1:$E$8743,MATCH(U1332&amp;V1332-1,'שיפור תמותה'!$C$1:$C$8743,0),IF($B$11="זכר",4,5)),1),0)</f>
        <v>0</v>
      </c>
      <c r="AA1332">
        <f t="shared" si="507"/>
        <v>0</v>
      </c>
      <c r="AB1332">
        <f t="shared" si="519"/>
        <v>0</v>
      </c>
      <c r="AC1332">
        <f>IF($B$15,_xlfn.IFNA(INDEX(תמותה!$A$1:$E$121,MATCH(U1332,תמותה!$A$1:A$121,0),IF($B$11="זכר",3,5)),1),0)</f>
        <v>0</v>
      </c>
      <c r="AD1332">
        <f t="shared" si="508"/>
        <v>0</v>
      </c>
      <c r="AE1332">
        <f t="shared" si="509"/>
        <v>0</v>
      </c>
      <c r="AF1332">
        <f t="shared" si="520"/>
        <v>0</v>
      </c>
      <c r="AG1332">
        <f t="shared" si="521"/>
        <v>0</v>
      </c>
      <c r="AH1332">
        <f t="shared" si="522"/>
        <v>0</v>
      </c>
      <c r="AI1332">
        <f t="shared" si="523"/>
        <v>0</v>
      </c>
      <c r="AJ1332">
        <f t="shared" si="524"/>
        <v>0</v>
      </c>
    </row>
    <row r="1333" spans="5:36" x14ac:dyDescent="0.2">
      <c r="E1333">
        <f t="shared" si="510"/>
        <v>0</v>
      </c>
      <c r="F1333">
        <f t="shared" si="500"/>
        <v>0</v>
      </c>
      <c r="G1333">
        <f t="shared" si="501"/>
        <v>0</v>
      </c>
      <c r="H1333">
        <f t="shared" si="502"/>
        <v>0</v>
      </c>
      <c r="I1333">
        <f t="shared" si="511"/>
        <v>0</v>
      </c>
      <c r="J1333">
        <f t="shared" si="512"/>
        <v>0</v>
      </c>
      <c r="K1333">
        <f t="shared" si="513"/>
        <v>0</v>
      </c>
      <c r="L1333">
        <f t="shared" si="514"/>
        <v>0</v>
      </c>
      <c r="M1333">
        <f t="shared" si="515"/>
        <v>0</v>
      </c>
      <c r="N1333">
        <f t="shared" si="516"/>
        <v>0</v>
      </c>
      <c r="O1333">
        <f>IF($B$14,_xlfn.IFNA(INDEX(תמותה!$A$1:$E$121,MATCH(F1333,תמותה!$A$1:A$121,0),IF($B$9="זכר",2,4)),1),0)</f>
        <v>0</v>
      </c>
      <c r="P1333">
        <f>IF($B$14,_xlfn.IFNA(INDEX('שיפור תמותה'!$A$1:$E$8743,MATCH(F1333&amp;G1333,'שיפור תמותה'!$C$1:$C$8743,0),IF($B$9="זכר",4,5)),1),0)</f>
        <v>0</v>
      </c>
      <c r="Q1333">
        <f>IF($B$14,_xlfn.IFNA(INDEX('שיפור תמותה'!$A$1:$E$8743,MATCH(F1333&amp;G1333-1,'שיפור תמותה'!$C$1:$C$8743,0),IF($B$9="זכר",4,5)),1),0)</f>
        <v>0</v>
      </c>
      <c r="R1333">
        <f t="shared" si="503"/>
        <v>0</v>
      </c>
      <c r="S1333">
        <f t="shared" si="504"/>
        <v>0</v>
      </c>
      <c r="T1333">
        <f t="shared" si="517"/>
        <v>0</v>
      </c>
      <c r="U1333">
        <f t="shared" si="505"/>
        <v>0</v>
      </c>
      <c r="V1333">
        <f t="shared" si="506"/>
        <v>0</v>
      </c>
      <c r="W1333">
        <f t="shared" si="518"/>
        <v>0</v>
      </c>
      <c r="X1333">
        <f>IF($B$15,_xlfn.IFNA(INDEX(תמותה!$A$1:$E$121,MATCH(U1333,תמותה!$A$1:A$121,0),IF($B$11="זכר",2,4)),1),0)</f>
        <v>0</v>
      </c>
      <c r="Y1333">
        <f>IF($B$15,_xlfn.IFNA(INDEX('שיפור תמותה'!$A$1:$E$8743,MATCH(U1333&amp;V1333,'שיפור תמותה'!$C$1:$C$8743,0),IF($B$11="זכר",4,5)),1),0)</f>
        <v>0</v>
      </c>
      <c r="Z1333">
        <f>IF($B$15,_xlfn.IFNA(INDEX('שיפור תמותה'!$A$1:$E$8743,MATCH(U1333&amp;V1333-1,'שיפור תמותה'!$C$1:$C$8743,0),IF($B$11="זכר",4,5)),1),0)</f>
        <v>0</v>
      </c>
      <c r="AA1333">
        <f t="shared" si="507"/>
        <v>0</v>
      </c>
      <c r="AB1333">
        <f t="shared" si="519"/>
        <v>0</v>
      </c>
      <c r="AC1333">
        <f>IF($B$15,_xlfn.IFNA(INDEX(תמותה!$A$1:$E$121,MATCH(U1333,תמותה!$A$1:A$121,0),IF($B$11="זכר",3,5)),1),0)</f>
        <v>0</v>
      </c>
      <c r="AD1333">
        <f t="shared" si="508"/>
        <v>0</v>
      </c>
      <c r="AE1333">
        <f t="shared" si="509"/>
        <v>0</v>
      </c>
      <c r="AF1333">
        <f t="shared" si="520"/>
        <v>0</v>
      </c>
      <c r="AG1333">
        <f t="shared" si="521"/>
        <v>0</v>
      </c>
      <c r="AH1333">
        <f t="shared" si="522"/>
        <v>0</v>
      </c>
      <c r="AI1333">
        <f t="shared" si="523"/>
        <v>0</v>
      </c>
      <c r="AJ1333">
        <f t="shared" si="524"/>
        <v>0</v>
      </c>
    </row>
    <row r="1334" spans="5:36" x14ac:dyDescent="0.2">
      <c r="E1334">
        <f t="shared" si="510"/>
        <v>0</v>
      </c>
      <c r="F1334">
        <f t="shared" si="500"/>
        <v>0</v>
      </c>
      <c r="G1334">
        <f t="shared" si="501"/>
        <v>0</v>
      </c>
      <c r="H1334">
        <f t="shared" si="502"/>
        <v>0</v>
      </c>
      <c r="I1334">
        <f t="shared" si="511"/>
        <v>0</v>
      </c>
      <c r="J1334">
        <f t="shared" si="512"/>
        <v>0</v>
      </c>
      <c r="K1334">
        <f t="shared" si="513"/>
        <v>0</v>
      </c>
      <c r="L1334">
        <f t="shared" si="514"/>
        <v>0</v>
      </c>
      <c r="M1334">
        <f t="shared" si="515"/>
        <v>0</v>
      </c>
      <c r="N1334">
        <f t="shared" si="516"/>
        <v>0</v>
      </c>
      <c r="O1334">
        <f>IF($B$14,_xlfn.IFNA(INDEX(תמותה!$A$1:$E$121,MATCH(F1334,תמותה!$A$1:A$121,0),IF($B$9="זכר",2,4)),1),0)</f>
        <v>0</v>
      </c>
      <c r="P1334">
        <f>IF($B$14,_xlfn.IFNA(INDEX('שיפור תמותה'!$A$1:$E$8743,MATCH(F1334&amp;G1334,'שיפור תמותה'!$C$1:$C$8743,0),IF($B$9="זכר",4,5)),1),0)</f>
        <v>0</v>
      </c>
      <c r="Q1334">
        <f>IF($B$14,_xlfn.IFNA(INDEX('שיפור תמותה'!$A$1:$E$8743,MATCH(F1334&amp;G1334-1,'שיפור תמותה'!$C$1:$C$8743,0),IF($B$9="זכר",4,5)),1),0)</f>
        <v>0</v>
      </c>
      <c r="R1334">
        <f t="shared" si="503"/>
        <v>0</v>
      </c>
      <c r="S1334">
        <f t="shared" si="504"/>
        <v>0</v>
      </c>
      <c r="T1334">
        <f t="shared" si="517"/>
        <v>0</v>
      </c>
      <c r="U1334">
        <f t="shared" si="505"/>
        <v>0</v>
      </c>
      <c r="V1334">
        <f t="shared" si="506"/>
        <v>0</v>
      </c>
      <c r="W1334">
        <f t="shared" si="518"/>
        <v>0</v>
      </c>
      <c r="X1334">
        <f>IF($B$15,_xlfn.IFNA(INDEX(תמותה!$A$1:$E$121,MATCH(U1334,תמותה!$A$1:A$121,0),IF($B$11="זכר",2,4)),1),0)</f>
        <v>0</v>
      </c>
      <c r="Y1334">
        <f>IF($B$15,_xlfn.IFNA(INDEX('שיפור תמותה'!$A$1:$E$8743,MATCH(U1334&amp;V1334,'שיפור תמותה'!$C$1:$C$8743,0),IF($B$11="זכר",4,5)),1),0)</f>
        <v>0</v>
      </c>
      <c r="Z1334">
        <f>IF($B$15,_xlfn.IFNA(INDEX('שיפור תמותה'!$A$1:$E$8743,MATCH(U1334&amp;V1334-1,'שיפור תמותה'!$C$1:$C$8743,0),IF($B$11="זכר",4,5)),1),0)</f>
        <v>0</v>
      </c>
      <c r="AA1334">
        <f t="shared" si="507"/>
        <v>0</v>
      </c>
      <c r="AB1334">
        <f t="shared" si="519"/>
        <v>0</v>
      </c>
      <c r="AC1334">
        <f>IF($B$15,_xlfn.IFNA(INDEX(תמותה!$A$1:$E$121,MATCH(U1334,תמותה!$A$1:A$121,0),IF($B$11="זכר",3,5)),1),0)</f>
        <v>0</v>
      </c>
      <c r="AD1334">
        <f t="shared" si="508"/>
        <v>0</v>
      </c>
      <c r="AE1334">
        <f t="shared" si="509"/>
        <v>0</v>
      </c>
      <c r="AF1334">
        <f t="shared" si="520"/>
        <v>0</v>
      </c>
      <c r="AG1334">
        <f t="shared" si="521"/>
        <v>0</v>
      </c>
      <c r="AH1334">
        <f t="shared" si="522"/>
        <v>0</v>
      </c>
      <c r="AI1334">
        <f t="shared" si="523"/>
        <v>0</v>
      </c>
      <c r="AJ1334">
        <f t="shared" si="524"/>
        <v>0</v>
      </c>
    </row>
    <row r="1335" spans="5:36" x14ac:dyDescent="0.2">
      <c r="E1335">
        <f t="shared" si="510"/>
        <v>0</v>
      </c>
      <c r="F1335">
        <f t="shared" si="500"/>
        <v>0</v>
      </c>
      <c r="G1335">
        <f t="shared" si="501"/>
        <v>0</v>
      </c>
      <c r="H1335">
        <f t="shared" si="502"/>
        <v>0</v>
      </c>
      <c r="I1335">
        <f t="shared" si="511"/>
        <v>0</v>
      </c>
      <c r="J1335">
        <f t="shared" si="512"/>
        <v>0</v>
      </c>
      <c r="K1335">
        <f t="shared" si="513"/>
        <v>0</v>
      </c>
      <c r="L1335">
        <f t="shared" si="514"/>
        <v>0</v>
      </c>
      <c r="M1335">
        <f t="shared" si="515"/>
        <v>0</v>
      </c>
      <c r="N1335">
        <f t="shared" si="516"/>
        <v>0</v>
      </c>
      <c r="O1335">
        <f>IF($B$14,_xlfn.IFNA(INDEX(תמותה!$A$1:$E$121,MATCH(F1335,תמותה!$A$1:A$121,0),IF($B$9="זכר",2,4)),1),0)</f>
        <v>0</v>
      </c>
      <c r="P1335">
        <f>IF($B$14,_xlfn.IFNA(INDEX('שיפור תמותה'!$A$1:$E$8743,MATCH(F1335&amp;G1335,'שיפור תמותה'!$C$1:$C$8743,0),IF($B$9="זכר",4,5)),1),0)</f>
        <v>0</v>
      </c>
      <c r="Q1335">
        <f>IF($B$14,_xlfn.IFNA(INDEX('שיפור תמותה'!$A$1:$E$8743,MATCH(F1335&amp;G1335-1,'שיפור תמותה'!$C$1:$C$8743,0),IF($B$9="זכר",4,5)),1),0)</f>
        <v>0</v>
      </c>
      <c r="R1335">
        <f t="shared" si="503"/>
        <v>0</v>
      </c>
      <c r="S1335">
        <f t="shared" si="504"/>
        <v>0</v>
      </c>
      <c r="T1335">
        <f t="shared" si="517"/>
        <v>0</v>
      </c>
      <c r="U1335">
        <f t="shared" si="505"/>
        <v>0</v>
      </c>
      <c r="V1335">
        <f t="shared" si="506"/>
        <v>0</v>
      </c>
      <c r="W1335">
        <f t="shared" si="518"/>
        <v>0</v>
      </c>
      <c r="X1335">
        <f>IF($B$15,_xlfn.IFNA(INDEX(תמותה!$A$1:$E$121,MATCH(U1335,תמותה!$A$1:A$121,0),IF($B$11="זכר",2,4)),1),0)</f>
        <v>0</v>
      </c>
      <c r="Y1335">
        <f>IF($B$15,_xlfn.IFNA(INDEX('שיפור תמותה'!$A$1:$E$8743,MATCH(U1335&amp;V1335,'שיפור תמותה'!$C$1:$C$8743,0),IF($B$11="זכר",4,5)),1),0)</f>
        <v>0</v>
      </c>
      <c r="Z1335">
        <f>IF($B$15,_xlfn.IFNA(INDEX('שיפור תמותה'!$A$1:$E$8743,MATCH(U1335&amp;V1335-1,'שיפור תמותה'!$C$1:$C$8743,0),IF($B$11="זכר",4,5)),1),0)</f>
        <v>0</v>
      </c>
      <c r="AA1335">
        <f t="shared" si="507"/>
        <v>0</v>
      </c>
      <c r="AB1335">
        <f t="shared" si="519"/>
        <v>0</v>
      </c>
      <c r="AC1335">
        <f>IF($B$15,_xlfn.IFNA(INDEX(תמותה!$A$1:$E$121,MATCH(U1335,תמותה!$A$1:A$121,0),IF($B$11="זכר",3,5)),1),0)</f>
        <v>0</v>
      </c>
      <c r="AD1335">
        <f t="shared" si="508"/>
        <v>0</v>
      </c>
      <c r="AE1335">
        <f t="shared" si="509"/>
        <v>0</v>
      </c>
      <c r="AF1335">
        <f t="shared" si="520"/>
        <v>0</v>
      </c>
      <c r="AG1335">
        <f t="shared" si="521"/>
        <v>0</v>
      </c>
      <c r="AH1335">
        <f t="shared" si="522"/>
        <v>0</v>
      </c>
      <c r="AI1335">
        <f t="shared" si="523"/>
        <v>0</v>
      </c>
      <c r="AJ1335">
        <f t="shared" si="524"/>
        <v>0</v>
      </c>
    </row>
    <row r="1336" spans="5:36" x14ac:dyDescent="0.2">
      <c r="E1336">
        <f t="shared" si="510"/>
        <v>0</v>
      </c>
      <c r="F1336">
        <f t="shared" si="500"/>
        <v>0</v>
      </c>
      <c r="G1336">
        <f t="shared" si="501"/>
        <v>0</v>
      </c>
      <c r="H1336">
        <f t="shared" si="502"/>
        <v>0</v>
      </c>
      <c r="I1336">
        <f t="shared" si="511"/>
        <v>0</v>
      </c>
      <c r="J1336">
        <f t="shared" si="512"/>
        <v>0</v>
      </c>
      <c r="K1336">
        <f t="shared" si="513"/>
        <v>0</v>
      </c>
      <c r="L1336">
        <f t="shared" si="514"/>
        <v>0</v>
      </c>
      <c r="M1336">
        <f t="shared" si="515"/>
        <v>0</v>
      </c>
      <c r="N1336">
        <f t="shared" si="516"/>
        <v>0</v>
      </c>
      <c r="O1336">
        <f>IF($B$14,_xlfn.IFNA(INDEX(תמותה!$A$1:$E$121,MATCH(F1336,תמותה!$A$1:A$121,0),IF($B$9="זכר",2,4)),1),0)</f>
        <v>0</v>
      </c>
      <c r="P1336">
        <f>IF($B$14,_xlfn.IFNA(INDEX('שיפור תמותה'!$A$1:$E$8743,MATCH(F1336&amp;G1336,'שיפור תמותה'!$C$1:$C$8743,0),IF($B$9="זכר",4,5)),1),0)</f>
        <v>0</v>
      </c>
      <c r="Q1336">
        <f>IF($B$14,_xlfn.IFNA(INDEX('שיפור תמותה'!$A$1:$E$8743,MATCH(F1336&amp;G1336-1,'שיפור תמותה'!$C$1:$C$8743,0),IF($B$9="זכר",4,5)),1),0)</f>
        <v>0</v>
      </c>
      <c r="R1336">
        <f t="shared" si="503"/>
        <v>0</v>
      </c>
      <c r="S1336">
        <f t="shared" si="504"/>
        <v>0</v>
      </c>
      <c r="T1336">
        <f t="shared" si="517"/>
        <v>0</v>
      </c>
      <c r="U1336">
        <f t="shared" si="505"/>
        <v>0</v>
      </c>
      <c r="V1336">
        <f t="shared" si="506"/>
        <v>0</v>
      </c>
      <c r="W1336">
        <f t="shared" si="518"/>
        <v>0</v>
      </c>
      <c r="X1336">
        <f>IF($B$15,_xlfn.IFNA(INDEX(תמותה!$A$1:$E$121,MATCH(U1336,תמותה!$A$1:A$121,0),IF($B$11="זכר",2,4)),1),0)</f>
        <v>0</v>
      </c>
      <c r="Y1336">
        <f>IF($B$15,_xlfn.IFNA(INDEX('שיפור תמותה'!$A$1:$E$8743,MATCH(U1336&amp;V1336,'שיפור תמותה'!$C$1:$C$8743,0),IF($B$11="זכר",4,5)),1),0)</f>
        <v>0</v>
      </c>
      <c r="Z1336">
        <f>IF($B$15,_xlfn.IFNA(INDEX('שיפור תמותה'!$A$1:$E$8743,MATCH(U1336&amp;V1336-1,'שיפור תמותה'!$C$1:$C$8743,0),IF($B$11="זכר",4,5)),1),0)</f>
        <v>0</v>
      </c>
      <c r="AA1336">
        <f t="shared" si="507"/>
        <v>0</v>
      </c>
      <c r="AB1336">
        <f t="shared" si="519"/>
        <v>0</v>
      </c>
      <c r="AC1336">
        <f>IF($B$15,_xlfn.IFNA(INDEX(תמותה!$A$1:$E$121,MATCH(U1336,תמותה!$A$1:A$121,0),IF($B$11="זכר",3,5)),1),0)</f>
        <v>0</v>
      </c>
      <c r="AD1336">
        <f t="shared" si="508"/>
        <v>0</v>
      </c>
      <c r="AE1336">
        <f t="shared" si="509"/>
        <v>0</v>
      </c>
      <c r="AF1336">
        <f t="shared" si="520"/>
        <v>0</v>
      </c>
      <c r="AG1336">
        <f t="shared" si="521"/>
        <v>0</v>
      </c>
      <c r="AH1336">
        <f t="shared" si="522"/>
        <v>0</v>
      </c>
      <c r="AI1336">
        <f t="shared" si="523"/>
        <v>0</v>
      </c>
      <c r="AJ1336">
        <f t="shared" si="524"/>
        <v>0</v>
      </c>
    </row>
    <row r="1337" spans="5:36" x14ac:dyDescent="0.2">
      <c r="E1337">
        <f t="shared" si="510"/>
        <v>0</v>
      </c>
      <c r="F1337">
        <f t="shared" si="500"/>
        <v>0</v>
      </c>
      <c r="G1337">
        <f t="shared" si="501"/>
        <v>0</v>
      </c>
      <c r="H1337">
        <f t="shared" si="502"/>
        <v>0</v>
      </c>
      <c r="I1337">
        <f t="shared" si="511"/>
        <v>0</v>
      </c>
      <c r="J1337">
        <f t="shared" si="512"/>
        <v>0</v>
      </c>
      <c r="K1337">
        <f t="shared" si="513"/>
        <v>0</v>
      </c>
      <c r="L1337">
        <f t="shared" si="514"/>
        <v>0</v>
      </c>
      <c r="M1337">
        <f t="shared" si="515"/>
        <v>0</v>
      </c>
      <c r="N1337">
        <f t="shared" si="516"/>
        <v>0</v>
      </c>
      <c r="O1337">
        <f>IF($B$14,_xlfn.IFNA(INDEX(תמותה!$A$1:$E$121,MATCH(F1337,תמותה!$A$1:A$121,0),IF($B$9="זכר",2,4)),1),0)</f>
        <v>0</v>
      </c>
      <c r="P1337">
        <f>IF($B$14,_xlfn.IFNA(INDEX('שיפור תמותה'!$A$1:$E$8743,MATCH(F1337&amp;G1337,'שיפור תמותה'!$C$1:$C$8743,0),IF($B$9="זכר",4,5)),1),0)</f>
        <v>0</v>
      </c>
      <c r="Q1337">
        <f>IF($B$14,_xlfn.IFNA(INDEX('שיפור תמותה'!$A$1:$E$8743,MATCH(F1337&amp;G1337-1,'שיפור תמותה'!$C$1:$C$8743,0),IF($B$9="זכר",4,5)),1),0)</f>
        <v>0</v>
      </c>
      <c r="R1337">
        <f t="shared" si="503"/>
        <v>0</v>
      </c>
      <c r="S1337">
        <f t="shared" si="504"/>
        <v>0</v>
      </c>
      <c r="T1337">
        <f t="shared" si="517"/>
        <v>0</v>
      </c>
      <c r="U1337">
        <f t="shared" si="505"/>
        <v>0</v>
      </c>
      <c r="V1337">
        <f t="shared" si="506"/>
        <v>0</v>
      </c>
      <c r="W1337">
        <f t="shared" si="518"/>
        <v>0</v>
      </c>
      <c r="X1337">
        <f>IF($B$15,_xlfn.IFNA(INDEX(תמותה!$A$1:$E$121,MATCH(U1337,תמותה!$A$1:A$121,0),IF($B$11="זכר",2,4)),1),0)</f>
        <v>0</v>
      </c>
      <c r="Y1337">
        <f>IF($B$15,_xlfn.IFNA(INDEX('שיפור תמותה'!$A$1:$E$8743,MATCH(U1337&amp;V1337,'שיפור תמותה'!$C$1:$C$8743,0),IF($B$11="זכר",4,5)),1),0)</f>
        <v>0</v>
      </c>
      <c r="Z1337">
        <f>IF($B$15,_xlfn.IFNA(INDEX('שיפור תמותה'!$A$1:$E$8743,MATCH(U1337&amp;V1337-1,'שיפור תמותה'!$C$1:$C$8743,0),IF($B$11="זכר",4,5)),1),0)</f>
        <v>0</v>
      </c>
      <c r="AA1337">
        <f t="shared" si="507"/>
        <v>0</v>
      </c>
      <c r="AB1337">
        <f t="shared" si="519"/>
        <v>0</v>
      </c>
      <c r="AC1337">
        <f>IF($B$15,_xlfn.IFNA(INDEX(תמותה!$A$1:$E$121,MATCH(U1337,תמותה!$A$1:A$121,0),IF($B$11="זכר",3,5)),1),0)</f>
        <v>0</v>
      </c>
      <c r="AD1337">
        <f t="shared" si="508"/>
        <v>0</v>
      </c>
      <c r="AE1337">
        <f t="shared" si="509"/>
        <v>0</v>
      </c>
      <c r="AF1337">
        <f t="shared" si="520"/>
        <v>0</v>
      </c>
      <c r="AG1337">
        <f t="shared" si="521"/>
        <v>0</v>
      </c>
      <c r="AH1337">
        <f t="shared" si="522"/>
        <v>0</v>
      </c>
      <c r="AI1337">
        <f t="shared" si="523"/>
        <v>0</v>
      </c>
      <c r="AJ1337">
        <f t="shared" si="524"/>
        <v>0</v>
      </c>
    </row>
    <row r="1338" spans="5:36" x14ac:dyDescent="0.2">
      <c r="E1338">
        <f t="shared" si="510"/>
        <v>0</v>
      </c>
      <c r="F1338">
        <f t="shared" si="500"/>
        <v>0</v>
      </c>
      <c r="G1338">
        <f t="shared" si="501"/>
        <v>0</v>
      </c>
      <c r="H1338">
        <f t="shared" si="502"/>
        <v>0</v>
      </c>
      <c r="I1338">
        <f t="shared" si="511"/>
        <v>0</v>
      </c>
      <c r="J1338">
        <f t="shared" si="512"/>
        <v>0</v>
      </c>
      <c r="K1338">
        <f t="shared" si="513"/>
        <v>0</v>
      </c>
      <c r="L1338">
        <f t="shared" si="514"/>
        <v>0</v>
      </c>
      <c r="M1338">
        <f t="shared" si="515"/>
        <v>0</v>
      </c>
      <c r="N1338">
        <f t="shared" si="516"/>
        <v>0</v>
      </c>
      <c r="O1338">
        <f>IF($B$14,_xlfn.IFNA(INDEX(תמותה!$A$1:$E$121,MATCH(F1338,תמותה!$A$1:A$121,0),IF($B$9="זכר",2,4)),1),0)</f>
        <v>0</v>
      </c>
      <c r="P1338">
        <f>IF($B$14,_xlfn.IFNA(INDEX('שיפור תמותה'!$A$1:$E$8743,MATCH(F1338&amp;G1338,'שיפור תמותה'!$C$1:$C$8743,0),IF($B$9="זכר",4,5)),1),0)</f>
        <v>0</v>
      </c>
      <c r="Q1338">
        <f>IF($B$14,_xlfn.IFNA(INDEX('שיפור תמותה'!$A$1:$E$8743,MATCH(F1338&amp;G1338-1,'שיפור תמותה'!$C$1:$C$8743,0),IF($B$9="זכר",4,5)),1),0)</f>
        <v>0</v>
      </c>
      <c r="R1338">
        <f t="shared" si="503"/>
        <v>0</v>
      </c>
      <c r="S1338">
        <f t="shared" si="504"/>
        <v>0</v>
      </c>
      <c r="T1338">
        <f t="shared" si="517"/>
        <v>0</v>
      </c>
      <c r="U1338">
        <f t="shared" si="505"/>
        <v>0</v>
      </c>
      <c r="V1338">
        <f t="shared" si="506"/>
        <v>0</v>
      </c>
      <c r="W1338">
        <f t="shared" si="518"/>
        <v>0</v>
      </c>
      <c r="X1338">
        <f>IF($B$15,_xlfn.IFNA(INDEX(תמותה!$A$1:$E$121,MATCH(U1338,תמותה!$A$1:A$121,0),IF($B$11="זכר",2,4)),1),0)</f>
        <v>0</v>
      </c>
      <c r="Y1338">
        <f>IF($B$15,_xlfn.IFNA(INDEX('שיפור תמותה'!$A$1:$E$8743,MATCH(U1338&amp;V1338,'שיפור תמותה'!$C$1:$C$8743,0),IF($B$11="זכר",4,5)),1),0)</f>
        <v>0</v>
      </c>
      <c r="Z1338">
        <f>IF($B$15,_xlfn.IFNA(INDEX('שיפור תמותה'!$A$1:$E$8743,MATCH(U1338&amp;V1338-1,'שיפור תמותה'!$C$1:$C$8743,0),IF($B$11="זכר",4,5)),1),0)</f>
        <v>0</v>
      </c>
      <c r="AA1338">
        <f t="shared" si="507"/>
        <v>0</v>
      </c>
      <c r="AB1338">
        <f t="shared" si="519"/>
        <v>0</v>
      </c>
      <c r="AC1338">
        <f>IF($B$15,_xlfn.IFNA(INDEX(תמותה!$A$1:$E$121,MATCH(U1338,תמותה!$A$1:A$121,0),IF($B$11="זכר",3,5)),1),0)</f>
        <v>0</v>
      </c>
      <c r="AD1338">
        <f t="shared" si="508"/>
        <v>0</v>
      </c>
      <c r="AE1338">
        <f t="shared" si="509"/>
        <v>0</v>
      </c>
      <c r="AF1338">
        <f t="shared" si="520"/>
        <v>0</v>
      </c>
      <c r="AG1338">
        <f t="shared" si="521"/>
        <v>0</v>
      </c>
      <c r="AH1338">
        <f t="shared" si="522"/>
        <v>0</v>
      </c>
      <c r="AI1338">
        <f t="shared" si="523"/>
        <v>0</v>
      </c>
      <c r="AJ1338">
        <f t="shared" si="524"/>
        <v>0</v>
      </c>
    </row>
    <row r="1339" spans="5:36" x14ac:dyDescent="0.2">
      <c r="E1339">
        <f t="shared" si="510"/>
        <v>0</v>
      </c>
      <c r="F1339">
        <f t="shared" si="500"/>
        <v>0</v>
      </c>
      <c r="G1339">
        <f t="shared" si="501"/>
        <v>0</v>
      </c>
      <c r="H1339">
        <f t="shared" si="502"/>
        <v>0</v>
      </c>
      <c r="I1339">
        <f t="shared" si="511"/>
        <v>0</v>
      </c>
      <c r="J1339">
        <f t="shared" si="512"/>
        <v>0</v>
      </c>
      <c r="K1339">
        <f t="shared" si="513"/>
        <v>0</v>
      </c>
      <c r="L1339">
        <f t="shared" si="514"/>
        <v>0</v>
      </c>
      <c r="M1339">
        <f t="shared" si="515"/>
        <v>0</v>
      </c>
      <c r="N1339">
        <f t="shared" si="516"/>
        <v>0</v>
      </c>
      <c r="O1339">
        <f>IF($B$14,_xlfn.IFNA(INDEX(תמותה!$A$1:$E$121,MATCH(F1339,תמותה!$A$1:A$121,0),IF($B$9="זכר",2,4)),1),0)</f>
        <v>0</v>
      </c>
      <c r="P1339">
        <f>IF($B$14,_xlfn.IFNA(INDEX('שיפור תמותה'!$A$1:$E$8743,MATCH(F1339&amp;G1339,'שיפור תמותה'!$C$1:$C$8743,0),IF($B$9="זכר",4,5)),1),0)</f>
        <v>0</v>
      </c>
      <c r="Q1339">
        <f>IF($B$14,_xlfn.IFNA(INDEX('שיפור תמותה'!$A$1:$E$8743,MATCH(F1339&amp;G1339-1,'שיפור תמותה'!$C$1:$C$8743,0),IF($B$9="זכר",4,5)),1),0)</f>
        <v>0</v>
      </c>
      <c r="R1339">
        <f t="shared" si="503"/>
        <v>0</v>
      </c>
      <c r="S1339">
        <f t="shared" si="504"/>
        <v>0</v>
      </c>
      <c r="T1339">
        <f t="shared" si="517"/>
        <v>0</v>
      </c>
      <c r="U1339">
        <f t="shared" si="505"/>
        <v>0</v>
      </c>
      <c r="V1339">
        <f t="shared" si="506"/>
        <v>0</v>
      </c>
      <c r="W1339">
        <f t="shared" si="518"/>
        <v>0</v>
      </c>
      <c r="X1339">
        <f>IF($B$15,_xlfn.IFNA(INDEX(תמותה!$A$1:$E$121,MATCH(U1339,תמותה!$A$1:A$121,0),IF($B$11="זכר",2,4)),1),0)</f>
        <v>0</v>
      </c>
      <c r="Y1339">
        <f>IF($B$15,_xlfn.IFNA(INDEX('שיפור תמותה'!$A$1:$E$8743,MATCH(U1339&amp;V1339,'שיפור תמותה'!$C$1:$C$8743,0),IF($B$11="זכר",4,5)),1),0)</f>
        <v>0</v>
      </c>
      <c r="Z1339">
        <f>IF($B$15,_xlfn.IFNA(INDEX('שיפור תמותה'!$A$1:$E$8743,MATCH(U1339&amp;V1339-1,'שיפור תמותה'!$C$1:$C$8743,0),IF($B$11="זכר",4,5)),1),0)</f>
        <v>0</v>
      </c>
      <c r="AA1339">
        <f t="shared" si="507"/>
        <v>0</v>
      </c>
      <c r="AB1339">
        <f t="shared" si="519"/>
        <v>0</v>
      </c>
      <c r="AC1339">
        <f>IF($B$15,_xlfn.IFNA(INDEX(תמותה!$A$1:$E$121,MATCH(U1339,תמותה!$A$1:A$121,0),IF($B$11="זכר",3,5)),1),0)</f>
        <v>0</v>
      </c>
      <c r="AD1339">
        <f t="shared" si="508"/>
        <v>0</v>
      </c>
      <c r="AE1339">
        <f t="shared" si="509"/>
        <v>0</v>
      </c>
      <c r="AF1339">
        <f t="shared" si="520"/>
        <v>0</v>
      </c>
      <c r="AG1339">
        <f t="shared" si="521"/>
        <v>0</v>
      </c>
      <c r="AH1339">
        <f t="shared" si="522"/>
        <v>0</v>
      </c>
      <c r="AI1339">
        <f t="shared" si="523"/>
        <v>0</v>
      </c>
      <c r="AJ1339">
        <f t="shared" si="524"/>
        <v>0</v>
      </c>
    </row>
    <row r="1340" spans="5:36" x14ac:dyDescent="0.2">
      <c r="E1340">
        <f t="shared" si="510"/>
        <v>0</v>
      </c>
      <c r="F1340">
        <f t="shared" si="500"/>
        <v>0</v>
      </c>
      <c r="G1340">
        <f t="shared" si="501"/>
        <v>0</v>
      </c>
      <c r="H1340">
        <f t="shared" si="502"/>
        <v>0</v>
      </c>
      <c r="I1340">
        <f t="shared" si="511"/>
        <v>0</v>
      </c>
      <c r="J1340">
        <f t="shared" si="512"/>
        <v>0</v>
      </c>
      <c r="K1340">
        <f t="shared" si="513"/>
        <v>0</v>
      </c>
      <c r="L1340">
        <f t="shared" si="514"/>
        <v>0</v>
      </c>
      <c r="M1340">
        <f t="shared" si="515"/>
        <v>0</v>
      </c>
      <c r="N1340">
        <f t="shared" si="516"/>
        <v>0</v>
      </c>
      <c r="O1340">
        <f>IF($B$14,_xlfn.IFNA(INDEX(תמותה!$A$1:$E$121,MATCH(F1340,תמותה!$A$1:A$121,0),IF($B$9="זכר",2,4)),1),0)</f>
        <v>0</v>
      </c>
      <c r="P1340">
        <f>IF($B$14,_xlfn.IFNA(INDEX('שיפור תמותה'!$A$1:$E$8743,MATCH(F1340&amp;G1340,'שיפור תמותה'!$C$1:$C$8743,0),IF($B$9="זכר",4,5)),1),0)</f>
        <v>0</v>
      </c>
      <c r="Q1340">
        <f>IF($B$14,_xlfn.IFNA(INDEX('שיפור תמותה'!$A$1:$E$8743,MATCH(F1340&amp;G1340-1,'שיפור תמותה'!$C$1:$C$8743,0),IF($B$9="זכר",4,5)),1),0)</f>
        <v>0</v>
      </c>
      <c r="R1340">
        <f t="shared" si="503"/>
        <v>0</v>
      </c>
      <c r="S1340">
        <f t="shared" si="504"/>
        <v>0</v>
      </c>
      <c r="T1340">
        <f t="shared" si="517"/>
        <v>0</v>
      </c>
      <c r="U1340">
        <f t="shared" si="505"/>
        <v>0</v>
      </c>
      <c r="V1340">
        <f t="shared" si="506"/>
        <v>0</v>
      </c>
      <c r="W1340">
        <f t="shared" si="518"/>
        <v>0</v>
      </c>
      <c r="X1340">
        <f>IF($B$15,_xlfn.IFNA(INDEX(תמותה!$A$1:$E$121,MATCH(U1340,תמותה!$A$1:A$121,0),IF($B$11="זכר",2,4)),1),0)</f>
        <v>0</v>
      </c>
      <c r="Y1340">
        <f>IF($B$15,_xlfn.IFNA(INDEX('שיפור תמותה'!$A$1:$E$8743,MATCH(U1340&amp;V1340,'שיפור תמותה'!$C$1:$C$8743,0),IF($B$11="זכר",4,5)),1),0)</f>
        <v>0</v>
      </c>
      <c r="Z1340">
        <f>IF($B$15,_xlfn.IFNA(INDEX('שיפור תמותה'!$A$1:$E$8743,MATCH(U1340&amp;V1340-1,'שיפור תמותה'!$C$1:$C$8743,0),IF($B$11="זכר",4,5)),1),0)</f>
        <v>0</v>
      </c>
      <c r="AA1340">
        <f t="shared" si="507"/>
        <v>0</v>
      </c>
      <c r="AB1340">
        <f t="shared" si="519"/>
        <v>0</v>
      </c>
      <c r="AC1340">
        <f>IF($B$15,_xlfn.IFNA(INDEX(תמותה!$A$1:$E$121,MATCH(U1340,תמותה!$A$1:A$121,0),IF($B$11="זכר",3,5)),1),0)</f>
        <v>0</v>
      </c>
      <c r="AD1340">
        <f t="shared" si="508"/>
        <v>0</v>
      </c>
      <c r="AE1340">
        <f t="shared" si="509"/>
        <v>0</v>
      </c>
      <c r="AF1340">
        <f t="shared" si="520"/>
        <v>0</v>
      </c>
      <c r="AG1340">
        <f t="shared" si="521"/>
        <v>0</v>
      </c>
      <c r="AH1340">
        <f t="shared" si="522"/>
        <v>0</v>
      </c>
      <c r="AI1340">
        <f t="shared" si="523"/>
        <v>0</v>
      </c>
      <c r="AJ1340">
        <f t="shared" si="524"/>
        <v>0</v>
      </c>
    </row>
    <row r="1341" spans="5:36" x14ac:dyDescent="0.2">
      <c r="E1341">
        <f t="shared" si="510"/>
        <v>0</v>
      </c>
      <c r="F1341">
        <f t="shared" si="500"/>
        <v>0</v>
      </c>
      <c r="G1341">
        <f t="shared" si="501"/>
        <v>0</v>
      </c>
      <c r="H1341">
        <f t="shared" si="502"/>
        <v>0</v>
      </c>
      <c r="I1341">
        <f t="shared" si="511"/>
        <v>0</v>
      </c>
      <c r="J1341">
        <f t="shared" si="512"/>
        <v>0</v>
      </c>
      <c r="K1341">
        <f t="shared" si="513"/>
        <v>0</v>
      </c>
      <c r="L1341">
        <f t="shared" si="514"/>
        <v>0</v>
      </c>
      <c r="M1341">
        <f t="shared" si="515"/>
        <v>0</v>
      </c>
      <c r="N1341">
        <f t="shared" si="516"/>
        <v>0</v>
      </c>
      <c r="O1341">
        <f>IF($B$14,_xlfn.IFNA(INDEX(תמותה!$A$1:$E$121,MATCH(F1341,תמותה!$A$1:A$121,0),IF($B$9="זכר",2,4)),1),0)</f>
        <v>0</v>
      </c>
      <c r="P1341">
        <f>IF($B$14,_xlfn.IFNA(INDEX('שיפור תמותה'!$A$1:$E$8743,MATCH(F1341&amp;G1341,'שיפור תמותה'!$C$1:$C$8743,0),IF($B$9="זכר",4,5)),1),0)</f>
        <v>0</v>
      </c>
      <c r="Q1341">
        <f>IF($B$14,_xlfn.IFNA(INDEX('שיפור תמותה'!$A$1:$E$8743,MATCH(F1341&amp;G1341-1,'שיפור תמותה'!$C$1:$C$8743,0),IF($B$9="זכר",4,5)),1),0)</f>
        <v>0</v>
      </c>
      <c r="R1341">
        <f t="shared" si="503"/>
        <v>0</v>
      </c>
      <c r="S1341">
        <f t="shared" si="504"/>
        <v>0</v>
      </c>
      <c r="T1341">
        <f t="shared" si="517"/>
        <v>0</v>
      </c>
      <c r="U1341">
        <f t="shared" si="505"/>
        <v>0</v>
      </c>
      <c r="V1341">
        <f t="shared" si="506"/>
        <v>0</v>
      </c>
      <c r="W1341">
        <f t="shared" si="518"/>
        <v>0</v>
      </c>
      <c r="X1341">
        <f>IF($B$15,_xlfn.IFNA(INDEX(תמותה!$A$1:$E$121,MATCH(U1341,תמותה!$A$1:A$121,0),IF($B$11="זכר",2,4)),1),0)</f>
        <v>0</v>
      </c>
      <c r="Y1341">
        <f>IF($B$15,_xlfn.IFNA(INDEX('שיפור תמותה'!$A$1:$E$8743,MATCH(U1341&amp;V1341,'שיפור תמותה'!$C$1:$C$8743,0),IF($B$11="זכר",4,5)),1),0)</f>
        <v>0</v>
      </c>
      <c r="Z1341">
        <f>IF($B$15,_xlfn.IFNA(INDEX('שיפור תמותה'!$A$1:$E$8743,MATCH(U1341&amp;V1341-1,'שיפור תמותה'!$C$1:$C$8743,0),IF($B$11="זכר",4,5)),1),0)</f>
        <v>0</v>
      </c>
      <c r="AA1341">
        <f t="shared" si="507"/>
        <v>0</v>
      </c>
      <c r="AB1341">
        <f t="shared" si="519"/>
        <v>0</v>
      </c>
      <c r="AC1341">
        <f>IF($B$15,_xlfn.IFNA(INDEX(תמותה!$A$1:$E$121,MATCH(U1341,תמותה!$A$1:A$121,0),IF($B$11="זכר",3,5)),1),0)</f>
        <v>0</v>
      </c>
      <c r="AD1341">
        <f t="shared" si="508"/>
        <v>0</v>
      </c>
      <c r="AE1341">
        <f t="shared" si="509"/>
        <v>0</v>
      </c>
      <c r="AF1341">
        <f t="shared" si="520"/>
        <v>0</v>
      </c>
      <c r="AG1341">
        <f t="shared" si="521"/>
        <v>0</v>
      </c>
      <c r="AH1341">
        <f t="shared" si="522"/>
        <v>0</v>
      </c>
      <c r="AI1341">
        <f t="shared" si="523"/>
        <v>0</v>
      </c>
      <c r="AJ1341">
        <f t="shared" si="524"/>
        <v>0</v>
      </c>
    </row>
    <row r="1342" spans="5:36" x14ac:dyDescent="0.2">
      <c r="E1342">
        <f t="shared" si="510"/>
        <v>0</v>
      </c>
      <c r="F1342">
        <f t="shared" si="500"/>
        <v>0</v>
      </c>
      <c r="G1342">
        <f t="shared" si="501"/>
        <v>0</v>
      </c>
      <c r="H1342">
        <f t="shared" si="502"/>
        <v>0</v>
      </c>
      <c r="I1342">
        <f t="shared" si="511"/>
        <v>0</v>
      </c>
      <c r="J1342">
        <f t="shared" si="512"/>
        <v>0</v>
      </c>
      <c r="K1342">
        <f t="shared" si="513"/>
        <v>0</v>
      </c>
      <c r="L1342">
        <f t="shared" si="514"/>
        <v>0</v>
      </c>
      <c r="M1342">
        <f t="shared" si="515"/>
        <v>0</v>
      </c>
      <c r="N1342">
        <f t="shared" si="516"/>
        <v>0</v>
      </c>
      <c r="O1342">
        <f>IF($B$14,_xlfn.IFNA(INDEX(תמותה!$A$1:$E$121,MATCH(F1342,תמותה!$A$1:A$121,0),IF($B$9="זכר",2,4)),1),0)</f>
        <v>0</v>
      </c>
      <c r="P1342">
        <f>IF($B$14,_xlfn.IFNA(INDEX('שיפור תמותה'!$A$1:$E$8743,MATCH(F1342&amp;G1342,'שיפור תמותה'!$C$1:$C$8743,0),IF($B$9="זכר",4,5)),1),0)</f>
        <v>0</v>
      </c>
      <c r="Q1342">
        <f>IF($B$14,_xlfn.IFNA(INDEX('שיפור תמותה'!$A$1:$E$8743,MATCH(F1342&amp;G1342-1,'שיפור תמותה'!$C$1:$C$8743,0),IF($B$9="זכר",4,5)),1),0)</f>
        <v>0</v>
      </c>
      <c r="R1342">
        <f t="shared" si="503"/>
        <v>0</v>
      </c>
      <c r="S1342">
        <f t="shared" si="504"/>
        <v>0</v>
      </c>
      <c r="T1342">
        <f t="shared" si="517"/>
        <v>0</v>
      </c>
      <c r="U1342">
        <f t="shared" si="505"/>
        <v>0</v>
      </c>
      <c r="V1342">
        <f t="shared" si="506"/>
        <v>0</v>
      </c>
      <c r="W1342">
        <f t="shared" si="518"/>
        <v>0</v>
      </c>
      <c r="X1342">
        <f>IF($B$15,_xlfn.IFNA(INDEX(תמותה!$A$1:$E$121,MATCH(U1342,תמותה!$A$1:A$121,0),IF($B$11="זכר",2,4)),1),0)</f>
        <v>0</v>
      </c>
      <c r="Y1342">
        <f>IF($B$15,_xlfn.IFNA(INDEX('שיפור תמותה'!$A$1:$E$8743,MATCH(U1342&amp;V1342,'שיפור תמותה'!$C$1:$C$8743,0),IF($B$11="זכר",4,5)),1),0)</f>
        <v>0</v>
      </c>
      <c r="Z1342">
        <f>IF($B$15,_xlfn.IFNA(INDEX('שיפור תמותה'!$A$1:$E$8743,MATCH(U1342&amp;V1342-1,'שיפור תמותה'!$C$1:$C$8743,0),IF($B$11="זכר",4,5)),1),0)</f>
        <v>0</v>
      </c>
      <c r="AA1342">
        <f t="shared" si="507"/>
        <v>0</v>
      </c>
      <c r="AB1342">
        <f t="shared" si="519"/>
        <v>0</v>
      </c>
      <c r="AC1342">
        <f>IF($B$15,_xlfn.IFNA(INDEX(תמותה!$A$1:$E$121,MATCH(U1342,תמותה!$A$1:A$121,0),IF($B$11="זכר",3,5)),1),0)</f>
        <v>0</v>
      </c>
      <c r="AD1342">
        <f t="shared" si="508"/>
        <v>0</v>
      </c>
      <c r="AE1342">
        <f t="shared" si="509"/>
        <v>0</v>
      </c>
      <c r="AF1342">
        <f t="shared" si="520"/>
        <v>0</v>
      </c>
      <c r="AG1342">
        <f t="shared" si="521"/>
        <v>0</v>
      </c>
      <c r="AH1342">
        <f t="shared" si="522"/>
        <v>0</v>
      </c>
      <c r="AI1342">
        <f t="shared" si="523"/>
        <v>0</v>
      </c>
      <c r="AJ1342">
        <f t="shared" si="524"/>
        <v>0</v>
      </c>
    </row>
    <row r="1343" spans="5:36" x14ac:dyDescent="0.2">
      <c r="E1343">
        <f t="shared" si="510"/>
        <v>0</v>
      </c>
      <c r="F1343">
        <f t="shared" si="500"/>
        <v>0</v>
      </c>
      <c r="G1343">
        <f t="shared" si="501"/>
        <v>0</v>
      </c>
      <c r="H1343">
        <f t="shared" si="502"/>
        <v>0</v>
      </c>
      <c r="I1343">
        <f t="shared" si="511"/>
        <v>0</v>
      </c>
      <c r="J1343">
        <f t="shared" si="512"/>
        <v>0</v>
      </c>
      <c r="K1343">
        <f t="shared" si="513"/>
        <v>0</v>
      </c>
      <c r="L1343">
        <f t="shared" si="514"/>
        <v>0</v>
      </c>
      <c r="M1343">
        <f t="shared" si="515"/>
        <v>0</v>
      </c>
      <c r="N1343">
        <f t="shared" si="516"/>
        <v>0</v>
      </c>
      <c r="O1343">
        <f>IF($B$14,_xlfn.IFNA(INDEX(תמותה!$A$1:$E$121,MATCH(F1343,תמותה!$A$1:A$121,0),IF($B$9="זכר",2,4)),1),0)</f>
        <v>0</v>
      </c>
      <c r="P1343">
        <f>IF($B$14,_xlfn.IFNA(INDEX('שיפור תמותה'!$A$1:$E$8743,MATCH(F1343&amp;G1343,'שיפור תמותה'!$C$1:$C$8743,0),IF($B$9="זכר",4,5)),1),0)</f>
        <v>0</v>
      </c>
      <c r="Q1343">
        <f>IF($B$14,_xlfn.IFNA(INDEX('שיפור תמותה'!$A$1:$E$8743,MATCH(F1343&amp;G1343-1,'שיפור תמותה'!$C$1:$C$8743,0),IF($B$9="זכר",4,5)),1),0)</f>
        <v>0</v>
      </c>
      <c r="R1343">
        <f t="shared" si="503"/>
        <v>0</v>
      </c>
      <c r="S1343">
        <f t="shared" si="504"/>
        <v>0</v>
      </c>
      <c r="T1343">
        <f t="shared" si="517"/>
        <v>0</v>
      </c>
      <c r="U1343">
        <f t="shared" si="505"/>
        <v>0</v>
      </c>
      <c r="V1343">
        <f t="shared" si="506"/>
        <v>0</v>
      </c>
      <c r="W1343">
        <f t="shared" si="518"/>
        <v>0</v>
      </c>
      <c r="X1343">
        <f>IF($B$15,_xlfn.IFNA(INDEX(תמותה!$A$1:$E$121,MATCH(U1343,תמותה!$A$1:A$121,0),IF($B$11="זכר",2,4)),1),0)</f>
        <v>0</v>
      </c>
      <c r="Y1343">
        <f>IF($B$15,_xlfn.IFNA(INDEX('שיפור תמותה'!$A$1:$E$8743,MATCH(U1343&amp;V1343,'שיפור תמותה'!$C$1:$C$8743,0),IF($B$11="זכר",4,5)),1),0)</f>
        <v>0</v>
      </c>
      <c r="Z1343">
        <f>IF($B$15,_xlfn.IFNA(INDEX('שיפור תמותה'!$A$1:$E$8743,MATCH(U1343&amp;V1343-1,'שיפור תמותה'!$C$1:$C$8743,0),IF($B$11="זכר",4,5)),1),0)</f>
        <v>0</v>
      </c>
      <c r="AA1343">
        <f t="shared" si="507"/>
        <v>0</v>
      </c>
      <c r="AB1343">
        <f t="shared" si="519"/>
        <v>0</v>
      </c>
      <c r="AC1343">
        <f>IF($B$15,_xlfn.IFNA(INDEX(תמותה!$A$1:$E$121,MATCH(U1343,תמותה!$A$1:A$121,0),IF($B$11="זכר",3,5)),1),0)</f>
        <v>0</v>
      </c>
      <c r="AD1343">
        <f t="shared" si="508"/>
        <v>0</v>
      </c>
      <c r="AE1343">
        <f t="shared" si="509"/>
        <v>0</v>
      </c>
      <c r="AF1343">
        <f t="shared" si="520"/>
        <v>0</v>
      </c>
      <c r="AG1343">
        <f t="shared" si="521"/>
        <v>0</v>
      </c>
      <c r="AH1343">
        <f t="shared" si="522"/>
        <v>0</v>
      </c>
      <c r="AI1343">
        <f t="shared" si="523"/>
        <v>0</v>
      </c>
      <c r="AJ1343">
        <f t="shared" si="524"/>
        <v>0</v>
      </c>
    </row>
    <row r="1344" spans="5:36" x14ac:dyDescent="0.2">
      <c r="E1344">
        <f t="shared" si="510"/>
        <v>0</v>
      </c>
      <c r="F1344">
        <f t="shared" si="500"/>
        <v>0</v>
      </c>
      <c r="G1344">
        <f t="shared" si="501"/>
        <v>0</v>
      </c>
      <c r="H1344">
        <f t="shared" si="502"/>
        <v>0</v>
      </c>
      <c r="I1344">
        <f t="shared" si="511"/>
        <v>0</v>
      </c>
      <c r="J1344">
        <f t="shared" si="512"/>
        <v>0</v>
      </c>
      <c r="K1344">
        <f t="shared" si="513"/>
        <v>0</v>
      </c>
      <c r="L1344">
        <f t="shared" si="514"/>
        <v>0</v>
      </c>
      <c r="M1344">
        <f t="shared" si="515"/>
        <v>0</v>
      </c>
      <c r="N1344">
        <f t="shared" si="516"/>
        <v>0</v>
      </c>
      <c r="O1344">
        <f>IF($B$14,_xlfn.IFNA(INDEX(תמותה!$A$1:$E$121,MATCH(F1344,תמותה!$A$1:A$121,0),IF($B$9="זכר",2,4)),1),0)</f>
        <v>0</v>
      </c>
      <c r="P1344">
        <f>IF($B$14,_xlfn.IFNA(INDEX('שיפור תמותה'!$A$1:$E$8743,MATCH(F1344&amp;G1344,'שיפור תמותה'!$C$1:$C$8743,0),IF($B$9="זכר",4,5)),1),0)</f>
        <v>0</v>
      </c>
      <c r="Q1344">
        <f>IF($B$14,_xlfn.IFNA(INDEX('שיפור תמותה'!$A$1:$E$8743,MATCH(F1344&amp;G1344-1,'שיפור תמותה'!$C$1:$C$8743,0),IF($B$9="זכר",4,5)),1),0)</f>
        <v>0</v>
      </c>
      <c r="R1344">
        <f t="shared" si="503"/>
        <v>0</v>
      </c>
      <c r="S1344">
        <f t="shared" si="504"/>
        <v>0</v>
      </c>
      <c r="T1344">
        <f t="shared" si="517"/>
        <v>0</v>
      </c>
      <c r="U1344">
        <f t="shared" si="505"/>
        <v>0</v>
      </c>
      <c r="V1344">
        <f t="shared" si="506"/>
        <v>0</v>
      </c>
      <c r="W1344">
        <f t="shared" si="518"/>
        <v>0</v>
      </c>
      <c r="X1344">
        <f>IF($B$15,_xlfn.IFNA(INDEX(תמותה!$A$1:$E$121,MATCH(U1344,תמותה!$A$1:A$121,0),IF($B$11="זכר",2,4)),1),0)</f>
        <v>0</v>
      </c>
      <c r="Y1344">
        <f>IF($B$15,_xlfn.IFNA(INDEX('שיפור תמותה'!$A$1:$E$8743,MATCH(U1344&amp;V1344,'שיפור תמותה'!$C$1:$C$8743,0),IF($B$11="זכר",4,5)),1),0)</f>
        <v>0</v>
      </c>
      <c r="Z1344">
        <f>IF($B$15,_xlfn.IFNA(INDEX('שיפור תמותה'!$A$1:$E$8743,MATCH(U1344&amp;V1344-1,'שיפור תמותה'!$C$1:$C$8743,0),IF($B$11="זכר",4,5)),1),0)</f>
        <v>0</v>
      </c>
      <c r="AA1344">
        <f t="shared" si="507"/>
        <v>0</v>
      </c>
      <c r="AB1344">
        <f t="shared" si="519"/>
        <v>0</v>
      </c>
      <c r="AC1344">
        <f>IF($B$15,_xlfn.IFNA(INDEX(תמותה!$A$1:$E$121,MATCH(U1344,תמותה!$A$1:A$121,0),IF($B$11="זכר",3,5)),1),0)</f>
        <v>0</v>
      </c>
      <c r="AD1344">
        <f t="shared" si="508"/>
        <v>0</v>
      </c>
      <c r="AE1344">
        <f t="shared" si="509"/>
        <v>0</v>
      </c>
      <c r="AF1344">
        <f t="shared" si="520"/>
        <v>0</v>
      </c>
      <c r="AG1344">
        <f t="shared" si="521"/>
        <v>0</v>
      </c>
      <c r="AH1344">
        <f t="shared" si="522"/>
        <v>0</v>
      </c>
      <c r="AI1344">
        <f t="shared" si="523"/>
        <v>0</v>
      </c>
      <c r="AJ1344">
        <f t="shared" si="524"/>
        <v>0</v>
      </c>
    </row>
    <row r="1345" spans="5:36" x14ac:dyDescent="0.2">
      <c r="E1345">
        <f t="shared" si="510"/>
        <v>0</v>
      </c>
      <c r="F1345">
        <f t="shared" si="500"/>
        <v>0</v>
      </c>
      <c r="G1345">
        <f t="shared" si="501"/>
        <v>0</v>
      </c>
      <c r="H1345">
        <f t="shared" si="502"/>
        <v>0</v>
      </c>
      <c r="I1345">
        <f t="shared" si="511"/>
        <v>0</v>
      </c>
      <c r="J1345">
        <f t="shared" si="512"/>
        <v>0</v>
      </c>
      <c r="K1345">
        <f t="shared" si="513"/>
        <v>0</v>
      </c>
      <c r="L1345">
        <f t="shared" si="514"/>
        <v>0</v>
      </c>
      <c r="M1345">
        <f t="shared" si="515"/>
        <v>0</v>
      </c>
      <c r="N1345">
        <f t="shared" si="516"/>
        <v>0</v>
      </c>
      <c r="O1345">
        <f>IF($B$14,_xlfn.IFNA(INDEX(תמותה!$A$1:$E$121,MATCH(F1345,תמותה!$A$1:A$121,0),IF($B$9="זכר",2,4)),1),0)</f>
        <v>0</v>
      </c>
      <c r="P1345">
        <f>IF($B$14,_xlfn.IFNA(INDEX('שיפור תמותה'!$A$1:$E$8743,MATCH(F1345&amp;G1345,'שיפור תמותה'!$C$1:$C$8743,0),IF($B$9="זכר",4,5)),1),0)</f>
        <v>0</v>
      </c>
      <c r="Q1345">
        <f>IF($B$14,_xlfn.IFNA(INDEX('שיפור תמותה'!$A$1:$E$8743,MATCH(F1345&amp;G1345-1,'שיפור תמותה'!$C$1:$C$8743,0),IF($B$9="זכר",4,5)),1),0)</f>
        <v>0</v>
      </c>
      <c r="R1345">
        <f t="shared" si="503"/>
        <v>0</v>
      </c>
      <c r="S1345">
        <f t="shared" si="504"/>
        <v>0</v>
      </c>
      <c r="T1345">
        <f t="shared" si="517"/>
        <v>0</v>
      </c>
      <c r="U1345">
        <f t="shared" si="505"/>
        <v>0</v>
      </c>
      <c r="V1345">
        <f t="shared" si="506"/>
        <v>0</v>
      </c>
      <c r="W1345">
        <f t="shared" si="518"/>
        <v>0</v>
      </c>
      <c r="X1345">
        <f>IF($B$15,_xlfn.IFNA(INDEX(תמותה!$A$1:$E$121,MATCH(U1345,תמותה!$A$1:A$121,0),IF($B$11="זכר",2,4)),1),0)</f>
        <v>0</v>
      </c>
      <c r="Y1345">
        <f>IF($B$15,_xlfn.IFNA(INDEX('שיפור תמותה'!$A$1:$E$8743,MATCH(U1345&amp;V1345,'שיפור תמותה'!$C$1:$C$8743,0),IF($B$11="זכר",4,5)),1),0)</f>
        <v>0</v>
      </c>
      <c r="Z1345">
        <f>IF($B$15,_xlfn.IFNA(INDEX('שיפור תמותה'!$A$1:$E$8743,MATCH(U1345&amp;V1345-1,'שיפור תמותה'!$C$1:$C$8743,0),IF($B$11="זכר",4,5)),1),0)</f>
        <v>0</v>
      </c>
      <c r="AA1345">
        <f t="shared" si="507"/>
        <v>0</v>
      </c>
      <c r="AB1345">
        <f t="shared" si="519"/>
        <v>0</v>
      </c>
      <c r="AC1345">
        <f>IF($B$15,_xlfn.IFNA(INDEX(תמותה!$A$1:$E$121,MATCH(U1345,תמותה!$A$1:A$121,0),IF($B$11="זכר",3,5)),1),0)</f>
        <v>0</v>
      </c>
      <c r="AD1345">
        <f t="shared" si="508"/>
        <v>0</v>
      </c>
      <c r="AE1345">
        <f t="shared" si="509"/>
        <v>0</v>
      </c>
      <c r="AF1345">
        <f t="shared" si="520"/>
        <v>0</v>
      </c>
      <c r="AG1345">
        <f t="shared" si="521"/>
        <v>0</v>
      </c>
      <c r="AH1345">
        <f t="shared" si="522"/>
        <v>0</v>
      </c>
      <c r="AI1345">
        <f t="shared" si="523"/>
        <v>0</v>
      </c>
      <c r="AJ1345">
        <f t="shared" si="524"/>
        <v>0</v>
      </c>
    </row>
    <row r="1346" spans="5:36" x14ac:dyDescent="0.2">
      <c r="E1346">
        <f t="shared" si="510"/>
        <v>0</v>
      </c>
      <c r="F1346">
        <f t="shared" si="500"/>
        <v>0</v>
      </c>
      <c r="G1346">
        <f t="shared" si="501"/>
        <v>0</v>
      </c>
      <c r="H1346">
        <f t="shared" si="502"/>
        <v>0</v>
      </c>
      <c r="I1346">
        <f t="shared" si="511"/>
        <v>0</v>
      </c>
      <c r="J1346">
        <f t="shared" si="512"/>
        <v>0</v>
      </c>
      <c r="K1346">
        <f t="shared" si="513"/>
        <v>0</v>
      </c>
      <c r="L1346">
        <f t="shared" si="514"/>
        <v>0</v>
      </c>
      <c r="M1346">
        <f t="shared" si="515"/>
        <v>0</v>
      </c>
      <c r="N1346">
        <f t="shared" si="516"/>
        <v>0</v>
      </c>
      <c r="O1346">
        <f>IF($B$14,_xlfn.IFNA(INDEX(תמותה!$A$1:$E$121,MATCH(F1346,תמותה!$A$1:A$121,0),IF($B$9="זכר",2,4)),1),0)</f>
        <v>0</v>
      </c>
      <c r="P1346">
        <f>IF($B$14,_xlfn.IFNA(INDEX('שיפור תמותה'!$A$1:$E$8743,MATCH(F1346&amp;G1346,'שיפור תמותה'!$C$1:$C$8743,0),IF($B$9="זכר",4,5)),1),0)</f>
        <v>0</v>
      </c>
      <c r="Q1346">
        <f>IF($B$14,_xlfn.IFNA(INDEX('שיפור תמותה'!$A$1:$E$8743,MATCH(F1346&amp;G1346-1,'שיפור תמותה'!$C$1:$C$8743,0),IF($B$9="זכר",4,5)),1),0)</f>
        <v>0</v>
      </c>
      <c r="R1346">
        <f t="shared" si="503"/>
        <v>0</v>
      </c>
      <c r="S1346">
        <f t="shared" si="504"/>
        <v>0</v>
      </c>
      <c r="T1346">
        <f t="shared" si="517"/>
        <v>0</v>
      </c>
      <c r="U1346">
        <f t="shared" si="505"/>
        <v>0</v>
      </c>
      <c r="V1346">
        <f t="shared" si="506"/>
        <v>0</v>
      </c>
      <c r="W1346">
        <f t="shared" si="518"/>
        <v>0</v>
      </c>
      <c r="X1346">
        <f>IF($B$15,_xlfn.IFNA(INDEX(תמותה!$A$1:$E$121,MATCH(U1346,תמותה!$A$1:A$121,0),IF($B$11="זכר",2,4)),1),0)</f>
        <v>0</v>
      </c>
      <c r="Y1346">
        <f>IF($B$15,_xlfn.IFNA(INDEX('שיפור תמותה'!$A$1:$E$8743,MATCH(U1346&amp;V1346,'שיפור תמותה'!$C$1:$C$8743,0),IF($B$11="זכר",4,5)),1),0)</f>
        <v>0</v>
      </c>
      <c r="Z1346">
        <f>IF($B$15,_xlfn.IFNA(INDEX('שיפור תמותה'!$A$1:$E$8743,MATCH(U1346&amp;V1346-1,'שיפור תמותה'!$C$1:$C$8743,0),IF($B$11="זכר",4,5)),1),0)</f>
        <v>0</v>
      </c>
      <c r="AA1346">
        <f t="shared" si="507"/>
        <v>0</v>
      </c>
      <c r="AB1346">
        <f t="shared" si="519"/>
        <v>0</v>
      </c>
      <c r="AC1346">
        <f>IF($B$15,_xlfn.IFNA(INDEX(תמותה!$A$1:$E$121,MATCH(U1346,תמותה!$A$1:A$121,0),IF($B$11="זכר",3,5)),1),0)</f>
        <v>0</v>
      </c>
      <c r="AD1346">
        <f t="shared" si="508"/>
        <v>0</v>
      </c>
      <c r="AE1346">
        <f t="shared" si="509"/>
        <v>0</v>
      </c>
      <c r="AF1346">
        <f t="shared" si="520"/>
        <v>0</v>
      </c>
      <c r="AG1346">
        <f t="shared" si="521"/>
        <v>0</v>
      </c>
      <c r="AH1346">
        <f t="shared" si="522"/>
        <v>0</v>
      </c>
      <c r="AI1346">
        <f t="shared" si="523"/>
        <v>0</v>
      </c>
      <c r="AJ1346">
        <f t="shared" si="524"/>
        <v>0</v>
      </c>
    </row>
    <row r="1347" spans="5:36" x14ac:dyDescent="0.2">
      <c r="E1347">
        <f t="shared" si="510"/>
        <v>0</v>
      </c>
      <c r="F1347">
        <f t="shared" ref="F1347:F1410" si="525">IF($B$14,ROUNDDOWN(E1347/12,0),0)</f>
        <v>0</v>
      </c>
      <c r="G1347">
        <f t="shared" ref="G1347:G1410" si="526">IF($B$14,ROUNDDOWN(($B$7+E1347)/12,0),0)</f>
        <v>0</v>
      </c>
      <c r="H1347">
        <f t="shared" ref="H1347:H1410" si="527">IF($B$14,(1+$B$2)^((E1347-$E$2+1)/12),0)</f>
        <v>0</v>
      </c>
      <c r="I1347">
        <f t="shared" si="511"/>
        <v>0</v>
      </c>
      <c r="J1347">
        <f t="shared" si="512"/>
        <v>0</v>
      </c>
      <c r="K1347">
        <f t="shared" si="513"/>
        <v>0</v>
      </c>
      <c r="L1347">
        <f t="shared" si="514"/>
        <v>0</v>
      </c>
      <c r="M1347">
        <f t="shared" si="515"/>
        <v>0</v>
      </c>
      <c r="N1347">
        <f t="shared" si="516"/>
        <v>0</v>
      </c>
      <c r="O1347">
        <f>IF($B$14,_xlfn.IFNA(INDEX(תמותה!$A$1:$E$121,MATCH(F1347,תמותה!$A$1:A$121,0),IF($B$9="זכר",2,4)),1),0)</f>
        <v>0</v>
      </c>
      <c r="P1347">
        <f>IF($B$14,_xlfn.IFNA(INDEX('שיפור תמותה'!$A$1:$E$8743,MATCH(F1347&amp;G1347,'שיפור תמותה'!$C$1:$C$8743,0),IF($B$9="זכר",4,5)),1),0)</f>
        <v>0</v>
      </c>
      <c r="Q1347">
        <f>IF($B$14,_xlfn.IFNA(INDEX('שיפור תמותה'!$A$1:$E$8743,MATCH(F1347&amp;G1347-1,'שיפור תמותה'!$C$1:$C$8743,0),IF($B$9="זכר",4,5)),1),0)</f>
        <v>0</v>
      </c>
      <c r="R1347">
        <f t="shared" ref="R1347:R1410" si="528">IF($B$14,AVERAGE(P1347:Q1347),0)</f>
        <v>0</v>
      </c>
      <c r="S1347">
        <f t="shared" ref="S1347:S1410" si="529">IF($B$14,IF(E1347&lt;$B$12,(1-(1-O1347)^(1/12))*R1347,1),0)</f>
        <v>0</v>
      </c>
      <c r="T1347">
        <f t="shared" si="517"/>
        <v>0</v>
      </c>
      <c r="U1347">
        <f t="shared" ref="U1347:U1410" si="530">IF($B$15,ROUNDDOWN(T1347/12,0),0)</f>
        <v>0</v>
      </c>
      <c r="V1347">
        <f t="shared" ref="V1347:V1410" si="531">IF($B$15,ROUNDDOWN(($B$8+T1347)/12,0),0)</f>
        <v>0</v>
      </c>
      <c r="W1347">
        <f t="shared" si="518"/>
        <v>0</v>
      </c>
      <c r="X1347">
        <f>IF($B$15,_xlfn.IFNA(INDEX(תמותה!$A$1:$E$121,MATCH(U1347,תמותה!$A$1:A$121,0),IF($B$11="זכר",2,4)),1),0)</f>
        <v>0</v>
      </c>
      <c r="Y1347">
        <f>IF($B$15,_xlfn.IFNA(INDEX('שיפור תמותה'!$A$1:$E$8743,MATCH(U1347&amp;V1347,'שיפור תמותה'!$C$1:$C$8743,0),IF($B$11="זכר",4,5)),1),0)</f>
        <v>0</v>
      </c>
      <c r="Z1347">
        <f>IF($B$15,_xlfn.IFNA(INDEX('שיפור תמותה'!$A$1:$E$8743,MATCH(U1347&amp;V1347-1,'שיפור תמותה'!$C$1:$C$8743,0),IF($B$11="זכר",4,5)),1),0)</f>
        <v>0</v>
      </c>
      <c r="AA1347">
        <f t="shared" ref="AA1347:AA1410" si="532">IF($B$15,AVERAGE(Y1347:Z1347),0)</f>
        <v>0</v>
      </c>
      <c r="AB1347">
        <f t="shared" si="519"/>
        <v>0</v>
      </c>
      <c r="AC1347">
        <f>IF($B$15,_xlfn.IFNA(INDEX(תמותה!$A$1:$E$121,MATCH(U1347,תמותה!$A$1:A$121,0),IF($B$11="זכר",3,5)),1),0)</f>
        <v>0</v>
      </c>
      <c r="AD1347">
        <f t="shared" ref="AD1347:AD1410" si="533">IF($B$15,IF(T1347&lt;$B$12,(1-(1-X1347)^(1/12))*AA1347,1),0)</f>
        <v>0</v>
      </c>
      <c r="AE1347">
        <f t="shared" ref="AE1347:AE1410" si="534">IF($B$15,IF(T1347&lt;$B$12,(1-(1-AC1347)^(1/12))*AA1347,1),0)</f>
        <v>0</v>
      </c>
      <c r="AF1347">
        <f t="shared" si="520"/>
        <v>0</v>
      </c>
      <c r="AG1347">
        <f t="shared" si="521"/>
        <v>0</v>
      </c>
      <c r="AH1347">
        <f t="shared" si="522"/>
        <v>0</v>
      </c>
      <c r="AI1347">
        <f t="shared" si="523"/>
        <v>0</v>
      </c>
      <c r="AJ1347">
        <f t="shared" si="524"/>
        <v>0</v>
      </c>
    </row>
    <row r="1348" spans="5:36" x14ac:dyDescent="0.2">
      <c r="E1348">
        <f t="shared" ref="E1348:E1411" si="535">IF($B$14,E1347+1,0)</f>
        <v>0</v>
      </c>
      <c r="F1348">
        <f t="shared" si="525"/>
        <v>0</v>
      </c>
      <c r="G1348">
        <f t="shared" si="526"/>
        <v>0</v>
      </c>
      <c r="H1348">
        <f t="shared" si="527"/>
        <v>0</v>
      </c>
      <c r="I1348">
        <f t="shared" ref="I1348:I1411" si="536">IF($B$14,IF(E1348&lt;=$B$3,IF(AND((E1348-$E$2)&lt;0,E1348&lt;$B$4),I1347+1/H1348,I1347+N1347/H1348)),0)</f>
        <v>0</v>
      </c>
      <c r="J1348">
        <f t="shared" ref="J1348:J1411" si="537">IF($B$14,IF(E1348&lt;=$B$3,IF(AND((E1348-$E$2)&lt;60,E1348&lt;$B$4),J1347+1/H1348,J1347+N1347/H1348)),0)</f>
        <v>0</v>
      </c>
      <c r="K1348">
        <f t="shared" ref="K1348:K1411" si="538">IF($B$14,IF(E1348&lt;=$B$3,IF(AND((E1348-$E$2)&lt;120,E1348&lt;$B$4),K1347+1/H1348,K1347+N1347/H1348)),0)</f>
        <v>0</v>
      </c>
      <c r="L1348">
        <f t="shared" ref="L1348:L1411" si="539">IF($B$14,IF(E1348&lt;=$B$3,IF(AND((E1348-$E$2)&lt;180,E1348&lt;$B$4),L1347+1/H1348,L1347+N1347/H1348)),0)</f>
        <v>0</v>
      </c>
      <c r="M1348">
        <f t="shared" ref="M1348:M1411" si="540">IF($B$14,IF(E1348&lt;=$B$3,IF(AND((E1348-$E$2)&lt;240,E1348&lt;$B$4),M1347+1/H1348,M1347+N1347/H1348)),0)</f>
        <v>0</v>
      </c>
      <c r="N1348">
        <f t="shared" ref="N1348:N1411" si="541">IF($B$14,N1347*(1-S1348),0)</f>
        <v>0</v>
      </c>
      <c r="O1348">
        <f>IF($B$14,_xlfn.IFNA(INDEX(תמותה!$A$1:$E$121,MATCH(F1348,תמותה!$A$1:A$121,0),IF($B$9="זכר",2,4)),1),0)</f>
        <v>0</v>
      </c>
      <c r="P1348">
        <f>IF($B$14,_xlfn.IFNA(INDEX('שיפור תמותה'!$A$1:$E$8743,MATCH(F1348&amp;G1348,'שיפור תמותה'!$C$1:$C$8743,0),IF($B$9="זכר",4,5)),1),0)</f>
        <v>0</v>
      </c>
      <c r="Q1348">
        <f>IF($B$14,_xlfn.IFNA(INDEX('שיפור תמותה'!$A$1:$E$8743,MATCH(F1348&amp;G1348-1,'שיפור תמותה'!$C$1:$C$8743,0),IF($B$9="זכר",4,5)),1),0)</f>
        <v>0</v>
      </c>
      <c r="R1348">
        <f t="shared" si="528"/>
        <v>0</v>
      </c>
      <c r="S1348">
        <f t="shared" si="529"/>
        <v>0</v>
      </c>
      <c r="T1348">
        <f t="shared" ref="T1348:T1411" si="542">IF($B$15,T1347+1,0)</f>
        <v>0</v>
      </c>
      <c r="U1348">
        <f t="shared" si="530"/>
        <v>0</v>
      </c>
      <c r="V1348">
        <f t="shared" si="531"/>
        <v>0</v>
      </c>
      <c r="W1348">
        <f t="shared" ref="W1348:W1411" si="543">IF($B$15,W1347*(1-AD1348),0)</f>
        <v>0</v>
      </c>
      <c r="X1348">
        <f>IF($B$15,_xlfn.IFNA(INDEX(תמותה!$A$1:$E$121,MATCH(U1348,תמותה!$A$1:A$121,0),IF($B$11="זכר",2,4)),1),0)</f>
        <v>0</v>
      </c>
      <c r="Y1348">
        <f>IF($B$15,_xlfn.IFNA(INDEX('שיפור תמותה'!$A$1:$E$8743,MATCH(U1348&amp;V1348,'שיפור תמותה'!$C$1:$C$8743,0),IF($B$11="זכר",4,5)),1),0)</f>
        <v>0</v>
      </c>
      <c r="Z1348">
        <f>IF($B$15,_xlfn.IFNA(INDEX('שיפור תמותה'!$A$1:$E$8743,MATCH(U1348&amp;V1348-1,'שיפור תמותה'!$C$1:$C$8743,0),IF($B$11="זכר",4,5)),1),0)</f>
        <v>0</v>
      </c>
      <c r="AA1348">
        <f t="shared" si="532"/>
        <v>0</v>
      </c>
      <c r="AB1348">
        <f t="shared" ref="AB1348:AB1411" si="544">IF($B$15,AB1347*(1-AE1348)+S1348*W1348*N1347,0)</f>
        <v>0</v>
      </c>
      <c r="AC1348">
        <f>IF($B$15,_xlfn.IFNA(INDEX(תמותה!$A$1:$E$121,MATCH(U1348,תמותה!$A$1:A$121,0),IF($B$11="זכר",3,5)),1),0)</f>
        <v>0</v>
      </c>
      <c r="AD1348">
        <f t="shared" si="533"/>
        <v>0</v>
      </c>
      <c r="AE1348">
        <f t="shared" si="534"/>
        <v>0</v>
      </c>
      <c r="AF1348">
        <f t="shared" ref="AF1348:AF1411" si="545">IF($B$15,IF(E1348&lt;=$B$3,IF(AND((E1348-$E$2)&lt;0,E1348&lt;$B$4),AF1347+0/H1348,AF1347+AB1347/H1348)),0)</f>
        <v>0</v>
      </c>
      <c r="AG1348">
        <f t="shared" ref="AG1348:AG1411" si="546">IF($B$15,IF(E1348&lt;=$B$3,IF(AND((E1348-$E$2)&lt;60,E1348&lt;$B$4),AG1347+0/H1348,AG1347+AB1347/H1348)),0)</f>
        <v>0</v>
      </c>
      <c r="AH1348">
        <f t="shared" ref="AH1348:AH1411" si="547">IF($B$15,IF(E1348&lt;=$B$3,IF(AND((E1348-$E$2)&lt;120,E1348&lt;$B$4),AH1347+0/H1348,AH1347+AB1347/H1348)),0)</f>
        <v>0</v>
      </c>
      <c r="AI1348">
        <f t="shared" ref="AI1348:AI1411" si="548">IF($B$15,IF(E1348&lt;=$B$3,IF(AND((E1348-$E$2)&lt;180,E1348&lt;$B$4),AI1347+0/H1348,AI1347+AB1347/H1348)),0)</f>
        <v>0</v>
      </c>
      <c r="AJ1348">
        <f t="shared" ref="AJ1348:AJ1411" si="549">IF($B$15,IF(E1348&lt;=$B$3,IF(AND((E1348-$E$2)&lt;240,E1348&lt;$B$4),AJ1347+0/H1348,AJ1347+AB1347/H1348)),0)</f>
        <v>0</v>
      </c>
    </row>
    <row r="1349" spans="5:36" x14ac:dyDescent="0.2">
      <c r="E1349">
        <f t="shared" si="535"/>
        <v>0</v>
      </c>
      <c r="F1349">
        <f t="shared" si="525"/>
        <v>0</v>
      </c>
      <c r="G1349">
        <f t="shared" si="526"/>
        <v>0</v>
      </c>
      <c r="H1349">
        <f t="shared" si="527"/>
        <v>0</v>
      </c>
      <c r="I1349">
        <f t="shared" si="536"/>
        <v>0</v>
      </c>
      <c r="J1349">
        <f t="shared" si="537"/>
        <v>0</v>
      </c>
      <c r="K1349">
        <f t="shared" si="538"/>
        <v>0</v>
      </c>
      <c r="L1349">
        <f t="shared" si="539"/>
        <v>0</v>
      </c>
      <c r="M1349">
        <f t="shared" si="540"/>
        <v>0</v>
      </c>
      <c r="N1349">
        <f t="shared" si="541"/>
        <v>0</v>
      </c>
      <c r="O1349">
        <f>IF($B$14,_xlfn.IFNA(INDEX(תמותה!$A$1:$E$121,MATCH(F1349,תמותה!$A$1:A$121,0),IF($B$9="זכר",2,4)),1),0)</f>
        <v>0</v>
      </c>
      <c r="P1349">
        <f>IF($B$14,_xlfn.IFNA(INDEX('שיפור תמותה'!$A$1:$E$8743,MATCH(F1349&amp;G1349,'שיפור תמותה'!$C$1:$C$8743,0),IF($B$9="זכר",4,5)),1),0)</f>
        <v>0</v>
      </c>
      <c r="Q1349">
        <f>IF($B$14,_xlfn.IFNA(INDEX('שיפור תמותה'!$A$1:$E$8743,MATCH(F1349&amp;G1349-1,'שיפור תמותה'!$C$1:$C$8743,0),IF($B$9="זכר",4,5)),1),0)</f>
        <v>0</v>
      </c>
      <c r="R1349">
        <f t="shared" si="528"/>
        <v>0</v>
      </c>
      <c r="S1349">
        <f t="shared" si="529"/>
        <v>0</v>
      </c>
      <c r="T1349">
        <f t="shared" si="542"/>
        <v>0</v>
      </c>
      <c r="U1349">
        <f t="shared" si="530"/>
        <v>0</v>
      </c>
      <c r="V1349">
        <f t="shared" si="531"/>
        <v>0</v>
      </c>
      <c r="W1349">
        <f t="shared" si="543"/>
        <v>0</v>
      </c>
      <c r="X1349">
        <f>IF($B$15,_xlfn.IFNA(INDEX(תמותה!$A$1:$E$121,MATCH(U1349,תמותה!$A$1:A$121,0),IF($B$11="זכר",2,4)),1),0)</f>
        <v>0</v>
      </c>
      <c r="Y1349">
        <f>IF($B$15,_xlfn.IFNA(INDEX('שיפור תמותה'!$A$1:$E$8743,MATCH(U1349&amp;V1349,'שיפור תמותה'!$C$1:$C$8743,0),IF($B$11="זכר",4,5)),1),0)</f>
        <v>0</v>
      </c>
      <c r="Z1349">
        <f>IF($B$15,_xlfn.IFNA(INDEX('שיפור תמותה'!$A$1:$E$8743,MATCH(U1349&amp;V1349-1,'שיפור תמותה'!$C$1:$C$8743,0),IF($B$11="זכר",4,5)),1),0)</f>
        <v>0</v>
      </c>
      <c r="AA1349">
        <f t="shared" si="532"/>
        <v>0</v>
      </c>
      <c r="AB1349">
        <f t="shared" si="544"/>
        <v>0</v>
      </c>
      <c r="AC1349">
        <f>IF($B$15,_xlfn.IFNA(INDEX(תמותה!$A$1:$E$121,MATCH(U1349,תמותה!$A$1:A$121,0),IF($B$11="זכר",3,5)),1),0)</f>
        <v>0</v>
      </c>
      <c r="AD1349">
        <f t="shared" si="533"/>
        <v>0</v>
      </c>
      <c r="AE1349">
        <f t="shared" si="534"/>
        <v>0</v>
      </c>
      <c r="AF1349">
        <f t="shared" si="545"/>
        <v>0</v>
      </c>
      <c r="AG1349">
        <f t="shared" si="546"/>
        <v>0</v>
      </c>
      <c r="AH1349">
        <f t="shared" si="547"/>
        <v>0</v>
      </c>
      <c r="AI1349">
        <f t="shared" si="548"/>
        <v>0</v>
      </c>
      <c r="AJ1349">
        <f t="shared" si="549"/>
        <v>0</v>
      </c>
    </row>
    <row r="1350" spans="5:36" x14ac:dyDescent="0.2">
      <c r="E1350">
        <f t="shared" si="535"/>
        <v>0</v>
      </c>
      <c r="F1350">
        <f t="shared" si="525"/>
        <v>0</v>
      </c>
      <c r="G1350">
        <f t="shared" si="526"/>
        <v>0</v>
      </c>
      <c r="H1350">
        <f t="shared" si="527"/>
        <v>0</v>
      </c>
      <c r="I1350">
        <f t="shared" si="536"/>
        <v>0</v>
      </c>
      <c r="J1350">
        <f t="shared" si="537"/>
        <v>0</v>
      </c>
      <c r="K1350">
        <f t="shared" si="538"/>
        <v>0</v>
      </c>
      <c r="L1350">
        <f t="shared" si="539"/>
        <v>0</v>
      </c>
      <c r="M1350">
        <f t="shared" si="540"/>
        <v>0</v>
      </c>
      <c r="N1350">
        <f t="shared" si="541"/>
        <v>0</v>
      </c>
      <c r="O1350">
        <f>IF($B$14,_xlfn.IFNA(INDEX(תמותה!$A$1:$E$121,MATCH(F1350,תמותה!$A$1:A$121,0),IF($B$9="זכר",2,4)),1),0)</f>
        <v>0</v>
      </c>
      <c r="P1350">
        <f>IF($B$14,_xlfn.IFNA(INDEX('שיפור תמותה'!$A$1:$E$8743,MATCH(F1350&amp;G1350,'שיפור תמותה'!$C$1:$C$8743,0),IF($B$9="זכר",4,5)),1),0)</f>
        <v>0</v>
      </c>
      <c r="Q1350">
        <f>IF($B$14,_xlfn.IFNA(INDEX('שיפור תמותה'!$A$1:$E$8743,MATCH(F1350&amp;G1350-1,'שיפור תמותה'!$C$1:$C$8743,0),IF($B$9="זכר",4,5)),1),0)</f>
        <v>0</v>
      </c>
      <c r="R1350">
        <f t="shared" si="528"/>
        <v>0</v>
      </c>
      <c r="S1350">
        <f t="shared" si="529"/>
        <v>0</v>
      </c>
      <c r="T1350">
        <f t="shared" si="542"/>
        <v>0</v>
      </c>
      <c r="U1350">
        <f t="shared" si="530"/>
        <v>0</v>
      </c>
      <c r="V1350">
        <f t="shared" si="531"/>
        <v>0</v>
      </c>
      <c r="W1350">
        <f t="shared" si="543"/>
        <v>0</v>
      </c>
      <c r="X1350">
        <f>IF($B$15,_xlfn.IFNA(INDEX(תמותה!$A$1:$E$121,MATCH(U1350,תמותה!$A$1:A$121,0),IF($B$11="זכר",2,4)),1),0)</f>
        <v>0</v>
      </c>
      <c r="Y1350">
        <f>IF($B$15,_xlfn.IFNA(INDEX('שיפור תמותה'!$A$1:$E$8743,MATCH(U1350&amp;V1350,'שיפור תמותה'!$C$1:$C$8743,0),IF($B$11="זכר",4,5)),1),0)</f>
        <v>0</v>
      </c>
      <c r="Z1350">
        <f>IF($B$15,_xlfn.IFNA(INDEX('שיפור תמותה'!$A$1:$E$8743,MATCH(U1350&amp;V1350-1,'שיפור תמותה'!$C$1:$C$8743,0),IF($B$11="זכר",4,5)),1),0)</f>
        <v>0</v>
      </c>
      <c r="AA1350">
        <f t="shared" si="532"/>
        <v>0</v>
      </c>
      <c r="AB1350">
        <f t="shared" si="544"/>
        <v>0</v>
      </c>
      <c r="AC1350">
        <f>IF($B$15,_xlfn.IFNA(INDEX(תמותה!$A$1:$E$121,MATCH(U1350,תמותה!$A$1:A$121,0),IF($B$11="זכר",3,5)),1),0)</f>
        <v>0</v>
      </c>
      <c r="AD1350">
        <f t="shared" si="533"/>
        <v>0</v>
      </c>
      <c r="AE1350">
        <f t="shared" si="534"/>
        <v>0</v>
      </c>
      <c r="AF1350">
        <f t="shared" si="545"/>
        <v>0</v>
      </c>
      <c r="AG1350">
        <f t="shared" si="546"/>
        <v>0</v>
      </c>
      <c r="AH1350">
        <f t="shared" si="547"/>
        <v>0</v>
      </c>
      <c r="AI1350">
        <f t="shared" si="548"/>
        <v>0</v>
      </c>
      <c r="AJ1350">
        <f t="shared" si="549"/>
        <v>0</v>
      </c>
    </row>
    <row r="1351" spans="5:36" x14ac:dyDescent="0.2">
      <c r="E1351">
        <f t="shared" si="535"/>
        <v>0</v>
      </c>
      <c r="F1351">
        <f t="shared" si="525"/>
        <v>0</v>
      </c>
      <c r="G1351">
        <f t="shared" si="526"/>
        <v>0</v>
      </c>
      <c r="H1351">
        <f t="shared" si="527"/>
        <v>0</v>
      </c>
      <c r="I1351">
        <f t="shared" si="536"/>
        <v>0</v>
      </c>
      <c r="J1351">
        <f t="shared" si="537"/>
        <v>0</v>
      </c>
      <c r="K1351">
        <f t="shared" si="538"/>
        <v>0</v>
      </c>
      <c r="L1351">
        <f t="shared" si="539"/>
        <v>0</v>
      </c>
      <c r="M1351">
        <f t="shared" si="540"/>
        <v>0</v>
      </c>
      <c r="N1351">
        <f t="shared" si="541"/>
        <v>0</v>
      </c>
      <c r="O1351">
        <f>IF($B$14,_xlfn.IFNA(INDEX(תמותה!$A$1:$E$121,MATCH(F1351,תמותה!$A$1:A$121,0),IF($B$9="זכר",2,4)),1),0)</f>
        <v>0</v>
      </c>
      <c r="P1351">
        <f>IF($B$14,_xlfn.IFNA(INDEX('שיפור תמותה'!$A$1:$E$8743,MATCH(F1351&amp;G1351,'שיפור תמותה'!$C$1:$C$8743,0),IF($B$9="זכר",4,5)),1),0)</f>
        <v>0</v>
      </c>
      <c r="Q1351">
        <f>IF($B$14,_xlfn.IFNA(INDEX('שיפור תמותה'!$A$1:$E$8743,MATCH(F1351&amp;G1351-1,'שיפור תמותה'!$C$1:$C$8743,0),IF($B$9="זכר",4,5)),1),0)</f>
        <v>0</v>
      </c>
      <c r="R1351">
        <f t="shared" si="528"/>
        <v>0</v>
      </c>
      <c r="S1351">
        <f t="shared" si="529"/>
        <v>0</v>
      </c>
      <c r="T1351">
        <f t="shared" si="542"/>
        <v>0</v>
      </c>
      <c r="U1351">
        <f t="shared" si="530"/>
        <v>0</v>
      </c>
      <c r="V1351">
        <f t="shared" si="531"/>
        <v>0</v>
      </c>
      <c r="W1351">
        <f t="shared" si="543"/>
        <v>0</v>
      </c>
      <c r="X1351">
        <f>IF($B$15,_xlfn.IFNA(INDEX(תמותה!$A$1:$E$121,MATCH(U1351,תמותה!$A$1:A$121,0),IF($B$11="זכר",2,4)),1),0)</f>
        <v>0</v>
      </c>
      <c r="Y1351">
        <f>IF($B$15,_xlfn.IFNA(INDEX('שיפור תמותה'!$A$1:$E$8743,MATCH(U1351&amp;V1351,'שיפור תמותה'!$C$1:$C$8743,0),IF($B$11="זכר",4,5)),1),0)</f>
        <v>0</v>
      </c>
      <c r="Z1351">
        <f>IF($B$15,_xlfn.IFNA(INDEX('שיפור תמותה'!$A$1:$E$8743,MATCH(U1351&amp;V1351-1,'שיפור תמותה'!$C$1:$C$8743,0),IF($B$11="זכר",4,5)),1),0)</f>
        <v>0</v>
      </c>
      <c r="AA1351">
        <f t="shared" si="532"/>
        <v>0</v>
      </c>
      <c r="AB1351">
        <f t="shared" si="544"/>
        <v>0</v>
      </c>
      <c r="AC1351">
        <f>IF($B$15,_xlfn.IFNA(INDEX(תמותה!$A$1:$E$121,MATCH(U1351,תמותה!$A$1:A$121,0),IF($B$11="זכר",3,5)),1),0)</f>
        <v>0</v>
      </c>
      <c r="AD1351">
        <f t="shared" si="533"/>
        <v>0</v>
      </c>
      <c r="AE1351">
        <f t="shared" si="534"/>
        <v>0</v>
      </c>
      <c r="AF1351">
        <f t="shared" si="545"/>
        <v>0</v>
      </c>
      <c r="AG1351">
        <f t="shared" si="546"/>
        <v>0</v>
      </c>
      <c r="AH1351">
        <f t="shared" si="547"/>
        <v>0</v>
      </c>
      <c r="AI1351">
        <f t="shared" si="548"/>
        <v>0</v>
      </c>
      <c r="AJ1351">
        <f t="shared" si="549"/>
        <v>0</v>
      </c>
    </row>
    <row r="1352" spans="5:36" x14ac:dyDescent="0.2">
      <c r="E1352">
        <f t="shared" si="535"/>
        <v>0</v>
      </c>
      <c r="F1352">
        <f t="shared" si="525"/>
        <v>0</v>
      </c>
      <c r="G1352">
        <f t="shared" si="526"/>
        <v>0</v>
      </c>
      <c r="H1352">
        <f t="shared" si="527"/>
        <v>0</v>
      </c>
      <c r="I1352">
        <f t="shared" si="536"/>
        <v>0</v>
      </c>
      <c r="J1352">
        <f t="shared" si="537"/>
        <v>0</v>
      </c>
      <c r="K1352">
        <f t="shared" si="538"/>
        <v>0</v>
      </c>
      <c r="L1352">
        <f t="shared" si="539"/>
        <v>0</v>
      </c>
      <c r="M1352">
        <f t="shared" si="540"/>
        <v>0</v>
      </c>
      <c r="N1352">
        <f t="shared" si="541"/>
        <v>0</v>
      </c>
      <c r="O1352">
        <f>IF($B$14,_xlfn.IFNA(INDEX(תמותה!$A$1:$E$121,MATCH(F1352,תמותה!$A$1:A$121,0),IF($B$9="זכר",2,4)),1),0)</f>
        <v>0</v>
      </c>
      <c r="P1352">
        <f>IF($B$14,_xlfn.IFNA(INDEX('שיפור תמותה'!$A$1:$E$8743,MATCH(F1352&amp;G1352,'שיפור תמותה'!$C$1:$C$8743,0),IF($B$9="זכר",4,5)),1),0)</f>
        <v>0</v>
      </c>
      <c r="Q1352">
        <f>IF($B$14,_xlfn.IFNA(INDEX('שיפור תמותה'!$A$1:$E$8743,MATCH(F1352&amp;G1352-1,'שיפור תמותה'!$C$1:$C$8743,0),IF($B$9="זכר",4,5)),1),0)</f>
        <v>0</v>
      </c>
      <c r="R1352">
        <f t="shared" si="528"/>
        <v>0</v>
      </c>
      <c r="S1352">
        <f t="shared" si="529"/>
        <v>0</v>
      </c>
      <c r="T1352">
        <f t="shared" si="542"/>
        <v>0</v>
      </c>
      <c r="U1352">
        <f t="shared" si="530"/>
        <v>0</v>
      </c>
      <c r="V1352">
        <f t="shared" si="531"/>
        <v>0</v>
      </c>
      <c r="W1352">
        <f t="shared" si="543"/>
        <v>0</v>
      </c>
      <c r="X1352">
        <f>IF($B$15,_xlfn.IFNA(INDEX(תמותה!$A$1:$E$121,MATCH(U1352,תמותה!$A$1:A$121,0),IF($B$11="זכר",2,4)),1),0)</f>
        <v>0</v>
      </c>
      <c r="Y1352">
        <f>IF($B$15,_xlfn.IFNA(INDEX('שיפור תמותה'!$A$1:$E$8743,MATCH(U1352&amp;V1352,'שיפור תמותה'!$C$1:$C$8743,0),IF($B$11="זכר",4,5)),1),0)</f>
        <v>0</v>
      </c>
      <c r="Z1352">
        <f>IF($B$15,_xlfn.IFNA(INDEX('שיפור תמותה'!$A$1:$E$8743,MATCH(U1352&amp;V1352-1,'שיפור תמותה'!$C$1:$C$8743,0),IF($B$11="זכר",4,5)),1),0)</f>
        <v>0</v>
      </c>
      <c r="AA1352">
        <f t="shared" si="532"/>
        <v>0</v>
      </c>
      <c r="AB1352">
        <f t="shared" si="544"/>
        <v>0</v>
      </c>
      <c r="AC1352">
        <f>IF($B$15,_xlfn.IFNA(INDEX(תמותה!$A$1:$E$121,MATCH(U1352,תמותה!$A$1:A$121,0),IF($B$11="זכר",3,5)),1),0)</f>
        <v>0</v>
      </c>
      <c r="AD1352">
        <f t="shared" si="533"/>
        <v>0</v>
      </c>
      <c r="AE1352">
        <f t="shared" si="534"/>
        <v>0</v>
      </c>
      <c r="AF1352">
        <f t="shared" si="545"/>
        <v>0</v>
      </c>
      <c r="AG1352">
        <f t="shared" si="546"/>
        <v>0</v>
      </c>
      <c r="AH1352">
        <f t="shared" si="547"/>
        <v>0</v>
      </c>
      <c r="AI1352">
        <f t="shared" si="548"/>
        <v>0</v>
      </c>
      <c r="AJ1352">
        <f t="shared" si="549"/>
        <v>0</v>
      </c>
    </row>
    <row r="1353" spans="5:36" x14ac:dyDescent="0.2">
      <c r="E1353">
        <f t="shared" si="535"/>
        <v>0</v>
      </c>
      <c r="F1353">
        <f t="shared" si="525"/>
        <v>0</v>
      </c>
      <c r="G1353">
        <f t="shared" si="526"/>
        <v>0</v>
      </c>
      <c r="H1353">
        <f t="shared" si="527"/>
        <v>0</v>
      </c>
      <c r="I1353">
        <f t="shared" si="536"/>
        <v>0</v>
      </c>
      <c r="J1353">
        <f t="shared" si="537"/>
        <v>0</v>
      </c>
      <c r="K1353">
        <f t="shared" si="538"/>
        <v>0</v>
      </c>
      <c r="L1353">
        <f t="shared" si="539"/>
        <v>0</v>
      </c>
      <c r="M1353">
        <f t="shared" si="540"/>
        <v>0</v>
      </c>
      <c r="N1353">
        <f t="shared" si="541"/>
        <v>0</v>
      </c>
      <c r="O1353">
        <f>IF($B$14,_xlfn.IFNA(INDEX(תמותה!$A$1:$E$121,MATCH(F1353,תמותה!$A$1:A$121,0),IF($B$9="זכר",2,4)),1),0)</f>
        <v>0</v>
      </c>
      <c r="P1353">
        <f>IF($B$14,_xlfn.IFNA(INDEX('שיפור תמותה'!$A$1:$E$8743,MATCH(F1353&amp;G1353,'שיפור תמותה'!$C$1:$C$8743,0),IF($B$9="זכר",4,5)),1),0)</f>
        <v>0</v>
      </c>
      <c r="Q1353">
        <f>IF($B$14,_xlfn.IFNA(INDEX('שיפור תמותה'!$A$1:$E$8743,MATCH(F1353&amp;G1353-1,'שיפור תמותה'!$C$1:$C$8743,0),IF($B$9="זכר",4,5)),1),0)</f>
        <v>0</v>
      </c>
      <c r="R1353">
        <f t="shared" si="528"/>
        <v>0</v>
      </c>
      <c r="S1353">
        <f t="shared" si="529"/>
        <v>0</v>
      </c>
      <c r="T1353">
        <f t="shared" si="542"/>
        <v>0</v>
      </c>
      <c r="U1353">
        <f t="shared" si="530"/>
        <v>0</v>
      </c>
      <c r="V1353">
        <f t="shared" si="531"/>
        <v>0</v>
      </c>
      <c r="W1353">
        <f t="shared" si="543"/>
        <v>0</v>
      </c>
      <c r="X1353">
        <f>IF($B$15,_xlfn.IFNA(INDEX(תמותה!$A$1:$E$121,MATCH(U1353,תמותה!$A$1:A$121,0),IF($B$11="זכר",2,4)),1),0)</f>
        <v>0</v>
      </c>
      <c r="Y1353">
        <f>IF($B$15,_xlfn.IFNA(INDEX('שיפור תמותה'!$A$1:$E$8743,MATCH(U1353&amp;V1353,'שיפור תמותה'!$C$1:$C$8743,0),IF($B$11="זכר",4,5)),1),0)</f>
        <v>0</v>
      </c>
      <c r="Z1353">
        <f>IF($B$15,_xlfn.IFNA(INDEX('שיפור תמותה'!$A$1:$E$8743,MATCH(U1353&amp;V1353-1,'שיפור תמותה'!$C$1:$C$8743,0),IF($B$11="זכר",4,5)),1),0)</f>
        <v>0</v>
      </c>
      <c r="AA1353">
        <f t="shared" si="532"/>
        <v>0</v>
      </c>
      <c r="AB1353">
        <f t="shared" si="544"/>
        <v>0</v>
      </c>
      <c r="AC1353">
        <f>IF($B$15,_xlfn.IFNA(INDEX(תמותה!$A$1:$E$121,MATCH(U1353,תמותה!$A$1:A$121,0),IF($B$11="זכר",3,5)),1),0)</f>
        <v>0</v>
      </c>
      <c r="AD1353">
        <f t="shared" si="533"/>
        <v>0</v>
      </c>
      <c r="AE1353">
        <f t="shared" si="534"/>
        <v>0</v>
      </c>
      <c r="AF1353">
        <f t="shared" si="545"/>
        <v>0</v>
      </c>
      <c r="AG1353">
        <f t="shared" si="546"/>
        <v>0</v>
      </c>
      <c r="AH1353">
        <f t="shared" si="547"/>
        <v>0</v>
      </c>
      <c r="AI1353">
        <f t="shared" si="548"/>
        <v>0</v>
      </c>
      <c r="AJ1353">
        <f t="shared" si="549"/>
        <v>0</v>
      </c>
    </row>
    <row r="1354" spans="5:36" x14ac:dyDescent="0.2">
      <c r="E1354">
        <f t="shared" si="535"/>
        <v>0</v>
      </c>
      <c r="F1354">
        <f t="shared" si="525"/>
        <v>0</v>
      </c>
      <c r="G1354">
        <f t="shared" si="526"/>
        <v>0</v>
      </c>
      <c r="H1354">
        <f t="shared" si="527"/>
        <v>0</v>
      </c>
      <c r="I1354">
        <f t="shared" si="536"/>
        <v>0</v>
      </c>
      <c r="J1354">
        <f t="shared" si="537"/>
        <v>0</v>
      </c>
      <c r="K1354">
        <f t="shared" si="538"/>
        <v>0</v>
      </c>
      <c r="L1354">
        <f t="shared" si="539"/>
        <v>0</v>
      </c>
      <c r="M1354">
        <f t="shared" si="540"/>
        <v>0</v>
      </c>
      <c r="N1354">
        <f t="shared" si="541"/>
        <v>0</v>
      </c>
      <c r="O1354">
        <f>IF($B$14,_xlfn.IFNA(INDEX(תמותה!$A$1:$E$121,MATCH(F1354,תמותה!$A$1:A$121,0),IF($B$9="זכר",2,4)),1),0)</f>
        <v>0</v>
      </c>
      <c r="P1354">
        <f>IF($B$14,_xlfn.IFNA(INDEX('שיפור תמותה'!$A$1:$E$8743,MATCH(F1354&amp;G1354,'שיפור תמותה'!$C$1:$C$8743,0),IF($B$9="זכר",4,5)),1),0)</f>
        <v>0</v>
      </c>
      <c r="Q1354">
        <f>IF($B$14,_xlfn.IFNA(INDEX('שיפור תמותה'!$A$1:$E$8743,MATCH(F1354&amp;G1354-1,'שיפור תמותה'!$C$1:$C$8743,0),IF($B$9="זכר",4,5)),1),0)</f>
        <v>0</v>
      </c>
      <c r="R1354">
        <f t="shared" si="528"/>
        <v>0</v>
      </c>
      <c r="S1354">
        <f t="shared" si="529"/>
        <v>0</v>
      </c>
      <c r="T1354">
        <f t="shared" si="542"/>
        <v>0</v>
      </c>
      <c r="U1354">
        <f t="shared" si="530"/>
        <v>0</v>
      </c>
      <c r="V1354">
        <f t="shared" si="531"/>
        <v>0</v>
      </c>
      <c r="W1354">
        <f t="shared" si="543"/>
        <v>0</v>
      </c>
      <c r="X1354">
        <f>IF($B$15,_xlfn.IFNA(INDEX(תמותה!$A$1:$E$121,MATCH(U1354,תמותה!$A$1:A$121,0),IF($B$11="זכר",2,4)),1),0)</f>
        <v>0</v>
      </c>
      <c r="Y1354">
        <f>IF($B$15,_xlfn.IFNA(INDEX('שיפור תמותה'!$A$1:$E$8743,MATCH(U1354&amp;V1354,'שיפור תמותה'!$C$1:$C$8743,0),IF($B$11="זכר",4,5)),1),0)</f>
        <v>0</v>
      </c>
      <c r="Z1354">
        <f>IF($B$15,_xlfn.IFNA(INDEX('שיפור תמותה'!$A$1:$E$8743,MATCH(U1354&amp;V1354-1,'שיפור תמותה'!$C$1:$C$8743,0),IF($B$11="זכר",4,5)),1),0)</f>
        <v>0</v>
      </c>
      <c r="AA1354">
        <f t="shared" si="532"/>
        <v>0</v>
      </c>
      <c r="AB1354">
        <f t="shared" si="544"/>
        <v>0</v>
      </c>
      <c r="AC1354">
        <f>IF($B$15,_xlfn.IFNA(INDEX(תמותה!$A$1:$E$121,MATCH(U1354,תמותה!$A$1:A$121,0),IF($B$11="זכר",3,5)),1),0)</f>
        <v>0</v>
      </c>
      <c r="AD1354">
        <f t="shared" si="533"/>
        <v>0</v>
      </c>
      <c r="AE1354">
        <f t="shared" si="534"/>
        <v>0</v>
      </c>
      <c r="AF1354">
        <f t="shared" si="545"/>
        <v>0</v>
      </c>
      <c r="AG1354">
        <f t="shared" si="546"/>
        <v>0</v>
      </c>
      <c r="AH1354">
        <f t="shared" si="547"/>
        <v>0</v>
      </c>
      <c r="AI1354">
        <f t="shared" si="548"/>
        <v>0</v>
      </c>
      <c r="AJ1354">
        <f t="shared" si="549"/>
        <v>0</v>
      </c>
    </row>
    <row r="1355" spans="5:36" x14ac:dyDescent="0.2">
      <c r="E1355">
        <f t="shared" si="535"/>
        <v>0</v>
      </c>
      <c r="F1355">
        <f t="shared" si="525"/>
        <v>0</v>
      </c>
      <c r="G1355">
        <f t="shared" si="526"/>
        <v>0</v>
      </c>
      <c r="H1355">
        <f t="shared" si="527"/>
        <v>0</v>
      </c>
      <c r="I1355">
        <f t="shared" si="536"/>
        <v>0</v>
      </c>
      <c r="J1355">
        <f t="shared" si="537"/>
        <v>0</v>
      </c>
      <c r="K1355">
        <f t="shared" si="538"/>
        <v>0</v>
      </c>
      <c r="L1355">
        <f t="shared" si="539"/>
        <v>0</v>
      </c>
      <c r="M1355">
        <f t="shared" si="540"/>
        <v>0</v>
      </c>
      <c r="N1355">
        <f t="shared" si="541"/>
        <v>0</v>
      </c>
      <c r="O1355">
        <f>IF($B$14,_xlfn.IFNA(INDEX(תמותה!$A$1:$E$121,MATCH(F1355,תמותה!$A$1:A$121,0),IF($B$9="זכר",2,4)),1),0)</f>
        <v>0</v>
      </c>
      <c r="P1355">
        <f>IF($B$14,_xlfn.IFNA(INDEX('שיפור תמותה'!$A$1:$E$8743,MATCH(F1355&amp;G1355,'שיפור תמותה'!$C$1:$C$8743,0),IF($B$9="זכר",4,5)),1),0)</f>
        <v>0</v>
      </c>
      <c r="Q1355">
        <f>IF($B$14,_xlfn.IFNA(INDEX('שיפור תמותה'!$A$1:$E$8743,MATCH(F1355&amp;G1355-1,'שיפור תמותה'!$C$1:$C$8743,0),IF($B$9="זכר",4,5)),1),0)</f>
        <v>0</v>
      </c>
      <c r="R1355">
        <f t="shared" si="528"/>
        <v>0</v>
      </c>
      <c r="S1355">
        <f t="shared" si="529"/>
        <v>0</v>
      </c>
      <c r="T1355">
        <f t="shared" si="542"/>
        <v>0</v>
      </c>
      <c r="U1355">
        <f t="shared" si="530"/>
        <v>0</v>
      </c>
      <c r="V1355">
        <f t="shared" si="531"/>
        <v>0</v>
      </c>
      <c r="W1355">
        <f t="shared" si="543"/>
        <v>0</v>
      </c>
      <c r="X1355">
        <f>IF($B$15,_xlfn.IFNA(INDEX(תמותה!$A$1:$E$121,MATCH(U1355,תמותה!$A$1:A$121,0),IF($B$11="זכר",2,4)),1),0)</f>
        <v>0</v>
      </c>
      <c r="Y1355">
        <f>IF($B$15,_xlfn.IFNA(INDEX('שיפור תמותה'!$A$1:$E$8743,MATCH(U1355&amp;V1355,'שיפור תמותה'!$C$1:$C$8743,0),IF($B$11="זכר",4,5)),1),0)</f>
        <v>0</v>
      </c>
      <c r="Z1355">
        <f>IF($B$15,_xlfn.IFNA(INDEX('שיפור תמותה'!$A$1:$E$8743,MATCH(U1355&amp;V1355-1,'שיפור תמותה'!$C$1:$C$8743,0),IF($B$11="זכר",4,5)),1),0)</f>
        <v>0</v>
      </c>
      <c r="AA1355">
        <f t="shared" si="532"/>
        <v>0</v>
      </c>
      <c r="AB1355">
        <f t="shared" si="544"/>
        <v>0</v>
      </c>
      <c r="AC1355">
        <f>IF($B$15,_xlfn.IFNA(INDEX(תמותה!$A$1:$E$121,MATCH(U1355,תמותה!$A$1:A$121,0),IF($B$11="זכר",3,5)),1),0)</f>
        <v>0</v>
      </c>
      <c r="AD1355">
        <f t="shared" si="533"/>
        <v>0</v>
      </c>
      <c r="AE1355">
        <f t="shared" si="534"/>
        <v>0</v>
      </c>
      <c r="AF1355">
        <f t="shared" si="545"/>
        <v>0</v>
      </c>
      <c r="AG1355">
        <f t="shared" si="546"/>
        <v>0</v>
      </c>
      <c r="AH1355">
        <f t="shared" si="547"/>
        <v>0</v>
      </c>
      <c r="AI1355">
        <f t="shared" si="548"/>
        <v>0</v>
      </c>
      <c r="AJ1355">
        <f t="shared" si="549"/>
        <v>0</v>
      </c>
    </row>
    <row r="1356" spans="5:36" x14ac:dyDescent="0.2">
      <c r="E1356">
        <f t="shared" si="535"/>
        <v>0</v>
      </c>
      <c r="F1356">
        <f t="shared" si="525"/>
        <v>0</v>
      </c>
      <c r="G1356">
        <f t="shared" si="526"/>
        <v>0</v>
      </c>
      <c r="H1356">
        <f t="shared" si="527"/>
        <v>0</v>
      </c>
      <c r="I1356">
        <f t="shared" si="536"/>
        <v>0</v>
      </c>
      <c r="J1356">
        <f t="shared" si="537"/>
        <v>0</v>
      </c>
      <c r="K1356">
        <f t="shared" si="538"/>
        <v>0</v>
      </c>
      <c r="L1356">
        <f t="shared" si="539"/>
        <v>0</v>
      </c>
      <c r="M1356">
        <f t="shared" si="540"/>
        <v>0</v>
      </c>
      <c r="N1356">
        <f t="shared" si="541"/>
        <v>0</v>
      </c>
      <c r="O1356">
        <f>IF($B$14,_xlfn.IFNA(INDEX(תמותה!$A$1:$E$121,MATCH(F1356,תמותה!$A$1:A$121,0),IF($B$9="זכר",2,4)),1),0)</f>
        <v>0</v>
      </c>
      <c r="P1356">
        <f>IF($B$14,_xlfn.IFNA(INDEX('שיפור תמותה'!$A$1:$E$8743,MATCH(F1356&amp;G1356,'שיפור תמותה'!$C$1:$C$8743,0),IF($B$9="זכר",4,5)),1),0)</f>
        <v>0</v>
      </c>
      <c r="Q1356">
        <f>IF($B$14,_xlfn.IFNA(INDEX('שיפור תמותה'!$A$1:$E$8743,MATCH(F1356&amp;G1356-1,'שיפור תמותה'!$C$1:$C$8743,0),IF($B$9="זכר",4,5)),1),0)</f>
        <v>0</v>
      </c>
      <c r="R1356">
        <f t="shared" si="528"/>
        <v>0</v>
      </c>
      <c r="S1356">
        <f t="shared" si="529"/>
        <v>0</v>
      </c>
      <c r="T1356">
        <f t="shared" si="542"/>
        <v>0</v>
      </c>
      <c r="U1356">
        <f t="shared" si="530"/>
        <v>0</v>
      </c>
      <c r="V1356">
        <f t="shared" si="531"/>
        <v>0</v>
      </c>
      <c r="W1356">
        <f t="shared" si="543"/>
        <v>0</v>
      </c>
      <c r="X1356">
        <f>IF($B$15,_xlfn.IFNA(INDEX(תמותה!$A$1:$E$121,MATCH(U1356,תמותה!$A$1:A$121,0),IF($B$11="זכר",2,4)),1),0)</f>
        <v>0</v>
      </c>
      <c r="Y1356">
        <f>IF($B$15,_xlfn.IFNA(INDEX('שיפור תמותה'!$A$1:$E$8743,MATCH(U1356&amp;V1356,'שיפור תמותה'!$C$1:$C$8743,0),IF($B$11="זכר",4,5)),1),0)</f>
        <v>0</v>
      </c>
      <c r="Z1356">
        <f>IF($B$15,_xlfn.IFNA(INDEX('שיפור תמותה'!$A$1:$E$8743,MATCH(U1356&amp;V1356-1,'שיפור תמותה'!$C$1:$C$8743,0),IF($B$11="זכר",4,5)),1),0)</f>
        <v>0</v>
      </c>
      <c r="AA1356">
        <f t="shared" si="532"/>
        <v>0</v>
      </c>
      <c r="AB1356">
        <f t="shared" si="544"/>
        <v>0</v>
      </c>
      <c r="AC1356">
        <f>IF($B$15,_xlfn.IFNA(INDEX(תמותה!$A$1:$E$121,MATCH(U1356,תמותה!$A$1:A$121,0),IF($B$11="זכר",3,5)),1),0)</f>
        <v>0</v>
      </c>
      <c r="AD1356">
        <f t="shared" si="533"/>
        <v>0</v>
      </c>
      <c r="AE1356">
        <f t="shared" si="534"/>
        <v>0</v>
      </c>
      <c r="AF1356">
        <f t="shared" si="545"/>
        <v>0</v>
      </c>
      <c r="AG1356">
        <f t="shared" si="546"/>
        <v>0</v>
      </c>
      <c r="AH1356">
        <f t="shared" si="547"/>
        <v>0</v>
      </c>
      <c r="AI1356">
        <f t="shared" si="548"/>
        <v>0</v>
      </c>
      <c r="AJ1356">
        <f t="shared" si="549"/>
        <v>0</v>
      </c>
    </row>
    <row r="1357" spans="5:36" x14ac:dyDescent="0.2">
      <c r="E1357">
        <f t="shared" si="535"/>
        <v>0</v>
      </c>
      <c r="F1357">
        <f t="shared" si="525"/>
        <v>0</v>
      </c>
      <c r="G1357">
        <f t="shared" si="526"/>
        <v>0</v>
      </c>
      <c r="H1357">
        <f t="shared" si="527"/>
        <v>0</v>
      </c>
      <c r="I1357">
        <f t="shared" si="536"/>
        <v>0</v>
      </c>
      <c r="J1357">
        <f t="shared" si="537"/>
        <v>0</v>
      </c>
      <c r="K1357">
        <f t="shared" si="538"/>
        <v>0</v>
      </c>
      <c r="L1357">
        <f t="shared" si="539"/>
        <v>0</v>
      </c>
      <c r="M1357">
        <f t="shared" si="540"/>
        <v>0</v>
      </c>
      <c r="N1357">
        <f t="shared" si="541"/>
        <v>0</v>
      </c>
      <c r="O1357">
        <f>IF($B$14,_xlfn.IFNA(INDEX(תמותה!$A$1:$E$121,MATCH(F1357,תמותה!$A$1:A$121,0),IF($B$9="זכר",2,4)),1),0)</f>
        <v>0</v>
      </c>
      <c r="P1357">
        <f>IF($B$14,_xlfn.IFNA(INDEX('שיפור תמותה'!$A$1:$E$8743,MATCH(F1357&amp;G1357,'שיפור תמותה'!$C$1:$C$8743,0),IF($B$9="זכר",4,5)),1),0)</f>
        <v>0</v>
      </c>
      <c r="Q1357">
        <f>IF($B$14,_xlfn.IFNA(INDEX('שיפור תמותה'!$A$1:$E$8743,MATCH(F1357&amp;G1357-1,'שיפור תמותה'!$C$1:$C$8743,0),IF($B$9="זכר",4,5)),1),0)</f>
        <v>0</v>
      </c>
      <c r="R1357">
        <f t="shared" si="528"/>
        <v>0</v>
      </c>
      <c r="S1357">
        <f t="shared" si="529"/>
        <v>0</v>
      </c>
      <c r="T1357">
        <f t="shared" si="542"/>
        <v>0</v>
      </c>
      <c r="U1357">
        <f t="shared" si="530"/>
        <v>0</v>
      </c>
      <c r="V1357">
        <f t="shared" si="531"/>
        <v>0</v>
      </c>
      <c r="W1357">
        <f t="shared" si="543"/>
        <v>0</v>
      </c>
      <c r="X1357">
        <f>IF($B$15,_xlfn.IFNA(INDEX(תמותה!$A$1:$E$121,MATCH(U1357,תמותה!$A$1:A$121,0),IF($B$11="זכר",2,4)),1),0)</f>
        <v>0</v>
      </c>
      <c r="Y1357">
        <f>IF($B$15,_xlfn.IFNA(INDEX('שיפור תמותה'!$A$1:$E$8743,MATCH(U1357&amp;V1357,'שיפור תמותה'!$C$1:$C$8743,0),IF($B$11="זכר",4,5)),1),0)</f>
        <v>0</v>
      </c>
      <c r="Z1357">
        <f>IF($B$15,_xlfn.IFNA(INDEX('שיפור תמותה'!$A$1:$E$8743,MATCH(U1357&amp;V1357-1,'שיפור תמותה'!$C$1:$C$8743,0),IF($B$11="זכר",4,5)),1),0)</f>
        <v>0</v>
      </c>
      <c r="AA1357">
        <f t="shared" si="532"/>
        <v>0</v>
      </c>
      <c r="AB1357">
        <f t="shared" si="544"/>
        <v>0</v>
      </c>
      <c r="AC1357">
        <f>IF($B$15,_xlfn.IFNA(INDEX(תמותה!$A$1:$E$121,MATCH(U1357,תמותה!$A$1:A$121,0),IF($B$11="זכר",3,5)),1),0)</f>
        <v>0</v>
      </c>
      <c r="AD1357">
        <f t="shared" si="533"/>
        <v>0</v>
      </c>
      <c r="AE1357">
        <f t="shared" si="534"/>
        <v>0</v>
      </c>
      <c r="AF1357">
        <f t="shared" si="545"/>
        <v>0</v>
      </c>
      <c r="AG1357">
        <f t="shared" si="546"/>
        <v>0</v>
      </c>
      <c r="AH1357">
        <f t="shared" si="547"/>
        <v>0</v>
      </c>
      <c r="AI1357">
        <f t="shared" si="548"/>
        <v>0</v>
      </c>
      <c r="AJ1357">
        <f t="shared" si="549"/>
        <v>0</v>
      </c>
    </row>
    <row r="1358" spans="5:36" x14ac:dyDescent="0.2">
      <c r="E1358">
        <f t="shared" si="535"/>
        <v>0</v>
      </c>
      <c r="F1358">
        <f t="shared" si="525"/>
        <v>0</v>
      </c>
      <c r="G1358">
        <f t="shared" si="526"/>
        <v>0</v>
      </c>
      <c r="H1358">
        <f t="shared" si="527"/>
        <v>0</v>
      </c>
      <c r="I1358">
        <f t="shared" si="536"/>
        <v>0</v>
      </c>
      <c r="J1358">
        <f t="shared" si="537"/>
        <v>0</v>
      </c>
      <c r="K1358">
        <f t="shared" si="538"/>
        <v>0</v>
      </c>
      <c r="L1358">
        <f t="shared" si="539"/>
        <v>0</v>
      </c>
      <c r="M1358">
        <f t="shared" si="540"/>
        <v>0</v>
      </c>
      <c r="N1358">
        <f t="shared" si="541"/>
        <v>0</v>
      </c>
      <c r="O1358">
        <f>IF($B$14,_xlfn.IFNA(INDEX(תמותה!$A$1:$E$121,MATCH(F1358,תמותה!$A$1:A$121,0),IF($B$9="זכר",2,4)),1),0)</f>
        <v>0</v>
      </c>
      <c r="P1358">
        <f>IF($B$14,_xlfn.IFNA(INDEX('שיפור תמותה'!$A$1:$E$8743,MATCH(F1358&amp;G1358,'שיפור תמותה'!$C$1:$C$8743,0),IF($B$9="זכר",4,5)),1),0)</f>
        <v>0</v>
      </c>
      <c r="Q1358">
        <f>IF($B$14,_xlfn.IFNA(INDEX('שיפור תמותה'!$A$1:$E$8743,MATCH(F1358&amp;G1358-1,'שיפור תמותה'!$C$1:$C$8743,0),IF($B$9="זכר",4,5)),1),0)</f>
        <v>0</v>
      </c>
      <c r="R1358">
        <f t="shared" si="528"/>
        <v>0</v>
      </c>
      <c r="S1358">
        <f t="shared" si="529"/>
        <v>0</v>
      </c>
      <c r="T1358">
        <f t="shared" si="542"/>
        <v>0</v>
      </c>
      <c r="U1358">
        <f t="shared" si="530"/>
        <v>0</v>
      </c>
      <c r="V1358">
        <f t="shared" si="531"/>
        <v>0</v>
      </c>
      <c r="W1358">
        <f t="shared" si="543"/>
        <v>0</v>
      </c>
      <c r="X1358">
        <f>IF($B$15,_xlfn.IFNA(INDEX(תמותה!$A$1:$E$121,MATCH(U1358,תמותה!$A$1:A$121,0),IF($B$11="זכר",2,4)),1),0)</f>
        <v>0</v>
      </c>
      <c r="Y1358">
        <f>IF($B$15,_xlfn.IFNA(INDEX('שיפור תמותה'!$A$1:$E$8743,MATCH(U1358&amp;V1358,'שיפור תמותה'!$C$1:$C$8743,0),IF($B$11="זכר",4,5)),1),0)</f>
        <v>0</v>
      </c>
      <c r="Z1358">
        <f>IF($B$15,_xlfn.IFNA(INDEX('שיפור תמותה'!$A$1:$E$8743,MATCH(U1358&amp;V1358-1,'שיפור תמותה'!$C$1:$C$8743,0),IF($B$11="זכר",4,5)),1),0)</f>
        <v>0</v>
      </c>
      <c r="AA1358">
        <f t="shared" si="532"/>
        <v>0</v>
      </c>
      <c r="AB1358">
        <f t="shared" si="544"/>
        <v>0</v>
      </c>
      <c r="AC1358">
        <f>IF($B$15,_xlfn.IFNA(INDEX(תמותה!$A$1:$E$121,MATCH(U1358,תמותה!$A$1:A$121,0),IF($B$11="זכר",3,5)),1),0)</f>
        <v>0</v>
      </c>
      <c r="AD1358">
        <f t="shared" si="533"/>
        <v>0</v>
      </c>
      <c r="AE1358">
        <f t="shared" si="534"/>
        <v>0</v>
      </c>
      <c r="AF1358">
        <f t="shared" si="545"/>
        <v>0</v>
      </c>
      <c r="AG1358">
        <f t="shared" si="546"/>
        <v>0</v>
      </c>
      <c r="AH1358">
        <f t="shared" si="547"/>
        <v>0</v>
      </c>
      <c r="AI1358">
        <f t="shared" si="548"/>
        <v>0</v>
      </c>
      <c r="AJ1358">
        <f t="shared" si="549"/>
        <v>0</v>
      </c>
    </row>
    <row r="1359" spans="5:36" x14ac:dyDescent="0.2">
      <c r="E1359">
        <f t="shared" si="535"/>
        <v>0</v>
      </c>
      <c r="F1359">
        <f t="shared" si="525"/>
        <v>0</v>
      </c>
      <c r="G1359">
        <f t="shared" si="526"/>
        <v>0</v>
      </c>
      <c r="H1359">
        <f t="shared" si="527"/>
        <v>0</v>
      </c>
      <c r="I1359">
        <f t="shared" si="536"/>
        <v>0</v>
      </c>
      <c r="J1359">
        <f t="shared" si="537"/>
        <v>0</v>
      </c>
      <c r="K1359">
        <f t="shared" si="538"/>
        <v>0</v>
      </c>
      <c r="L1359">
        <f t="shared" si="539"/>
        <v>0</v>
      </c>
      <c r="M1359">
        <f t="shared" si="540"/>
        <v>0</v>
      </c>
      <c r="N1359">
        <f t="shared" si="541"/>
        <v>0</v>
      </c>
      <c r="O1359">
        <f>IF($B$14,_xlfn.IFNA(INDEX(תמותה!$A$1:$E$121,MATCH(F1359,תמותה!$A$1:A$121,0),IF($B$9="זכר",2,4)),1),0)</f>
        <v>0</v>
      </c>
      <c r="P1359">
        <f>IF($B$14,_xlfn.IFNA(INDEX('שיפור תמותה'!$A$1:$E$8743,MATCH(F1359&amp;G1359,'שיפור תמותה'!$C$1:$C$8743,0),IF($B$9="זכר",4,5)),1),0)</f>
        <v>0</v>
      </c>
      <c r="Q1359">
        <f>IF($B$14,_xlfn.IFNA(INDEX('שיפור תמותה'!$A$1:$E$8743,MATCH(F1359&amp;G1359-1,'שיפור תמותה'!$C$1:$C$8743,0),IF($B$9="זכר",4,5)),1),0)</f>
        <v>0</v>
      </c>
      <c r="R1359">
        <f t="shared" si="528"/>
        <v>0</v>
      </c>
      <c r="S1359">
        <f t="shared" si="529"/>
        <v>0</v>
      </c>
      <c r="T1359">
        <f t="shared" si="542"/>
        <v>0</v>
      </c>
      <c r="U1359">
        <f t="shared" si="530"/>
        <v>0</v>
      </c>
      <c r="V1359">
        <f t="shared" si="531"/>
        <v>0</v>
      </c>
      <c r="W1359">
        <f t="shared" si="543"/>
        <v>0</v>
      </c>
      <c r="X1359">
        <f>IF($B$15,_xlfn.IFNA(INDEX(תמותה!$A$1:$E$121,MATCH(U1359,תמותה!$A$1:A$121,0),IF($B$11="זכר",2,4)),1),0)</f>
        <v>0</v>
      </c>
      <c r="Y1359">
        <f>IF($B$15,_xlfn.IFNA(INDEX('שיפור תמותה'!$A$1:$E$8743,MATCH(U1359&amp;V1359,'שיפור תמותה'!$C$1:$C$8743,0),IF($B$11="זכר",4,5)),1),0)</f>
        <v>0</v>
      </c>
      <c r="Z1359">
        <f>IF($B$15,_xlfn.IFNA(INDEX('שיפור תמותה'!$A$1:$E$8743,MATCH(U1359&amp;V1359-1,'שיפור תמותה'!$C$1:$C$8743,0),IF($B$11="זכר",4,5)),1),0)</f>
        <v>0</v>
      </c>
      <c r="AA1359">
        <f t="shared" si="532"/>
        <v>0</v>
      </c>
      <c r="AB1359">
        <f t="shared" si="544"/>
        <v>0</v>
      </c>
      <c r="AC1359">
        <f>IF($B$15,_xlfn.IFNA(INDEX(תמותה!$A$1:$E$121,MATCH(U1359,תמותה!$A$1:A$121,0),IF($B$11="זכר",3,5)),1),0)</f>
        <v>0</v>
      </c>
      <c r="AD1359">
        <f t="shared" si="533"/>
        <v>0</v>
      </c>
      <c r="AE1359">
        <f t="shared" si="534"/>
        <v>0</v>
      </c>
      <c r="AF1359">
        <f t="shared" si="545"/>
        <v>0</v>
      </c>
      <c r="AG1359">
        <f t="shared" si="546"/>
        <v>0</v>
      </c>
      <c r="AH1359">
        <f t="shared" si="547"/>
        <v>0</v>
      </c>
      <c r="AI1359">
        <f t="shared" si="548"/>
        <v>0</v>
      </c>
      <c r="AJ1359">
        <f t="shared" si="549"/>
        <v>0</v>
      </c>
    </row>
    <row r="1360" spans="5:36" x14ac:dyDescent="0.2">
      <c r="E1360">
        <f t="shared" si="535"/>
        <v>0</v>
      </c>
      <c r="F1360">
        <f t="shared" si="525"/>
        <v>0</v>
      </c>
      <c r="G1360">
        <f t="shared" si="526"/>
        <v>0</v>
      </c>
      <c r="H1360">
        <f t="shared" si="527"/>
        <v>0</v>
      </c>
      <c r="I1360">
        <f t="shared" si="536"/>
        <v>0</v>
      </c>
      <c r="J1360">
        <f t="shared" si="537"/>
        <v>0</v>
      </c>
      <c r="K1360">
        <f t="shared" si="538"/>
        <v>0</v>
      </c>
      <c r="L1360">
        <f t="shared" si="539"/>
        <v>0</v>
      </c>
      <c r="M1360">
        <f t="shared" si="540"/>
        <v>0</v>
      </c>
      <c r="N1360">
        <f t="shared" si="541"/>
        <v>0</v>
      </c>
      <c r="O1360">
        <f>IF($B$14,_xlfn.IFNA(INDEX(תמותה!$A$1:$E$121,MATCH(F1360,תמותה!$A$1:A$121,0),IF($B$9="זכר",2,4)),1),0)</f>
        <v>0</v>
      </c>
      <c r="P1360">
        <f>IF($B$14,_xlfn.IFNA(INDEX('שיפור תמותה'!$A$1:$E$8743,MATCH(F1360&amp;G1360,'שיפור תמותה'!$C$1:$C$8743,0),IF($B$9="זכר",4,5)),1),0)</f>
        <v>0</v>
      </c>
      <c r="Q1360">
        <f>IF($B$14,_xlfn.IFNA(INDEX('שיפור תמותה'!$A$1:$E$8743,MATCH(F1360&amp;G1360-1,'שיפור תמותה'!$C$1:$C$8743,0),IF($B$9="זכר",4,5)),1),0)</f>
        <v>0</v>
      </c>
      <c r="R1360">
        <f t="shared" si="528"/>
        <v>0</v>
      </c>
      <c r="S1360">
        <f t="shared" si="529"/>
        <v>0</v>
      </c>
      <c r="T1360">
        <f t="shared" si="542"/>
        <v>0</v>
      </c>
      <c r="U1360">
        <f t="shared" si="530"/>
        <v>0</v>
      </c>
      <c r="V1360">
        <f t="shared" si="531"/>
        <v>0</v>
      </c>
      <c r="W1360">
        <f t="shared" si="543"/>
        <v>0</v>
      </c>
      <c r="X1360">
        <f>IF($B$15,_xlfn.IFNA(INDEX(תמותה!$A$1:$E$121,MATCH(U1360,תמותה!$A$1:A$121,0),IF($B$11="זכר",2,4)),1),0)</f>
        <v>0</v>
      </c>
      <c r="Y1360">
        <f>IF($B$15,_xlfn.IFNA(INDEX('שיפור תמותה'!$A$1:$E$8743,MATCH(U1360&amp;V1360,'שיפור תמותה'!$C$1:$C$8743,0),IF($B$11="זכר",4,5)),1),0)</f>
        <v>0</v>
      </c>
      <c r="Z1360">
        <f>IF($B$15,_xlfn.IFNA(INDEX('שיפור תמותה'!$A$1:$E$8743,MATCH(U1360&amp;V1360-1,'שיפור תמותה'!$C$1:$C$8743,0),IF($B$11="זכר",4,5)),1),0)</f>
        <v>0</v>
      </c>
      <c r="AA1360">
        <f t="shared" si="532"/>
        <v>0</v>
      </c>
      <c r="AB1360">
        <f t="shared" si="544"/>
        <v>0</v>
      </c>
      <c r="AC1360">
        <f>IF($B$15,_xlfn.IFNA(INDEX(תמותה!$A$1:$E$121,MATCH(U1360,תמותה!$A$1:A$121,0),IF($B$11="זכר",3,5)),1),0)</f>
        <v>0</v>
      </c>
      <c r="AD1360">
        <f t="shared" si="533"/>
        <v>0</v>
      </c>
      <c r="AE1360">
        <f t="shared" si="534"/>
        <v>0</v>
      </c>
      <c r="AF1360">
        <f t="shared" si="545"/>
        <v>0</v>
      </c>
      <c r="AG1360">
        <f t="shared" si="546"/>
        <v>0</v>
      </c>
      <c r="AH1360">
        <f t="shared" si="547"/>
        <v>0</v>
      </c>
      <c r="AI1360">
        <f t="shared" si="548"/>
        <v>0</v>
      </c>
      <c r="AJ1360">
        <f t="shared" si="549"/>
        <v>0</v>
      </c>
    </row>
    <row r="1361" spans="5:36" x14ac:dyDescent="0.2">
      <c r="E1361">
        <f t="shared" si="535"/>
        <v>0</v>
      </c>
      <c r="F1361">
        <f t="shared" si="525"/>
        <v>0</v>
      </c>
      <c r="G1361">
        <f t="shared" si="526"/>
        <v>0</v>
      </c>
      <c r="H1361">
        <f t="shared" si="527"/>
        <v>0</v>
      </c>
      <c r="I1361">
        <f t="shared" si="536"/>
        <v>0</v>
      </c>
      <c r="J1361">
        <f t="shared" si="537"/>
        <v>0</v>
      </c>
      <c r="K1361">
        <f t="shared" si="538"/>
        <v>0</v>
      </c>
      <c r="L1361">
        <f t="shared" si="539"/>
        <v>0</v>
      </c>
      <c r="M1361">
        <f t="shared" si="540"/>
        <v>0</v>
      </c>
      <c r="N1361">
        <f t="shared" si="541"/>
        <v>0</v>
      </c>
      <c r="O1361">
        <f>IF($B$14,_xlfn.IFNA(INDEX(תמותה!$A$1:$E$121,MATCH(F1361,תמותה!$A$1:A$121,0),IF($B$9="זכר",2,4)),1),0)</f>
        <v>0</v>
      </c>
      <c r="P1361">
        <f>IF($B$14,_xlfn.IFNA(INDEX('שיפור תמותה'!$A$1:$E$8743,MATCH(F1361&amp;G1361,'שיפור תמותה'!$C$1:$C$8743,0),IF($B$9="זכר",4,5)),1),0)</f>
        <v>0</v>
      </c>
      <c r="Q1361">
        <f>IF($B$14,_xlfn.IFNA(INDEX('שיפור תמותה'!$A$1:$E$8743,MATCH(F1361&amp;G1361-1,'שיפור תמותה'!$C$1:$C$8743,0),IF($B$9="זכר",4,5)),1),0)</f>
        <v>0</v>
      </c>
      <c r="R1361">
        <f t="shared" si="528"/>
        <v>0</v>
      </c>
      <c r="S1361">
        <f t="shared" si="529"/>
        <v>0</v>
      </c>
      <c r="T1361">
        <f t="shared" si="542"/>
        <v>0</v>
      </c>
      <c r="U1361">
        <f t="shared" si="530"/>
        <v>0</v>
      </c>
      <c r="V1361">
        <f t="shared" si="531"/>
        <v>0</v>
      </c>
      <c r="W1361">
        <f t="shared" si="543"/>
        <v>0</v>
      </c>
      <c r="X1361">
        <f>IF($B$15,_xlfn.IFNA(INDEX(תמותה!$A$1:$E$121,MATCH(U1361,תמותה!$A$1:A$121,0),IF($B$11="זכר",2,4)),1),0)</f>
        <v>0</v>
      </c>
      <c r="Y1361">
        <f>IF($B$15,_xlfn.IFNA(INDEX('שיפור תמותה'!$A$1:$E$8743,MATCH(U1361&amp;V1361,'שיפור תמותה'!$C$1:$C$8743,0),IF($B$11="זכר",4,5)),1),0)</f>
        <v>0</v>
      </c>
      <c r="Z1361">
        <f>IF($B$15,_xlfn.IFNA(INDEX('שיפור תמותה'!$A$1:$E$8743,MATCH(U1361&amp;V1361-1,'שיפור תמותה'!$C$1:$C$8743,0),IF($B$11="זכר",4,5)),1),0)</f>
        <v>0</v>
      </c>
      <c r="AA1361">
        <f t="shared" si="532"/>
        <v>0</v>
      </c>
      <c r="AB1361">
        <f t="shared" si="544"/>
        <v>0</v>
      </c>
      <c r="AC1361">
        <f>IF($B$15,_xlfn.IFNA(INDEX(תמותה!$A$1:$E$121,MATCH(U1361,תמותה!$A$1:A$121,0),IF($B$11="זכר",3,5)),1),0)</f>
        <v>0</v>
      </c>
      <c r="AD1361">
        <f t="shared" si="533"/>
        <v>0</v>
      </c>
      <c r="AE1361">
        <f t="shared" si="534"/>
        <v>0</v>
      </c>
      <c r="AF1361">
        <f t="shared" si="545"/>
        <v>0</v>
      </c>
      <c r="AG1361">
        <f t="shared" si="546"/>
        <v>0</v>
      </c>
      <c r="AH1361">
        <f t="shared" si="547"/>
        <v>0</v>
      </c>
      <c r="AI1361">
        <f t="shared" si="548"/>
        <v>0</v>
      </c>
      <c r="AJ1361">
        <f t="shared" si="549"/>
        <v>0</v>
      </c>
    </row>
    <row r="1362" spans="5:36" x14ac:dyDescent="0.2">
      <c r="E1362">
        <f t="shared" si="535"/>
        <v>0</v>
      </c>
      <c r="F1362">
        <f t="shared" si="525"/>
        <v>0</v>
      </c>
      <c r="G1362">
        <f t="shared" si="526"/>
        <v>0</v>
      </c>
      <c r="H1362">
        <f t="shared" si="527"/>
        <v>0</v>
      </c>
      <c r="I1362">
        <f t="shared" si="536"/>
        <v>0</v>
      </c>
      <c r="J1362">
        <f t="shared" si="537"/>
        <v>0</v>
      </c>
      <c r="K1362">
        <f t="shared" si="538"/>
        <v>0</v>
      </c>
      <c r="L1362">
        <f t="shared" si="539"/>
        <v>0</v>
      </c>
      <c r="M1362">
        <f t="shared" si="540"/>
        <v>0</v>
      </c>
      <c r="N1362">
        <f t="shared" si="541"/>
        <v>0</v>
      </c>
      <c r="O1362">
        <f>IF($B$14,_xlfn.IFNA(INDEX(תמותה!$A$1:$E$121,MATCH(F1362,תמותה!$A$1:A$121,0),IF($B$9="זכר",2,4)),1),0)</f>
        <v>0</v>
      </c>
      <c r="P1362">
        <f>IF($B$14,_xlfn.IFNA(INDEX('שיפור תמותה'!$A$1:$E$8743,MATCH(F1362&amp;G1362,'שיפור תמותה'!$C$1:$C$8743,0),IF($B$9="זכר",4,5)),1),0)</f>
        <v>0</v>
      </c>
      <c r="Q1362">
        <f>IF($B$14,_xlfn.IFNA(INDEX('שיפור תמותה'!$A$1:$E$8743,MATCH(F1362&amp;G1362-1,'שיפור תמותה'!$C$1:$C$8743,0),IF($B$9="זכר",4,5)),1),0)</f>
        <v>0</v>
      </c>
      <c r="R1362">
        <f t="shared" si="528"/>
        <v>0</v>
      </c>
      <c r="S1362">
        <f t="shared" si="529"/>
        <v>0</v>
      </c>
      <c r="T1362">
        <f t="shared" si="542"/>
        <v>0</v>
      </c>
      <c r="U1362">
        <f t="shared" si="530"/>
        <v>0</v>
      </c>
      <c r="V1362">
        <f t="shared" si="531"/>
        <v>0</v>
      </c>
      <c r="W1362">
        <f t="shared" si="543"/>
        <v>0</v>
      </c>
      <c r="X1362">
        <f>IF($B$15,_xlfn.IFNA(INDEX(תמותה!$A$1:$E$121,MATCH(U1362,תמותה!$A$1:A$121,0),IF($B$11="זכר",2,4)),1),0)</f>
        <v>0</v>
      </c>
      <c r="Y1362">
        <f>IF($B$15,_xlfn.IFNA(INDEX('שיפור תמותה'!$A$1:$E$8743,MATCH(U1362&amp;V1362,'שיפור תמותה'!$C$1:$C$8743,0),IF($B$11="זכר",4,5)),1),0)</f>
        <v>0</v>
      </c>
      <c r="Z1362">
        <f>IF($B$15,_xlfn.IFNA(INDEX('שיפור תמותה'!$A$1:$E$8743,MATCH(U1362&amp;V1362-1,'שיפור תמותה'!$C$1:$C$8743,0),IF($B$11="זכר",4,5)),1),0)</f>
        <v>0</v>
      </c>
      <c r="AA1362">
        <f t="shared" si="532"/>
        <v>0</v>
      </c>
      <c r="AB1362">
        <f t="shared" si="544"/>
        <v>0</v>
      </c>
      <c r="AC1362">
        <f>IF($B$15,_xlfn.IFNA(INDEX(תמותה!$A$1:$E$121,MATCH(U1362,תמותה!$A$1:A$121,0),IF($B$11="זכר",3,5)),1),0)</f>
        <v>0</v>
      </c>
      <c r="AD1362">
        <f t="shared" si="533"/>
        <v>0</v>
      </c>
      <c r="AE1362">
        <f t="shared" si="534"/>
        <v>0</v>
      </c>
      <c r="AF1362">
        <f t="shared" si="545"/>
        <v>0</v>
      </c>
      <c r="AG1362">
        <f t="shared" si="546"/>
        <v>0</v>
      </c>
      <c r="AH1362">
        <f t="shared" si="547"/>
        <v>0</v>
      </c>
      <c r="AI1362">
        <f t="shared" si="548"/>
        <v>0</v>
      </c>
      <c r="AJ1362">
        <f t="shared" si="549"/>
        <v>0</v>
      </c>
    </row>
    <row r="1363" spans="5:36" x14ac:dyDescent="0.2">
      <c r="E1363">
        <f t="shared" si="535"/>
        <v>0</v>
      </c>
      <c r="F1363">
        <f t="shared" si="525"/>
        <v>0</v>
      </c>
      <c r="G1363">
        <f t="shared" si="526"/>
        <v>0</v>
      </c>
      <c r="H1363">
        <f t="shared" si="527"/>
        <v>0</v>
      </c>
      <c r="I1363">
        <f t="shared" si="536"/>
        <v>0</v>
      </c>
      <c r="J1363">
        <f t="shared" si="537"/>
        <v>0</v>
      </c>
      <c r="K1363">
        <f t="shared" si="538"/>
        <v>0</v>
      </c>
      <c r="L1363">
        <f t="shared" si="539"/>
        <v>0</v>
      </c>
      <c r="M1363">
        <f t="shared" si="540"/>
        <v>0</v>
      </c>
      <c r="N1363">
        <f t="shared" si="541"/>
        <v>0</v>
      </c>
      <c r="O1363">
        <f>IF($B$14,_xlfn.IFNA(INDEX(תמותה!$A$1:$E$121,MATCH(F1363,תמותה!$A$1:A$121,0),IF($B$9="זכר",2,4)),1),0)</f>
        <v>0</v>
      </c>
      <c r="P1363">
        <f>IF($B$14,_xlfn.IFNA(INDEX('שיפור תמותה'!$A$1:$E$8743,MATCH(F1363&amp;G1363,'שיפור תמותה'!$C$1:$C$8743,0),IF($B$9="זכר",4,5)),1),0)</f>
        <v>0</v>
      </c>
      <c r="Q1363">
        <f>IF($B$14,_xlfn.IFNA(INDEX('שיפור תמותה'!$A$1:$E$8743,MATCH(F1363&amp;G1363-1,'שיפור תמותה'!$C$1:$C$8743,0),IF($B$9="זכר",4,5)),1),0)</f>
        <v>0</v>
      </c>
      <c r="R1363">
        <f t="shared" si="528"/>
        <v>0</v>
      </c>
      <c r="S1363">
        <f t="shared" si="529"/>
        <v>0</v>
      </c>
      <c r="T1363">
        <f t="shared" si="542"/>
        <v>0</v>
      </c>
      <c r="U1363">
        <f t="shared" si="530"/>
        <v>0</v>
      </c>
      <c r="V1363">
        <f t="shared" si="531"/>
        <v>0</v>
      </c>
      <c r="W1363">
        <f t="shared" si="543"/>
        <v>0</v>
      </c>
      <c r="X1363">
        <f>IF($B$15,_xlfn.IFNA(INDEX(תמותה!$A$1:$E$121,MATCH(U1363,תמותה!$A$1:A$121,0),IF($B$11="זכר",2,4)),1),0)</f>
        <v>0</v>
      </c>
      <c r="Y1363">
        <f>IF($B$15,_xlfn.IFNA(INDEX('שיפור תמותה'!$A$1:$E$8743,MATCH(U1363&amp;V1363,'שיפור תמותה'!$C$1:$C$8743,0),IF($B$11="זכר",4,5)),1),0)</f>
        <v>0</v>
      </c>
      <c r="Z1363">
        <f>IF($B$15,_xlfn.IFNA(INDEX('שיפור תמותה'!$A$1:$E$8743,MATCH(U1363&amp;V1363-1,'שיפור תמותה'!$C$1:$C$8743,0),IF($B$11="זכר",4,5)),1),0)</f>
        <v>0</v>
      </c>
      <c r="AA1363">
        <f t="shared" si="532"/>
        <v>0</v>
      </c>
      <c r="AB1363">
        <f t="shared" si="544"/>
        <v>0</v>
      </c>
      <c r="AC1363">
        <f>IF($B$15,_xlfn.IFNA(INDEX(תמותה!$A$1:$E$121,MATCH(U1363,תמותה!$A$1:A$121,0),IF($B$11="זכר",3,5)),1),0)</f>
        <v>0</v>
      </c>
      <c r="AD1363">
        <f t="shared" si="533"/>
        <v>0</v>
      </c>
      <c r="AE1363">
        <f t="shared" si="534"/>
        <v>0</v>
      </c>
      <c r="AF1363">
        <f t="shared" si="545"/>
        <v>0</v>
      </c>
      <c r="AG1363">
        <f t="shared" si="546"/>
        <v>0</v>
      </c>
      <c r="AH1363">
        <f t="shared" si="547"/>
        <v>0</v>
      </c>
      <c r="AI1363">
        <f t="shared" si="548"/>
        <v>0</v>
      </c>
      <c r="AJ1363">
        <f t="shared" si="549"/>
        <v>0</v>
      </c>
    </row>
    <row r="1364" spans="5:36" x14ac:dyDescent="0.2">
      <c r="E1364">
        <f t="shared" si="535"/>
        <v>0</v>
      </c>
      <c r="F1364">
        <f t="shared" si="525"/>
        <v>0</v>
      </c>
      <c r="G1364">
        <f t="shared" si="526"/>
        <v>0</v>
      </c>
      <c r="H1364">
        <f t="shared" si="527"/>
        <v>0</v>
      </c>
      <c r="I1364">
        <f t="shared" si="536"/>
        <v>0</v>
      </c>
      <c r="J1364">
        <f t="shared" si="537"/>
        <v>0</v>
      </c>
      <c r="K1364">
        <f t="shared" si="538"/>
        <v>0</v>
      </c>
      <c r="L1364">
        <f t="shared" si="539"/>
        <v>0</v>
      </c>
      <c r="M1364">
        <f t="shared" si="540"/>
        <v>0</v>
      </c>
      <c r="N1364">
        <f t="shared" si="541"/>
        <v>0</v>
      </c>
      <c r="O1364">
        <f>IF($B$14,_xlfn.IFNA(INDEX(תמותה!$A$1:$E$121,MATCH(F1364,תמותה!$A$1:A$121,0),IF($B$9="זכר",2,4)),1),0)</f>
        <v>0</v>
      </c>
      <c r="P1364">
        <f>IF($B$14,_xlfn.IFNA(INDEX('שיפור תמותה'!$A$1:$E$8743,MATCH(F1364&amp;G1364,'שיפור תמותה'!$C$1:$C$8743,0),IF($B$9="זכר",4,5)),1),0)</f>
        <v>0</v>
      </c>
      <c r="Q1364">
        <f>IF($B$14,_xlfn.IFNA(INDEX('שיפור תמותה'!$A$1:$E$8743,MATCH(F1364&amp;G1364-1,'שיפור תמותה'!$C$1:$C$8743,0),IF($B$9="זכר",4,5)),1),0)</f>
        <v>0</v>
      </c>
      <c r="R1364">
        <f t="shared" si="528"/>
        <v>0</v>
      </c>
      <c r="S1364">
        <f t="shared" si="529"/>
        <v>0</v>
      </c>
      <c r="T1364">
        <f t="shared" si="542"/>
        <v>0</v>
      </c>
      <c r="U1364">
        <f t="shared" si="530"/>
        <v>0</v>
      </c>
      <c r="V1364">
        <f t="shared" si="531"/>
        <v>0</v>
      </c>
      <c r="W1364">
        <f t="shared" si="543"/>
        <v>0</v>
      </c>
      <c r="X1364">
        <f>IF($B$15,_xlfn.IFNA(INDEX(תמותה!$A$1:$E$121,MATCH(U1364,תמותה!$A$1:A$121,0),IF($B$11="זכר",2,4)),1),0)</f>
        <v>0</v>
      </c>
      <c r="Y1364">
        <f>IF($B$15,_xlfn.IFNA(INDEX('שיפור תמותה'!$A$1:$E$8743,MATCH(U1364&amp;V1364,'שיפור תמותה'!$C$1:$C$8743,0),IF($B$11="זכר",4,5)),1),0)</f>
        <v>0</v>
      </c>
      <c r="Z1364">
        <f>IF($B$15,_xlfn.IFNA(INDEX('שיפור תמותה'!$A$1:$E$8743,MATCH(U1364&amp;V1364-1,'שיפור תמותה'!$C$1:$C$8743,0),IF($B$11="זכר",4,5)),1),0)</f>
        <v>0</v>
      </c>
      <c r="AA1364">
        <f t="shared" si="532"/>
        <v>0</v>
      </c>
      <c r="AB1364">
        <f t="shared" si="544"/>
        <v>0</v>
      </c>
      <c r="AC1364">
        <f>IF($B$15,_xlfn.IFNA(INDEX(תמותה!$A$1:$E$121,MATCH(U1364,תמותה!$A$1:A$121,0),IF($B$11="זכר",3,5)),1),0)</f>
        <v>0</v>
      </c>
      <c r="AD1364">
        <f t="shared" si="533"/>
        <v>0</v>
      </c>
      <c r="AE1364">
        <f t="shared" si="534"/>
        <v>0</v>
      </c>
      <c r="AF1364">
        <f t="shared" si="545"/>
        <v>0</v>
      </c>
      <c r="AG1364">
        <f t="shared" si="546"/>
        <v>0</v>
      </c>
      <c r="AH1364">
        <f t="shared" si="547"/>
        <v>0</v>
      </c>
      <c r="AI1364">
        <f t="shared" si="548"/>
        <v>0</v>
      </c>
      <c r="AJ1364">
        <f t="shared" si="549"/>
        <v>0</v>
      </c>
    </row>
    <row r="1365" spans="5:36" x14ac:dyDescent="0.2">
      <c r="E1365">
        <f t="shared" si="535"/>
        <v>0</v>
      </c>
      <c r="F1365">
        <f t="shared" si="525"/>
        <v>0</v>
      </c>
      <c r="G1365">
        <f t="shared" si="526"/>
        <v>0</v>
      </c>
      <c r="H1365">
        <f t="shared" si="527"/>
        <v>0</v>
      </c>
      <c r="I1365">
        <f t="shared" si="536"/>
        <v>0</v>
      </c>
      <c r="J1365">
        <f t="shared" si="537"/>
        <v>0</v>
      </c>
      <c r="K1365">
        <f t="shared" si="538"/>
        <v>0</v>
      </c>
      <c r="L1365">
        <f t="shared" si="539"/>
        <v>0</v>
      </c>
      <c r="M1365">
        <f t="shared" si="540"/>
        <v>0</v>
      </c>
      <c r="N1365">
        <f t="shared" si="541"/>
        <v>0</v>
      </c>
      <c r="O1365">
        <f>IF($B$14,_xlfn.IFNA(INDEX(תמותה!$A$1:$E$121,MATCH(F1365,תמותה!$A$1:A$121,0),IF($B$9="זכר",2,4)),1),0)</f>
        <v>0</v>
      </c>
      <c r="P1365">
        <f>IF($B$14,_xlfn.IFNA(INDEX('שיפור תמותה'!$A$1:$E$8743,MATCH(F1365&amp;G1365,'שיפור תמותה'!$C$1:$C$8743,0),IF($B$9="זכר",4,5)),1),0)</f>
        <v>0</v>
      </c>
      <c r="Q1365">
        <f>IF($B$14,_xlfn.IFNA(INDEX('שיפור תמותה'!$A$1:$E$8743,MATCH(F1365&amp;G1365-1,'שיפור תמותה'!$C$1:$C$8743,0),IF($B$9="זכר",4,5)),1),0)</f>
        <v>0</v>
      </c>
      <c r="R1365">
        <f t="shared" si="528"/>
        <v>0</v>
      </c>
      <c r="S1365">
        <f t="shared" si="529"/>
        <v>0</v>
      </c>
      <c r="T1365">
        <f t="shared" si="542"/>
        <v>0</v>
      </c>
      <c r="U1365">
        <f t="shared" si="530"/>
        <v>0</v>
      </c>
      <c r="V1365">
        <f t="shared" si="531"/>
        <v>0</v>
      </c>
      <c r="W1365">
        <f t="shared" si="543"/>
        <v>0</v>
      </c>
      <c r="X1365">
        <f>IF($B$15,_xlfn.IFNA(INDEX(תמותה!$A$1:$E$121,MATCH(U1365,תמותה!$A$1:A$121,0),IF($B$11="זכר",2,4)),1),0)</f>
        <v>0</v>
      </c>
      <c r="Y1365">
        <f>IF($B$15,_xlfn.IFNA(INDEX('שיפור תמותה'!$A$1:$E$8743,MATCH(U1365&amp;V1365,'שיפור תמותה'!$C$1:$C$8743,0),IF($B$11="זכר",4,5)),1),0)</f>
        <v>0</v>
      </c>
      <c r="Z1365">
        <f>IF($B$15,_xlfn.IFNA(INDEX('שיפור תמותה'!$A$1:$E$8743,MATCH(U1365&amp;V1365-1,'שיפור תמותה'!$C$1:$C$8743,0),IF($B$11="זכר",4,5)),1),0)</f>
        <v>0</v>
      </c>
      <c r="AA1365">
        <f t="shared" si="532"/>
        <v>0</v>
      </c>
      <c r="AB1365">
        <f t="shared" si="544"/>
        <v>0</v>
      </c>
      <c r="AC1365">
        <f>IF($B$15,_xlfn.IFNA(INDEX(תמותה!$A$1:$E$121,MATCH(U1365,תמותה!$A$1:A$121,0),IF($B$11="זכר",3,5)),1),0)</f>
        <v>0</v>
      </c>
      <c r="AD1365">
        <f t="shared" si="533"/>
        <v>0</v>
      </c>
      <c r="AE1365">
        <f t="shared" si="534"/>
        <v>0</v>
      </c>
      <c r="AF1365">
        <f t="shared" si="545"/>
        <v>0</v>
      </c>
      <c r="AG1365">
        <f t="shared" si="546"/>
        <v>0</v>
      </c>
      <c r="AH1365">
        <f t="shared" si="547"/>
        <v>0</v>
      </c>
      <c r="AI1365">
        <f t="shared" si="548"/>
        <v>0</v>
      </c>
      <c r="AJ1365">
        <f t="shared" si="549"/>
        <v>0</v>
      </c>
    </row>
    <row r="1366" spans="5:36" x14ac:dyDescent="0.2">
      <c r="E1366">
        <f t="shared" si="535"/>
        <v>0</v>
      </c>
      <c r="F1366">
        <f t="shared" si="525"/>
        <v>0</v>
      </c>
      <c r="G1366">
        <f t="shared" si="526"/>
        <v>0</v>
      </c>
      <c r="H1366">
        <f t="shared" si="527"/>
        <v>0</v>
      </c>
      <c r="I1366">
        <f t="shared" si="536"/>
        <v>0</v>
      </c>
      <c r="J1366">
        <f t="shared" si="537"/>
        <v>0</v>
      </c>
      <c r="K1366">
        <f t="shared" si="538"/>
        <v>0</v>
      </c>
      <c r="L1366">
        <f t="shared" si="539"/>
        <v>0</v>
      </c>
      <c r="M1366">
        <f t="shared" si="540"/>
        <v>0</v>
      </c>
      <c r="N1366">
        <f t="shared" si="541"/>
        <v>0</v>
      </c>
      <c r="O1366">
        <f>IF($B$14,_xlfn.IFNA(INDEX(תמותה!$A$1:$E$121,MATCH(F1366,תמותה!$A$1:A$121,0),IF($B$9="זכר",2,4)),1),0)</f>
        <v>0</v>
      </c>
      <c r="P1366">
        <f>IF($B$14,_xlfn.IFNA(INDEX('שיפור תמותה'!$A$1:$E$8743,MATCH(F1366&amp;G1366,'שיפור תמותה'!$C$1:$C$8743,0),IF($B$9="זכר",4,5)),1),0)</f>
        <v>0</v>
      </c>
      <c r="Q1366">
        <f>IF($B$14,_xlfn.IFNA(INDEX('שיפור תמותה'!$A$1:$E$8743,MATCH(F1366&amp;G1366-1,'שיפור תמותה'!$C$1:$C$8743,0),IF($B$9="זכר",4,5)),1),0)</f>
        <v>0</v>
      </c>
      <c r="R1366">
        <f t="shared" si="528"/>
        <v>0</v>
      </c>
      <c r="S1366">
        <f t="shared" si="529"/>
        <v>0</v>
      </c>
      <c r="T1366">
        <f t="shared" si="542"/>
        <v>0</v>
      </c>
      <c r="U1366">
        <f t="shared" si="530"/>
        <v>0</v>
      </c>
      <c r="V1366">
        <f t="shared" si="531"/>
        <v>0</v>
      </c>
      <c r="W1366">
        <f t="shared" si="543"/>
        <v>0</v>
      </c>
      <c r="X1366">
        <f>IF($B$15,_xlfn.IFNA(INDEX(תמותה!$A$1:$E$121,MATCH(U1366,תמותה!$A$1:A$121,0),IF($B$11="זכר",2,4)),1),0)</f>
        <v>0</v>
      </c>
      <c r="Y1366">
        <f>IF($B$15,_xlfn.IFNA(INDEX('שיפור תמותה'!$A$1:$E$8743,MATCH(U1366&amp;V1366,'שיפור תמותה'!$C$1:$C$8743,0),IF($B$11="זכר",4,5)),1),0)</f>
        <v>0</v>
      </c>
      <c r="Z1366">
        <f>IF($B$15,_xlfn.IFNA(INDEX('שיפור תמותה'!$A$1:$E$8743,MATCH(U1366&amp;V1366-1,'שיפור תמותה'!$C$1:$C$8743,0),IF($B$11="זכר",4,5)),1),0)</f>
        <v>0</v>
      </c>
      <c r="AA1366">
        <f t="shared" si="532"/>
        <v>0</v>
      </c>
      <c r="AB1366">
        <f t="shared" si="544"/>
        <v>0</v>
      </c>
      <c r="AC1366">
        <f>IF($B$15,_xlfn.IFNA(INDEX(תמותה!$A$1:$E$121,MATCH(U1366,תמותה!$A$1:A$121,0),IF($B$11="זכר",3,5)),1),0)</f>
        <v>0</v>
      </c>
      <c r="AD1366">
        <f t="shared" si="533"/>
        <v>0</v>
      </c>
      <c r="AE1366">
        <f t="shared" si="534"/>
        <v>0</v>
      </c>
      <c r="AF1366">
        <f t="shared" si="545"/>
        <v>0</v>
      </c>
      <c r="AG1366">
        <f t="shared" si="546"/>
        <v>0</v>
      </c>
      <c r="AH1366">
        <f t="shared" si="547"/>
        <v>0</v>
      </c>
      <c r="AI1366">
        <f t="shared" si="548"/>
        <v>0</v>
      </c>
      <c r="AJ1366">
        <f t="shared" si="549"/>
        <v>0</v>
      </c>
    </row>
    <row r="1367" spans="5:36" x14ac:dyDescent="0.2">
      <c r="E1367">
        <f t="shared" si="535"/>
        <v>0</v>
      </c>
      <c r="F1367">
        <f t="shared" si="525"/>
        <v>0</v>
      </c>
      <c r="G1367">
        <f t="shared" si="526"/>
        <v>0</v>
      </c>
      <c r="H1367">
        <f t="shared" si="527"/>
        <v>0</v>
      </c>
      <c r="I1367">
        <f t="shared" si="536"/>
        <v>0</v>
      </c>
      <c r="J1367">
        <f t="shared" si="537"/>
        <v>0</v>
      </c>
      <c r="K1367">
        <f t="shared" si="538"/>
        <v>0</v>
      </c>
      <c r="L1367">
        <f t="shared" si="539"/>
        <v>0</v>
      </c>
      <c r="M1367">
        <f t="shared" si="540"/>
        <v>0</v>
      </c>
      <c r="N1367">
        <f t="shared" si="541"/>
        <v>0</v>
      </c>
      <c r="O1367">
        <f>IF($B$14,_xlfn.IFNA(INDEX(תמותה!$A$1:$E$121,MATCH(F1367,תמותה!$A$1:A$121,0),IF($B$9="זכר",2,4)),1),0)</f>
        <v>0</v>
      </c>
      <c r="P1367">
        <f>IF($B$14,_xlfn.IFNA(INDEX('שיפור תמותה'!$A$1:$E$8743,MATCH(F1367&amp;G1367,'שיפור תמותה'!$C$1:$C$8743,0),IF($B$9="זכר",4,5)),1),0)</f>
        <v>0</v>
      </c>
      <c r="Q1367">
        <f>IF($B$14,_xlfn.IFNA(INDEX('שיפור תמותה'!$A$1:$E$8743,MATCH(F1367&amp;G1367-1,'שיפור תמותה'!$C$1:$C$8743,0),IF($B$9="זכר",4,5)),1),0)</f>
        <v>0</v>
      </c>
      <c r="R1367">
        <f t="shared" si="528"/>
        <v>0</v>
      </c>
      <c r="S1367">
        <f t="shared" si="529"/>
        <v>0</v>
      </c>
      <c r="T1367">
        <f t="shared" si="542"/>
        <v>0</v>
      </c>
      <c r="U1367">
        <f t="shared" si="530"/>
        <v>0</v>
      </c>
      <c r="V1367">
        <f t="shared" si="531"/>
        <v>0</v>
      </c>
      <c r="W1367">
        <f t="shared" si="543"/>
        <v>0</v>
      </c>
      <c r="X1367">
        <f>IF($B$15,_xlfn.IFNA(INDEX(תמותה!$A$1:$E$121,MATCH(U1367,תמותה!$A$1:A$121,0),IF($B$11="זכר",2,4)),1),0)</f>
        <v>0</v>
      </c>
      <c r="Y1367">
        <f>IF($B$15,_xlfn.IFNA(INDEX('שיפור תמותה'!$A$1:$E$8743,MATCH(U1367&amp;V1367,'שיפור תמותה'!$C$1:$C$8743,0),IF($B$11="זכר",4,5)),1),0)</f>
        <v>0</v>
      </c>
      <c r="Z1367">
        <f>IF($B$15,_xlfn.IFNA(INDEX('שיפור תמותה'!$A$1:$E$8743,MATCH(U1367&amp;V1367-1,'שיפור תמותה'!$C$1:$C$8743,0),IF($B$11="זכר",4,5)),1),0)</f>
        <v>0</v>
      </c>
      <c r="AA1367">
        <f t="shared" si="532"/>
        <v>0</v>
      </c>
      <c r="AB1367">
        <f t="shared" si="544"/>
        <v>0</v>
      </c>
      <c r="AC1367">
        <f>IF($B$15,_xlfn.IFNA(INDEX(תמותה!$A$1:$E$121,MATCH(U1367,תמותה!$A$1:A$121,0),IF($B$11="זכר",3,5)),1),0)</f>
        <v>0</v>
      </c>
      <c r="AD1367">
        <f t="shared" si="533"/>
        <v>0</v>
      </c>
      <c r="AE1367">
        <f t="shared" si="534"/>
        <v>0</v>
      </c>
      <c r="AF1367">
        <f t="shared" si="545"/>
        <v>0</v>
      </c>
      <c r="AG1367">
        <f t="shared" si="546"/>
        <v>0</v>
      </c>
      <c r="AH1367">
        <f t="shared" si="547"/>
        <v>0</v>
      </c>
      <c r="AI1367">
        <f t="shared" si="548"/>
        <v>0</v>
      </c>
      <c r="AJ1367">
        <f t="shared" si="549"/>
        <v>0</v>
      </c>
    </row>
    <row r="1368" spans="5:36" x14ac:dyDescent="0.2">
      <c r="E1368">
        <f t="shared" si="535"/>
        <v>0</v>
      </c>
      <c r="F1368">
        <f t="shared" si="525"/>
        <v>0</v>
      </c>
      <c r="G1368">
        <f t="shared" si="526"/>
        <v>0</v>
      </c>
      <c r="H1368">
        <f t="shared" si="527"/>
        <v>0</v>
      </c>
      <c r="I1368">
        <f t="shared" si="536"/>
        <v>0</v>
      </c>
      <c r="J1368">
        <f t="shared" si="537"/>
        <v>0</v>
      </c>
      <c r="K1368">
        <f t="shared" si="538"/>
        <v>0</v>
      </c>
      <c r="L1368">
        <f t="shared" si="539"/>
        <v>0</v>
      </c>
      <c r="M1368">
        <f t="shared" si="540"/>
        <v>0</v>
      </c>
      <c r="N1368">
        <f t="shared" si="541"/>
        <v>0</v>
      </c>
      <c r="O1368">
        <f>IF($B$14,_xlfn.IFNA(INDEX(תמותה!$A$1:$E$121,MATCH(F1368,תמותה!$A$1:A$121,0),IF($B$9="זכר",2,4)),1),0)</f>
        <v>0</v>
      </c>
      <c r="P1368">
        <f>IF($B$14,_xlfn.IFNA(INDEX('שיפור תמותה'!$A$1:$E$8743,MATCH(F1368&amp;G1368,'שיפור תמותה'!$C$1:$C$8743,0),IF($B$9="זכר",4,5)),1),0)</f>
        <v>0</v>
      </c>
      <c r="Q1368">
        <f>IF($B$14,_xlfn.IFNA(INDEX('שיפור תמותה'!$A$1:$E$8743,MATCH(F1368&amp;G1368-1,'שיפור תמותה'!$C$1:$C$8743,0),IF($B$9="זכר",4,5)),1),0)</f>
        <v>0</v>
      </c>
      <c r="R1368">
        <f t="shared" si="528"/>
        <v>0</v>
      </c>
      <c r="S1368">
        <f t="shared" si="529"/>
        <v>0</v>
      </c>
      <c r="T1368">
        <f t="shared" si="542"/>
        <v>0</v>
      </c>
      <c r="U1368">
        <f t="shared" si="530"/>
        <v>0</v>
      </c>
      <c r="V1368">
        <f t="shared" si="531"/>
        <v>0</v>
      </c>
      <c r="W1368">
        <f t="shared" si="543"/>
        <v>0</v>
      </c>
      <c r="X1368">
        <f>IF($B$15,_xlfn.IFNA(INDEX(תמותה!$A$1:$E$121,MATCH(U1368,תמותה!$A$1:A$121,0),IF($B$11="זכר",2,4)),1),0)</f>
        <v>0</v>
      </c>
      <c r="Y1368">
        <f>IF($B$15,_xlfn.IFNA(INDEX('שיפור תמותה'!$A$1:$E$8743,MATCH(U1368&amp;V1368,'שיפור תמותה'!$C$1:$C$8743,0),IF($B$11="זכר",4,5)),1),0)</f>
        <v>0</v>
      </c>
      <c r="Z1368">
        <f>IF($B$15,_xlfn.IFNA(INDEX('שיפור תמותה'!$A$1:$E$8743,MATCH(U1368&amp;V1368-1,'שיפור תמותה'!$C$1:$C$8743,0),IF($B$11="זכר",4,5)),1),0)</f>
        <v>0</v>
      </c>
      <c r="AA1368">
        <f t="shared" si="532"/>
        <v>0</v>
      </c>
      <c r="AB1368">
        <f t="shared" si="544"/>
        <v>0</v>
      </c>
      <c r="AC1368">
        <f>IF($B$15,_xlfn.IFNA(INDEX(תמותה!$A$1:$E$121,MATCH(U1368,תמותה!$A$1:A$121,0),IF($B$11="זכר",3,5)),1),0)</f>
        <v>0</v>
      </c>
      <c r="AD1368">
        <f t="shared" si="533"/>
        <v>0</v>
      </c>
      <c r="AE1368">
        <f t="shared" si="534"/>
        <v>0</v>
      </c>
      <c r="AF1368">
        <f t="shared" si="545"/>
        <v>0</v>
      </c>
      <c r="AG1368">
        <f t="shared" si="546"/>
        <v>0</v>
      </c>
      <c r="AH1368">
        <f t="shared" si="547"/>
        <v>0</v>
      </c>
      <c r="AI1368">
        <f t="shared" si="548"/>
        <v>0</v>
      </c>
      <c r="AJ1368">
        <f t="shared" si="549"/>
        <v>0</v>
      </c>
    </row>
    <row r="1369" spans="5:36" x14ac:dyDescent="0.2">
      <c r="E1369">
        <f t="shared" si="535"/>
        <v>0</v>
      </c>
      <c r="F1369">
        <f t="shared" si="525"/>
        <v>0</v>
      </c>
      <c r="G1369">
        <f t="shared" si="526"/>
        <v>0</v>
      </c>
      <c r="H1369">
        <f t="shared" si="527"/>
        <v>0</v>
      </c>
      <c r="I1369">
        <f t="shared" si="536"/>
        <v>0</v>
      </c>
      <c r="J1369">
        <f t="shared" si="537"/>
        <v>0</v>
      </c>
      <c r="K1369">
        <f t="shared" si="538"/>
        <v>0</v>
      </c>
      <c r="L1369">
        <f t="shared" si="539"/>
        <v>0</v>
      </c>
      <c r="M1369">
        <f t="shared" si="540"/>
        <v>0</v>
      </c>
      <c r="N1369">
        <f t="shared" si="541"/>
        <v>0</v>
      </c>
      <c r="O1369">
        <f>IF($B$14,_xlfn.IFNA(INDEX(תמותה!$A$1:$E$121,MATCH(F1369,תמותה!$A$1:A$121,0),IF($B$9="זכר",2,4)),1),0)</f>
        <v>0</v>
      </c>
      <c r="P1369">
        <f>IF($B$14,_xlfn.IFNA(INDEX('שיפור תמותה'!$A$1:$E$8743,MATCH(F1369&amp;G1369,'שיפור תמותה'!$C$1:$C$8743,0),IF($B$9="זכר",4,5)),1),0)</f>
        <v>0</v>
      </c>
      <c r="Q1369">
        <f>IF($B$14,_xlfn.IFNA(INDEX('שיפור תמותה'!$A$1:$E$8743,MATCH(F1369&amp;G1369-1,'שיפור תמותה'!$C$1:$C$8743,0),IF($B$9="זכר",4,5)),1),0)</f>
        <v>0</v>
      </c>
      <c r="R1369">
        <f t="shared" si="528"/>
        <v>0</v>
      </c>
      <c r="S1369">
        <f t="shared" si="529"/>
        <v>0</v>
      </c>
      <c r="T1369">
        <f t="shared" si="542"/>
        <v>0</v>
      </c>
      <c r="U1369">
        <f t="shared" si="530"/>
        <v>0</v>
      </c>
      <c r="V1369">
        <f t="shared" si="531"/>
        <v>0</v>
      </c>
      <c r="W1369">
        <f t="shared" si="543"/>
        <v>0</v>
      </c>
      <c r="X1369">
        <f>IF($B$15,_xlfn.IFNA(INDEX(תמותה!$A$1:$E$121,MATCH(U1369,תמותה!$A$1:A$121,0),IF($B$11="זכר",2,4)),1),0)</f>
        <v>0</v>
      </c>
      <c r="Y1369">
        <f>IF($B$15,_xlfn.IFNA(INDEX('שיפור תמותה'!$A$1:$E$8743,MATCH(U1369&amp;V1369,'שיפור תמותה'!$C$1:$C$8743,0),IF($B$11="זכר",4,5)),1),0)</f>
        <v>0</v>
      </c>
      <c r="Z1369">
        <f>IF($B$15,_xlfn.IFNA(INDEX('שיפור תמותה'!$A$1:$E$8743,MATCH(U1369&amp;V1369-1,'שיפור תמותה'!$C$1:$C$8743,0),IF($B$11="זכר",4,5)),1),0)</f>
        <v>0</v>
      </c>
      <c r="AA1369">
        <f t="shared" si="532"/>
        <v>0</v>
      </c>
      <c r="AB1369">
        <f t="shared" si="544"/>
        <v>0</v>
      </c>
      <c r="AC1369">
        <f>IF($B$15,_xlfn.IFNA(INDEX(תמותה!$A$1:$E$121,MATCH(U1369,תמותה!$A$1:A$121,0),IF($B$11="זכר",3,5)),1),0)</f>
        <v>0</v>
      </c>
      <c r="AD1369">
        <f t="shared" si="533"/>
        <v>0</v>
      </c>
      <c r="AE1369">
        <f t="shared" si="534"/>
        <v>0</v>
      </c>
      <c r="AF1369">
        <f t="shared" si="545"/>
        <v>0</v>
      </c>
      <c r="AG1369">
        <f t="shared" si="546"/>
        <v>0</v>
      </c>
      <c r="AH1369">
        <f t="shared" si="547"/>
        <v>0</v>
      </c>
      <c r="AI1369">
        <f t="shared" si="548"/>
        <v>0</v>
      </c>
      <c r="AJ1369">
        <f t="shared" si="549"/>
        <v>0</v>
      </c>
    </row>
    <row r="1370" spans="5:36" x14ac:dyDescent="0.2">
      <c r="E1370">
        <f t="shared" si="535"/>
        <v>0</v>
      </c>
      <c r="F1370">
        <f t="shared" si="525"/>
        <v>0</v>
      </c>
      <c r="G1370">
        <f t="shared" si="526"/>
        <v>0</v>
      </c>
      <c r="H1370">
        <f t="shared" si="527"/>
        <v>0</v>
      </c>
      <c r="I1370">
        <f t="shared" si="536"/>
        <v>0</v>
      </c>
      <c r="J1370">
        <f t="shared" si="537"/>
        <v>0</v>
      </c>
      <c r="K1370">
        <f t="shared" si="538"/>
        <v>0</v>
      </c>
      <c r="L1370">
        <f t="shared" si="539"/>
        <v>0</v>
      </c>
      <c r="M1370">
        <f t="shared" si="540"/>
        <v>0</v>
      </c>
      <c r="N1370">
        <f t="shared" si="541"/>
        <v>0</v>
      </c>
      <c r="O1370">
        <f>IF($B$14,_xlfn.IFNA(INDEX(תמותה!$A$1:$E$121,MATCH(F1370,תמותה!$A$1:A$121,0),IF($B$9="זכר",2,4)),1),0)</f>
        <v>0</v>
      </c>
      <c r="P1370">
        <f>IF($B$14,_xlfn.IFNA(INDEX('שיפור תמותה'!$A$1:$E$8743,MATCH(F1370&amp;G1370,'שיפור תמותה'!$C$1:$C$8743,0),IF($B$9="זכר",4,5)),1),0)</f>
        <v>0</v>
      </c>
      <c r="Q1370">
        <f>IF($B$14,_xlfn.IFNA(INDEX('שיפור תמותה'!$A$1:$E$8743,MATCH(F1370&amp;G1370-1,'שיפור תמותה'!$C$1:$C$8743,0),IF($B$9="זכר",4,5)),1),0)</f>
        <v>0</v>
      </c>
      <c r="R1370">
        <f t="shared" si="528"/>
        <v>0</v>
      </c>
      <c r="S1370">
        <f t="shared" si="529"/>
        <v>0</v>
      </c>
      <c r="T1370">
        <f t="shared" si="542"/>
        <v>0</v>
      </c>
      <c r="U1370">
        <f t="shared" si="530"/>
        <v>0</v>
      </c>
      <c r="V1370">
        <f t="shared" si="531"/>
        <v>0</v>
      </c>
      <c r="W1370">
        <f t="shared" si="543"/>
        <v>0</v>
      </c>
      <c r="X1370">
        <f>IF($B$15,_xlfn.IFNA(INDEX(תמותה!$A$1:$E$121,MATCH(U1370,תמותה!$A$1:A$121,0),IF($B$11="זכר",2,4)),1),0)</f>
        <v>0</v>
      </c>
      <c r="Y1370">
        <f>IF($B$15,_xlfn.IFNA(INDEX('שיפור תמותה'!$A$1:$E$8743,MATCH(U1370&amp;V1370,'שיפור תמותה'!$C$1:$C$8743,0),IF($B$11="זכר",4,5)),1),0)</f>
        <v>0</v>
      </c>
      <c r="Z1370">
        <f>IF($B$15,_xlfn.IFNA(INDEX('שיפור תמותה'!$A$1:$E$8743,MATCH(U1370&amp;V1370-1,'שיפור תמותה'!$C$1:$C$8743,0),IF($B$11="זכר",4,5)),1),0)</f>
        <v>0</v>
      </c>
      <c r="AA1370">
        <f t="shared" si="532"/>
        <v>0</v>
      </c>
      <c r="AB1370">
        <f t="shared" si="544"/>
        <v>0</v>
      </c>
      <c r="AC1370">
        <f>IF($B$15,_xlfn.IFNA(INDEX(תמותה!$A$1:$E$121,MATCH(U1370,תמותה!$A$1:A$121,0),IF($B$11="זכר",3,5)),1),0)</f>
        <v>0</v>
      </c>
      <c r="AD1370">
        <f t="shared" si="533"/>
        <v>0</v>
      </c>
      <c r="AE1370">
        <f t="shared" si="534"/>
        <v>0</v>
      </c>
      <c r="AF1370">
        <f t="shared" si="545"/>
        <v>0</v>
      </c>
      <c r="AG1370">
        <f t="shared" si="546"/>
        <v>0</v>
      </c>
      <c r="AH1370">
        <f t="shared" si="547"/>
        <v>0</v>
      </c>
      <c r="AI1370">
        <f t="shared" si="548"/>
        <v>0</v>
      </c>
      <c r="AJ1370">
        <f t="shared" si="549"/>
        <v>0</v>
      </c>
    </row>
    <row r="1371" spans="5:36" x14ac:dyDescent="0.2">
      <c r="E1371">
        <f t="shared" si="535"/>
        <v>0</v>
      </c>
      <c r="F1371">
        <f t="shared" si="525"/>
        <v>0</v>
      </c>
      <c r="G1371">
        <f t="shared" si="526"/>
        <v>0</v>
      </c>
      <c r="H1371">
        <f t="shared" si="527"/>
        <v>0</v>
      </c>
      <c r="I1371">
        <f t="shared" si="536"/>
        <v>0</v>
      </c>
      <c r="J1371">
        <f t="shared" si="537"/>
        <v>0</v>
      </c>
      <c r="K1371">
        <f t="shared" si="538"/>
        <v>0</v>
      </c>
      <c r="L1371">
        <f t="shared" si="539"/>
        <v>0</v>
      </c>
      <c r="M1371">
        <f t="shared" si="540"/>
        <v>0</v>
      </c>
      <c r="N1371">
        <f t="shared" si="541"/>
        <v>0</v>
      </c>
      <c r="O1371">
        <f>IF($B$14,_xlfn.IFNA(INDEX(תמותה!$A$1:$E$121,MATCH(F1371,תמותה!$A$1:A$121,0),IF($B$9="זכר",2,4)),1),0)</f>
        <v>0</v>
      </c>
      <c r="P1371">
        <f>IF($B$14,_xlfn.IFNA(INDEX('שיפור תמותה'!$A$1:$E$8743,MATCH(F1371&amp;G1371,'שיפור תמותה'!$C$1:$C$8743,0),IF($B$9="זכר",4,5)),1),0)</f>
        <v>0</v>
      </c>
      <c r="Q1371">
        <f>IF($B$14,_xlfn.IFNA(INDEX('שיפור תמותה'!$A$1:$E$8743,MATCH(F1371&amp;G1371-1,'שיפור תמותה'!$C$1:$C$8743,0),IF($B$9="זכר",4,5)),1),0)</f>
        <v>0</v>
      </c>
      <c r="R1371">
        <f t="shared" si="528"/>
        <v>0</v>
      </c>
      <c r="S1371">
        <f t="shared" si="529"/>
        <v>0</v>
      </c>
      <c r="T1371">
        <f t="shared" si="542"/>
        <v>0</v>
      </c>
      <c r="U1371">
        <f t="shared" si="530"/>
        <v>0</v>
      </c>
      <c r="V1371">
        <f t="shared" si="531"/>
        <v>0</v>
      </c>
      <c r="W1371">
        <f t="shared" si="543"/>
        <v>0</v>
      </c>
      <c r="X1371">
        <f>IF($B$15,_xlfn.IFNA(INDEX(תמותה!$A$1:$E$121,MATCH(U1371,תמותה!$A$1:A$121,0),IF($B$11="זכר",2,4)),1),0)</f>
        <v>0</v>
      </c>
      <c r="Y1371">
        <f>IF($B$15,_xlfn.IFNA(INDEX('שיפור תמותה'!$A$1:$E$8743,MATCH(U1371&amp;V1371,'שיפור תמותה'!$C$1:$C$8743,0),IF($B$11="זכר",4,5)),1),0)</f>
        <v>0</v>
      </c>
      <c r="Z1371">
        <f>IF($B$15,_xlfn.IFNA(INDEX('שיפור תמותה'!$A$1:$E$8743,MATCH(U1371&amp;V1371-1,'שיפור תמותה'!$C$1:$C$8743,0),IF($B$11="זכר",4,5)),1),0)</f>
        <v>0</v>
      </c>
      <c r="AA1371">
        <f t="shared" si="532"/>
        <v>0</v>
      </c>
      <c r="AB1371">
        <f t="shared" si="544"/>
        <v>0</v>
      </c>
      <c r="AC1371">
        <f>IF($B$15,_xlfn.IFNA(INDEX(תמותה!$A$1:$E$121,MATCH(U1371,תמותה!$A$1:A$121,0),IF($B$11="זכר",3,5)),1),0)</f>
        <v>0</v>
      </c>
      <c r="AD1371">
        <f t="shared" si="533"/>
        <v>0</v>
      </c>
      <c r="AE1371">
        <f t="shared" si="534"/>
        <v>0</v>
      </c>
      <c r="AF1371">
        <f t="shared" si="545"/>
        <v>0</v>
      </c>
      <c r="AG1371">
        <f t="shared" si="546"/>
        <v>0</v>
      </c>
      <c r="AH1371">
        <f t="shared" si="547"/>
        <v>0</v>
      </c>
      <c r="AI1371">
        <f t="shared" si="548"/>
        <v>0</v>
      </c>
      <c r="AJ1371">
        <f t="shared" si="549"/>
        <v>0</v>
      </c>
    </row>
    <row r="1372" spans="5:36" x14ac:dyDescent="0.2">
      <c r="E1372">
        <f t="shared" si="535"/>
        <v>0</v>
      </c>
      <c r="F1372">
        <f t="shared" si="525"/>
        <v>0</v>
      </c>
      <c r="G1372">
        <f t="shared" si="526"/>
        <v>0</v>
      </c>
      <c r="H1372">
        <f t="shared" si="527"/>
        <v>0</v>
      </c>
      <c r="I1372">
        <f t="shared" si="536"/>
        <v>0</v>
      </c>
      <c r="J1372">
        <f t="shared" si="537"/>
        <v>0</v>
      </c>
      <c r="K1372">
        <f t="shared" si="538"/>
        <v>0</v>
      </c>
      <c r="L1372">
        <f t="shared" si="539"/>
        <v>0</v>
      </c>
      <c r="M1372">
        <f t="shared" si="540"/>
        <v>0</v>
      </c>
      <c r="N1372">
        <f t="shared" si="541"/>
        <v>0</v>
      </c>
      <c r="O1372">
        <f>IF($B$14,_xlfn.IFNA(INDEX(תמותה!$A$1:$E$121,MATCH(F1372,תמותה!$A$1:A$121,0),IF($B$9="זכר",2,4)),1),0)</f>
        <v>0</v>
      </c>
      <c r="P1372">
        <f>IF($B$14,_xlfn.IFNA(INDEX('שיפור תמותה'!$A$1:$E$8743,MATCH(F1372&amp;G1372,'שיפור תמותה'!$C$1:$C$8743,0),IF($B$9="זכר",4,5)),1),0)</f>
        <v>0</v>
      </c>
      <c r="Q1372">
        <f>IF($B$14,_xlfn.IFNA(INDEX('שיפור תמותה'!$A$1:$E$8743,MATCH(F1372&amp;G1372-1,'שיפור תמותה'!$C$1:$C$8743,0),IF($B$9="זכר",4,5)),1),0)</f>
        <v>0</v>
      </c>
      <c r="R1372">
        <f t="shared" si="528"/>
        <v>0</v>
      </c>
      <c r="S1372">
        <f t="shared" si="529"/>
        <v>0</v>
      </c>
      <c r="T1372">
        <f t="shared" si="542"/>
        <v>0</v>
      </c>
      <c r="U1372">
        <f t="shared" si="530"/>
        <v>0</v>
      </c>
      <c r="V1372">
        <f t="shared" si="531"/>
        <v>0</v>
      </c>
      <c r="W1372">
        <f t="shared" si="543"/>
        <v>0</v>
      </c>
      <c r="X1372">
        <f>IF($B$15,_xlfn.IFNA(INDEX(תמותה!$A$1:$E$121,MATCH(U1372,תמותה!$A$1:A$121,0),IF($B$11="זכר",2,4)),1),0)</f>
        <v>0</v>
      </c>
      <c r="Y1372">
        <f>IF($B$15,_xlfn.IFNA(INDEX('שיפור תמותה'!$A$1:$E$8743,MATCH(U1372&amp;V1372,'שיפור תמותה'!$C$1:$C$8743,0),IF($B$11="זכר",4,5)),1),0)</f>
        <v>0</v>
      </c>
      <c r="Z1372">
        <f>IF($B$15,_xlfn.IFNA(INDEX('שיפור תמותה'!$A$1:$E$8743,MATCH(U1372&amp;V1372-1,'שיפור תמותה'!$C$1:$C$8743,0),IF($B$11="זכר",4,5)),1),0)</f>
        <v>0</v>
      </c>
      <c r="AA1372">
        <f t="shared" si="532"/>
        <v>0</v>
      </c>
      <c r="AB1372">
        <f t="shared" si="544"/>
        <v>0</v>
      </c>
      <c r="AC1372">
        <f>IF($B$15,_xlfn.IFNA(INDEX(תמותה!$A$1:$E$121,MATCH(U1372,תמותה!$A$1:A$121,0),IF($B$11="זכר",3,5)),1),0)</f>
        <v>0</v>
      </c>
      <c r="AD1372">
        <f t="shared" si="533"/>
        <v>0</v>
      </c>
      <c r="AE1372">
        <f t="shared" si="534"/>
        <v>0</v>
      </c>
      <c r="AF1372">
        <f t="shared" si="545"/>
        <v>0</v>
      </c>
      <c r="AG1372">
        <f t="shared" si="546"/>
        <v>0</v>
      </c>
      <c r="AH1372">
        <f t="shared" si="547"/>
        <v>0</v>
      </c>
      <c r="AI1372">
        <f t="shared" si="548"/>
        <v>0</v>
      </c>
      <c r="AJ1372">
        <f t="shared" si="549"/>
        <v>0</v>
      </c>
    </row>
    <row r="1373" spans="5:36" x14ac:dyDescent="0.2">
      <c r="E1373">
        <f t="shared" si="535"/>
        <v>0</v>
      </c>
      <c r="F1373">
        <f t="shared" si="525"/>
        <v>0</v>
      </c>
      <c r="G1373">
        <f t="shared" si="526"/>
        <v>0</v>
      </c>
      <c r="H1373">
        <f t="shared" si="527"/>
        <v>0</v>
      </c>
      <c r="I1373">
        <f t="shared" si="536"/>
        <v>0</v>
      </c>
      <c r="J1373">
        <f t="shared" si="537"/>
        <v>0</v>
      </c>
      <c r="K1373">
        <f t="shared" si="538"/>
        <v>0</v>
      </c>
      <c r="L1373">
        <f t="shared" si="539"/>
        <v>0</v>
      </c>
      <c r="M1373">
        <f t="shared" si="540"/>
        <v>0</v>
      </c>
      <c r="N1373">
        <f t="shared" si="541"/>
        <v>0</v>
      </c>
      <c r="O1373">
        <f>IF($B$14,_xlfn.IFNA(INDEX(תמותה!$A$1:$E$121,MATCH(F1373,תמותה!$A$1:A$121,0),IF($B$9="זכר",2,4)),1),0)</f>
        <v>0</v>
      </c>
      <c r="P1373">
        <f>IF($B$14,_xlfn.IFNA(INDEX('שיפור תמותה'!$A$1:$E$8743,MATCH(F1373&amp;G1373,'שיפור תמותה'!$C$1:$C$8743,0),IF($B$9="זכר",4,5)),1),0)</f>
        <v>0</v>
      </c>
      <c r="Q1373">
        <f>IF($B$14,_xlfn.IFNA(INDEX('שיפור תמותה'!$A$1:$E$8743,MATCH(F1373&amp;G1373-1,'שיפור תמותה'!$C$1:$C$8743,0),IF($B$9="זכר",4,5)),1),0)</f>
        <v>0</v>
      </c>
      <c r="R1373">
        <f t="shared" si="528"/>
        <v>0</v>
      </c>
      <c r="S1373">
        <f t="shared" si="529"/>
        <v>0</v>
      </c>
      <c r="T1373">
        <f t="shared" si="542"/>
        <v>0</v>
      </c>
      <c r="U1373">
        <f t="shared" si="530"/>
        <v>0</v>
      </c>
      <c r="V1373">
        <f t="shared" si="531"/>
        <v>0</v>
      </c>
      <c r="W1373">
        <f t="shared" si="543"/>
        <v>0</v>
      </c>
      <c r="X1373">
        <f>IF($B$15,_xlfn.IFNA(INDEX(תמותה!$A$1:$E$121,MATCH(U1373,תמותה!$A$1:A$121,0),IF($B$11="זכר",2,4)),1),0)</f>
        <v>0</v>
      </c>
      <c r="Y1373">
        <f>IF($B$15,_xlfn.IFNA(INDEX('שיפור תמותה'!$A$1:$E$8743,MATCH(U1373&amp;V1373,'שיפור תמותה'!$C$1:$C$8743,0),IF($B$11="זכר",4,5)),1),0)</f>
        <v>0</v>
      </c>
      <c r="Z1373">
        <f>IF($B$15,_xlfn.IFNA(INDEX('שיפור תמותה'!$A$1:$E$8743,MATCH(U1373&amp;V1373-1,'שיפור תמותה'!$C$1:$C$8743,0),IF($B$11="זכר",4,5)),1),0)</f>
        <v>0</v>
      </c>
      <c r="AA1373">
        <f t="shared" si="532"/>
        <v>0</v>
      </c>
      <c r="AB1373">
        <f t="shared" si="544"/>
        <v>0</v>
      </c>
      <c r="AC1373">
        <f>IF($B$15,_xlfn.IFNA(INDEX(תמותה!$A$1:$E$121,MATCH(U1373,תמותה!$A$1:A$121,0),IF($B$11="זכר",3,5)),1),0)</f>
        <v>0</v>
      </c>
      <c r="AD1373">
        <f t="shared" si="533"/>
        <v>0</v>
      </c>
      <c r="AE1373">
        <f t="shared" si="534"/>
        <v>0</v>
      </c>
      <c r="AF1373">
        <f t="shared" si="545"/>
        <v>0</v>
      </c>
      <c r="AG1373">
        <f t="shared" si="546"/>
        <v>0</v>
      </c>
      <c r="AH1373">
        <f t="shared" si="547"/>
        <v>0</v>
      </c>
      <c r="AI1373">
        <f t="shared" si="548"/>
        <v>0</v>
      </c>
      <c r="AJ1373">
        <f t="shared" si="549"/>
        <v>0</v>
      </c>
    </row>
    <row r="1374" spans="5:36" x14ac:dyDescent="0.2">
      <c r="E1374">
        <f t="shared" si="535"/>
        <v>0</v>
      </c>
      <c r="F1374">
        <f t="shared" si="525"/>
        <v>0</v>
      </c>
      <c r="G1374">
        <f t="shared" si="526"/>
        <v>0</v>
      </c>
      <c r="H1374">
        <f t="shared" si="527"/>
        <v>0</v>
      </c>
      <c r="I1374">
        <f t="shared" si="536"/>
        <v>0</v>
      </c>
      <c r="J1374">
        <f t="shared" si="537"/>
        <v>0</v>
      </c>
      <c r="K1374">
        <f t="shared" si="538"/>
        <v>0</v>
      </c>
      <c r="L1374">
        <f t="shared" si="539"/>
        <v>0</v>
      </c>
      <c r="M1374">
        <f t="shared" si="540"/>
        <v>0</v>
      </c>
      <c r="N1374">
        <f t="shared" si="541"/>
        <v>0</v>
      </c>
      <c r="O1374">
        <f>IF($B$14,_xlfn.IFNA(INDEX(תמותה!$A$1:$E$121,MATCH(F1374,תמותה!$A$1:A$121,0),IF($B$9="זכר",2,4)),1),0)</f>
        <v>0</v>
      </c>
      <c r="P1374">
        <f>IF($B$14,_xlfn.IFNA(INDEX('שיפור תמותה'!$A$1:$E$8743,MATCH(F1374&amp;G1374,'שיפור תמותה'!$C$1:$C$8743,0),IF($B$9="זכר",4,5)),1),0)</f>
        <v>0</v>
      </c>
      <c r="Q1374">
        <f>IF($B$14,_xlfn.IFNA(INDEX('שיפור תמותה'!$A$1:$E$8743,MATCH(F1374&amp;G1374-1,'שיפור תמותה'!$C$1:$C$8743,0),IF($B$9="זכר",4,5)),1),0)</f>
        <v>0</v>
      </c>
      <c r="R1374">
        <f t="shared" si="528"/>
        <v>0</v>
      </c>
      <c r="S1374">
        <f t="shared" si="529"/>
        <v>0</v>
      </c>
      <c r="T1374">
        <f t="shared" si="542"/>
        <v>0</v>
      </c>
      <c r="U1374">
        <f t="shared" si="530"/>
        <v>0</v>
      </c>
      <c r="V1374">
        <f t="shared" si="531"/>
        <v>0</v>
      </c>
      <c r="W1374">
        <f t="shared" si="543"/>
        <v>0</v>
      </c>
      <c r="X1374">
        <f>IF($B$15,_xlfn.IFNA(INDEX(תמותה!$A$1:$E$121,MATCH(U1374,תמותה!$A$1:A$121,0),IF($B$11="זכר",2,4)),1),0)</f>
        <v>0</v>
      </c>
      <c r="Y1374">
        <f>IF($B$15,_xlfn.IFNA(INDEX('שיפור תמותה'!$A$1:$E$8743,MATCH(U1374&amp;V1374,'שיפור תמותה'!$C$1:$C$8743,0),IF($B$11="זכר",4,5)),1),0)</f>
        <v>0</v>
      </c>
      <c r="Z1374">
        <f>IF($B$15,_xlfn.IFNA(INDEX('שיפור תמותה'!$A$1:$E$8743,MATCH(U1374&amp;V1374-1,'שיפור תמותה'!$C$1:$C$8743,0),IF($B$11="זכר",4,5)),1),0)</f>
        <v>0</v>
      </c>
      <c r="AA1374">
        <f t="shared" si="532"/>
        <v>0</v>
      </c>
      <c r="AB1374">
        <f t="shared" si="544"/>
        <v>0</v>
      </c>
      <c r="AC1374">
        <f>IF($B$15,_xlfn.IFNA(INDEX(תמותה!$A$1:$E$121,MATCH(U1374,תמותה!$A$1:A$121,0),IF($B$11="זכר",3,5)),1),0)</f>
        <v>0</v>
      </c>
      <c r="AD1374">
        <f t="shared" si="533"/>
        <v>0</v>
      </c>
      <c r="AE1374">
        <f t="shared" si="534"/>
        <v>0</v>
      </c>
      <c r="AF1374">
        <f t="shared" si="545"/>
        <v>0</v>
      </c>
      <c r="AG1374">
        <f t="shared" si="546"/>
        <v>0</v>
      </c>
      <c r="AH1374">
        <f t="shared" si="547"/>
        <v>0</v>
      </c>
      <c r="AI1374">
        <f t="shared" si="548"/>
        <v>0</v>
      </c>
      <c r="AJ1374">
        <f t="shared" si="549"/>
        <v>0</v>
      </c>
    </row>
    <row r="1375" spans="5:36" x14ac:dyDescent="0.2">
      <c r="E1375">
        <f t="shared" si="535"/>
        <v>0</v>
      </c>
      <c r="F1375">
        <f t="shared" si="525"/>
        <v>0</v>
      </c>
      <c r="G1375">
        <f t="shared" si="526"/>
        <v>0</v>
      </c>
      <c r="H1375">
        <f t="shared" si="527"/>
        <v>0</v>
      </c>
      <c r="I1375">
        <f t="shared" si="536"/>
        <v>0</v>
      </c>
      <c r="J1375">
        <f t="shared" si="537"/>
        <v>0</v>
      </c>
      <c r="K1375">
        <f t="shared" si="538"/>
        <v>0</v>
      </c>
      <c r="L1375">
        <f t="shared" si="539"/>
        <v>0</v>
      </c>
      <c r="M1375">
        <f t="shared" si="540"/>
        <v>0</v>
      </c>
      <c r="N1375">
        <f t="shared" si="541"/>
        <v>0</v>
      </c>
      <c r="O1375">
        <f>IF($B$14,_xlfn.IFNA(INDEX(תמותה!$A$1:$E$121,MATCH(F1375,תמותה!$A$1:A$121,0),IF($B$9="זכר",2,4)),1),0)</f>
        <v>0</v>
      </c>
      <c r="P1375">
        <f>IF($B$14,_xlfn.IFNA(INDEX('שיפור תמותה'!$A$1:$E$8743,MATCH(F1375&amp;G1375,'שיפור תמותה'!$C$1:$C$8743,0),IF($B$9="זכר",4,5)),1),0)</f>
        <v>0</v>
      </c>
      <c r="Q1375">
        <f>IF($B$14,_xlfn.IFNA(INDEX('שיפור תמותה'!$A$1:$E$8743,MATCH(F1375&amp;G1375-1,'שיפור תמותה'!$C$1:$C$8743,0),IF($B$9="זכר",4,5)),1),0)</f>
        <v>0</v>
      </c>
      <c r="R1375">
        <f t="shared" si="528"/>
        <v>0</v>
      </c>
      <c r="S1375">
        <f t="shared" si="529"/>
        <v>0</v>
      </c>
      <c r="T1375">
        <f t="shared" si="542"/>
        <v>0</v>
      </c>
      <c r="U1375">
        <f t="shared" si="530"/>
        <v>0</v>
      </c>
      <c r="V1375">
        <f t="shared" si="531"/>
        <v>0</v>
      </c>
      <c r="W1375">
        <f t="shared" si="543"/>
        <v>0</v>
      </c>
      <c r="X1375">
        <f>IF($B$15,_xlfn.IFNA(INDEX(תמותה!$A$1:$E$121,MATCH(U1375,תמותה!$A$1:A$121,0),IF($B$11="זכר",2,4)),1),0)</f>
        <v>0</v>
      </c>
      <c r="Y1375">
        <f>IF($B$15,_xlfn.IFNA(INDEX('שיפור תמותה'!$A$1:$E$8743,MATCH(U1375&amp;V1375,'שיפור תמותה'!$C$1:$C$8743,0),IF($B$11="זכר",4,5)),1),0)</f>
        <v>0</v>
      </c>
      <c r="Z1375">
        <f>IF($B$15,_xlfn.IFNA(INDEX('שיפור תמותה'!$A$1:$E$8743,MATCH(U1375&amp;V1375-1,'שיפור תמותה'!$C$1:$C$8743,0),IF($B$11="זכר",4,5)),1),0)</f>
        <v>0</v>
      </c>
      <c r="AA1375">
        <f t="shared" si="532"/>
        <v>0</v>
      </c>
      <c r="AB1375">
        <f t="shared" si="544"/>
        <v>0</v>
      </c>
      <c r="AC1375">
        <f>IF($B$15,_xlfn.IFNA(INDEX(תמותה!$A$1:$E$121,MATCH(U1375,תמותה!$A$1:A$121,0),IF($B$11="זכר",3,5)),1),0)</f>
        <v>0</v>
      </c>
      <c r="AD1375">
        <f t="shared" si="533"/>
        <v>0</v>
      </c>
      <c r="AE1375">
        <f t="shared" si="534"/>
        <v>0</v>
      </c>
      <c r="AF1375">
        <f t="shared" si="545"/>
        <v>0</v>
      </c>
      <c r="AG1375">
        <f t="shared" si="546"/>
        <v>0</v>
      </c>
      <c r="AH1375">
        <f t="shared" si="547"/>
        <v>0</v>
      </c>
      <c r="AI1375">
        <f t="shared" si="548"/>
        <v>0</v>
      </c>
      <c r="AJ1375">
        <f t="shared" si="549"/>
        <v>0</v>
      </c>
    </row>
    <row r="1376" spans="5:36" x14ac:dyDescent="0.2">
      <c r="E1376">
        <f t="shared" si="535"/>
        <v>0</v>
      </c>
      <c r="F1376">
        <f t="shared" si="525"/>
        <v>0</v>
      </c>
      <c r="G1376">
        <f t="shared" si="526"/>
        <v>0</v>
      </c>
      <c r="H1376">
        <f t="shared" si="527"/>
        <v>0</v>
      </c>
      <c r="I1376">
        <f t="shared" si="536"/>
        <v>0</v>
      </c>
      <c r="J1376">
        <f t="shared" si="537"/>
        <v>0</v>
      </c>
      <c r="K1376">
        <f t="shared" si="538"/>
        <v>0</v>
      </c>
      <c r="L1376">
        <f t="shared" si="539"/>
        <v>0</v>
      </c>
      <c r="M1376">
        <f t="shared" si="540"/>
        <v>0</v>
      </c>
      <c r="N1376">
        <f t="shared" si="541"/>
        <v>0</v>
      </c>
      <c r="O1376">
        <f>IF($B$14,_xlfn.IFNA(INDEX(תמותה!$A$1:$E$121,MATCH(F1376,תמותה!$A$1:A$121,0),IF($B$9="זכר",2,4)),1),0)</f>
        <v>0</v>
      </c>
      <c r="P1376">
        <f>IF($B$14,_xlfn.IFNA(INDEX('שיפור תמותה'!$A$1:$E$8743,MATCH(F1376&amp;G1376,'שיפור תמותה'!$C$1:$C$8743,0),IF($B$9="זכר",4,5)),1),0)</f>
        <v>0</v>
      </c>
      <c r="Q1376">
        <f>IF($B$14,_xlfn.IFNA(INDEX('שיפור תמותה'!$A$1:$E$8743,MATCH(F1376&amp;G1376-1,'שיפור תמותה'!$C$1:$C$8743,0),IF($B$9="זכר",4,5)),1),0)</f>
        <v>0</v>
      </c>
      <c r="R1376">
        <f t="shared" si="528"/>
        <v>0</v>
      </c>
      <c r="S1376">
        <f t="shared" si="529"/>
        <v>0</v>
      </c>
      <c r="T1376">
        <f t="shared" si="542"/>
        <v>0</v>
      </c>
      <c r="U1376">
        <f t="shared" si="530"/>
        <v>0</v>
      </c>
      <c r="V1376">
        <f t="shared" si="531"/>
        <v>0</v>
      </c>
      <c r="W1376">
        <f t="shared" si="543"/>
        <v>0</v>
      </c>
      <c r="X1376">
        <f>IF($B$15,_xlfn.IFNA(INDEX(תמותה!$A$1:$E$121,MATCH(U1376,תמותה!$A$1:A$121,0),IF($B$11="זכר",2,4)),1),0)</f>
        <v>0</v>
      </c>
      <c r="Y1376">
        <f>IF($B$15,_xlfn.IFNA(INDEX('שיפור תמותה'!$A$1:$E$8743,MATCH(U1376&amp;V1376,'שיפור תמותה'!$C$1:$C$8743,0),IF($B$11="זכר",4,5)),1),0)</f>
        <v>0</v>
      </c>
      <c r="Z1376">
        <f>IF($B$15,_xlfn.IFNA(INDEX('שיפור תמותה'!$A$1:$E$8743,MATCH(U1376&amp;V1376-1,'שיפור תמותה'!$C$1:$C$8743,0),IF($B$11="זכר",4,5)),1),0)</f>
        <v>0</v>
      </c>
      <c r="AA1376">
        <f t="shared" si="532"/>
        <v>0</v>
      </c>
      <c r="AB1376">
        <f t="shared" si="544"/>
        <v>0</v>
      </c>
      <c r="AC1376">
        <f>IF($B$15,_xlfn.IFNA(INDEX(תמותה!$A$1:$E$121,MATCH(U1376,תמותה!$A$1:A$121,0),IF($B$11="זכר",3,5)),1),0)</f>
        <v>0</v>
      </c>
      <c r="AD1376">
        <f t="shared" si="533"/>
        <v>0</v>
      </c>
      <c r="AE1376">
        <f t="shared" si="534"/>
        <v>0</v>
      </c>
      <c r="AF1376">
        <f t="shared" si="545"/>
        <v>0</v>
      </c>
      <c r="AG1376">
        <f t="shared" si="546"/>
        <v>0</v>
      </c>
      <c r="AH1376">
        <f t="shared" si="547"/>
        <v>0</v>
      </c>
      <c r="AI1376">
        <f t="shared" si="548"/>
        <v>0</v>
      </c>
      <c r="AJ1376">
        <f t="shared" si="549"/>
        <v>0</v>
      </c>
    </row>
    <row r="1377" spans="5:36" x14ac:dyDescent="0.2">
      <c r="E1377">
        <f t="shared" si="535"/>
        <v>0</v>
      </c>
      <c r="F1377">
        <f t="shared" si="525"/>
        <v>0</v>
      </c>
      <c r="G1377">
        <f t="shared" si="526"/>
        <v>0</v>
      </c>
      <c r="H1377">
        <f t="shared" si="527"/>
        <v>0</v>
      </c>
      <c r="I1377">
        <f t="shared" si="536"/>
        <v>0</v>
      </c>
      <c r="J1377">
        <f t="shared" si="537"/>
        <v>0</v>
      </c>
      <c r="K1377">
        <f t="shared" si="538"/>
        <v>0</v>
      </c>
      <c r="L1377">
        <f t="shared" si="539"/>
        <v>0</v>
      </c>
      <c r="M1377">
        <f t="shared" si="540"/>
        <v>0</v>
      </c>
      <c r="N1377">
        <f t="shared" si="541"/>
        <v>0</v>
      </c>
      <c r="O1377">
        <f>IF($B$14,_xlfn.IFNA(INDEX(תמותה!$A$1:$E$121,MATCH(F1377,תמותה!$A$1:A$121,0),IF($B$9="זכר",2,4)),1),0)</f>
        <v>0</v>
      </c>
      <c r="P1377">
        <f>IF($B$14,_xlfn.IFNA(INDEX('שיפור תמותה'!$A$1:$E$8743,MATCH(F1377&amp;G1377,'שיפור תמותה'!$C$1:$C$8743,0),IF($B$9="זכר",4,5)),1),0)</f>
        <v>0</v>
      </c>
      <c r="Q1377">
        <f>IF($B$14,_xlfn.IFNA(INDEX('שיפור תמותה'!$A$1:$E$8743,MATCH(F1377&amp;G1377-1,'שיפור תמותה'!$C$1:$C$8743,0),IF($B$9="זכר",4,5)),1),0)</f>
        <v>0</v>
      </c>
      <c r="R1377">
        <f t="shared" si="528"/>
        <v>0</v>
      </c>
      <c r="S1377">
        <f t="shared" si="529"/>
        <v>0</v>
      </c>
      <c r="T1377">
        <f t="shared" si="542"/>
        <v>0</v>
      </c>
      <c r="U1377">
        <f t="shared" si="530"/>
        <v>0</v>
      </c>
      <c r="V1377">
        <f t="shared" si="531"/>
        <v>0</v>
      </c>
      <c r="W1377">
        <f t="shared" si="543"/>
        <v>0</v>
      </c>
      <c r="X1377">
        <f>IF($B$15,_xlfn.IFNA(INDEX(תמותה!$A$1:$E$121,MATCH(U1377,תמותה!$A$1:A$121,0),IF($B$11="זכר",2,4)),1),0)</f>
        <v>0</v>
      </c>
      <c r="Y1377">
        <f>IF($B$15,_xlfn.IFNA(INDEX('שיפור תמותה'!$A$1:$E$8743,MATCH(U1377&amp;V1377,'שיפור תמותה'!$C$1:$C$8743,0),IF($B$11="זכר",4,5)),1),0)</f>
        <v>0</v>
      </c>
      <c r="Z1377">
        <f>IF($B$15,_xlfn.IFNA(INDEX('שיפור תמותה'!$A$1:$E$8743,MATCH(U1377&amp;V1377-1,'שיפור תמותה'!$C$1:$C$8743,0),IF($B$11="זכר",4,5)),1),0)</f>
        <v>0</v>
      </c>
      <c r="AA1377">
        <f t="shared" si="532"/>
        <v>0</v>
      </c>
      <c r="AB1377">
        <f t="shared" si="544"/>
        <v>0</v>
      </c>
      <c r="AC1377">
        <f>IF($B$15,_xlfn.IFNA(INDEX(תמותה!$A$1:$E$121,MATCH(U1377,תמותה!$A$1:A$121,0),IF($B$11="זכר",3,5)),1),0)</f>
        <v>0</v>
      </c>
      <c r="AD1377">
        <f t="shared" si="533"/>
        <v>0</v>
      </c>
      <c r="AE1377">
        <f t="shared" si="534"/>
        <v>0</v>
      </c>
      <c r="AF1377">
        <f t="shared" si="545"/>
        <v>0</v>
      </c>
      <c r="AG1377">
        <f t="shared" si="546"/>
        <v>0</v>
      </c>
      <c r="AH1377">
        <f t="shared" si="547"/>
        <v>0</v>
      </c>
      <c r="AI1377">
        <f t="shared" si="548"/>
        <v>0</v>
      </c>
      <c r="AJ1377">
        <f t="shared" si="549"/>
        <v>0</v>
      </c>
    </row>
    <row r="1378" spans="5:36" x14ac:dyDescent="0.2">
      <c r="E1378">
        <f t="shared" si="535"/>
        <v>0</v>
      </c>
      <c r="F1378">
        <f t="shared" si="525"/>
        <v>0</v>
      </c>
      <c r="G1378">
        <f t="shared" si="526"/>
        <v>0</v>
      </c>
      <c r="H1378">
        <f t="shared" si="527"/>
        <v>0</v>
      </c>
      <c r="I1378">
        <f t="shared" si="536"/>
        <v>0</v>
      </c>
      <c r="J1378">
        <f t="shared" si="537"/>
        <v>0</v>
      </c>
      <c r="K1378">
        <f t="shared" si="538"/>
        <v>0</v>
      </c>
      <c r="L1378">
        <f t="shared" si="539"/>
        <v>0</v>
      </c>
      <c r="M1378">
        <f t="shared" si="540"/>
        <v>0</v>
      </c>
      <c r="N1378">
        <f t="shared" si="541"/>
        <v>0</v>
      </c>
      <c r="O1378">
        <f>IF($B$14,_xlfn.IFNA(INDEX(תמותה!$A$1:$E$121,MATCH(F1378,תמותה!$A$1:A$121,0),IF($B$9="זכר",2,4)),1),0)</f>
        <v>0</v>
      </c>
      <c r="P1378">
        <f>IF($B$14,_xlfn.IFNA(INDEX('שיפור תמותה'!$A$1:$E$8743,MATCH(F1378&amp;G1378,'שיפור תמותה'!$C$1:$C$8743,0),IF($B$9="זכר",4,5)),1),0)</f>
        <v>0</v>
      </c>
      <c r="Q1378">
        <f>IF($B$14,_xlfn.IFNA(INDEX('שיפור תמותה'!$A$1:$E$8743,MATCH(F1378&amp;G1378-1,'שיפור תמותה'!$C$1:$C$8743,0),IF($B$9="זכר",4,5)),1),0)</f>
        <v>0</v>
      </c>
      <c r="R1378">
        <f t="shared" si="528"/>
        <v>0</v>
      </c>
      <c r="S1378">
        <f t="shared" si="529"/>
        <v>0</v>
      </c>
      <c r="T1378">
        <f t="shared" si="542"/>
        <v>0</v>
      </c>
      <c r="U1378">
        <f t="shared" si="530"/>
        <v>0</v>
      </c>
      <c r="V1378">
        <f t="shared" si="531"/>
        <v>0</v>
      </c>
      <c r="W1378">
        <f t="shared" si="543"/>
        <v>0</v>
      </c>
      <c r="X1378">
        <f>IF($B$15,_xlfn.IFNA(INDEX(תמותה!$A$1:$E$121,MATCH(U1378,תמותה!$A$1:A$121,0),IF($B$11="זכר",2,4)),1),0)</f>
        <v>0</v>
      </c>
      <c r="Y1378">
        <f>IF($B$15,_xlfn.IFNA(INDEX('שיפור תמותה'!$A$1:$E$8743,MATCH(U1378&amp;V1378,'שיפור תמותה'!$C$1:$C$8743,0),IF($B$11="זכר",4,5)),1),0)</f>
        <v>0</v>
      </c>
      <c r="Z1378">
        <f>IF($B$15,_xlfn.IFNA(INDEX('שיפור תמותה'!$A$1:$E$8743,MATCH(U1378&amp;V1378-1,'שיפור תמותה'!$C$1:$C$8743,0),IF($B$11="זכר",4,5)),1),0)</f>
        <v>0</v>
      </c>
      <c r="AA1378">
        <f t="shared" si="532"/>
        <v>0</v>
      </c>
      <c r="AB1378">
        <f t="shared" si="544"/>
        <v>0</v>
      </c>
      <c r="AC1378">
        <f>IF($B$15,_xlfn.IFNA(INDEX(תמותה!$A$1:$E$121,MATCH(U1378,תמותה!$A$1:A$121,0),IF($B$11="זכר",3,5)),1),0)</f>
        <v>0</v>
      </c>
      <c r="AD1378">
        <f t="shared" si="533"/>
        <v>0</v>
      </c>
      <c r="AE1378">
        <f t="shared" si="534"/>
        <v>0</v>
      </c>
      <c r="AF1378">
        <f t="shared" si="545"/>
        <v>0</v>
      </c>
      <c r="AG1378">
        <f t="shared" si="546"/>
        <v>0</v>
      </c>
      <c r="AH1378">
        <f t="shared" si="547"/>
        <v>0</v>
      </c>
      <c r="AI1378">
        <f t="shared" si="548"/>
        <v>0</v>
      </c>
      <c r="AJ1378">
        <f t="shared" si="549"/>
        <v>0</v>
      </c>
    </row>
    <row r="1379" spans="5:36" x14ac:dyDescent="0.2">
      <c r="E1379">
        <f t="shared" si="535"/>
        <v>0</v>
      </c>
      <c r="F1379">
        <f t="shared" si="525"/>
        <v>0</v>
      </c>
      <c r="G1379">
        <f t="shared" si="526"/>
        <v>0</v>
      </c>
      <c r="H1379">
        <f t="shared" si="527"/>
        <v>0</v>
      </c>
      <c r="I1379">
        <f t="shared" si="536"/>
        <v>0</v>
      </c>
      <c r="J1379">
        <f t="shared" si="537"/>
        <v>0</v>
      </c>
      <c r="K1379">
        <f t="shared" si="538"/>
        <v>0</v>
      </c>
      <c r="L1379">
        <f t="shared" si="539"/>
        <v>0</v>
      </c>
      <c r="M1379">
        <f t="shared" si="540"/>
        <v>0</v>
      </c>
      <c r="N1379">
        <f t="shared" si="541"/>
        <v>0</v>
      </c>
      <c r="O1379">
        <f>IF($B$14,_xlfn.IFNA(INDEX(תמותה!$A$1:$E$121,MATCH(F1379,תמותה!$A$1:A$121,0),IF($B$9="זכר",2,4)),1),0)</f>
        <v>0</v>
      </c>
      <c r="P1379">
        <f>IF($B$14,_xlfn.IFNA(INDEX('שיפור תמותה'!$A$1:$E$8743,MATCH(F1379&amp;G1379,'שיפור תמותה'!$C$1:$C$8743,0),IF($B$9="זכר",4,5)),1),0)</f>
        <v>0</v>
      </c>
      <c r="Q1379">
        <f>IF($B$14,_xlfn.IFNA(INDEX('שיפור תמותה'!$A$1:$E$8743,MATCH(F1379&amp;G1379-1,'שיפור תמותה'!$C$1:$C$8743,0),IF($B$9="זכר",4,5)),1),0)</f>
        <v>0</v>
      </c>
      <c r="R1379">
        <f t="shared" si="528"/>
        <v>0</v>
      </c>
      <c r="S1379">
        <f t="shared" si="529"/>
        <v>0</v>
      </c>
      <c r="T1379">
        <f t="shared" si="542"/>
        <v>0</v>
      </c>
      <c r="U1379">
        <f t="shared" si="530"/>
        <v>0</v>
      </c>
      <c r="V1379">
        <f t="shared" si="531"/>
        <v>0</v>
      </c>
      <c r="W1379">
        <f t="shared" si="543"/>
        <v>0</v>
      </c>
      <c r="X1379">
        <f>IF($B$15,_xlfn.IFNA(INDEX(תמותה!$A$1:$E$121,MATCH(U1379,תמותה!$A$1:A$121,0),IF($B$11="זכר",2,4)),1),0)</f>
        <v>0</v>
      </c>
      <c r="Y1379">
        <f>IF($B$15,_xlfn.IFNA(INDEX('שיפור תמותה'!$A$1:$E$8743,MATCH(U1379&amp;V1379,'שיפור תמותה'!$C$1:$C$8743,0),IF($B$11="זכר",4,5)),1),0)</f>
        <v>0</v>
      </c>
      <c r="Z1379">
        <f>IF($B$15,_xlfn.IFNA(INDEX('שיפור תמותה'!$A$1:$E$8743,MATCH(U1379&amp;V1379-1,'שיפור תמותה'!$C$1:$C$8743,0),IF($B$11="זכר",4,5)),1),0)</f>
        <v>0</v>
      </c>
      <c r="AA1379">
        <f t="shared" si="532"/>
        <v>0</v>
      </c>
      <c r="AB1379">
        <f t="shared" si="544"/>
        <v>0</v>
      </c>
      <c r="AC1379">
        <f>IF($B$15,_xlfn.IFNA(INDEX(תמותה!$A$1:$E$121,MATCH(U1379,תמותה!$A$1:A$121,0),IF($B$11="זכר",3,5)),1),0)</f>
        <v>0</v>
      </c>
      <c r="AD1379">
        <f t="shared" si="533"/>
        <v>0</v>
      </c>
      <c r="AE1379">
        <f t="shared" si="534"/>
        <v>0</v>
      </c>
      <c r="AF1379">
        <f t="shared" si="545"/>
        <v>0</v>
      </c>
      <c r="AG1379">
        <f t="shared" si="546"/>
        <v>0</v>
      </c>
      <c r="AH1379">
        <f t="shared" si="547"/>
        <v>0</v>
      </c>
      <c r="AI1379">
        <f t="shared" si="548"/>
        <v>0</v>
      </c>
      <c r="AJ1379">
        <f t="shared" si="549"/>
        <v>0</v>
      </c>
    </row>
    <row r="1380" spans="5:36" x14ac:dyDescent="0.2">
      <c r="E1380">
        <f t="shared" si="535"/>
        <v>0</v>
      </c>
      <c r="F1380">
        <f t="shared" si="525"/>
        <v>0</v>
      </c>
      <c r="G1380">
        <f t="shared" si="526"/>
        <v>0</v>
      </c>
      <c r="H1380">
        <f t="shared" si="527"/>
        <v>0</v>
      </c>
      <c r="I1380">
        <f t="shared" si="536"/>
        <v>0</v>
      </c>
      <c r="J1380">
        <f t="shared" si="537"/>
        <v>0</v>
      </c>
      <c r="K1380">
        <f t="shared" si="538"/>
        <v>0</v>
      </c>
      <c r="L1380">
        <f t="shared" si="539"/>
        <v>0</v>
      </c>
      <c r="M1380">
        <f t="shared" si="540"/>
        <v>0</v>
      </c>
      <c r="N1380">
        <f t="shared" si="541"/>
        <v>0</v>
      </c>
      <c r="O1380">
        <f>IF($B$14,_xlfn.IFNA(INDEX(תמותה!$A$1:$E$121,MATCH(F1380,תמותה!$A$1:A$121,0),IF($B$9="זכר",2,4)),1),0)</f>
        <v>0</v>
      </c>
      <c r="P1380">
        <f>IF($B$14,_xlfn.IFNA(INDEX('שיפור תמותה'!$A$1:$E$8743,MATCH(F1380&amp;G1380,'שיפור תמותה'!$C$1:$C$8743,0),IF($B$9="זכר",4,5)),1),0)</f>
        <v>0</v>
      </c>
      <c r="Q1380">
        <f>IF($B$14,_xlfn.IFNA(INDEX('שיפור תמותה'!$A$1:$E$8743,MATCH(F1380&amp;G1380-1,'שיפור תמותה'!$C$1:$C$8743,0),IF($B$9="זכר",4,5)),1),0)</f>
        <v>0</v>
      </c>
      <c r="R1380">
        <f t="shared" si="528"/>
        <v>0</v>
      </c>
      <c r="S1380">
        <f t="shared" si="529"/>
        <v>0</v>
      </c>
      <c r="T1380">
        <f t="shared" si="542"/>
        <v>0</v>
      </c>
      <c r="U1380">
        <f t="shared" si="530"/>
        <v>0</v>
      </c>
      <c r="V1380">
        <f t="shared" si="531"/>
        <v>0</v>
      </c>
      <c r="W1380">
        <f t="shared" si="543"/>
        <v>0</v>
      </c>
      <c r="X1380">
        <f>IF($B$15,_xlfn.IFNA(INDEX(תמותה!$A$1:$E$121,MATCH(U1380,תמותה!$A$1:A$121,0),IF($B$11="זכר",2,4)),1),0)</f>
        <v>0</v>
      </c>
      <c r="Y1380">
        <f>IF($B$15,_xlfn.IFNA(INDEX('שיפור תמותה'!$A$1:$E$8743,MATCH(U1380&amp;V1380,'שיפור תמותה'!$C$1:$C$8743,0),IF($B$11="זכר",4,5)),1),0)</f>
        <v>0</v>
      </c>
      <c r="Z1380">
        <f>IF($B$15,_xlfn.IFNA(INDEX('שיפור תמותה'!$A$1:$E$8743,MATCH(U1380&amp;V1380-1,'שיפור תמותה'!$C$1:$C$8743,0),IF($B$11="זכר",4,5)),1),0)</f>
        <v>0</v>
      </c>
      <c r="AA1380">
        <f t="shared" si="532"/>
        <v>0</v>
      </c>
      <c r="AB1380">
        <f t="shared" si="544"/>
        <v>0</v>
      </c>
      <c r="AC1380">
        <f>IF($B$15,_xlfn.IFNA(INDEX(תמותה!$A$1:$E$121,MATCH(U1380,תמותה!$A$1:A$121,0),IF($B$11="זכר",3,5)),1),0)</f>
        <v>0</v>
      </c>
      <c r="AD1380">
        <f t="shared" si="533"/>
        <v>0</v>
      </c>
      <c r="AE1380">
        <f t="shared" si="534"/>
        <v>0</v>
      </c>
      <c r="AF1380">
        <f t="shared" si="545"/>
        <v>0</v>
      </c>
      <c r="AG1380">
        <f t="shared" si="546"/>
        <v>0</v>
      </c>
      <c r="AH1380">
        <f t="shared" si="547"/>
        <v>0</v>
      </c>
      <c r="AI1380">
        <f t="shared" si="548"/>
        <v>0</v>
      </c>
      <c r="AJ1380">
        <f t="shared" si="549"/>
        <v>0</v>
      </c>
    </row>
    <row r="1381" spans="5:36" x14ac:dyDescent="0.2">
      <c r="E1381">
        <f t="shared" si="535"/>
        <v>0</v>
      </c>
      <c r="F1381">
        <f t="shared" si="525"/>
        <v>0</v>
      </c>
      <c r="G1381">
        <f t="shared" si="526"/>
        <v>0</v>
      </c>
      <c r="H1381">
        <f t="shared" si="527"/>
        <v>0</v>
      </c>
      <c r="I1381">
        <f t="shared" si="536"/>
        <v>0</v>
      </c>
      <c r="J1381">
        <f t="shared" si="537"/>
        <v>0</v>
      </c>
      <c r="K1381">
        <f t="shared" si="538"/>
        <v>0</v>
      </c>
      <c r="L1381">
        <f t="shared" si="539"/>
        <v>0</v>
      </c>
      <c r="M1381">
        <f t="shared" si="540"/>
        <v>0</v>
      </c>
      <c r="N1381">
        <f t="shared" si="541"/>
        <v>0</v>
      </c>
      <c r="O1381">
        <f>IF($B$14,_xlfn.IFNA(INDEX(תמותה!$A$1:$E$121,MATCH(F1381,תמותה!$A$1:A$121,0),IF($B$9="זכר",2,4)),1),0)</f>
        <v>0</v>
      </c>
      <c r="P1381">
        <f>IF($B$14,_xlfn.IFNA(INDEX('שיפור תמותה'!$A$1:$E$8743,MATCH(F1381&amp;G1381,'שיפור תמותה'!$C$1:$C$8743,0),IF($B$9="זכר",4,5)),1),0)</f>
        <v>0</v>
      </c>
      <c r="Q1381">
        <f>IF($B$14,_xlfn.IFNA(INDEX('שיפור תמותה'!$A$1:$E$8743,MATCH(F1381&amp;G1381-1,'שיפור תמותה'!$C$1:$C$8743,0),IF($B$9="זכר",4,5)),1),0)</f>
        <v>0</v>
      </c>
      <c r="R1381">
        <f t="shared" si="528"/>
        <v>0</v>
      </c>
      <c r="S1381">
        <f t="shared" si="529"/>
        <v>0</v>
      </c>
      <c r="T1381">
        <f t="shared" si="542"/>
        <v>0</v>
      </c>
      <c r="U1381">
        <f t="shared" si="530"/>
        <v>0</v>
      </c>
      <c r="V1381">
        <f t="shared" si="531"/>
        <v>0</v>
      </c>
      <c r="W1381">
        <f t="shared" si="543"/>
        <v>0</v>
      </c>
      <c r="X1381">
        <f>IF($B$15,_xlfn.IFNA(INDEX(תמותה!$A$1:$E$121,MATCH(U1381,תמותה!$A$1:A$121,0),IF($B$11="זכר",2,4)),1),0)</f>
        <v>0</v>
      </c>
      <c r="Y1381">
        <f>IF($B$15,_xlfn.IFNA(INDEX('שיפור תמותה'!$A$1:$E$8743,MATCH(U1381&amp;V1381,'שיפור תמותה'!$C$1:$C$8743,0),IF($B$11="זכר",4,5)),1),0)</f>
        <v>0</v>
      </c>
      <c r="Z1381">
        <f>IF($B$15,_xlfn.IFNA(INDEX('שיפור תמותה'!$A$1:$E$8743,MATCH(U1381&amp;V1381-1,'שיפור תמותה'!$C$1:$C$8743,0),IF($B$11="זכר",4,5)),1),0)</f>
        <v>0</v>
      </c>
      <c r="AA1381">
        <f t="shared" si="532"/>
        <v>0</v>
      </c>
      <c r="AB1381">
        <f t="shared" si="544"/>
        <v>0</v>
      </c>
      <c r="AC1381">
        <f>IF($B$15,_xlfn.IFNA(INDEX(תמותה!$A$1:$E$121,MATCH(U1381,תמותה!$A$1:A$121,0),IF($B$11="זכר",3,5)),1),0)</f>
        <v>0</v>
      </c>
      <c r="AD1381">
        <f t="shared" si="533"/>
        <v>0</v>
      </c>
      <c r="AE1381">
        <f t="shared" si="534"/>
        <v>0</v>
      </c>
      <c r="AF1381">
        <f t="shared" si="545"/>
        <v>0</v>
      </c>
      <c r="AG1381">
        <f t="shared" si="546"/>
        <v>0</v>
      </c>
      <c r="AH1381">
        <f t="shared" si="547"/>
        <v>0</v>
      </c>
      <c r="AI1381">
        <f t="shared" si="548"/>
        <v>0</v>
      </c>
      <c r="AJ1381">
        <f t="shared" si="549"/>
        <v>0</v>
      </c>
    </row>
    <row r="1382" spans="5:36" x14ac:dyDescent="0.2">
      <c r="E1382">
        <f t="shared" si="535"/>
        <v>0</v>
      </c>
      <c r="F1382">
        <f t="shared" si="525"/>
        <v>0</v>
      </c>
      <c r="G1382">
        <f t="shared" si="526"/>
        <v>0</v>
      </c>
      <c r="H1382">
        <f t="shared" si="527"/>
        <v>0</v>
      </c>
      <c r="I1382">
        <f t="shared" si="536"/>
        <v>0</v>
      </c>
      <c r="J1382">
        <f t="shared" si="537"/>
        <v>0</v>
      </c>
      <c r="K1382">
        <f t="shared" si="538"/>
        <v>0</v>
      </c>
      <c r="L1382">
        <f t="shared" si="539"/>
        <v>0</v>
      </c>
      <c r="M1382">
        <f t="shared" si="540"/>
        <v>0</v>
      </c>
      <c r="N1382">
        <f t="shared" si="541"/>
        <v>0</v>
      </c>
      <c r="O1382">
        <f>IF($B$14,_xlfn.IFNA(INDEX(תמותה!$A$1:$E$121,MATCH(F1382,תמותה!$A$1:A$121,0),IF($B$9="זכר",2,4)),1),0)</f>
        <v>0</v>
      </c>
      <c r="P1382">
        <f>IF($B$14,_xlfn.IFNA(INDEX('שיפור תמותה'!$A$1:$E$8743,MATCH(F1382&amp;G1382,'שיפור תמותה'!$C$1:$C$8743,0),IF($B$9="זכר",4,5)),1),0)</f>
        <v>0</v>
      </c>
      <c r="Q1382">
        <f>IF($B$14,_xlfn.IFNA(INDEX('שיפור תמותה'!$A$1:$E$8743,MATCH(F1382&amp;G1382-1,'שיפור תמותה'!$C$1:$C$8743,0),IF($B$9="זכר",4,5)),1),0)</f>
        <v>0</v>
      </c>
      <c r="R1382">
        <f t="shared" si="528"/>
        <v>0</v>
      </c>
      <c r="S1382">
        <f t="shared" si="529"/>
        <v>0</v>
      </c>
      <c r="T1382">
        <f t="shared" si="542"/>
        <v>0</v>
      </c>
      <c r="U1382">
        <f t="shared" si="530"/>
        <v>0</v>
      </c>
      <c r="V1382">
        <f t="shared" si="531"/>
        <v>0</v>
      </c>
      <c r="W1382">
        <f t="shared" si="543"/>
        <v>0</v>
      </c>
      <c r="X1382">
        <f>IF($B$15,_xlfn.IFNA(INDEX(תמותה!$A$1:$E$121,MATCH(U1382,תמותה!$A$1:A$121,0),IF($B$11="זכר",2,4)),1),0)</f>
        <v>0</v>
      </c>
      <c r="Y1382">
        <f>IF($B$15,_xlfn.IFNA(INDEX('שיפור תמותה'!$A$1:$E$8743,MATCH(U1382&amp;V1382,'שיפור תמותה'!$C$1:$C$8743,0),IF($B$11="זכר",4,5)),1),0)</f>
        <v>0</v>
      </c>
      <c r="Z1382">
        <f>IF($B$15,_xlfn.IFNA(INDEX('שיפור תמותה'!$A$1:$E$8743,MATCH(U1382&amp;V1382-1,'שיפור תמותה'!$C$1:$C$8743,0),IF($B$11="זכר",4,5)),1),0)</f>
        <v>0</v>
      </c>
      <c r="AA1382">
        <f t="shared" si="532"/>
        <v>0</v>
      </c>
      <c r="AB1382">
        <f t="shared" si="544"/>
        <v>0</v>
      </c>
      <c r="AC1382">
        <f>IF($B$15,_xlfn.IFNA(INDEX(תמותה!$A$1:$E$121,MATCH(U1382,תמותה!$A$1:A$121,0),IF($B$11="זכר",3,5)),1),0)</f>
        <v>0</v>
      </c>
      <c r="AD1382">
        <f t="shared" si="533"/>
        <v>0</v>
      </c>
      <c r="AE1382">
        <f t="shared" si="534"/>
        <v>0</v>
      </c>
      <c r="AF1382">
        <f t="shared" si="545"/>
        <v>0</v>
      </c>
      <c r="AG1382">
        <f t="shared" si="546"/>
        <v>0</v>
      </c>
      <c r="AH1382">
        <f t="shared" si="547"/>
        <v>0</v>
      </c>
      <c r="AI1382">
        <f t="shared" si="548"/>
        <v>0</v>
      </c>
      <c r="AJ1382">
        <f t="shared" si="549"/>
        <v>0</v>
      </c>
    </row>
    <row r="1383" spans="5:36" x14ac:dyDescent="0.2">
      <c r="E1383">
        <f t="shared" si="535"/>
        <v>0</v>
      </c>
      <c r="F1383">
        <f t="shared" si="525"/>
        <v>0</v>
      </c>
      <c r="G1383">
        <f t="shared" si="526"/>
        <v>0</v>
      </c>
      <c r="H1383">
        <f t="shared" si="527"/>
        <v>0</v>
      </c>
      <c r="I1383">
        <f t="shared" si="536"/>
        <v>0</v>
      </c>
      <c r="J1383">
        <f t="shared" si="537"/>
        <v>0</v>
      </c>
      <c r="K1383">
        <f t="shared" si="538"/>
        <v>0</v>
      </c>
      <c r="L1383">
        <f t="shared" si="539"/>
        <v>0</v>
      </c>
      <c r="M1383">
        <f t="shared" si="540"/>
        <v>0</v>
      </c>
      <c r="N1383">
        <f t="shared" si="541"/>
        <v>0</v>
      </c>
      <c r="O1383">
        <f>IF($B$14,_xlfn.IFNA(INDEX(תמותה!$A$1:$E$121,MATCH(F1383,תמותה!$A$1:A$121,0),IF($B$9="זכר",2,4)),1),0)</f>
        <v>0</v>
      </c>
      <c r="P1383">
        <f>IF($B$14,_xlfn.IFNA(INDEX('שיפור תמותה'!$A$1:$E$8743,MATCH(F1383&amp;G1383,'שיפור תמותה'!$C$1:$C$8743,0),IF($B$9="זכר",4,5)),1),0)</f>
        <v>0</v>
      </c>
      <c r="Q1383">
        <f>IF($B$14,_xlfn.IFNA(INDEX('שיפור תמותה'!$A$1:$E$8743,MATCH(F1383&amp;G1383-1,'שיפור תמותה'!$C$1:$C$8743,0),IF($B$9="זכר",4,5)),1),0)</f>
        <v>0</v>
      </c>
      <c r="R1383">
        <f t="shared" si="528"/>
        <v>0</v>
      </c>
      <c r="S1383">
        <f t="shared" si="529"/>
        <v>0</v>
      </c>
      <c r="T1383">
        <f t="shared" si="542"/>
        <v>0</v>
      </c>
      <c r="U1383">
        <f t="shared" si="530"/>
        <v>0</v>
      </c>
      <c r="V1383">
        <f t="shared" si="531"/>
        <v>0</v>
      </c>
      <c r="W1383">
        <f t="shared" si="543"/>
        <v>0</v>
      </c>
      <c r="X1383">
        <f>IF($B$15,_xlfn.IFNA(INDEX(תמותה!$A$1:$E$121,MATCH(U1383,תמותה!$A$1:A$121,0),IF($B$11="זכר",2,4)),1),0)</f>
        <v>0</v>
      </c>
      <c r="Y1383">
        <f>IF($B$15,_xlfn.IFNA(INDEX('שיפור תמותה'!$A$1:$E$8743,MATCH(U1383&amp;V1383,'שיפור תמותה'!$C$1:$C$8743,0),IF($B$11="זכר",4,5)),1),0)</f>
        <v>0</v>
      </c>
      <c r="Z1383">
        <f>IF($B$15,_xlfn.IFNA(INDEX('שיפור תמותה'!$A$1:$E$8743,MATCH(U1383&amp;V1383-1,'שיפור תמותה'!$C$1:$C$8743,0),IF($B$11="זכר",4,5)),1),0)</f>
        <v>0</v>
      </c>
      <c r="AA1383">
        <f t="shared" si="532"/>
        <v>0</v>
      </c>
      <c r="AB1383">
        <f t="shared" si="544"/>
        <v>0</v>
      </c>
      <c r="AC1383">
        <f>IF($B$15,_xlfn.IFNA(INDEX(תמותה!$A$1:$E$121,MATCH(U1383,תמותה!$A$1:A$121,0),IF($B$11="זכר",3,5)),1),0)</f>
        <v>0</v>
      </c>
      <c r="AD1383">
        <f t="shared" si="533"/>
        <v>0</v>
      </c>
      <c r="AE1383">
        <f t="shared" si="534"/>
        <v>0</v>
      </c>
      <c r="AF1383">
        <f t="shared" si="545"/>
        <v>0</v>
      </c>
      <c r="AG1383">
        <f t="shared" si="546"/>
        <v>0</v>
      </c>
      <c r="AH1383">
        <f t="shared" si="547"/>
        <v>0</v>
      </c>
      <c r="AI1383">
        <f t="shared" si="548"/>
        <v>0</v>
      </c>
      <c r="AJ1383">
        <f t="shared" si="549"/>
        <v>0</v>
      </c>
    </row>
    <row r="1384" spans="5:36" x14ac:dyDescent="0.2">
      <c r="E1384">
        <f t="shared" si="535"/>
        <v>0</v>
      </c>
      <c r="F1384">
        <f t="shared" si="525"/>
        <v>0</v>
      </c>
      <c r="G1384">
        <f t="shared" si="526"/>
        <v>0</v>
      </c>
      <c r="H1384">
        <f t="shared" si="527"/>
        <v>0</v>
      </c>
      <c r="I1384">
        <f t="shared" si="536"/>
        <v>0</v>
      </c>
      <c r="J1384">
        <f t="shared" si="537"/>
        <v>0</v>
      </c>
      <c r="K1384">
        <f t="shared" si="538"/>
        <v>0</v>
      </c>
      <c r="L1384">
        <f t="shared" si="539"/>
        <v>0</v>
      </c>
      <c r="M1384">
        <f t="shared" si="540"/>
        <v>0</v>
      </c>
      <c r="N1384">
        <f t="shared" si="541"/>
        <v>0</v>
      </c>
      <c r="O1384">
        <f>IF($B$14,_xlfn.IFNA(INDEX(תמותה!$A$1:$E$121,MATCH(F1384,תמותה!$A$1:A$121,0),IF($B$9="זכר",2,4)),1),0)</f>
        <v>0</v>
      </c>
      <c r="P1384">
        <f>IF($B$14,_xlfn.IFNA(INDEX('שיפור תמותה'!$A$1:$E$8743,MATCH(F1384&amp;G1384,'שיפור תמותה'!$C$1:$C$8743,0),IF($B$9="זכר",4,5)),1),0)</f>
        <v>0</v>
      </c>
      <c r="Q1384">
        <f>IF($B$14,_xlfn.IFNA(INDEX('שיפור תמותה'!$A$1:$E$8743,MATCH(F1384&amp;G1384-1,'שיפור תמותה'!$C$1:$C$8743,0),IF($B$9="זכר",4,5)),1),0)</f>
        <v>0</v>
      </c>
      <c r="R1384">
        <f t="shared" si="528"/>
        <v>0</v>
      </c>
      <c r="S1384">
        <f t="shared" si="529"/>
        <v>0</v>
      </c>
      <c r="T1384">
        <f t="shared" si="542"/>
        <v>0</v>
      </c>
      <c r="U1384">
        <f t="shared" si="530"/>
        <v>0</v>
      </c>
      <c r="V1384">
        <f t="shared" si="531"/>
        <v>0</v>
      </c>
      <c r="W1384">
        <f t="shared" si="543"/>
        <v>0</v>
      </c>
      <c r="X1384">
        <f>IF($B$15,_xlfn.IFNA(INDEX(תמותה!$A$1:$E$121,MATCH(U1384,תמותה!$A$1:A$121,0),IF($B$11="זכר",2,4)),1),0)</f>
        <v>0</v>
      </c>
      <c r="Y1384">
        <f>IF($B$15,_xlfn.IFNA(INDEX('שיפור תמותה'!$A$1:$E$8743,MATCH(U1384&amp;V1384,'שיפור תמותה'!$C$1:$C$8743,0),IF($B$11="זכר",4,5)),1),0)</f>
        <v>0</v>
      </c>
      <c r="Z1384">
        <f>IF($B$15,_xlfn.IFNA(INDEX('שיפור תמותה'!$A$1:$E$8743,MATCH(U1384&amp;V1384-1,'שיפור תמותה'!$C$1:$C$8743,0),IF($B$11="זכר",4,5)),1),0)</f>
        <v>0</v>
      </c>
      <c r="AA1384">
        <f t="shared" si="532"/>
        <v>0</v>
      </c>
      <c r="AB1384">
        <f t="shared" si="544"/>
        <v>0</v>
      </c>
      <c r="AC1384">
        <f>IF($B$15,_xlfn.IFNA(INDEX(תמותה!$A$1:$E$121,MATCH(U1384,תמותה!$A$1:A$121,0),IF($B$11="זכר",3,5)),1),0)</f>
        <v>0</v>
      </c>
      <c r="AD1384">
        <f t="shared" si="533"/>
        <v>0</v>
      </c>
      <c r="AE1384">
        <f t="shared" si="534"/>
        <v>0</v>
      </c>
      <c r="AF1384">
        <f t="shared" si="545"/>
        <v>0</v>
      </c>
      <c r="AG1384">
        <f t="shared" si="546"/>
        <v>0</v>
      </c>
      <c r="AH1384">
        <f t="shared" si="547"/>
        <v>0</v>
      </c>
      <c r="AI1384">
        <f t="shared" si="548"/>
        <v>0</v>
      </c>
      <c r="AJ1384">
        <f t="shared" si="549"/>
        <v>0</v>
      </c>
    </row>
    <row r="1385" spans="5:36" x14ac:dyDescent="0.2">
      <c r="E1385">
        <f t="shared" si="535"/>
        <v>0</v>
      </c>
      <c r="F1385">
        <f t="shared" si="525"/>
        <v>0</v>
      </c>
      <c r="G1385">
        <f t="shared" si="526"/>
        <v>0</v>
      </c>
      <c r="H1385">
        <f t="shared" si="527"/>
        <v>0</v>
      </c>
      <c r="I1385">
        <f t="shared" si="536"/>
        <v>0</v>
      </c>
      <c r="J1385">
        <f t="shared" si="537"/>
        <v>0</v>
      </c>
      <c r="K1385">
        <f t="shared" si="538"/>
        <v>0</v>
      </c>
      <c r="L1385">
        <f t="shared" si="539"/>
        <v>0</v>
      </c>
      <c r="M1385">
        <f t="shared" si="540"/>
        <v>0</v>
      </c>
      <c r="N1385">
        <f t="shared" si="541"/>
        <v>0</v>
      </c>
      <c r="O1385">
        <f>IF($B$14,_xlfn.IFNA(INDEX(תמותה!$A$1:$E$121,MATCH(F1385,תמותה!$A$1:A$121,0),IF($B$9="זכר",2,4)),1),0)</f>
        <v>0</v>
      </c>
      <c r="P1385">
        <f>IF($B$14,_xlfn.IFNA(INDEX('שיפור תמותה'!$A$1:$E$8743,MATCH(F1385&amp;G1385,'שיפור תמותה'!$C$1:$C$8743,0),IF($B$9="זכר",4,5)),1),0)</f>
        <v>0</v>
      </c>
      <c r="Q1385">
        <f>IF($B$14,_xlfn.IFNA(INDEX('שיפור תמותה'!$A$1:$E$8743,MATCH(F1385&amp;G1385-1,'שיפור תמותה'!$C$1:$C$8743,0),IF($B$9="זכר",4,5)),1),0)</f>
        <v>0</v>
      </c>
      <c r="R1385">
        <f t="shared" si="528"/>
        <v>0</v>
      </c>
      <c r="S1385">
        <f t="shared" si="529"/>
        <v>0</v>
      </c>
      <c r="T1385">
        <f t="shared" si="542"/>
        <v>0</v>
      </c>
      <c r="U1385">
        <f t="shared" si="530"/>
        <v>0</v>
      </c>
      <c r="V1385">
        <f t="shared" si="531"/>
        <v>0</v>
      </c>
      <c r="W1385">
        <f t="shared" si="543"/>
        <v>0</v>
      </c>
      <c r="X1385">
        <f>IF($B$15,_xlfn.IFNA(INDEX(תמותה!$A$1:$E$121,MATCH(U1385,תמותה!$A$1:A$121,0),IF($B$11="זכר",2,4)),1),0)</f>
        <v>0</v>
      </c>
      <c r="Y1385">
        <f>IF($B$15,_xlfn.IFNA(INDEX('שיפור תמותה'!$A$1:$E$8743,MATCH(U1385&amp;V1385,'שיפור תמותה'!$C$1:$C$8743,0),IF($B$11="זכר",4,5)),1),0)</f>
        <v>0</v>
      </c>
      <c r="Z1385">
        <f>IF($B$15,_xlfn.IFNA(INDEX('שיפור תמותה'!$A$1:$E$8743,MATCH(U1385&amp;V1385-1,'שיפור תמותה'!$C$1:$C$8743,0),IF($B$11="זכר",4,5)),1),0)</f>
        <v>0</v>
      </c>
      <c r="AA1385">
        <f t="shared" si="532"/>
        <v>0</v>
      </c>
      <c r="AB1385">
        <f t="shared" si="544"/>
        <v>0</v>
      </c>
      <c r="AC1385">
        <f>IF($B$15,_xlfn.IFNA(INDEX(תמותה!$A$1:$E$121,MATCH(U1385,תמותה!$A$1:A$121,0),IF($B$11="זכר",3,5)),1),0)</f>
        <v>0</v>
      </c>
      <c r="AD1385">
        <f t="shared" si="533"/>
        <v>0</v>
      </c>
      <c r="AE1385">
        <f t="shared" si="534"/>
        <v>0</v>
      </c>
      <c r="AF1385">
        <f t="shared" si="545"/>
        <v>0</v>
      </c>
      <c r="AG1385">
        <f t="shared" si="546"/>
        <v>0</v>
      </c>
      <c r="AH1385">
        <f t="shared" si="547"/>
        <v>0</v>
      </c>
      <c r="AI1385">
        <f t="shared" si="548"/>
        <v>0</v>
      </c>
      <c r="AJ1385">
        <f t="shared" si="549"/>
        <v>0</v>
      </c>
    </row>
    <row r="1386" spans="5:36" x14ac:dyDescent="0.2">
      <c r="E1386">
        <f t="shared" si="535"/>
        <v>0</v>
      </c>
      <c r="F1386">
        <f t="shared" si="525"/>
        <v>0</v>
      </c>
      <c r="G1386">
        <f t="shared" si="526"/>
        <v>0</v>
      </c>
      <c r="H1386">
        <f t="shared" si="527"/>
        <v>0</v>
      </c>
      <c r="I1386">
        <f t="shared" si="536"/>
        <v>0</v>
      </c>
      <c r="J1386">
        <f t="shared" si="537"/>
        <v>0</v>
      </c>
      <c r="K1386">
        <f t="shared" si="538"/>
        <v>0</v>
      </c>
      <c r="L1386">
        <f t="shared" si="539"/>
        <v>0</v>
      </c>
      <c r="M1386">
        <f t="shared" si="540"/>
        <v>0</v>
      </c>
      <c r="N1386">
        <f t="shared" si="541"/>
        <v>0</v>
      </c>
      <c r="O1386">
        <f>IF($B$14,_xlfn.IFNA(INDEX(תמותה!$A$1:$E$121,MATCH(F1386,תמותה!$A$1:A$121,0),IF($B$9="זכר",2,4)),1),0)</f>
        <v>0</v>
      </c>
      <c r="P1386">
        <f>IF($B$14,_xlfn.IFNA(INDEX('שיפור תמותה'!$A$1:$E$8743,MATCH(F1386&amp;G1386,'שיפור תמותה'!$C$1:$C$8743,0),IF($B$9="זכר",4,5)),1),0)</f>
        <v>0</v>
      </c>
      <c r="Q1386">
        <f>IF($B$14,_xlfn.IFNA(INDEX('שיפור תמותה'!$A$1:$E$8743,MATCH(F1386&amp;G1386-1,'שיפור תמותה'!$C$1:$C$8743,0),IF($B$9="זכר",4,5)),1),0)</f>
        <v>0</v>
      </c>
      <c r="R1386">
        <f t="shared" si="528"/>
        <v>0</v>
      </c>
      <c r="S1386">
        <f t="shared" si="529"/>
        <v>0</v>
      </c>
      <c r="T1386">
        <f t="shared" si="542"/>
        <v>0</v>
      </c>
      <c r="U1386">
        <f t="shared" si="530"/>
        <v>0</v>
      </c>
      <c r="V1386">
        <f t="shared" si="531"/>
        <v>0</v>
      </c>
      <c r="W1386">
        <f t="shared" si="543"/>
        <v>0</v>
      </c>
      <c r="X1386">
        <f>IF($B$15,_xlfn.IFNA(INDEX(תמותה!$A$1:$E$121,MATCH(U1386,תמותה!$A$1:A$121,0),IF($B$11="זכר",2,4)),1),0)</f>
        <v>0</v>
      </c>
      <c r="Y1386">
        <f>IF($B$15,_xlfn.IFNA(INDEX('שיפור תמותה'!$A$1:$E$8743,MATCH(U1386&amp;V1386,'שיפור תמותה'!$C$1:$C$8743,0),IF($B$11="זכר",4,5)),1),0)</f>
        <v>0</v>
      </c>
      <c r="Z1386">
        <f>IF($B$15,_xlfn.IFNA(INDEX('שיפור תמותה'!$A$1:$E$8743,MATCH(U1386&amp;V1386-1,'שיפור תמותה'!$C$1:$C$8743,0),IF($B$11="זכר",4,5)),1),0)</f>
        <v>0</v>
      </c>
      <c r="AA1386">
        <f t="shared" si="532"/>
        <v>0</v>
      </c>
      <c r="AB1386">
        <f t="shared" si="544"/>
        <v>0</v>
      </c>
      <c r="AC1386">
        <f>IF($B$15,_xlfn.IFNA(INDEX(תמותה!$A$1:$E$121,MATCH(U1386,תמותה!$A$1:A$121,0),IF($B$11="זכר",3,5)),1),0)</f>
        <v>0</v>
      </c>
      <c r="AD1386">
        <f t="shared" si="533"/>
        <v>0</v>
      </c>
      <c r="AE1386">
        <f t="shared" si="534"/>
        <v>0</v>
      </c>
      <c r="AF1386">
        <f t="shared" si="545"/>
        <v>0</v>
      </c>
      <c r="AG1386">
        <f t="shared" si="546"/>
        <v>0</v>
      </c>
      <c r="AH1386">
        <f t="shared" si="547"/>
        <v>0</v>
      </c>
      <c r="AI1386">
        <f t="shared" si="548"/>
        <v>0</v>
      </c>
      <c r="AJ1386">
        <f t="shared" si="549"/>
        <v>0</v>
      </c>
    </row>
    <row r="1387" spans="5:36" x14ac:dyDescent="0.2">
      <c r="E1387">
        <f t="shared" si="535"/>
        <v>0</v>
      </c>
      <c r="F1387">
        <f t="shared" si="525"/>
        <v>0</v>
      </c>
      <c r="G1387">
        <f t="shared" si="526"/>
        <v>0</v>
      </c>
      <c r="H1387">
        <f t="shared" si="527"/>
        <v>0</v>
      </c>
      <c r="I1387">
        <f t="shared" si="536"/>
        <v>0</v>
      </c>
      <c r="J1387">
        <f t="shared" si="537"/>
        <v>0</v>
      </c>
      <c r="K1387">
        <f t="shared" si="538"/>
        <v>0</v>
      </c>
      <c r="L1387">
        <f t="shared" si="539"/>
        <v>0</v>
      </c>
      <c r="M1387">
        <f t="shared" si="540"/>
        <v>0</v>
      </c>
      <c r="N1387">
        <f t="shared" si="541"/>
        <v>0</v>
      </c>
      <c r="O1387">
        <f>IF($B$14,_xlfn.IFNA(INDEX(תמותה!$A$1:$E$121,MATCH(F1387,תמותה!$A$1:A$121,0),IF($B$9="זכר",2,4)),1),0)</f>
        <v>0</v>
      </c>
      <c r="P1387">
        <f>IF($B$14,_xlfn.IFNA(INDEX('שיפור תמותה'!$A$1:$E$8743,MATCH(F1387&amp;G1387,'שיפור תמותה'!$C$1:$C$8743,0),IF($B$9="זכר",4,5)),1),0)</f>
        <v>0</v>
      </c>
      <c r="Q1387">
        <f>IF($B$14,_xlfn.IFNA(INDEX('שיפור תמותה'!$A$1:$E$8743,MATCH(F1387&amp;G1387-1,'שיפור תמותה'!$C$1:$C$8743,0),IF($B$9="זכר",4,5)),1),0)</f>
        <v>0</v>
      </c>
      <c r="R1387">
        <f t="shared" si="528"/>
        <v>0</v>
      </c>
      <c r="S1387">
        <f t="shared" si="529"/>
        <v>0</v>
      </c>
      <c r="T1387">
        <f t="shared" si="542"/>
        <v>0</v>
      </c>
      <c r="U1387">
        <f t="shared" si="530"/>
        <v>0</v>
      </c>
      <c r="V1387">
        <f t="shared" si="531"/>
        <v>0</v>
      </c>
      <c r="W1387">
        <f t="shared" si="543"/>
        <v>0</v>
      </c>
      <c r="X1387">
        <f>IF($B$15,_xlfn.IFNA(INDEX(תמותה!$A$1:$E$121,MATCH(U1387,תמותה!$A$1:A$121,0),IF($B$11="זכר",2,4)),1),0)</f>
        <v>0</v>
      </c>
      <c r="Y1387">
        <f>IF($B$15,_xlfn.IFNA(INDEX('שיפור תמותה'!$A$1:$E$8743,MATCH(U1387&amp;V1387,'שיפור תמותה'!$C$1:$C$8743,0),IF($B$11="זכר",4,5)),1),0)</f>
        <v>0</v>
      </c>
      <c r="Z1387">
        <f>IF($B$15,_xlfn.IFNA(INDEX('שיפור תמותה'!$A$1:$E$8743,MATCH(U1387&amp;V1387-1,'שיפור תמותה'!$C$1:$C$8743,0),IF($B$11="זכר",4,5)),1),0)</f>
        <v>0</v>
      </c>
      <c r="AA1387">
        <f t="shared" si="532"/>
        <v>0</v>
      </c>
      <c r="AB1387">
        <f t="shared" si="544"/>
        <v>0</v>
      </c>
      <c r="AC1387">
        <f>IF($B$15,_xlfn.IFNA(INDEX(תמותה!$A$1:$E$121,MATCH(U1387,תמותה!$A$1:A$121,0),IF($B$11="זכר",3,5)),1),0)</f>
        <v>0</v>
      </c>
      <c r="AD1387">
        <f t="shared" si="533"/>
        <v>0</v>
      </c>
      <c r="AE1387">
        <f t="shared" si="534"/>
        <v>0</v>
      </c>
      <c r="AF1387">
        <f t="shared" si="545"/>
        <v>0</v>
      </c>
      <c r="AG1387">
        <f t="shared" si="546"/>
        <v>0</v>
      </c>
      <c r="AH1387">
        <f t="shared" si="547"/>
        <v>0</v>
      </c>
      <c r="AI1387">
        <f t="shared" si="548"/>
        <v>0</v>
      </c>
      <c r="AJ1387">
        <f t="shared" si="549"/>
        <v>0</v>
      </c>
    </row>
    <row r="1388" spans="5:36" x14ac:dyDescent="0.2">
      <c r="E1388">
        <f t="shared" si="535"/>
        <v>0</v>
      </c>
      <c r="F1388">
        <f t="shared" si="525"/>
        <v>0</v>
      </c>
      <c r="G1388">
        <f t="shared" si="526"/>
        <v>0</v>
      </c>
      <c r="H1388">
        <f t="shared" si="527"/>
        <v>0</v>
      </c>
      <c r="I1388">
        <f t="shared" si="536"/>
        <v>0</v>
      </c>
      <c r="J1388">
        <f t="shared" si="537"/>
        <v>0</v>
      </c>
      <c r="K1388">
        <f t="shared" si="538"/>
        <v>0</v>
      </c>
      <c r="L1388">
        <f t="shared" si="539"/>
        <v>0</v>
      </c>
      <c r="M1388">
        <f t="shared" si="540"/>
        <v>0</v>
      </c>
      <c r="N1388">
        <f t="shared" si="541"/>
        <v>0</v>
      </c>
      <c r="O1388">
        <f>IF($B$14,_xlfn.IFNA(INDEX(תמותה!$A$1:$E$121,MATCH(F1388,תמותה!$A$1:A$121,0),IF($B$9="זכר",2,4)),1),0)</f>
        <v>0</v>
      </c>
      <c r="P1388">
        <f>IF($B$14,_xlfn.IFNA(INDEX('שיפור תמותה'!$A$1:$E$8743,MATCH(F1388&amp;G1388,'שיפור תמותה'!$C$1:$C$8743,0),IF($B$9="זכר",4,5)),1),0)</f>
        <v>0</v>
      </c>
      <c r="Q1388">
        <f>IF($B$14,_xlfn.IFNA(INDEX('שיפור תמותה'!$A$1:$E$8743,MATCH(F1388&amp;G1388-1,'שיפור תמותה'!$C$1:$C$8743,0),IF($B$9="זכר",4,5)),1),0)</f>
        <v>0</v>
      </c>
      <c r="R1388">
        <f t="shared" si="528"/>
        <v>0</v>
      </c>
      <c r="S1388">
        <f t="shared" si="529"/>
        <v>0</v>
      </c>
      <c r="T1388">
        <f t="shared" si="542"/>
        <v>0</v>
      </c>
      <c r="U1388">
        <f t="shared" si="530"/>
        <v>0</v>
      </c>
      <c r="V1388">
        <f t="shared" si="531"/>
        <v>0</v>
      </c>
      <c r="W1388">
        <f t="shared" si="543"/>
        <v>0</v>
      </c>
      <c r="X1388">
        <f>IF($B$15,_xlfn.IFNA(INDEX(תמותה!$A$1:$E$121,MATCH(U1388,תמותה!$A$1:A$121,0),IF($B$11="זכר",2,4)),1),0)</f>
        <v>0</v>
      </c>
      <c r="Y1388">
        <f>IF($B$15,_xlfn.IFNA(INDEX('שיפור תמותה'!$A$1:$E$8743,MATCH(U1388&amp;V1388,'שיפור תמותה'!$C$1:$C$8743,0),IF($B$11="זכר",4,5)),1),0)</f>
        <v>0</v>
      </c>
      <c r="Z1388">
        <f>IF($B$15,_xlfn.IFNA(INDEX('שיפור תמותה'!$A$1:$E$8743,MATCH(U1388&amp;V1388-1,'שיפור תמותה'!$C$1:$C$8743,0),IF($B$11="זכר",4,5)),1),0)</f>
        <v>0</v>
      </c>
      <c r="AA1388">
        <f t="shared" si="532"/>
        <v>0</v>
      </c>
      <c r="AB1388">
        <f t="shared" si="544"/>
        <v>0</v>
      </c>
      <c r="AC1388">
        <f>IF($B$15,_xlfn.IFNA(INDEX(תמותה!$A$1:$E$121,MATCH(U1388,תמותה!$A$1:A$121,0),IF($B$11="זכר",3,5)),1),0)</f>
        <v>0</v>
      </c>
      <c r="AD1388">
        <f t="shared" si="533"/>
        <v>0</v>
      </c>
      <c r="AE1388">
        <f t="shared" si="534"/>
        <v>0</v>
      </c>
      <c r="AF1388">
        <f t="shared" si="545"/>
        <v>0</v>
      </c>
      <c r="AG1388">
        <f t="shared" si="546"/>
        <v>0</v>
      </c>
      <c r="AH1388">
        <f t="shared" si="547"/>
        <v>0</v>
      </c>
      <c r="AI1388">
        <f t="shared" si="548"/>
        <v>0</v>
      </c>
      <c r="AJ1388">
        <f t="shared" si="549"/>
        <v>0</v>
      </c>
    </row>
    <row r="1389" spans="5:36" x14ac:dyDescent="0.2">
      <c r="E1389">
        <f t="shared" si="535"/>
        <v>0</v>
      </c>
      <c r="F1389">
        <f t="shared" si="525"/>
        <v>0</v>
      </c>
      <c r="G1389">
        <f t="shared" si="526"/>
        <v>0</v>
      </c>
      <c r="H1389">
        <f t="shared" si="527"/>
        <v>0</v>
      </c>
      <c r="I1389">
        <f t="shared" si="536"/>
        <v>0</v>
      </c>
      <c r="J1389">
        <f t="shared" si="537"/>
        <v>0</v>
      </c>
      <c r="K1389">
        <f t="shared" si="538"/>
        <v>0</v>
      </c>
      <c r="L1389">
        <f t="shared" si="539"/>
        <v>0</v>
      </c>
      <c r="M1389">
        <f t="shared" si="540"/>
        <v>0</v>
      </c>
      <c r="N1389">
        <f t="shared" si="541"/>
        <v>0</v>
      </c>
      <c r="O1389">
        <f>IF($B$14,_xlfn.IFNA(INDEX(תמותה!$A$1:$E$121,MATCH(F1389,תמותה!$A$1:A$121,0),IF($B$9="זכר",2,4)),1),0)</f>
        <v>0</v>
      </c>
      <c r="P1389">
        <f>IF($B$14,_xlfn.IFNA(INDEX('שיפור תמותה'!$A$1:$E$8743,MATCH(F1389&amp;G1389,'שיפור תמותה'!$C$1:$C$8743,0),IF($B$9="זכר",4,5)),1),0)</f>
        <v>0</v>
      </c>
      <c r="Q1389">
        <f>IF($B$14,_xlfn.IFNA(INDEX('שיפור תמותה'!$A$1:$E$8743,MATCH(F1389&amp;G1389-1,'שיפור תמותה'!$C$1:$C$8743,0),IF($B$9="זכר",4,5)),1),0)</f>
        <v>0</v>
      </c>
      <c r="R1389">
        <f t="shared" si="528"/>
        <v>0</v>
      </c>
      <c r="S1389">
        <f t="shared" si="529"/>
        <v>0</v>
      </c>
      <c r="T1389">
        <f t="shared" si="542"/>
        <v>0</v>
      </c>
      <c r="U1389">
        <f t="shared" si="530"/>
        <v>0</v>
      </c>
      <c r="V1389">
        <f t="shared" si="531"/>
        <v>0</v>
      </c>
      <c r="W1389">
        <f t="shared" si="543"/>
        <v>0</v>
      </c>
      <c r="X1389">
        <f>IF($B$15,_xlfn.IFNA(INDEX(תמותה!$A$1:$E$121,MATCH(U1389,תמותה!$A$1:A$121,0),IF($B$11="זכר",2,4)),1),0)</f>
        <v>0</v>
      </c>
      <c r="Y1389">
        <f>IF($B$15,_xlfn.IFNA(INDEX('שיפור תמותה'!$A$1:$E$8743,MATCH(U1389&amp;V1389,'שיפור תמותה'!$C$1:$C$8743,0),IF($B$11="זכר",4,5)),1),0)</f>
        <v>0</v>
      </c>
      <c r="Z1389">
        <f>IF($B$15,_xlfn.IFNA(INDEX('שיפור תמותה'!$A$1:$E$8743,MATCH(U1389&amp;V1389-1,'שיפור תמותה'!$C$1:$C$8743,0),IF($B$11="זכר",4,5)),1),0)</f>
        <v>0</v>
      </c>
      <c r="AA1389">
        <f t="shared" si="532"/>
        <v>0</v>
      </c>
      <c r="AB1389">
        <f t="shared" si="544"/>
        <v>0</v>
      </c>
      <c r="AC1389">
        <f>IF($B$15,_xlfn.IFNA(INDEX(תמותה!$A$1:$E$121,MATCH(U1389,תמותה!$A$1:A$121,0),IF($B$11="זכר",3,5)),1),0)</f>
        <v>0</v>
      </c>
      <c r="AD1389">
        <f t="shared" si="533"/>
        <v>0</v>
      </c>
      <c r="AE1389">
        <f t="shared" si="534"/>
        <v>0</v>
      </c>
      <c r="AF1389">
        <f t="shared" si="545"/>
        <v>0</v>
      </c>
      <c r="AG1389">
        <f t="shared" si="546"/>
        <v>0</v>
      </c>
      <c r="AH1389">
        <f t="shared" si="547"/>
        <v>0</v>
      </c>
      <c r="AI1389">
        <f t="shared" si="548"/>
        <v>0</v>
      </c>
      <c r="AJ1389">
        <f t="shared" si="549"/>
        <v>0</v>
      </c>
    </row>
    <row r="1390" spans="5:36" x14ac:dyDescent="0.2">
      <c r="E1390">
        <f t="shared" si="535"/>
        <v>0</v>
      </c>
      <c r="F1390">
        <f t="shared" si="525"/>
        <v>0</v>
      </c>
      <c r="G1390">
        <f t="shared" si="526"/>
        <v>0</v>
      </c>
      <c r="H1390">
        <f t="shared" si="527"/>
        <v>0</v>
      </c>
      <c r="I1390">
        <f t="shared" si="536"/>
        <v>0</v>
      </c>
      <c r="J1390">
        <f t="shared" si="537"/>
        <v>0</v>
      </c>
      <c r="K1390">
        <f t="shared" si="538"/>
        <v>0</v>
      </c>
      <c r="L1390">
        <f t="shared" si="539"/>
        <v>0</v>
      </c>
      <c r="M1390">
        <f t="shared" si="540"/>
        <v>0</v>
      </c>
      <c r="N1390">
        <f t="shared" si="541"/>
        <v>0</v>
      </c>
      <c r="O1390">
        <f>IF($B$14,_xlfn.IFNA(INDEX(תמותה!$A$1:$E$121,MATCH(F1390,תמותה!$A$1:A$121,0),IF($B$9="זכר",2,4)),1),0)</f>
        <v>0</v>
      </c>
      <c r="P1390">
        <f>IF($B$14,_xlfn.IFNA(INDEX('שיפור תמותה'!$A$1:$E$8743,MATCH(F1390&amp;G1390,'שיפור תמותה'!$C$1:$C$8743,0),IF($B$9="זכר",4,5)),1),0)</f>
        <v>0</v>
      </c>
      <c r="Q1390">
        <f>IF($B$14,_xlfn.IFNA(INDEX('שיפור תמותה'!$A$1:$E$8743,MATCH(F1390&amp;G1390-1,'שיפור תמותה'!$C$1:$C$8743,0),IF($B$9="זכר",4,5)),1),0)</f>
        <v>0</v>
      </c>
      <c r="R1390">
        <f t="shared" si="528"/>
        <v>0</v>
      </c>
      <c r="S1390">
        <f t="shared" si="529"/>
        <v>0</v>
      </c>
      <c r="T1390">
        <f t="shared" si="542"/>
        <v>0</v>
      </c>
      <c r="U1390">
        <f t="shared" si="530"/>
        <v>0</v>
      </c>
      <c r="V1390">
        <f t="shared" si="531"/>
        <v>0</v>
      </c>
      <c r="W1390">
        <f t="shared" si="543"/>
        <v>0</v>
      </c>
      <c r="X1390">
        <f>IF($B$15,_xlfn.IFNA(INDEX(תמותה!$A$1:$E$121,MATCH(U1390,תמותה!$A$1:A$121,0),IF($B$11="זכר",2,4)),1),0)</f>
        <v>0</v>
      </c>
      <c r="Y1390">
        <f>IF($B$15,_xlfn.IFNA(INDEX('שיפור תמותה'!$A$1:$E$8743,MATCH(U1390&amp;V1390,'שיפור תמותה'!$C$1:$C$8743,0),IF($B$11="זכר",4,5)),1),0)</f>
        <v>0</v>
      </c>
      <c r="Z1390">
        <f>IF($B$15,_xlfn.IFNA(INDEX('שיפור תמותה'!$A$1:$E$8743,MATCH(U1390&amp;V1390-1,'שיפור תמותה'!$C$1:$C$8743,0),IF($B$11="זכר",4,5)),1),0)</f>
        <v>0</v>
      </c>
      <c r="AA1390">
        <f t="shared" si="532"/>
        <v>0</v>
      </c>
      <c r="AB1390">
        <f t="shared" si="544"/>
        <v>0</v>
      </c>
      <c r="AC1390">
        <f>IF($B$15,_xlfn.IFNA(INDEX(תמותה!$A$1:$E$121,MATCH(U1390,תמותה!$A$1:A$121,0),IF($B$11="זכר",3,5)),1),0)</f>
        <v>0</v>
      </c>
      <c r="AD1390">
        <f t="shared" si="533"/>
        <v>0</v>
      </c>
      <c r="AE1390">
        <f t="shared" si="534"/>
        <v>0</v>
      </c>
      <c r="AF1390">
        <f t="shared" si="545"/>
        <v>0</v>
      </c>
      <c r="AG1390">
        <f t="shared" si="546"/>
        <v>0</v>
      </c>
      <c r="AH1390">
        <f t="shared" si="547"/>
        <v>0</v>
      </c>
      <c r="AI1390">
        <f t="shared" si="548"/>
        <v>0</v>
      </c>
      <c r="AJ1390">
        <f t="shared" si="549"/>
        <v>0</v>
      </c>
    </row>
    <row r="1391" spans="5:36" x14ac:dyDescent="0.2">
      <c r="E1391">
        <f t="shared" si="535"/>
        <v>0</v>
      </c>
      <c r="F1391">
        <f t="shared" si="525"/>
        <v>0</v>
      </c>
      <c r="G1391">
        <f t="shared" si="526"/>
        <v>0</v>
      </c>
      <c r="H1391">
        <f t="shared" si="527"/>
        <v>0</v>
      </c>
      <c r="I1391">
        <f t="shared" si="536"/>
        <v>0</v>
      </c>
      <c r="J1391">
        <f t="shared" si="537"/>
        <v>0</v>
      </c>
      <c r="K1391">
        <f t="shared" si="538"/>
        <v>0</v>
      </c>
      <c r="L1391">
        <f t="shared" si="539"/>
        <v>0</v>
      </c>
      <c r="M1391">
        <f t="shared" si="540"/>
        <v>0</v>
      </c>
      <c r="N1391">
        <f t="shared" si="541"/>
        <v>0</v>
      </c>
      <c r="O1391">
        <f>IF($B$14,_xlfn.IFNA(INDEX(תמותה!$A$1:$E$121,MATCH(F1391,תמותה!$A$1:A$121,0),IF($B$9="זכר",2,4)),1),0)</f>
        <v>0</v>
      </c>
      <c r="P1391">
        <f>IF($B$14,_xlfn.IFNA(INDEX('שיפור תמותה'!$A$1:$E$8743,MATCH(F1391&amp;G1391,'שיפור תמותה'!$C$1:$C$8743,0),IF($B$9="זכר",4,5)),1),0)</f>
        <v>0</v>
      </c>
      <c r="Q1391">
        <f>IF($B$14,_xlfn.IFNA(INDEX('שיפור תמותה'!$A$1:$E$8743,MATCH(F1391&amp;G1391-1,'שיפור תמותה'!$C$1:$C$8743,0),IF($B$9="זכר",4,5)),1),0)</f>
        <v>0</v>
      </c>
      <c r="R1391">
        <f t="shared" si="528"/>
        <v>0</v>
      </c>
      <c r="S1391">
        <f t="shared" si="529"/>
        <v>0</v>
      </c>
      <c r="T1391">
        <f t="shared" si="542"/>
        <v>0</v>
      </c>
      <c r="U1391">
        <f t="shared" si="530"/>
        <v>0</v>
      </c>
      <c r="V1391">
        <f t="shared" si="531"/>
        <v>0</v>
      </c>
      <c r="W1391">
        <f t="shared" si="543"/>
        <v>0</v>
      </c>
      <c r="X1391">
        <f>IF($B$15,_xlfn.IFNA(INDEX(תמותה!$A$1:$E$121,MATCH(U1391,תמותה!$A$1:A$121,0),IF($B$11="זכר",2,4)),1),0)</f>
        <v>0</v>
      </c>
      <c r="Y1391">
        <f>IF($B$15,_xlfn.IFNA(INDEX('שיפור תמותה'!$A$1:$E$8743,MATCH(U1391&amp;V1391,'שיפור תמותה'!$C$1:$C$8743,0),IF($B$11="זכר",4,5)),1),0)</f>
        <v>0</v>
      </c>
      <c r="Z1391">
        <f>IF($B$15,_xlfn.IFNA(INDEX('שיפור תמותה'!$A$1:$E$8743,MATCH(U1391&amp;V1391-1,'שיפור תמותה'!$C$1:$C$8743,0),IF($B$11="זכר",4,5)),1),0)</f>
        <v>0</v>
      </c>
      <c r="AA1391">
        <f t="shared" si="532"/>
        <v>0</v>
      </c>
      <c r="AB1391">
        <f t="shared" si="544"/>
        <v>0</v>
      </c>
      <c r="AC1391">
        <f>IF($B$15,_xlfn.IFNA(INDEX(תמותה!$A$1:$E$121,MATCH(U1391,תמותה!$A$1:A$121,0),IF($B$11="זכר",3,5)),1),0)</f>
        <v>0</v>
      </c>
      <c r="AD1391">
        <f t="shared" si="533"/>
        <v>0</v>
      </c>
      <c r="AE1391">
        <f t="shared" si="534"/>
        <v>0</v>
      </c>
      <c r="AF1391">
        <f t="shared" si="545"/>
        <v>0</v>
      </c>
      <c r="AG1391">
        <f t="shared" si="546"/>
        <v>0</v>
      </c>
      <c r="AH1391">
        <f t="shared" si="547"/>
        <v>0</v>
      </c>
      <c r="AI1391">
        <f t="shared" si="548"/>
        <v>0</v>
      </c>
      <c r="AJ1391">
        <f t="shared" si="549"/>
        <v>0</v>
      </c>
    </row>
    <row r="1392" spans="5:36" x14ac:dyDescent="0.2">
      <c r="E1392">
        <f t="shared" si="535"/>
        <v>0</v>
      </c>
      <c r="F1392">
        <f t="shared" si="525"/>
        <v>0</v>
      </c>
      <c r="G1392">
        <f t="shared" si="526"/>
        <v>0</v>
      </c>
      <c r="H1392">
        <f t="shared" si="527"/>
        <v>0</v>
      </c>
      <c r="I1392">
        <f t="shared" si="536"/>
        <v>0</v>
      </c>
      <c r="J1392">
        <f t="shared" si="537"/>
        <v>0</v>
      </c>
      <c r="K1392">
        <f t="shared" si="538"/>
        <v>0</v>
      </c>
      <c r="L1392">
        <f t="shared" si="539"/>
        <v>0</v>
      </c>
      <c r="M1392">
        <f t="shared" si="540"/>
        <v>0</v>
      </c>
      <c r="N1392">
        <f t="shared" si="541"/>
        <v>0</v>
      </c>
      <c r="O1392">
        <f>IF($B$14,_xlfn.IFNA(INDEX(תמותה!$A$1:$E$121,MATCH(F1392,תמותה!$A$1:A$121,0),IF($B$9="זכר",2,4)),1),0)</f>
        <v>0</v>
      </c>
      <c r="P1392">
        <f>IF($B$14,_xlfn.IFNA(INDEX('שיפור תמותה'!$A$1:$E$8743,MATCH(F1392&amp;G1392,'שיפור תמותה'!$C$1:$C$8743,0),IF($B$9="זכר",4,5)),1),0)</f>
        <v>0</v>
      </c>
      <c r="Q1392">
        <f>IF($B$14,_xlfn.IFNA(INDEX('שיפור תמותה'!$A$1:$E$8743,MATCH(F1392&amp;G1392-1,'שיפור תמותה'!$C$1:$C$8743,0),IF($B$9="זכר",4,5)),1),0)</f>
        <v>0</v>
      </c>
      <c r="R1392">
        <f t="shared" si="528"/>
        <v>0</v>
      </c>
      <c r="S1392">
        <f t="shared" si="529"/>
        <v>0</v>
      </c>
      <c r="T1392">
        <f t="shared" si="542"/>
        <v>0</v>
      </c>
      <c r="U1392">
        <f t="shared" si="530"/>
        <v>0</v>
      </c>
      <c r="V1392">
        <f t="shared" si="531"/>
        <v>0</v>
      </c>
      <c r="W1392">
        <f t="shared" si="543"/>
        <v>0</v>
      </c>
      <c r="X1392">
        <f>IF($B$15,_xlfn.IFNA(INDEX(תמותה!$A$1:$E$121,MATCH(U1392,תמותה!$A$1:A$121,0),IF($B$11="זכר",2,4)),1),0)</f>
        <v>0</v>
      </c>
      <c r="Y1392">
        <f>IF($B$15,_xlfn.IFNA(INDEX('שיפור תמותה'!$A$1:$E$8743,MATCH(U1392&amp;V1392,'שיפור תמותה'!$C$1:$C$8743,0),IF($B$11="זכר",4,5)),1),0)</f>
        <v>0</v>
      </c>
      <c r="Z1392">
        <f>IF($B$15,_xlfn.IFNA(INDEX('שיפור תמותה'!$A$1:$E$8743,MATCH(U1392&amp;V1392-1,'שיפור תמותה'!$C$1:$C$8743,0),IF($B$11="זכר",4,5)),1),0)</f>
        <v>0</v>
      </c>
      <c r="AA1392">
        <f t="shared" si="532"/>
        <v>0</v>
      </c>
      <c r="AB1392">
        <f t="shared" si="544"/>
        <v>0</v>
      </c>
      <c r="AC1392">
        <f>IF($B$15,_xlfn.IFNA(INDEX(תמותה!$A$1:$E$121,MATCH(U1392,תמותה!$A$1:A$121,0),IF($B$11="זכר",3,5)),1),0)</f>
        <v>0</v>
      </c>
      <c r="AD1392">
        <f t="shared" si="533"/>
        <v>0</v>
      </c>
      <c r="AE1392">
        <f t="shared" si="534"/>
        <v>0</v>
      </c>
      <c r="AF1392">
        <f t="shared" si="545"/>
        <v>0</v>
      </c>
      <c r="AG1392">
        <f t="shared" si="546"/>
        <v>0</v>
      </c>
      <c r="AH1392">
        <f t="shared" si="547"/>
        <v>0</v>
      </c>
      <c r="AI1392">
        <f t="shared" si="548"/>
        <v>0</v>
      </c>
      <c r="AJ1392">
        <f t="shared" si="549"/>
        <v>0</v>
      </c>
    </row>
    <row r="1393" spans="5:36" x14ac:dyDescent="0.2">
      <c r="E1393">
        <f t="shared" si="535"/>
        <v>0</v>
      </c>
      <c r="F1393">
        <f t="shared" si="525"/>
        <v>0</v>
      </c>
      <c r="G1393">
        <f t="shared" si="526"/>
        <v>0</v>
      </c>
      <c r="H1393">
        <f t="shared" si="527"/>
        <v>0</v>
      </c>
      <c r="I1393">
        <f t="shared" si="536"/>
        <v>0</v>
      </c>
      <c r="J1393">
        <f t="shared" si="537"/>
        <v>0</v>
      </c>
      <c r="K1393">
        <f t="shared" si="538"/>
        <v>0</v>
      </c>
      <c r="L1393">
        <f t="shared" si="539"/>
        <v>0</v>
      </c>
      <c r="M1393">
        <f t="shared" si="540"/>
        <v>0</v>
      </c>
      <c r="N1393">
        <f t="shared" si="541"/>
        <v>0</v>
      </c>
      <c r="O1393">
        <f>IF($B$14,_xlfn.IFNA(INDEX(תמותה!$A$1:$E$121,MATCH(F1393,תמותה!$A$1:A$121,0),IF($B$9="זכר",2,4)),1),0)</f>
        <v>0</v>
      </c>
      <c r="P1393">
        <f>IF($B$14,_xlfn.IFNA(INDEX('שיפור תמותה'!$A$1:$E$8743,MATCH(F1393&amp;G1393,'שיפור תמותה'!$C$1:$C$8743,0),IF($B$9="זכר",4,5)),1),0)</f>
        <v>0</v>
      </c>
      <c r="Q1393">
        <f>IF($B$14,_xlfn.IFNA(INDEX('שיפור תמותה'!$A$1:$E$8743,MATCH(F1393&amp;G1393-1,'שיפור תמותה'!$C$1:$C$8743,0),IF($B$9="זכר",4,5)),1),0)</f>
        <v>0</v>
      </c>
      <c r="R1393">
        <f t="shared" si="528"/>
        <v>0</v>
      </c>
      <c r="S1393">
        <f t="shared" si="529"/>
        <v>0</v>
      </c>
      <c r="T1393">
        <f t="shared" si="542"/>
        <v>0</v>
      </c>
      <c r="U1393">
        <f t="shared" si="530"/>
        <v>0</v>
      </c>
      <c r="V1393">
        <f t="shared" si="531"/>
        <v>0</v>
      </c>
      <c r="W1393">
        <f t="shared" si="543"/>
        <v>0</v>
      </c>
      <c r="X1393">
        <f>IF($B$15,_xlfn.IFNA(INDEX(תמותה!$A$1:$E$121,MATCH(U1393,תמותה!$A$1:A$121,0),IF($B$11="זכר",2,4)),1),0)</f>
        <v>0</v>
      </c>
      <c r="Y1393">
        <f>IF($B$15,_xlfn.IFNA(INDEX('שיפור תמותה'!$A$1:$E$8743,MATCH(U1393&amp;V1393,'שיפור תמותה'!$C$1:$C$8743,0),IF($B$11="זכר",4,5)),1),0)</f>
        <v>0</v>
      </c>
      <c r="Z1393">
        <f>IF($B$15,_xlfn.IFNA(INDEX('שיפור תמותה'!$A$1:$E$8743,MATCH(U1393&amp;V1393-1,'שיפור תמותה'!$C$1:$C$8743,0),IF($B$11="זכר",4,5)),1),0)</f>
        <v>0</v>
      </c>
      <c r="AA1393">
        <f t="shared" si="532"/>
        <v>0</v>
      </c>
      <c r="AB1393">
        <f t="shared" si="544"/>
        <v>0</v>
      </c>
      <c r="AC1393">
        <f>IF($B$15,_xlfn.IFNA(INDEX(תמותה!$A$1:$E$121,MATCH(U1393,תמותה!$A$1:A$121,0),IF($B$11="זכר",3,5)),1),0)</f>
        <v>0</v>
      </c>
      <c r="AD1393">
        <f t="shared" si="533"/>
        <v>0</v>
      </c>
      <c r="AE1393">
        <f t="shared" si="534"/>
        <v>0</v>
      </c>
      <c r="AF1393">
        <f t="shared" si="545"/>
        <v>0</v>
      </c>
      <c r="AG1393">
        <f t="shared" si="546"/>
        <v>0</v>
      </c>
      <c r="AH1393">
        <f t="shared" si="547"/>
        <v>0</v>
      </c>
      <c r="AI1393">
        <f t="shared" si="548"/>
        <v>0</v>
      </c>
      <c r="AJ1393">
        <f t="shared" si="549"/>
        <v>0</v>
      </c>
    </row>
    <row r="1394" spans="5:36" x14ac:dyDescent="0.2">
      <c r="E1394">
        <f t="shared" si="535"/>
        <v>0</v>
      </c>
      <c r="F1394">
        <f t="shared" si="525"/>
        <v>0</v>
      </c>
      <c r="G1394">
        <f t="shared" si="526"/>
        <v>0</v>
      </c>
      <c r="H1394">
        <f t="shared" si="527"/>
        <v>0</v>
      </c>
      <c r="I1394">
        <f t="shared" si="536"/>
        <v>0</v>
      </c>
      <c r="J1394">
        <f t="shared" si="537"/>
        <v>0</v>
      </c>
      <c r="K1394">
        <f t="shared" si="538"/>
        <v>0</v>
      </c>
      <c r="L1394">
        <f t="shared" si="539"/>
        <v>0</v>
      </c>
      <c r="M1394">
        <f t="shared" si="540"/>
        <v>0</v>
      </c>
      <c r="N1394">
        <f t="shared" si="541"/>
        <v>0</v>
      </c>
      <c r="O1394">
        <f>IF($B$14,_xlfn.IFNA(INDEX(תמותה!$A$1:$E$121,MATCH(F1394,תמותה!$A$1:A$121,0),IF($B$9="זכר",2,4)),1),0)</f>
        <v>0</v>
      </c>
      <c r="P1394">
        <f>IF($B$14,_xlfn.IFNA(INDEX('שיפור תמותה'!$A$1:$E$8743,MATCH(F1394&amp;G1394,'שיפור תמותה'!$C$1:$C$8743,0),IF($B$9="זכר",4,5)),1),0)</f>
        <v>0</v>
      </c>
      <c r="Q1394">
        <f>IF($B$14,_xlfn.IFNA(INDEX('שיפור תמותה'!$A$1:$E$8743,MATCH(F1394&amp;G1394-1,'שיפור תמותה'!$C$1:$C$8743,0),IF($B$9="זכר",4,5)),1),0)</f>
        <v>0</v>
      </c>
      <c r="R1394">
        <f t="shared" si="528"/>
        <v>0</v>
      </c>
      <c r="S1394">
        <f t="shared" si="529"/>
        <v>0</v>
      </c>
      <c r="T1394">
        <f t="shared" si="542"/>
        <v>0</v>
      </c>
      <c r="U1394">
        <f t="shared" si="530"/>
        <v>0</v>
      </c>
      <c r="V1394">
        <f t="shared" si="531"/>
        <v>0</v>
      </c>
      <c r="W1394">
        <f t="shared" si="543"/>
        <v>0</v>
      </c>
      <c r="X1394">
        <f>IF($B$15,_xlfn.IFNA(INDEX(תמותה!$A$1:$E$121,MATCH(U1394,תמותה!$A$1:A$121,0),IF($B$11="זכר",2,4)),1),0)</f>
        <v>0</v>
      </c>
      <c r="Y1394">
        <f>IF($B$15,_xlfn.IFNA(INDEX('שיפור תמותה'!$A$1:$E$8743,MATCH(U1394&amp;V1394,'שיפור תמותה'!$C$1:$C$8743,0),IF($B$11="זכר",4,5)),1),0)</f>
        <v>0</v>
      </c>
      <c r="Z1394">
        <f>IF($B$15,_xlfn.IFNA(INDEX('שיפור תמותה'!$A$1:$E$8743,MATCH(U1394&amp;V1394-1,'שיפור תמותה'!$C$1:$C$8743,0),IF($B$11="זכר",4,5)),1),0)</f>
        <v>0</v>
      </c>
      <c r="AA1394">
        <f t="shared" si="532"/>
        <v>0</v>
      </c>
      <c r="AB1394">
        <f t="shared" si="544"/>
        <v>0</v>
      </c>
      <c r="AC1394">
        <f>IF($B$15,_xlfn.IFNA(INDEX(תמותה!$A$1:$E$121,MATCH(U1394,תמותה!$A$1:A$121,0),IF($B$11="זכר",3,5)),1),0)</f>
        <v>0</v>
      </c>
      <c r="AD1394">
        <f t="shared" si="533"/>
        <v>0</v>
      </c>
      <c r="AE1394">
        <f t="shared" si="534"/>
        <v>0</v>
      </c>
      <c r="AF1394">
        <f t="shared" si="545"/>
        <v>0</v>
      </c>
      <c r="AG1394">
        <f t="shared" si="546"/>
        <v>0</v>
      </c>
      <c r="AH1394">
        <f t="shared" si="547"/>
        <v>0</v>
      </c>
      <c r="AI1394">
        <f t="shared" si="548"/>
        <v>0</v>
      </c>
      <c r="AJ1394">
        <f t="shared" si="549"/>
        <v>0</v>
      </c>
    </row>
    <row r="1395" spans="5:36" x14ac:dyDescent="0.2">
      <c r="E1395">
        <f t="shared" si="535"/>
        <v>0</v>
      </c>
      <c r="F1395">
        <f t="shared" si="525"/>
        <v>0</v>
      </c>
      <c r="G1395">
        <f t="shared" si="526"/>
        <v>0</v>
      </c>
      <c r="H1395">
        <f t="shared" si="527"/>
        <v>0</v>
      </c>
      <c r="I1395">
        <f t="shared" si="536"/>
        <v>0</v>
      </c>
      <c r="J1395">
        <f t="shared" si="537"/>
        <v>0</v>
      </c>
      <c r="K1395">
        <f t="shared" si="538"/>
        <v>0</v>
      </c>
      <c r="L1395">
        <f t="shared" si="539"/>
        <v>0</v>
      </c>
      <c r="M1395">
        <f t="shared" si="540"/>
        <v>0</v>
      </c>
      <c r="N1395">
        <f t="shared" si="541"/>
        <v>0</v>
      </c>
      <c r="O1395">
        <f>IF($B$14,_xlfn.IFNA(INDEX(תמותה!$A$1:$E$121,MATCH(F1395,תמותה!$A$1:A$121,0),IF($B$9="זכר",2,4)),1),0)</f>
        <v>0</v>
      </c>
      <c r="P1395">
        <f>IF($B$14,_xlfn.IFNA(INDEX('שיפור תמותה'!$A$1:$E$8743,MATCH(F1395&amp;G1395,'שיפור תמותה'!$C$1:$C$8743,0),IF($B$9="זכר",4,5)),1),0)</f>
        <v>0</v>
      </c>
      <c r="Q1395">
        <f>IF($B$14,_xlfn.IFNA(INDEX('שיפור תמותה'!$A$1:$E$8743,MATCH(F1395&amp;G1395-1,'שיפור תמותה'!$C$1:$C$8743,0),IF($B$9="זכר",4,5)),1),0)</f>
        <v>0</v>
      </c>
      <c r="R1395">
        <f t="shared" si="528"/>
        <v>0</v>
      </c>
      <c r="S1395">
        <f t="shared" si="529"/>
        <v>0</v>
      </c>
      <c r="T1395">
        <f t="shared" si="542"/>
        <v>0</v>
      </c>
      <c r="U1395">
        <f t="shared" si="530"/>
        <v>0</v>
      </c>
      <c r="V1395">
        <f t="shared" si="531"/>
        <v>0</v>
      </c>
      <c r="W1395">
        <f t="shared" si="543"/>
        <v>0</v>
      </c>
      <c r="X1395">
        <f>IF($B$15,_xlfn.IFNA(INDEX(תמותה!$A$1:$E$121,MATCH(U1395,תמותה!$A$1:A$121,0),IF($B$11="זכר",2,4)),1),0)</f>
        <v>0</v>
      </c>
      <c r="Y1395">
        <f>IF($B$15,_xlfn.IFNA(INDEX('שיפור תמותה'!$A$1:$E$8743,MATCH(U1395&amp;V1395,'שיפור תמותה'!$C$1:$C$8743,0),IF($B$11="זכר",4,5)),1),0)</f>
        <v>0</v>
      </c>
      <c r="Z1395">
        <f>IF($B$15,_xlfn.IFNA(INDEX('שיפור תמותה'!$A$1:$E$8743,MATCH(U1395&amp;V1395-1,'שיפור תמותה'!$C$1:$C$8743,0),IF($B$11="זכר",4,5)),1),0)</f>
        <v>0</v>
      </c>
      <c r="AA1395">
        <f t="shared" si="532"/>
        <v>0</v>
      </c>
      <c r="AB1395">
        <f t="shared" si="544"/>
        <v>0</v>
      </c>
      <c r="AC1395">
        <f>IF($B$15,_xlfn.IFNA(INDEX(תמותה!$A$1:$E$121,MATCH(U1395,תמותה!$A$1:A$121,0),IF($B$11="זכר",3,5)),1),0)</f>
        <v>0</v>
      </c>
      <c r="AD1395">
        <f t="shared" si="533"/>
        <v>0</v>
      </c>
      <c r="AE1395">
        <f t="shared" si="534"/>
        <v>0</v>
      </c>
      <c r="AF1395">
        <f t="shared" si="545"/>
        <v>0</v>
      </c>
      <c r="AG1395">
        <f t="shared" si="546"/>
        <v>0</v>
      </c>
      <c r="AH1395">
        <f t="shared" si="547"/>
        <v>0</v>
      </c>
      <c r="AI1395">
        <f t="shared" si="548"/>
        <v>0</v>
      </c>
      <c r="AJ1395">
        <f t="shared" si="549"/>
        <v>0</v>
      </c>
    </row>
    <row r="1396" spans="5:36" x14ac:dyDescent="0.2">
      <c r="E1396">
        <f t="shared" si="535"/>
        <v>0</v>
      </c>
      <c r="F1396">
        <f t="shared" si="525"/>
        <v>0</v>
      </c>
      <c r="G1396">
        <f t="shared" si="526"/>
        <v>0</v>
      </c>
      <c r="H1396">
        <f t="shared" si="527"/>
        <v>0</v>
      </c>
      <c r="I1396">
        <f t="shared" si="536"/>
        <v>0</v>
      </c>
      <c r="J1396">
        <f t="shared" si="537"/>
        <v>0</v>
      </c>
      <c r="K1396">
        <f t="shared" si="538"/>
        <v>0</v>
      </c>
      <c r="L1396">
        <f t="shared" si="539"/>
        <v>0</v>
      </c>
      <c r="M1396">
        <f t="shared" si="540"/>
        <v>0</v>
      </c>
      <c r="N1396">
        <f t="shared" si="541"/>
        <v>0</v>
      </c>
      <c r="O1396">
        <f>IF($B$14,_xlfn.IFNA(INDEX(תמותה!$A$1:$E$121,MATCH(F1396,תמותה!$A$1:A$121,0),IF($B$9="זכר",2,4)),1),0)</f>
        <v>0</v>
      </c>
      <c r="P1396">
        <f>IF($B$14,_xlfn.IFNA(INDEX('שיפור תמותה'!$A$1:$E$8743,MATCH(F1396&amp;G1396,'שיפור תמותה'!$C$1:$C$8743,0),IF($B$9="זכר",4,5)),1),0)</f>
        <v>0</v>
      </c>
      <c r="Q1396">
        <f>IF($B$14,_xlfn.IFNA(INDEX('שיפור תמותה'!$A$1:$E$8743,MATCH(F1396&amp;G1396-1,'שיפור תמותה'!$C$1:$C$8743,0),IF($B$9="זכר",4,5)),1),0)</f>
        <v>0</v>
      </c>
      <c r="R1396">
        <f t="shared" si="528"/>
        <v>0</v>
      </c>
      <c r="S1396">
        <f t="shared" si="529"/>
        <v>0</v>
      </c>
      <c r="T1396">
        <f t="shared" si="542"/>
        <v>0</v>
      </c>
      <c r="U1396">
        <f t="shared" si="530"/>
        <v>0</v>
      </c>
      <c r="V1396">
        <f t="shared" si="531"/>
        <v>0</v>
      </c>
      <c r="W1396">
        <f t="shared" si="543"/>
        <v>0</v>
      </c>
      <c r="X1396">
        <f>IF($B$15,_xlfn.IFNA(INDEX(תמותה!$A$1:$E$121,MATCH(U1396,תמותה!$A$1:A$121,0),IF($B$11="זכר",2,4)),1),0)</f>
        <v>0</v>
      </c>
      <c r="Y1396">
        <f>IF($B$15,_xlfn.IFNA(INDEX('שיפור תמותה'!$A$1:$E$8743,MATCH(U1396&amp;V1396,'שיפור תמותה'!$C$1:$C$8743,0),IF($B$11="זכר",4,5)),1),0)</f>
        <v>0</v>
      </c>
      <c r="Z1396">
        <f>IF($B$15,_xlfn.IFNA(INDEX('שיפור תמותה'!$A$1:$E$8743,MATCH(U1396&amp;V1396-1,'שיפור תמותה'!$C$1:$C$8743,0),IF($B$11="זכר",4,5)),1),0)</f>
        <v>0</v>
      </c>
      <c r="AA1396">
        <f t="shared" si="532"/>
        <v>0</v>
      </c>
      <c r="AB1396">
        <f t="shared" si="544"/>
        <v>0</v>
      </c>
      <c r="AC1396">
        <f>IF($B$15,_xlfn.IFNA(INDEX(תמותה!$A$1:$E$121,MATCH(U1396,תמותה!$A$1:A$121,0),IF($B$11="זכר",3,5)),1),0)</f>
        <v>0</v>
      </c>
      <c r="AD1396">
        <f t="shared" si="533"/>
        <v>0</v>
      </c>
      <c r="AE1396">
        <f t="shared" si="534"/>
        <v>0</v>
      </c>
      <c r="AF1396">
        <f t="shared" si="545"/>
        <v>0</v>
      </c>
      <c r="AG1396">
        <f t="shared" si="546"/>
        <v>0</v>
      </c>
      <c r="AH1396">
        <f t="shared" si="547"/>
        <v>0</v>
      </c>
      <c r="AI1396">
        <f t="shared" si="548"/>
        <v>0</v>
      </c>
      <c r="AJ1396">
        <f t="shared" si="549"/>
        <v>0</v>
      </c>
    </row>
    <row r="1397" spans="5:36" x14ac:dyDescent="0.2">
      <c r="E1397">
        <f t="shared" si="535"/>
        <v>0</v>
      </c>
      <c r="F1397">
        <f t="shared" si="525"/>
        <v>0</v>
      </c>
      <c r="G1397">
        <f t="shared" si="526"/>
        <v>0</v>
      </c>
      <c r="H1397">
        <f t="shared" si="527"/>
        <v>0</v>
      </c>
      <c r="I1397">
        <f t="shared" si="536"/>
        <v>0</v>
      </c>
      <c r="J1397">
        <f t="shared" si="537"/>
        <v>0</v>
      </c>
      <c r="K1397">
        <f t="shared" si="538"/>
        <v>0</v>
      </c>
      <c r="L1397">
        <f t="shared" si="539"/>
        <v>0</v>
      </c>
      <c r="M1397">
        <f t="shared" si="540"/>
        <v>0</v>
      </c>
      <c r="N1397">
        <f t="shared" si="541"/>
        <v>0</v>
      </c>
      <c r="O1397">
        <f>IF($B$14,_xlfn.IFNA(INDEX(תמותה!$A$1:$E$121,MATCH(F1397,תמותה!$A$1:A$121,0),IF($B$9="זכר",2,4)),1),0)</f>
        <v>0</v>
      </c>
      <c r="P1397">
        <f>IF($B$14,_xlfn.IFNA(INDEX('שיפור תמותה'!$A$1:$E$8743,MATCH(F1397&amp;G1397,'שיפור תמותה'!$C$1:$C$8743,0),IF($B$9="זכר",4,5)),1),0)</f>
        <v>0</v>
      </c>
      <c r="Q1397">
        <f>IF($B$14,_xlfn.IFNA(INDEX('שיפור תמותה'!$A$1:$E$8743,MATCH(F1397&amp;G1397-1,'שיפור תמותה'!$C$1:$C$8743,0),IF($B$9="זכר",4,5)),1),0)</f>
        <v>0</v>
      </c>
      <c r="R1397">
        <f t="shared" si="528"/>
        <v>0</v>
      </c>
      <c r="S1397">
        <f t="shared" si="529"/>
        <v>0</v>
      </c>
      <c r="T1397">
        <f t="shared" si="542"/>
        <v>0</v>
      </c>
      <c r="U1397">
        <f t="shared" si="530"/>
        <v>0</v>
      </c>
      <c r="V1397">
        <f t="shared" si="531"/>
        <v>0</v>
      </c>
      <c r="W1397">
        <f t="shared" si="543"/>
        <v>0</v>
      </c>
      <c r="X1397">
        <f>IF($B$15,_xlfn.IFNA(INDEX(תמותה!$A$1:$E$121,MATCH(U1397,תמותה!$A$1:A$121,0),IF($B$11="זכר",2,4)),1),0)</f>
        <v>0</v>
      </c>
      <c r="Y1397">
        <f>IF($B$15,_xlfn.IFNA(INDEX('שיפור תמותה'!$A$1:$E$8743,MATCH(U1397&amp;V1397,'שיפור תמותה'!$C$1:$C$8743,0),IF($B$11="זכר",4,5)),1),0)</f>
        <v>0</v>
      </c>
      <c r="Z1397">
        <f>IF($B$15,_xlfn.IFNA(INDEX('שיפור תמותה'!$A$1:$E$8743,MATCH(U1397&amp;V1397-1,'שיפור תמותה'!$C$1:$C$8743,0),IF($B$11="זכר",4,5)),1),0)</f>
        <v>0</v>
      </c>
      <c r="AA1397">
        <f t="shared" si="532"/>
        <v>0</v>
      </c>
      <c r="AB1397">
        <f t="shared" si="544"/>
        <v>0</v>
      </c>
      <c r="AC1397">
        <f>IF($B$15,_xlfn.IFNA(INDEX(תמותה!$A$1:$E$121,MATCH(U1397,תמותה!$A$1:A$121,0),IF($B$11="זכר",3,5)),1),0)</f>
        <v>0</v>
      </c>
      <c r="AD1397">
        <f t="shared" si="533"/>
        <v>0</v>
      </c>
      <c r="AE1397">
        <f t="shared" si="534"/>
        <v>0</v>
      </c>
      <c r="AF1397">
        <f t="shared" si="545"/>
        <v>0</v>
      </c>
      <c r="AG1397">
        <f t="shared" si="546"/>
        <v>0</v>
      </c>
      <c r="AH1397">
        <f t="shared" si="547"/>
        <v>0</v>
      </c>
      <c r="AI1397">
        <f t="shared" si="548"/>
        <v>0</v>
      </c>
      <c r="AJ1397">
        <f t="shared" si="549"/>
        <v>0</v>
      </c>
    </row>
    <row r="1398" spans="5:36" x14ac:dyDescent="0.2">
      <c r="E1398">
        <f t="shared" si="535"/>
        <v>0</v>
      </c>
      <c r="F1398">
        <f t="shared" si="525"/>
        <v>0</v>
      </c>
      <c r="G1398">
        <f t="shared" si="526"/>
        <v>0</v>
      </c>
      <c r="H1398">
        <f t="shared" si="527"/>
        <v>0</v>
      </c>
      <c r="I1398">
        <f t="shared" si="536"/>
        <v>0</v>
      </c>
      <c r="J1398">
        <f t="shared" si="537"/>
        <v>0</v>
      </c>
      <c r="K1398">
        <f t="shared" si="538"/>
        <v>0</v>
      </c>
      <c r="L1398">
        <f t="shared" si="539"/>
        <v>0</v>
      </c>
      <c r="M1398">
        <f t="shared" si="540"/>
        <v>0</v>
      </c>
      <c r="N1398">
        <f t="shared" si="541"/>
        <v>0</v>
      </c>
      <c r="O1398">
        <f>IF($B$14,_xlfn.IFNA(INDEX(תמותה!$A$1:$E$121,MATCH(F1398,תמותה!$A$1:A$121,0),IF($B$9="זכר",2,4)),1),0)</f>
        <v>0</v>
      </c>
      <c r="P1398">
        <f>IF($B$14,_xlfn.IFNA(INDEX('שיפור תמותה'!$A$1:$E$8743,MATCH(F1398&amp;G1398,'שיפור תמותה'!$C$1:$C$8743,0),IF($B$9="זכר",4,5)),1),0)</f>
        <v>0</v>
      </c>
      <c r="Q1398">
        <f>IF($B$14,_xlfn.IFNA(INDEX('שיפור תמותה'!$A$1:$E$8743,MATCH(F1398&amp;G1398-1,'שיפור תמותה'!$C$1:$C$8743,0),IF($B$9="זכר",4,5)),1),0)</f>
        <v>0</v>
      </c>
      <c r="R1398">
        <f t="shared" si="528"/>
        <v>0</v>
      </c>
      <c r="S1398">
        <f t="shared" si="529"/>
        <v>0</v>
      </c>
      <c r="T1398">
        <f t="shared" si="542"/>
        <v>0</v>
      </c>
      <c r="U1398">
        <f t="shared" si="530"/>
        <v>0</v>
      </c>
      <c r="V1398">
        <f t="shared" si="531"/>
        <v>0</v>
      </c>
      <c r="W1398">
        <f t="shared" si="543"/>
        <v>0</v>
      </c>
      <c r="X1398">
        <f>IF($B$15,_xlfn.IFNA(INDEX(תמותה!$A$1:$E$121,MATCH(U1398,תמותה!$A$1:A$121,0),IF($B$11="זכר",2,4)),1),0)</f>
        <v>0</v>
      </c>
      <c r="Y1398">
        <f>IF($B$15,_xlfn.IFNA(INDEX('שיפור תמותה'!$A$1:$E$8743,MATCH(U1398&amp;V1398,'שיפור תמותה'!$C$1:$C$8743,0),IF($B$11="זכר",4,5)),1),0)</f>
        <v>0</v>
      </c>
      <c r="Z1398">
        <f>IF($B$15,_xlfn.IFNA(INDEX('שיפור תמותה'!$A$1:$E$8743,MATCH(U1398&amp;V1398-1,'שיפור תמותה'!$C$1:$C$8743,0),IF($B$11="זכר",4,5)),1),0)</f>
        <v>0</v>
      </c>
      <c r="AA1398">
        <f t="shared" si="532"/>
        <v>0</v>
      </c>
      <c r="AB1398">
        <f t="shared" si="544"/>
        <v>0</v>
      </c>
      <c r="AC1398">
        <f>IF($B$15,_xlfn.IFNA(INDEX(תמותה!$A$1:$E$121,MATCH(U1398,תמותה!$A$1:A$121,0),IF($B$11="זכר",3,5)),1),0)</f>
        <v>0</v>
      </c>
      <c r="AD1398">
        <f t="shared" si="533"/>
        <v>0</v>
      </c>
      <c r="AE1398">
        <f t="shared" si="534"/>
        <v>0</v>
      </c>
      <c r="AF1398">
        <f t="shared" si="545"/>
        <v>0</v>
      </c>
      <c r="AG1398">
        <f t="shared" si="546"/>
        <v>0</v>
      </c>
      <c r="AH1398">
        <f t="shared" si="547"/>
        <v>0</v>
      </c>
      <c r="AI1398">
        <f t="shared" si="548"/>
        <v>0</v>
      </c>
      <c r="AJ1398">
        <f t="shared" si="549"/>
        <v>0</v>
      </c>
    </row>
    <row r="1399" spans="5:36" x14ac:dyDescent="0.2">
      <c r="E1399">
        <f t="shared" si="535"/>
        <v>0</v>
      </c>
      <c r="F1399">
        <f t="shared" si="525"/>
        <v>0</v>
      </c>
      <c r="G1399">
        <f t="shared" si="526"/>
        <v>0</v>
      </c>
      <c r="H1399">
        <f t="shared" si="527"/>
        <v>0</v>
      </c>
      <c r="I1399">
        <f t="shared" si="536"/>
        <v>0</v>
      </c>
      <c r="J1399">
        <f t="shared" si="537"/>
        <v>0</v>
      </c>
      <c r="K1399">
        <f t="shared" si="538"/>
        <v>0</v>
      </c>
      <c r="L1399">
        <f t="shared" si="539"/>
        <v>0</v>
      </c>
      <c r="M1399">
        <f t="shared" si="540"/>
        <v>0</v>
      </c>
      <c r="N1399">
        <f t="shared" si="541"/>
        <v>0</v>
      </c>
      <c r="O1399">
        <f>IF($B$14,_xlfn.IFNA(INDEX(תמותה!$A$1:$E$121,MATCH(F1399,תמותה!$A$1:A$121,0),IF($B$9="זכר",2,4)),1),0)</f>
        <v>0</v>
      </c>
      <c r="P1399">
        <f>IF($B$14,_xlfn.IFNA(INDEX('שיפור תמותה'!$A$1:$E$8743,MATCH(F1399&amp;G1399,'שיפור תמותה'!$C$1:$C$8743,0),IF($B$9="זכר",4,5)),1),0)</f>
        <v>0</v>
      </c>
      <c r="Q1399">
        <f>IF($B$14,_xlfn.IFNA(INDEX('שיפור תמותה'!$A$1:$E$8743,MATCH(F1399&amp;G1399-1,'שיפור תמותה'!$C$1:$C$8743,0),IF($B$9="זכר",4,5)),1),0)</f>
        <v>0</v>
      </c>
      <c r="R1399">
        <f t="shared" si="528"/>
        <v>0</v>
      </c>
      <c r="S1399">
        <f t="shared" si="529"/>
        <v>0</v>
      </c>
      <c r="T1399">
        <f t="shared" si="542"/>
        <v>0</v>
      </c>
      <c r="U1399">
        <f t="shared" si="530"/>
        <v>0</v>
      </c>
      <c r="V1399">
        <f t="shared" si="531"/>
        <v>0</v>
      </c>
      <c r="W1399">
        <f t="shared" si="543"/>
        <v>0</v>
      </c>
      <c r="X1399">
        <f>IF($B$15,_xlfn.IFNA(INDEX(תמותה!$A$1:$E$121,MATCH(U1399,תמותה!$A$1:A$121,0),IF($B$11="זכר",2,4)),1),0)</f>
        <v>0</v>
      </c>
      <c r="Y1399">
        <f>IF($B$15,_xlfn.IFNA(INDEX('שיפור תמותה'!$A$1:$E$8743,MATCH(U1399&amp;V1399,'שיפור תמותה'!$C$1:$C$8743,0),IF($B$11="זכר",4,5)),1),0)</f>
        <v>0</v>
      </c>
      <c r="Z1399">
        <f>IF($B$15,_xlfn.IFNA(INDEX('שיפור תמותה'!$A$1:$E$8743,MATCH(U1399&amp;V1399-1,'שיפור תמותה'!$C$1:$C$8743,0),IF($B$11="זכר",4,5)),1),0)</f>
        <v>0</v>
      </c>
      <c r="AA1399">
        <f t="shared" si="532"/>
        <v>0</v>
      </c>
      <c r="AB1399">
        <f t="shared" si="544"/>
        <v>0</v>
      </c>
      <c r="AC1399">
        <f>IF($B$15,_xlfn.IFNA(INDEX(תמותה!$A$1:$E$121,MATCH(U1399,תמותה!$A$1:A$121,0),IF($B$11="זכר",3,5)),1),0)</f>
        <v>0</v>
      </c>
      <c r="AD1399">
        <f t="shared" si="533"/>
        <v>0</v>
      </c>
      <c r="AE1399">
        <f t="shared" si="534"/>
        <v>0</v>
      </c>
      <c r="AF1399">
        <f t="shared" si="545"/>
        <v>0</v>
      </c>
      <c r="AG1399">
        <f t="shared" si="546"/>
        <v>0</v>
      </c>
      <c r="AH1399">
        <f t="shared" si="547"/>
        <v>0</v>
      </c>
      <c r="AI1399">
        <f t="shared" si="548"/>
        <v>0</v>
      </c>
      <c r="AJ1399">
        <f t="shared" si="549"/>
        <v>0</v>
      </c>
    </row>
    <row r="1400" spans="5:36" x14ac:dyDescent="0.2">
      <c r="E1400">
        <f t="shared" si="535"/>
        <v>0</v>
      </c>
      <c r="F1400">
        <f t="shared" si="525"/>
        <v>0</v>
      </c>
      <c r="G1400">
        <f t="shared" si="526"/>
        <v>0</v>
      </c>
      <c r="H1400">
        <f t="shared" si="527"/>
        <v>0</v>
      </c>
      <c r="I1400">
        <f t="shared" si="536"/>
        <v>0</v>
      </c>
      <c r="J1400">
        <f t="shared" si="537"/>
        <v>0</v>
      </c>
      <c r="K1400">
        <f t="shared" si="538"/>
        <v>0</v>
      </c>
      <c r="L1400">
        <f t="shared" si="539"/>
        <v>0</v>
      </c>
      <c r="M1400">
        <f t="shared" si="540"/>
        <v>0</v>
      </c>
      <c r="N1400">
        <f t="shared" si="541"/>
        <v>0</v>
      </c>
      <c r="O1400">
        <f>IF($B$14,_xlfn.IFNA(INDEX(תמותה!$A$1:$E$121,MATCH(F1400,תמותה!$A$1:A$121,0),IF($B$9="זכר",2,4)),1),0)</f>
        <v>0</v>
      </c>
      <c r="P1400">
        <f>IF($B$14,_xlfn.IFNA(INDEX('שיפור תמותה'!$A$1:$E$8743,MATCH(F1400&amp;G1400,'שיפור תמותה'!$C$1:$C$8743,0),IF($B$9="זכר",4,5)),1),0)</f>
        <v>0</v>
      </c>
      <c r="Q1400">
        <f>IF($B$14,_xlfn.IFNA(INDEX('שיפור תמותה'!$A$1:$E$8743,MATCH(F1400&amp;G1400-1,'שיפור תמותה'!$C$1:$C$8743,0),IF($B$9="זכר",4,5)),1),0)</f>
        <v>0</v>
      </c>
      <c r="R1400">
        <f t="shared" si="528"/>
        <v>0</v>
      </c>
      <c r="S1400">
        <f t="shared" si="529"/>
        <v>0</v>
      </c>
      <c r="T1400">
        <f t="shared" si="542"/>
        <v>0</v>
      </c>
      <c r="U1400">
        <f t="shared" si="530"/>
        <v>0</v>
      </c>
      <c r="V1400">
        <f t="shared" si="531"/>
        <v>0</v>
      </c>
      <c r="W1400">
        <f t="shared" si="543"/>
        <v>0</v>
      </c>
      <c r="X1400">
        <f>IF($B$15,_xlfn.IFNA(INDEX(תמותה!$A$1:$E$121,MATCH(U1400,תמותה!$A$1:A$121,0),IF($B$11="זכר",2,4)),1),0)</f>
        <v>0</v>
      </c>
      <c r="Y1400">
        <f>IF($B$15,_xlfn.IFNA(INDEX('שיפור תמותה'!$A$1:$E$8743,MATCH(U1400&amp;V1400,'שיפור תמותה'!$C$1:$C$8743,0),IF($B$11="זכר",4,5)),1),0)</f>
        <v>0</v>
      </c>
      <c r="Z1400">
        <f>IF($B$15,_xlfn.IFNA(INDEX('שיפור תמותה'!$A$1:$E$8743,MATCH(U1400&amp;V1400-1,'שיפור תמותה'!$C$1:$C$8743,0),IF($B$11="זכר",4,5)),1),0)</f>
        <v>0</v>
      </c>
      <c r="AA1400">
        <f t="shared" si="532"/>
        <v>0</v>
      </c>
      <c r="AB1400">
        <f t="shared" si="544"/>
        <v>0</v>
      </c>
      <c r="AC1400">
        <f>IF($B$15,_xlfn.IFNA(INDEX(תמותה!$A$1:$E$121,MATCH(U1400,תמותה!$A$1:A$121,0),IF($B$11="זכר",3,5)),1),0)</f>
        <v>0</v>
      </c>
      <c r="AD1400">
        <f t="shared" si="533"/>
        <v>0</v>
      </c>
      <c r="AE1400">
        <f t="shared" si="534"/>
        <v>0</v>
      </c>
      <c r="AF1400">
        <f t="shared" si="545"/>
        <v>0</v>
      </c>
      <c r="AG1400">
        <f t="shared" si="546"/>
        <v>0</v>
      </c>
      <c r="AH1400">
        <f t="shared" si="547"/>
        <v>0</v>
      </c>
      <c r="AI1400">
        <f t="shared" si="548"/>
        <v>0</v>
      </c>
      <c r="AJ1400">
        <f t="shared" si="549"/>
        <v>0</v>
      </c>
    </row>
    <row r="1401" spans="5:36" x14ac:dyDescent="0.2">
      <c r="E1401">
        <f t="shared" si="535"/>
        <v>0</v>
      </c>
      <c r="F1401">
        <f t="shared" si="525"/>
        <v>0</v>
      </c>
      <c r="G1401">
        <f t="shared" si="526"/>
        <v>0</v>
      </c>
      <c r="H1401">
        <f t="shared" si="527"/>
        <v>0</v>
      </c>
      <c r="I1401">
        <f t="shared" si="536"/>
        <v>0</v>
      </c>
      <c r="J1401">
        <f t="shared" si="537"/>
        <v>0</v>
      </c>
      <c r="K1401">
        <f t="shared" si="538"/>
        <v>0</v>
      </c>
      <c r="L1401">
        <f t="shared" si="539"/>
        <v>0</v>
      </c>
      <c r="M1401">
        <f t="shared" si="540"/>
        <v>0</v>
      </c>
      <c r="N1401">
        <f t="shared" si="541"/>
        <v>0</v>
      </c>
      <c r="O1401">
        <f>IF($B$14,_xlfn.IFNA(INDEX(תמותה!$A$1:$E$121,MATCH(F1401,תמותה!$A$1:A$121,0),IF($B$9="זכר",2,4)),1),0)</f>
        <v>0</v>
      </c>
      <c r="P1401">
        <f>IF($B$14,_xlfn.IFNA(INDEX('שיפור תמותה'!$A$1:$E$8743,MATCH(F1401&amp;G1401,'שיפור תמותה'!$C$1:$C$8743,0),IF($B$9="זכר",4,5)),1),0)</f>
        <v>0</v>
      </c>
      <c r="Q1401">
        <f>IF($B$14,_xlfn.IFNA(INDEX('שיפור תמותה'!$A$1:$E$8743,MATCH(F1401&amp;G1401-1,'שיפור תמותה'!$C$1:$C$8743,0),IF($B$9="זכר",4,5)),1),0)</f>
        <v>0</v>
      </c>
      <c r="R1401">
        <f t="shared" si="528"/>
        <v>0</v>
      </c>
      <c r="S1401">
        <f t="shared" si="529"/>
        <v>0</v>
      </c>
      <c r="T1401">
        <f t="shared" si="542"/>
        <v>0</v>
      </c>
      <c r="U1401">
        <f t="shared" si="530"/>
        <v>0</v>
      </c>
      <c r="V1401">
        <f t="shared" si="531"/>
        <v>0</v>
      </c>
      <c r="W1401">
        <f t="shared" si="543"/>
        <v>0</v>
      </c>
      <c r="X1401">
        <f>IF($B$15,_xlfn.IFNA(INDEX(תמותה!$A$1:$E$121,MATCH(U1401,תמותה!$A$1:A$121,0),IF($B$11="זכר",2,4)),1),0)</f>
        <v>0</v>
      </c>
      <c r="Y1401">
        <f>IF($B$15,_xlfn.IFNA(INDEX('שיפור תמותה'!$A$1:$E$8743,MATCH(U1401&amp;V1401,'שיפור תמותה'!$C$1:$C$8743,0),IF($B$11="זכר",4,5)),1),0)</f>
        <v>0</v>
      </c>
      <c r="Z1401">
        <f>IF($B$15,_xlfn.IFNA(INDEX('שיפור תמותה'!$A$1:$E$8743,MATCH(U1401&amp;V1401-1,'שיפור תמותה'!$C$1:$C$8743,0),IF($B$11="זכר",4,5)),1),0)</f>
        <v>0</v>
      </c>
      <c r="AA1401">
        <f t="shared" si="532"/>
        <v>0</v>
      </c>
      <c r="AB1401">
        <f t="shared" si="544"/>
        <v>0</v>
      </c>
      <c r="AC1401">
        <f>IF($B$15,_xlfn.IFNA(INDEX(תמותה!$A$1:$E$121,MATCH(U1401,תמותה!$A$1:A$121,0),IF($B$11="זכר",3,5)),1),0)</f>
        <v>0</v>
      </c>
      <c r="AD1401">
        <f t="shared" si="533"/>
        <v>0</v>
      </c>
      <c r="AE1401">
        <f t="shared" si="534"/>
        <v>0</v>
      </c>
      <c r="AF1401">
        <f t="shared" si="545"/>
        <v>0</v>
      </c>
      <c r="AG1401">
        <f t="shared" si="546"/>
        <v>0</v>
      </c>
      <c r="AH1401">
        <f t="shared" si="547"/>
        <v>0</v>
      </c>
      <c r="AI1401">
        <f t="shared" si="548"/>
        <v>0</v>
      </c>
      <c r="AJ1401">
        <f t="shared" si="549"/>
        <v>0</v>
      </c>
    </row>
    <row r="1402" spans="5:36" x14ac:dyDescent="0.2">
      <c r="E1402">
        <f t="shared" si="535"/>
        <v>0</v>
      </c>
      <c r="F1402">
        <f t="shared" si="525"/>
        <v>0</v>
      </c>
      <c r="G1402">
        <f t="shared" si="526"/>
        <v>0</v>
      </c>
      <c r="H1402">
        <f t="shared" si="527"/>
        <v>0</v>
      </c>
      <c r="I1402">
        <f t="shared" si="536"/>
        <v>0</v>
      </c>
      <c r="J1402">
        <f t="shared" si="537"/>
        <v>0</v>
      </c>
      <c r="K1402">
        <f t="shared" si="538"/>
        <v>0</v>
      </c>
      <c r="L1402">
        <f t="shared" si="539"/>
        <v>0</v>
      </c>
      <c r="M1402">
        <f t="shared" si="540"/>
        <v>0</v>
      </c>
      <c r="N1402">
        <f t="shared" si="541"/>
        <v>0</v>
      </c>
      <c r="O1402">
        <f>IF($B$14,_xlfn.IFNA(INDEX(תמותה!$A$1:$E$121,MATCH(F1402,תמותה!$A$1:A$121,0),IF($B$9="זכר",2,4)),1),0)</f>
        <v>0</v>
      </c>
      <c r="P1402">
        <f>IF($B$14,_xlfn.IFNA(INDEX('שיפור תמותה'!$A$1:$E$8743,MATCH(F1402&amp;G1402,'שיפור תמותה'!$C$1:$C$8743,0),IF($B$9="זכר",4,5)),1),0)</f>
        <v>0</v>
      </c>
      <c r="Q1402">
        <f>IF($B$14,_xlfn.IFNA(INDEX('שיפור תמותה'!$A$1:$E$8743,MATCH(F1402&amp;G1402-1,'שיפור תמותה'!$C$1:$C$8743,0),IF($B$9="זכר",4,5)),1),0)</f>
        <v>0</v>
      </c>
      <c r="R1402">
        <f t="shared" si="528"/>
        <v>0</v>
      </c>
      <c r="S1402">
        <f t="shared" si="529"/>
        <v>0</v>
      </c>
      <c r="T1402">
        <f t="shared" si="542"/>
        <v>0</v>
      </c>
      <c r="U1402">
        <f t="shared" si="530"/>
        <v>0</v>
      </c>
      <c r="V1402">
        <f t="shared" si="531"/>
        <v>0</v>
      </c>
      <c r="W1402">
        <f t="shared" si="543"/>
        <v>0</v>
      </c>
      <c r="X1402">
        <f>IF($B$15,_xlfn.IFNA(INDEX(תמותה!$A$1:$E$121,MATCH(U1402,תמותה!$A$1:A$121,0),IF($B$11="זכר",2,4)),1),0)</f>
        <v>0</v>
      </c>
      <c r="Y1402">
        <f>IF($B$15,_xlfn.IFNA(INDEX('שיפור תמותה'!$A$1:$E$8743,MATCH(U1402&amp;V1402,'שיפור תמותה'!$C$1:$C$8743,0),IF($B$11="זכר",4,5)),1),0)</f>
        <v>0</v>
      </c>
      <c r="Z1402">
        <f>IF($B$15,_xlfn.IFNA(INDEX('שיפור תמותה'!$A$1:$E$8743,MATCH(U1402&amp;V1402-1,'שיפור תמותה'!$C$1:$C$8743,0),IF($B$11="זכר",4,5)),1),0)</f>
        <v>0</v>
      </c>
      <c r="AA1402">
        <f t="shared" si="532"/>
        <v>0</v>
      </c>
      <c r="AB1402">
        <f t="shared" si="544"/>
        <v>0</v>
      </c>
      <c r="AC1402">
        <f>IF($B$15,_xlfn.IFNA(INDEX(תמותה!$A$1:$E$121,MATCH(U1402,תמותה!$A$1:A$121,0),IF($B$11="זכר",3,5)),1),0)</f>
        <v>0</v>
      </c>
      <c r="AD1402">
        <f t="shared" si="533"/>
        <v>0</v>
      </c>
      <c r="AE1402">
        <f t="shared" si="534"/>
        <v>0</v>
      </c>
      <c r="AF1402">
        <f t="shared" si="545"/>
        <v>0</v>
      </c>
      <c r="AG1402">
        <f t="shared" si="546"/>
        <v>0</v>
      </c>
      <c r="AH1402">
        <f t="shared" si="547"/>
        <v>0</v>
      </c>
      <c r="AI1402">
        <f t="shared" si="548"/>
        <v>0</v>
      </c>
      <c r="AJ1402">
        <f t="shared" si="549"/>
        <v>0</v>
      </c>
    </row>
    <row r="1403" spans="5:36" x14ac:dyDescent="0.2">
      <c r="E1403">
        <f t="shared" si="535"/>
        <v>0</v>
      </c>
      <c r="F1403">
        <f t="shared" si="525"/>
        <v>0</v>
      </c>
      <c r="G1403">
        <f t="shared" si="526"/>
        <v>0</v>
      </c>
      <c r="H1403">
        <f t="shared" si="527"/>
        <v>0</v>
      </c>
      <c r="I1403">
        <f t="shared" si="536"/>
        <v>0</v>
      </c>
      <c r="J1403">
        <f t="shared" si="537"/>
        <v>0</v>
      </c>
      <c r="K1403">
        <f t="shared" si="538"/>
        <v>0</v>
      </c>
      <c r="L1403">
        <f t="shared" si="539"/>
        <v>0</v>
      </c>
      <c r="M1403">
        <f t="shared" si="540"/>
        <v>0</v>
      </c>
      <c r="N1403">
        <f t="shared" si="541"/>
        <v>0</v>
      </c>
      <c r="O1403">
        <f>IF($B$14,_xlfn.IFNA(INDEX(תמותה!$A$1:$E$121,MATCH(F1403,תמותה!$A$1:A$121,0),IF($B$9="זכר",2,4)),1),0)</f>
        <v>0</v>
      </c>
      <c r="P1403">
        <f>IF($B$14,_xlfn.IFNA(INDEX('שיפור תמותה'!$A$1:$E$8743,MATCH(F1403&amp;G1403,'שיפור תמותה'!$C$1:$C$8743,0),IF($B$9="זכר",4,5)),1),0)</f>
        <v>0</v>
      </c>
      <c r="Q1403">
        <f>IF($B$14,_xlfn.IFNA(INDEX('שיפור תמותה'!$A$1:$E$8743,MATCH(F1403&amp;G1403-1,'שיפור תמותה'!$C$1:$C$8743,0),IF($B$9="זכר",4,5)),1),0)</f>
        <v>0</v>
      </c>
      <c r="R1403">
        <f t="shared" si="528"/>
        <v>0</v>
      </c>
      <c r="S1403">
        <f t="shared" si="529"/>
        <v>0</v>
      </c>
      <c r="T1403">
        <f t="shared" si="542"/>
        <v>0</v>
      </c>
      <c r="U1403">
        <f t="shared" si="530"/>
        <v>0</v>
      </c>
      <c r="V1403">
        <f t="shared" si="531"/>
        <v>0</v>
      </c>
      <c r="W1403">
        <f t="shared" si="543"/>
        <v>0</v>
      </c>
      <c r="X1403">
        <f>IF($B$15,_xlfn.IFNA(INDEX(תמותה!$A$1:$E$121,MATCH(U1403,תמותה!$A$1:A$121,0),IF($B$11="זכר",2,4)),1),0)</f>
        <v>0</v>
      </c>
      <c r="Y1403">
        <f>IF($B$15,_xlfn.IFNA(INDEX('שיפור תמותה'!$A$1:$E$8743,MATCH(U1403&amp;V1403,'שיפור תמותה'!$C$1:$C$8743,0),IF($B$11="זכר",4,5)),1),0)</f>
        <v>0</v>
      </c>
      <c r="Z1403">
        <f>IF($B$15,_xlfn.IFNA(INDEX('שיפור תמותה'!$A$1:$E$8743,MATCH(U1403&amp;V1403-1,'שיפור תמותה'!$C$1:$C$8743,0),IF($B$11="זכר",4,5)),1),0)</f>
        <v>0</v>
      </c>
      <c r="AA1403">
        <f t="shared" si="532"/>
        <v>0</v>
      </c>
      <c r="AB1403">
        <f t="shared" si="544"/>
        <v>0</v>
      </c>
      <c r="AC1403">
        <f>IF($B$15,_xlfn.IFNA(INDEX(תמותה!$A$1:$E$121,MATCH(U1403,תמותה!$A$1:A$121,0),IF($B$11="זכר",3,5)),1),0)</f>
        <v>0</v>
      </c>
      <c r="AD1403">
        <f t="shared" si="533"/>
        <v>0</v>
      </c>
      <c r="AE1403">
        <f t="shared" si="534"/>
        <v>0</v>
      </c>
      <c r="AF1403">
        <f t="shared" si="545"/>
        <v>0</v>
      </c>
      <c r="AG1403">
        <f t="shared" si="546"/>
        <v>0</v>
      </c>
      <c r="AH1403">
        <f t="shared" si="547"/>
        <v>0</v>
      </c>
      <c r="AI1403">
        <f t="shared" si="548"/>
        <v>0</v>
      </c>
      <c r="AJ1403">
        <f t="shared" si="549"/>
        <v>0</v>
      </c>
    </row>
    <row r="1404" spans="5:36" x14ac:dyDescent="0.2">
      <c r="E1404">
        <f t="shared" si="535"/>
        <v>0</v>
      </c>
      <c r="F1404">
        <f t="shared" si="525"/>
        <v>0</v>
      </c>
      <c r="G1404">
        <f t="shared" si="526"/>
        <v>0</v>
      </c>
      <c r="H1404">
        <f t="shared" si="527"/>
        <v>0</v>
      </c>
      <c r="I1404">
        <f t="shared" si="536"/>
        <v>0</v>
      </c>
      <c r="J1404">
        <f t="shared" si="537"/>
        <v>0</v>
      </c>
      <c r="K1404">
        <f t="shared" si="538"/>
        <v>0</v>
      </c>
      <c r="L1404">
        <f t="shared" si="539"/>
        <v>0</v>
      </c>
      <c r="M1404">
        <f t="shared" si="540"/>
        <v>0</v>
      </c>
      <c r="N1404">
        <f t="shared" si="541"/>
        <v>0</v>
      </c>
      <c r="O1404">
        <f>IF($B$14,_xlfn.IFNA(INDEX(תמותה!$A$1:$E$121,MATCH(F1404,תמותה!$A$1:A$121,0),IF($B$9="זכר",2,4)),1),0)</f>
        <v>0</v>
      </c>
      <c r="P1404">
        <f>IF($B$14,_xlfn.IFNA(INDEX('שיפור תמותה'!$A$1:$E$8743,MATCH(F1404&amp;G1404,'שיפור תמותה'!$C$1:$C$8743,0),IF($B$9="זכר",4,5)),1),0)</f>
        <v>0</v>
      </c>
      <c r="Q1404">
        <f>IF($B$14,_xlfn.IFNA(INDEX('שיפור תמותה'!$A$1:$E$8743,MATCH(F1404&amp;G1404-1,'שיפור תמותה'!$C$1:$C$8743,0),IF($B$9="זכר",4,5)),1),0)</f>
        <v>0</v>
      </c>
      <c r="R1404">
        <f t="shared" si="528"/>
        <v>0</v>
      </c>
      <c r="S1404">
        <f t="shared" si="529"/>
        <v>0</v>
      </c>
      <c r="T1404">
        <f t="shared" si="542"/>
        <v>0</v>
      </c>
      <c r="U1404">
        <f t="shared" si="530"/>
        <v>0</v>
      </c>
      <c r="V1404">
        <f t="shared" si="531"/>
        <v>0</v>
      </c>
      <c r="W1404">
        <f t="shared" si="543"/>
        <v>0</v>
      </c>
      <c r="X1404">
        <f>IF($B$15,_xlfn.IFNA(INDEX(תמותה!$A$1:$E$121,MATCH(U1404,תמותה!$A$1:A$121,0),IF($B$11="זכר",2,4)),1),0)</f>
        <v>0</v>
      </c>
      <c r="Y1404">
        <f>IF($B$15,_xlfn.IFNA(INDEX('שיפור תמותה'!$A$1:$E$8743,MATCH(U1404&amp;V1404,'שיפור תמותה'!$C$1:$C$8743,0),IF($B$11="זכר",4,5)),1),0)</f>
        <v>0</v>
      </c>
      <c r="Z1404">
        <f>IF($B$15,_xlfn.IFNA(INDEX('שיפור תמותה'!$A$1:$E$8743,MATCH(U1404&amp;V1404-1,'שיפור תמותה'!$C$1:$C$8743,0),IF($B$11="זכר",4,5)),1),0)</f>
        <v>0</v>
      </c>
      <c r="AA1404">
        <f t="shared" si="532"/>
        <v>0</v>
      </c>
      <c r="AB1404">
        <f t="shared" si="544"/>
        <v>0</v>
      </c>
      <c r="AC1404">
        <f>IF($B$15,_xlfn.IFNA(INDEX(תמותה!$A$1:$E$121,MATCH(U1404,תמותה!$A$1:A$121,0),IF($B$11="זכר",3,5)),1),0)</f>
        <v>0</v>
      </c>
      <c r="AD1404">
        <f t="shared" si="533"/>
        <v>0</v>
      </c>
      <c r="AE1404">
        <f t="shared" si="534"/>
        <v>0</v>
      </c>
      <c r="AF1404">
        <f t="shared" si="545"/>
        <v>0</v>
      </c>
      <c r="AG1404">
        <f t="shared" si="546"/>
        <v>0</v>
      </c>
      <c r="AH1404">
        <f t="shared" si="547"/>
        <v>0</v>
      </c>
      <c r="AI1404">
        <f t="shared" si="548"/>
        <v>0</v>
      </c>
      <c r="AJ1404">
        <f t="shared" si="549"/>
        <v>0</v>
      </c>
    </row>
    <row r="1405" spans="5:36" x14ac:dyDescent="0.2">
      <c r="E1405">
        <f t="shared" si="535"/>
        <v>0</v>
      </c>
      <c r="F1405">
        <f t="shared" si="525"/>
        <v>0</v>
      </c>
      <c r="G1405">
        <f t="shared" si="526"/>
        <v>0</v>
      </c>
      <c r="H1405">
        <f t="shared" si="527"/>
        <v>0</v>
      </c>
      <c r="I1405">
        <f t="shared" si="536"/>
        <v>0</v>
      </c>
      <c r="J1405">
        <f t="shared" si="537"/>
        <v>0</v>
      </c>
      <c r="K1405">
        <f t="shared" si="538"/>
        <v>0</v>
      </c>
      <c r="L1405">
        <f t="shared" si="539"/>
        <v>0</v>
      </c>
      <c r="M1405">
        <f t="shared" si="540"/>
        <v>0</v>
      </c>
      <c r="N1405">
        <f t="shared" si="541"/>
        <v>0</v>
      </c>
      <c r="O1405">
        <f>IF($B$14,_xlfn.IFNA(INDEX(תמותה!$A$1:$E$121,MATCH(F1405,תמותה!$A$1:A$121,0),IF($B$9="זכר",2,4)),1),0)</f>
        <v>0</v>
      </c>
      <c r="P1405">
        <f>IF($B$14,_xlfn.IFNA(INDEX('שיפור תמותה'!$A$1:$E$8743,MATCH(F1405&amp;G1405,'שיפור תמותה'!$C$1:$C$8743,0),IF($B$9="זכר",4,5)),1),0)</f>
        <v>0</v>
      </c>
      <c r="Q1405">
        <f>IF($B$14,_xlfn.IFNA(INDEX('שיפור תמותה'!$A$1:$E$8743,MATCH(F1405&amp;G1405-1,'שיפור תמותה'!$C$1:$C$8743,0),IF($B$9="זכר",4,5)),1),0)</f>
        <v>0</v>
      </c>
      <c r="R1405">
        <f t="shared" si="528"/>
        <v>0</v>
      </c>
      <c r="S1405">
        <f t="shared" si="529"/>
        <v>0</v>
      </c>
      <c r="T1405">
        <f t="shared" si="542"/>
        <v>0</v>
      </c>
      <c r="U1405">
        <f t="shared" si="530"/>
        <v>0</v>
      </c>
      <c r="V1405">
        <f t="shared" si="531"/>
        <v>0</v>
      </c>
      <c r="W1405">
        <f t="shared" si="543"/>
        <v>0</v>
      </c>
      <c r="X1405">
        <f>IF($B$15,_xlfn.IFNA(INDEX(תמותה!$A$1:$E$121,MATCH(U1405,תמותה!$A$1:A$121,0),IF($B$11="זכר",2,4)),1),0)</f>
        <v>0</v>
      </c>
      <c r="Y1405">
        <f>IF($B$15,_xlfn.IFNA(INDEX('שיפור תמותה'!$A$1:$E$8743,MATCH(U1405&amp;V1405,'שיפור תמותה'!$C$1:$C$8743,0),IF($B$11="זכר",4,5)),1),0)</f>
        <v>0</v>
      </c>
      <c r="Z1405">
        <f>IF($B$15,_xlfn.IFNA(INDEX('שיפור תמותה'!$A$1:$E$8743,MATCH(U1405&amp;V1405-1,'שיפור תמותה'!$C$1:$C$8743,0),IF($B$11="זכר",4,5)),1),0)</f>
        <v>0</v>
      </c>
      <c r="AA1405">
        <f t="shared" si="532"/>
        <v>0</v>
      </c>
      <c r="AB1405">
        <f t="shared" si="544"/>
        <v>0</v>
      </c>
      <c r="AC1405">
        <f>IF($B$15,_xlfn.IFNA(INDEX(תמותה!$A$1:$E$121,MATCH(U1405,תמותה!$A$1:A$121,0),IF($B$11="זכר",3,5)),1),0)</f>
        <v>0</v>
      </c>
      <c r="AD1405">
        <f t="shared" si="533"/>
        <v>0</v>
      </c>
      <c r="AE1405">
        <f t="shared" si="534"/>
        <v>0</v>
      </c>
      <c r="AF1405">
        <f t="shared" si="545"/>
        <v>0</v>
      </c>
      <c r="AG1405">
        <f t="shared" si="546"/>
        <v>0</v>
      </c>
      <c r="AH1405">
        <f t="shared" si="547"/>
        <v>0</v>
      </c>
      <c r="AI1405">
        <f t="shared" si="548"/>
        <v>0</v>
      </c>
      <c r="AJ1405">
        <f t="shared" si="549"/>
        <v>0</v>
      </c>
    </row>
    <row r="1406" spans="5:36" x14ac:dyDescent="0.2">
      <c r="E1406">
        <f t="shared" si="535"/>
        <v>0</v>
      </c>
      <c r="F1406">
        <f t="shared" si="525"/>
        <v>0</v>
      </c>
      <c r="G1406">
        <f t="shared" si="526"/>
        <v>0</v>
      </c>
      <c r="H1406">
        <f t="shared" si="527"/>
        <v>0</v>
      </c>
      <c r="I1406">
        <f t="shared" si="536"/>
        <v>0</v>
      </c>
      <c r="J1406">
        <f t="shared" si="537"/>
        <v>0</v>
      </c>
      <c r="K1406">
        <f t="shared" si="538"/>
        <v>0</v>
      </c>
      <c r="L1406">
        <f t="shared" si="539"/>
        <v>0</v>
      </c>
      <c r="M1406">
        <f t="shared" si="540"/>
        <v>0</v>
      </c>
      <c r="N1406">
        <f t="shared" si="541"/>
        <v>0</v>
      </c>
      <c r="O1406">
        <f>IF($B$14,_xlfn.IFNA(INDEX(תמותה!$A$1:$E$121,MATCH(F1406,תמותה!$A$1:A$121,0),IF($B$9="זכר",2,4)),1),0)</f>
        <v>0</v>
      </c>
      <c r="P1406">
        <f>IF($B$14,_xlfn.IFNA(INDEX('שיפור תמותה'!$A$1:$E$8743,MATCH(F1406&amp;G1406,'שיפור תמותה'!$C$1:$C$8743,0),IF($B$9="זכר",4,5)),1),0)</f>
        <v>0</v>
      </c>
      <c r="Q1406">
        <f>IF($B$14,_xlfn.IFNA(INDEX('שיפור תמותה'!$A$1:$E$8743,MATCH(F1406&amp;G1406-1,'שיפור תמותה'!$C$1:$C$8743,0),IF($B$9="זכר",4,5)),1),0)</f>
        <v>0</v>
      </c>
      <c r="R1406">
        <f t="shared" si="528"/>
        <v>0</v>
      </c>
      <c r="S1406">
        <f t="shared" si="529"/>
        <v>0</v>
      </c>
      <c r="T1406">
        <f t="shared" si="542"/>
        <v>0</v>
      </c>
      <c r="U1406">
        <f t="shared" si="530"/>
        <v>0</v>
      </c>
      <c r="V1406">
        <f t="shared" si="531"/>
        <v>0</v>
      </c>
      <c r="W1406">
        <f t="shared" si="543"/>
        <v>0</v>
      </c>
      <c r="X1406">
        <f>IF($B$15,_xlfn.IFNA(INDEX(תמותה!$A$1:$E$121,MATCH(U1406,תמותה!$A$1:A$121,0),IF($B$11="זכר",2,4)),1),0)</f>
        <v>0</v>
      </c>
      <c r="Y1406">
        <f>IF($B$15,_xlfn.IFNA(INDEX('שיפור תמותה'!$A$1:$E$8743,MATCH(U1406&amp;V1406,'שיפור תמותה'!$C$1:$C$8743,0),IF($B$11="זכר",4,5)),1),0)</f>
        <v>0</v>
      </c>
      <c r="Z1406">
        <f>IF($B$15,_xlfn.IFNA(INDEX('שיפור תמותה'!$A$1:$E$8743,MATCH(U1406&amp;V1406-1,'שיפור תמותה'!$C$1:$C$8743,0),IF($B$11="זכר",4,5)),1),0)</f>
        <v>0</v>
      </c>
      <c r="AA1406">
        <f t="shared" si="532"/>
        <v>0</v>
      </c>
      <c r="AB1406">
        <f t="shared" si="544"/>
        <v>0</v>
      </c>
      <c r="AC1406">
        <f>IF($B$15,_xlfn.IFNA(INDEX(תמותה!$A$1:$E$121,MATCH(U1406,תמותה!$A$1:A$121,0),IF($B$11="זכר",3,5)),1),0)</f>
        <v>0</v>
      </c>
      <c r="AD1406">
        <f t="shared" si="533"/>
        <v>0</v>
      </c>
      <c r="AE1406">
        <f t="shared" si="534"/>
        <v>0</v>
      </c>
      <c r="AF1406">
        <f t="shared" si="545"/>
        <v>0</v>
      </c>
      <c r="AG1406">
        <f t="shared" si="546"/>
        <v>0</v>
      </c>
      <c r="AH1406">
        <f t="shared" si="547"/>
        <v>0</v>
      </c>
      <c r="AI1406">
        <f t="shared" si="548"/>
        <v>0</v>
      </c>
      <c r="AJ1406">
        <f t="shared" si="549"/>
        <v>0</v>
      </c>
    </row>
    <row r="1407" spans="5:36" x14ac:dyDescent="0.2">
      <c r="E1407">
        <f t="shared" si="535"/>
        <v>0</v>
      </c>
      <c r="F1407">
        <f t="shared" si="525"/>
        <v>0</v>
      </c>
      <c r="G1407">
        <f t="shared" si="526"/>
        <v>0</v>
      </c>
      <c r="H1407">
        <f t="shared" si="527"/>
        <v>0</v>
      </c>
      <c r="I1407">
        <f t="shared" si="536"/>
        <v>0</v>
      </c>
      <c r="J1407">
        <f t="shared" si="537"/>
        <v>0</v>
      </c>
      <c r="K1407">
        <f t="shared" si="538"/>
        <v>0</v>
      </c>
      <c r="L1407">
        <f t="shared" si="539"/>
        <v>0</v>
      </c>
      <c r="M1407">
        <f t="shared" si="540"/>
        <v>0</v>
      </c>
      <c r="N1407">
        <f t="shared" si="541"/>
        <v>0</v>
      </c>
      <c r="O1407">
        <f>IF($B$14,_xlfn.IFNA(INDEX(תמותה!$A$1:$E$121,MATCH(F1407,תמותה!$A$1:A$121,0),IF($B$9="זכר",2,4)),1),0)</f>
        <v>0</v>
      </c>
      <c r="P1407">
        <f>IF($B$14,_xlfn.IFNA(INDEX('שיפור תמותה'!$A$1:$E$8743,MATCH(F1407&amp;G1407,'שיפור תמותה'!$C$1:$C$8743,0),IF($B$9="זכר",4,5)),1),0)</f>
        <v>0</v>
      </c>
      <c r="Q1407">
        <f>IF($B$14,_xlfn.IFNA(INDEX('שיפור תמותה'!$A$1:$E$8743,MATCH(F1407&amp;G1407-1,'שיפור תמותה'!$C$1:$C$8743,0),IF($B$9="זכר",4,5)),1),0)</f>
        <v>0</v>
      </c>
      <c r="R1407">
        <f t="shared" si="528"/>
        <v>0</v>
      </c>
      <c r="S1407">
        <f t="shared" si="529"/>
        <v>0</v>
      </c>
      <c r="T1407">
        <f t="shared" si="542"/>
        <v>0</v>
      </c>
      <c r="U1407">
        <f t="shared" si="530"/>
        <v>0</v>
      </c>
      <c r="V1407">
        <f t="shared" si="531"/>
        <v>0</v>
      </c>
      <c r="W1407">
        <f t="shared" si="543"/>
        <v>0</v>
      </c>
      <c r="X1407">
        <f>IF($B$15,_xlfn.IFNA(INDEX(תמותה!$A$1:$E$121,MATCH(U1407,תמותה!$A$1:A$121,0),IF($B$11="זכר",2,4)),1),0)</f>
        <v>0</v>
      </c>
      <c r="Y1407">
        <f>IF($B$15,_xlfn.IFNA(INDEX('שיפור תמותה'!$A$1:$E$8743,MATCH(U1407&amp;V1407,'שיפור תמותה'!$C$1:$C$8743,0),IF($B$11="זכר",4,5)),1),0)</f>
        <v>0</v>
      </c>
      <c r="Z1407">
        <f>IF($B$15,_xlfn.IFNA(INDEX('שיפור תמותה'!$A$1:$E$8743,MATCH(U1407&amp;V1407-1,'שיפור תמותה'!$C$1:$C$8743,0),IF($B$11="זכר",4,5)),1),0)</f>
        <v>0</v>
      </c>
      <c r="AA1407">
        <f t="shared" si="532"/>
        <v>0</v>
      </c>
      <c r="AB1407">
        <f t="shared" si="544"/>
        <v>0</v>
      </c>
      <c r="AC1407">
        <f>IF($B$15,_xlfn.IFNA(INDEX(תמותה!$A$1:$E$121,MATCH(U1407,תמותה!$A$1:A$121,0),IF($B$11="זכר",3,5)),1),0)</f>
        <v>0</v>
      </c>
      <c r="AD1407">
        <f t="shared" si="533"/>
        <v>0</v>
      </c>
      <c r="AE1407">
        <f t="shared" si="534"/>
        <v>0</v>
      </c>
      <c r="AF1407">
        <f t="shared" si="545"/>
        <v>0</v>
      </c>
      <c r="AG1407">
        <f t="shared" si="546"/>
        <v>0</v>
      </c>
      <c r="AH1407">
        <f t="shared" si="547"/>
        <v>0</v>
      </c>
      <c r="AI1407">
        <f t="shared" si="548"/>
        <v>0</v>
      </c>
      <c r="AJ1407">
        <f t="shared" si="549"/>
        <v>0</v>
      </c>
    </row>
    <row r="1408" spans="5:36" x14ac:dyDescent="0.2">
      <c r="E1408">
        <f t="shared" si="535"/>
        <v>0</v>
      </c>
      <c r="F1408">
        <f t="shared" si="525"/>
        <v>0</v>
      </c>
      <c r="G1408">
        <f t="shared" si="526"/>
        <v>0</v>
      </c>
      <c r="H1408">
        <f t="shared" si="527"/>
        <v>0</v>
      </c>
      <c r="I1408">
        <f t="shared" si="536"/>
        <v>0</v>
      </c>
      <c r="J1408">
        <f t="shared" si="537"/>
        <v>0</v>
      </c>
      <c r="K1408">
        <f t="shared" si="538"/>
        <v>0</v>
      </c>
      <c r="L1408">
        <f t="shared" si="539"/>
        <v>0</v>
      </c>
      <c r="M1408">
        <f t="shared" si="540"/>
        <v>0</v>
      </c>
      <c r="N1408">
        <f t="shared" si="541"/>
        <v>0</v>
      </c>
      <c r="O1408">
        <f>IF($B$14,_xlfn.IFNA(INDEX(תמותה!$A$1:$E$121,MATCH(F1408,תמותה!$A$1:A$121,0),IF($B$9="זכר",2,4)),1),0)</f>
        <v>0</v>
      </c>
      <c r="P1408">
        <f>IF($B$14,_xlfn.IFNA(INDEX('שיפור תמותה'!$A$1:$E$8743,MATCH(F1408&amp;G1408,'שיפור תמותה'!$C$1:$C$8743,0),IF($B$9="זכר",4,5)),1),0)</f>
        <v>0</v>
      </c>
      <c r="Q1408">
        <f>IF($B$14,_xlfn.IFNA(INDEX('שיפור תמותה'!$A$1:$E$8743,MATCH(F1408&amp;G1408-1,'שיפור תמותה'!$C$1:$C$8743,0),IF($B$9="זכר",4,5)),1),0)</f>
        <v>0</v>
      </c>
      <c r="R1408">
        <f t="shared" si="528"/>
        <v>0</v>
      </c>
      <c r="S1408">
        <f t="shared" si="529"/>
        <v>0</v>
      </c>
      <c r="T1408">
        <f t="shared" si="542"/>
        <v>0</v>
      </c>
      <c r="U1408">
        <f t="shared" si="530"/>
        <v>0</v>
      </c>
      <c r="V1408">
        <f t="shared" si="531"/>
        <v>0</v>
      </c>
      <c r="W1408">
        <f t="shared" si="543"/>
        <v>0</v>
      </c>
      <c r="X1408">
        <f>IF($B$15,_xlfn.IFNA(INDEX(תמותה!$A$1:$E$121,MATCH(U1408,תמותה!$A$1:A$121,0),IF($B$11="זכר",2,4)),1),0)</f>
        <v>0</v>
      </c>
      <c r="Y1408">
        <f>IF($B$15,_xlfn.IFNA(INDEX('שיפור תמותה'!$A$1:$E$8743,MATCH(U1408&amp;V1408,'שיפור תמותה'!$C$1:$C$8743,0),IF($B$11="זכר",4,5)),1),0)</f>
        <v>0</v>
      </c>
      <c r="Z1408">
        <f>IF($B$15,_xlfn.IFNA(INDEX('שיפור תמותה'!$A$1:$E$8743,MATCH(U1408&amp;V1408-1,'שיפור תמותה'!$C$1:$C$8743,0),IF($B$11="זכר",4,5)),1),0)</f>
        <v>0</v>
      </c>
      <c r="AA1408">
        <f t="shared" si="532"/>
        <v>0</v>
      </c>
      <c r="AB1408">
        <f t="shared" si="544"/>
        <v>0</v>
      </c>
      <c r="AC1408">
        <f>IF($B$15,_xlfn.IFNA(INDEX(תמותה!$A$1:$E$121,MATCH(U1408,תמותה!$A$1:A$121,0),IF($B$11="זכר",3,5)),1),0)</f>
        <v>0</v>
      </c>
      <c r="AD1408">
        <f t="shared" si="533"/>
        <v>0</v>
      </c>
      <c r="AE1408">
        <f t="shared" si="534"/>
        <v>0</v>
      </c>
      <c r="AF1408">
        <f t="shared" si="545"/>
        <v>0</v>
      </c>
      <c r="AG1408">
        <f t="shared" si="546"/>
        <v>0</v>
      </c>
      <c r="AH1408">
        <f t="shared" si="547"/>
        <v>0</v>
      </c>
      <c r="AI1408">
        <f t="shared" si="548"/>
        <v>0</v>
      </c>
      <c r="AJ1408">
        <f t="shared" si="549"/>
        <v>0</v>
      </c>
    </row>
    <row r="1409" spans="5:36" x14ac:dyDescent="0.2">
      <c r="E1409">
        <f t="shared" si="535"/>
        <v>0</v>
      </c>
      <c r="F1409">
        <f t="shared" si="525"/>
        <v>0</v>
      </c>
      <c r="G1409">
        <f t="shared" si="526"/>
        <v>0</v>
      </c>
      <c r="H1409">
        <f t="shared" si="527"/>
        <v>0</v>
      </c>
      <c r="I1409">
        <f t="shared" si="536"/>
        <v>0</v>
      </c>
      <c r="J1409">
        <f t="shared" si="537"/>
        <v>0</v>
      </c>
      <c r="K1409">
        <f t="shared" si="538"/>
        <v>0</v>
      </c>
      <c r="L1409">
        <f t="shared" si="539"/>
        <v>0</v>
      </c>
      <c r="M1409">
        <f t="shared" si="540"/>
        <v>0</v>
      </c>
      <c r="N1409">
        <f t="shared" si="541"/>
        <v>0</v>
      </c>
      <c r="O1409">
        <f>IF($B$14,_xlfn.IFNA(INDEX(תמותה!$A$1:$E$121,MATCH(F1409,תמותה!$A$1:A$121,0),IF($B$9="זכר",2,4)),1),0)</f>
        <v>0</v>
      </c>
      <c r="P1409">
        <f>IF($B$14,_xlfn.IFNA(INDEX('שיפור תמותה'!$A$1:$E$8743,MATCH(F1409&amp;G1409,'שיפור תמותה'!$C$1:$C$8743,0),IF($B$9="זכר",4,5)),1),0)</f>
        <v>0</v>
      </c>
      <c r="Q1409">
        <f>IF($B$14,_xlfn.IFNA(INDEX('שיפור תמותה'!$A$1:$E$8743,MATCH(F1409&amp;G1409-1,'שיפור תמותה'!$C$1:$C$8743,0),IF($B$9="זכר",4,5)),1),0)</f>
        <v>0</v>
      </c>
      <c r="R1409">
        <f t="shared" si="528"/>
        <v>0</v>
      </c>
      <c r="S1409">
        <f t="shared" si="529"/>
        <v>0</v>
      </c>
      <c r="T1409">
        <f t="shared" si="542"/>
        <v>0</v>
      </c>
      <c r="U1409">
        <f t="shared" si="530"/>
        <v>0</v>
      </c>
      <c r="V1409">
        <f t="shared" si="531"/>
        <v>0</v>
      </c>
      <c r="W1409">
        <f t="shared" si="543"/>
        <v>0</v>
      </c>
      <c r="X1409">
        <f>IF($B$15,_xlfn.IFNA(INDEX(תמותה!$A$1:$E$121,MATCH(U1409,תמותה!$A$1:A$121,0),IF($B$11="זכר",2,4)),1),0)</f>
        <v>0</v>
      </c>
      <c r="Y1409">
        <f>IF($B$15,_xlfn.IFNA(INDEX('שיפור תמותה'!$A$1:$E$8743,MATCH(U1409&amp;V1409,'שיפור תמותה'!$C$1:$C$8743,0),IF($B$11="זכר",4,5)),1),0)</f>
        <v>0</v>
      </c>
      <c r="Z1409">
        <f>IF($B$15,_xlfn.IFNA(INDEX('שיפור תמותה'!$A$1:$E$8743,MATCH(U1409&amp;V1409-1,'שיפור תמותה'!$C$1:$C$8743,0),IF($B$11="זכר",4,5)),1),0)</f>
        <v>0</v>
      </c>
      <c r="AA1409">
        <f t="shared" si="532"/>
        <v>0</v>
      </c>
      <c r="AB1409">
        <f t="shared" si="544"/>
        <v>0</v>
      </c>
      <c r="AC1409">
        <f>IF($B$15,_xlfn.IFNA(INDEX(תמותה!$A$1:$E$121,MATCH(U1409,תמותה!$A$1:A$121,0),IF($B$11="זכר",3,5)),1),0)</f>
        <v>0</v>
      </c>
      <c r="AD1409">
        <f t="shared" si="533"/>
        <v>0</v>
      </c>
      <c r="AE1409">
        <f t="shared" si="534"/>
        <v>0</v>
      </c>
      <c r="AF1409">
        <f t="shared" si="545"/>
        <v>0</v>
      </c>
      <c r="AG1409">
        <f t="shared" si="546"/>
        <v>0</v>
      </c>
      <c r="AH1409">
        <f t="shared" si="547"/>
        <v>0</v>
      </c>
      <c r="AI1409">
        <f t="shared" si="548"/>
        <v>0</v>
      </c>
      <c r="AJ1409">
        <f t="shared" si="549"/>
        <v>0</v>
      </c>
    </row>
    <row r="1410" spans="5:36" x14ac:dyDescent="0.2">
      <c r="E1410">
        <f t="shared" si="535"/>
        <v>0</v>
      </c>
      <c r="F1410">
        <f t="shared" si="525"/>
        <v>0</v>
      </c>
      <c r="G1410">
        <f t="shared" si="526"/>
        <v>0</v>
      </c>
      <c r="H1410">
        <f t="shared" si="527"/>
        <v>0</v>
      </c>
      <c r="I1410">
        <f t="shared" si="536"/>
        <v>0</v>
      </c>
      <c r="J1410">
        <f t="shared" si="537"/>
        <v>0</v>
      </c>
      <c r="K1410">
        <f t="shared" si="538"/>
        <v>0</v>
      </c>
      <c r="L1410">
        <f t="shared" si="539"/>
        <v>0</v>
      </c>
      <c r="M1410">
        <f t="shared" si="540"/>
        <v>0</v>
      </c>
      <c r="N1410">
        <f t="shared" si="541"/>
        <v>0</v>
      </c>
      <c r="O1410">
        <f>IF($B$14,_xlfn.IFNA(INDEX(תמותה!$A$1:$E$121,MATCH(F1410,תמותה!$A$1:A$121,0),IF($B$9="זכר",2,4)),1),0)</f>
        <v>0</v>
      </c>
      <c r="P1410">
        <f>IF($B$14,_xlfn.IFNA(INDEX('שיפור תמותה'!$A$1:$E$8743,MATCH(F1410&amp;G1410,'שיפור תמותה'!$C$1:$C$8743,0),IF($B$9="זכר",4,5)),1),0)</f>
        <v>0</v>
      </c>
      <c r="Q1410">
        <f>IF($B$14,_xlfn.IFNA(INDEX('שיפור תמותה'!$A$1:$E$8743,MATCH(F1410&amp;G1410-1,'שיפור תמותה'!$C$1:$C$8743,0),IF($B$9="זכר",4,5)),1),0)</f>
        <v>0</v>
      </c>
      <c r="R1410">
        <f t="shared" si="528"/>
        <v>0</v>
      </c>
      <c r="S1410">
        <f t="shared" si="529"/>
        <v>0</v>
      </c>
      <c r="T1410">
        <f t="shared" si="542"/>
        <v>0</v>
      </c>
      <c r="U1410">
        <f t="shared" si="530"/>
        <v>0</v>
      </c>
      <c r="V1410">
        <f t="shared" si="531"/>
        <v>0</v>
      </c>
      <c r="W1410">
        <f t="shared" si="543"/>
        <v>0</v>
      </c>
      <c r="X1410">
        <f>IF($B$15,_xlfn.IFNA(INDEX(תמותה!$A$1:$E$121,MATCH(U1410,תמותה!$A$1:A$121,0),IF($B$11="זכר",2,4)),1),0)</f>
        <v>0</v>
      </c>
      <c r="Y1410">
        <f>IF($B$15,_xlfn.IFNA(INDEX('שיפור תמותה'!$A$1:$E$8743,MATCH(U1410&amp;V1410,'שיפור תמותה'!$C$1:$C$8743,0),IF($B$11="זכר",4,5)),1),0)</f>
        <v>0</v>
      </c>
      <c r="Z1410">
        <f>IF($B$15,_xlfn.IFNA(INDEX('שיפור תמותה'!$A$1:$E$8743,MATCH(U1410&amp;V1410-1,'שיפור תמותה'!$C$1:$C$8743,0),IF($B$11="זכר",4,5)),1),0)</f>
        <v>0</v>
      </c>
      <c r="AA1410">
        <f t="shared" si="532"/>
        <v>0</v>
      </c>
      <c r="AB1410">
        <f t="shared" si="544"/>
        <v>0</v>
      </c>
      <c r="AC1410">
        <f>IF($B$15,_xlfn.IFNA(INDEX(תמותה!$A$1:$E$121,MATCH(U1410,תמותה!$A$1:A$121,0),IF($B$11="זכר",3,5)),1),0)</f>
        <v>0</v>
      </c>
      <c r="AD1410">
        <f t="shared" si="533"/>
        <v>0</v>
      </c>
      <c r="AE1410">
        <f t="shared" si="534"/>
        <v>0</v>
      </c>
      <c r="AF1410">
        <f t="shared" si="545"/>
        <v>0</v>
      </c>
      <c r="AG1410">
        <f t="shared" si="546"/>
        <v>0</v>
      </c>
      <c r="AH1410">
        <f t="shared" si="547"/>
        <v>0</v>
      </c>
      <c r="AI1410">
        <f t="shared" si="548"/>
        <v>0</v>
      </c>
      <c r="AJ1410">
        <f t="shared" si="549"/>
        <v>0</v>
      </c>
    </row>
    <row r="1411" spans="5:36" x14ac:dyDescent="0.2">
      <c r="E1411">
        <f t="shared" si="535"/>
        <v>0</v>
      </c>
      <c r="F1411">
        <f t="shared" ref="F1411:F1474" si="550">IF($B$14,ROUNDDOWN(E1411/12,0),0)</f>
        <v>0</v>
      </c>
      <c r="G1411">
        <f t="shared" ref="G1411:G1474" si="551">IF($B$14,ROUNDDOWN(($B$7+E1411)/12,0),0)</f>
        <v>0</v>
      </c>
      <c r="H1411">
        <f t="shared" ref="H1411:H1474" si="552">IF($B$14,(1+$B$2)^((E1411-$E$2+1)/12),0)</f>
        <v>0</v>
      </c>
      <c r="I1411">
        <f t="shared" si="536"/>
        <v>0</v>
      </c>
      <c r="J1411">
        <f t="shared" si="537"/>
        <v>0</v>
      </c>
      <c r="K1411">
        <f t="shared" si="538"/>
        <v>0</v>
      </c>
      <c r="L1411">
        <f t="shared" si="539"/>
        <v>0</v>
      </c>
      <c r="M1411">
        <f t="shared" si="540"/>
        <v>0</v>
      </c>
      <c r="N1411">
        <f t="shared" si="541"/>
        <v>0</v>
      </c>
      <c r="O1411">
        <f>IF($B$14,_xlfn.IFNA(INDEX(תמותה!$A$1:$E$121,MATCH(F1411,תמותה!$A$1:A$121,0),IF($B$9="זכר",2,4)),1),0)</f>
        <v>0</v>
      </c>
      <c r="P1411">
        <f>IF($B$14,_xlfn.IFNA(INDEX('שיפור תמותה'!$A$1:$E$8743,MATCH(F1411&amp;G1411,'שיפור תמותה'!$C$1:$C$8743,0),IF($B$9="זכר",4,5)),1),0)</f>
        <v>0</v>
      </c>
      <c r="Q1411">
        <f>IF($B$14,_xlfn.IFNA(INDEX('שיפור תמותה'!$A$1:$E$8743,MATCH(F1411&amp;G1411-1,'שיפור תמותה'!$C$1:$C$8743,0),IF($B$9="זכר",4,5)),1),0)</f>
        <v>0</v>
      </c>
      <c r="R1411">
        <f t="shared" ref="R1411:R1474" si="553">IF($B$14,AVERAGE(P1411:Q1411),0)</f>
        <v>0</v>
      </c>
      <c r="S1411">
        <f t="shared" ref="S1411:S1474" si="554">IF($B$14,IF(E1411&lt;$B$12,(1-(1-O1411)^(1/12))*R1411,1),0)</f>
        <v>0</v>
      </c>
      <c r="T1411">
        <f t="shared" si="542"/>
        <v>0</v>
      </c>
      <c r="U1411">
        <f t="shared" ref="U1411:U1474" si="555">IF($B$15,ROUNDDOWN(T1411/12,0),0)</f>
        <v>0</v>
      </c>
      <c r="V1411">
        <f t="shared" ref="V1411:V1474" si="556">IF($B$15,ROUNDDOWN(($B$8+T1411)/12,0),0)</f>
        <v>0</v>
      </c>
      <c r="W1411">
        <f t="shared" si="543"/>
        <v>0</v>
      </c>
      <c r="X1411">
        <f>IF($B$15,_xlfn.IFNA(INDEX(תמותה!$A$1:$E$121,MATCH(U1411,תמותה!$A$1:A$121,0),IF($B$11="זכר",2,4)),1),0)</f>
        <v>0</v>
      </c>
      <c r="Y1411">
        <f>IF($B$15,_xlfn.IFNA(INDEX('שיפור תמותה'!$A$1:$E$8743,MATCH(U1411&amp;V1411,'שיפור תמותה'!$C$1:$C$8743,0),IF($B$11="זכר",4,5)),1),0)</f>
        <v>0</v>
      </c>
      <c r="Z1411">
        <f>IF($B$15,_xlfn.IFNA(INDEX('שיפור תמותה'!$A$1:$E$8743,MATCH(U1411&amp;V1411-1,'שיפור תמותה'!$C$1:$C$8743,0),IF($B$11="זכר",4,5)),1),0)</f>
        <v>0</v>
      </c>
      <c r="AA1411">
        <f t="shared" ref="AA1411:AA1474" si="557">IF($B$15,AVERAGE(Y1411:Z1411),0)</f>
        <v>0</v>
      </c>
      <c r="AB1411">
        <f t="shared" si="544"/>
        <v>0</v>
      </c>
      <c r="AC1411">
        <f>IF($B$15,_xlfn.IFNA(INDEX(תמותה!$A$1:$E$121,MATCH(U1411,תמותה!$A$1:A$121,0),IF($B$11="זכר",3,5)),1),0)</f>
        <v>0</v>
      </c>
      <c r="AD1411">
        <f t="shared" ref="AD1411:AD1474" si="558">IF($B$15,IF(T1411&lt;$B$12,(1-(1-X1411)^(1/12))*AA1411,1),0)</f>
        <v>0</v>
      </c>
      <c r="AE1411">
        <f t="shared" ref="AE1411:AE1474" si="559">IF($B$15,IF(T1411&lt;$B$12,(1-(1-AC1411)^(1/12))*AA1411,1),0)</f>
        <v>0</v>
      </c>
      <c r="AF1411">
        <f t="shared" si="545"/>
        <v>0</v>
      </c>
      <c r="AG1411">
        <f t="shared" si="546"/>
        <v>0</v>
      </c>
      <c r="AH1411">
        <f t="shared" si="547"/>
        <v>0</v>
      </c>
      <c r="AI1411">
        <f t="shared" si="548"/>
        <v>0</v>
      </c>
      <c r="AJ1411">
        <f t="shared" si="549"/>
        <v>0</v>
      </c>
    </row>
    <row r="1412" spans="5:36" x14ac:dyDescent="0.2">
      <c r="E1412">
        <f t="shared" ref="E1412:E1475" si="560">IF($B$14,E1411+1,0)</f>
        <v>0</v>
      </c>
      <c r="F1412">
        <f t="shared" si="550"/>
        <v>0</v>
      </c>
      <c r="G1412">
        <f t="shared" si="551"/>
        <v>0</v>
      </c>
      <c r="H1412">
        <f t="shared" si="552"/>
        <v>0</v>
      </c>
      <c r="I1412">
        <f t="shared" ref="I1412:I1475" si="561">IF($B$14,IF(E1412&lt;=$B$3,IF(AND((E1412-$E$2)&lt;0,E1412&lt;$B$4),I1411+1/H1412,I1411+N1411/H1412)),0)</f>
        <v>0</v>
      </c>
      <c r="J1412">
        <f t="shared" ref="J1412:J1475" si="562">IF($B$14,IF(E1412&lt;=$B$3,IF(AND((E1412-$E$2)&lt;60,E1412&lt;$B$4),J1411+1/H1412,J1411+N1411/H1412)),0)</f>
        <v>0</v>
      </c>
      <c r="K1412">
        <f t="shared" ref="K1412:K1475" si="563">IF($B$14,IF(E1412&lt;=$B$3,IF(AND((E1412-$E$2)&lt;120,E1412&lt;$B$4),K1411+1/H1412,K1411+N1411/H1412)),0)</f>
        <v>0</v>
      </c>
      <c r="L1412">
        <f t="shared" ref="L1412:L1475" si="564">IF($B$14,IF(E1412&lt;=$B$3,IF(AND((E1412-$E$2)&lt;180,E1412&lt;$B$4),L1411+1/H1412,L1411+N1411/H1412)),0)</f>
        <v>0</v>
      </c>
      <c r="M1412">
        <f t="shared" ref="M1412:M1475" si="565">IF($B$14,IF(E1412&lt;=$B$3,IF(AND((E1412-$E$2)&lt;240,E1412&lt;$B$4),M1411+1/H1412,M1411+N1411/H1412)),0)</f>
        <v>0</v>
      </c>
      <c r="N1412">
        <f t="shared" ref="N1412:N1475" si="566">IF($B$14,N1411*(1-S1412),0)</f>
        <v>0</v>
      </c>
      <c r="O1412">
        <f>IF($B$14,_xlfn.IFNA(INDEX(תמותה!$A$1:$E$121,MATCH(F1412,תמותה!$A$1:A$121,0),IF($B$9="זכר",2,4)),1),0)</f>
        <v>0</v>
      </c>
      <c r="P1412">
        <f>IF($B$14,_xlfn.IFNA(INDEX('שיפור תמותה'!$A$1:$E$8743,MATCH(F1412&amp;G1412,'שיפור תמותה'!$C$1:$C$8743,0),IF($B$9="זכר",4,5)),1),0)</f>
        <v>0</v>
      </c>
      <c r="Q1412">
        <f>IF($B$14,_xlfn.IFNA(INDEX('שיפור תמותה'!$A$1:$E$8743,MATCH(F1412&amp;G1412-1,'שיפור תמותה'!$C$1:$C$8743,0),IF($B$9="זכר",4,5)),1),0)</f>
        <v>0</v>
      </c>
      <c r="R1412">
        <f t="shared" si="553"/>
        <v>0</v>
      </c>
      <c r="S1412">
        <f t="shared" si="554"/>
        <v>0</v>
      </c>
      <c r="T1412">
        <f t="shared" ref="T1412:T1475" si="567">IF($B$15,T1411+1,0)</f>
        <v>0</v>
      </c>
      <c r="U1412">
        <f t="shared" si="555"/>
        <v>0</v>
      </c>
      <c r="V1412">
        <f t="shared" si="556"/>
        <v>0</v>
      </c>
      <c r="W1412">
        <f t="shared" ref="W1412:W1475" si="568">IF($B$15,W1411*(1-AD1412),0)</f>
        <v>0</v>
      </c>
      <c r="X1412">
        <f>IF($B$15,_xlfn.IFNA(INDEX(תמותה!$A$1:$E$121,MATCH(U1412,תמותה!$A$1:A$121,0),IF($B$11="זכר",2,4)),1),0)</f>
        <v>0</v>
      </c>
      <c r="Y1412">
        <f>IF($B$15,_xlfn.IFNA(INDEX('שיפור תמותה'!$A$1:$E$8743,MATCH(U1412&amp;V1412,'שיפור תמותה'!$C$1:$C$8743,0),IF($B$11="זכר",4,5)),1),0)</f>
        <v>0</v>
      </c>
      <c r="Z1412">
        <f>IF($B$15,_xlfn.IFNA(INDEX('שיפור תמותה'!$A$1:$E$8743,MATCH(U1412&amp;V1412-1,'שיפור תמותה'!$C$1:$C$8743,0),IF($B$11="זכר",4,5)),1),0)</f>
        <v>0</v>
      </c>
      <c r="AA1412">
        <f t="shared" si="557"/>
        <v>0</v>
      </c>
      <c r="AB1412">
        <f t="shared" ref="AB1412:AB1475" si="569">IF($B$15,AB1411*(1-AE1412)+S1412*W1412*N1411,0)</f>
        <v>0</v>
      </c>
      <c r="AC1412">
        <f>IF($B$15,_xlfn.IFNA(INDEX(תמותה!$A$1:$E$121,MATCH(U1412,תמותה!$A$1:A$121,0),IF($B$11="זכר",3,5)),1),0)</f>
        <v>0</v>
      </c>
      <c r="AD1412">
        <f t="shared" si="558"/>
        <v>0</v>
      </c>
      <c r="AE1412">
        <f t="shared" si="559"/>
        <v>0</v>
      </c>
      <c r="AF1412">
        <f t="shared" ref="AF1412:AF1475" si="570">IF($B$15,IF(E1412&lt;=$B$3,IF(AND((E1412-$E$2)&lt;0,E1412&lt;$B$4),AF1411+0/H1412,AF1411+AB1411/H1412)),0)</f>
        <v>0</v>
      </c>
      <c r="AG1412">
        <f t="shared" ref="AG1412:AG1475" si="571">IF($B$15,IF(E1412&lt;=$B$3,IF(AND((E1412-$E$2)&lt;60,E1412&lt;$B$4),AG1411+0/H1412,AG1411+AB1411/H1412)),0)</f>
        <v>0</v>
      </c>
      <c r="AH1412">
        <f t="shared" ref="AH1412:AH1475" si="572">IF($B$15,IF(E1412&lt;=$B$3,IF(AND((E1412-$E$2)&lt;120,E1412&lt;$B$4),AH1411+0/H1412,AH1411+AB1411/H1412)),0)</f>
        <v>0</v>
      </c>
      <c r="AI1412">
        <f t="shared" ref="AI1412:AI1475" si="573">IF($B$15,IF(E1412&lt;=$B$3,IF(AND((E1412-$E$2)&lt;180,E1412&lt;$B$4),AI1411+0/H1412,AI1411+AB1411/H1412)),0)</f>
        <v>0</v>
      </c>
      <c r="AJ1412">
        <f t="shared" ref="AJ1412:AJ1475" si="574">IF($B$15,IF(E1412&lt;=$B$3,IF(AND((E1412-$E$2)&lt;240,E1412&lt;$B$4),AJ1411+0/H1412,AJ1411+AB1411/H1412)),0)</f>
        <v>0</v>
      </c>
    </row>
    <row r="1413" spans="5:36" x14ac:dyDescent="0.2">
      <c r="E1413">
        <f t="shared" si="560"/>
        <v>0</v>
      </c>
      <c r="F1413">
        <f t="shared" si="550"/>
        <v>0</v>
      </c>
      <c r="G1413">
        <f t="shared" si="551"/>
        <v>0</v>
      </c>
      <c r="H1413">
        <f t="shared" si="552"/>
        <v>0</v>
      </c>
      <c r="I1413">
        <f t="shared" si="561"/>
        <v>0</v>
      </c>
      <c r="J1413">
        <f t="shared" si="562"/>
        <v>0</v>
      </c>
      <c r="K1413">
        <f t="shared" si="563"/>
        <v>0</v>
      </c>
      <c r="L1413">
        <f t="shared" si="564"/>
        <v>0</v>
      </c>
      <c r="M1413">
        <f t="shared" si="565"/>
        <v>0</v>
      </c>
      <c r="N1413">
        <f t="shared" si="566"/>
        <v>0</v>
      </c>
      <c r="O1413">
        <f>IF($B$14,_xlfn.IFNA(INDEX(תמותה!$A$1:$E$121,MATCH(F1413,תמותה!$A$1:A$121,0),IF($B$9="זכר",2,4)),1),0)</f>
        <v>0</v>
      </c>
      <c r="P1413">
        <f>IF($B$14,_xlfn.IFNA(INDEX('שיפור תמותה'!$A$1:$E$8743,MATCH(F1413&amp;G1413,'שיפור תמותה'!$C$1:$C$8743,0),IF($B$9="זכר",4,5)),1),0)</f>
        <v>0</v>
      </c>
      <c r="Q1413">
        <f>IF($B$14,_xlfn.IFNA(INDEX('שיפור תמותה'!$A$1:$E$8743,MATCH(F1413&amp;G1413-1,'שיפור תמותה'!$C$1:$C$8743,0),IF($B$9="זכר",4,5)),1),0)</f>
        <v>0</v>
      </c>
      <c r="R1413">
        <f t="shared" si="553"/>
        <v>0</v>
      </c>
      <c r="S1413">
        <f t="shared" si="554"/>
        <v>0</v>
      </c>
      <c r="T1413">
        <f t="shared" si="567"/>
        <v>0</v>
      </c>
      <c r="U1413">
        <f t="shared" si="555"/>
        <v>0</v>
      </c>
      <c r="V1413">
        <f t="shared" si="556"/>
        <v>0</v>
      </c>
      <c r="W1413">
        <f t="shared" si="568"/>
        <v>0</v>
      </c>
      <c r="X1413">
        <f>IF($B$15,_xlfn.IFNA(INDEX(תמותה!$A$1:$E$121,MATCH(U1413,תמותה!$A$1:A$121,0),IF($B$11="זכר",2,4)),1),0)</f>
        <v>0</v>
      </c>
      <c r="Y1413">
        <f>IF($B$15,_xlfn.IFNA(INDEX('שיפור תמותה'!$A$1:$E$8743,MATCH(U1413&amp;V1413,'שיפור תמותה'!$C$1:$C$8743,0),IF($B$11="זכר",4,5)),1),0)</f>
        <v>0</v>
      </c>
      <c r="Z1413">
        <f>IF($B$15,_xlfn.IFNA(INDEX('שיפור תמותה'!$A$1:$E$8743,MATCH(U1413&amp;V1413-1,'שיפור תמותה'!$C$1:$C$8743,0),IF($B$11="זכר",4,5)),1),0)</f>
        <v>0</v>
      </c>
      <c r="AA1413">
        <f t="shared" si="557"/>
        <v>0</v>
      </c>
      <c r="AB1413">
        <f t="shared" si="569"/>
        <v>0</v>
      </c>
      <c r="AC1413">
        <f>IF($B$15,_xlfn.IFNA(INDEX(תמותה!$A$1:$E$121,MATCH(U1413,תמותה!$A$1:A$121,0),IF($B$11="זכר",3,5)),1),0)</f>
        <v>0</v>
      </c>
      <c r="AD1413">
        <f t="shared" si="558"/>
        <v>0</v>
      </c>
      <c r="AE1413">
        <f t="shared" si="559"/>
        <v>0</v>
      </c>
      <c r="AF1413">
        <f t="shared" si="570"/>
        <v>0</v>
      </c>
      <c r="AG1413">
        <f t="shared" si="571"/>
        <v>0</v>
      </c>
      <c r="AH1413">
        <f t="shared" si="572"/>
        <v>0</v>
      </c>
      <c r="AI1413">
        <f t="shared" si="573"/>
        <v>0</v>
      </c>
      <c r="AJ1413">
        <f t="shared" si="574"/>
        <v>0</v>
      </c>
    </row>
    <row r="1414" spans="5:36" x14ac:dyDescent="0.2">
      <c r="E1414">
        <f t="shared" si="560"/>
        <v>0</v>
      </c>
      <c r="F1414">
        <f t="shared" si="550"/>
        <v>0</v>
      </c>
      <c r="G1414">
        <f t="shared" si="551"/>
        <v>0</v>
      </c>
      <c r="H1414">
        <f t="shared" si="552"/>
        <v>0</v>
      </c>
      <c r="I1414">
        <f t="shared" si="561"/>
        <v>0</v>
      </c>
      <c r="J1414">
        <f t="shared" si="562"/>
        <v>0</v>
      </c>
      <c r="K1414">
        <f t="shared" si="563"/>
        <v>0</v>
      </c>
      <c r="L1414">
        <f t="shared" si="564"/>
        <v>0</v>
      </c>
      <c r="M1414">
        <f t="shared" si="565"/>
        <v>0</v>
      </c>
      <c r="N1414">
        <f t="shared" si="566"/>
        <v>0</v>
      </c>
      <c r="O1414">
        <f>IF($B$14,_xlfn.IFNA(INDEX(תמותה!$A$1:$E$121,MATCH(F1414,תמותה!$A$1:A$121,0),IF($B$9="זכר",2,4)),1),0)</f>
        <v>0</v>
      </c>
      <c r="P1414">
        <f>IF($B$14,_xlfn.IFNA(INDEX('שיפור תמותה'!$A$1:$E$8743,MATCH(F1414&amp;G1414,'שיפור תמותה'!$C$1:$C$8743,0),IF($B$9="זכר",4,5)),1),0)</f>
        <v>0</v>
      </c>
      <c r="Q1414">
        <f>IF($B$14,_xlfn.IFNA(INDEX('שיפור תמותה'!$A$1:$E$8743,MATCH(F1414&amp;G1414-1,'שיפור תמותה'!$C$1:$C$8743,0),IF($B$9="זכר",4,5)),1),0)</f>
        <v>0</v>
      </c>
      <c r="R1414">
        <f t="shared" si="553"/>
        <v>0</v>
      </c>
      <c r="S1414">
        <f t="shared" si="554"/>
        <v>0</v>
      </c>
      <c r="T1414">
        <f t="shared" si="567"/>
        <v>0</v>
      </c>
      <c r="U1414">
        <f t="shared" si="555"/>
        <v>0</v>
      </c>
      <c r="V1414">
        <f t="shared" si="556"/>
        <v>0</v>
      </c>
      <c r="W1414">
        <f t="shared" si="568"/>
        <v>0</v>
      </c>
      <c r="X1414">
        <f>IF($B$15,_xlfn.IFNA(INDEX(תמותה!$A$1:$E$121,MATCH(U1414,תמותה!$A$1:A$121,0),IF($B$11="זכר",2,4)),1),0)</f>
        <v>0</v>
      </c>
      <c r="Y1414">
        <f>IF($B$15,_xlfn.IFNA(INDEX('שיפור תמותה'!$A$1:$E$8743,MATCH(U1414&amp;V1414,'שיפור תמותה'!$C$1:$C$8743,0),IF($B$11="זכר",4,5)),1),0)</f>
        <v>0</v>
      </c>
      <c r="Z1414">
        <f>IF($B$15,_xlfn.IFNA(INDEX('שיפור תמותה'!$A$1:$E$8743,MATCH(U1414&amp;V1414-1,'שיפור תמותה'!$C$1:$C$8743,0),IF($B$11="זכר",4,5)),1),0)</f>
        <v>0</v>
      </c>
      <c r="AA1414">
        <f t="shared" si="557"/>
        <v>0</v>
      </c>
      <c r="AB1414">
        <f t="shared" si="569"/>
        <v>0</v>
      </c>
      <c r="AC1414">
        <f>IF($B$15,_xlfn.IFNA(INDEX(תמותה!$A$1:$E$121,MATCH(U1414,תמותה!$A$1:A$121,0),IF($B$11="זכר",3,5)),1),0)</f>
        <v>0</v>
      </c>
      <c r="AD1414">
        <f t="shared" si="558"/>
        <v>0</v>
      </c>
      <c r="AE1414">
        <f t="shared" si="559"/>
        <v>0</v>
      </c>
      <c r="AF1414">
        <f t="shared" si="570"/>
        <v>0</v>
      </c>
      <c r="AG1414">
        <f t="shared" si="571"/>
        <v>0</v>
      </c>
      <c r="AH1414">
        <f t="shared" si="572"/>
        <v>0</v>
      </c>
      <c r="AI1414">
        <f t="shared" si="573"/>
        <v>0</v>
      </c>
      <c r="AJ1414">
        <f t="shared" si="574"/>
        <v>0</v>
      </c>
    </row>
    <row r="1415" spans="5:36" x14ac:dyDescent="0.2">
      <c r="E1415">
        <f t="shared" si="560"/>
        <v>0</v>
      </c>
      <c r="F1415">
        <f t="shared" si="550"/>
        <v>0</v>
      </c>
      <c r="G1415">
        <f t="shared" si="551"/>
        <v>0</v>
      </c>
      <c r="H1415">
        <f t="shared" si="552"/>
        <v>0</v>
      </c>
      <c r="I1415">
        <f t="shared" si="561"/>
        <v>0</v>
      </c>
      <c r="J1415">
        <f t="shared" si="562"/>
        <v>0</v>
      </c>
      <c r="K1415">
        <f t="shared" si="563"/>
        <v>0</v>
      </c>
      <c r="L1415">
        <f t="shared" si="564"/>
        <v>0</v>
      </c>
      <c r="M1415">
        <f t="shared" si="565"/>
        <v>0</v>
      </c>
      <c r="N1415">
        <f t="shared" si="566"/>
        <v>0</v>
      </c>
      <c r="O1415">
        <f>IF($B$14,_xlfn.IFNA(INDEX(תמותה!$A$1:$E$121,MATCH(F1415,תמותה!$A$1:A$121,0),IF($B$9="זכר",2,4)),1),0)</f>
        <v>0</v>
      </c>
      <c r="P1415">
        <f>IF($B$14,_xlfn.IFNA(INDEX('שיפור תמותה'!$A$1:$E$8743,MATCH(F1415&amp;G1415,'שיפור תמותה'!$C$1:$C$8743,0),IF($B$9="זכר",4,5)),1),0)</f>
        <v>0</v>
      </c>
      <c r="Q1415">
        <f>IF($B$14,_xlfn.IFNA(INDEX('שיפור תמותה'!$A$1:$E$8743,MATCH(F1415&amp;G1415-1,'שיפור תמותה'!$C$1:$C$8743,0),IF($B$9="זכר",4,5)),1),0)</f>
        <v>0</v>
      </c>
      <c r="R1415">
        <f t="shared" si="553"/>
        <v>0</v>
      </c>
      <c r="S1415">
        <f t="shared" si="554"/>
        <v>0</v>
      </c>
      <c r="T1415">
        <f t="shared" si="567"/>
        <v>0</v>
      </c>
      <c r="U1415">
        <f t="shared" si="555"/>
        <v>0</v>
      </c>
      <c r="V1415">
        <f t="shared" si="556"/>
        <v>0</v>
      </c>
      <c r="W1415">
        <f t="shared" si="568"/>
        <v>0</v>
      </c>
      <c r="X1415">
        <f>IF($B$15,_xlfn.IFNA(INDEX(תמותה!$A$1:$E$121,MATCH(U1415,תמותה!$A$1:A$121,0),IF($B$11="זכר",2,4)),1),0)</f>
        <v>0</v>
      </c>
      <c r="Y1415">
        <f>IF($B$15,_xlfn.IFNA(INDEX('שיפור תמותה'!$A$1:$E$8743,MATCH(U1415&amp;V1415,'שיפור תמותה'!$C$1:$C$8743,0),IF($B$11="זכר",4,5)),1),0)</f>
        <v>0</v>
      </c>
      <c r="Z1415">
        <f>IF($B$15,_xlfn.IFNA(INDEX('שיפור תמותה'!$A$1:$E$8743,MATCH(U1415&amp;V1415-1,'שיפור תמותה'!$C$1:$C$8743,0),IF($B$11="זכר",4,5)),1),0)</f>
        <v>0</v>
      </c>
      <c r="AA1415">
        <f t="shared" si="557"/>
        <v>0</v>
      </c>
      <c r="AB1415">
        <f t="shared" si="569"/>
        <v>0</v>
      </c>
      <c r="AC1415">
        <f>IF($B$15,_xlfn.IFNA(INDEX(תמותה!$A$1:$E$121,MATCH(U1415,תמותה!$A$1:A$121,0),IF($B$11="זכר",3,5)),1),0)</f>
        <v>0</v>
      </c>
      <c r="AD1415">
        <f t="shared" si="558"/>
        <v>0</v>
      </c>
      <c r="AE1415">
        <f t="shared" si="559"/>
        <v>0</v>
      </c>
      <c r="AF1415">
        <f t="shared" si="570"/>
        <v>0</v>
      </c>
      <c r="AG1415">
        <f t="shared" si="571"/>
        <v>0</v>
      </c>
      <c r="AH1415">
        <f t="shared" si="572"/>
        <v>0</v>
      </c>
      <c r="AI1415">
        <f t="shared" si="573"/>
        <v>0</v>
      </c>
      <c r="AJ1415">
        <f t="shared" si="574"/>
        <v>0</v>
      </c>
    </row>
    <row r="1416" spans="5:36" x14ac:dyDescent="0.2">
      <c r="E1416">
        <f t="shared" si="560"/>
        <v>0</v>
      </c>
      <c r="F1416">
        <f t="shared" si="550"/>
        <v>0</v>
      </c>
      <c r="G1416">
        <f t="shared" si="551"/>
        <v>0</v>
      </c>
      <c r="H1416">
        <f t="shared" si="552"/>
        <v>0</v>
      </c>
      <c r="I1416">
        <f t="shared" si="561"/>
        <v>0</v>
      </c>
      <c r="J1416">
        <f t="shared" si="562"/>
        <v>0</v>
      </c>
      <c r="K1416">
        <f t="shared" si="563"/>
        <v>0</v>
      </c>
      <c r="L1416">
        <f t="shared" si="564"/>
        <v>0</v>
      </c>
      <c r="M1416">
        <f t="shared" si="565"/>
        <v>0</v>
      </c>
      <c r="N1416">
        <f t="shared" si="566"/>
        <v>0</v>
      </c>
      <c r="O1416">
        <f>IF($B$14,_xlfn.IFNA(INDEX(תמותה!$A$1:$E$121,MATCH(F1416,תמותה!$A$1:A$121,0),IF($B$9="זכר",2,4)),1),0)</f>
        <v>0</v>
      </c>
      <c r="P1416">
        <f>IF($B$14,_xlfn.IFNA(INDEX('שיפור תמותה'!$A$1:$E$8743,MATCH(F1416&amp;G1416,'שיפור תמותה'!$C$1:$C$8743,0),IF($B$9="זכר",4,5)),1),0)</f>
        <v>0</v>
      </c>
      <c r="Q1416">
        <f>IF($B$14,_xlfn.IFNA(INDEX('שיפור תמותה'!$A$1:$E$8743,MATCH(F1416&amp;G1416-1,'שיפור תמותה'!$C$1:$C$8743,0),IF($B$9="זכר",4,5)),1),0)</f>
        <v>0</v>
      </c>
      <c r="R1416">
        <f t="shared" si="553"/>
        <v>0</v>
      </c>
      <c r="S1416">
        <f t="shared" si="554"/>
        <v>0</v>
      </c>
      <c r="T1416">
        <f t="shared" si="567"/>
        <v>0</v>
      </c>
      <c r="U1416">
        <f t="shared" si="555"/>
        <v>0</v>
      </c>
      <c r="V1416">
        <f t="shared" si="556"/>
        <v>0</v>
      </c>
      <c r="W1416">
        <f t="shared" si="568"/>
        <v>0</v>
      </c>
      <c r="X1416">
        <f>IF($B$15,_xlfn.IFNA(INDEX(תמותה!$A$1:$E$121,MATCH(U1416,תמותה!$A$1:A$121,0),IF($B$11="זכר",2,4)),1),0)</f>
        <v>0</v>
      </c>
      <c r="Y1416">
        <f>IF($B$15,_xlfn.IFNA(INDEX('שיפור תמותה'!$A$1:$E$8743,MATCH(U1416&amp;V1416,'שיפור תמותה'!$C$1:$C$8743,0),IF($B$11="זכר",4,5)),1),0)</f>
        <v>0</v>
      </c>
      <c r="Z1416">
        <f>IF($B$15,_xlfn.IFNA(INDEX('שיפור תמותה'!$A$1:$E$8743,MATCH(U1416&amp;V1416-1,'שיפור תמותה'!$C$1:$C$8743,0),IF($B$11="זכר",4,5)),1),0)</f>
        <v>0</v>
      </c>
      <c r="AA1416">
        <f t="shared" si="557"/>
        <v>0</v>
      </c>
      <c r="AB1416">
        <f t="shared" si="569"/>
        <v>0</v>
      </c>
      <c r="AC1416">
        <f>IF($B$15,_xlfn.IFNA(INDEX(תמותה!$A$1:$E$121,MATCH(U1416,תמותה!$A$1:A$121,0),IF($B$11="זכר",3,5)),1),0)</f>
        <v>0</v>
      </c>
      <c r="AD1416">
        <f t="shared" si="558"/>
        <v>0</v>
      </c>
      <c r="AE1416">
        <f t="shared" si="559"/>
        <v>0</v>
      </c>
      <c r="AF1416">
        <f t="shared" si="570"/>
        <v>0</v>
      </c>
      <c r="AG1416">
        <f t="shared" si="571"/>
        <v>0</v>
      </c>
      <c r="AH1416">
        <f t="shared" si="572"/>
        <v>0</v>
      </c>
      <c r="AI1416">
        <f t="shared" si="573"/>
        <v>0</v>
      </c>
      <c r="AJ1416">
        <f t="shared" si="574"/>
        <v>0</v>
      </c>
    </row>
    <row r="1417" spans="5:36" x14ac:dyDescent="0.2">
      <c r="E1417">
        <f t="shared" si="560"/>
        <v>0</v>
      </c>
      <c r="F1417">
        <f t="shared" si="550"/>
        <v>0</v>
      </c>
      <c r="G1417">
        <f t="shared" si="551"/>
        <v>0</v>
      </c>
      <c r="H1417">
        <f t="shared" si="552"/>
        <v>0</v>
      </c>
      <c r="I1417">
        <f t="shared" si="561"/>
        <v>0</v>
      </c>
      <c r="J1417">
        <f t="shared" si="562"/>
        <v>0</v>
      </c>
      <c r="K1417">
        <f t="shared" si="563"/>
        <v>0</v>
      </c>
      <c r="L1417">
        <f t="shared" si="564"/>
        <v>0</v>
      </c>
      <c r="M1417">
        <f t="shared" si="565"/>
        <v>0</v>
      </c>
      <c r="N1417">
        <f t="shared" si="566"/>
        <v>0</v>
      </c>
      <c r="O1417">
        <f>IF($B$14,_xlfn.IFNA(INDEX(תמותה!$A$1:$E$121,MATCH(F1417,תמותה!$A$1:A$121,0),IF($B$9="זכר",2,4)),1),0)</f>
        <v>0</v>
      </c>
      <c r="P1417">
        <f>IF($B$14,_xlfn.IFNA(INDEX('שיפור תמותה'!$A$1:$E$8743,MATCH(F1417&amp;G1417,'שיפור תמותה'!$C$1:$C$8743,0),IF($B$9="זכר",4,5)),1),0)</f>
        <v>0</v>
      </c>
      <c r="Q1417">
        <f>IF($B$14,_xlfn.IFNA(INDEX('שיפור תמותה'!$A$1:$E$8743,MATCH(F1417&amp;G1417-1,'שיפור תמותה'!$C$1:$C$8743,0),IF($B$9="זכר",4,5)),1),0)</f>
        <v>0</v>
      </c>
      <c r="R1417">
        <f t="shared" si="553"/>
        <v>0</v>
      </c>
      <c r="S1417">
        <f t="shared" si="554"/>
        <v>0</v>
      </c>
      <c r="T1417">
        <f t="shared" si="567"/>
        <v>0</v>
      </c>
      <c r="U1417">
        <f t="shared" si="555"/>
        <v>0</v>
      </c>
      <c r="V1417">
        <f t="shared" si="556"/>
        <v>0</v>
      </c>
      <c r="W1417">
        <f t="shared" si="568"/>
        <v>0</v>
      </c>
      <c r="X1417">
        <f>IF($B$15,_xlfn.IFNA(INDEX(תמותה!$A$1:$E$121,MATCH(U1417,תמותה!$A$1:A$121,0),IF($B$11="זכר",2,4)),1),0)</f>
        <v>0</v>
      </c>
      <c r="Y1417">
        <f>IF($B$15,_xlfn.IFNA(INDEX('שיפור תמותה'!$A$1:$E$8743,MATCH(U1417&amp;V1417,'שיפור תמותה'!$C$1:$C$8743,0),IF($B$11="זכר",4,5)),1),0)</f>
        <v>0</v>
      </c>
      <c r="Z1417">
        <f>IF($B$15,_xlfn.IFNA(INDEX('שיפור תמותה'!$A$1:$E$8743,MATCH(U1417&amp;V1417-1,'שיפור תמותה'!$C$1:$C$8743,0),IF($B$11="זכר",4,5)),1),0)</f>
        <v>0</v>
      </c>
      <c r="AA1417">
        <f t="shared" si="557"/>
        <v>0</v>
      </c>
      <c r="AB1417">
        <f t="shared" si="569"/>
        <v>0</v>
      </c>
      <c r="AC1417">
        <f>IF($B$15,_xlfn.IFNA(INDEX(תמותה!$A$1:$E$121,MATCH(U1417,תמותה!$A$1:A$121,0),IF($B$11="זכר",3,5)),1),0)</f>
        <v>0</v>
      </c>
      <c r="AD1417">
        <f t="shared" si="558"/>
        <v>0</v>
      </c>
      <c r="AE1417">
        <f t="shared" si="559"/>
        <v>0</v>
      </c>
      <c r="AF1417">
        <f t="shared" si="570"/>
        <v>0</v>
      </c>
      <c r="AG1417">
        <f t="shared" si="571"/>
        <v>0</v>
      </c>
      <c r="AH1417">
        <f t="shared" si="572"/>
        <v>0</v>
      </c>
      <c r="AI1417">
        <f t="shared" si="573"/>
        <v>0</v>
      </c>
      <c r="AJ1417">
        <f t="shared" si="574"/>
        <v>0</v>
      </c>
    </row>
    <row r="1418" spans="5:36" x14ac:dyDescent="0.2">
      <c r="E1418">
        <f t="shared" si="560"/>
        <v>0</v>
      </c>
      <c r="F1418">
        <f t="shared" si="550"/>
        <v>0</v>
      </c>
      <c r="G1418">
        <f t="shared" si="551"/>
        <v>0</v>
      </c>
      <c r="H1418">
        <f t="shared" si="552"/>
        <v>0</v>
      </c>
      <c r="I1418">
        <f t="shared" si="561"/>
        <v>0</v>
      </c>
      <c r="J1418">
        <f t="shared" si="562"/>
        <v>0</v>
      </c>
      <c r="K1418">
        <f t="shared" si="563"/>
        <v>0</v>
      </c>
      <c r="L1418">
        <f t="shared" si="564"/>
        <v>0</v>
      </c>
      <c r="M1418">
        <f t="shared" si="565"/>
        <v>0</v>
      </c>
      <c r="N1418">
        <f t="shared" si="566"/>
        <v>0</v>
      </c>
      <c r="O1418">
        <f>IF($B$14,_xlfn.IFNA(INDEX(תמותה!$A$1:$E$121,MATCH(F1418,תמותה!$A$1:A$121,0),IF($B$9="זכר",2,4)),1),0)</f>
        <v>0</v>
      </c>
      <c r="P1418">
        <f>IF($B$14,_xlfn.IFNA(INDEX('שיפור תמותה'!$A$1:$E$8743,MATCH(F1418&amp;G1418,'שיפור תמותה'!$C$1:$C$8743,0),IF($B$9="זכר",4,5)),1),0)</f>
        <v>0</v>
      </c>
      <c r="Q1418">
        <f>IF($B$14,_xlfn.IFNA(INDEX('שיפור תמותה'!$A$1:$E$8743,MATCH(F1418&amp;G1418-1,'שיפור תמותה'!$C$1:$C$8743,0),IF($B$9="זכר",4,5)),1),0)</f>
        <v>0</v>
      </c>
      <c r="R1418">
        <f t="shared" si="553"/>
        <v>0</v>
      </c>
      <c r="S1418">
        <f t="shared" si="554"/>
        <v>0</v>
      </c>
      <c r="T1418">
        <f t="shared" si="567"/>
        <v>0</v>
      </c>
      <c r="U1418">
        <f t="shared" si="555"/>
        <v>0</v>
      </c>
      <c r="V1418">
        <f t="shared" si="556"/>
        <v>0</v>
      </c>
      <c r="W1418">
        <f t="shared" si="568"/>
        <v>0</v>
      </c>
      <c r="X1418">
        <f>IF($B$15,_xlfn.IFNA(INDEX(תמותה!$A$1:$E$121,MATCH(U1418,תמותה!$A$1:A$121,0),IF($B$11="זכר",2,4)),1),0)</f>
        <v>0</v>
      </c>
      <c r="Y1418">
        <f>IF($B$15,_xlfn.IFNA(INDEX('שיפור תמותה'!$A$1:$E$8743,MATCH(U1418&amp;V1418,'שיפור תמותה'!$C$1:$C$8743,0),IF($B$11="זכר",4,5)),1),0)</f>
        <v>0</v>
      </c>
      <c r="Z1418">
        <f>IF($B$15,_xlfn.IFNA(INDEX('שיפור תמותה'!$A$1:$E$8743,MATCH(U1418&amp;V1418-1,'שיפור תמותה'!$C$1:$C$8743,0),IF($B$11="זכר",4,5)),1),0)</f>
        <v>0</v>
      </c>
      <c r="AA1418">
        <f t="shared" si="557"/>
        <v>0</v>
      </c>
      <c r="AB1418">
        <f t="shared" si="569"/>
        <v>0</v>
      </c>
      <c r="AC1418">
        <f>IF($B$15,_xlfn.IFNA(INDEX(תמותה!$A$1:$E$121,MATCH(U1418,תמותה!$A$1:A$121,0),IF($B$11="זכר",3,5)),1),0)</f>
        <v>0</v>
      </c>
      <c r="AD1418">
        <f t="shared" si="558"/>
        <v>0</v>
      </c>
      <c r="AE1418">
        <f t="shared" si="559"/>
        <v>0</v>
      </c>
      <c r="AF1418">
        <f t="shared" si="570"/>
        <v>0</v>
      </c>
      <c r="AG1418">
        <f t="shared" si="571"/>
        <v>0</v>
      </c>
      <c r="AH1418">
        <f t="shared" si="572"/>
        <v>0</v>
      </c>
      <c r="AI1418">
        <f t="shared" si="573"/>
        <v>0</v>
      </c>
      <c r="AJ1418">
        <f t="shared" si="574"/>
        <v>0</v>
      </c>
    </row>
    <row r="1419" spans="5:36" x14ac:dyDescent="0.2">
      <c r="E1419">
        <f t="shared" si="560"/>
        <v>0</v>
      </c>
      <c r="F1419">
        <f t="shared" si="550"/>
        <v>0</v>
      </c>
      <c r="G1419">
        <f t="shared" si="551"/>
        <v>0</v>
      </c>
      <c r="H1419">
        <f t="shared" si="552"/>
        <v>0</v>
      </c>
      <c r="I1419">
        <f t="shared" si="561"/>
        <v>0</v>
      </c>
      <c r="J1419">
        <f t="shared" si="562"/>
        <v>0</v>
      </c>
      <c r="K1419">
        <f t="shared" si="563"/>
        <v>0</v>
      </c>
      <c r="L1419">
        <f t="shared" si="564"/>
        <v>0</v>
      </c>
      <c r="M1419">
        <f t="shared" si="565"/>
        <v>0</v>
      </c>
      <c r="N1419">
        <f t="shared" si="566"/>
        <v>0</v>
      </c>
      <c r="O1419">
        <f>IF($B$14,_xlfn.IFNA(INDEX(תמותה!$A$1:$E$121,MATCH(F1419,תמותה!$A$1:A$121,0),IF($B$9="זכר",2,4)),1),0)</f>
        <v>0</v>
      </c>
      <c r="P1419">
        <f>IF($B$14,_xlfn.IFNA(INDEX('שיפור תמותה'!$A$1:$E$8743,MATCH(F1419&amp;G1419,'שיפור תמותה'!$C$1:$C$8743,0),IF($B$9="זכר",4,5)),1),0)</f>
        <v>0</v>
      </c>
      <c r="Q1419">
        <f>IF($B$14,_xlfn.IFNA(INDEX('שיפור תמותה'!$A$1:$E$8743,MATCH(F1419&amp;G1419-1,'שיפור תמותה'!$C$1:$C$8743,0),IF($B$9="זכר",4,5)),1),0)</f>
        <v>0</v>
      </c>
      <c r="R1419">
        <f t="shared" si="553"/>
        <v>0</v>
      </c>
      <c r="S1419">
        <f t="shared" si="554"/>
        <v>0</v>
      </c>
      <c r="T1419">
        <f t="shared" si="567"/>
        <v>0</v>
      </c>
      <c r="U1419">
        <f t="shared" si="555"/>
        <v>0</v>
      </c>
      <c r="V1419">
        <f t="shared" si="556"/>
        <v>0</v>
      </c>
      <c r="W1419">
        <f t="shared" si="568"/>
        <v>0</v>
      </c>
      <c r="X1419">
        <f>IF($B$15,_xlfn.IFNA(INDEX(תמותה!$A$1:$E$121,MATCH(U1419,תמותה!$A$1:A$121,0),IF($B$11="זכר",2,4)),1),0)</f>
        <v>0</v>
      </c>
      <c r="Y1419">
        <f>IF($B$15,_xlfn.IFNA(INDEX('שיפור תמותה'!$A$1:$E$8743,MATCH(U1419&amp;V1419,'שיפור תמותה'!$C$1:$C$8743,0),IF($B$11="זכר",4,5)),1),0)</f>
        <v>0</v>
      </c>
      <c r="Z1419">
        <f>IF($B$15,_xlfn.IFNA(INDEX('שיפור תמותה'!$A$1:$E$8743,MATCH(U1419&amp;V1419-1,'שיפור תמותה'!$C$1:$C$8743,0),IF($B$11="זכר",4,5)),1),0)</f>
        <v>0</v>
      </c>
      <c r="AA1419">
        <f t="shared" si="557"/>
        <v>0</v>
      </c>
      <c r="AB1419">
        <f t="shared" si="569"/>
        <v>0</v>
      </c>
      <c r="AC1419">
        <f>IF($B$15,_xlfn.IFNA(INDEX(תמותה!$A$1:$E$121,MATCH(U1419,תמותה!$A$1:A$121,0),IF($B$11="זכר",3,5)),1),0)</f>
        <v>0</v>
      </c>
      <c r="AD1419">
        <f t="shared" si="558"/>
        <v>0</v>
      </c>
      <c r="AE1419">
        <f t="shared" si="559"/>
        <v>0</v>
      </c>
      <c r="AF1419">
        <f t="shared" si="570"/>
        <v>0</v>
      </c>
      <c r="AG1419">
        <f t="shared" si="571"/>
        <v>0</v>
      </c>
      <c r="AH1419">
        <f t="shared" si="572"/>
        <v>0</v>
      </c>
      <c r="AI1419">
        <f t="shared" si="573"/>
        <v>0</v>
      </c>
      <c r="AJ1419">
        <f t="shared" si="574"/>
        <v>0</v>
      </c>
    </row>
    <row r="1420" spans="5:36" x14ac:dyDescent="0.2">
      <c r="E1420">
        <f t="shared" si="560"/>
        <v>0</v>
      </c>
      <c r="F1420">
        <f t="shared" si="550"/>
        <v>0</v>
      </c>
      <c r="G1420">
        <f t="shared" si="551"/>
        <v>0</v>
      </c>
      <c r="H1420">
        <f t="shared" si="552"/>
        <v>0</v>
      </c>
      <c r="I1420">
        <f t="shared" si="561"/>
        <v>0</v>
      </c>
      <c r="J1420">
        <f t="shared" si="562"/>
        <v>0</v>
      </c>
      <c r="K1420">
        <f t="shared" si="563"/>
        <v>0</v>
      </c>
      <c r="L1420">
        <f t="shared" si="564"/>
        <v>0</v>
      </c>
      <c r="M1420">
        <f t="shared" si="565"/>
        <v>0</v>
      </c>
      <c r="N1420">
        <f t="shared" si="566"/>
        <v>0</v>
      </c>
      <c r="O1420">
        <f>IF($B$14,_xlfn.IFNA(INDEX(תמותה!$A$1:$E$121,MATCH(F1420,תמותה!$A$1:A$121,0),IF($B$9="זכר",2,4)),1),0)</f>
        <v>0</v>
      </c>
      <c r="P1420">
        <f>IF($B$14,_xlfn.IFNA(INDEX('שיפור תמותה'!$A$1:$E$8743,MATCH(F1420&amp;G1420,'שיפור תמותה'!$C$1:$C$8743,0),IF($B$9="זכר",4,5)),1),0)</f>
        <v>0</v>
      </c>
      <c r="Q1420">
        <f>IF($B$14,_xlfn.IFNA(INDEX('שיפור תמותה'!$A$1:$E$8743,MATCH(F1420&amp;G1420-1,'שיפור תמותה'!$C$1:$C$8743,0),IF($B$9="זכר",4,5)),1),0)</f>
        <v>0</v>
      </c>
      <c r="R1420">
        <f t="shared" si="553"/>
        <v>0</v>
      </c>
      <c r="S1420">
        <f t="shared" si="554"/>
        <v>0</v>
      </c>
      <c r="T1420">
        <f t="shared" si="567"/>
        <v>0</v>
      </c>
      <c r="U1420">
        <f t="shared" si="555"/>
        <v>0</v>
      </c>
      <c r="V1420">
        <f t="shared" si="556"/>
        <v>0</v>
      </c>
      <c r="W1420">
        <f t="shared" si="568"/>
        <v>0</v>
      </c>
      <c r="X1420">
        <f>IF($B$15,_xlfn.IFNA(INDEX(תמותה!$A$1:$E$121,MATCH(U1420,תמותה!$A$1:A$121,0),IF($B$11="זכר",2,4)),1),0)</f>
        <v>0</v>
      </c>
      <c r="Y1420">
        <f>IF($B$15,_xlfn.IFNA(INDEX('שיפור תמותה'!$A$1:$E$8743,MATCH(U1420&amp;V1420,'שיפור תמותה'!$C$1:$C$8743,0),IF($B$11="זכר",4,5)),1),0)</f>
        <v>0</v>
      </c>
      <c r="Z1420">
        <f>IF($B$15,_xlfn.IFNA(INDEX('שיפור תמותה'!$A$1:$E$8743,MATCH(U1420&amp;V1420-1,'שיפור תמותה'!$C$1:$C$8743,0),IF($B$11="זכר",4,5)),1),0)</f>
        <v>0</v>
      </c>
      <c r="AA1420">
        <f t="shared" si="557"/>
        <v>0</v>
      </c>
      <c r="AB1420">
        <f t="shared" si="569"/>
        <v>0</v>
      </c>
      <c r="AC1420">
        <f>IF($B$15,_xlfn.IFNA(INDEX(תמותה!$A$1:$E$121,MATCH(U1420,תמותה!$A$1:A$121,0),IF($B$11="זכר",3,5)),1),0)</f>
        <v>0</v>
      </c>
      <c r="AD1420">
        <f t="shared" si="558"/>
        <v>0</v>
      </c>
      <c r="AE1420">
        <f t="shared" si="559"/>
        <v>0</v>
      </c>
      <c r="AF1420">
        <f t="shared" si="570"/>
        <v>0</v>
      </c>
      <c r="AG1420">
        <f t="shared" si="571"/>
        <v>0</v>
      </c>
      <c r="AH1420">
        <f t="shared" si="572"/>
        <v>0</v>
      </c>
      <c r="AI1420">
        <f t="shared" si="573"/>
        <v>0</v>
      </c>
      <c r="AJ1420">
        <f t="shared" si="574"/>
        <v>0</v>
      </c>
    </row>
    <row r="1421" spans="5:36" x14ac:dyDescent="0.2">
      <c r="E1421">
        <f t="shared" si="560"/>
        <v>0</v>
      </c>
      <c r="F1421">
        <f t="shared" si="550"/>
        <v>0</v>
      </c>
      <c r="G1421">
        <f t="shared" si="551"/>
        <v>0</v>
      </c>
      <c r="H1421">
        <f t="shared" si="552"/>
        <v>0</v>
      </c>
      <c r="I1421">
        <f t="shared" si="561"/>
        <v>0</v>
      </c>
      <c r="J1421">
        <f t="shared" si="562"/>
        <v>0</v>
      </c>
      <c r="K1421">
        <f t="shared" si="563"/>
        <v>0</v>
      </c>
      <c r="L1421">
        <f t="shared" si="564"/>
        <v>0</v>
      </c>
      <c r="M1421">
        <f t="shared" si="565"/>
        <v>0</v>
      </c>
      <c r="N1421">
        <f t="shared" si="566"/>
        <v>0</v>
      </c>
      <c r="O1421">
        <f>IF($B$14,_xlfn.IFNA(INDEX(תמותה!$A$1:$E$121,MATCH(F1421,תמותה!$A$1:A$121,0),IF($B$9="זכר",2,4)),1),0)</f>
        <v>0</v>
      </c>
      <c r="P1421">
        <f>IF($B$14,_xlfn.IFNA(INDEX('שיפור תמותה'!$A$1:$E$8743,MATCH(F1421&amp;G1421,'שיפור תמותה'!$C$1:$C$8743,0),IF($B$9="זכר",4,5)),1),0)</f>
        <v>0</v>
      </c>
      <c r="Q1421">
        <f>IF($B$14,_xlfn.IFNA(INDEX('שיפור תמותה'!$A$1:$E$8743,MATCH(F1421&amp;G1421-1,'שיפור תמותה'!$C$1:$C$8743,0),IF($B$9="זכר",4,5)),1),0)</f>
        <v>0</v>
      </c>
      <c r="R1421">
        <f t="shared" si="553"/>
        <v>0</v>
      </c>
      <c r="S1421">
        <f t="shared" si="554"/>
        <v>0</v>
      </c>
      <c r="T1421">
        <f t="shared" si="567"/>
        <v>0</v>
      </c>
      <c r="U1421">
        <f t="shared" si="555"/>
        <v>0</v>
      </c>
      <c r="V1421">
        <f t="shared" si="556"/>
        <v>0</v>
      </c>
      <c r="W1421">
        <f t="shared" si="568"/>
        <v>0</v>
      </c>
      <c r="X1421">
        <f>IF($B$15,_xlfn.IFNA(INDEX(תמותה!$A$1:$E$121,MATCH(U1421,תמותה!$A$1:A$121,0),IF($B$11="זכר",2,4)),1),0)</f>
        <v>0</v>
      </c>
      <c r="Y1421">
        <f>IF($B$15,_xlfn.IFNA(INDEX('שיפור תמותה'!$A$1:$E$8743,MATCH(U1421&amp;V1421,'שיפור תמותה'!$C$1:$C$8743,0),IF($B$11="זכר",4,5)),1),0)</f>
        <v>0</v>
      </c>
      <c r="Z1421">
        <f>IF($B$15,_xlfn.IFNA(INDEX('שיפור תמותה'!$A$1:$E$8743,MATCH(U1421&amp;V1421-1,'שיפור תמותה'!$C$1:$C$8743,0),IF($B$11="זכר",4,5)),1),0)</f>
        <v>0</v>
      </c>
      <c r="AA1421">
        <f t="shared" si="557"/>
        <v>0</v>
      </c>
      <c r="AB1421">
        <f t="shared" si="569"/>
        <v>0</v>
      </c>
      <c r="AC1421">
        <f>IF($B$15,_xlfn.IFNA(INDEX(תמותה!$A$1:$E$121,MATCH(U1421,תמותה!$A$1:A$121,0),IF($B$11="זכר",3,5)),1),0)</f>
        <v>0</v>
      </c>
      <c r="AD1421">
        <f t="shared" si="558"/>
        <v>0</v>
      </c>
      <c r="AE1421">
        <f t="shared" si="559"/>
        <v>0</v>
      </c>
      <c r="AF1421">
        <f t="shared" si="570"/>
        <v>0</v>
      </c>
      <c r="AG1421">
        <f t="shared" si="571"/>
        <v>0</v>
      </c>
      <c r="AH1421">
        <f t="shared" si="572"/>
        <v>0</v>
      </c>
      <c r="AI1421">
        <f t="shared" si="573"/>
        <v>0</v>
      </c>
      <c r="AJ1421">
        <f t="shared" si="574"/>
        <v>0</v>
      </c>
    </row>
    <row r="1422" spans="5:36" x14ac:dyDescent="0.2">
      <c r="E1422">
        <f t="shared" si="560"/>
        <v>0</v>
      </c>
      <c r="F1422">
        <f t="shared" si="550"/>
        <v>0</v>
      </c>
      <c r="G1422">
        <f t="shared" si="551"/>
        <v>0</v>
      </c>
      <c r="H1422">
        <f t="shared" si="552"/>
        <v>0</v>
      </c>
      <c r="I1422">
        <f t="shared" si="561"/>
        <v>0</v>
      </c>
      <c r="J1422">
        <f t="shared" si="562"/>
        <v>0</v>
      </c>
      <c r="K1422">
        <f t="shared" si="563"/>
        <v>0</v>
      </c>
      <c r="L1422">
        <f t="shared" si="564"/>
        <v>0</v>
      </c>
      <c r="M1422">
        <f t="shared" si="565"/>
        <v>0</v>
      </c>
      <c r="N1422">
        <f t="shared" si="566"/>
        <v>0</v>
      </c>
      <c r="O1422">
        <f>IF($B$14,_xlfn.IFNA(INDEX(תמותה!$A$1:$E$121,MATCH(F1422,תמותה!$A$1:A$121,0),IF($B$9="זכר",2,4)),1),0)</f>
        <v>0</v>
      </c>
      <c r="P1422">
        <f>IF($B$14,_xlfn.IFNA(INDEX('שיפור תמותה'!$A$1:$E$8743,MATCH(F1422&amp;G1422,'שיפור תמותה'!$C$1:$C$8743,0),IF($B$9="זכר",4,5)),1),0)</f>
        <v>0</v>
      </c>
      <c r="Q1422">
        <f>IF($B$14,_xlfn.IFNA(INDEX('שיפור תמותה'!$A$1:$E$8743,MATCH(F1422&amp;G1422-1,'שיפור תמותה'!$C$1:$C$8743,0),IF($B$9="זכר",4,5)),1),0)</f>
        <v>0</v>
      </c>
      <c r="R1422">
        <f t="shared" si="553"/>
        <v>0</v>
      </c>
      <c r="S1422">
        <f t="shared" si="554"/>
        <v>0</v>
      </c>
      <c r="T1422">
        <f t="shared" si="567"/>
        <v>0</v>
      </c>
      <c r="U1422">
        <f t="shared" si="555"/>
        <v>0</v>
      </c>
      <c r="V1422">
        <f t="shared" si="556"/>
        <v>0</v>
      </c>
      <c r="W1422">
        <f t="shared" si="568"/>
        <v>0</v>
      </c>
      <c r="X1422">
        <f>IF($B$15,_xlfn.IFNA(INDEX(תמותה!$A$1:$E$121,MATCH(U1422,תמותה!$A$1:A$121,0),IF($B$11="זכר",2,4)),1),0)</f>
        <v>0</v>
      </c>
      <c r="Y1422">
        <f>IF($B$15,_xlfn.IFNA(INDEX('שיפור תמותה'!$A$1:$E$8743,MATCH(U1422&amp;V1422,'שיפור תמותה'!$C$1:$C$8743,0),IF($B$11="זכר",4,5)),1),0)</f>
        <v>0</v>
      </c>
      <c r="Z1422">
        <f>IF($B$15,_xlfn.IFNA(INDEX('שיפור תמותה'!$A$1:$E$8743,MATCH(U1422&amp;V1422-1,'שיפור תמותה'!$C$1:$C$8743,0),IF($B$11="זכר",4,5)),1),0)</f>
        <v>0</v>
      </c>
      <c r="AA1422">
        <f t="shared" si="557"/>
        <v>0</v>
      </c>
      <c r="AB1422">
        <f t="shared" si="569"/>
        <v>0</v>
      </c>
      <c r="AC1422">
        <f>IF($B$15,_xlfn.IFNA(INDEX(תמותה!$A$1:$E$121,MATCH(U1422,תמותה!$A$1:A$121,0),IF($B$11="זכר",3,5)),1),0)</f>
        <v>0</v>
      </c>
      <c r="AD1422">
        <f t="shared" si="558"/>
        <v>0</v>
      </c>
      <c r="AE1422">
        <f t="shared" si="559"/>
        <v>0</v>
      </c>
      <c r="AF1422">
        <f t="shared" si="570"/>
        <v>0</v>
      </c>
      <c r="AG1422">
        <f t="shared" si="571"/>
        <v>0</v>
      </c>
      <c r="AH1422">
        <f t="shared" si="572"/>
        <v>0</v>
      </c>
      <c r="AI1422">
        <f t="shared" si="573"/>
        <v>0</v>
      </c>
      <c r="AJ1422">
        <f t="shared" si="574"/>
        <v>0</v>
      </c>
    </row>
    <row r="1423" spans="5:36" x14ac:dyDescent="0.2">
      <c r="E1423">
        <f t="shared" si="560"/>
        <v>0</v>
      </c>
      <c r="F1423">
        <f t="shared" si="550"/>
        <v>0</v>
      </c>
      <c r="G1423">
        <f t="shared" si="551"/>
        <v>0</v>
      </c>
      <c r="H1423">
        <f t="shared" si="552"/>
        <v>0</v>
      </c>
      <c r="I1423">
        <f t="shared" si="561"/>
        <v>0</v>
      </c>
      <c r="J1423">
        <f t="shared" si="562"/>
        <v>0</v>
      </c>
      <c r="K1423">
        <f t="shared" si="563"/>
        <v>0</v>
      </c>
      <c r="L1423">
        <f t="shared" si="564"/>
        <v>0</v>
      </c>
      <c r="M1423">
        <f t="shared" si="565"/>
        <v>0</v>
      </c>
      <c r="N1423">
        <f t="shared" si="566"/>
        <v>0</v>
      </c>
      <c r="O1423">
        <f>IF($B$14,_xlfn.IFNA(INDEX(תמותה!$A$1:$E$121,MATCH(F1423,תמותה!$A$1:A$121,0),IF($B$9="זכר",2,4)),1),0)</f>
        <v>0</v>
      </c>
      <c r="P1423">
        <f>IF($B$14,_xlfn.IFNA(INDEX('שיפור תמותה'!$A$1:$E$8743,MATCH(F1423&amp;G1423,'שיפור תמותה'!$C$1:$C$8743,0),IF($B$9="זכר",4,5)),1),0)</f>
        <v>0</v>
      </c>
      <c r="Q1423">
        <f>IF($B$14,_xlfn.IFNA(INDEX('שיפור תמותה'!$A$1:$E$8743,MATCH(F1423&amp;G1423-1,'שיפור תמותה'!$C$1:$C$8743,0),IF($B$9="זכר",4,5)),1),0)</f>
        <v>0</v>
      </c>
      <c r="R1423">
        <f t="shared" si="553"/>
        <v>0</v>
      </c>
      <c r="S1423">
        <f t="shared" si="554"/>
        <v>0</v>
      </c>
      <c r="T1423">
        <f t="shared" si="567"/>
        <v>0</v>
      </c>
      <c r="U1423">
        <f t="shared" si="555"/>
        <v>0</v>
      </c>
      <c r="V1423">
        <f t="shared" si="556"/>
        <v>0</v>
      </c>
      <c r="W1423">
        <f t="shared" si="568"/>
        <v>0</v>
      </c>
      <c r="X1423">
        <f>IF($B$15,_xlfn.IFNA(INDEX(תמותה!$A$1:$E$121,MATCH(U1423,תמותה!$A$1:A$121,0),IF($B$11="זכר",2,4)),1),0)</f>
        <v>0</v>
      </c>
      <c r="Y1423">
        <f>IF($B$15,_xlfn.IFNA(INDEX('שיפור תמותה'!$A$1:$E$8743,MATCH(U1423&amp;V1423,'שיפור תמותה'!$C$1:$C$8743,0),IF($B$11="זכר",4,5)),1),0)</f>
        <v>0</v>
      </c>
      <c r="Z1423">
        <f>IF($B$15,_xlfn.IFNA(INDEX('שיפור תמותה'!$A$1:$E$8743,MATCH(U1423&amp;V1423-1,'שיפור תמותה'!$C$1:$C$8743,0),IF($B$11="זכר",4,5)),1),0)</f>
        <v>0</v>
      </c>
      <c r="AA1423">
        <f t="shared" si="557"/>
        <v>0</v>
      </c>
      <c r="AB1423">
        <f t="shared" si="569"/>
        <v>0</v>
      </c>
      <c r="AC1423">
        <f>IF($B$15,_xlfn.IFNA(INDEX(תמותה!$A$1:$E$121,MATCH(U1423,תמותה!$A$1:A$121,0),IF($B$11="זכר",3,5)),1),0)</f>
        <v>0</v>
      </c>
      <c r="AD1423">
        <f t="shared" si="558"/>
        <v>0</v>
      </c>
      <c r="AE1423">
        <f t="shared" si="559"/>
        <v>0</v>
      </c>
      <c r="AF1423">
        <f t="shared" si="570"/>
        <v>0</v>
      </c>
      <c r="AG1423">
        <f t="shared" si="571"/>
        <v>0</v>
      </c>
      <c r="AH1423">
        <f t="shared" si="572"/>
        <v>0</v>
      </c>
      <c r="AI1423">
        <f t="shared" si="573"/>
        <v>0</v>
      </c>
      <c r="AJ1423">
        <f t="shared" si="574"/>
        <v>0</v>
      </c>
    </row>
    <row r="1424" spans="5:36" x14ac:dyDescent="0.2">
      <c r="E1424">
        <f t="shared" si="560"/>
        <v>0</v>
      </c>
      <c r="F1424">
        <f t="shared" si="550"/>
        <v>0</v>
      </c>
      <c r="G1424">
        <f t="shared" si="551"/>
        <v>0</v>
      </c>
      <c r="H1424">
        <f t="shared" si="552"/>
        <v>0</v>
      </c>
      <c r="I1424">
        <f t="shared" si="561"/>
        <v>0</v>
      </c>
      <c r="J1424">
        <f t="shared" si="562"/>
        <v>0</v>
      </c>
      <c r="K1424">
        <f t="shared" si="563"/>
        <v>0</v>
      </c>
      <c r="L1424">
        <f t="shared" si="564"/>
        <v>0</v>
      </c>
      <c r="M1424">
        <f t="shared" si="565"/>
        <v>0</v>
      </c>
      <c r="N1424">
        <f t="shared" si="566"/>
        <v>0</v>
      </c>
      <c r="O1424">
        <f>IF($B$14,_xlfn.IFNA(INDEX(תמותה!$A$1:$E$121,MATCH(F1424,תמותה!$A$1:A$121,0),IF($B$9="זכר",2,4)),1),0)</f>
        <v>0</v>
      </c>
      <c r="P1424">
        <f>IF($B$14,_xlfn.IFNA(INDEX('שיפור תמותה'!$A$1:$E$8743,MATCH(F1424&amp;G1424,'שיפור תמותה'!$C$1:$C$8743,0),IF($B$9="זכר",4,5)),1),0)</f>
        <v>0</v>
      </c>
      <c r="Q1424">
        <f>IF($B$14,_xlfn.IFNA(INDEX('שיפור תמותה'!$A$1:$E$8743,MATCH(F1424&amp;G1424-1,'שיפור תמותה'!$C$1:$C$8743,0),IF($B$9="זכר",4,5)),1),0)</f>
        <v>0</v>
      </c>
      <c r="R1424">
        <f t="shared" si="553"/>
        <v>0</v>
      </c>
      <c r="S1424">
        <f t="shared" si="554"/>
        <v>0</v>
      </c>
      <c r="T1424">
        <f t="shared" si="567"/>
        <v>0</v>
      </c>
      <c r="U1424">
        <f t="shared" si="555"/>
        <v>0</v>
      </c>
      <c r="V1424">
        <f t="shared" si="556"/>
        <v>0</v>
      </c>
      <c r="W1424">
        <f t="shared" si="568"/>
        <v>0</v>
      </c>
      <c r="X1424">
        <f>IF($B$15,_xlfn.IFNA(INDEX(תמותה!$A$1:$E$121,MATCH(U1424,תמותה!$A$1:A$121,0),IF($B$11="זכר",2,4)),1),0)</f>
        <v>0</v>
      </c>
      <c r="Y1424">
        <f>IF($B$15,_xlfn.IFNA(INDEX('שיפור תמותה'!$A$1:$E$8743,MATCH(U1424&amp;V1424,'שיפור תמותה'!$C$1:$C$8743,0),IF($B$11="זכר",4,5)),1),0)</f>
        <v>0</v>
      </c>
      <c r="Z1424">
        <f>IF($B$15,_xlfn.IFNA(INDEX('שיפור תמותה'!$A$1:$E$8743,MATCH(U1424&amp;V1424-1,'שיפור תמותה'!$C$1:$C$8743,0),IF($B$11="זכר",4,5)),1),0)</f>
        <v>0</v>
      </c>
      <c r="AA1424">
        <f t="shared" si="557"/>
        <v>0</v>
      </c>
      <c r="AB1424">
        <f t="shared" si="569"/>
        <v>0</v>
      </c>
      <c r="AC1424">
        <f>IF($B$15,_xlfn.IFNA(INDEX(תמותה!$A$1:$E$121,MATCH(U1424,תמותה!$A$1:A$121,0),IF($B$11="זכר",3,5)),1),0)</f>
        <v>0</v>
      </c>
      <c r="AD1424">
        <f t="shared" si="558"/>
        <v>0</v>
      </c>
      <c r="AE1424">
        <f t="shared" si="559"/>
        <v>0</v>
      </c>
      <c r="AF1424">
        <f t="shared" si="570"/>
        <v>0</v>
      </c>
      <c r="AG1424">
        <f t="shared" si="571"/>
        <v>0</v>
      </c>
      <c r="AH1424">
        <f t="shared" si="572"/>
        <v>0</v>
      </c>
      <c r="AI1424">
        <f t="shared" si="573"/>
        <v>0</v>
      </c>
      <c r="AJ1424">
        <f t="shared" si="574"/>
        <v>0</v>
      </c>
    </row>
    <row r="1425" spans="5:36" x14ac:dyDescent="0.2">
      <c r="E1425">
        <f t="shared" si="560"/>
        <v>0</v>
      </c>
      <c r="F1425">
        <f t="shared" si="550"/>
        <v>0</v>
      </c>
      <c r="G1425">
        <f t="shared" si="551"/>
        <v>0</v>
      </c>
      <c r="H1425">
        <f t="shared" si="552"/>
        <v>0</v>
      </c>
      <c r="I1425">
        <f t="shared" si="561"/>
        <v>0</v>
      </c>
      <c r="J1425">
        <f t="shared" si="562"/>
        <v>0</v>
      </c>
      <c r="K1425">
        <f t="shared" si="563"/>
        <v>0</v>
      </c>
      <c r="L1425">
        <f t="shared" si="564"/>
        <v>0</v>
      </c>
      <c r="M1425">
        <f t="shared" si="565"/>
        <v>0</v>
      </c>
      <c r="N1425">
        <f t="shared" si="566"/>
        <v>0</v>
      </c>
      <c r="O1425">
        <f>IF($B$14,_xlfn.IFNA(INDEX(תמותה!$A$1:$E$121,MATCH(F1425,תמותה!$A$1:A$121,0),IF($B$9="זכר",2,4)),1),0)</f>
        <v>0</v>
      </c>
      <c r="P1425">
        <f>IF($B$14,_xlfn.IFNA(INDEX('שיפור תמותה'!$A$1:$E$8743,MATCH(F1425&amp;G1425,'שיפור תמותה'!$C$1:$C$8743,0),IF($B$9="זכר",4,5)),1),0)</f>
        <v>0</v>
      </c>
      <c r="Q1425">
        <f>IF($B$14,_xlfn.IFNA(INDEX('שיפור תמותה'!$A$1:$E$8743,MATCH(F1425&amp;G1425-1,'שיפור תמותה'!$C$1:$C$8743,0),IF($B$9="זכר",4,5)),1),0)</f>
        <v>0</v>
      </c>
      <c r="R1425">
        <f t="shared" si="553"/>
        <v>0</v>
      </c>
      <c r="S1425">
        <f t="shared" si="554"/>
        <v>0</v>
      </c>
      <c r="T1425">
        <f t="shared" si="567"/>
        <v>0</v>
      </c>
      <c r="U1425">
        <f t="shared" si="555"/>
        <v>0</v>
      </c>
      <c r="V1425">
        <f t="shared" si="556"/>
        <v>0</v>
      </c>
      <c r="W1425">
        <f t="shared" si="568"/>
        <v>0</v>
      </c>
      <c r="X1425">
        <f>IF($B$15,_xlfn.IFNA(INDEX(תמותה!$A$1:$E$121,MATCH(U1425,תמותה!$A$1:A$121,0),IF($B$11="זכר",2,4)),1),0)</f>
        <v>0</v>
      </c>
      <c r="Y1425">
        <f>IF($B$15,_xlfn.IFNA(INDEX('שיפור תמותה'!$A$1:$E$8743,MATCH(U1425&amp;V1425,'שיפור תמותה'!$C$1:$C$8743,0),IF($B$11="זכר",4,5)),1),0)</f>
        <v>0</v>
      </c>
      <c r="Z1425">
        <f>IF($B$15,_xlfn.IFNA(INDEX('שיפור תמותה'!$A$1:$E$8743,MATCH(U1425&amp;V1425-1,'שיפור תמותה'!$C$1:$C$8743,0),IF($B$11="זכר",4,5)),1),0)</f>
        <v>0</v>
      </c>
      <c r="AA1425">
        <f t="shared" si="557"/>
        <v>0</v>
      </c>
      <c r="AB1425">
        <f t="shared" si="569"/>
        <v>0</v>
      </c>
      <c r="AC1425">
        <f>IF($B$15,_xlfn.IFNA(INDEX(תמותה!$A$1:$E$121,MATCH(U1425,תמותה!$A$1:A$121,0),IF($B$11="זכר",3,5)),1),0)</f>
        <v>0</v>
      </c>
      <c r="AD1425">
        <f t="shared" si="558"/>
        <v>0</v>
      </c>
      <c r="AE1425">
        <f t="shared" si="559"/>
        <v>0</v>
      </c>
      <c r="AF1425">
        <f t="shared" si="570"/>
        <v>0</v>
      </c>
      <c r="AG1425">
        <f t="shared" si="571"/>
        <v>0</v>
      </c>
      <c r="AH1425">
        <f t="shared" si="572"/>
        <v>0</v>
      </c>
      <c r="AI1425">
        <f t="shared" si="573"/>
        <v>0</v>
      </c>
      <c r="AJ1425">
        <f t="shared" si="574"/>
        <v>0</v>
      </c>
    </row>
    <row r="1426" spans="5:36" x14ac:dyDescent="0.2">
      <c r="E1426">
        <f t="shared" si="560"/>
        <v>0</v>
      </c>
      <c r="F1426">
        <f t="shared" si="550"/>
        <v>0</v>
      </c>
      <c r="G1426">
        <f t="shared" si="551"/>
        <v>0</v>
      </c>
      <c r="H1426">
        <f t="shared" si="552"/>
        <v>0</v>
      </c>
      <c r="I1426">
        <f t="shared" si="561"/>
        <v>0</v>
      </c>
      <c r="J1426">
        <f t="shared" si="562"/>
        <v>0</v>
      </c>
      <c r="K1426">
        <f t="shared" si="563"/>
        <v>0</v>
      </c>
      <c r="L1426">
        <f t="shared" si="564"/>
        <v>0</v>
      </c>
      <c r="M1426">
        <f t="shared" si="565"/>
        <v>0</v>
      </c>
      <c r="N1426">
        <f t="shared" si="566"/>
        <v>0</v>
      </c>
      <c r="O1426">
        <f>IF($B$14,_xlfn.IFNA(INDEX(תמותה!$A$1:$E$121,MATCH(F1426,תמותה!$A$1:A$121,0),IF($B$9="זכר",2,4)),1),0)</f>
        <v>0</v>
      </c>
      <c r="P1426">
        <f>IF($B$14,_xlfn.IFNA(INDEX('שיפור תמותה'!$A$1:$E$8743,MATCH(F1426&amp;G1426,'שיפור תמותה'!$C$1:$C$8743,0),IF($B$9="זכר",4,5)),1),0)</f>
        <v>0</v>
      </c>
      <c r="Q1426">
        <f>IF($B$14,_xlfn.IFNA(INDEX('שיפור תמותה'!$A$1:$E$8743,MATCH(F1426&amp;G1426-1,'שיפור תמותה'!$C$1:$C$8743,0),IF($B$9="זכר",4,5)),1),0)</f>
        <v>0</v>
      </c>
      <c r="R1426">
        <f t="shared" si="553"/>
        <v>0</v>
      </c>
      <c r="S1426">
        <f t="shared" si="554"/>
        <v>0</v>
      </c>
      <c r="T1426">
        <f t="shared" si="567"/>
        <v>0</v>
      </c>
      <c r="U1426">
        <f t="shared" si="555"/>
        <v>0</v>
      </c>
      <c r="V1426">
        <f t="shared" si="556"/>
        <v>0</v>
      </c>
      <c r="W1426">
        <f t="shared" si="568"/>
        <v>0</v>
      </c>
      <c r="X1426">
        <f>IF($B$15,_xlfn.IFNA(INDEX(תמותה!$A$1:$E$121,MATCH(U1426,תמותה!$A$1:A$121,0),IF($B$11="זכר",2,4)),1),0)</f>
        <v>0</v>
      </c>
      <c r="Y1426">
        <f>IF($B$15,_xlfn.IFNA(INDEX('שיפור תמותה'!$A$1:$E$8743,MATCH(U1426&amp;V1426,'שיפור תמותה'!$C$1:$C$8743,0),IF($B$11="זכר",4,5)),1),0)</f>
        <v>0</v>
      </c>
      <c r="Z1426">
        <f>IF($B$15,_xlfn.IFNA(INDEX('שיפור תמותה'!$A$1:$E$8743,MATCH(U1426&amp;V1426-1,'שיפור תמותה'!$C$1:$C$8743,0),IF($B$11="זכר",4,5)),1),0)</f>
        <v>0</v>
      </c>
      <c r="AA1426">
        <f t="shared" si="557"/>
        <v>0</v>
      </c>
      <c r="AB1426">
        <f t="shared" si="569"/>
        <v>0</v>
      </c>
      <c r="AC1426">
        <f>IF($B$15,_xlfn.IFNA(INDEX(תמותה!$A$1:$E$121,MATCH(U1426,תמותה!$A$1:A$121,0),IF($B$11="זכר",3,5)),1),0)</f>
        <v>0</v>
      </c>
      <c r="AD1426">
        <f t="shared" si="558"/>
        <v>0</v>
      </c>
      <c r="AE1426">
        <f t="shared" si="559"/>
        <v>0</v>
      </c>
      <c r="AF1426">
        <f t="shared" si="570"/>
        <v>0</v>
      </c>
      <c r="AG1426">
        <f t="shared" si="571"/>
        <v>0</v>
      </c>
      <c r="AH1426">
        <f t="shared" si="572"/>
        <v>0</v>
      </c>
      <c r="AI1426">
        <f t="shared" si="573"/>
        <v>0</v>
      </c>
      <c r="AJ1426">
        <f t="shared" si="574"/>
        <v>0</v>
      </c>
    </row>
    <row r="1427" spans="5:36" x14ac:dyDescent="0.2">
      <c r="E1427">
        <f t="shared" si="560"/>
        <v>0</v>
      </c>
      <c r="F1427">
        <f t="shared" si="550"/>
        <v>0</v>
      </c>
      <c r="G1427">
        <f t="shared" si="551"/>
        <v>0</v>
      </c>
      <c r="H1427">
        <f t="shared" si="552"/>
        <v>0</v>
      </c>
      <c r="I1427">
        <f t="shared" si="561"/>
        <v>0</v>
      </c>
      <c r="J1427">
        <f t="shared" si="562"/>
        <v>0</v>
      </c>
      <c r="K1427">
        <f t="shared" si="563"/>
        <v>0</v>
      </c>
      <c r="L1427">
        <f t="shared" si="564"/>
        <v>0</v>
      </c>
      <c r="M1427">
        <f t="shared" si="565"/>
        <v>0</v>
      </c>
      <c r="N1427">
        <f t="shared" si="566"/>
        <v>0</v>
      </c>
      <c r="O1427">
        <f>IF($B$14,_xlfn.IFNA(INDEX(תמותה!$A$1:$E$121,MATCH(F1427,תמותה!$A$1:A$121,0),IF($B$9="זכר",2,4)),1),0)</f>
        <v>0</v>
      </c>
      <c r="P1427">
        <f>IF($B$14,_xlfn.IFNA(INDEX('שיפור תמותה'!$A$1:$E$8743,MATCH(F1427&amp;G1427,'שיפור תמותה'!$C$1:$C$8743,0),IF($B$9="זכר",4,5)),1),0)</f>
        <v>0</v>
      </c>
      <c r="Q1427">
        <f>IF($B$14,_xlfn.IFNA(INDEX('שיפור תמותה'!$A$1:$E$8743,MATCH(F1427&amp;G1427-1,'שיפור תמותה'!$C$1:$C$8743,0),IF($B$9="זכר",4,5)),1),0)</f>
        <v>0</v>
      </c>
      <c r="R1427">
        <f t="shared" si="553"/>
        <v>0</v>
      </c>
      <c r="S1427">
        <f t="shared" si="554"/>
        <v>0</v>
      </c>
      <c r="T1427">
        <f t="shared" si="567"/>
        <v>0</v>
      </c>
      <c r="U1427">
        <f t="shared" si="555"/>
        <v>0</v>
      </c>
      <c r="V1427">
        <f t="shared" si="556"/>
        <v>0</v>
      </c>
      <c r="W1427">
        <f t="shared" si="568"/>
        <v>0</v>
      </c>
      <c r="X1427">
        <f>IF($B$15,_xlfn.IFNA(INDEX(תמותה!$A$1:$E$121,MATCH(U1427,תמותה!$A$1:A$121,0),IF($B$11="זכר",2,4)),1),0)</f>
        <v>0</v>
      </c>
      <c r="Y1427">
        <f>IF($B$15,_xlfn.IFNA(INDEX('שיפור תמותה'!$A$1:$E$8743,MATCH(U1427&amp;V1427,'שיפור תמותה'!$C$1:$C$8743,0),IF($B$11="זכר",4,5)),1),0)</f>
        <v>0</v>
      </c>
      <c r="Z1427">
        <f>IF($B$15,_xlfn.IFNA(INDEX('שיפור תמותה'!$A$1:$E$8743,MATCH(U1427&amp;V1427-1,'שיפור תמותה'!$C$1:$C$8743,0),IF($B$11="זכר",4,5)),1),0)</f>
        <v>0</v>
      </c>
      <c r="AA1427">
        <f t="shared" si="557"/>
        <v>0</v>
      </c>
      <c r="AB1427">
        <f t="shared" si="569"/>
        <v>0</v>
      </c>
      <c r="AC1427">
        <f>IF($B$15,_xlfn.IFNA(INDEX(תמותה!$A$1:$E$121,MATCH(U1427,תמותה!$A$1:A$121,0),IF($B$11="זכר",3,5)),1),0)</f>
        <v>0</v>
      </c>
      <c r="AD1427">
        <f t="shared" si="558"/>
        <v>0</v>
      </c>
      <c r="AE1427">
        <f t="shared" si="559"/>
        <v>0</v>
      </c>
      <c r="AF1427">
        <f t="shared" si="570"/>
        <v>0</v>
      </c>
      <c r="AG1427">
        <f t="shared" si="571"/>
        <v>0</v>
      </c>
      <c r="AH1427">
        <f t="shared" si="572"/>
        <v>0</v>
      </c>
      <c r="AI1427">
        <f t="shared" si="573"/>
        <v>0</v>
      </c>
      <c r="AJ1427">
        <f t="shared" si="574"/>
        <v>0</v>
      </c>
    </row>
    <row r="1428" spans="5:36" x14ac:dyDescent="0.2">
      <c r="E1428">
        <f t="shared" si="560"/>
        <v>0</v>
      </c>
      <c r="F1428">
        <f t="shared" si="550"/>
        <v>0</v>
      </c>
      <c r="G1428">
        <f t="shared" si="551"/>
        <v>0</v>
      </c>
      <c r="H1428">
        <f t="shared" si="552"/>
        <v>0</v>
      </c>
      <c r="I1428">
        <f t="shared" si="561"/>
        <v>0</v>
      </c>
      <c r="J1428">
        <f t="shared" si="562"/>
        <v>0</v>
      </c>
      <c r="K1428">
        <f t="shared" si="563"/>
        <v>0</v>
      </c>
      <c r="L1428">
        <f t="shared" si="564"/>
        <v>0</v>
      </c>
      <c r="M1428">
        <f t="shared" si="565"/>
        <v>0</v>
      </c>
      <c r="N1428">
        <f t="shared" si="566"/>
        <v>0</v>
      </c>
      <c r="O1428">
        <f>IF($B$14,_xlfn.IFNA(INDEX(תמותה!$A$1:$E$121,MATCH(F1428,תמותה!$A$1:A$121,0),IF($B$9="זכר",2,4)),1),0)</f>
        <v>0</v>
      </c>
      <c r="P1428">
        <f>IF($B$14,_xlfn.IFNA(INDEX('שיפור תמותה'!$A$1:$E$8743,MATCH(F1428&amp;G1428,'שיפור תמותה'!$C$1:$C$8743,0),IF($B$9="זכר",4,5)),1),0)</f>
        <v>0</v>
      </c>
      <c r="Q1428">
        <f>IF($B$14,_xlfn.IFNA(INDEX('שיפור תמותה'!$A$1:$E$8743,MATCH(F1428&amp;G1428-1,'שיפור תמותה'!$C$1:$C$8743,0),IF($B$9="זכר",4,5)),1),0)</f>
        <v>0</v>
      </c>
      <c r="R1428">
        <f t="shared" si="553"/>
        <v>0</v>
      </c>
      <c r="S1428">
        <f t="shared" si="554"/>
        <v>0</v>
      </c>
      <c r="T1428">
        <f t="shared" si="567"/>
        <v>0</v>
      </c>
      <c r="U1428">
        <f t="shared" si="555"/>
        <v>0</v>
      </c>
      <c r="V1428">
        <f t="shared" si="556"/>
        <v>0</v>
      </c>
      <c r="W1428">
        <f t="shared" si="568"/>
        <v>0</v>
      </c>
      <c r="X1428">
        <f>IF($B$15,_xlfn.IFNA(INDEX(תמותה!$A$1:$E$121,MATCH(U1428,תמותה!$A$1:A$121,0),IF($B$11="זכר",2,4)),1),0)</f>
        <v>0</v>
      </c>
      <c r="Y1428">
        <f>IF($B$15,_xlfn.IFNA(INDEX('שיפור תמותה'!$A$1:$E$8743,MATCH(U1428&amp;V1428,'שיפור תמותה'!$C$1:$C$8743,0),IF($B$11="זכר",4,5)),1),0)</f>
        <v>0</v>
      </c>
      <c r="Z1428">
        <f>IF($B$15,_xlfn.IFNA(INDEX('שיפור תמותה'!$A$1:$E$8743,MATCH(U1428&amp;V1428-1,'שיפור תמותה'!$C$1:$C$8743,0),IF($B$11="זכר",4,5)),1),0)</f>
        <v>0</v>
      </c>
      <c r="AA1428">
        <f t="shared" si="557"/>
        <v>0</v>
      </c>
      <c r="AB1428">
        <f t="shared" si="569"/>
        <v>0</v>
      </c>
      <c r="AC1428">
        <f>IF($B$15,_xlfn.IFNA(INDEX(תמותה!$A$1:$E$121,MATCH(U1428,תמותה!$A$1:A$121,0),IF($B$11="זכר",3,5)),1),0)</f>
        <v>0</v>
      </c>
      <c r="AD1428">
        <f t="shared" si="558"/>
        <v>0</v>
      </c>
      <c r="AE1428">
        <f t="shared" si="559"/>
        <v>0</v>
      </c>
      <c r="AF1428">
        <f t="shared" si="570"/>
        <v>0</v>
      </c>
      <c r="AG1428">
        <f t="shared" si="571"/>
        <v>0</v>
      </c>
      <c r="AH1428">
        <f t="shared" si="572"/>
        <v>0</v>
      </c>
      <c r="AI1428">
        <f t="shared" si="573"/>
        <v>0</v>
      </c>
      <c r="AJ1428">
        <f t="shared" si="574"/>
        <v>0</v>
      </c>
    </row>
    <row r="1429" spans="5:36" x14ac:dyDescent="0.2">
      <c r="E1429">
        <f t="shared" si="560"/>
        <v>0</v>
      </c>
      <c r="F1429">
        <f t="shared" si="550"/>
        <v>0</v>
      </c>
      <c r="G1429">
        <f t="shared" si="551"/>
        <v>0</v>
      </c>
      <c r="H1429">
        <f t="shared" si="552"/>
        <v>0</v>
      </c>
      <c r="I1429">
        <f t="shared" si="561"/>
        <v>0</v>
      </c>
      <c r="J1429">
        <f t="shared" si="562"/>
        <v>0</v>
      </c>
      <c r="K1429">
        <f t="shared" si="563"/>
        <v>0</v>
      </c>
      <c r="L1429">
        <f t="shared" si="564"/>
        <v>0</v>
      </c>
      <c r="M1429">
        <f t="shared" si="565"/>
        <v>0</v>
      </c>
      <c r="N1429">
        <f t="shared" si="566"/>
        <v>0</v>
      </c>
      <c r="O1429">
        <f>IF($B$14,_xlfn.IFNA(INDEX(תמותה!$A$1:$E$121,MATCH(F1429,תמותה!$A$1:A$121,0),IF($B$9="זכר",2,4)),1),0)</f>
        <v>0</v>
      </c>
      <c r="P1429">
        <f>IF($B$14,_xlfn.IFNA(INDEX('שיפור תמותה'!$A$1:$E$8743,MATCH(F1429&amp;G1429,'שיפור תמותה'!$C$1:$C$8743,0),IF($B$9="זכר",4,5)),1),0)</f>
        <v>0</v>
      </c>
      <c r="Q1429">
        <f>IF($B$14,_xlfn.IFNA(INDEX('שיפור תמותה'!$A$1:$E$8743,MATCH(F1429&amp;G1429-1,'שיפור תמותה'!$C$1:$C$8743,0),IF($B$9="זכר",4,5)),1),0)</f>
        <v>0</v>
      </c>
      <c r="R1429">
        <f t="shared" si="553"/>
        <v>0</v>
      </c>
      <c r="S1429">
        <f t="shared" si="554"/>
        <v>0</v>
      </c>
      <c r="T1429">
        <f t="shared" si="567"/>
        <v>0</v>
      </c>
      <c r="U1429">
        <f t="shared" si="555"/>
        <v>0</v>
      </c>
      <c r="V1429">
        <f t="shared" si="556"/>
        <v>0</v>
      </c>
      <c r="W1429">
        <f t="shared" si="568"/>
        <v>0</v>
      </c>
      <c r="X1429">
        <f>IF($B$15,_xlfn.IFNA(INDEX(תמותה!$A$1:$E$121,MATCH(U1429,תמותה!$A$1:A$121,0),IF($B$11="זכר",2,4)),1),0)</f>
        <v>0</v>
      </c>
      <c r="Y1429">
        <f>IF($B$15,_xlfn.IFNA(INDEX('שיפור תמותה'!$A$1:$E$8743,MATCH(U1429&amp;V1429,'שיפור תמותה'!$C$1:$C$8743,0),IF($B$11="זכר",4,5)),1),0)</f>
        <v>0</v>
      </c>
      <c r="Z1429">
        <f>IF($B$15,_xlfn.IFNA(INDEX('שיפור תמותה'!$A$1:$E$8743,MATCH(U1429&amp;V1429-1,'שיפור תמותה'!$C$1:$C$8743,0),IF($B$11="זכר",4,5)),1),0)</f>
        <v>0</v>
      </c>
      <c r="AA1429">
        <f t="shared" si="557"/>
        <v>0</v>
      </c>
      <c r="AB1429">
        <f t="shared" si="569"/>
        <v>0</v>
      </c>
      <c r="AC1429">
        <f>IF($B$15,_xlfn.IFNA(INDEX(תמותה!$A$1:$E$121,MATCH(U1429,תמותה!$A$1:A$121,0),IF($B$11="זכר",3,5)),1),0)</f>
        <v>0</v>
      </c>
      <c r="AD1429">
        <f t="shared" si="558"/>
        <v>0</v>
      </c>
      <c r="AE1429">
        <f t="shared" si="559"/>
        <v>0</v>
      </c>
      <c r="AF1429">
        <f t="shared" si="570"/>
        <v>0</v>
      </c>
      <c r="AG1429">
        <f t="shared" si="571"/>
        <v>0</v>
      </c>
      <c r="AH1429">
        <f t="shared" si="572"/>
        <v>0</v>
      </c>
      <c r="AI1429">
        <f t="shared" si="573"/>
        <v>0</v>
      </c>
      <c r="AJ1429">
        <f t="shared" si="574"/>
        <v>0</v>
      </c>
    </row>
    <row r="1430" spans="5:36" x14ac:dyDescent="0.2">
      <c r="E1430">
        <f t="shared" si="560"/>
        <v>0</v>
      </c>
      <c r="F1430">
        <f t="shared" si="550"/>
        <v>0</v>
      </c>
      <c r="G1430">
        <f t="shared" si="551"/>
        <v>0</v>
      </c>
      <c r="H1430">
        <f t="shared" si="552"/>
        <v>0</v>
      </c>
      <c r="I1430">
        <f t="shared" si="561"/>
        <v>0</v>
      </c>
      <c r="J1430">
        <f t="shared" si="562"/>
        <v>0</v>
      </c>
      <c r="K1430">
        <f t="shared" si="563"/>
        <v>0</v>
      </c>
      <c r="L1430">
        <f t="shared" si="564"/>
        <v>0</v>
      </c>
      <c r="M1430">
        <f t="shared" si="565"/>
        <v>0</v>
      </c>
      <c r="N1430">
        <f t="shared" si="566"/>
        <v>0</v>
      </c>
      <c r="O1430">
        <f>IF($B$14,_xlfn.IFNA(INDEX(תמותה!$A$1:$E$121,MATCH(F1430,תמותה!$A$1:A$121,0),IF($B$9="זכר",2,4)),1),0)</f>
        <v>0</v>
      </c>
      <c r="P1430">
        <f>IF($B$14,_xlfn.IFNA(INDEX('שיפור תמותה'!$A$1:$E$8743,MATCH(F1430&amp;G1430,'שיפור תמותה'!$C$1:$C$8743,0),IF($B$9="זכר",4,5)),1),0)</f>
        <v>0</v>
      </c>
      <c r="Q1430">
        <f>IF($B$14,_xlfn.IFNA(INDEX('שיפור תמותה'!$A$1:$E$8743,MATCH(F1430&amp;G1430-1,'שיפור תמותה'!$C$1:$C$8743,0),IF($B$9="זכר",4,5)),1),0)</f>
        <v>0</v>
      </c>
      <c r="R1430">
        <f t="shared" si="553"/>
        <v>0</v>
      </c>
      <c r="S1430">
        <f t="shared" si="554"/>
        <v>0</v>
      </c>
      <c r="T1430">
        <f t="shared" si="567"/>
        <v>0</v>
      </c>
      <c r="U1430">
        <f t="shared" si="555"/>
        <v>0</v>
      </c>
      <c r="V1430">
        <f t="shared" si="556"/>
        <v>0</v>
      </c>
      <c r="W1430">
        <f t="shared" si="568"/>
        <v>0</v>
      </c>
      <c r="X1430">
        <f>IF($B$15,_xlfn.IFNA(INDEX(תמותה!$A$1:$E$121,MATCH(U1430,תמותה!$A$1:A$121,0),IF($B$11="זכר",2,4)),1),0)</f>
        <v>0</v>
      </c>
      <c r="Y1430">
        <f>IF($B$15,_xlfn.IFNA(INDEX('שיפור תמותה'!$A$1:$E$8743,MATCH(U1430&amp;V1430,'שיפור תמותה'!$C$1:$C$8743,0),IF($B$11="זכר",4,5)),1),0)</f>
        <v>0</v>
      </c>
      <c r="Z1430">
        <f>IF($B$15,_xlfn.IFNA(INDEX('שיפור תמותה'!$A$1:$E$8743,MATCH(U1430&amp;V1430-1,'שיפור תמותה'!$C$1:$C$8743,0),IF($B$11="זכר",4,5)),1),0)</f>
        <v>0</v>
      </c>
      <c r="AA1430">
        <f t="shared" si="557"/>
        <v>0</v>
      </c>
      <c r="AB1430">
        <f t="shared" si="569"/>
        <v>0</v>
      </c>
      <c r="AC1430">
        <f>IF($B$15,_xlfn.IFNA(INDEX(תמותה!$A$1:$E$121,MATCH(U1430,תמותה!$A$1:A$121,0),IF($B$11="זכר",3,5)),1),0)</f>
        <v>0</v>
      </c>
      <c r="AD1430">
        <f t="shared" si="558"/>
        <v>0</v>
      </c>
      <c r="AE1430">
        <f t="shared" si="559"/>
        <v>0</v>
      </c>
      <c r="AF1430">
        <f t="shared" si="570"/>
        <v>0</v>
      </c>
      <c r="AG1430">
        <f t="shared" si="571"/>
        <v>0</v>
      </c>
      <c r="AH1430">
        <f t="shared" si="572"/>
        <v>0</v>
      </c>
      <c r="AI1430">
        <f t="shared" si="573"/>
        <v>0</v>
      </c>
      <c r="AJ1430">
        <f t="shared" si="574"/>
        <v>0</v>
      </c>
    </row>
    <row r="1431" spans="5:36" x14ac:dyDescent="0.2">
      <c r="E1431">
        <f t="shared" si="560"/>
        <v>0</v>
      </c>
      <c r="F1431">
        <f t="shared" si="550"/>
        <v>0</v>
      </c>
      <c r="G1431">
        <f t="shared" si="551"/>
        <v>0</v>
      </c>
      <c r="H1431">
        <f t="shared" si="552"/>
        <v>0</v>
      </c>
      <c r="I1431">
        <f t="shared" si="561"/>
        <v>0</v>
      </c>
      <c r="J1431">
        <f t="shared" si="562"/>
        <v>0</v>
      </c>
      <c r="K1431">
        <f t="shared" si="563"/>
        <v>0</v>
      </c>
      <c r="L1431">
        <f t="shared" si="564"/>
        <v>0</v>
      </c>
      <c r="M1431">
        <f t="shared" si="565"/>
        <v>0</v>
      </c>
      <c r="N1431">
        <f t="shared" si="566"/>
        <v>0</v>
      </c>
      <c r="O1431">
        <f>IF($B$14,_xlfn.IFNA(INDEX(תמותה!$A$1:$E$121,MATCH(F1431,תמותה!$A$1:A$121,0),IF($B$9="זכר",2,4)),1),0)</f>
        <v>0</v>
      </c>
      <c r="P1431">
        <f>IF($B$14,_xlfn.IFNA(INDEX('שיפור תמותה'!$A$1:$E$8743,MATCH(F1431&amp;G1431,'שיפור תמותה'!$C$1:$C$8743,0),IF($B$9="זכר",4,5)),1),0)</f>
        <v>0</v>
      </c>
      <c r="Q1431">
        <f>IF($B$14,_xlfn.IFNA(INDEX('שיפור תמותה'!$A$1:$E$8743,MATCH(F1431&amp;G1431-1,'שיפור תמותה'!$C$1:$C$8743,0),IF($B$9="זכר",4,5)),1),0)</f>
        <v>0</v>
      </c>
      <c r="R1431">
        <f t="shared" si="553"/>
        <v>0</v>
      </c>
      <c r="S1431">
        <f t="shared" si="554"/>
        <v>0</v>
      </c>
      <c r="T1431">
        <f t="shared" si="567"/>
        <v>0</v>
      </c>
      <c r="U1431">
        <f t="shared" si="555"/>
        <v>0</v>
      </c>
      <c r="V1431">
        <f t="shared" si="556"/>
        <v>0</v>
      </c>
      <c r="W1431">
        <f t="shared" si="568"/>
        <v>0</v>
      </c>
      <c r="X1431">
        <f>IF($B$15,_xlfn.IFNA(INDEX(תמותה!$A$1:$E$121,MATCH(U1431,תמותה!$A$1:A$121,0),IF($B$11="זכר",2,4)),1),0)</f>
        <v>0</v>
      </c>
      <c r="Y1431">
        <f>IF($B$15,_xlfn.IFNA(INDEX('שיפור תמותה'!$A$1:$E$8743,MATCH(U1431&amp;V1431,'שיפור תמותה'!$C$1:$C$8743,0),IF($B$11="זכר",4,5)),1),0)</f>
        <v>0</v>
      </c>
      <c r="Z1431">
        <f>IF($B$15,_xlfn.IFNA(INDEX('שיפור תמותה'!$A$1:$E$8743,MATCH(U1431&amp;V1431-1,'שיפור תמותה'!$C$1:$C$8743,0),IF($B$11="זכר",4,5)),1),0)</f>
        <v>0</v>
      </c>
      <c r="AA1431">
        <f t="shared" si="557"/>
        <v>0</v>
      </c>
      <c r="AB1431">
        <f t="shared" si="569"/>
        <v>0</v>
      </c>
      <c r="AC1431">
        <f>IF($B$15,_xlfn.IFNA(INDEX(תמותה!$A$1:$E$121,MATCH(U1431,תמותה!$A$1:A$121,0),IF($B$11="זכר",3,5)),1),0)</f>
        <v>0</v>
      </c>
      <c r="AD1431">
        <f t="shared" si="558"/>
        <v>0</v>
      </c>
      <c r="AE1431">
        <f t="shared" si="559"/>
        <v>0</v>
      </c>
      <c r="AF1431">
        <f t="shared" si="570"/>
        <v>0</v>
      </c>
      <c r="AG1431">
        <f t="shared" si="571"/>
        <v>0</v>
      </c>
      <c r="AH1431">
        <f t="shared" si="572"/>
        <v>0</v>
      </c>
      <c r="AI1431">
        <f t="shared" si="573"/>
        <v>0</v>
      </c>
      <c r="AJ1431">
        <f t="shared" si="574"/>
        <v>0</v>
      </c>
    </row>
    <row r="1432" spans="5:36" x14ac:dyDescent="0.2">
      <c r="E1432">
        <f t="shared" si="560"/>
        <v>0</v>
      </c>
      <c r="F1432">
        <f t="shared" si="550"/>
        <v>0</v>
      </c>
      <c r="G1432">
        <f t="shared" si="551"/>
        <v>0</v>
      </c>
      <c r="H1432">
        <f t="shared" si="552"/>
        <v>0</v>
      </c>
      <c r="I1432">
        <f t="shared" si="561"/>
        <v>0</v>
      </c>
      <c r="J1432">
        <f t="shared" si="562"/>
        <v>0</v>
      </c>
      <c r="K1432">
        <f t="shared" si="563"/>
        <v>0</v>
      </c>
      <c r="L1432">
        <f t="shared" si="564"/>
        <v>0</v>
      </c>
      <c r="M1432">
        <f t="shared" si="565"/>
        <v>0</v>
      </c>
      <c r="N1432">
        <f t="shared" si="566"/>
        <v>0</v>
      </c>
      <c r="O1432">
        <f>IF($B$14,_xlfn.IFNA(INDEX(תמותה!$A$1:$E$121,MATCH(F1432,תמותה!$A$1:A$121,0),IF($B$9="זכר",2,4)),1),0)</f>
        <v>0</v>
      </c>
      <c r="P1432">
        <f>IF($B$14,_xlfn.IFNA(INDEX('שיפור תמותה'!$A$1:$E$8743,MATCH(F1432&amp;G1432,'שיפור תמותה'!$C$1:$C$8743,0),IF($B$9="זכר",4,5)),1),0)</f>
        <v>0</v>
      </c>
      <c r="Q1432">
        <f>IF($B$14,_xlfn.IFNA(INDEX('שיפור תמותה'!$A$1:$E$8743,MATCH(F1432&amp;G1432-1,'שיפור תמותה'!$C$1:$C$8743,0),IF($B$9="זכר",4,5)),1),0)</f>
        <v>0</v>
      </c>
      <c r="R1432">
        <f t="shared" si="553"/>
        <v>0</v>
      </c>
      <c r="S1432">
        <f t="shared" si="554"/>
        <v>0</v>
      </c>
      <c r="T1432">
        <f t="shared" si="567"/>
        <v>0</v>
      </c>
      <c r="U1432">
        <f t="shared" si="555"/>
        <v>0</v>
      </c>
      <c r="V1432">
        <f t="shared" si="556"/>
        <v>0</v>
      </c>
      <c r="W1432">
        <f t="shared" si="568"/>
        <v>0</v>
      </c>
      <c r="X1432">
        <f>IF($B$15,_xlfn.IFNA(INDEX(תמותה!$A$1:$E$121,MATCH(U1432,תמותה!$A$1:A$121,0),IF($B$11="זכר",2,4)),1),0)</f>
        <v>0</v>
      </c>
      <c r="Y1432">
        <f>IF($B$15,_xlfn.IFNA(INDEX('שיפור תמותה'!$A$1:$E$8743,MATCH(U1432&amp;V1432,'שיפור תמותה'!$C$1:$C$8743,0),IF($B$11="זכר",4,5)),1),0)</f>
        <v>0</v>
      </c>
      <c r="Z1432">
        <f>IF($B$15,_xlfn.IFNA(INDEX('שיפור תמותה'!$A$1:$E$8743,MATCH(U1432&amp;V1432-1,'שיפור תמותה'!$C$1:$C$8743,0),IF($B$11="זכר",4,5)),1),0)</f>
        <v>0</v>
      </c>
      <c r="AA1432">
        <f t="shared" si="557"/>
        <v>0</v>
      </c>
      <c r="AB1432">
        <f t="shared" si="569"/>
        <v>0</v>
      </c>
      <c r="AC1432">
        <f>IF($B$15,_xlfn.IFNA(INDEX(תמותה!$A$1:$E$121,MATCH(U1432,תמותה!$A$1:A$121,0),IF($B$11="זכר",3,5)),1),0)</f>
        <v>0</v>
      </c>
      <c r="AD1432">
        <f t="shared" si="558"/>
        <v>0</v>
      </c>
      <c r="AE1432">
        <f t="shared" si="559"/>
        <v>0</v>
      </c>
      <c r="AF1432">
        <f t="shared" si="570"/>
        <v>0</v>
      </c>
      <c r="AG1432">
        <f t="shared" si="571"/>
        <v>0</v>
      </c>
      <c r="AH1432">
        <f t="shared" si="572"/>
        <v>0</v>
      </c>
      <c r="AI1432">
        <f t="shared" si="573"/>
        <v>0</v>
      </c>
      <c r="AJ1432">
        <f t="shared" si="574"/>
        <v>0</v>
      </c>
    </row>
    <row r="1433" spans="5:36" x14ac:dyDescent="0.2">
      <c r="E1433">
        <f t="shared" si="560"/>
        <v>0</v>
      </c>
      <c r="F1433">
        <f t="shared" si="550"/>
        <v>0</v>
      </c>
      <c r="G1433">
        <f t="shared" si="551"/>
        <v>0</v>
      </c>
      <c r="H1433">
        <f t="shared" si="552"/>
        <v>0</v>
      </c>
      <c r="I1433">
        <f t="shared" si="561"/>
        <v>0</v>
      </c>
      <c r="J1433">
        <f t="shared" si="562"/>
        <v>0</v>
      </c>
      <c r="K1433">
        <f t="shared" si="563"/>
        <v>0</v>
      </c>
      <c r="L1433">
        <f t="shared" si="564"/>
        <v>0</v>
      </c>
      <c r="M1433">
        <f t="shared" si="565"/>
        <v>0</v>
      </c>
      <c r="N1433">
        <f t="shared" si="566"/>
        <v>0</v>
      </c>
      <c r="O1433">
        <f>IF($B$14,_xlfn.IFNA(INDEX(תמותה!$A$1:$E$121,MATCH(F1433,תמותה!$A$1:A$121,0),IF($B$9="זכר",2,4)),1),0)</f>
        <v>0</v>
      </c>
      <c r="P1433">
        <f>IF($B$14,_xlfn.IFNA(INDEX('שיפור תמותה'!$A$1:$E$8743,MATCH(F1433&amp;G1433,'שיפור תמותה'!$C$1:$C$8743,0),IF($B$9="זכר",4,5)),1),0)</f>
        <v>0</v>
      </c>
      <c r="Q1433">
        <f>IF($B$14,_xlfn.IFNA(INDEX('שיפור תמותה'!$A$1:$E$8743,MATCH(F1433&amp;G1433-1,'שיפור תמותה'!$C$1:$C$8743,0),IF($B$9="זכר",4,5)),1),0)</f>
        <v>0</v>
      </c>
      <c r="R1433">
        <f t="shared" si="553"/>
        <v>0</v>
      </c>
      <c r="S1433">
        <f t="shared" si="554"/>
        <v>0</v>
      </c>
      <c r="T1433">
        <f t="shared" si="567"/>
        <v>0</v>
      </c>
      <c r="U1433">
        <f t="shared" si="555"/>
        <v>0</v>
      </c>
      <c r="V1433">
        <f t="shared" si="556"/>
        <v>0</v>
      </c>
      <c r="W1433">
        <f t="shared" si="568"/>
        <v>0</v>
      </c>
      <c r="X1433">
        <f>IF($B$15,_xlfn.IFNA(INDEX(תמותה!$A$1:$E$121,MATCH(U1433,תמותה!$A$1:A$121,0),IF($B$11="זכר",2,4)),1),0)</f>
        <v>0</v>
      </c>
      <c r="Y1433">
        <f>IF($B$15,_xlfn.IFNA(INDEX('שיפור תמותה'!$A$1:$E$8743,MATCH(U1433&amp;V1433,'שיפור תמותה'!$C$1:$C$8743,0),IF($B$11="זכר",4,5)),1),0)</f>
        <v>0</v>
      </c>
      <c r="Z1433">
        <f>IF($B$15,_xlfn.IFNA(INDEX('שיפור תמותה'!$A$1:$E$8743,MATCH(U1433&amp;V1433-1,'שיפור תמותה'!$C$1:$C$8743,0),IF($B$11="זכר",4,5)),1),0)</f>
        <v>0</v>
      </c>
      <c r="AA1433">
        <f t="shared" si="557"/>
        <v>0</v>
      </c>
      <c r="AB1433">
        <f t="shared" si="569"/>
        <v>0</v>
      </c>
      <c r="AC1433">
        <f>IF($B$15,_xlfn.IFNA(INDEX(תמותה!$A$1:$E$121,MATCH(U1433,תמותה!$A$1:A$121,0),IF($B$11="זכר",3,5)),1),0)</f>
        <v>0</v>
      </c>
      <c r="AD1433">
        <f t="shared" si="558"/>
        <v>0</v>
      </c>
      <c r="AE1433">
        <f t="shared" si="559"/>
        <v>0</v>
      </c>
      <c r="AF1433">
        <f t="shared" si="570"/>
        <v>0</v>
      </c>
      <c r="AG1433">
        <f t="shared" si="571"/>
        <v>0</v>
      </c>
      <c r="AH1433">
        <f t="shared" si="572"/>
        <v>0</v>
      </c>
      <c r="AI1433">
        <f t="shared" si="573"/>
        <v>0</v>
      </c>
      <c r="AJ1433">
        <f t="shared" si="574"/>
        <v>0</v>
      </c>
    </row>
    <row r="1434" spans="5:36" x14ac:dyDescent="0.2">
      <c r="E1434">
        <f t="shared" si="560"/>
        <v>0</v>
      </c>
      <c r="F1434">
        <f t="shared" si="550"/>
        <v>0</v>
      </c>
      <c r="G1434">
        <f t="shared" si="551"/>
        <v>0</v>
      </c>
      <c r="H1434">
        <f t="shared" si="552"/>
        <v>0</v>
      </c>
      <c r="I1434">
        <f t="shared" si="561"/>
        <v>0</v>
      </c>
      <c r="J1434">
        <f t="shared" si="562"/>
        <v>0</v>
      </c>
      <c r="K1434">
        <f t="shared" si="563"/>
        <v>0</v>
      </c>
      <c r="L1434">
        <f t="shared" si="564"/>
        <v>0</v>
      </c>
      <c r="M1434">
        <f t="shared" si="565"/>
        <v>0</v>
      </c>
      <c r="N1434">
        <f t="shared" si="566"/>
        <v>0</v>
      </c>
      <c r="O1434">
        <f>IF($B$14,_xlfn.IFNA(INDEX(תמותה!$A$1:$E$121,MATCH(F1434,תמותה!$A$1:A$121,0),IF($B$9="זכר",2,4)),1),0)</f>
        <v>0</v>
      </c>
      <c r="P1434">
        <f>IF($B$14,_xlfn.IFNA(INDEX('שיפור תמותה'!$A$1:$E$8743,MATCH(F1434&amp;G1434,'שיפור תמותה'!$C$1:$C$8743,0),IF($B$9="זכר",4,5)),1),0)</f>
        <v>0</v>
      </c>
      <c r="Q1434">
        <f>IF($B$14,_xlfn.IFNA(INDEX('שיפור תמותה'!$A$1:$E$8743,MATCH(F1434&amp;G1434-1,'שיפור תמותה'!$C$1:$C$8743,0),IF($B$9="זכר",4,5)),1),0)</f>
        <v>0</v>
      </c>
      <c r="R1434">
        <f t="shared" si="553"/>
        <v>0</v>
      </c>
      <c r="S1434">
        <f t="shared" si="554"/>
        <v>0</v>
      </c>
      <c r="T1434">
        <f t="shared" si="567"/>
        <v>0</v>
      </c>
      <c r="U1434">
        <f t="shared" si="555"/>
        <v>0</v>
      </c>
      <c r="V1434">
        <f t="shared" si="556"/>
        <v>0</v>
      </c>
      <c r="W1434">
        <f t="shared" si="568"/>
        <v>0</v>
      </c>
      <c r="X1434">
        <f>IF($B$15,_xlfn.IFNA(INDEX(תמותה!$A$1:$E$121,MATCH(U1434,תמותה!$A$1:A$121,0),IF($B$11="זכר",2,4)),1),0)</f>
        <v>0</v>
      </c>
      <c r="Y1434">
        <f>IF($B$15,_xlfn.IFNA(INDEX('שיפור תמותה'!$A$1:$E$8743,MATCH(U1434&amp;V1434,'שיפור תמותה'!$C$1:$C$8743,0),IF($B$11="זכר",4,5)),1),0)</f>
        <v>0</v>
      </c>
      <c r="Z1434">
        <f>IF($B$15,_xlfn.IFNA(INDEX('שיפור תמותה'!$A$1:$E$8743,MATCH(U1434&amp;V1434-1,'שיפור תמותה'!$C$1:$C$8743,0),IF($B$11="זכר",4,5)),1),0)</f>
        <v>0</v>
      </c>
      <c r="AA1434">
        <f t="shared" si="557"/>
        <v>0</v>
      </c>
      <c r="AB1434">
        <f t="shared" si="569"/>
        <v>0</v>
      </c>
      <c r="AC1434">
        <f>IF($B$15,_xlfn.IFNA(INDEX(תמותה!$A$1:$E$121,MATCH(U1434,תמותה!$A$1:A$121,0),IF($B$11="זכר",3,5)),1),0)</f>
        <v>0</v>
      </c>
      <c r="AD1434">
        <f t="shared" si="558"/>
        <v>0</v>
      </c>
      <c r="AE1434">
        <f t="shared" si="559"/>
        <v>0</v>
      </c>
      <c r="AF1434">
        <f t="shared" si="570"/>
        <v>0</v>
      </c>
      <c r="AG1434">
        <f t="shared" si="571"/>
        <v>0</v>
      </c>
      <c r="AH1434">
        <f t="shared" si="572"/>
        <v>0</v>
      </c>
      <c r="AI1434">
        <f t="shared" si="573"/>
        <v>0</v>
      </c>
      <c r="AJ1434">
        <f t="shared" si="574"/>
        <v>0</v>
      </c>
    </row>
    <row r="1435" spans="5:36" x14ac:dyDescent="0.2">
      <c r="E1435">
        <f t="shared" si="560"/>
        <v>0</v>
      </c>
      <c r="F1435">
        <f t="shared" si="550"/>
        <v>0</v>
      </c>
      <c r="G1435">
        <f t="shared" si="551"/>
        <v>0</v>
      </c>
      <c r="H1435">
        <f t="shared" si="552"/>
        <v>0</v>
      </c>
      <c r="I1435">
        <f t="shared" si="561"/>
        <v>0</v>
      </c>
      <c r="J1435">
        <f t="shared" si="562"/>
        <v>0</v>
      </c>
      <c r="K1435">
        <f t="shared" si="563"/>
        <v>0</v>
      </c>
      <c r="L1435">
        <f t="shared" si="564"/>
        <v>0</v>
      </c>
      <c r="M1435">
        <f t="shared" si="565"/>
        <v>0</v>
      </c>
      <c r="N1435">
        <f t="shared" si="566"/>
        <v>0</v>
      </c>
      <c r="O1435">
        <f>IF($B$14,_xlfn.IFNA(INDEX(תמותה!$A$1:$E$121,MATCH(F1435,תמותה!$A$1:A$121,0),IF($B$9="זכר",2,4)),1),0)</f>
        <v>0</v>
      </c>
      <c r="P1435">
        <f>IF($B$14,_xlfn.IFNA(INDEX('שיפור תמותה'!$A$1:$E$8743,MATCH(F1435&amp;G1435,'שיפור תמותה'!$C$1:$C$8743,0),IF($B$9="זכר",4,5)),1),0)</f>
        <v>0</v>
      </c>
      <c r="Q1435">
        <f>IF($B$14,_xlfn.IFNA(INDEX('שיפור תמותה'!$A$1:$E$8743,MATCH(F1435&amp;G1435-1,'שיפור תמותה'!$C$1:$C$8743,0),IF($B$9="זכר",4,5)),1),0)</f>
        <v>0</v>
      </c>
      <c r="R1435">
        <f t="shared" si="553"/>
        <v>0</v>
      </c>
      <c r="S1435">
        <f t="shared" si="554"/>
        <v>0</v>
      </c>
      <c r="T1435">
        <f t="shared" si="567"/>
        <v>0</v>
      </c>
      <c r="U1435">
        <f t="shared" si="555"/>
        <v>0</v>
      </c>
      <c r="V1435">
        <f t="shared" si="556"/>
        <v>0</v>
      </c>
      <c r="W1435">
        <f t="shared" si="568"/>
        <v>0</v>
      </c>
      <c r="X1435">
        <f>IF($B$15,_xlfn.IFNA(INDEX(תמותה!$A$1:$E$121,MATCH(U1435,תמותה!$A$1:A$121,0),IF($B$11="זכר",2,4)),1),0)</f>
        <v>0</v>
      </c>
      <c r="Y1435">
        <f>IF($B$15,_xlfn.IFNA(INDEX('שיפור תמותה'!$A$1:$E$8743,MATCH(U1435&amp;V1435,'שיפור תמותה'!$C$1:$C$8743,0),IF($B$11="זכר",4,5)),1),0)</f>
        <v>0</v>
      </c>
      <c r="Z1435">
        <f>IF($B$15,_xlfn.IFNA(INDEX('שיפור תמותה'!$A$1:$E$8743,MATCH(U1435&amp;V1435-1,'שיפור תמותה'!$C$1:$C$8743,0),IF($B$11="זכר",4,5)),1),0)</f>
        <v>0</v>
      </c>
      <c r="AA1435">
        <f t="shared" si="557"/>
        <v>0</v>
      </c>
      <c r="AB1435">
        <f t="shared" si="569"/>
        <v>0</v>
      </c>
      <c r="AC1435">
        <f>IF($B$15,_xlfn.IFNA(INDEX(תמותה!$A$1:$E$121,MATCH(U1435,תמותה!$A$1:A$121,0),IF($B$11="זכר",3,5)),1),0)</f>
        <v>0</v>
      </c>
      <c r="AD1435">
        <f t="shared" si="558"/>
        <v>0</v>
      </c>
      <c r="AE1435">
        <f t="shared" si="559"/>
        <v>0</v>
      </c>
      <c r="AF1435">
        <f t="shared" si="570"/>
        <v>0</v>
      </c>
      <c r="AG1435">
        <f t="shared" si="571"/>
        <v>0</v>
      </c>
      <c r="AH1435">
        <f t="shared" si="572"/>
        <v>0</v>
      </c>
      <c r="AI1435">
        <f t="shared" si="573"/>
        <v>0</v>
      </c>
      <c r="AJ1435">
        <f t="shared" si="574"/>
        <v>0</v>
      </c>
    </row>
    <row r="1436" spans="5:36" x14ac:dyDescent="0.2">
      <c r="E1436">
        <f t="shared" si="560"/>
        <v>0</v>
      </c>
      <c r="F1436">
        <f t="shared" si="550"/>
        <v>0</v>
      </c>
      <c r="G1436">
        <f t="shared" si="551"/>
        <v>0</v>
      </c>
      <c r="H1436">
        <f t="shared" si="552"/>
        <v>0</v>
      </c>
      <c r="I1436">
        <f t="shared" si="561"/>
        <v>0</v>
      </c>
      <c r="J1436">
        <f t="shared" si="562"/>
        <v>0</v>
      </c>
      <c r="K1436">
        <f t="shared" si="563"/>
        <v>0</v>
      </c>
      <c r="L1436">
        <f t="shared" si="564"/>
        <v>0</v>
      </c>
      <c r="M1436">
        <f t="shared" si="565"/>
        <v>0</v>
      </c>
      <c r="N1436">
        <f t="shared" si="566"/>
        <v>0</v>
      </c>
      <c r="O1436">
        <f>IF($B$14,_xlfn.IFNA(INDEX(תמותה!$A$1:$E$121,MATCH(F1436,תמותה!$A$1:A$121,0),IF($B$9="זכר",2,4)),1),0)</f>
        <v>0</v>
      </c>
      <c r="P1436">
        <f>IF($B$14,_xlfn.IFNA(INDEX('שיפור תמותה'!$A$1:$E$8743,MATCH(F1436&amp;G1436,'שיפור תמותה'!$C$1:$C$8743,0),IF($B$9="זכר",4,5)),1),0)</f>
        <v>0</v>
      </c>
      <c r="Q1436">
        <f>IF($B$14,_xlfn.IFNA(INDEX('שיפור תמותה'!$A$1:$E$8743,MATCH(F1436&amp;G1436-1,'שיפור תמותה'!$C$1:$C$8743,0),IF($B$9="זכר",4,5)),1),0)</f>
        <v>0</v>
      </c>
      <c r="R1436">
        <f t="shared" si="553"/>
        <v>0</v>
      </c>
      <c r="S1436">
        <f t="shared" si="554"/>
        <v>0</v>
      </c>
      <c r="T1436">
        <f t="shared" si="567"/>
        <v>0</v>
      </c>
      <c r="U1436">
        <f t="shared" si="555"/>
        <v>0</v>
      </c>
      <c r="V1436">
        <f t="shared" si="556"/>
        <v>0</v>
      </c>
      <c r="W1436">
        <f t="shared" si="568"/>
        <v>0</v>
      </c>
      <c r="X1436">
        <f>IF($B$15,_xlfn.IFNA(INDEX(תמותה!$A$1:$E$121,MATCH(U1436,תמותה!$A$1:A$121,0),IF($B$11="זכר",2,4)),1),0)</f>
        <v>0</v>
      </c>
      <c r="Y1436">
        <f>IF($B$15,_xlfn.IFNA(INDEX('שיפור תמותה'!$A$1:$E$8743,MATCH(U1436&amp;V1436,'שיפור תמותה'!$C$1:$C$8743,0),IF($B$11="זכר",4,5)),1),0)</f>
        <v>0</v>
      </c>
      <c r="Z1436">
        <f>IF($B$15,_xlfn.IFNA(INDEX('שיפור תמותה'!$A$1:$E$8743,MATCH(U1436&amp;V1436-1,'שיפור תמותה'!$C$1:$C$8743,0),IF($B$11="זכר",4,5)),1),0)</f>
        <v>0</v>
      </c>
      <c r="AA1436">
        <f t="shared" si="557"/>
        <v>0</v>
      </c>
      <c r="AB1436">
        <f t="shared" si="569"/>
        <v>0</v>
      </c>
      <c r="AC1436">
        <f>IF($B$15,_xlfn.IFNA(INDEX(תמותה!$A$1:$E$121,MATCH(U1436,תמותה!$A$1:A$121,0),IF($B$11="זכר",3,5)),1),0)</f>
        <v>0</v>
      </c>
      <c r="AD1436">
        <f t="shared" si="558"/>
        <v>0</v>
      </c>
      <c r="AE1436">
        <f t="shared" si="559"/>
        <v>0</v>
      </c>
      <c r="AF1436">
        <f t="shared" si="570"/>
        <v>0</v>
      </c>
      <c r="AG1436">
        <f t="shared" si="571"/>
        <v>0</v>
      </c>
      <c r="AH1436">
        <f t="shared" si="572"/>
        <v>0</v>
      </c>
      <c r="AI1436">
        <f t="shared" si="573"/>
        <v>0</v>
      </c>
      <c r="AJ1436">
        <f t="shared" si="574"/>
        <v>0</v>
      </c>
    </row>
    <row r="1437" spans="5:36" x14ac:dyDescent="0.2">
      <c r="E1437">
        <f t="shared" si="560"/>
        <v>0</v>
      </c>
      <c r="F1437">
        <f t="shared" si="550"/>
        <v>0</v>
      </c>
      <c r="G1437">
        <f t="shared" si="551"/>
        <v>0</v>
      </c>
      <c r="H1437">
        <f t="shared" si="552"/>
        <v>0</v>
      </c>
      <c r="I1437">
        <f t="shared" si="561"/>
        <v>0</v>
      </c>
      <c r="J1437">
        <f t="shared" si="562"/>
        <v>0</v>
      </c>
      <c r="K1437">
        <f t="shared" si="563"/>
        <v>0</v>
      </c>
      <c r="L1437">
        <f t="shared" si="564"/>
        <v>0</v>
      </c>
      <c r="M1437">
        <f t="shared" si="565"/>
        <v>0</v>
      </c>
      <c r="N1437">
        <f t="shared" si="566"/>
        <v>0</v>
      </c>
      <c r="O1437">
        <f>IF($B$14,_xlfn.IFNA(INDEX(תמותה!$A$1:$E$121,MATCH(F1437,תמותה!$A$1:A$121,0),IF($B$9="זכר",2,4)),1),0)</f>
        <v>0</v>
      </c>
      <c r="P1437">
        <f>IF($B$14,_xlfn.IFNA(INDEX('שיפור תמותה'!$A$1:$E$8743,MATCH(F1437&amp;G1437,'שיפור תמותה'!$C$1:$C$8743,0),IF($B$9="זכר",4,5)),1),0)</f>
        <v>0</v>
      </c>
      <c r="Q1437">
        <f>IF($B$14,_xlfn.IFNA(INDEX('שיפור תמותה'!$A$1:$E$8743,MATCH(F1437&amp;G1437-1,'שיפור תמותה'!$C$1:$C$8743,0),IF($B$9="זכר",4,5)),1),0)</f>
        <v>0</v>
      </c>
      <c r="R1437">
        <f t="shared" si="553"/>
        <v>0</v>
      </c>
      <c r="S1437">
        <f t="shared" si="554"/>
        <v>0</v>
      </c>
      <c r="T1437">
        <f t="shared" si="567"/>
        <v>0</v>
      </c>
      <c r="U1437">
        <f t="shared" si="555"/>
        <v>0</v>
      </c>
      <c r="V1437">
        <f t="shared" si="556"/>
        <v>0</v>
      </c>
      <c r="W1437">
        <f t="shared" si="568"/>
        <v>0</v>
      </c>
      <c r="X1437">
        <f>IF($B$15,_xlfn.IFNA(INDEX(תמותה!$A$1:$E$121,MATCH(U1437,תמותה!$A$1:A$121,0),IF($B$11="זכר",2,4)),1),0)</f>
        <v>0</v>
      </c>
      <c r="Y1437">
        <f>IF($B$15,_xlfn.IFNA(INDEX('שיפור תמותה'!$A$1:$E$8743,MATCH(U1437&amp;V1437,'שיפור תמותה'!$C$1:$C$8743,0),IF($B$11="זכר",4,5)),1),0)</f>
        <v>0</v>
      </c>
      <c r="Z1437">
        <f>IF($B$15,_xlfn.IFNA(INDEX('שיפור תמותה'!$A$1:$E$8743,MATCH(U1437&amp;V1437-1,'שיפור תמותה'!$C$1:$C$8743,0),IF($B$11="זכר",4,5)),1),0)</f>
        <v>0</v>
      </c>
      <c r="AA1437">
        <f t="shared" si="557"/>
        <v>0</v>
      </c>
      <c r="AB1437">
        <f t="shared" si="569"/>
        <v>0</v>
      </c>
      <c r="AC1437">
        <f>IF($B$15,_xlfn.IFNA(INDEX(תמותה!$A$1:$E$121,MATCH(U1437,תמותה!$A$1:A$121,0),IF($B$11="זכר",3,5)),1),0)</f>
        <v>0</v>
      </c>
      <c r="AD1437">
        <f t="shared" si="558"/>
        <v>0</v>
      </c>
      <c r="AE1437">
        <f t="shared" si="559"/>
        <v>0</v>
      </c>
      <c r="AF1437">
        <f t="shared" si="570"/>
        <v>0</v>
      </c>
      <c r="AG1437">
        <f t="shared" si="571"/>
        <v>0</v>
      </c>
      <c r="AH1437">
        <f t="shared" si="572"/>
        <v>0</v>
      </c>
      <c r="AI1437">
        <f t="shared" si="573"/>
        <v>0</v>
      </c>
      <c r="AJ1437">
        <f t="shared" si="574"/>
        <v>0</v>
      </c>
    </row>
    <row r="1438" spans="5:36" x14ac:dyDescent="0.2">
      <c r="E1438">
        <f t="shared" si="560"/>
        <v>0</v>
      </c>
      <c r="F1438">
        <f t="shared" si="550"/>
        <v>0</v>
      </c>
      <c r="G1438">
        <f t="shared" si="551"/>
        <v>0</v>
      </c>
      <c r="H1438">
        <f t="shared" si="552"/>
        <v>0</v>
      </c>
      <c r="I1438">
        <f t="shared" si="561"/>
        <v>0</v>
      </c>
      <c r="J1438">
        <f t="shared" si="562"/>
        <v>0</v>
      </c>
      <c r="K1438">
        <f t="shared" si="563"/>
        <v>0</v>
      </c>
      <c r="L1438">
        <f t="shared" si="564"/>
        <v>0</v>
      </c>
      <c r="M1438">
        <f t="shared" si="565"/>
        <v>0</v>
      </c>
      <c r="N1438">
        <f t="shared" si="566"/>
        <v>0</v>
      </c>
      <c r="O1438">
        <f>IF($B$14,_xlfn.IFNA(INDEX(תמותה!$A$1:$E$121,MATCH(F1438,תמותה!$A$1:A$121,0),IF($B$9="זכר",2,4)),1),0)</f>
        <v>0</v>
      </c>
      <c r="P1438">
        <f>IF($B$14,_xlfn.IFNA(INDEX('שיפור תמותה'!$A$1:$E$8743,MATCH(F1438&amp;G1438,'שיפור תמותה'!$C$1:$C$8743,0),IF($B$9="זכר",4,5)),1),0)</f>
        <v>0</v>
      </c>
      <c r="Q1438">
        <f>IF($B$14,_xlfn.IFNA(INDEX('שיפור תמותה'!$A$1:$E$8743,MATCH(F1438&amp;G1438-1,'שיפור תמותה'!$C$1:$C$8743,0),IF($B$9="זכר",4,5)),1),0)</f>
        <v>0</v>
      </c>
      <c r="R1438">
        <f t="shared" si="553"/>
        <v>0</v>
      </c>
      <c r="S1438">
        <f t="shared" si="554"/>
        <v>0</v>
      </c>
      <c r="T1438">
        <f t="shared" si="567"/>
        <v>0</v>
      </c>
      <c r="U1438">
        <f t="shared" si="555"/>
        <v>0</v>
      </c>
      <c r="V1438">
        <f t="shared" si="556"/>
        <v>0</v>
      </c>
      <c r="W1438">
        <f t="shared" si="568"/>
        <v>0</v>
      </c>
      <c r="X1438">
        <f>IF($B$15,_xlfn.IFNA(INDEX(תמותה!$A$1:$E$121,MATCH(U1438,תמותה!$A$1:A$121,0),IF($B$11="זכר",2,4)),1),0)</f>
        <v>0</v>
      </c>
      <c r="Y1438">
        <f>IF($B$15,_xlfn.IFNA(INDEX('שיפור תמותה'!$A$1:$E$8743,MATCH(U1438&amp;V1438,'שיפור תמותה'!$C$1:$C$8743,0),IF($B$11="זכר",4,5)),1),0)</f>
        <v>0</v>
      </c>
      <c r="Z1438">
        <f>IF($B$15,_xlfn.IFNA(INDEX('שיפור תמותה'!$A$1:$E$8743,MATCH(U1438&amp;V1438-1,'שיפור תמותה'!$C$1:$C$8743,0),IF($B$11="זכר",4,5)),1),0)</f>
        <v>0</v>
      </c>
      <c r="AA1438">
        <f t="shared" si="557"/>
        <v>0</v>
      </c>
      <c r="AB1438">
        <f t="shared" si="569"/>
        <v>0</v>
      </c>
      <c r="AC1438">
        <f>IF($B$15,_xlfn.IFNA(INDEX(תמותה!$A$1:$E$121,MATCH(U1438,תמותה!$A$1:A$121,0),IF($B$11="זכר",3,5)),1),0)</f>
        <v>0</v>
      </c>
      <c r="AD1438">
        <f t="shared" si="558"/>
        <v>0</v>
      </c>
      <c r="AE1438">
        <f t="shared" si="559"/>
        <v>0</v>
      </c>
      <c r="AF1438">
        <f t="shared" si="570"/>
        <v>0</v>
      </c>
      <c r="AG1438">
        <f t="shared" si="571"/>
        <v>0</v>
      </c>
      <c r="AH1438">
        <f t="shared" si="572"/>
        <v>0</v>
      </c>
      <c r="AI1438">
        <f t="shared" si="573"/>
        <v>0</v>
      </c>
      <c r="AJ1438">
        <f t="shared" si="574"/>
        <v>0</v>
      </c>
    </row>
    <row r="1439" spans="5:36" x14ac:dyDescent="0.2">
      <c r="E1439">
        <f t="shared" si="560"/>
        <v>0</v>
      </c>
      <c r="F1439">
        <f t="shared" si="550"/>
        <v>0</v>
      </c>
      <c r="G1439">
        <f t="shared" si="551"/>
        <v>0</v>
      </c>
      <c r="H1439">
        <f t="shared" si="552"/>
        <v>0</v>
      </c>
      <c r="I1439">
        <f t="shared" si="561"/>
        <v>0</v>
      </c>
      <c r="J1439">
        <f t="shared" si="562"/>
        <v>0</v>
      </c>
      <c r="K1439">
        <f t="shared" si="563"/>
        <v>0</v>
      </c>
      <c r="L1439">
        <f t="shared" si="564"/>
        <v>0</v>
      </c>
      <c r="M1439">
        <f t="shared" si="565"/>
        <v>0</v>
      </c>
      <c r="N1439">
        <f t="shared" si="566"/>
        <v>0</v>
      </c>
      <c r="O1439">
        <f>IF($B$14,_xlfn.IFNA(INDEX(תמותה!$A$1:$E$121,MATCH(F1439,תמותה!$A$1:A$121,0),IF($B$9="זכר",2,4)),1),0)</f>
        <v>0</v>
      </c>
      <c r="P1439">
        <f>IF($B$14,_xlfn.IFNA(INDEX('שיפור תמותה'!$A$1:$E$8743,MATCH(F1439&amp;G1439,'שיפור תמותה'!$C$1:$C$8743,0),IF($B$9="זכר",4,5)),1),0)</f>
        <v>0</v>
      </c>
      <c r="Q1439">
        <f>IF($B$14,_xlfn.IFNA(INDEX('שיפור תמותה'!$A$1:$E$8743,MATCH(F1439&amp;G1439-1,'שיפור תמותה'!$C$1:$C$8743,0),IF($B$9="זכר",4,5)),1),0)</f>
        <v>0</v>
      </c>
      <c r="R1439">
        <f t="shared" si="553"/>
        <v>0</v>
      </c>
      <c r="S1439">
        <f t="shared" si="554"/>
        <v>0</v>
      </c>
      <c r="T1439">
        <f t="shared" si="567"/>
        <v>0</v>
      </c>
      <c r="U1439">
        <f t="shared" si="555"/>
        <v>0</v>
      </c>
      <c r="V1439">
        <f t="shared" si="556"/>
        <v>0</v>
      </c>
      <c r="W1439">
        <f t="shared" si="568"/>
        <v>0</v>
      </c>
      <c r="X1439">
        <f>IF($B$15,_xlfn.IFNA(INDEX(תמותה!$A$1:$E$121,MATCH(U1439,תמותה!$A$1:A$121,0),IF($B$11="זכר",2,4)),1),0)</f>
        <v>0</v>
      </c>
      <c r="Y1439">
        <f>IF($B$15,_xlfn.IFNA(INDEX('שיפור תמותה'!$A$1:$E$8743,MATCH(U1439&amp;V1439,'שיפור תמותה'!$C$1:$C$8743,0),IF($B$11="זכר",4,5)),1),0)</f>
        <v>0</v>
      </c>
      <c r="Z1439">
        <f>IF($B$15,_xlfn.IFNA(INDEX('שיפור תמותה'!$A$1:$E$8743,MATCH(U1439&amp;V1439-1,'שיפור תמותה'!$C$1:$C$8743,0),IF($B$11="זכר",4,5)),1),0)</f>
        <v>0</v>
      </c>
      <c r="AA1439">
        <f t="shared" si="557"/>
        <v>0</v>
      </c>
      <c r="AB1439">
        <f t="shared" si="569"/>
        <v>0</v>
      </c>
      <c r="AC1439">
        <f>IF($B$15,_xlfn.IFNA(INDEX(תמותה!$A$1:$E$121,MATCH(U1439,תמותה!$A$1:A$121,0),IF($B$11="זכר",3,5)),1),0)</f>
        <v>0</v>
      </c>
      <c r="AD1439">
        <f t="shared" si="558"/>
        <v>0</v>
      </c>
      <c r="AE1439">
        <f t="shared" si="559"/>
        <v>0</v>
      </c>
      <c r="AF1439">
        <f t="shared" si="570"/>
        <v>0</v>
      </c>
      <c r="AG1439">
        <f t="shared" si="571"/>
        <v>0</v>
      </c>
      <c r="AH1439">
        <f t="shared" si="572"/>
        <v>0</v>
      </c>
      <c r="AI1439">
        <f t="shared" si="573"/>
        <v>0</v>
      </c>
      <c r="AJ1439">
        <f t="shared" si="574"/>
        <v>0</v>
      </c>
    </row>
    <row r="1440" spans="5:36" x14ac:dyDescent="0.2">
      <c r="E1440">
        <f t="shared" si="560"/>
        <v>0</v>
      </c>
      <c r="F1440">
        <f t="shared" si="550"/>
        <v>0</v>
      </c>
      <c r="G1440">
        <f t="shared" si="551"/>
        <v>0</v>
      </c>
      <c r="H1440">
        <f t="shared" si="552"/>
        <v>0</v>
      </c>
      <c r="I1440">
        <f t="shared" si="561"/>
        <v>0</v>
      </c>
      <c r="J1440">
        <f t="shared" si="562"/>
        <v>0</v>
      </c>
      <c r="K1440">
        <f t="shared" si="563"/>
        <v>0</v>
      </c>
      <c r="L1440">
        <f t="shared" si="564"/>
        <v>0</v>
      </c>
      <c r="M1440">
        <f t="shared" si="565"/>
        <v>0</v>
      </c>
      <c r="N1440">
        <f t="shared" si="566"/>
        <v>0</v>
      </c>
      <c r="O1440">
        <f>IF($B$14,_xlfn.IFNA(INDEX(תמותה!$A$1:$E$121,MATCH(F1440,תמותה!$A$1:A$121,0),IF($B$9="זכר",2,4)),1),0)</f>
        <v>0</v>
      </c>
      <c r="P1440">
        <f>IF($B$14,_xlfn.IFNA(INDEX('שיפור תמותה'!$A$1:$E$8743,MATCH(F1440&amp;G1440,'שיפור תמותה'!$C$1:$C$8743,0),IF($B$9="זכר",4,5)),1),0)</f>
        <v>0</v>
      </c>
      <c r="Q1440">
        <f>IF($B$14,_xlfn.IFNA(INDEX('שיפור תמותה'!$A$1:$E$8743,MATCH(F1440&amp;G1440-1,'שיפור תמותה'!$C$1:$C$8743,0),IF($B$9="זכר",4,5)),1),0)</f>
        <v>0</v>
      </c>
      <c r="R1440">
        <f t="shared" si="553"/>
        <v>0</v>
      </c>
      <c r="S1440">
        <f t="shared" si="554"/>
        <v>0</v>
      </c>
      <c r="T1440">
        <f t="shared" si="567"/>
        <v>0</v>
      </c>
      <c r="U1440">
        <f t="shared" si="555"/>
        <v>0</v>
      </c>
      <c r="V1440">
        <f t="shared" si="556"/>
        <v>0</v>
      </c>
      <c r="W1440">
        <f t="shared" si="568"/>
        <v>0</v>
      </c>
      <c r="X1440">
        <f>IF($B$15,_xlfn.IFNA(INDEX(תמותה!$A$1:$E$121,MATCH(U1440,תמותה!$A$1:A$121,0),IF($B$11="זכר",2,4)),1),0)</f>
        <v>0</v>
      </c>
      <c r="Y1440">
        <f>IF($B$15,_xlfn.IFNA(INDEX('שיפור תמותה'!$A$1:$E$8743,MATCH(U1440&amp;V1440,'שיפור תמותה'!$C$1:$C$8743,0),IF($B$11="זכר",4,5)),1),0)</f>
        <v>0</v>
      </c>
      <c r="Z1440">
        <f>IF($B$15,_xlfn.IFNA(INDEX('שיפור תמותה'!$A$1:$E$8743,MATCH(U1440&amp;V1440-1,'שיפור תמותה'!$C$1:$C$8743,0),IF($B$11="זכר",4,5)),1),0)</f>
        <v>0</v>
      </c>
      <c r="AA1440">
        <f t="shared" si="557"/>
        <v>0</v>
      </c>
      <c r="AB1440">
        <f t="shared" si="569"/>
        <v>0</v>
      </c>
      <c r="AC1440">
        <f>IF($B$15,_xlfn.IFNA(INDEX(תמותה!$A$1:$E$121,MATCH(U1440,תמותה!$A$1:A$121,0),IF($B$11="זכר",3,5)),1),0)</f>
        <v>0</v>
      </c>
      <c r="AD1440">
        <f t="shared" si="558"/>
        <v>0</v>
      </c>
      <c r="AE1440">
        <f t="shared" si="559"/>
        <v>0</v>
      </c>
      <c r="AF1440">
        <f t="shared" si="570"/>
        <v>0</v>
      </c>
      <c r="AG1440">
        <f t="shared" si="571"/>
        <v>0</v>
      </c>
      <c r="AH1440">
        <f t="shared" si="572"/>
        <v>0</v>
      </c>
      <c r="AI1440">
        <f t="shared" si="573"/>
        <v>0</v>
      </c>
      <c r="AJ1440">
        <f t="shared" si="574"/>
        <v>0</v>
      </c>
    </row>
    <row r="1441" spans="5:36" x14ac:dyDescent="0.2">
      <c r="E1441">
        <f t="shared" si="560"/>
        <v>0</v>
      </c>
      <c r="F1441">
        <f t="shared" si="550"/>
        <v>0</v>
      </c>
      <c r="G1441">
        <f t="shared" si="551"/>
        <v>0</v>
      </c>
      <c r="H1441">
        <f t="shared" si="552"/>
        <v>0</v>
      </c>
      <c r="I1441">
        <f t="shared" si="561"/>
        <v>0</v>
      </c>
      <c r="J1441">
        <f t="shared" si="562"/>
        <v>0</v>
      </c>
      <c r="K1441">
        <f t="shared" si="563"/>
        <v>0</v>
      </c>
      <c r="L1441">
        <f t="shared" si="564"/>
        <v>0</v>
      </c>
      <c r="M1441">
        <f t="shared" si="565"/>
        <v>0</v>
      </c>
      <c r="N1441">
        <f t="shared" si="566"/>
        <v>0</v>
      </c>
      <c r="O1441">
        <f>IF($B$14,_xlfn.IFNA(INDEX(תמותה!$A$1:$E$121,MATCH(F1441,תמותה!$A$1:A$121,0),IF($B$9="זכר",2,4)),1),0)</f>
        <v>0</v>
      </c>
      <c r="P1441">
        <f>IF($B$14,_xlfn.IFNA(INDEX('שיפור תמותה'!$A$1:$E$8743,MATCH(F1441&amp;G1441,'שיפור תמותה'!$C$1:$C$8743,0),IF($B$9="זכר",4,5)),1),0)</f>
        <v>0</v>
      </c>
      <c r="Q1441">
        <f>IF($B$14,_xlfn.IFNA(INDEX('שיפור תמותה'!$A$1:$E$8743,MATCH(F1441&amp;G1441-1,'שיפור תמותה'!$C$1:$C$8743,0),IF($B$9="זכר",4,5)),1),0)</f>
        <v>0</v>
      </c>
      <c r="R1441">
        <f t="shared" si="553"/>
        <v>0</v>
      </c>
      <c r="S1441">
        <f t="shared" si="554"/>
        <v>0</v>
      </c>
      <c r="T1441">
        <f t="shared" si="567"/>
        <v>0</v>
      </c>
      <c r="U1441">
        <f t="shared" si="555"/>
        <v>0</v>
      </c>
      <c r="V1441">
        <f t="shared" si="556"/>
        <v>0</v>
      </c>
      <c r="W1441">
        <f t="shared" si="568"/>
        <v>0</v>
      </c>
      <c r="X1441">
        <f>IF($B$15,_xlfn.IFNA(INDEX(תמותה!$A$1:$E$121,MATCH(U1441,תמותה!$A$1:A$121,0),IF($B$11="זכר",2,4)),1),0)</f>
        <v>0</v>
      </c>
      <c r="Y1441">
        <f>IF($B$15,_xlfn.IFNA(INDEX('שיפור תמותה'!$A$1:$E$8743,MATCH(U1441&amp;V1441,'שיפור תמותה'!$C$1:$C$8743,0),IF($B$11="זכר",4,5)),1),0)</f>
        <v>0</v>
      </c>
      <c r="Z1441">
        <f>IF($B$15,_xlfn.IFNA(INDEX('שיפור תמותה'!$A$1:$E$8743,MATCH(U1441&amp;V1441-1,'שיפור תמותה'!$C$1:$C$8743,0),IF($B$11="זכר",4,5)),1),0)</f>
        <v>0</v>
      </c>
      <c r="AA1441">
        <f t="shared" si="557"/>
        <v>0</v>
      </c>
      <c r="AB1441">
        <f t="shared" si="569"/>
        <v>0</v>
      </c>
      <c r="AC1441">
        <f>IF($B$15,_xlfn.IFNA(INDEX(תמותה!$A$1:$E$121,MATCH(U1441,תמותה!$A$1:A$121,0),IF($B$11="זכר",3,5)),1),0)</f>
        <v>0</v>
      </c>
      <c r="AD1441">
        <f t="shared" si="558"/>
        <v>0</v>
      </c>
      <c r="AE1441">
        <f t="shared" si="559"/>
        <v>0</v>
      </c>
      <c r="AF1441">
        <f t="shared" si="570"/>
        <v>0</v>
      </c>
      <c r="AG1441">
        <f t="shared" si="571"/>
        <v>0</v>
      </c>
      <c r="AH1441">
        <f t="shared" si="572"/>
        <v>0</v>
      </c>
      <c r="AI1441">
        <f t="shared" si="573"/>
        <v>0</v>
      </c>
      <c r="AJ1441">
        <f t="shared" si="574"/>
        <v>0</v>
      </c>
    </row>
    <row r="1442" spans="5:36" x14ac:dyDescent="0.2">
      <c r="E1442">
        <f t="shared" si="560"/>
        <v>0</v>
      </c>
      <c r="F1442">
        <f t="shared" si="550"/>
        <v>0</v>
      </c>
      <c r="G1442">
        <f t="shared" si="551"/>
        <v>0</v>
      </c>
      <c r="H1442">
        <f t="shared" si="552"/>
        <v>0</v>
      </c>
      <c r="I1442">
        <f t="shared" si="561"/>
        <v>0</v>
      </c>
      <c r="J1442">
        <f t="shared" si="562"/>
        <v>0</v>
      </c>
      <c r="K1442">
        <f t="shared" si="563"/>
        <v>0</v>
      </c>
      <c r="L1442">
        <f t="shared" si="564"/>
        <v>0</v>
      </c>
      <c r="M1442">
        <f t="shared" si="565"/>
        <v>0</v>
      </c>
      <c r="N1442">
        <f t="shared" si="566"/>
        <v>0</v>
      </c>
      <c r="O1442">
        <f>IF($B$14,_xlfn.IFNA(INDEX(תמותה!$A$1:$E$121,MATCH(F1442,תמותה!$A$1:A$121,0),IF($B$9="זכר",2,4)),1),0)</f>
        <v>0</v>
      </c>
      <c r="P1442">
        <f>IF($B$14,_xlfn.IFNA(INDEX('שיפור תמותה'!$A$1:$E$8743,MATCH(F1442&amp;G1442,'שיפור תמותה'!$C$1:$C$8743,0),IF($B$9="זכר",4,5)),1),0)</f>
        <v>0</v>
      </c>
      <c r="Q1442">
        <f>IF($B$14,_xlfn.IFNA(INDEX('שיפור תמותה'!$A$1:$E$8743,MATCH(F1442&amp;G1442-1,'שיפור תמותה'!$C$1:$C$8743,0),IF($B$9="זכר",4,5)),1),0)</f>
        <v>0</v>
      </c>
      <c r="R1442">
        <f t="shared" si="553"/>
        <v>0</v>
      </c>
      <c r="S1442">
        <f t="shared" si="554"/>
        <v>0</v>
      </c>
      <c r="T1442">
        <f t="shared" si="567"/>
        <v>0</v>
      </c>
      <c r="U1442">
        <f t="shared" si="555"/>
        <v>0</v>
      </c>
      <c r="V1442">
        <f t="shared" si="556"/>
        <v>0</v>
      </c>
      <c r="W1442">
        <f t="shared" si="568"/>
        <v>0</v>
      </c>
      <c r="X1442">
        <f>IF($B$15,_xlfn.IFNA(INDEX(תמותה!$A$1:$E$121,MATCH(U1442,תמותה!$A$1:A$121,0),IF($B$11="זכר",2,4)),1),0)</f>
        <v>0</v>
      </c>
      <c r="Y1442">
        <f>IF($B$15,_xlfn.IFNA(INDEX('שיפור תמותה'!$A$1:$E$8743,MATCH(U1442&amp;V1442,'שיפור תמותה'!$C$1:$C$8743,0),IF($B$11="זכר",4,5)),1),0)</f>
        <v>0</v>
      </c>
      <c r="Z1442">
        <f>IF($B$15,_xlfn.IFNA(INDEX('שיפור תמותה'!$A$1:$E$8743,MATCH(U1442&amp;V1442-1,'שיפור תמותה'!$C$1:$C$8743,0),IF($B$11="זכר",4,5)),1),0)</f>
        <v>0</v>
      </c>
      <c r="AA1442">
        <f t="shared" si="557"/>
        <v>0</v>
      </c>
      <c r="AB1442">
        <f t="shared" si="569"/>
        <v>0</v>
      </c>
      <c r="AC1442">
        <f>IF($B$15,_xlfn.IFNA(INDEX(תמותה!$A$1:$E$121,MATCH(U1442,תמותה!$A$1:A$121,0),IF($B$11="זכר",3,5)),1),0)</f>
        <v>0</v>
      </c>
      <c r="AD1442">
        <f t="shared" si="558"/>
        <v>0</v>
      </c>
      <c r="AE1442">
        <f t="shared" si="559"/>
        <v>0</v>
      </c>
      <c r="AF1442">
        <f t="shared" si="570"/>
        <v>0</v>
      </c>
      <c r="AG1442">
        <f t="shared" si="571"/>
        <v>0</v>
      </c>
      <c r="AH1442">
        <f t="shared" si="572"/>
        <v>0</v>
      </c>
      <c r="AI1442">
        <f t="shared" si="573"/>
        <v>0</v>
      </c>
      <c r="AJ1442">
        <f t="shared" si="574"/>
        <v>0</v>
      </c>
    </row>
    <row r="1443" spans="5:36" x14ac:dyDescent="0.2">
      <c r="E1443">
        <f t="shared" si="560"/>
        <v>0</v>
      </c>
      <c r="F1443">
        <f t="shared" si="550"/>
        <v>0</v>
      </c>
      <c r="G1443">
        <f t="shared" si="551"/>
        <v>0</v>
      </c>
      <c r="H1443">
        <f t="shared" si="552"/>
        <v>0</v>
      </c>
      <c r="I1443">
        <f t="shared" si="561"/>
        <v>0</v>
      </c>
      <c r="J1443">
        <f t="shared" si="562"/>
        <v>0</v>
      </c>
      <c r="K1443">
        <f t="shared" si="563"/>
        <v>0</v>
      </c>
      <c r="L1443">
        <f t="shared" si="564"/>
        <v>0</v>
      </c>
      <c r="M1443">
        <f t="shared" si="565"/>
        <v>0</v>
      </c>
      <c r="N1443">
        <f t="shared" si="566"/>
        <v>0</v>
      </c>
      <c r="O1443">
        <f>IF($B$14,_xlfn.IFNA(INDEX(תמותה!$A$1:$E$121,MATCH(F1443,תמותה!$A$1:A$121,0),IF($B$9="זכר",2,4)),1),0)</f>
        <v>0</v>
      </c>
      <c r="P1443">
        <f>IF($B$14,_xlfn.IFNA(INDEX('שיפור תמותה'!$A$1:$E$8743,MATCH(F1443&amp;G1443,'שיפור תמותה'!$C$1:$C$8743,0),IF($B$9="זכר",4,5)),1),0)</f>
        <v>0</v>
      </c>
      <c r="Q1443">
        <f>IF($B$14,_xlfn.IFNA(INDEX('שיפור תמותה'!$A$1:$E$8743,MATCH(F1443&amp;G1443-1,'שיפור תמותה'!$C$1:$C$8743,0),IF($B$9="זכר",4,5)),1),0)</f>
        <v>0</v>
      </c>
      <c r="R1443">
        <f t="shared" si="553"/>
        <v>0</v>
      </c>
      <c r="S1443">
        <f t="shared" si="554"/>
        <v>0</v>
      </c>
      <c r="T1443">
        <f t="shared" si="567"/>
        <v>0</v>
      </c>
      <c r="U1443">
        <f t="shared" si="555"/>
        <v>0</v>
      </c>
      <c r="V1443">
        <f t="shared" si="556"/>
        <v>0</v>
      </c>
      <c r="W1443">
        <f t="shared" si="568"/>
        <v>0</v>
      </c>
      <c r="X1443">
        <f>IF($B$15,_xlfn.IFNA(INDEX(תמותה!$A$1:$E$121,MATCH(U1443,תמותה!$A$1:A$121,0),IF($B$11="זכר",2,4)),1),0)</f>
        <v>0</v>
      </c>
      <c r="Y1443">
        <f>IF($B$15,_xlfn.IFNA(INDEX('שיפור תמותה'!$A$1:$E$8743,MATCH(U1443&amp;V1443,'שיפור תמותה'!$C$1:$C$8743,0),IF($B$11="זכר",4,5)),1),0)</f>
        <v>0</v>
      </c>
      <c r="Z1443">
        <f>IF($B$15,_xlfn.IFNA(INDEX('שיפור תמותה'!$A$1:$E$8743,MATCH(U1443&amp;V1443-1,'שיפור תמותה'!$C$1:$C$8743,0),IF($B$11="זכר",4,5)),1),0)</f>
        <v>0</v>
      </c>
      <c r="AA1443">
        <f t="shared" si="557"/>
        <v>0</v>
      </c>
      <c r="AB1443">
        <f t="shared" si="569"/>
        <v>0</v>
      </c>
      <c r="AC1443">
        <f>IF($B$15,_xlfn.IFNA(INDEX(תמותה!$A$1:$E$121,MATCH(U1443,תמותה!$A$1:A$121,0),IF($B$11="זכר",3,5)),1),0)</f>
        <v>0</v>
      </c>
      <c r="AD1443">
        <f t="shared" si="558"/>
        <v>0</v>
      </c>
      <c r="AE1443">
        <f t="shared" si="559"/>
        <v>0</v>
      </c>
      <c r="AF1443">
        <f t="shared" si="570"/>
        <v>0</v>
      </c>
      <c r="AG1443">
        <f t="shared" si="571"/>
        <v>0</v>
      </c>
      <c r="AH1443">
        <f t="shared" si="572"/>
        <v>0</v>
      </c>
      <c r="AI1443">
        <f t="shared" si="573"/>
        <v>0</v>
      </c>
      <c r="AJ1443">
        <f t="shared" si="574"/>
        <v>0</v>
      </c>
    </row>
    <row r="1444" spans="5:36" x14ac:dyDescent="0.2">
      <c r="E1444">
        <f t="shared" si="560"/>
        <v>0</v>
      </c>
      <c r="F1444">
        <f t="shared" si="550"/>
        <v>0</v>
      </c>
      <c r="G1444">
        <f t="shared" si="551"/>
        <v>0</v>
      </c>
      <c r="H1444">
        <f t="shared" si="552"/>
        <v>0</v>
      </c>
      <c r="I1444">
        <f t="shared" si="561"/>
        <v>0</v>
      </c>
      <c r="J1444">
        <f t="shared" si="562"/>
        <v>0</v>
      </c>
      <c r="K1444">
        <f t="shared" si="563"/>
        <v>0</v>
      </c>
      <c r="L1444">
        <f t="shared" si="564"/>
        <v>0</v>
      </c>
      <c r="M1444">
        <f t="shared" si="565"/>
        <v>0</v>
      </c>
      <c r="N1444">
        <f t="shared" si="566"/>
        <v>0</v>
      </c>
      <c r="O1444">
        <f>IF($B$14,_xlfn.IFNA(INDEX(תמותה!$A$1:$E$121,MATCH(F1444,תמותה!$A$1:A$121,0),IF($B$9="זכר",2,4)),1),0)</f>
        <v>0</v>
      </c>
      <c r="P1444">
        <f>IF($B$14,_xlfn.IFNA(INDEX('שיפור תמותה'!$A$1:$E$8743,MATCH(F1444&amp;G1444,'שיפור תמותה'!$C$1:$C$8743,0),IF($B$9="זכר",4,5)),1),0)</f>
        <v>0</v>
      </c>
      <c r="Q1444">
        <f>IF($B$14,_xlfn.IFNA(INDEX('שיפור תמותה'!$A$1:$E$8743,MATCH(F1444&amp;G1444-1,'שיפור תמותה'!$C$1:$C$8743,0),IF($B$9="זכר",4,5)),1),0)</f>
        <v>0</v>
      </c>
      <c r="R1444">
        <f t="shared" si="553"/>
        <v>0</v>
      </c>
      <c r="S1444">
        <f t="shared" si="554"/>
        <v>0</v>
      </c>
      <c r="T1444">
        <f t="shared" si="567"/>
        <v>0</v>
      </c>
      <c r="U1444">
        <f t="shared" si="555"/>
        <v>0</v>
      </c>
      <c r="V1444">
        <f t="shared" si="556"/>
        <v>0</v>
      </c>
      <c r="W1444">
        <f t="shared" si="568"/>
        <v>0</v>
      </c>
      <c r="X1444">
        <f>IF($B$15,_xlfn.IFNA(INDEX(תמותה!$A$1:$E$121,MATCH(U1444,תמותה!$A$1:A$121,0),IF($B$11="זכר",2,4)),1),0)</f>
        <v>0</v>
      </c>
      <c r="Y1444">
        <f>IF($B$15,_xlfn.IFNA(INDEX('שיפור תמותה'!$A$1:$E$8743,MATCH(U1444&amp;V1444,'שיפור תמותה'!$C$1:$C$8743,0),IF($B$11="זכר",4,5)),1),0)</f>
        <v>0</v>
      </c>
      <c r="Z1444">
        <f>IF($B$15,_xlfn.IFNA(INDEX('שיפור תמותה'!$A$1:$E$8743,MATCH(U1444&amp;V1444-1,'שיפור תמותה'!$C$1:$C$8743,0),IF($B$11="זכר",4,5)),1),0)</f>
        <v>0</v>
      </c>
      <c r="AA1444">
        <f t="shared" si="557"/>
        <v>0</v>
      </c>
      <c r="AB1444">
        <f t="shared" si="569"/>
        <v>0</v>
      </c>
      <c r="AC1444">
        <f>IF($B$15,_xlfn.IFNA(INDEX(תמותה!$A$1:$E$121,MATCH(U1444,תמותה!$A$1:A$121,0),IF($B$11="זכר",3,5)),1),0)</f>
        <v>0</v>
      </c>
      <c r="AD1444">
        <f t="shared" si="558"/>
        <v>0</v>
      </c>
      <c r="AE1444">
        <f t="shared" si="559"/>
        <v>0</v>
      </c>
      <c r="AF1444">
        <f t="shared" si="570"/>
        <v>0</v>
      </c>
      <c r="AG1444">
        <f t="shared" si="571"/>
        <v>0</v>
      </c>
      <c r="AH1444">
        <f t="shared" si="572"/>
        <v>0</v>
      </c>
      <c r="AI1444">
        <f t="shared" si="573"/>
        <v>0</v>
      </c>
      <c r="AJ1444">
        <f t="shared" si="574"/>
        <v>0</v>
      </c>
    </row>
    <row r="1445" spans="5:36" x14ac:dyDescent="0.2">
      <c r="E1445">
        <f t="shared" si="560"/>
        <v>0</v>
      </c>
      <c r="F1445">
        <f t="shared" si="550"/>
        <v>0</v>
      </c>
      <c r="G1445">
        <f t="shared" si="551"/>
        <v>0</v>
      </c>
      <c r="H1445">
        <f t="shared" si="552"/>
        <v>0</v>
      </c>
      <c r="I1445">
        <f t="shared" si="561"/>
        <v>0</v>
      </c>
      <c r="J1445">
        <f t="shared" si="562"/>
        <v>0</v>
      </c>
      <c r="K1445">
        <f t="shared" si="563"/>
        <v>0</v>
      </c>
      <c r="L1445">
        <f t="shared" si="564"/>
        <v>0</v>
      </c>
      <c r="M1445">
        <f t="shared" si="565"/>
        <v>0</v>
      </c>
      <c r="N1445">
        <f t="shared" si="566"/>
        <v>0</v>
      </c>
      <c r="O1445">
        <f>IF($B$14,_xlfn.IFNA(INDEX(תמותה!$A$1:$E$121,MATCH(F1445,תמותה!$A$1:A$121,0),IF($B$9="זכר",2,4)),1),0)</f>
        <v>0</v>
      </c>
      <c r="P1445">
        <f>IF($B$14,_xlfn.IFNA(INDEX('שיפור תמותה'!$A$1:$E$8743,MATCH(F1445&amp;G1445,'שיפור תמותה'!$C$1:$C$8743,0),IF($B$9="זכר",4,5)),1),0)</f>
        <v>0</v>
      </c>
      <c r="Q1445">
        <f>IF($B$14,_xlfn.IFNA(INDEX('שיפור תמותה'!$A$1:$E$8743,MATCH(F1445&amp;G1445-1,'שיפור תמותה'!$C$1:$C$8743,0),IF($B$9="זכר",4,5)),1),0)</f>
        <v>0</v>
      </c>
      <c r="R1445">
        <f t="shared" si="553"/>
        <v>0</v>
      </c>
      <c r="S1445">
        <f t="shared" si="554"/>
        <v>0</v>
      </c>
      <c r="T1445">
        <f t="shared" si="567"/>
        <v>0</v>
      </c>
      <c r="U1445">
        <f t="shared" si="555"/>
        <v>0</v>
      </c>
      <c r="V1445">
        <f t="shared" si="556"/>
        <v>0</v>
      </c>
      <c r="W1445">
        <f t="shared" si="568"/>
        <v>0</v>
      </c>
      <c r="X1445">
        <f>IF($B$15,_xlfn.IFNA(INDEX(תמותה!$A$1:$E$121,MATCH(U1445,תמותה!$A$1:A$121,0),IF($B$11="זכר",2,4)),1),0)</f>
        <v>0</v>
      </c>
      <c r="Y1445">
        <f>IF($B$15,_xlfn.IFNA(INDEX('שיפור תמותה'!$A$1:$E$8743,MATCH(U1445&amp;V1445,'שיפור תמותה'!$C$1:$C$8743,0),IF($B$11="זכר",4,5)),1),0)</f>
        <v>0</v>
      </c>
      <c r="Z1445">
        <f>IF($B$15,_xlfn.IFNA(INDEX('שיפור תמותה'!$A$1:$E$8743,MATCH(U1445&amp;V1445-1,'שיפור תמותה'!$C$1:$C$8743,0),IF($B$11="זכר",4,5)),1),0)</f>
        <v>0</v>
      </c>
      <c r="AA1445">
        <f t="shared" si="557"/>
        <v>0</v>
      </c>
      <c r="AB1445">
        <f t="shared" si="569"/>
        <v>0</v>
      </c>
      <c r="AC1445">
        <f>IF($B$15,_xlfn.IFNA(INDEX(תמותה!$A$1:$E$121,MATCH(U1445,תמותה!$A$1:A$121,0),IF($B$11="זכר",3,5)),1),0)</f>
        <v>0</v>
      </c>
      <c r="AD1445">
        <f t="shared" si="558"/>
        <v>0</v>
      </c>
      <c r="AE1445">
        <f t="shared" si="559"/>
        <v>0</v>
      </c>
      <c r="AF1445">
        <f t="shared" si="570"/>
        <v>0</v>
      </c>
      <c r="AG1445">
        <f t="shared" si="571"/>
        <v>0</v>
      </c>
      <c r="AH1445">
        <f t="shared" si="572"/>
        <v>0</v>
      </c>
      <c r="AI1445">
        <f t="shared" si="573"/>
        <v>0</v>
      </c>
      <c r="AJ1445">
        <f t="shared" si="574"/>
        <v>0</v>
      </c>
    </row>
    <row r="1446" spans="5:36" x14ac:dyDescent="0.2">
      <c r="E1446">
        <f t="shared" si="560"/>
        <v>0</v>
      </c>
      <c r="F1446">
        <f t="shared" si="550"/>
        <v>0</v>
      </c>
      <c r="G1446">
        <f t="shared" si="551"/>
        <v>0</v>
      </c>
      <c r="H1446">
        <f t="shared" si="552"/>
        <v>0</v>
      </c>
      <c r="I1446">
        <f t="shared" si="561"/>
        <v>0</v>
      </c>
      <c r="J1446">
        <f t="shared" si="562"/>
        <v>0</v>
      </c>
      <c r="K1446">
        <f t="shared" si="563"/>
        <v>0</v>
      </c>
      <c r="L1446">
        <f t="shared" si="564"/>
        <v>0</v>
      </c>
      <c r="M1446">
        <f t="shared" si="565"/>
        <v>0</v>
      </c>
      <c r="N1446">
        <f t="shared" si="566"/>
        <v>0</v>
      </c>
      <c r="O1446">
        <f>IF($B$14,_xlfn.IFNA(INDEX(תמותה!$A$1:$E$121,MATCH(F1446,תמותה!$A$1:A$121,0),IF($B$9="זכר",2,4)),1),0)</f>
        <v>0</v>
      </c>
      <c r="P1446">
        <f>IF($B$14,_xlfn.IFNA(INDEX('שיפור תמותה'!$A$1:$E$8743,MATCH(F1446&amp;G1446,'שיפור תמותה'!$C$1:$C$8743,0),IF($B$9="זכר",4,5)),1),0)</f>
        <v>0</v>
      </c>
      <c r="Q1446">
        <f>IF($B$14,_xlfn.IFNA(INDEX('שיפור תמותה'!$A$1:$E$8743,MATCH(F1446&amp;G1446-1,'שיפור תמותה'!$C$1:$C$8743,0),IF($B$9="זכר",4,5)),1),0)</f>
        <v>0</v>
      </c>
      <c r="R1446">
        <f t="shared" si="553"/>
        <v>0</v>
      </c>
      <c r="S1446">
        <f t="shared" si="554"/>
        <v>0</v>
      </c>
      <c r="T1446">
        <f t="shared" si="567"/>
        <v>0</v>
      </c>
      <c r="U1446">
        <f t="shared" si="555"/>
        <v>0</v>
      </c>
      <c r="V1446">
        <f t="shared" si="556"/>
        <v>0</v>
      </c>
      <c r="W1446">
        <f t="shared" si="568"/>
        <v>0</v>
      </c>
      <c r="X1446">
        <f>IF($B$15,_xlfn.IFNA(INDEX(תמותה!$A$1:$E$121,MATCH(U1446,תמותה!$A$1:A$121,0),IF($B$11="זכר",2,4)),1),0)</f>
        <v>0</v>
      </c>
      <c r="Y1446">
        <f>IF($B$15,_xlfn.IFNA(INDEX('שיפור תמותה'!$A$1:$E$8743,MATCH(U1446&amp;V1446,'שיפור תמותה'!$C$1:$C$8743,0),IF($B$11="זכר",4,5)),1),0)</f>
        <v>0</v>
      </c>
      <c r="Z1446">
        <f>IF($B$15,_xlfn.IFNA(INDEX('שיפור תמותה'!$A$1:$E$8743,MATCH(U1446&amp;V1446-1,'שיפור תמותה'!$C$1:$C$8743,0),IF($B$11="זכר",4,5)),1),0)</f>
        <v>0</v>
      </c>
      <c r="AA1446">
        <f t="shared" si="557"/>
        <v>0</v>
      </c>
      <c r="AB1446">
        <f t="shared" si="569"/>
        <v>0</v>
      </c>
      <c r="AC1446">
        <f>IF($B$15,_xlfn.IFNA(INDEX(תמותה!$A$1:$E$121,MATCH(U1446,תמותה!$A$1:A$121,0),IF($B$11="זכר",3,5)),1),0)</f>
        <v>0</v>
      </c>
      <c r="AD1446">
        <f t="shared" si="558"/>
        <v>0</v>
      </c>
      <c r="AE1446">
        <f t="shared" si="559"/>
        <v>0</v>
      </c>
      <c r="AF1446">
        <f t="shared" si="570"/>
        <v>0</v>
      </c>
      <c r="AG1446">
        <f t="shared" si="571"/>
        <v>0</v>
      </c>
      <c r="AH1446">
        <f t="shared" si="572"/>
        <v>0</v>
      </c>
      <c r="AI1446">
        <f t="shared" si="573"/>
        <v>0</v>
      </c>
      <c r="AJ1446">
        <f t="shared" si="574"/>
        <v>0</v>
      </c>
    </row>
    <row r="1447" spans="5:36" x14ac:dyDescent="0.2">
      <c r="E1447">
        <f t="shared" si="560"/>
        <v>0</v>
      </c>
      <c r="F1447">
        <f t="shared" si="550"/>
        <v>0</v>
      </c>
      <c r="G1447">
        <f t="shared" si="551"/>
        <v>0</v>
      </c>
      <c r="H1447">
        <f t="shared" si="552"/>
        <v>0</v>
      </c>
      <c r="I1447">
        <f t="shared" si="561"/>
        <v>0</v>
      </c>
      <c r="J1447">
        <f t="shared" si="562"/>
        <v>0</v>
      </c>
      <c r="K1447">
        <f t="shared" si="563"/>
        <v>0</v>
      </c>
      <c r="L1447">
        <f t="shared" si="564"/>
        <v>0</v>
      </c>
      <c r="M1447">
        <f t="shared" si="565"/>
        <v>0</v>
      </c>
      <c r="N1447">
        <f t="shared" si="566"/>
        <v>0</v>
      </c>
      <c r="O1447">
        <f>IF($B$14,_xlfn.IFNA(INDEX(תמותה!$A$1:$E$121,MATCH(F1447,תמותה!$A$1:A$121,0),IF($B$9="זכר",2,4)),1),0)</f>
        <v>0</v>
      </c>
      <c r="P1447">
        <f>IF($B$14,_xlfn.IFNA(INDEX('שיפור תמותה'!$A$1:$E$8743,MATCH(F1447&amp;G1447,'שיפור תמותה'!$C$1:$C$8743,0),IF($B$9="זכר",4,5)),1),0)</f>
        <v>0</v>
      </c>
      <c r="Q1447">
        <f>IF($B$14,_xlfn.IFNA(INDEX('שיפור תמותה'!$A$1:$E$8743,MATCH(F1447&amp;G1447-1,'שיפור תמותה'!$C$1:$C$8743,0),IF($B$9="זכר",4,5)),1),0)</f>
        <v>0</v>
      </c>
      <c r="R1447">
        <f t="shared" si="553"/>
        <v>0</v>
      </c>
      <c r="S1447">
        <f t="shared" si="554"/>
        <v>0</v>
      </c>
      <c r="T1447">
        <f t="shared" si="567"/>
        <v>0</v>
      </c>
      <c r="U1447">
        <f t="shared" si="555"/>
        <v>0</v>
      </c>
      <c r="V1447">
        <f t="shared" si="556"/>
        <v>0</v>
      </c>
      <c r="W1447">
        <f t="shared" si="568"/>
        <v>0</v>
      </c>
      <c r="X1447">
        <f>IF($B$15,_xlfn.IFNA(INDEX(תמותה!$A$1:$E$121,MATCH(U1447,תמותה!$A$1:A$121,0),IF($B$11="זכר",2,4)),1),0)</f>
        <v>0</v>
      </c>
      <c r="Y1447">
        <f>IF($B$15,_xlfn.IFNA(INDEX('שיפור תמותה'!$A$1:$E$8743,MATCH(U1447&amp;V1447,'שיפור תמותה'!$C$1:$C$8743,0),IF($B$11="זכר",4,5)),1),0)</f>
        <v>0</v>
      </c>
      <c r="Z1447">
        <f>IF($B$15,_xlfn.IFNA(INDEX('שיפור תמותה'!$A$1:$E$8743,MATCH(U1447&amp;V1447-1,'שיפור תמותה'!$C$1:$C$8743,0),IF($B$11="זכר",4,5)),1),0)</f>
        <v>0</v>
      </c>
      <c r="AA1447">
        <f t="shared" si="557"/>
        <v>0</v>
      </c>
      <c r="AB1447">
        <f t="shared" si="569"/>
        <v>0</v>
      </c>
      <c r="AC1447">
        <f>IF($B$15,_xlfn.IFNA(INDEX(תמותה!$A$1:$E$121,MATCH(U1447,תמותה!$A$1:A$121,0),IF($B$11="זכר",3,5)),1),0)</f>
        <v>0</v>
      </c>
      <c r="AD1447">
        <f t="shared" si="558"/>
        <v>0</v>
      </c>
      <c r="AE1447">
        <f t="shared" si="559"/>
        <v>0</v>
      </c>
      <c r="AF1447">
        <f t="shared" si="570"/>
        <v>0</v>
      </c>
      <c r="AG1447">
        <f t="shared" si="571"/>
        <v>0</v>
      </c>
      <c r="AH1447">
        <f t="shared" si="572"/>
        <v>0</v>
      </c>
      <c r="AI1447">
        <f t="shared" si="573"/>
        <v>0</v>
      </c>
      <c r="AJ1447">
        <f t="shared" si="574"/>
        <v>0</v>
      </c>
    </row>
    <row r="1448" spans="5:36" x14ac:dyDescent="0.2">
      <c r="E1448">
        <f t="shared" si="560"/>
        <v>0</v>
      </c>
      <c r="F1448">
        <f t="shared" si="550"/>
        <v>0</v>
      </c>
      <c r="G1448">
        <f t="shared" si="551"/>
        <v>0</v>
      </c>
      <c r="H1448">
        <f t="shared" si="552"/>
        <v>0</v>
      </c>
      <c r="I1448">
        <f t="shared" si="561"/>
        <v>0</v>
      </c>
      <c r="J1448">
        <f t="shared" si="562"/>
        <v>0</v>
      </c>
      <c r="K1448">
        <f t="shared" si="563"/>
        <v>0</v>
      </c>
      <c r="L1448">
        <f t="shared" si="564"/>
        <v>0</v>
      </c>
      <c r="M1448">
        <f t="shared" si="565"/>
        <v>0</v>
      </c>
      <c r="N1448">
        <f t="shared" si="566"/>
        <v>0</v>
      </c>
      <c r="O1448">
        <f>IF($B$14,_xlfn.IFNA(INDEX(תמותה!$A$1:$E$121,MATCH(F1448,תמותה!$A$1:A$121,0),IF($B$9="זכר",2,4)),1),0)</f>
        <v>0</v>
      </c>
      <c r="P1448">
        <f>IF($B$14,_xlfn.IFNA(INDEX('שיפור תמותה'!$A$1:$E$8743,MATCH(F1448&amp;G1448,'שיפור תמותה'!$C$1:$C$8743,0),IF($B$9="זכר",4,5)),1),0)</f>
        <v>0</v>
      </c>
      <c r="Q1448">
        <f>IF($B$14,_xlfn.IFNA(INDEX('שיפור תמותה'!$A$1:$E$8743,MATCH(F1448&amp;G1448-1,'שיפור תמותה'!$C$1:$C$8743,0),IF($B$9="זכר",4,5)),1),0)</f>
        <v>0</v>
      </c>
      <c r="R1448">
        <f t="shared" si="553"/>
        <v>0</v>
      </c>
      <c r="S1448">
        <f t="shared" si="554"/>
        <v>0</v>
      </c>
      <c r="T1448">
        <f t="shared" si="567"/>
        <v>0</v>
      </c>
      <c r="U1448">
        <f t="shared" si="555"/>
        <v>0</v>
      </c>
      <c r="V1448">
        <f t="shared" si="556"/>
        <v>0</v>
      </c>
      <c r="W1448">
        <f t="shared" si="568"/>
        <v>0</v>
      </c>
      <c r="X1448">
        <f>IF($B$15,_xlfn.IFNA(INDEX(תמותה!$A$1:$E$121,MATCH(U1448,תמותה!$A$1:A$121,0),IF($B$11="זכר",2,4)),1),0)</f>
        <v>0</v>
      </c>
      <c r="Y1448">
        <f>IF($B$15,_xlfn.IFNA(INDEX('שיפור תמותה'!$A$1:$E$8743,MATCH(U1448&amp;V1448,'שיפור תמותה'!$C$1:$C$8743,0),IF($B$11="זכר",4,5)),1),0)</f>
        <v>0</v>
      </c>
      <c r="Z1448">
        <f>IF($B$15,_xlfn.IFNA(INDEX('שיפור תמותה'!$A$1:$E$8743,MATCH(U1448&amp;V1448-1,'שיפור תמותה'!$C$1:$C$8743,0),IF($B$11="זכר",4,5)),1),0)</f>
        <v>0</v>
      </c>
      <c r="AA1448">
        <f t="shared" si="557"/>
        <v>0</v>
      </c>
      <c r="AB1448">
        <f t="shared" si="569"/>
        <v>0</v>
      </c>
      <c r="AC1448">
        <f>IF($B$15,_xlfn.IFNA(INDEX(תמותה!$A$1:$E$121,MATCH(U1448,תמותה!$A$1:A$121,0),IF($B$11="זכר",3,5)),1),0)</f>
        <v>0</v>
      </c>
      <c r="AD1448">
        <f t="shared" si="558"/>
        <v>0</v>
      </c>
      <c r="AE1448">
        <f t="shared" si="559"/>
        <v>0</v>
      </c>
      <c r="AF1448">
        <f t="shared" si="570"/>
        <v>0</v>
      </c>
      <c r="AG1448">
        <f t="shared" si="571"/>
        <v>0</v>
      </c>
      <c r="AH1448">
        <f t="shared" si="572"/>
        <v>0</v>
      </c>
      <c r="AI1448">
        <f t="shared" si="573"/>
        <v>0</v>
      </c>
      <c r="AJ1448">
        <f t="shared" si="574"/>
        <v>0</v>
      </c>
    </row>
    <row r="1449" spans="5:36" x14ac:dyDescent="0.2">
      <c r="E1449">
        <f t="shared" si="560"/>
        <v>0</v>
      </c>
      <c r="F1449">
        <f t="shared" si="550"/>
        <v>0</v>
      </c>
      <c r="G1449">
        <f t="shared" si="551"/>
        <v>0</v>
      </c>
      <c r="H1449">
        <f t="shared" si="552"/>
        <v>0</v>
      </c>
      <c r="I1449">
        <f t="shared" si="561"/>
        <v>0</v>
      </c>
      <c r="J1449">
        <f t="shared" si="562"/>
        <v>0</v>
      </c>
      <c r="K1449">
        <f t="shared" si="563"/>
        <v>0</v>
      </c>
      <c r="L1449">
        <f t="shared" si="564"/>
        <v>0</v>
      </c>
      <c r="M1449">
        <f t="shared" si="565"/>
        <v>0</v>
      </c>
      <c r="N1449">
        <f t="shared" si="566"/>
        <v>0</v>
      </c>
      <c r="O1449">
        <f>IF($B$14,_xlfn.IFNA(INDEX(תמותה!$A$1:$E$121,MATCH(F1449,תמותה!$A$1:A$121,0),IF($B$9="זכר",2,4)),1),0)</f>
        <v>0</v>
      </c>
      <c r="P1449">
        <f>IF($B$14,_xlfn.IFNA(INDEX('שיפור תמותה'!$A$1:$E$8743,MATCH(F1449&amp;G1449,'שיפור תמותה'!$C$1:$C$8743,0),IF($B$9="זכר",4,5)),1),0)</f>
        <v>0</v>
      </c>
      <c r="Q1449">
        <f>IF($B$14,_xlfn.IFNA(INDEX('שיפור תמותה'!$A$1:$E$8743,MATCH(F1449&amp;G1449-1,'שיפור תמותה'!$C$1:$C$8743,0),IF($B$9="זכר",4,5)),1),0)</f>
        <v>0</v>
      </c>
      <c r="R1449">
        <f t="shared" si="553"/>
        <v>0</v>
      </c>
      <c r="S1449">
        <f t="shared" si="554"/>
        <v>0</v>
      </c>
      <c r="T1449">
        <f t="shared" si="567"/>
        <v>0</v>
      </c>
      <c r="U1449">
        <f t="shared" si="555"/>
        <v>0</v>
      </c>
      <c r="V1449">
        <f t="shared" si="556"/>
        <v>0</v>
      </c>
      <c r="W1449">
        <f t="shared" si="568"/>
        <v>0</v>
      </c>
      <c r="X1449">
        <f>IF($B$15,_xlfn.IFNA(INDEX(תמותה!$A$1:$E$121,MATCH(U1449,תמותה!$A$1:A$121,0),IF($B$11="זכר",2,4)),1),0)</f>
        <v>0</v>
      </c>
      <c r="Y1449">
        <f>IF($B$15,_xlfn.IFNA(INDEX('שיפור תמותה'!$A$1:$E$8743,MATCH(U1449&amp;V1449,'שיפור תמותה'!$C$1:$C$8743,0),IF($B$11="זכר",4,5)),1),0)</f>
        <v>0</v>
      </c>
      <c r="Z1449">
        <f>IF($B$15,_xlfn.IFNA(INDEX('שיפור תמותה'!$A$1:$E$8743,MATCH(U1449&amp;V1449-1,'שיפור תמותה'!$C$1:$C$8743,0),IF($B$11="זכר",4,5)),1),0)</f>
        <v>0</v>
      </c>
      <c r="AA1449">
        <f t="shared" si="557"/>
        <v>0</v>
      </c>
      <c r="AB1449">
        <f t="shared" si="569"/>
        <v>0</v>
      </c>
      <c r="AC1449">
        <f>IF($B$15,_xlfn.IFNA(INDEX(תמותה!$A$1:$E$121,MATCH(U1449,תמותה!$A$1:A$121,0),IF($B$11="זכר",3,5)),1),0)</f>
        <v>0</v>
      </c>
      <c r="AD1449">
        <f t="shared" si="558"/>
        <v>0</v>
      </c>
      <c r="AE1449">
        <f t="shared" si="559"/>
        <v>0</v>
      </c>
      <c r="AF1449">
        <f t="shared" si="570"/>
        <v>0</v>
      </c>
      <c r="AG1449">
        <f t="shared" si="571"/>
        <v>0</v>
      </c>
      <c r="AH1449">
        <f t="shared" si="572"/>
        <v>0</v>
      </c>
      <c r="AI1449">
        <f t="shared" si="573"/>
        <v>0</v>
      </c>
      <c r="AJ1449">
        <f t="shared" si="574"/>
        <v>0</v>
      </c>
    </row>
    <row r="1450" spans="5:36" x14ac:dyDescent="0.2">
      <c r="E1450">
        <f t="shared" si="560"/>
        <v>0</v>
      </c>
      <c r="F1450">
        <f t="shared" si="550"/>
        <v>0</v>
      </c>
      <c r="G1450">
        <f t="shared" si="551"/>
        <v>0</v>
      </c>
      <c r="H1450">
        <f t="shared" si="552"/>
        <v>0</v>
      </c>
      <c r="I1450">
        <f t="shared" si="561"/>
        <v>0</v>
      </c>
      <c r="J1450">
        <f t="shared" si="562"/>
        <v>0</v>
      </c>
      <c r="K1450">
        <f t="shared" si="563"/>
        <v>0</v>
      </c>
      <c r="L1450">
        <f t="shared" si="564"/>
        <v>0</v>
      </c>
      <c r="M1450">
        <f t="shared" si="565"/>
        <v>0</v>
      </c>
      <c r="N1450">
        <f t="shared" si="566"/>
        <v>0</v>
      </c>
      <c r="O1450">
        <f>IF($B$14,_xlfn.IFNA(INDEX(תמותה!$A$1:$E$121,MATCH(F1450,תמותה!$A$1:A$121,0),IF($B$9="זכר",2,4)),1),0)</f>
        <v>0</v>
      </c>
      <c r="P1450">
        <f>IF($B$14,_xlfn.IFNA(INDEX('שיפור תמותה'!$A$1:$E$8743,MATCH(F1450&amp;G1450,'שיפור תמותה'!$C$1:$C$8743,0),IF($B$9="זכר",4,5)),1),0)</f>
        <v>0</v>
      </c>
      <c r="Q1450">
        <f>IF($B$14,_xlfn.IFNA(INDEX('שיפור תמותה'!$A$1:$E$8743,MATCH(F1450&amp;G1450-1,'שיפור תמותה'!$C$1:$C$8743,0),IF($B$9="זכר",4,5)),1),0)</f>
        <v>0</v>
      </c>
      <c r="R1450">
        <f t="shared" si="553"/>
        <v>0</v>
      </c>
      <c r="S1450">
        <f t="shared" si="554"/>
        <v>0</v>
      </c>
      <c r="T1450">
        <f t="shared" si="567"/>
        <v>0</v>
      </c>
      <c r="U1450">
        <f t="shared" si="555"/>
        <v>0</v>
      </c>
      <c r="V1450">
        <f t="shared" si="556"/>
        <v>0</v>
      </c>
      <c r="W1450">
        <f t="shared" si="568"/>
        <v>0</v>
      </c>
      <c r="X1450">
        <f>IF($B$15,_xlfn.IFNA(INDEX(תמותה!$A$1:$E$121,MATCH(U1450,תמותה!$A$1:A$121,0),IF($B$11="זכר",2,4)),1),0)</f>
        <v>0</v>
      </c>
      <c r="Y1450">
        <f>IF($B$15,_xlfn.IFNA(INDEX('שיפור תמותה'!$A$1:$E$8743,MATCH(U1450&amp;V1450,'שיפור תמותה'!$C$1:$C$8743,0),IF($B$11="זכר",4,5)),1),0)</f>
        <v>0</v>
      </c>
      <c r="Z1450">
        <f>IF($B$15,_xlfn.IFNA(INDEX('שיפור תמותה'!$A$1:$E$8743,MATCH(U1450&amp;V1450-1,'שיפור תמותה'!$C$1:$C$8743,0),IF($B$11="זכר",4,5)),1),0)</f>
        <v>0</v>
      </c>
      <c r="AA1450">
        <f t="shared" si="557"/>
        <v>0</v>
      </c>
      <c r="AB1450">
        <f t="shared" si="569"/>
        <v>0</v>
      </c>
      <c r="AC1450">
        <f>IF($B$15,_xlfn.IFNA(INDEX(תמותה!$A$1:$E$121,MATCH(U1450,תמותה!$A$1:A$121,0),IF($B$11="זכר",3,5)),1),0)</f>
        <v>0</v>
      </c>
      <c r="AD1450">
        <f t="shared" si="558"/>
        <v>0</v>
      </c>
      <c r="AE1450">
        <f t="shared" si="559"/>
        <v>0</v>
      </c>
      <c r="AF1450">
        <f t="shared" si="570"/>
        <v>0</v>
      </c>
      <c r="AG1450">
        <f t="shared" si="571"/>
        <v>0</v>
      </c>
      <c r="AH1450">
        <f t="shared" si="572"/>
        <v>0</v>
      </c>
      <c r="AI1450">
        <f t="shared" si="573"/>
        <v>0</v>
      </c>
      <c r="AJ1450">
        <f t="shared" si="574"/>
        <v>0</v>
      </c>
    </row>
    <row r="1451" spans="5:36" x14ac:dyDescent="0.2">
      <c r="E1451">
        <f t="shared" si="560"/>
        <v>0</v>
      </c>
      <c r="F1451">
        <f t="shared" si="550"/>
        <v>0</v>
      </c>
      <c r="G1451">
        <f t="shared" si="551"/>
        <v>0</v>
      </c>
      <c r="H1451">
        <f t="shared" si="552"/>
        <v>0</v>
      </c>
      <c r="I1451">
        <f t="shared" si="561"/>
        <v>0</v>
      </c>
      <c r="J1451">
        <f t="shared" si="562"/>
        <v>0</v>
      </c>
      <c r="K1451">
        <f t="shared" si="563"/>
        <v>0</v>
      </c>
      <c r="L1451">
        <f t="shared" si="564"/>
        <v>0</v>
      </c>
      <c r="M1451">
        <f t="shared" si="565"/>
        <v>0</v>
      </c>
      <c r="N1451">
        <f t="shared" si="566"/>
        <v>0</v>
      </c>
      <c r="O1451">
        <f>IF($B$14,_xlfn.IFNA(INDEX(תמותה!$A$1:$E$121,MATCH(F1451,תמותה!$A$1:A$121,0),IF($B$9="זכר",2,4)),1),0)</f>
        <v>0</v>
      </c>
      <c r="P1451">
        <f>IF($B$14,_xlfn.IFNA(INDEX('שיפור תמותה'!$A$1:$E$8743,MATCH(F1451&amp;G1451,'שיפור תמותה'!$C$1:$C$8743,0),IF($B$9="זכר",4,5)),1),0)</f>
        <v>0</v>
      </c>
      <c r="Q1451">
        <f>IF($B$14,_xlfn.IFNA(INDEX('שיפור תמותה'!$A$1:$E$8743,MATCH(F1451&amp;G1451-1,'שיפור תמותה'!$C$1:$C$8743,0),IF($B$9="זכר",4,5)),1),0)</f>
        <v>0</v>
      </c>
      <c r="R1451">
        <f t="shared" si="553"/>
        <v>0</v>
      </c>
      <c r="S1451">
        <f t="shared" si="554"/>
        <v>0</v>
      </c>
      <c r="T1451">
        <f t="shared" si="567"/>
        <v>0</v>
      </c>
      <c r="U1451">
        <f t="shared" si="555"/>
        <v>0</v>
      </c>
      <c r="V1451">
        <f t="shared" si="556"/>
        <v>0</v>
      </c>
      <c r="W1451">
        <f t="shared" si="568"/>
        <v>0</v>
      </c>
      <c r="X1451">
        <f>IF($B$15,_xlfn.IFNA(INDEX(תמותה!$A$1:$E$121,MATCH(U1451,תמותה!$A$1:A$121,0),IF($B$11="זכר",2,4)),1),0)</f>
        <v>0</v>
      </c>
      <c r="Y1451">
        <f>IF($B$15,_xlfn.IFNA(INDEX('שיפור תמותה'!$A$1:$E$8743,MATCH(U1451&amp;V1451,'שיפור תמותה'!$C$1:$C$8743,0),IF($B$11="זכר",4,5)),1),0)</f>
        <v>0</v>
      </c>
      <c r="Z1451">
        <f>IF($B$15,_xlfn.IFNA(INDEX('שיפור תמותה'!$A$1:$E$8743,MATCH(U1451&amp;V1451-1,'שיפור תמותה'!$C$1:$C$8743,0),IF($B$11="זכר",4,5)),1),0)</f>
        <v>0</v>
      </c>
      <c r="AA1451">
        <f t="shared" si="557"/>
        <v>0</v>
      </c>
      <c r="AB1451">
        <f t="shared" si="569"/>
        <v>0</v>
      </c>
      <c r="AC1451">
        <f>IF($B$15,_xlfn.IFNA(INDEX(תמותה!$A$1:$E$121,MATCH(U1451,תמותה!$A$1:A$121,0),IF($B$11="זכר",3,5)),1),0)</f>
        <v>0</v>
      </c>
      <c r="AD1451">
        <f t="shared" si="558"/>
        <v>0</v>
      </c>
      <c r="AE1451">
        <f t="shared" si="559"/>
        <v>0</v>
      </c>
      <c r="AF1451">
        <f t="shared" si="570"/>
        <v>0</v>
      </c>
      <c r="AG1451">
        <f t="shared" si="571"/>
        <v>0</v>
      </c>
      <c r="AH1451">
        <f t="shared" si="572"/>
        <v>0</v>
      </c>
      <c r="AI1451">
        <f t="shared" si="573"/>
        <v>0</v>
      </c>
      <c r="AJ1451">
        <f t="shared" si="574"/>
        <v>0</v>
      </c>
    </row>
    <row r="1452" spans="5:36" x14ac:dyDescent="0.2">
      <c r="E1452">
        <f t="shared" si="560"/>
        <v>0</v>
      </c>
      <c r="F1452">
        <f t="shared" si="550"/>
        <v>0</v>
      </c>
      <c r="G1452">
        <f t="shared" si="551"/>
        <v>0</v>
      </c>
      <c r="H1452">
        <f t="shared" si="552"/>
        <v>0</v>
      </c>
      <c r="I1452">
        <f t="shared" si="561"/>
        <v>0</v>
      </c>
      <c r="J1452">
        <f t="shared" si="562"/>
        <v>0</v>
      </c>
      <c r="K1452">
        <f t="shared" si="563"/>
        <v>0</v>
      </c>
      <c r="L1452">
        <f t="shared" si="564"/>
        <v>0</v>
      </c>
      <c r="M1452">
        <f t="shared" si="565"/>
        <v>0</v>
      </c>
      <c r="N1452">
        <f t="shared" si="566"/>
        <v>0</v>
      </c>
      <c r="O1452">
        <f>IF($B$14,_xlfn.IFNA(INDEX(תמותה!$A$1:$E$121,MATCH(F1452,תמותה!$A$1:A$121,0),IF($B$9="זכר",2,4)),1),0)</f>
        <v>0</v>
      </c>
      <c r="P1452">
        <f>IF($B$14,_xlfn.IFNA(INDEX('שיפור תמותה'!$A$1:$E$8743,MATCH(F1452&amp;G1452,'שיפור תמותה'!$C$1:$C$8743,0),IF($B$9="זכר",4,5)),1),0)</f>
        <v>0</v>
      </c>
      <c r="Q1452">
        <f>IF($B$14,_xlfn.IFNA(INDEX('שיפור תמותה'!$A$1:$E$8743,MATCH(F1452&amp;G1452-1,'שיפור תמותה'!$C$1:$C$8743,0),IF($B$9="זכר",4,5)),1),0)</f>
        <v>0</v>
      </c>
      <c r="R1452">
        <f t="shared" si="553"/>
        <v>0</v>
      </c>
      <c r="S1452">
        <f t="shared" si="554"/>
        <v>0</v>
      </c>
      <c r="T1452">
        <f t="shared" si="567"/>
        <v>0</v>
      </c>
      <c r="U1452">
        <f t="shared" si="555"/>
        <v>0</v>
      </c>
      <c r="V1452">
        <f t="shared" si="556"/>
        <v>0</v>
      </c>
      <c r="W1452">
        <f t="shared" si="568"/>
        <v>0</v>
      </c>
      <c r="X1452">
        <f>IF($B$15,_xlfn.IFNA(INDEX(תמותה!$A$1:$E$121,MATCH(U1452,תמותה!$A$1:A$121,0),IF($B$11="זכר",2,4)),1),0)</f>
        <v>0</v>
      </c>
      <c r="Y1452">
        <f>IF($B$15,_xlfn.IFNA(INDEX('שיפור תמותה'!$A$1:$E$8743,MATCH(U1452&amp;V1452,'שיפור תמותה'!$C$1:$C$8743,0),IF($B$11="זכר",4,5)),1),0)</f>
        <v>0</v>
      </c>
      <c r="Z1452">
        <f>IF($B$15,_xlfn.IFNA(INDEX('שיפור תמותה'!$A$1:$E$8743,MATCH(U1452&amp;V1452-1,'שיפור תמותה'!$C$1:$C$8743,0),IF($B$11="זכר",4,5)),1),0)</f>
        <v>0</v>
      </c>
      <c r="AA1452">
        <f t="shared" si="557"/>
        <v>0</v>
      </c>
      <c r="AB1452">
        <f t="shared" si="569"/>
        <v>0</v>
      </c>
      <c r="AC1452">
        <f>IF($B$15,_xlfn.IFNA(INDEX(תמותה!$A$1:$E$121,MATCH(U1452,תמותה!$A$1:A$121,0),IF($B$11="זכר",3,5)),1),0)</f>
        <v>0</v>
      </c>
      <c r="AD1452">
        <f t="shared" si="558"/>
        <v>0</v>
      </c>
      <c r="AE1452">
        <f t="shared" si="559"/>
        <v>0</v>
      </c>
      <c r="AF1452">
        <f t="shared" si="570"/>
        <v>0</v>
      </c>
      <c r="AG1452">
        <f t="shared" si="571"/>
        <v>0</v>
      </c>
      <c r="AH1452">
        <f t="shared" si="572"/>
        <v>0</v>
      </c>
      <c r="AI1452">
        <f t="shared" si="573"/>
        <v>0</v>
      </c>
      <c r="AJ1452">
        <f t="shared" si="574"/>
        <v>0</v>
      </c>
    </row>
    <row r="1453" spans="5:36" x14ac:dyDescent="0.2">
      <c r="E1453">
        <f t="shared" si="560"/>
        <v>0</v>
      </c>
      <c r="F1453">
        <f t="shared" si="550"/>
        <v>0</v>
      </c>
      <c r="G1453">
        <f t="shared" si="551"/>
        <v>0</v>
      </c>
      <c r="H1453">
        <f t="shared" si="552"/>
        <v>0</v>
      </c>
      <c r="I1453">
        <f t="shared" si="561"/>
        <v>0</v>
      </c>
      <c r="J1453">
        <f t="shared" si="562"/>
        <v>0</v>
      </c>
      <c r="K1453">
        <f t="shared" si="563"/>
        <v>0</v>
      </c>
      <c r="L1453">
        <f t="shared" si="564"/>
        <v>0</v>
      </c>
      <c r="M1453">
        <f t="shared" si="565"/>
        <v>0</v>
      </c>
      <c r="N1453">
        <f t="shared" si="566"/>
        <v>0</v>
      </c>
      <c r="O1453">
        <f>IF($B$14,_xlfn.IFNA(INDEX(תמותה!$A$1:$E$121,MATCH(F1453,תמותה!$A$1:A$121,0),IF($B$9="זכר",2,4)),1),0)</f>
        <v>0</v>
      </c>
      <c r="P1453">
        <f>IF($B$14,_xlfn.IFNA(INDEX('שיפור תמותה'!$A$1:$E$8743,MATCH(F1453&amp;G1453,'שיפור תמותה'!$C$1:$C$8743,0),IF($B$9="זכר",4,5)),1),0)</f>
        <v>0</v>
      </c>
      <c r="Q1453">
        <f>IF($B$14,_xlfn.IFNA(INDEX('שיפור תמותה'!$A$1:$E$8743,MATCH(F1453&amp;G1453-1,'שיפור תמותה'!$C$1:$C$8743,0),IF($B$9="זכר",4,5)),1),0)</f>
        <v>0</v>
      </c>
      <c r="R1453">
        <f t="shared" si="553"/>
        <v>0</v>
      </c>
      <c r="S1453">
        <f t="shared" si="554"/>
        <v>0</v>
      </c>
      <c r="T1453">
        <f t="shared" si="567"/>
        <v>0</v>
      </c>
      <c r="U1453">
        <f t="shared" si="555"/>
        <v>0</v>
      </c>
      <c r="V1453">
        <f t="shared" si="556"/>
        <v>0</v>
      </c>
      <c r="W1453">
        <f t="shared" si="568"/>
        <v>0</v>
      </c>
      <c r="X1453">
        <f>IF($B$15,_xlfn.IFNA(INDEX(תמותה!$A$1:$E$121,MATCH(U1453,תמותה!$A$1:A$121,0),IF($B$11="זכר",2,4)),1),0)</f>
        <v>0</v>
      </c>
      <c r="Y1453">
        <f>IF($B$15,_xlfn.IFNA(INDEX('שיפור תמותה'!$A$1:$E$8743,MATCH(U1453&amp;V1453,'שיפור תמותה'!$C$1:$C$8743,0),IF($B$11="זכר",4,5)),1),0)</f>
        <v>0</v>
      </c>
      <c r="Z1453">
        <f>IF($B$15,_xlfn.IFNA(INDEX('שיפור תמותה'!$A$1:$E$8743,MATCH(U1453&amp;V1453-1,'שיפור תמותה'!$C$1:$C$8743,0),IF($B$11="זכר",4,5)),1),0)</f>
        <v>0</v>
      </c>
      <c r="AA1453">
        <f t="shared" si="557"/>
        <v>0</v>
      </c>
      <c r="AB1453">
        <f t="shared" si="569"/>
        <v>0</v>
      </c>
      <c r="AC1453">
        <f>IF($B$15,_xlfn.IFNA(INDEX(תמותה!$A$1:$E$121,MATCH(U1453,תמותה!$A$1:A$121,0),IF($B$11="זכר",3,5)),1),0)</f>
        <v>0</v>
      </c>
      <c r="AD1453">
        <f t="shared" si="558"/>
        <v>0</v>
      </c>
      <c r="AE1453">
        <f t="shared" si="559"/>
        <v>0</v>
      </c>
      <c r="AF1453">
        <f t="shared" si="570"/>
        <v>0</v>
      </c>
      <c r="AG1453">
        <f t="shared" si="571"/>
        <v>0</v>
      </c>
      <c r="AH1453">
        <f t="shared" si="572"/>
        <v>0</v>
      </c>
      <c r="AI1453">
        <f t="shared" si="573"/>
        <v>0</v>
      </c>
      <c r="AJ1453">
        <f t="shared" si="574"/>
        <v>0</v>
      </c>
    </row>
    <row r="1454" spans="5:36" x14ac:dyDescent="0.2">
      <c r="E1454">
        <f t="shared" si="560"/>
        <v>0</v>
      </c>
      <c r="F1454">
        <f t="shared" si="550"/>
        <v>0</v>
      </c>
      <c r="G1454">
        <f t="shared" si="551"/>
        <v>0</v>
      </c>
      <c r="H1454">
        <f t="shared" si="552"/>
        <v>0</v>
      </c>
      <c r="I1454">
        <f t="shared" si="561"/>
        <v>0</v>
      </c>
      <c r="J1454">
        <f t="shared" si="562"/>
        <v>0</v>
      </c>
      <c r="K1454">
        <f t="shared" si="563"/>
        <v>0</v>
      </c>
      <c r="L1454">
        <f t="shared" si="564"/>
        <v>0</v>
      </c>
      <c r="M1454">
        <f t="shared" si="565"/>
        <v>0</v>
      </c>
      <c r="N1454">
        <f t="shared" si="566"/>
        <v>0</v>
      </c>
      <c r="O1454">
        <f>IF($B$14,_xlfn.IFNA(INDEX(תמותה!$A$1:$E$121,MATCH(F1454,תמותה!$A$1:A$121,0),IF($B$9="זכר",2,4)),1),0)</f>
        <v>0</v>
      </c>
      <c r="P1454">
        <f>IF($B$14,_xlfn.IFNA(INDEX('שיפור תמותה'!$A$1:$E$8743,MATCH(F1454&amp;G1454,'שיפור תמותה'!$C$1:$C$8743,0),IF($B$9="זכר",4,5)),1),0)</f>
        <v>0</v>
      </c>
      <c r="Q1454">
        <f>IF($B$14,_xlfn.IFNA(INDEX('שיפור תמותה'!$A$1:$E$8743,MATCH(F1454&amp;G1454-1,'שיפור תמותה'!$C$1:$C$8743,0),IF($B$9="זכר",4,5)),1),0)</f>
        <v>0</v>
      </c>
      <c r="R1454">
        <f t="shared" si="553"/>
        <v>0</v>
      </c>
      <c r="S1454">
        <f t="shared" si="554"/>
        <v>0</v>
      </c>
      <c r="T1454">
        <f t="shared" si="567"/>
        <v>0</v>
      </c>
      <c r="U1454">
        <f t="shared" si="555"/>
        <v>0</v>
      </c>
      <c r="V1454">
        <f t="shared" si="556"/>
        <v>0</v>
      </c>
      <c r="W1454">
        <f t="shared" si="568"/>
        <v>0</v>
      </c>
      <c r="X1454">
        <f>IF($B$15,_xlfn.IFNA(INDEX(תמותה!$A$1:$E$121,MATCH(U1454,תמותה!$A$1:A$121,0),IF($B$11="זכר",2,4)),1),0)</f>
        <v>0</v>
      </c>
      <c r="Y1454">
        <f>IF($B$15,_xlfn.IFNA(INDEX('שיפור תמותה'!$A$1:$E$8743,MATCH(U1454&amp;V1454,'שיפור תמותה'!$C$1:$C$8743,0),IF($B$11="זכר",4,5)),1),0)</f>
        <v>0</v>
      </c>
      <c r="Z1454">
        <f>IF($B$15,_xlfn.IFNA(INDEX('שיפור תמותה'!$A$1:$E$8743,MATCH(U1454&amp;V1454-1,'שיפור תמותה'!$C$1:$C$8743,0),IF($B$11="זכר",4,5)),1),0)</f>
        <v>0</v>
      </c>
      <c r="AA1454">
        <f t="shared" si="557"/>
        <v>0</v>
      </c>
      <c r="AB1454">
        <f t="shared" si="569"/>
        <v>0</v>
      </c>
      <c r="AC1454">
        <f>IF($B$15,_xlfn.IFNA(INDEX(תמותה!$A$1:$E$121,MATCH(U1454,תמותה!$A$1:A$121,0),IF($B$11="זכר",3,5)),1),0)</f>
        <v>0</v>
      </c>
      <c r="AD1454">
        <f t="shared" si="558"/>
        <v>0</v>
      </c>
      <c r="AE1454">
        <f t="shared" si="559"/>
        <v>0</v>
      </c>
      <c r="AF1454">
        <f t="shared" si="570"/>
        <v>0</v>
      </c>
      <c r="AG1454">
        <f t="shared" si="571"/>
        <v>0</v>
      </c>
      <c r="AH1454">
        <f t="shared" si="572"/>
        <v>0</v>
      </c>
      <c r="AI1454">
        <f t="shared" si="573"/>
        <v>0</v>
      </c>
      <c r="AJ1454">
        <f t="shared" si="574"/>
        <v>0</v>
      </c>
    </row>
    <row r="1455" spans="5:36" x14ac:dyDescent="0.2">
      <c r="E1455">
        <f t="shared" si="560"/>
        <v>0</v>
      </c>
      <c r="F1455">
        <f t="shared" si="550"/>
        <v>0</v>
      </c>
      <c r="G1455">
        <f t="shared" si="551"/>
        <v>0</v>
      </c>
      <c r="H1455">
        <f t="shared" si="552"/>
        <v>0</v>
      </c>
      <c r="I1455">
        <f t="shared" si="561"/>
        <v>0</v>
      </c>
      <c r="J1455">
        <f t="shared" si="562"/>
        <v>0</v>
      </c>
      <c r="K1455">
        <f t="shared" si="563"/>
        <v>0</v>
      </c>
      <c r="L1455">
        <f t="shared" si="564"/>
        <v>0</v>
      </c>
      <c r="M1455">
        <f t="shared" si="565"/>
        <v>0</v>
      </c>
      <c r="N1455">
        <f t="shared" si="566"/>
        <v>0</v>
      </c>
      <c r="O1455">
        <f>IF($B$14,_xlfn.IFNA(INDEX(תמותה!$A$1:$E$121,MATCH(F1455,תמותה!$A$1:A$121,0),IF($B$9="זכר",2,4)),1),0)</f>
        <v>0</v>
      </c>
      <c r="P1455">
        <f>IF($B$14,_xlfn.IFNA(INDEX('שיפור תמותה'!$A$1:$E$8743,MATCH(F1455&amp;G1455,'שיפור תמותה'!$C$1:$C$8743,0),IF($B$9="זכר",4,5)),1),0)</f>
        <v>0</v>
      </c>
      <c r="Q1455">
        <f>IF($B$14,_xlfn.IFNA(INDEX('שיפור תמותה'!$A$1:$E$8743,MATCH(F1455&amp;G1455-1,'שיפור תמותה'!$C$1:$C$8743,0),IF($B$9="זכר",4,5)),1),0)</f>
        <v>0</v>
      </c>
      <c r="R1455">
        <f t="shared" si="553"/>
        <v>0</v>
      </c>
      <c r="S1455">
        <f t="shared" si="554"/>
        <v>0</v>
      </c>
      <c r="T1455">
        <f t="shared" si="567"/>
        <v>0</v>
      </c>
      <c r="U1455">
        <f t="shared" si="555"/>
        <v>0</v>
      </c>
      <c r="V1455">
        <f t="shared" si="556"/>
        <v>0</v>
      </c>
      <c r="W1455">
        <f t="shared" si="568"/>
        <v>0</v>
      </c>
      <c r="X1455">
        <f>IF($B$15,_xlfn.IFNA(INDEX(תמותה!$A$1:$E$121,MATCH(U1455,תמותה!$A$1:A$121,0),IF($B$11="זכר",2,4)),1),0)</f>
        <v>0</v>
      </c>
      <c r="Y1455">
        <f>IF($B$15,_xlfn.IFNA(INDEX('שיפור תמותה'!$A$1:$E$8743,MATCH(U1455&amp;V1455,'שיפור תמותה'!$C$1:$C$8743,0),IF($B$11="זכר",4,5)),1),0)</f>
        <v>0</v>
      </c>
      <c r="Z1455">
        <f>IF($B$15,_xlfn.IFNA(INDEX('שיפור תמותה'!$A$1:$E$8743,MATCH(U1455&amp;V1455-1,'שיפור תמותה'!$C$1:$C$8743,0),IF($B$11="זכר",4,5)),1),0)</f>
        <v>0</v>
      </c>
      <c r="AA1455">
        <f t="shared" si="557"/>
        <v>0</v>
      </c>
      <c r="AB1455">
        <f t="shared" si="569"/>
        <v>0</v>
      </c>
      <c r="AC1455">
        <f>IF($B$15,_xlfn.IFNA(INDEX(תמותה!$A$1:$E$121,MATCH(U1455,תמותה!$A$1:A$121,0),IF($B$11="זכר",3,5)),1),0)</f>
        <v>0</v>
      </c>
      <c r="AD1455">
        <f t="shared" si="558"/>
        <v>0</v>
      </c>
      <c r="AE1455">
        <f t="shared" si="559"/>
        <v>0</v>
      </c>
      <c r="AF1455">
        <f t="shared" si="570"/>
        <v>0</v>
      </c>
      <c r="AG1455">
        <f t="shared" si="571"/>
        <v>0</v>
      </c>
      <c r="AH1455">
        <f t="shared" si="572"/>
        <v>0</v>
      </c>
      <c r="AI1455">
        <f t="shared" si="573"/>
        <v>0</v>
      </c>
      <c r="AJ1455">
        <f t="shared" si="574"/>
        <v>0</v>
      </c>
    </row>
    <row r="1456" spans="5:36" x14ac:dyDescent="0.2">
      <c r="E1456">
        <f t="shared" si="560"/>
        <v>0</v>
      </c>
      <c r="F1456">
        <f t="shared" si="550"/>
        <v>0</v>
      </c>
      <c r="G1456">
        <f t="shared" si="551"/>
        <v>0</v>
      </c>
      <c r="H1456">
        <f t="shared" si="552"/>
        <v>0</v>
      </c>
      <c r="I1456">
        <f t="shared" si="561"/>
        <v>0</v>
      </c>
      <c r="J1456">
        <f t="shared" si="562"/>
        <v>0</v>
      </c>
      <c r="K1456">
        <f t="shared" si="563"/>
        <v>0</v>
      </c>
      <c r="L1456">
        <f t="shared" si="564"/>
        <v>0</v>
      </c>
      <c r="M1456">
        <f t="shared" si="565"/>
        <v>0</v>
      </c>
      <c r="N1456">
        <f t="shared" si="566"/>
        <v>0</v>
      </c>
      <c r="O1456">
        <f>IF($B$14,_xlfn.IFNA(INDEX(תמותה!$A$1:$E$121,MATCH(F1456,תמותה!$A$1:A$121,0),IF($B$9="זכר",2,4)),1),0)</f>
        <v>0</v>
      </c>
      <c r="P1456">
        <f>IF($B$14,_xlfn.IFNA(INDEX('שיפור תמותה'!$A$1:$E$8743,MATCH(F1456&amp;G1456,'שיפור תמותה'!$C$1:$C$8743,0),IF($B$9="זכר",4,5)),1),0)</f>
        <v>0</v>
      </c>
      <c r="Q1456">
        <f>IF($B$14,_xlfn.IFNA(INDEX('שיפור תמותה'!$A$1:$E$8743,MATCH(F1456&amp;G1456-1,'שיפור תמותה'!$C$1:$C$8743,0),IF($B$9="זכר",4,5)),1),0)</f>
        <v>0</v>
      </c>
      <c r="R1456">
        <f t="shared" si="553"/>
        <v>0</v>
      </c>
      <c r="S1456">
        <f t="shared" si="554"/>
        <v>0</v>
      </c>
      <c r="T1456">
        <f t="shared" si="567"/>
        <v>0</v>
      </c>
      <c r="U1456">
        <f t="shared" si="555"/>
        <v>0</v>
      </c>
      <c r="V1456">
        <f t="shared" si="556"/>
        <v>0</v>
      </c>
      <c r="W1456">
        <f t="shared" si="568"/>
        <v>0</v>
      </c>
      <c r="X1456">
        <f>IF($B$15,_xlfn.IFNA(INDEX(תמותה!$A$1:$E$121,MATCH(U1456,תמותה!$A$1:A$121,0),IF($B$11="זכר",2,4)),1),0)</f>
        <v>0</v>
      </c>
      <c r="Y1456">
        <f>IF($B$15,_xlfn.IFNA(INDEX('שיפור תמותה'!$A$1:$E$8743,MATCH(U1456&amp;V1456,'שיפור תמותה'!$C$1:$C$8743,0),IF($B$11="זכר",4,5)),1),0)</f>
        <v>0</v>
      </c>
      <c r="Z1456">
        <f>IF($B$15,_xlfn.IFNA(INDEX('שיפור תמותה'!$A$1:$E$8743,MATCH(U1456&amp;V1456-1,'שיפור תמותה'!$C$1:$C$8743,0),IF($B$11="זכר",4,5)),1),0)</f>
        <v>0</v>
      </c>
      <c r="AA1456">
        <f t="shared" si="557"/>
        <v>0</v>
      </c>
      <c r="AB1456">
        <f t="shared" si="569"/>
        <v>0</v>
      </c>
      <c r="AC1456">
        <f>IF($B$15,_xlfn.IFNA(INDEX(תמותה!$A$1:$E$121,MATCH(U1456,תמותה!$A$1:A$121,0),IF($B$11="זכר",3,5)),1),0)</f>
        <v>0</v>
      </c>
      <c r="AD1456">
        <f t="shared" si="558"/>
        <v>0</v>
      </c>
      <c r="AE1456">
        <f t="shared" si="559"/>
        <v>0</v>
      </c>
      <c r="AF1456">
        <f t="shared" si="570"/>
        <v>0</v>
      </c>
      <c r="AG1456">
        <f t="shared" si="571"/>
        <v>0</v>
      </c>
      <c r="AH1456">
        <f t="shared" si="572"/>
        <v>0</v>
      </c>
      <c r="AI1456">
        <f t="shared" si="573"/>
        <v>0</v>
      </c>
      <c r="AJ1456">
        <f t="shared" si="574"/>
        <v>0</v>
      </c>
    </row>
    <row r="1457" spans="5:36" x14ac:dyDescent="0.2">
      <c r="E1457">
        <f t="shared" si="560"/>
        <v>0</v>
      </c>
      <c r="F1457">
        <f t="shared" si="550"/>
        <v>0</v>
      </c>
      <c r="G1457">
        <f t="shared" si="551"/>
        <v>0</v>
      </c>
      <c r="H1457">
        <f t="shared" si="552"/>
        <v>0</v>
      </c>
      <c r="I1457">
        <f t="shared" si="561"/>
        <v>0</v>
      </c>
      <c r="J1457">
        <f t="shared" si="562"/>
        <v>0</v>
      </c>
      <c r="K1457">
        <f t="shared" si="563"/>
        <v>0</v>
      </c>
      <c r="L1457">
        <f t="shared" si="564"/>
        <v>0</v>
      </c>
      <c r="M1457">
        <f t="shared" si="565"/>
        <v>0</v>
      </c>
      <c r="N1457">
        <f t="shared" si="566"/>
        <v>0</v>
      </c>
      <c r="O1457">
        <f>IF($B$14,_xlfn.IFNA(INDEX(תמותה!$A$1:$E$121,MATCH(F1457,תמותה!$A$1:A$121,0),IF($B$9="זכר",2,4)),1),0)</f>
        <v>0</v>
      </c>
      <c r="P1457">
        <f>IF($B$14,_xlfn.IFNA(INDEX('שיפור תמותה'!$A$1:$E$8743,MATCH(F1457&amp;G1457,'שיפור תמותה'!$C$1:$C$8743,0),IF($B$9="זכר",4,5)),1),0)</f>
        <v>0</v>
      </c>
      <c r="Q1457">
        <f>IF($B$14,_xlfn.IFNA(INDEX('שיפור תמותה'!$A$1:$E$8743,MATCH(F1457&amp;G1457-1,'שיפור תמותה'!$C$1:$C$8743,0),IF($B$9="זכר",4,5)),1),0)</f>
        <v>0</v>
      </c>
      <c r="R1457">
        <f t="shared" si="553"/>
        <v>0</v>
      </c>
      <c r="S1457">
        <f t="shared" si="554"/>
        <v>0</v>
      </c>
      <c r="T1457">
        <f t="shared" si="567"/>
        <v>0</v>
      </c>
      <c r="U1457">
        <f t="shared" si="555"/>
        <v>0</v>
      </c>
      <c r="V1457">
        <f t="shared" si="556"/>
        <v>0</v>
      </c>
      <c r="W1457">
        <f t="shared" si="568"/>
        <v>0</v>
      </c>
      <c r="X1457">
        <f>IF($B$15,_xlfn.IFNA(INDEX(תמותה!$A$1:$E$121,MATCH(U1457,תמותה!$A$1:A$121,0),IF($B$11="זכר",2,4)),1),0)</f>
        <v>0</v>
      </c>
      <c r="Y1457">
        <f>IF($B$15,_xlfn.IFNA(INDEX('שיפור תמותה'!$A$1:$E$8743,MATCH(U1457&amp;V1457,'שיפור תמותה'!$C$1:$C$8743,0),IF($B$11="זכר",4,5)),1),0)</f>
        <v>0</v>
      </c>
      <c r="Z1457">
        <f>IF($B$15,_xlfn.IFNA(INDEX('שיפור תמותה'!$A$1:$E$8743,MATCH(U1457&amp;V1457-1,'שיפור תמותה'!$C$1:$C$8743,0),IF($B$11="זכר",4,5)),1),0)</f>
        <v>0</v>
      </c>
      <c r="AA1457">
        <f t="shared" si="557"/>
        <v>0</v>
      </c>
      <c r="AB1457">
        <f t="shared" si="569"/>
        <v>0</v>
      </c>
      <c r="AC1457">
        <f>IF($B$15,_xlfn.IFNA(INDEX(תמותה!$A$1:$E$121,MATCH(U1457,תמותה!$A$1:A$121,0),IF($B$11="זכר",3,5)),1),0)</f>
        <v>0</v>
      </c>
      <c r="AD1457">
        <f t="shared" si="558"/>
        <v>0</v>
      </c>
      <c r="AE1457">
        <f t="shared" si="559"/>
        <v>0</v>
      </c>
      <c r="AF1457">
        <f t="shared" si="570"/>
        <v>0</v>
      </c>
      <c r="AG1457">
        <f t="shared" si="571"/>
        <v>0</v>
      </c>
      <c r="AH1457">
        <f t="shared" si="572"/>
        <v>0</v>
      </c>
      <c r="AI1457">
        <f t="shared" si="573"/>
        <v>0</v>
      </c>
      <c r="AJ1457">
        <f t="shared" si="574"/>
        <v>0</v>
      </c>
    </row>
    <row r="1458" spans="5:36" x14ac:dyDescent="0.2">
      <c r="E1458">
        <f t="shared" si="560"/>
        <v>0</v>
      </c>
      <c r="F1458">
        <f t="shared" si="550"/>
        <v>0</v>
      </c>
      <c r="G1458">
        <f t="shared" si="551"/>
        <v>0</v>
      </c>
      <c r="H1458">
        <f t="shared" si="552"/>
        <v>0</v>
      </c>
      <c r="I1458">
        <f t="shared" si="561"/>
        <v>0</v>
      </c>
      <c r="J1458">
        <f t="shared" si="562"/>
        <v>0</v>
      </c>
      <c r="K1458">
        <f t="shared" si="563"/>
        <v>0</v>
      </c>
      <c r="L1458">
        <f t="shared" si="564"/>
        <v>0</v>
      </c>
      <c r="M1458">
        <f t="shared" si="565"/>
        <v>0</v>
      </c>
      <c r="N1458">
        <f t="shared" si="566"/>
        <v>0</v>
      </c>
      <c r="O1458">
        <f>IF($B$14,_xlfn.IFNA(INDEX(תמותה!$A$1:$E$121,MATCH(F1458,תמותה!$A$1:A$121,0),IF($B$9="זכר",2,4)),1),0)</f>
        <v>0</v>
      </c>
      <c r="P1458">
        <f>IF($B$14,_xlfn.IFNA(INDEX('שיפור תמותה'!$A$1:$E$8743,MATCH(F1458&amp;G1458,'שיפור תמותה'!$C$1:$C$8743,0),IF($B$9="זכר",4,5)),1),0)</f>
        <v>0</v>
      </c>
      <c r="Q1458">
        <f>IF($B$14,_xlfn.IFNA(INDEX('שיפור תמותה'!$A$1:$E$8743,MATCH(F1458&amp;G1458-1,'שיפור תמותה'!$C$1:$C$8743,0),IF($B$9="זכר",4,5)),1),0)</f>
        <v>0</v>
      </c>
      <c r="R1458">
        <f t="shared" si="553"/>
        <v>0</v>
      </c>
      <c r="S1458">
        <f t="shared" si="554"/>
        <v>0</v>
      </c>
      <c r="T1458">
        <f t="shared" si="567"/>
        <v>0</v>
      </c>
      <c r="U1458">
        <f t="shared" si="555"/>
        <v>0</v>
      </c>
      <c r="V1458">
        <f t="shared" si="556"/>
        <v>0</v>
      </c>
      <c r="W1458">
        <f t="shared" si="568"/>
        <v>0</v>
      </c>
      <c r="X1458">
        <f>IF($B$15,_xlfn.IFNA(INDEX(תמותה!$A$1:$E$121,MATCH(U1458,תמותה!$A$1:A$121,0),IF($B$11="זכר",2,4)),1),0)</f>
        <v>0</v>
      </c>
      <c r="Y1458">
        <f>IF($B$15,_xlfn.IFNA(INDEX('שיפור תמותה'!$A$1:$E$8743,MATCH(U1458&amp;V1458,'שיפור תמותה'!$C$1:$C$8743,0),IF($B$11="זכר",4,5)),1),0)</f>
        <v>0</v>
      </c>
      <c r="Z1458">
        <f>IF($B$15,_xlfn.IFNA(INDEX('שיפור תמותה'!$A$1:$E$8743,MATCH(U1458&amp;V1458-1,'שיפור תמותה'!$C$1:$C$8743,0),IF($B$11="זכר",4,5)),1),0)</f>
        <v>0</v>
      </c>
      <c r="AA1458">
        <f t="shared" si="557"/>
        <v>0</v>
      </c>
      <c r="AB1458">
        <f t="shared" si="569"/>
        <v>0</v>
      </c>
      <c r="AC1458">
        <f>IF($B$15,_xlfn.IFNA(INDEX(תמותה!$A$1:$E$121,MATCH(U1458,תמותה!$A$1:A$121,0),IF($B$11="זכר",3,5)),1),0)</f>
        <v>0</v>
      </c>
      <c r="AD1458">
        <f t="shared" si="558"/>
        <v>0</v>
      </c>
      <c r="AE1458">
        <f t="shared" si="559"/>
        <v>0</v>
      </c>
      <c r="AF1458">
        <f t="shared" si="570"/>
        <v>0</v>
      </c>
      <c r="AG1458">
        <f t="shared" si="571"/>
        <v>0</v>
      </c>
      <c r="AH1458">
        <f t="shared" si="572"/>
        <v>0</v>
      </c>
      <c r="AI1458">
        <f t="shared" si="573"/>
        <v>0</v>
      </c>
      <c r="AJ1458">
        <f t="shared" si="574"/>
        <v>0</v>
      </c>
    </row>
    <row r="1459" spans="5:36" x14ac:dyDescent="0.2">
      <c r="E1459">
        <f t="shared" si="560"/>
        <v>0</v>
      </c>
      <c r="F1459">
        <f t="shared" si="550"/>
        <v>0</v>
      </c>
      <c r="G1459">
        <f t="shared" si="551"/>
        <v>0</v>
      </c>
      <c r="H1459">
        <f t="shared" si="552"/>
        <v>0</v>
      </c>
      <c r="I1459">
        <f t="shared" si="561"/>
        <v>0</v>
      </c>
      <c r="J1459">
        <f t="shared" si="562"/>
        <v>0</v>
      </c>
      <c r="K1459">
        <f t="shared" si="563"/>
        <v>0</v>
      </c>
      <c r="L1459">
        <f t="shared" si="564"/>
        <v>0</v>
      </c>
      <c r="M1459">
        <f t="shared" si="565"/>
        <v>0</v>
      </c>
      <c r="N1459">
        <f t="shared" si="566"/>
        <v>0</v>
      </c>
      <c r="O1459">
        <f>IF($B$14,_xlfn.IFNA(INDEX(תמותה!$A$1:$E$121,MATCH(F1459,תמותה!$A$1:A$121,0),IF($B$9="זכר",2,4)),1),0)</f>
        <v>0</v>
      </c>
      <c r="P1459">
        <f>IF($B$14,_xlfn.IFNA(INDEX('שיפור תמותה'!$A$1:$E$8743,MATCH(F1459&amp;G1459,'שיפור תמותה'!$C$1:$C$8743,0),IF($B$9="זכר",4,5)),1),0)</f>
        <v>0</v>
      </c>
      <c r="Q1459">
        <f>IF($B$14,_xlfn.IFNA(INDEX('שיפור תמותה'!$A$1:$E$8743,MATCH(F1459&amp;G1459-1,'שיפור תמותה'!$C$1:$C$8743,0),IF($B$9="זכר",4,5)),1),0)</f>
        <v>0</v>
      </c>
      <c r="R1459">
        <f t="shared" si="553"/>
        <v>0</v>
      </c>
      <c r="S1459">
        <f t="shared" si="554"/>
        <v>0</v>
      </c>
      <c r="T1459">
        <f t="shared" si="567"/>
        <v>0</v>
      </c>
      <c r="U1459">
        <f t="shared" si="555"/>
        <v>0</v>
      </c>
      <c r="V1459">
        <f t="shared" si="556"/>
        <v>0</v>
      </c>
      <c r="W1459">
        <f t="shared" si="568"/>
        <v>0</v>
      </c>
      <c r="X1459">
        <f>IF($B$15,_xlfn.IFNA(INDEX(תמותה!$A$1:$E$121,MATCH(U1459,תמותה!$A$1:A$121,0),IF($B$11="זכר",2,4)),1),0)</f>
        <v>0</v>
      </c>
      <c r="Y1459">
        <f>IF($B$15,_xlfn.IFNA(INDEX('שיפור תמותה'!$A$1:$E$8743,MATCH(U1459&amp;V1459,'שיפור תמותה'!$C$1:$C$8743,0),IF($B$11="זכר",4,5)),1),0)</f>
        <v>0</v>
      </c>
      <c r="Z1459">
        <f>IF($B$15,_xlfn.IFNA(INDEX('שיפור תמותה'!$A$1:$E$8743,MATCH(U1459&amp;V1459-1,'שיפור תמותה'!$C$1:$C$8743,0),IF($B$11="זכר",4,5)),1),0)</f>
        <v>0</v>
      </c>
      <c r="AA1459">
        <f t="shared" si="557"/>
        <v>0</v>
      </c>
      <c r="AB1459">
        <f t="shared" si="569"/>
        <v>0</v>
      </c>
      <c r="AC1459">
        <f>IF($B$15,_xlfn.IFNA(INDEX(תמותה!$A$1:$E$121,MATCH(U1459,תמותה!$A$1:A$121,0),IF($B$11="זכר",3,5)),1),0)</f>
        <v>0</v>
      </c>
      <c r="AD1459">
        <f t="shared" si="558"/>
        <v>0</v>
      </c>
      <c r="AE1459">
        <f t="shared" si="559"/>
        <v>0</v>
      </c>
      <c r="AF1459">
        <f t="shared" si="570"/>
        <v>0</v>
      </c>
      <c r="AG1459">
        <f t="shared" si="571"/>
        <v>0</v>
      </c>
      <c r="AH1459">
        <f t="shared" si="572"/>
        <v>0</v>
      </c>
      <c r="AI1459">
        <f t="shared" si="573"/>
        <v>0</v>
      </c>
      <c r="AJ1459">
        <f t="shared" si="574"/>
        <v>0</v>
      </c>
    </row>
    <row r="1460" spans="5:36" x14ac:dyDescent="0.2">
      <c r="E1460">
        <f t="shared" si="560"/>
        <v>0</v>
      </c>
      <c r="F1460">
        <f t="shared" si="550"/>
        <v>0</v>
      </c>
      <c r="G1460">
        <f t="shared" si="551"/>
        <v>0</v>
      </c>
      <c r="H1460">
        <f t="shared" si="552"/>
        <v>0</v>
      </c>
      <c r="I1460">
        <f t="shared" si="561"/>
        <v>0</v>
      </c>
      <c r="J1460">
        <f t="shared" si="562"/>
        <v>0</v>
      </c>
      <c r="K1460">
        <f t="shared" si="563"/>
        <v>0</v>
      </c>
      <c r="L1460">
        <f t="shared" si="564"/>
        <v>0</v>
      </c>
      <c r="M1460">
        <f t="shared" si="565"/>
        <v>0</v>
      </c>
      <c r="N1460">
        <f t="shared" si="566"/>
        <v>0</v>
      </c>
      <c r="O1460">
        <f>IF($B$14,_xlfn.IFNA(INDEX(תמותה!$A$1:$E$121,MATCH(F1460,תמותה!$A$1:A$121,0),IF($B$9="זכר",2,4)),1),0)</f>
        <v>0</v>
      </c>
      <c r="P1460">
        <f>IF($B$14,_xlfn.IFNA(INDEX('שיפור תמותה'!$A$1:$E$8743,MATCH(F1460&amp;G1460,'שיפור תמותה'!$C$1:$C$8743,0),IF($B$9="זכר",4,5)),1),0)</f>
        <v>0</v>
      </c>
      <c r="Q1460">
        <f>IF($B$14,_xlfn.IFNA(INDEX('שיפור תמותה'!$A$1:$E$8743,MATCH(F1460&amp;G1460-1,'שיפור תמותה'!$C$1:$C$8743,0),IF($B$9="זכר",4,5)),1),0)</f>
        <v>0</v>
      </c>
      <c r="R1460">
        <f t="shared" si="553"/>
        <v>0</v>
      </c>
      <c r="S1460">
        <f t="shared" si="554"/>
        <v>0</v>
      </c>
      <c r="T1460">
        <f t="shared" si="567"/>
        <v>0</v>
      </c>
      <c r="U1460">
        <f t="shared" si="555"/>
        <v>0</v>
      </c>
      <c r="V1460">
        <f t="shared" si="556"/>
        <v>0</v>
      </c>
      <c r="W1460">
        <f t="shared" si="568"/>
        <v>0</v>
      </c>
      <c r="X1460">
        <f>IF($B$15,_xlfn.IFNA(INDEX(תמותה!$A$1:$E$121,MATCH(U1460,תמותה!$A$1:A$121,0),IF($B$11="זכר",2,4)),1),0)</f>
        <v>0</v>
      </c>
      <c r="Y1460">
        <f>IF($B$15,_xlfn.IFNA(INDEX('שיפור תמותה'!$A$1:$E$8743,MATCH(U1460&amp;V1460,'שיפור תמותה'!$C$1:$C$8743,0),IF($B$11="זכר",4,5)),1),0)</f>
        <v>0</v>
      </c>
      <c r="Z1460">
        <f>IF($B$15,_xlfn.IFNA(INDEX('שיפור תמותה'!$A$1:$E$8743,MATCH(U1460&amp;V1460-1,'שיפור תמותה'!$C$1:$C$8743,0),IF($B$11="זכר",4,5)),1),0)</f>
        <v>0</v>
      </c>
      <c r="AA1460">
        <f t="shared" si="557"/>
        <v>0</v>
      </c>
      <c r="AB1460">
        <f t="shared" si="569"/>
        <v>0</v>
      </c>
      <c r="AC1460">
        <f>IF($B$15,_xlfn.IFNA(INDEX(תמותה!$A$1:$E$121,MATCH(U1460,תמותה!$A$1:A$121,0),IF($B$11="זכר",3,5)),1),0)</f>
        <v>0</v>
      </c>
      <c r="AD1460">
        <f t="shared" si="558"/>
        <v>0</v>
      </c>
      <c r="AE1460">
        <f t="shared" si="559"/>
        <v>0</v>
      </c>
      <c r="AF1460">
        <f t="shared" si="570"/>
        <v>0</v>
      </c>
      <c r="AG1460">
        <f t="shared" si="571"/>
        <v>0</v>
      </c>
      <c r="AH1460">
        <f t="shared" si="572"/>
        <v>0</v>
      </c>
      <c r="AI1460">
        <f t="shared" si="573"/>
        <v>0</v>
      </c>
      <c r="AJ1460">
        <f t="shared" si="574"/>
        <v>0</v>
      </c>
    </row>
    <row r="1461" spans="5:36" x14ac:dyDescent="0.2">
      <c r="E1461">
        <f t="shared" si="560"/>
        <v>0</v>
      </c>
      <c r="F1461">
        <f t="shared" si="550"/>
        <v>0</v>
      </c>
      <c r="G1461">
        <f t="shared" si="551"/>
        <v>0</v>
      </c>
      <c r="H1461">
        <f t="shared" si="552"/>
        <v>0</v>
      </c>
      <c r="I1461">
        <f t="shared" si="561"/>
        <v>0</v>
      </c>
      <c r="J1461">
        <f t="shared" si="562"/>
        <v>0</v>
      </c>
      <c r="K1461">
        <f t="shared" si="563"/>
        <v>0</v>
      </c>
      <c r="L1461">
        <f t="shared" si="564"/>
        <v>0</v>
      </c>
      <c r="M1461">
        <f t="shared" si="565"/>
        <v>0</v>
      </c>
      <c r="N1461">
        <f t="shared" si="566"/>
        <v>0</v>
      </c>
      <c r="O1461">
        <f>IF($B$14,_xlfn.IFNA(INDEX(תמותה!$A$1:$E$121,MATCH(F1461,תמותה!$A$1:A$121,0),IF($B$9="זכר",2,4)),1),0)</f>
        <v>0</v>
      </c>
      <c r="P1461">
        <f>IF($B$14,_xlfn.IFNA(INDEX('שיפור תמותה'!$A$1:$E$8743,MATCH(F1461&amp;G1461,'שיפור תמותה'!$C$1:$C$8743,0),IF($B$9="זכר",4,5)),1),0)</f>
        <v>0</v>
      </c>
      <c r="Q1461">
        <f>IF($B$14,_xlfn.IFNA(INDEX('שיפור תמותה'!$A$1:$E$8743,MATCH(F1461&amp;G1461-1,'שיפור תמותה'!$C$1:$C$8743,0),IF($B$9="זכר",4,5)),1),0)</f>
        <v>0</v>
      </c>
      <c r="R1461">
        <f t="shared" si="553"/>
        <v>0</v>
      </c>
      <c r="S1461">
        <f t="shared" si="554"/>
        <v>0</v>
      </c>
      <c r="T1461">
        <f t="shared" si="567"/>
        <v>0</v>
      </c>
      <c r="U1461">
        <f t="shared" si="555"/>
        <v>0</v>
      </c>
      <c r="V1461">
        <f t="shared" si="556"/>
        <v>0</v>
      </c>
      <c r="W1461">
        <f t="shared" si="568"/>
        <v>0</v>
      </c>
      <c r="X1461">
        <f>IF($B$15,_xlfn.IFNA(INDEX(תמותה!$A$1:$E$121,MATCH(U1461,תמותה!$A$1:A$121,0),IF($B$11="זכר",2,4)),1),0)</f>
        <v>0</v>
      </c>
      <c r="Y1461">
        <f>IF($B$15,_xlfn.IFNA(INDEX('שיפור תמותה'!$A$1:$E$8743,MATCH(U1461&amp;V1461,'שיפור תמותה'!$C$1:$C$8743,0),IF($B$11="זכר",4,5)),1),0)</f>
        <v>0</v>
      </c>
      <c r="Z1461">
        <f>IF($B$15,_xlfn.IFNA(INDEX('שיפור תמותה'!$A$1:$E$8743,MATCH(U1461&amp;V1461-1,'שיפור תמותה'!$C$1:$C$8743,0),IF($B$11="זכר",4,5)),1),0)</f>
        <v>0</v>
      </c>
      <c r="AA1461">
        <f t="shared" si="557"/>
        <v>0</v>
      </c>
      <c r="AB1461">
        <f t="shared" si="569"/>
        <v>0</v>
      </c>
      <c r="AC1461">
        <f>IF($B$15,_xlfn.IFNA(INDEX(תמותה!$A$1:$E$121,MATCH(U1461,תמותה!$A$1:A$121,0),IF($B$11="זכר",3,5)),1),0)</f>
        <v>0</v>
      </c>
      <c r="AD1461">
        <f t="shared" si="558"/>
        <v>0</v>
      </c>
      <c r="AE1461">
        <f t="shared" si="559"/>
        <v>0</v>
      </c>
      <c r="AF1461">
        <f t="shared" si="570"/>
        <v>0</v>
      </c>
      <c r="AG1461">
        <f t="shared" si="571"/>
        <v>0</v>
      </c>
      <c r="AH1461">
        <f t="shared" si="572"/>
        <v>0</v>
      </c>
      <c r="AI1461">
        <f t="shared" si="573"/>
        <v>0</v>
      </c>
      <c r="AJ1461">
        <f t="shared" si="574"/>
        <v>0</v>
      </c>
    </row>
    <row r="1462" spans="5:36" x14ac:dyDescent="0.2">
      <c r="E1462">
        <f t="shared" si="560"/>
        <v>0</v>
      </c>
      <c r="F1462">
        <f t="shared" si="550"/>
        <v>0</v>
      </c>
      <c r="G1462">
        <f t="shared" si="551"/>
        <v>0</v>
      </c>
      <c r="H1462">
        <f t="shared" si="552"/>
        <v>0</v>
      </c>
      <c r="I1462">
        <f t="shared" si="561"/>
        <v>0</v>
      </c>
      <c r="J1462">
        <f t="shared" si="562"/>
        <v>0</v>
      </c>
      <c r="K1462">
        <f t="shared" si="563"/>
        <v>0</v>
      </c>
      <c r="L1462">
        <f t="shared" si="564"/>
        <v>0</v>
      </c>
      <c r="M1462">
        <f t="shared" si="565"/>
        <v>0</v>
      </c>
      <c r="N1462">
        <f t="shared" si="566"/>
        <v>0</v>
      </c>
      <c r="O1462">
        <f>IF($B$14,_xlfn.IFNA(INDEX(תמותה!$A$1:$E$121,MATCH(F1462,תמותה!$A$1:A$121,0),IF($B$9="זכר",2,4)),1),0)</f>
        <v>0</v>
      </c>
      <c r="P1462">
        <f>IF($B$14,_xlfn.IFNA(INDEX('שיפור תמותה'!$A$1:$E$8743,MATCH(F1462&amp;G1462,'שיפור תמותה'!$C$1:$C$8743,0),IF($B$9="זכר",4,5)),1),0)</f>
        <v>0</v>
      </c>
      <c r="Q1462">
        <f>IF($B$14,_xlfn.IFNA(INDEX('שיפור תמותה'!$A$1:$E$8743,MATCH(F1462&amp;G1462-1,'שיפור תמותה'!$C$1:$C$8743,0),IF($B$9="זכר",4,5)),1),0)</f>
        <v>0</v>
      </c>
      <c r="R1462">
        <f t="shared" si="553"/>
        <v>0</v>
      </c>
      <c r="S1462">
        <f t="shared" si="554"/>
        <v>0</v>
      </c>
      <c r="T1462">
        <f t="shared" si="567"/>
        <v>0</v>
      </c>
      <c r="U1462">
        <f t="shared" si="555"/>
        <v>0</v>
      </c>
      <c r="V1462">
        <f t="shared" si="556"/>
        <v>0</v>
      </c>
      <c r="W1462">
        <f t="shared" si="568"/>
        <v>0</v>
      </c>
      <c r="X1462">
        <f>IF($B$15,_xlfn.IFNA(INDEX(תמותה!$A$1:$E$121,MATCH(U1462,תמותה!$A$1:A$121,0),IF($B$11="זכר",2,4)),1),0)</f>
        <v>0</v>
      </c>
      <c r="Y1462">
        <f>IF($B$15,_xlfn.IFNA(INDEX('שיפור תמותה'!$A$1:$E$8743,MATCH(U1462&amp;V1462,'שיפור תמותה'!$C$1:$C$8743,0),IF($B$11="זכר",4,5)),1),0)</f>
        <v>0</v>
      </c>
      <c r="Z1462">
        <f>IF($B$15,_xlfn.IFNA(INDEX('שיפור תמותה'!$A$1:$E$8743,MATCH(U1462&amp;V1462-1,'שיפור תמותה'!$C$1:$C$8743,0),IF($B$11="זכר",4,5)),1),0)</f>
        <v>0</v>
      </c>
      <c r="AA1462">
        <f t="shared" si="557"/>
        <v>0</v>
      </c>
      <c r="AB1462">
        <f t="shared" si="569"/>
        <v>0</v>
      </c>
      <c r="AC1462">
        <f>IF($B$15,_xlfn.IFNA(INDEX(תמותה!$A$1:$E$121,MATCH(U1462,תמותה!$A$1:A$121,0),IF($B$11="זכר",3,5)),1),0)</f>
        <v>0</v>
      </c>
      <c r="AD1462">
        <f t="shared" si="558"/>
        <v>0</v>
      </c>
      <c r="AE1462">
        <f t="shared" si="559"/>
        <v>0</v>
      </c>
      <c r="AF1462">
        <f t="shared" si="570"/>
        <v>0</v>
      </c>
      <c r="AG1462">
        <f t="shared" si="571"/>
        <v>0</v>
      </c>
      <c r="AH1462">
        <f t="shared" si="572"/>
        <v>0</v>
      </c>
      <c r="AI1462">
        <f t="shared" si="573"/>
        <v>0</v>
      </c>
      <c r="AJ1462">
        <f t="shared" si="574"/>
        <v>0</v>
      </c>
    </row>
    <row r="1463" spans="5:36" x14ac:dyDescent="0.2">
      <c r="E1463">
        <f t="shared" si="560"/>
        <v>0</v>
      </c>
      <c r="F1463">
        <f t="shared" si="550"/>
        <v>0</v>
      </c>
      <c r="G1463">
        <f t="shared" si="551"/>
        <v>0</v>
      </c>
      <c r="H1463">
        <f t="shared" si="552"/>
        <v>0</v>
      </c>
      <c r="I1463">
        <f t="shared" si="561"/>
        <v>0</v>
      </c>
      <c r="J1463">
        <f t="shared" si="562"/>
        <v>0</v>
      </c>
      <c r="K1463">
        <f t="shared" si="563"/>
        <v>0</v>
      </c>
      <c r="L1463">
        <f t="shared" si="564"/>
        <v>0</v>
      </c>
      <c r="M1463">
        <f t="shared" si="565"/>
        <v>0</v>
      </c>
      <c r="N1463">
        <f t="shared" si="566"/>
        <v>0</v>
      </c>
      <c r="O1463">
        <f>IF($B$14,_xlfn.IFNA(INDEX(תמותה!$A$1:$E$121,MATCH(F1463,תמותה!$A$1:A$121,0),IF($B$9="זכר",2,4)),1),0)</f>
        <v>0</v>
      </c>
      <c r="P1463">
        <f>IF($B$14,_xlfn.IFNA(INDEX('שיפור תמותה'!$A$1:$E$8743,MATCH(F1463&amp;G1463,'שיפור תמותה'!$C$1:$C$8743,0),IF($B$9="זכר",4,5)),1),0)</f>
        <v>0</v>
      </c>
      <c r="Q1463">
        <f>IF($B$14,_xlfn.IFNA(INDEX('שיפור תמותה'!$A$1:$E$8743,MATCH(F1463&amp;G1463-1,'שיפור תמותה'!$C$1:$C$8743,0),IF($B$9="זכר",4,5)),1),0)</f>
        <v>0</v>
      </c>
      <c r="R1463">
        <f t="shared" si="553"/>
        <v>0</v>
      </c>
      <c r="S1463">
        <f t="shared" si="554"/>
        <v>0</v>
      </c>
      <c r="T1463">
        <f t="shared" si="567"/>
        <v>0</v>
      </c>
      <c r="U1463">
        <f t="shared" si="555"/>
        <v>0</v>
      </c>
      <c r="V1463">
        <f t="shared" si="556"/>
        <v>0</v>
      </c>
      <c r="W1463">
        <f t="shared" si="568"/>
        <v>0</v>
      </c>
      <c r="X1463">
        <f>IF($B$15,_xlfn.IFNA(INDEX(תמותה!$A$1:$E$121,MATCH(U1463,תמותה!$A$1:A$121,0),IF($B$11="זכר",2,4)),1),0)</f>
        <v>0</v>
      </c>
      <c r="Y1463">
        <f>IF($B$15,_xlfn.IFNA(INDEX('שיפור תמותה'!$A$1:$E$8743,MATCH(U1463&amp;V1463,'שיפור תמותה'!$C$1:$C$8743,0),IF($B$11="זכר",4,5)),1),0)</f>
        <v>0</v>
      </c>
      <c r="Z1463">
        <f>IF($B$15,_xlfn.IFNA(INDEX('שיפור תמותה'!$A$1:$E$8743,MATCH(U1463&amp;V1463-1,'שיפור תמותה'!$C$1:$C$8743,0),IF($B$11="זכר",4,5)),1),0)</f>
        <v>0</v>
      </c>
      <c r="AA1463">
        <f t="shared" si="557"/>
        <v>0</v>
      </c>
      <c r="AB1463">
        <f t="shared" si="569"/>
        <v>0</v>
      </c>
      <c r="AC1463">
        <f>IF($B$15,_xlfn.IFNA(INDEX(תמותה!$A$1:$E$121,MATCH(U1463,תמותה!$A$1:A$121,0),IF($B$11="זכר",3,5)),1),0)</f>
        <v>0</v>
      </c>
      <c r="AD1463">
        <f t="shared" si="558"/>
        <v>0</v>
      </c>
      <c r="AE1463">
        <f t="shared" si="559"/>
        <v>0</v>
      </c>
      <c r="AF1463">
        <f t="shared" si="570"/>
        <v>0</v>
      </c>
      <c r="AG1463">
        <f t="shared" si="571"/>
        <v>0</v>
      </c>
      <c r="AH1463">
        <f t="shared" si="572"/>
        <v>0</v>
      </c>
      <c r="AI1463">
        <f t="shared" si="573"/>
        <v>0</v>
      </c>
      <c r="AJ1463">
        <f t="shared" si="574"/>
        <v>0</v>
      </c>
    </row>
    <row r="1464" spans="5:36" x14ac:dyDescent="0.2">
      <c r="E1464">
        <f t="shared" si="560"/>
        <v>0</v>
      </c>
      <c r="F1464">
        <f t="shared" si="550"/>
        <v>0</v>
      </c>
      <c r="G1464">
        <f t="shared" si="551"/>
        <v>0</v>
      </c>
      <c r="H1464">
        <f t="shared" si="552"/>
        <v>0</v>
      </c>
      <c r="I1464">
        <f t="shared" si="561"/>
        <v>0</v>
      </c>
      <c r="J1464">
        <f t="shared" si="562"/>
        <v>0</v>
      </c>
      <c r="K1464">
        <f t="shared" si="563"/>
        <v>0</v>
      </c>
      <c r="L1464">
        <f t="shared" si="564"/>
        <v>0</v>
      </c>
      <c r="M1464">
        <f t="shared" si="565"/>
        <v>0</v>
      </c>
      <c r="N1464">
        <f t="shared" si="566"/>
        <v>0</v>
      </c>
      <c r="O1464">
        <f>IF($B$14,_xlfn.IFNA(INDEX(תמותה!$A$1:$E$121,MATCH(F1464,תמותה!$A$1:A$121,0),IF($B$9="זכר",2,4)),1),0)</f>
        <v>0</v>
      </c>
      <c r="P1464">
        <f>IF($B$14,_xlfn.IFNA(INDEX('שיפור תמותה'!$A$1:$E$8743,MATCH(F1464&amp;G1464,'שיפור תמותה'!$C$1:$C$8743,0),IF($B$9="זכר",4,5)),1),0)</f>
        <v>0</v>
      </c>
      <c r="Q1464">
        <f>IF($B$14,_xlfn.IFNA(INDEX('שיפור תמותה'!$A$1:$E$8743,MATCH(F1464&amp;G1464-1,'שיפור תמותה'!$C$1:$C$8743,0),IF($B$9="זכר",4,5)),1),0)</f>
        <v>0</v>
      </c>
      <c r="R1464">
        <f t="shared" si="553"/>
        <v>0</v>
      </c>
      <c r="S1464">
        <f t="shared" si="554"/>
        <v>0</v>
      </c>
      <c r="T1464">
        <f t="shared" si="567"/>
        <v>0</v>
      </c>
      <c r="U1464">
        <f t="shared" si="555"/>
        <v>0</v>
      </c>
      <c r="V1464">
        <f t="shared" si="556"/>
        <v>0</v>
      </c>
      <c r="W1464">
        <f t="shared" si="568"/>
        <v>0</v>
      </c>
      <c r="X1464">
        <f>IF($B$15,_xlfn.IFNA(INDEX(תמותה!$A$1:$E$121,MATCH(U1464,תמותה!$A$1:A$121,0),IF($B$11="זכר",2,4)),1),0)</f>
        <v>0</v>
      </c>
      <c r="Y1464">
        <f>IF($B$15,_xlfn.IFNA(INDEX('שיפור תמותה'!$A$1:$E$8743,MATCH(U1464&amp;V1464,'שיפור תמותה'!$C$1:$C$8743,0),IF($B$11="זכר",4,5)),1),0)</f>
        <v>0</v>
      </c>
      <c r="Z1464">
        <f>IF($B$15,_xlfn.IFNA(INDEX('שיפור תמותה'!$A$1:$E$8743,MATCH(U1464&amp;V1464-1,'שיפור תמותה'!$C$1:$C$8743,0),IF($B$11="זכר",4,5)),1),0)</f>
        <v>0</v>
      </c>
      <c r="AA1464">
        <f t="shared" si="557"/>
        <v>0</v>
      </c>
      <c r="AB1464">
        <f t="shared" si="569"/>
        <v>0</v>
      </c>
      <c r="AC1464">
        <f>IF($B$15,_xlfn.IFNA(INDEX(תמותה!$A$1:$E$121,MATCH(U1464,תמותה!$A$1:A$121,0),IF($B$11="זכר",3,5)),1),0)</f>
        <v>0</v>
      </c>
      <c r="AD1464">
        <f t="shared" si="558"/>
        <v>0</v>
      </c>
      <c r="AE1464">
        <f t="shared" si="559"/>
        <v>0</v>
      </c>
      <c r="AF1464">
        <f t="shared" si="570"/>
        <v>0</v>
      </c>
      <c r="AG1464">
        <f t="shared" si="571"/>
        <v>0</v>
      </c>
      <c r="AH1464">
        <f t="shared" si="572"/>
        <v>0</v>
      </c>
      <c r="AI1464">
        <f t="shared" si="573"/>
        <v>0</v>
      </c>
      <c r="AJ1464">
        <f t="shared" si="574"/>
        <v>0</v>
      </c>
    </row>
    <row r="1465" spans="5:36" x14ac:dyDescent="0.2">
      <c r="E1465">
        <f t="shared" si="560"/>
        <v>0</v>
      </c>
      <c r="F1465">
        <f t="shared" si="550"/>
        <v>0</v>
      </c>
      <c r="G1465">
        <f t="shared" si="551"/>
        <v>0</v>
      </c>
      <c r="H1465">
        <f t="shared" si="552"/>
        <v>0</v>
      </c>
      <c r="I1465">
        <f t="shared" si="561"/>
        <v>0</v>
      </c>
      <c r="J1465">
        <f t="shared" si="562"/>
        <v>0</v>
      </c>
      <c r="K1465">
        <f t="shared" si="563"/>
        <v>0</v>
      </c>
      <c r="L1465">
        <f t="shared" si="564"/>
        <v>0</v>
      </c>
      <c r="M1465">
        <f t="shared" si="565"/>
        <v>0</v>
      </c>
      <c r="N1465">
        <f t="shared" si="566"/>
        <v>0</v>
      </c>
      <c r="O1465">
        <f>IF($B$14,_xlfn.IFNA(INDEX(תמותה!$A$1:$E$121,MATCH(F1465,תמותה!$A$1:A$121,0),IF($B$9="זכר",2,4)),1),0)</f>
        <v>0</v>
      </c>
      <c r="P1465">
        <f>IF($B$14,_xlfn.IFNA(INDEX('שיפור תמותה'!$A$1:$E$8743,MATCH(F1465&amp;G1465,'שיפור תמותה'!$C$1:$C$8743,0),IF($B$9="זכר",4,5)),1),0)</f>
        <v>0</v>
      </c>
      <c r="Q1465">
        <f>IF($B$14,_xlfn.IFNA(INDEX('שיפור תמותה'!$A$1:$E$8743,MATCH(F1465&amp;G1465-1,'שיפור תמותה'!$C$1:$C$8743,0),IF($B$9="זכר",4,5)),1),0)</f>
        <v>0</v>
      </c>
      <c r="R1465">
        <f t="shared" si="553"/>
        <v>0</v>
      </c>
      <c r="S1465">
        <f t="shared" si="554"/>
        <v>0</v>
      </c>
      <c r="T1465">
        <f t="shared" si="567"/>
        <v>0</v>
      </c>
      <c r="U1465">
        <f t="shared" si="555"/>
        <v>0</v>
      </c>
      <c r="V1465">
        <f t="shared" si="556"/>
        <v>0</v>
      </c>
      <c r="W1465">
        <f t="shared" si="568"/>
        <v>0</v>
      </c>
      <c r="X1465">
        <f>IF($B$15,_xlfn.IFNA(INDEX(תמותה!$A$1:$E$121,MATCH(U1465,תמותה!$A$1:A$121,0),IF($B$11="זכר",2,4)),1),0)</f>
        <v>0</v>
      </c>
      <c r="Y1465">
        <f>IF($B$15,_xlfn.IFNA(INDEX('שיפור תמותה'!$A$1:$E$8743,MATCH(U1465&amp;V1465,'שיפור תמותה'!$C$1:$C$8743,0),IF($B$11="זכר",4,5)),1),0)</f>
        <v>0</v>
      </c>
      <c r="Z1465">
        <f>IF($B$15,_xlfn.IFNA(INDEX('שיפור תמותה'!$A$1:$E$8743,MATCH(U1465&amp;V1465-1,'שיפור תמותה'!$C$1:$C$8743,0),IF($B$11="זכר",4,5)),1),0)</f>
        <v>0</v>
      </c>
      <c r="AA1465">
        <f t="shared" si="557"/>
        <v>0</v>
      </c>
      <c r="AB1465">
        <f t="shared" si="569"/>
        <v>0</v>
      </c>
      <c r="AC1465">
        <f>IF($B$15,_xlfn.IFNA(INDEX(תמותה!$A$1:$E$121,MATCH(U1465,תמותה!$A$1:A$121,0),IF($B$11="זכר",3,5)),1),0)</f>
        <v>0</v>
      </c>
      <c r="AD1465">
        <f t="shared" si="558"/>
        <v>0</v>
      </c>
      <c r="AE1465">
        <f t="shared" si="559"/>
        <v>0</v>
      </c>
      <c r="AF1465">
        <f t="shared" si="570"/>
        <v>0</v>
      </c>
      <c r="AG1465">
        <f t="shared" si="571"/>
        <v>0</v>
      </c>
      <c r="AH1465">
        <f t="shared" si="572"/>
        <v>0</v>
      </c>
      <c r="AI1465">
        <f t="shared" si="573"/>
        <v>0</v>
      </c>
      <c r="AJ1465">
        <f t="shared" si="574"/>
        <v>0</v>
      </c>
    </row>
    <row r="1466" spans="5:36" x14ac:dyDescent="0.2">
      <c r="E1466">
        <f t="shared" si="560"/>
        <v>0</v>
      </c>
      <c r="F1466">
        <f t="shared" si="550"/>
        <v>0</v>
      </c>
      <c r="G1466">
        <f t="shared" si="551"/>
        <v>0</v>
      </c>
      <c r="H1466">
        <f t="shared" si="552"/>
        <v>0</v>
      </c>
      <c r="I1466">
        <f t="shared" si="561"/>
        <v>0</v>
      </c>
      <c r="J1466">
        <f t="shared" si="562"/>
        <v>0</v>
      </c>
      <c r="K1466">
        <f t="shared" si="563"/>
        <v>0</v>
      </c>
      <c r="L1466">
        <f t="shared" si="564"/>
        <v>0</v>
      </c>
      <c r="M1466">
        <f t="shared" si="565"/>
        <v>0</v>
      </c>
      <c r="N1466">
        <f t="shared" si="566"/>
        <v>0</v>
      </c>
      <c r="O1466">
        <f>IF($B$14,_xlfn.IFNA(INDEX(תמותה!$A$1:$E$121,MATCH(F1466,תמותה!$A$1:A$121,0),IF($B$9="זכר",2,4)),1),0)</f>
        <v>0</v>
      </c>
      <c r="P1466">
        <f>IF($B$14,_xlfn.IFNA(INDEX('שיפור תמותה'!$A$1:$E$8743,MATCH(F1466&amp;G1466,'שיפור תמותה'!$C$1:$C$8743,0),IF($B$9="זכר",4,5)),1),0)</f>
        <v>0</v>
      </c>
      <c r="Q1466">
        <f>IF($B$14,_xlfn.IFNA(INDEX('שיפור תמותה'!$A$1:$E$8743,MATCH(F1466&amp;G1466-1,'שיפור תמותה'!$C$1:$C$8743,0),IF($B$9="זכר",4,5)),1),0)</f>
        <v>0</v>
      </c>
      <c r="R1466">
        <f t="shared" si="553"/>
        <v>0</v>
      </c>
      <c r="S1466">
        <f t="shared" si="554"/>
        <v>0</v>
      </c>
      <c r="T1466">
        <f t="shared" si="567"/>
        <v>0</v>
      </c>
      <c r="U1466">
        <f t="shared" si="555"/>
        <v>0</v>
      </c>
      <c r="V1466">
        <f t="shared" si="556"/>
        <v>0</v>
      </c>
      <c r="W1466">
        <f t="shared" si="568"/>
        <v>0</v>
      </c>
      <c r="X1466">
        <f>IF($B$15,_xlfn.IFNA(INDEX(תמותה!$A$1:$E$121,MATCH(U1466,תמותה!$A$1:A$121,0),IF($B$11="זכר",2,4)),1),0)</f>
        <v>0</v>
      </c>
      <c r="Y1466">
        <f>IF($B$15,_xlfn.IFNA(INDEX('שיפור תמותה'!$A$1:$E$8743,MATCH(U1466&amp;V1466,'שיפור תמותה'!$C$1:$C$8743,0),IF($B$11="זכר",4,5)),1),0)</f>
        <v>0</v>
      </c>
      <c r="Z1466">
        <f>IF($B$15,_xlfn.IFNA(INDEX('שיפור תמותה'!$A$1:$E$8743,MATCH(U1466&amp;V1466-1,'שיפור תמותה'!$C$1:$C$8743,0),IF($B$11="זכר",4,5)),1),0)</f>
        <v>0</v>
      </c>
      <c r="AA1466">
        <f t="shared" si="557"/>
        <v>0</v>
      </c>
      <c r="AB1466">
        <f t="shared" si="569"/>
        <v>0</v>
      </c>
      <c r="AC1466">
        <f>IF($B$15,_xlfn.IFNA(INDEX(תמותה!$A$1:$E$121,MATCH(U1466,תמותה!$A$1:A$121,0),IF($B$11="זכר",3,5)),1),0)</f>
        <v>0</v>
      </c>
      <c r="AD1466">
        <f t="shared" si="558"/>
        <v>0</v>
      </c>
      <c r="AE1466">
        <f t="shared" si="559"/>
        <v>0</v>
      </c>
      <c r="AF1466">
        <f t="shared" si="570"/>
        <v>0</v>
      </c>
      <c r="AG1466">
        <f t="shared" si="571"/>
        <v>0</v>
      </c>
      <c r="AH1466">
        <f t="shared" si="572"/>
        <v>0</v>
      </c>
      <c r="AI1466">
        <f t="shared" si="573"/>
        <v>0</v>
      </c>
      <c r="AJ1466">
        <f t="shared" si="574"/>
        <v>0</v>
      </c>
    </row>
    <row r="1467" spans="5:36" x14ac:dyDescent="0.2">
      <c r="E1467">
        <f t="shared" si="560"/>
        <v>0</v>
      </c>
      <c r="F1467">
        <f t="shared" si="550"/>
        <v>0</v>
      </c>
      <c r="G1467">
        <f t="shared" si="551"/>
        <v>0</v>
      </c>
      <c r="H1467">
        <f t="shared" si="552"/>
        <v>0</v>
      </c>
      <c r="I1467">
        <f t="shared" si="561"/>
        <v>0</v>
      </c>
      <c r="J1467">
        <f t="shared" si="562"/>
        <v>0</v>
      </c>
      <c r="K1467">
        <f t="shared" si="563"/>
        <v>0</v>
      </c>
      <c r="L1467">
        <f t="shared" si="564"/>
        <v>0</v>
      </c>
      <c r="M1467">
        <f t="shared" si="565"/>
        <v>0</v>
      </c>
      <c r="N1467">
        <f t="shared" si="566"/>
        <v>0</v>
      </c>
      <c r="O1467">
        <f>IF($B$14,_xlfn.IFNA(INDEX(תמותה!$A$1:$E$121,MATCH(F1467,תמותה!$A$1:A$121,0),IF($B$9="זכר",2,4)),1),0)</f>
        <v>0</v>
      </c>
      <c r="P1467">
        <f>IF($B$14,_xlfn.IFNA(INDEX('שיפור תמותה'!$A$1:$E$8743,MATCH(F1467&amp;G1467,'שיפור תמותה'!$C$1:$C$8743,0),IF($B$9="זכר",4,5)),1),0)</f>
        <v>0</v>
      </c>
      <c r="Q1467">
        <f>IF($B$14,_xlfn.IFNA(INDEX('שיפור תמותה'!$A$1:$E$8743,MATCH(F1467&amp;G1467-1,'שיפור תמותה'!$C$1:$C$8743,0),IF($B$9="זכר",4,5)),1),0)</f>
        <v>0</v>
      </c>
      <c r="R1467">
        <f t="shared" si="553"/>
        <v>0</v>
      </c>
      <c r="S1467">
        <f t="shared" si="554"/>
        <v>0</v>
      </c>
      <c r="T1467">
        <f t="shared" si="567"/>
        <v>0</v>
      </c>
      <c r="U1467">
        <f t="shared" si="555"/>
        <v>0</v>
      </c>
      <c r="V1467">
        <f t="shared" si="556"/>
        <v>0</v>
      </c>
      <c r="W1467">
        <f t="shared" si="568"/>
        <v>0</v>
      </c>
      <c r="X1467">
        <f>IF($B$15,_xlfn.IFNA(INDEX(תמותה!$A$1:$E$121,MATCH(U1467,תמותה!$A$1:A$121,0),IF($B$11="זכר",2,4)),1),0)</f>
        <v>0</v>
      </c>
      <c r="Y1467">
        <f>IF($B$15,_xlfn.IFNA(INDEX('שיפור תמותה'!$A$1:$E$8743,MATCH(U1467&amp;V1467,'שיפור תמותה'!$C$1:$C$8743,0),IF($B$11="זכר",4,5)),1),0)</f>
        <v>0</v>
      </c>
      <c r="Z1467">
        <f>IF($B$15,_xlfn.IFNA(INDEX('שיפור תמותה'!$A$1:$E$8743,MATCH(U1467&amp;V1467-1,'שיפור תמותה'!$C$1:$C$8743,0),IF($B$11="זכר",4,5)),1),0)</f>
        <v>0</v>
      </c>
      <c r="AA1467">
        <f t="shared" si="557"/>
        <v>0</v>
      </c>
      <c r="AB1467">
        <f t="shared" si="569"/>
        <v>0</v>
      </c>
      <c r="AC1467">
        <f>IF($B$15,_xlfn.IFNA(INDEX(תמותה!$A$1:$E$121,MATCH(U1467,תמותה!$A$1:A$121,0),IF($B$11="זכר",3,5)),1),0)</f>
        <v>0</v>
      </c>
      <c r="AD1467">
        <f t="shared" si="558"/>
        <v>0</v>
      </c>
      <c r="AE1467">
        <f t="shared" si="559"/>
        <v>0</v>
      </c>
      <c r="AF1467">
        <f t="shared" si="570"/>
        <v>0</v>
      </c>
      <c r="AG1467">
        <f t="shared" si="571"/>
        <v>0</v>
      </c>
      <c r="AH1467">
        <f t="shared" si="572"/>
        <v>0</v>
      </c>
      <c r="AI1467">
        <f t="shared" si="573"/>
        <v>0</v>
      </c>
      <c r="AJ1467">
        <f t="shared" si="574"/>
        <v>0</v>
      </c>
    </row>
    <row r="1468" spans="5:36" x14ac:dyDescent="0.2">
      <c r="E1468">
        <f t="shared" si="560"/>
        <v>0</v>
      </c>
      <c r="F1468">
        <f t="shared" si="550"/>
        <v>0</v>
      </c>
      <c r="G1468">
        <f t="shared" si="551"/>
        <v>0</v>
      </c>
      <c r="H1468">
        <f t="shared" si="552"/>
        <v>0</v>
      </c>
      <c r="I1468">
        <f t="shared" si="561"/>
        <v>0</v>
      </c>
      <c r="J1468">
        <f t="shared" si="562"/>
        <v>0</v>
      </c>
      <c r="K1468">
        <f t="shared" si="563"/>
        <v>0</v>
      </c>
      <c r="L1468">
        <f t="shared" si="564"/>
        <v>0</v>
      </c>
      <c r="M1468">
        <f t="shared" si="565"/>
        <v>0</v>
      </c>
      <c r="N1468">
        <f t="shared" si="566"/>
        <v>0</v>
      </c>
      <c r="O1468">
        <f>IF($B$14,_xlfn.IFNA(INDEX(תמותה!$A$1:$E$121,MATCH(F1468,תמותה!$A$1:A$121,0),IF($B$9="זכר",2,4)),1),0)</f>
        <v>0</v>
      </c>
      <c r="P1468">
        <f>IF($B$14,_xlfn.IFNA(INDEX('שיפור תמותה'!$A$1:$E$8743,MATCH(F1468&amp;G1468,'שיפור תמותה'!$C$1:$C$8743,0),IF($B$9="זכר",4,5)),1),0)</f>
        <v>0</v>
      </c>
      <c r="Q1468">
        <f>IF($B$14,_xlfn.IFNA(INDEX('שיפור תמותה'!$A$1:$E$8743,MATCH(F1468&amp;G1468-1,'שיפור תמותה'!$C$1:$C$8743,0),IF($B$9="זכר",4,5)),1),0)</f>
        <v>0</v>
      </c>
      <c r="R1468">
        <f t="shared" si="553"/>
        <v>0</v>
      </c>
      <c r="S1468">
        <f t="shared" si="554"/>
        <v>0</v>
      </c>
      <c r="T1468">
        <f t="shared" si="567"/>
        <v>0</v>
      </c>
      <c r="U1468">
        <f t="shared" si="555"/>
        <v>0</v>
      </c>
      <c r="V1468">
        <f t="shared" si="556"/>
        <v>0</v>
      </c>
      <c r="W1468">
        <f t="shared" si="568"/>
        <v>0</v>
      </c>
      <c r="X1468">
        <f>IF($B$15,_xlfn.IFNA(INDEX(תמותה!$A$1:$E$121,MATCH(U1468,תמותה!$A$1:A$121,0),IF($B$11="זכר",2,4)),1),0)</f>
        <v>0</v>
      </c>
      <c r="Y1468">
        <f>IF($B$15,_xlfn.IFNA(INDEX('שיפור תמותה'!$A$1:$E$8743,MATCH(U1468&amp;V1468,'שיפור תמותה'!$C$1:$C$8743,0),IF($B$11="זכר",4,5)),1),0)</f>
        <v>0</v>
      </c>
      <c r="Z1468">
        <f>IF($B$15,_xlfn.IFNA(INDEX('שיפור תמותה'!$A$1:$E$8743,MATCH(U1468&amp;V1468-1,'שיפור תמותה'!$C$1:$C$8743,0),IF($B$11="זכר",4,5)),1),0)</f>
        <v>0</v>
      </c>
      <c r="AA1468">
        <f t="shared" si="557"/>
        <v>0</v>
      </c>
      <c r="AB1468">
        <f t="shared" si="569"/>
        <v>0</v>
      </c>
      <c r="AC1468">
        <f>IF($B$15,_xlfn.IFNA(INDEX(תמותה!$A$1:$E$121,MATCH(U1468,תמותה!$A$1:A$121,0),IF($B$11="זכר",3,5)),1),0)</f>
        <v>0</v>
      </c>
      <c r="AD1468">
        <f t="shared" si="558"/>
        <v>0</v>
      </c>
      <c r="AE1468">
        <f t="shared" si="559"/>
        <v>0</v>
      </c>
      <c r="AF1468">
        <f t="shared" si="570"/>
        <v>0</v>
      </c>
      <c r="AG1468">
        <f t="shared" si="571"/>
        <v>0</v>
      </c>
      <c r="AH1468">
        <f t="shared" si="572"/>
        <v>0</v>
      </c>
      <c r="AI1468">
        <f t="shared" si="573"/>
        <v>0</v>
      </c>
      <c r="AJ1468">
        <f t="shared" si="574"/>
        <v>0</v>
      </c>
    </row>
    <row r="1469" spans="5:36" x14ac:dyDescent="0.2">
      <c r="E1469">
        <f t="shared" si="560"/>
        <v>0</v>
      </c>
      <c r="F1469">
        <f t="shared" si="550"/>
        <v>0</v>
      </c>
      <c r="G1469">
        <f t="shared" si="551"/>
        <v>0</v>
      </c>
      <c r="H1469">
        <f t="shared" si="552"/>
        <v>0</v>
      </c>
      <c r="I1469">
        <f t="shared" si="561"/>
        <v>0</v>
      </c>
      <c r="J1469">
        <f t="shared" si="562"/>
        <v>0</v>
      </c>
      <c r="K1469">
        <f t="shared" si="563"/>
        <v>0</v>
      </c>
      <c r="L1469">
        <f t="shared" si="564"/>
        <v>0</v>
      </c>
      <c r="M1469">
        <f t="shared" si="565"/>
        <v>0</v>
      </c>
      <c r="N1469">
        <f t="shared" si="566"/>
        <v>0</v>
      </c>
      <c r="O1469">
        <f>IF($B$14,_xlfn.IFNA(INDEX(תמותה!$A$1:$E$121,MATCH(F1469,תמותה!$A$1:A$121,0),IF($B$9="זכר",2,4)),1),0)</f>
        <v>0</v>
      </c>
      <c r="P1469">
        <f>IF($B$14,_xlfn.IFNA(INDEX('שיפור תמותה'!$A$1:$E$8743,MATCH(F1469&amp;G1469,'שיפור תמותה'!$C$1:$C$8743,0),IF($B$9="זכר",4,5)),1),0)</f>
        <v>0</v>
      </c>
      <c r="Q1469">
        <f>IF($B$14,_xlfn.IFNA(INDEX('שיפור תמותה'!$A$1:$E$8743,MATCH(F1469&amp;G1469-1,'שיפור תמותה'!$C$1:$C$8743,0),IF($B$9="זכר",4,5)),1),0)</f>
        <v>0</v>
      </c>
      <c r="R1469">
        <f t="shared" si="553"/>
        <v>0</v>
      </c>
      <c r="S1469">
        <f t="shared" si="554"/>
        <v>0</v>
      </c>
      <c r="T1469">
        <f t="shared" si="567"/>
        <v>0</v>
      </c>
      <c r="U1469">
        <f t="shared" si="555"/>
        <v>0</v>
      </c>
      <c r="V1469">
        <f t="shared" si="556"/>
        <v>0</v>
      </c>
      <c r="W1469">
        <f t="shared" si="568"/>
        <v>0</v>
      </c>
      <c r="X1469">
        <f>IF($B$15,_xlfn.IFNA(INDEX(תמותה!$A$1:$E$121,MATCH(U1469,תמותה!$A$1:A$121,0),IF($B$11="זכר",2,4)),1),0)</f>
        <v>0</v>
      </c>
      <c r="Y1469">
        <f>IF($B$15,_xlfn.IFNA(INDEX('שיפור תמותה'!$A$1:$E$8743,MATCH(U1469&amp;V1469,'שיפור תמותה'!$C$1:$C$8743,0),IF($B$11="זכר",4,5)),1),0)</f>
        <v>0</v>
      </c>
      <c r="Z1469">
        <f>IF($B$15,_xlfn.IFNA(INDEX('שיפור תמותה'!$A$1:$E$8743,MATCH(U1469&amp;V1469-1,'שיפור תמותה'!$C$1:$C$8743,0),IF($B$11="זכר",4,5)),1),0)</f>
        <v>0</v>
      </c>
      <c r="AA1469">
        <f t="shared" si="557"/>
        <v>0</v>
      </c>
      <c r="AB1469">
        <f t="shared" si="569"/>
        <v>0</v>
      </c>
      <c r="AC1469">
        <f>IF($B$15,_xlfn.IFNA(INDEX(תמותה!$A$1:$E$121,MATCH(U1469,תמותה!$A$1:A$121,0),IF($B$11="זכר",3,5)),1),0)</f>
        <v>0</v>
      </c>
      <c r="AD1469">
        <f t="shared" si="558"/>
        <v>0</v>
      </c>
      <c r="AE1469">
        <f t="shared" si="559"/>
        <v>0</v>
      </c>
      <c r="AF1469">
        <f t="shared" si="570"/>
        <v>0</v>
      </c>
      <c r="AG1469">
        <f t="shared" si="571"/>
        <v>0</v>
      </c>
      <c r="AH1469">
        <f t="shared" si="572"/>
        <v>0</v>
      </c>
      <c r="AI1469">
        <f t="shared" si="573"/>
        <v>0</v>
      </c>
      <c r="AJ1469">
        <f t="shared" si="574"/>
        <v>0</v>
      </c>
    </row>
    <row r="1470" spans="5:36" x14ac:dyDescent="0.2">
      <c r="E1470">
        <f t="shared" si="560"/>
        <v>0</v>
      </c>
      <c r="F1470">
        <f t="shared" si="550"/>
        <v>0</v>
      </c>
      <c r="G1470">
        <f t="shared" si="551"/>
        <v>0</v>
      </c>
      <c r="H1470">
        <f t="shared" si="552"/>
        <v>0</v>
      </c>
      <c r="I1470">
        <f t="shared" si="561"/>
        <v>0</v>
      </c>
      <c r="J1470">
        <f t="shared" si="562"/>
        <v>0</v>
      </c>
      <c r="K1470">
        <f t="shared" si="563"/>
        <v>0</v>
      </c>
      <c r="L1470">
        <f t="shared" si="564"/>
        <v>0</v>
      </c>
      <c r="M1470">
        <f t="shared" si="565"/>
        <v>0</v>
      </c>
      <c r="N1470">
        <f t="shared" si="566"/>
        <v>0</v>
      </c>
      <c r="O1470">
        <f>IF($B$14,_xlfn.IFNA(INDEX(תמותה!$A$1:$E$121,MATCH(F1470,תמותה!$A$1:A$121,0),IF($B$9="זכר",2,4)),1),0)</f>
        <v>0</v>
      </c>
      <c r="P1470">
        <f>IF($B$14,_xlfn.IFNA(INDEX('שיפור תמותה'!$A$1:$E$8743,MATCH(F1470&amp;G1470,'שיפור תמותה'!$C$1:$C$8743,0),IF($B$9="זכר",4,5)),1),0)</f>
        <v>0</v>
      </c>
      <c r="Q1470">
        <f>IF($B$14,_xlfn.IFNA(INDEX('שיפור תמותה'!$A$1:$E$8743,MATCH(F1470&amp;G1470-1,'שיפור תמותה'!$C$1:$C$8743,0),IF($B$9="זכר",4,5)),1),0)</f>
        <v>0</v>
      </c>
      <c r="R1470">
        <f t="shared" si="553"/>
        <v>0</v>
      </c>
      <c r="S1470">
        <f t="shared" si="554"/>
        <v>0</v>
      </c>
      <c r="T1470">
        <f t="shared" si="567"/>
        <v>0</v>
      </c>
      <c r="U1470">
        <f t="shared" si="555"/>
        <v>0</v>
      </c>
      <c r="V1470">
        <f t="shared" si="556"/>
        <v>0</v>
      </c>
      <c r="W1470">
        <f t="shared" si="568"/>
        <v>0</v>
      </c>
      <c r="X1470">
        <f>IF($B$15,_xlfn.IFNA(INDEX(תמותה!$A$1:$E$121,MATCH(U1470,תמותה!$A$1:A$121,0),IF($B$11="זכר",2,4)),1),0)</f>
        <v>0</v>
      </c>
      <c r="Y1470">
        <f>IF($B$15,_xlfn.IFNA(INDEX('שיפור תמותה'!$A$1:$E$8743,MATCH(U1470&amp;V1470,'שיפור תמותה'!$C$1:$C$8743,0),IF($B$11="זכר",4,5)),1),0)</f>
        <v>0</v>
      </c>
      <c r="Z1470">
        <f>IF($B$15,_xlfn.IFNA(INDEX('שיפור תמותה'!$A$1:$E$8743,MATCH(U1470&amp;V1470-1,'שיפור תמותה'!$C$1:$C$8743,0),IF($B$11="זכר",4,5)),1),0)</f>
        <v>0</v>
      </c>
      <c r="AA1470">
        <f t="shared" si="557"/>
        <v>0</v>
      </c>
      <c r="AB1470">
        <f t="shared" si="569"/>
        <v>0</v>
      </c>
      <c r="AC1470">
        <f>IF($B$15,_xlfn.IFNA(INDEX(תמותה!$A$1:$E$121,MATCH(U1470,תמותה!$A$1:A$121,0),IF($B$11="זכר",3,5)),1),0)</f>
        <v>0</v>
      </c>
      <c r="AD1470">
        <f t="shared" si="558"/>
        <v>0</v>
      </c>
      <c r="AE1470">
        <f t="shared" si="559"/>
        <v>0</v>
      </c>
      <c r="AF1470">
        <f t="shared" si="570"/>
        <v>0</v>
      </c>
      <c r="AG1470">
        <f t="shared" si="571"/>
        <v>0</v>
      </c>
      <c r="AH1470">
        <f t="shared" si="572"/>
        <v>0</v>
      </c>
      <c r="AI1470">
        <f t="shared" si="573"/>
        <v>0</v>
      </c>
      <c r="AJ1470">
        <f t="shared" si="574"/>
        <v>0</v>
      </c>
    </row>
    <row r="1471" spans="5:36" x14ac:dyDescent="0.2">
      <c r="E1471">
        <f t="shared" si="560"/>
        <v>0</v>
      </c>
      <c r="F1471">
        <f t="shared" si="550"/>
        <v>0</v>
      </c>
      <c r="G1471">
        <f t="shared" si="551"/>
        <v>0</v>
      </c>
      <c r="H1471">
        <f t="shared" si="552"/>
        <v>0</v>
      </c>
      <c r="I1471">
        <f t="shared" si="561"/>
        <v>0</v>
      </c>
      <c r="J1471">
        <f t="shared" si="562"/>
        <v>0</v>
      </c>
      <c r="K1471">
        <f t="shared" si="563"/>
        <v>0</v>
      </c>
      <c r="L1471">
        <f t="shared" si="564"/>
        <v>0</v>
      </c>
      <c r="M1471">
        <f t="shared" si="565"/>
        <v>0</v>
      </c>
      <c r="N1471">
        <f t="shared" si="566"/>
        <v>0</v>
      </c>
      <c r="O1471">
        <f>IF($B$14,_xlfn.IFNA(INDEX(תמותה!$A$1:$E$121,MATCH(F1471,תמותה!$A$1:A$121,0),IF($B$9="זכר",2,4)),1),0)</f>
        <v>0</v>
      </c>
      <c r="P1471">
        <f>IF($B$14,_xlfn.IFNA(INDEX('שיפור תמותה'!$A$1:$E$8743,MATCH(F1471&amp;G1471,'שיפור תמותה'!$C$1:$C$8743,0),IF($B$9="זכר",4,5)),1),0)</f>
        <v>0</v>
      </c>
      <c r="Q1471">
        <f>IF($B$14,_xlfn.IFNA(INDEX('שיפור תמותה'!$A$1:$E$8743,MATCH(F1471&amp;G1471-1,'שיפור תמותה'!$C$1:$C$8743,0),IF($B$9="זכר",4,5)),1),0)</f>
        <v>0</v>
      </c>
      <c r="R1471">
        <f t="shared" si="553"/>
        <v>0</v>
      </c>
      <c r="S1471">
        <f t="shared" si="554"/>
        <v>0</v>
      </c>
      <c r="T1471">
        <f t="shared" si="567"/>
        <v>0</v>
      </c>
      <c r="U1471">
        <f t="shared" si="555"/>
        <v>0</v>
      </c>
      <c r="V1471">
        <f t="shared" si="556"/>
        <v>0</v>
      </c>
      <c r="W1471">
        <f t="shared" si="568"/>
        <v>0</v>
      </c>
      <c r="X1471">
        <f>IF($B$15,_xlfn.IFNA(INDEX(תמותה!$A$1:$E$121,MATCH(U1471,תמותה!$A$1:A$121,0),IF($B$11="זכר",2,4)),1),0)</f>
        <v>0</v>
      </c>
      <c r="Y1471">
        <f>IF($B$15,_xlfn.IFNA(INDEX('שיפור תמותה'!$A$1:$E$8743,MATCH(U1471&amp;V1471,'שיפור תמותה'!$C$1:$C$8743,0),IF($B$11="זכר",4,5)),1),0)</f>
        <v>0</v>
      </c>
      <c r="Z1471">
        <f>IF($B$15,_xlfn.IFNA(INDEX('שיפור תמותה'!$A$1:$E$8743,MATCH(U1471&amp;V1471-1,'שיפור תמותה'!$C$1:$C$8743,0),IF($B$11="זכר",4,5)),1),0)</f>
        <v>0</v>
      </c>
      <c r="AA1471">
        <f t="shared" si="557"/>
        <v>0</v>
      </c>
      <c r="AB1471">
        <f t="shared" si="569"/>
        <v>0</v>
      </c>
      <c r="AC1471">
        <f>IF($B$15,_xlfn.IFNA(INDEX(תמותה!$A$1:$E$121,MATCH(U1471,תמותה!$A$1:A$121,0),IF($B$11="זכר",3,5)),1),0)</f>
        <v>0</v>
      </c>
      <c r="AD1471">
        <f t="shared" si="558"/>
        <v>0</v>
      </c>
      <c r="AE1471">
        <f t="shared" si="559"/>
        <v>0</v>
      </c>
      <c r="AF1471">
        <f t="shared" si="570"/>
        <v>0</v>
      </c>
      <c r="AG1471">
        <f t="shared" si="571"/>
        <v>0</v>
      </c>
      <c r="AH1471">
        <f t="shared" si="572"/>
        <v>0</v>
      </c>
      <c r="AI1471">
        <f t="shared" si="573"/>
        <v>0</v>
      </c>
      <c r="AJ1471">
        <f t="shared" si="574"/>
        <v>0</v>
      </c>
    </row>
    <row r="1472" spans="5:36" x14ac:dyDescent="0.2">
      <c r="E1472">
        <f t="shared" si="560"/>
        <v>0</v>
      </c>
      <c r="F1472">
        <f t="shared" si="550"/>
        <v>0</v>
      </c>
      <c r="G1472">
        <f t="shared" si="551"/>
        <v>0</v>
      </c>
      <c r="H1472">
        <f t="shared" si="552"/>
        <v>0</v>
      </c>
      <c r="I1472">
        <f t="shared" si="561"/>
        <v>0</v>
      </c>
      <c r="J1472">
        <f t="shared" si="562"/>
        <v>0</v>
      </c>
      <c r="K1472">
        <f t="shared" si="563"/>
        <v>0</v>
      </c>
      <c r="L1472">
        <f t="shared" si="564"/>
        <v>0</v>
      </c>
      <c r="M1472">
        <f t="shared" si="565"/>
        <v>0</v>
      </c>
      <c r="N1472">
        <f t="shared" si="566"/>
        <v>0</v>
      </c>
      <c r="O1472">
        <f>IF($B$14,_xlfn.IFNA(INDEX(תמותה!$A$1:$E$121,MATCH(F1472,תמותה!$A$1:A$121,0),IF($B$9="זכר",2,4)),1),0)</f>
        <v>0</v>
      </c>
      <c r="P1472">
        <f>IF($B$14,_xlfn.IFNA(INDEX('שיפור תמותה'!$A$1:$E$8743,MATCH(F1472&amp;G1472,'שיפור תמותה'!$C$1:$C$8743,0),IF($B$9="זכר",4,5)),1),0)</f>
        <v>0</v>
      </c>
      <c r="Q1472">
        <f>IF($B$14,_xlfn.IFNA(INDEX('שיפור תמותה'!$A$1:$E$8743,MATCH(F1472&amp;G1472-1,'שיפור תמותה'!$C$1:$C$8743,0),IF($B$9="זכר",4,5)),1),0)</f>
        <v>0</v>
      </c>
      <c r="R1472">
        <f t="shared" si="553"/>
        <v>0</v>
      </c>
      <c r="S1472">
        <f t="shared" si="554"/>
        <v>0</v>
      </c>
      <c r="T1472">
        <f t="shared" si="567"/>
        <v>0</v>
      </c>
      <c r="U1472">
        <f t="shared" si="555"/>
        <v>0</v>
      </c>
      <c r="V1472">
        <f t="shared" si="556"/>
        <v>0</v>
      </c>
      <c r="W1472">
        <f t="shared" si="568"/>
        <v>0</v>
      </c>
      <c r="X1472">
        <f>IF($B$15,_xlfn.IFNA(INDEX(תמותה!$A$1:$E$121,MATCH(U1472,תמותה!$A$1:A$121,0),IF($B$11="זכר",2,4)),1),0)</f>
        <v>0</v>
      </c>
      <c r="Y1472">
        <f>IF($B$15,_xlfn.IFNA(INDEX('שיפור תמותה'!$A$1:$E$8743,MATCH(U1472&amp;V1472,'שיפור תמותה'!$C$1:$C$8743,0),IF($B$11="זכר",4,5)),1),0)</f>
        <v>0</v>
      </c>
      <c r="Z1472">
        <f>IF($B$15,_xlfn.IFNA(INDEX('שיפור תמותה'!$A$1:$E$8743,MATCH(U1472&amp;V1472-1,'שיפור תמותה'!$C$1:$C$8743,0),IF($B$11="זכר",4,5)),1),0)</f>
        <v>0</v>
      </c>
      <c r="AA1472">
        <f t="shared" si="557"/>
        <v>0</v>
      </c>
      <c r="AB1472">
        <f t="shared" si="569"/>
        <v>0</v>
      </c>
      <c r="AC1472">
        <f>IF($B$15,_xlfn.IFNA(INDEX(תמותה!$A$1:$E$121,MATCH(U1472,תמותה!$A$1:A$121,0),IF($B$11="זכר",3,5)),1),0)</f>
        <v>0</v>
      </c>
      <c r="AD1472">
        <f t="shared" si="558"/>
        <v>0</v>
      </c>
      <c r="AE1472">
        <f t="shared" si="559"/>
        <v>0</v>
      </c>
      <c r="AF1472">
        <f t="shared" si="570"/>
        <v>0</v>
      </c>
      <c r="AG1472">
        <f t="shared" si="571"/>
        <v>0</v>
      </c>
      <c r="AH1472">
        <f t="shared" si="572"/>
        <v>0</v>
      </c>
      <c r="AI1472">
        <f t="shared" si="573"/>
        <v>0</v>
      </c>
      <c r="AJ1472">
        <f t="shared" si="574"/>
        <v>0</v>
      </c>
    </row>
    <row r="1473" spans="5:36" x14ac:dyDescent="0.2">
      <c r="E1473">
        <f t="shared" si="560"/>
        <v>0</v>
      </c>
      <c r="F1473">
        <f t="shared" si="550"/>
        <v>0</v>
      </c>
      <c r="G1473">
        <f t="shared" si="551"/>
        <v>0</v>
      </c>
      <c r="H1473">
        <f t="shared" si="552"/>
        <v>0</v>
      </c>
      <c r="I1473">
        <f t="shared" si="561"/>
        <v>0</v>
      </c>
      <c r="J1473">
        <f t="shared" si="562"/>
        <v>0</v>
      </c>
      <c r="K1473">
        <f t="shared" si="563"/>
        <v>0</v>
      </c>
      <c r="L1473">
        <f t="shared" si="564"/>
        <v>0</v>
      </c>
      <c r="M1473">
        <f t="shared" si="565"/>
        <v>0</v>
      </c>
      <c r="N1473">
        <f t="shared" si="566"/>
        <v>0</v>
      </c>
      <c r="O1473">
        <f>IF($B$14,_xlfn.IFNA(INDEX(תמותה!$A$1:$E$121,MATCH(F1473,תמותה!$A$1:A$121,0),IF($B$9="זכר",2,4)),1),0)</f>
        <v>0</v>
      </c>
      <c r="P1473">
        <f>IF($B$14,_xlfn.IFNA(INDEX('שיפור תמותה'!$A$1:$E$8743,MATCH(F1473&amp;G1473,'שיפור תמותה'!$C$1:$C$8743,0),IF($B$9="זכר",4,5)),1),0)</f>
        <v>0</v>
      </c>
      <c r="Q1473">
        <f>IF($B$14,_xlfn.IFNA(INDEX('שיפור תמותה'!$A$1:$E$8743,MATCH(F1473&amp;G1473-1,'שיפור תמותה'!$C$1:$C$8743,0),IF($B$9="זכר",4,5)),1),0)</f>
        <v>0</v>
      </c>
      <c r="R1473">
        <f t="shared" si="553"/>
        <v>0</v>
      </c>
      <c r="S1473">
        <f t="shared" si="554"/>
        <v>0</v>
      </c>
      <c r="T1473">
        <f t="shared" si="567"/>
        <v>0</v>
      </c>
      <c r="U1473">
        <f t="shared" si="555"/>
        <v>0</v>
      </c>
      <c r="V1473">
        <f t="shared" si="556"/>
        <v>0</v>
      </c>
      <c r="W1473">
        <f t="shared" si="568"/>
        <v>0</v>
      </c>
      <c r="X1473">
        <f>IF($B$15,_xlfn.IFNA(INDEX(תמותה!$A$1:$E$121,MATCH(U1473,תמותה!$A$1:A$121,0),IF($B$11="זכר",2,4)),1),0)</f>
        <v>0</v>
      </c>
      <c r="Y1473">
        <f>IF($B$15,_xlfn.IFNA(INDEX('שיפור תמותה'!$A$1:$E$8743,MATCH(U1473&amp;V1473,'שיפור תמותה'!$C$1:$C$8743,0),IF($B$11="זכר",4,5)),1),0)</f>
        <v>0</v>
      </c>
      <c r="Z1473">
        <f>IF($B$15,_xlfn.IFNA(INDEX('שיפור תמותה'!$A$1:$E$8743,MATCH(U1473&amp;V1473-1,'שיפור תמותה'!$C$1:$C$8743,0),IF($B$11="זכר",4,5)),1),0)</f>
        <v>0</v>
      </c>
      <c r="AA1473">
        <f t="shared" si="557"/>
        <v>0</v>
      </c>
      <c r="AB1473">
        <f t="shared" si="569"/>
        <v>0</v>
      </c>
      <c r="AC1473">
        <f>IF($B$15,_xlfn.IFNA(INDEX(תמותה!$A$1:$E$121,MATCH(U1473,תמותה!$A$1:A$121,0),IF($B$11="זכר",3,5)),1),0)</f>
        <v>0</v>
      </c>
      <c r="AD1473">
        <f t="shared" si="558"/>
        <v>0</v>
      </c>
      <c r="AE1473">
        <f t="shared" si="559"/>
        <v>0</v>
      </c>
      <c r="AF1473">
        <f t="shared" si="570"/>
        <v>0</v>
      </c>
      <c r="AG1473">
        <f t="shared" si="571"/>
        <v>0</v>
      </c>
      <c r="AH1473">
        <f t="shared" si="572"/>
        <v>0</v>
      </c>
      <c r="AI1473">
        <f t="shared" si="573"/>
        <v>0</v>
      </c>
      <c r="AJ1473">
        <f t="shared" si="574"/>
        <v>0</v>
      </c>
    </row>
    <row r="1474" spans="5:36" x14ac:dyDescent="0.2">
      <c r="E1474">
        <f t="shared" si="560"/>
        <v>0</v>
      </c>
      <c r="F1474">
        <f t="shared" si="550"/>
        <v>0</v>
      </c>
      <c r="G1474">
        <f t="shared" si="551"/>
        <v>0</v>
      </c>
      <c r="H1474">
        <f t="shared" si="552"/>
        <v>0</v>
      </c>
      <c r="I1474">
        <f t="shared" si="561"/>
        <v>0</v>
      </c>
      <c r="J1474">
        <f t="shared" si="562"/>
        <v>0</v>
      </c>
      <c r="K1474">
        <f t="shared" si="563"/>
        <v>0</v>
      </c>
      <c r="L1474">
        <f t="shared" si="564"/>
        <v>0</v>
      </c>
      <c r="M1474">
        <f t="shared" si="565"/>
        <v>0</v>
      </c>
      <c r="N1474">
        <f t="shared" si="566"/>
        <v>0</v>
      </c>
      <c r="O1474">
        <f>IF($B$14,_xlfn.IFNA(INDEX(תמותה!$A$1:$E$121,MATCH(F1474,תמותה!$A$1:A$121,0),IF($B$9="זכר",2,4)),1),0)</f>
        <v>0</v>
      </c>
      <c r="P1474">
        <f>IF($B$14,_xlfn.IFNA(INDEX('שיפור תמותה'!$A$1:$E$8743,MATCH(F1474&amp;G1474,'שיפור תמותה'!$C$1:$C$8743,0),IF($B$9="זכר",4,5)),1),0)</f>
        <v>0</v>
      </c>
      <c r="Q1474">
        <f>IF($B$14,_xlfn.IFNA(INDEX('שיפור תמותה'!$A$1:$E$8743,MATCH(F1474&amp;G1474-1,'שיפור תמותה'!$C$1:$C$8743,0),IF($B$9="זכר",4,5)),1),0)</f>
        <v>0</v>
      </c>
      <c r="R1474">
        <f t="shared" si="553"/>
        <v>0</v>
      </c>
      <c r="S1474">
        <f t="shared" si="554"/>
        <v>0</v>
      </c>
      <c r="T1474">
        <f t="shared" si="567"/>
        <v>0</v>
      </c>
      <c r="U1474">
        <f t="shared" si="555"/>
        <v>0</v>
      </c>
      <c r="V1474">
        <f t="shared" si="556"/>
        <v>0</v>
      </c>
      <c r="W1474">
        <f t="shared" si="568"/>
        <v>0</v>
      </c>
      <c r="X1474">
        <f>IF($B$15,_xlfn.IFNA(INDEX(תמותה!$A$1:$E$121,MATCH(U1474,תמותה!$A$1:A$121,0),IF($B$11="זכר",2,4)),1),0)</f>
        <v>0</v>
      </c>
      <c r="Y1474">
        <f>IF($B$15,_xlfn.IFNA(INDEX('שיפור תמותה'!$A$1:$E$8743,MATCH(U1474&amp;V1474,'שיפור תמותה'!$C$1:$C$8743,0),IF($B$11="זכר",4,5)),1),0)</f>
        <v>0</v>
      </c>
      <c r="Z1474">
        <f>IF($B$15,_xlfn.IFNA(INDEX('שיפור תמותה'!$A$1:$E$8743,MATCH(U1474&amp;V1474-1,'שיפור תמותה'!$C$1:$C$8743,0),IF($B$11="זכר",4,5)),1),0)</f>
        <v>0</v>
      </c>
      <c r="AA1474">
        <f t="shared" si="557"/>
        <v>0</v>
      </c>
      <c r="AB1474">
        <f t="shared" si="569"/>
        <v>0</v>
      </c>
      <c r="AC1474">
        <f>IF($B$15,_xlfn.IFNA(INDEX(תמותה!$A$1:$E$121,MATCH(U1474,תמותה!$A$1:A$121,0),IF($B$11="זכר",3,5)),1),0)</f>
        <v>0</v>
      </c>
      <c r="AD1474">
        <f t="shared" si="558"/>
        <v>0</v>
      </c>
      <c r="AE1474">
        <f t="shared" si="559"/>
        <v>0</v>
      </c>
      <c r="AF1474">
        <f t="shared" si="570"/>
        <v>0</v>
      </c>
      <c r="AG1474">
        <f t="shared" si="571"/>
        <v>0</v>
      </c>
      <c r="AH1474">
        <f t="shared" si="572"/>
        <v>0</v>
      </c>
      <c r="AI1474">
        <f t="shared" si="573"/>
        <v>0</v>
      </c>
      <c r="AJ1474">
        <f t="shared" si="574"/>
        <v>0</v>
      </c>
    </row>
    <row r="1475" spans="5:36" x14ac:dyDescent="0.2">
      <c r="E1475">
        <f t="shared" si="560"/>
        <v>0</v>
      </c>
      <c r="F1475">
        <f t="shared" ref="F1475:F1538" si="575">IF($B$14,ROUNDDOWN(E1475/12,0),0)</f>
        <v>0</v>
      </c>
      <c r="G1475">
        <f t="shared" ref="G1475:G1538" si="576">IF($B$14,ROUNDDOWN(($B$7+E1475)/12,0),0)</f>
        <v>0</v>
      </c>
      <c r="H1475">
        <f t="shared" ref="H1475:H1538" si="577">IF($B$14,(1+$B$2)^((E1475-$E$2+1)/12),0)</f>
        <v>0</v>
      </c>
      <c r="I1475">
        <f t="shared" si="561"/>
        <v>0</v>
      </c>
      <c r="J1475">
        <f t="shared" si="562"/>
        <v>0</v>
      </c>
      <c r="K1475">
        <f t="shared" si="563"/>
        <v>0</v>
      </c>
      <c r="L1475">
        <f t="shared" si="564"/>
        <v>0</v>
      </c>
      <c r="M1475">
        <f t="shared" si="565"/>
        <v>0</v>
      </c>
      <c r="N1475">
        <f t="shared" si="566"/>
        <v>0</v>
      </c>
      <c r="O1475">
        <f>IF($B$14,_xlfn.IFNA(INDEX(תמותה!$A$1:$E$121,MATCH(F1475,תמותה!$A$1:A$121,0),IF($B$9="זכר",2,4)),1),0)</f>
        <v>0</v>
      </c>
      <c r="P1475">
        <f>IF($B$14,_xlfn.IFNA(INDEX('שיפור תמותה'!$A$1:$E$8743,MATCH(F1475&amp;G1475,'שיפור תמותה'!$C$1:$C$8743,0),IF($B$9="זכר",4,5)),1),0)</f>
        <v>0</v>
      </c>
      <c r="Q1475">
        <f>IF($B$14,_xlfn.IFNA(INDEX('שיפור תמותה'!$A$1:$E$8743,MATCH(F1475&amp;G1475-1,'שיפור תמותה'!$C$1:$C$8743,0),IF($B$9="זכר",4,5)),1),0)</f>
        <v>0</v>
      </c>
      <c r="R1475">
        <f t="shared" ref="R1475:R1538" si="578">IF($B$14,AVERAGE(P1475:Q1475),0)</f>
        <v>0</v>
      </c>
      <c r="S1475">
        <f t="shared" ref="S1475:S1538" si="579">IF($B$14,IF(E1475&lt;$B$12,(1-(1-O1475)^(1/12))*R1475,1),0)</f>
        <v>0</v>
      </c>
      <c r="T1475">
        <f t="shared" si="567"/>
        <v>0</v>
      </c>
      <c r="U1475">
        <f t="shared" ref="U1475:U1538" si="580">IF($B$15,ROUNDDOWN(T1475/12,0),0)</f>
        <v>0</v>
      </c>
      <c r="V1475">
        <f t="shared" ref="V1475:V1538" si="581">IF($B$15,ROUNDDOWN(($B$8+T1475)/12,0),0)</f>
        <v>0</v>
      </c>
      <c r="W1475">
        <f t="shared" si="568"/>
        <v>0</v>
      </c>
      <c r="X1475">
        <f>IF($B$15,_xlfn.IFNA(INDEX(תמותה!$A$1:$E$121,MATCH(U1475,תמותה!$A$1:A$121,0),IF($B$11="זכר",2,4)),1),0)</f>
        <v>0</v>
      </c>
      <c r="Y1475">
        <f>IF($B$15,_xlfn.IFNA(INDEX('שיפור תמותה'!$A$1:$E$8743,MATCH(U1475&amp;V1475,'שיפור תמותה'!$C$1:$C$8743,0),IF($B$11="זכר",4,5)),1),0)</f>
        <v>0</v>
      </c>
      <c r="Z1475">
        <f>IF($B$15,_xlfn.IFNA(INDEX('שיפור תמותה'!$A$1:$E$8743,MATCH(U1475&amp;V1475-1,'שיפור תמותה'!$C$1:$C$8743,0),IF($B$11="זכר",4,5)),1),0)</f>
        <v>0</v>
      </c>
      <c r="AA1475">
        <f t="shared" ref="AA1475:AA1538" si="582">IF($B$15,AVERAGE(Y1475:Z1475),0)</f>
        <v>0</v>
      </c>
      <c r="AB1475">
        <f t="shared" si="569"/>
        <v>0</v>
      </c>
      <c r="AC1475">
        <f>IF($B$15,_xlfn.IFNA(INDEX(תמותה!$A$1:$E$121,MATCH(U1475,תמותה!$A$1:A$121,0),IF($B$11="זכר",3,5)),1),0)</f>
        <v>0</v>
      </c>
      <c r="AD1475">
        <f t="shared" ref="AD1475:AD1538" si="583">IF($B$15,IF(T1475&lt;$B$12,(1-(1-X1475)^(1/12))*AA1475,1),0)</f>
        <v>0</v>
      </c>
      <c r="AE1475">
        <f t="shared" ref="AE1475:AE1538" si="584">IF($B$15,IF(T1475&lt;$B$12,(1-(1-AC1475)^(1/12))*AA1475,1),0)</f>
        <v>0</v>
      </c>
      <c r="AF1475">
        <f t="shared" si="570"/>
        <v>0</v>
      </c>
      <c r="AG1475">
        <f t="shared" si="571"/>
        <v>0</v>
      </c>
      <c r="AH1475">
        <f t="shared" si="572"/>
        <v>0</v>
      </c>
      <c r="AI1475">
        <f t="shared" si="573"/>
        <v>0</v>
      </c>
      <c r="AJ1475">
        <f t="shared" si="574"/>
        <v>0</v>
      </c>
    </row>
    <row r="1476" spans="5:36" x14ac:dyDescent="0.2">
      <c r="E1476">
        <f t="shared" ref="E1476:E1539" si="585">IF($B$14,E1475+1,0)</f>
        <v>0</v>
      </c>
      <c r="F1476">
        <f t="shared" si="575"/>
        <v>0</v>
      </c>
      <c r="G1476">
        <f t="shared" si="576"/>
        <v>0</v>
      </c>
      <c r="H1476">
        <f t="shared" si="577"/>
        <v>0</v>
      </c>
      <c r="I1476">
        <f t="shared" ref="I1476:I1539" si="586">IF($B$14,IF(E1476&lt;=$B$3,IF(AND((E1476-$E$2)&lt;0,E1476&lt;$B$4),I1475+1/H1476,I1475+N1475/H1476)),0)</f>
        <v>0</v>
      </c>
      <c r="J1476">
        <f t="shared" ref="J1476:J1539" si="587">IF($B$14,IF(E1476&lt;=$B$3,IF(AND((E1476-$E$2)&lt;60,E1476&lt;$B$4),J1475+1/H1476,J1475+N1475/H1476)),0)</f>
        <v>0</v>
      </c>
      <c r="K1476">
        <f t="shared" ref="K1476:K1539" si="588">IF($B$14,IF(E1476&lt;=$B$3,IF(AND((E1476-$E$2)&lt;120,E1476&lt;$B$4),K1475+1/H1476,K1475+N1475/H1476)),0)</f>
        <v>0</v>
      </c>
      <c r="L1476">
        <f t="shared" ref="L1476:L1539" si="589">IF($B$14,IF(E1476&lt;=$B$3,IF(AND((E1476-$E$2)&lt;180,E1476&lt;$B$4),L1475+1/H1476,L1475+N1475/H1476)),0)</f>
        <v>0</v>
      </c>
      <c r="M1476">
        <f t="shared" ref="M1476:M1539" si="590">IF($B$14,IF(E1476&lt;=$B$3,IF(AND((E1476-$E$2)&lt;240,E1476&lt;$B$4),M1475+1/H1476,M1475+N1475/H1476)),0)</f>
        <v>0</v>
      </c>
      <c r="N1476">
        <f t="shared" ref="N1476:N1539" si="591">IF($B$14,N1475*(1-S1476),0)</f>
        <v>0</v>
      </c>
      <c r="O1476">
        <f>IF($B$14,_xlfn.IFNA(INDEX(תמותה!$A$1:$E$121,MATCH(F1476,תמותה!$A$1:A$121,0),IF($B$9="זכר",2,4)),1),0)</f>
        <v>0</v>
      </c>
      <c r="P1476">
        <f>IF($B$14,_xlfn.IFNA(INDEX('שיפור תמותה'!$A$1:$E$8743,MATCH(F1476&amp;G1476,'שיפור תמותה'!$C$1:$C$8743,0),IF($B$9="זכר",4,5)),1),0)</f>
        <v>0</v>
      </c>
      <c r="Q1476">
        <f>IF($B$14,_xlfn.IFNA(INDEX('שיפור תמותה'!$A$1:$E$8743,MATCH(F1476&amp;G1476-1,'שיפור תמותה'!$C$1:$C$8743,0),IF($B$9="זכר",4,5)),1),0)</f>
        <v>0</v>
      </c>
      <c r="R1476">
        <f t="shared" si="578"/>
        <v>0</v>
      </c>
      <c r="S1476">
        <f t="shared" si="579"/>
        <v>0</v>
      </c>
      <c r="T1476">
        <f t="shared" ref="T1476:T1539" si="592">IF($B$15,T1475+1,0)</f>
        <v>0</v>
      </c>
      <c r="U1476">
        <f t="shared" si="580"/>
        <v>0</v>
      </c>
      <c r="V1476">
        <f t="shared" si="581"/>
        <v>0</v>
      </c>
      <c r="W1476">
        <f t="shared" ref="W1476:W1539" si="593">IF($B$15,W1475*(1-AD1476),0)</f>
        <v>0</v>
      </c>
      <c r="X1476">
        <f>IF($B$15,_xlfn.IFNA(INDEX(תמותה!$A$1:$E$121,MATCH(U1476,תמותה!$A$1:A$121,0),IF($B$11="זכר",2,4)),1),0)</f>
        <v>0</v>
      </c>
      <c r="Y1476">
        <f>IF($B$15,_xlfn.IFNA(INDEX('שיפור תמותה'!$A$1:$E$8743,MATCH(U1476&amp;V1476,'שיפור תמותה'!$C$1:$C$8743,0),IF($B$11="זכר",4,5)),1),0)</f>
        <v>0</v>
      </c>
      <c r="Z1476">
        <f>IF($B$15,_xlfn.IFNA(INDEX('שיפור תמותה'!$A$1:$E$8743,MATCH(U1476&amp;V1476-1,'שיפור תמותה'!$C$1:$C$8743,0),IF($B$11="זכר",4,5)),1),0)</f>
        <v>0</v>
      </c>
      <c r="AA1476">
        <f t="shared" si="582"/>
        <v>0</v>
      </c>
      <c r="AB1476">
        <f t="shared" ref="AB1476:AB1539" si="594">IF($B$15,AB1475*(1-AE1476)+S1476*W1476*N1475,0)</f>
        <v>0</v>
      </c>
      <c r="AC1476">
        <f>IF($B$15,_xlfn.IFNA(INDEX(תמותה!$A$1:$E$121,MATCH(U1476,תמותה!$A$1:A$121,0),IF($B$11="זכר",3,5)),1),0)</f>
        <v>0</v>
      </c>
      <c r="AD1476">
        <f t="shared" si="583"/>
        <v>0</v>
      </c>
      <c r="AE1476">
        <f t="shared" si="584"/>
        <v>0</v>
      </c>
      <c r="AF1476">
        <f t="shared" ref="AF1476:AF1539" si="595">IF($B$15,IF(E1476&lt;=$B$3,IF(AND((E1476-$E$2)&lt;0,E1476&lt;$B$4),AF1475+0/H1476,AF1475+AB1475/H1476)),0)</f>
        <v>0</v>
      </c>
      <c r="AG1476">
        <f t="shared" ref="AG1476:AG1539" si="596">IF($B$15,IF(E1476&lt;=$B$3,IF(AND((E1476-$E$2)&lt;60,E1476&lt;$B$4),AG1475+0/H1476,AG1475+AB1475/H1476)),0)</f>
        <v>0</v>
      </c>
      <c r="AH1476">
        <f t="shared" ref="AH1476:AH1539" si="597">IF($B$15,IF(E1476&lt;=$B$3,IF(AND((E1476-$E$2)&lt;120,E1476&lt;$B$4),AH1475+0/H1476,AH1475+AB1475/H1476)),0)</f>
        <v>0</v>
      </c>
      <c r="AI1476">
        <f t="shared" ref="AI1476:AI1539" si="598">IF($B$15,IF(E1476&lt;=$B$3,IF(AND((E1476-$E$2)&lt;180,E1476&lt;$B$4),AI1475+0/H1476,AI1475+AB1475/H1476)),0)</f>
        <v>0</v>
      </c>
      <c r="AJ1476">
        <f t="shared" ref="AJ1476:AJ1539" si="599">IF($B$15,IF(E1476&lt;=$B$3,IF(AND((E1476-$E$2)&lt;240,E1476&lt;$B$4),AJ1475+0/H1476,AJ1475+AB1475/H1476)),0)</f>
        <v>0</v>
      </c>
    </row>
    <row r="1477" spans="5:36" x14ac:dyDescent="0.2">
      <c r="E1477">
        <f t="shared" si="585"/>
        <v>0</v>
      </c>
      <c r="F1477">
        <f t="shared" si="575"/>
        <v>0</v>
      </c>
      <c r="G1477">
        <f t="shared" si="576"/>
        <v>0</v>
      </c>
      <c r="H1477">
        <f t="shared" si="577"/>
        <v>0</v>
      </c>
      <c r="I1477">
        <f t="shared" si="586"/>
        <v>0</v>
      </c>
      <c r="J1477">
        <f t="shared" si="587"/>
        <v>0</v>
      </c>
      <c r="K1477">
        <f t="shared" si="588"/>
        <v>0</v>
      </c>
      <c r="L1477">
        <f t="shared" si="589"/>
        <v>0</v>
      </c>
      <c r="M1477">
        <f t="shared" si="590"/>
        <v>0</v>
      </c>
      <c r="N1477">
        <f t="shared" si="591"/>
        <v>0</v>
      </c>
      <c r="O1477">
        <f>IF($B$14,_xlfn.IFNA(INDEX(תמותה!$A$1:$E$121,MATCH(F1477,תמותה!$A$1:A$121,0),IF($B$9="זכר",2,4)),1),0)</f>
        <v>0</v>
      </c>
      <c r="P1477">
        <f>IF($B$14,_xlfn.IFNA(INDEX('שיפור תמותה'!$A$1:$E$8743,MATCH(F1477&amp;G1477,'שיפור תמותה'!$C$1:$C$8743,0),IF($B$9="זכר",4,5)),1),0)</f>
        <v>0</v>
      </c>
      <c r="Q1477">
        <f>IF($B$14,_xlfn.IFNA(INDEX('שיפור תמותה'!$A$1:$E$8743,MATCH(F1477&amp;G1477-1,'שיפור תמותה'!$C$1:$C$8743,0),IF($B$9="זכר",4,5)),1),0)</f>
        <v>0</v>
      </c>
      <c r="R1477">
        <f t="shared" si="578"/>
        <v>0</v>
      </c>
      <c r="S1477">
        <f t="shared" si="579"/>
        <v>0</v>
      </c>
      <c r="T1477">
        <f t="shared" si="592"/>
        <v>0</v>
      </c>
      <c r="U1477">
        <f t="shared" si="580"/>
        <v>0</v>
      </c>
      <c r="V1477">
        <f t="shared" si="581"/>
        <v>0</v>
      </c>
      <c r="W1477">
        <f t="shared" si="593"/>
        <v>0</v>
      </c>
      <c r="X1477">
        <f>IF($B$15,_xlfn.IFNA(INDEX(תמותה!$A$1:$E$121,MATCH(U1477,תמותה!$A$1:A$121,0),IF($B$11="זכר",2,4)),1),0)</f>
        <v>0</v>
      </c>
      <c r="Y1477">
        <f>IF($B$15,_xlfn.IFNA(INDEX('שיפור תמותה'!$A$1:$E$8743,MATCH(U1477&amp;V1477,'שיפור תמותה'!$C$1:$C$8743,0),IF($B$11="זכר",4,5)),1),0)</f>
        <v>0</v>
      </c>
      <c r="Z1477">
        <f>IF($B$15,_xlfn.IFNA(INDEX('שיפור תמותה'!$A$1:$E$8743,MATCH(U1477&amp;V1477-1,'שיפור תמותה'!$C$1:$C$8743,0),IF($B$11="זכר",4,5)),1),0)</f>
        <v>0</v>
      </c>
      <c r="AA1477">
        <f t="shared" si="582"/>
        <v>0</v>
      </c>
      <c r="AB1477">
        <f t="shared" si="594"/>
        <v>0</v>
      </c>
      <c r="AC1477">
        <f>IF($B$15,_xlfn.IFNA(INDEX(תמותה!$A$1:$E$121,MATCH(U1477,תמותה!$A$1:A$121,0),IF($B$11="זכר",3,5)),1),0)</f>
        <v>0</v>
      </c>
      <c r="AD1477">
        <f t="shared" si="583"/>
        <v>0</v>
      </c>
      <c r="AE1477">
        <f t="shared" si="584"/>
        <v>0</v>
      </c>
      <c r="AF1477">
        <f t="shared" si="595"/>
        <v>0</v>
      </c>
      <c r="AG1477">
        <f t="shared" si="596"/>
        <v>0</v>
      </c>
      <c r="AH1477">
        <f t="shared" si="597"/>
        <v>0</v>
      </c>
      <c r="AI1477">
        <f t="shared" si="598"/>
        <v>0</v>
      </c>
      <c r="AJ1477">
        <f t="shared" si="599"/>
        <v>0</v>
      </c>
    </row>
    <row r="1478" spans="5:36" x14ac:dyDescent="0.2">
      <c r="E1478">
        <f t="shared" si="585"/>
        <v>0</v>
      </c>
      <c r="F1478">
        <f t="shared" si="575"/>
        <v>0</v>
      </c>
      <c r="G1478">
        <f t="shared" si="576"/>
        <v>0</v>
      </c>
      <c r="H1478">
        <f t="shared" si="577"/>
        <v>0</v>
      </c>
      <c r="I1478">
        <f t="shared" si="586"/>
        <v>0</v>
      </c>
      <c r="J1478">
        <f t="shared" si="587"/>
        <v>0</v>
      </c>
      <c r="K1478">
        <f t="shared" si="588"/>
        <v>0</v>
      </c>
      <c r="L1478">
        <f t="shared" si="589"/>
        <v>0</v>
      </c>
      <c r="M1478">
        <f t="shared" si="590"/>
        <v>0</v>
      </c>
      <c r="N1478">
        <f t="shared" si="591"/>
        <v>0</v>
      </c>
      <c r="O1478">
        <f>IF($B$14,_xlfn.IFNA(INDEX(תמותה!$A$1:$E$121,MATCH(F1478,תמותה!$A$1:A$121,0),IF($B$9="זכר",2,4)),1),0)</f>
        <v>0</v>
      </c>
      <c r="P1478">
        <f>IF($B$14,_xlfn.IFNA(INDEX('שיפור תמותה'!$A$1:$E$8743,MATCH(F1478&amp;G1478,'שיפור תמותה'!$C$1:$C$8743,0),IF($B$9="זכר",4,5)),1),0)</f>
        <v>0</v>
      </c>
      <c r="Q1478">
        <f>IF($B$14,_xlfn.IFNA(INDEX('שיפור תמותה'!$A$1:$E$8743,MATCH(F1478&amp;G1478-1,'שיפור תמותה'!$C$1:$C$8743,0),IF($B$9="זכר",4,5)),1),0)</f>
        <v>0</v>
      </c>
      <c r="R1478">
        <f t="shared" si="578"/>
        <v>0</v>
      </c>
      <c r="S1478">
        <f t="shared" si="579"/>
        <v>0</v>
      </c>
      <c r="T1478">
        <f t="shared" si="592"/>
        <v>0</v>
      </c>
      <c r="U1478">
        <f t="shared" si="580"/>
        <v>0</v>
      </c>
      <c r="V1478">
        <f t="shared" si="581"/>
        <v>0</v>
      </c>
      <c r="W1478">
        <f t="shared" si="593"/>
        <v>0</v>
      </c>
      <c r="X1478">
        <f>IF($B$15,_xlfn.IFNA(INDEX(תמותה!$A$1:$E$121,MATCH(U1478,תמותה!$A$1:A$121,0),IF($B$11="זכר",2,4)),1),0)</f>
        <v>0</v>
      </c>
      <c r="Y1478">
        <f>IF($B$15,_xlfn.IFNA(INDEX('שיפור תמותה'!$A$1:$E$8743,MATCH(U1478&amp;V1478,'שיפור תמותה'!$C$1:$C$8743,0),IF($B$11="זכר",4,5)),1),0)</f>
        <v>0</v>
      </c>
      <c r="Z1478">
        <f>IF($B$15,_xlfn.IFNA(INDEX('שיפור תמותה'!$A$1:$E$8743,MATCH(U1478&amp;V1478-1,'שיפור תמותה'!$C$1:$C$8743,0),IF($B$11="זכר",4,5)),1),0)</f>
        <v>0</v>
      </c>
      <c r="AA1478">
        <f t="shared" si="582"/>
        <v>0</v>
      </c>
      <c r="AB1478">
        <f t="shared" si="594"/>
        <v>0</v>
      </c>
      <c r="AC1478">
        <f>IF($B$15,_xlfn.IFNA(INDEX(תמותה!$A$1:$E$121,MATCH(U1478,תמותה!$A$1:A$121,0),IF($B$11="זכר",3,5)),1),0)</f>
        <v>0</v>
      </c>
      <c r="AD1478">
        <f t="shared" si="583"/>
        <v>0</v>
      </c>
      <c r="AE1478">
        <f t="shared" si="584"/>
        <v>0</v>
      </c>
      <c r="AF1478">
        <f t="shared" si="595"/>
        <v>0</v>
      </c>
      <c r="AG1478">
        <f t="shared" si="596"/>
        <v>0</v>
      </c>
      <c r="AH1478">
        <f t="shared" si="597"/>
        <v>0</v>
      </c>
      <c r="AI1478">
        <f t="shared" si="598"/>
        <v>0</v>
      </c>
      <c r="AJ1478">
        <f t="shared" si="599"/>
        <v>0</v>
      </c>
    </row>
    <row r="1479" spans="5:36" x14ac:dyDescent="0.2">
      <c r="E1479">
        <f t="shared" si="585"/>
        <v>0</v>
      </c>
      <c r="F1479">
        <f t="shared" si="575"/>
        <v>0</v>
      </c>
      <c r="G1479">
        <f t="shared" si="576"/>
        <v>0</v>
      </c>
      <c r="H1479">
        <f t="shared" si="577"/>
        <v>0</v>
      </c>
      <c r="I1479">
        <f t="shared" si="586"/>
        <v>0</v>
      </c>
      <c r="J1479">
        <f t="shared" si="587"/>
        <v>0</v>
      </c>
      <c r="K1479">
        <f t="shared" si="588"/>
        <v>0</v>
      </c>
      <c r="L1479">
        <f t="shared" si="589"/>
        <v>0</v>
      </c>
      <c r="M1479">
        <f t="shared" si="590"/>
        <v>0</v>
      </c>
      <c r="N1479">
        <f t="shared" si="591"/>
        <v>0</v>
      </c>
      <c r="O1479">
        <f>IF($B$14,_xlfn.IFNA(INDEX(תמותה!$A$1:$E$121,MATCH(F1479,תמותה!$A$1:A$121,0),IF($B$9="זכר",2,4)),1),0)</f>
        <v>0</v>
      </c>
      <c r="P1479">
        <f>IF($B$14,_xlfn.IFNA(INDEX('שיפור תמותה'!$A$1:$E$8743,MATCH(F1479&amp;G1479,'שיפור תמותה'!$C$1:$C$8743,0),IF($B$9="זכר",4,5)),1),0)</f>
        <v>0</v>
      </c>
      <c r="Q1479">
        <f>IF($B$14,_xlfn.IFNA(INDEX('שיפור תמותה'!$A$1:$E$8743,MATCH(F1479&amp;G1479-1,'שיפור תמותה'!$C$1:$C$8743,0),IF($B$9="זכר",4,5)),1),0)</f>
        <v>0</v>
      </c>
      <c r="R1479">
        <f t="shared" si="578"/>
        <v>0</v>
      </c>
      <c r="S1479">
        <f t="shared" si="579"/>
        <v>0</v>
      </c>
      <c r="T1479">
        <f t="shared" si="592"/>
        <v>0</v>
      </c>
      <c r="U1479">
        <f t="shared" si="580"/>
        <v>0</v>
      </c>
      <c r="V1479">
        <f t="shared" si="581"/>
        <v>0</v>
      </c>
      <c r="W1479">
        <f t="shared" si="593"/>
        <v>0</v>
      </c>
      <c r="X1479">
        <f>IF($B$15,_xlfn.IFNA(INDEX(תמותה!$A$1:$E$121,MATCH(U1479,תמותה!$A$1:A$121,0),IF($B$11="זכר",2,4)),1),0)</f>
        <v>0</v>
      </c>
      <c r="Y1479">
        <f>IF($B$15,_xlfn.IFNA(INDEX('שיפור תמותה'!$A$1:$E$8743,MATCH(U1479&amp;V1479,'שיפור תמותה'!$C$1:$C$8743,0),IF($B$11="זכר",4,5)),1),0)</f>
        <v>0</v>
      </c>
      <c r="Z1479">
        <f>IF($B$15,_xlfn.IFNA(INDEX('שיפור תמותה'!$A$1:$E$8743,MATCH(U1479&amp;V1479-1,'שיפור תמותה'!$C$1:$C$8743,0),IF($B$11="זכר",4,5)),1),0)</f>
        <v>0</v>
      </c>
      <c r="AA1479">
        <f t="shared" si="582"/>
        <v>0</v>
      </c>
      <c r="AB1479">
        <f t="shared" si="594"/>
        <v>0</v>
      </c>
      <c r="AC1479">
        <f>IF($B$15,_xlfn.IFNA(INDEX(תמותה!$A$1:$E$121,MATCH(U1479,תמותה!$A$1:A$121,0),IF($B$11="זכר",3,5)),1),0)</f>
        <v>0</v>
      </c>
      <c r="AD1479">
        <f t="shared" si="583"/>
        <v>0</v>
      </c>
      <c r="AE1479">
        <f t="shared" si="584"/>
        <v>0</v>
      </c>
      <c r="AF1479">
        <f t="shared" si="595"/>
        <v>0</v>
      </c>
      <c r="AG1479">
        <f t="shared" si="596"/>
        <v>0</v>
      </c>
      <c r="AH1479">
        <f t="shared" si="597"/>
        <v>0</v>
      </c>
      <c r="AI1479">
        <f t="shared" si="598"/>
        <v>0</v>
      </c>
      <c r="AJ1479">
        <f t="shared" si="599"/>
        <v>0</v>
      </c>
    </row>
    <row r="1480" spans="5:36" x14ac:dyDescent="0.2">
      <c r="E1480">
        <f t="shared" si="585"/>
        <v>0</v>
      </c>
      <c r="F1480">
        <f t="shared" si="575"/>
        <v>0</v>
      </c>
      <c r="G1480">
        <f t="shared" si="576"/>
        <v>0</v>
      </c>
      <c r="H1480">
        <f t="shared" si="577"/>
        <v>0</v>
      </c>
      <c r="I1480">
        <f t="shared" si="586"/>
        <v>0</v>
      </c>
      <c r="J1480">
        <f t="shared" si="587"/>
        <v>0</v>
      </c>
      <c r="K1480">
        <f t="shared" si="588"/>
        <v>0</v>
      </c>
      <c r="L1480">
        <f t="shared" si="589"/>
        <v>0</v>
      </c>
      <c r="M1480">
        <f t="shared" si="590"/>
        <v>0</v>
      </c>
      <c r="N1480">
        <f t="shared" si="591"/>
        <v>0</v>
      </c>
      <c r="O1480">
        <f>IF($B$14,_xlfn.IFNA(INDEX(תמותה!$A$1:$E$121,MATCH(F1480,תמותה!$A$1:A$121,0),IF($B$9="זכר",2,4)),1),0)</f>
        <v>0</v>
      </c>
      <c r="P1480">
        <f>IF($B$14,_xlfn.IFNA(INDEX('שיפור תמותה'!$A$1:$E$8743,MATCH(F1480&amp;G1480,'שיפור תמותה'!$C$1:$C$8743,0),IF($B$9="זכר",4,5)),1),0)</f>
        <v>0</v>
      </c>
      <c r="Q1480">
        <f>IF($B$14,_xlfn.IFNA(INDEX('שיפור תמותה'!$A$1:$E$8743,MATCH(F1480&amp;G1480-1,'שיפור תמותה'!$C$1:$C$8743,0),IF($B$9="זכר",4,5)),1),0)</f>
        <v>0</v>
      </c>
      <c r="R1480">
        <f t="shared" si="578"/>
        <v>0</v>
      </c>
      <c r="S1480">
        <f t="shared" si="579"/>
        <v>0</v>
      </c>
      <c r="T1480">
        <f t="shared" si="592"/>
        <v>0</v>
      </c>
      <c r="U1480">
        <f t="shared" si="580"/>
        <v>0</v>
      </c>
      <c r="V1480">
        <f t="shared" si="581"/>
        <v>0</v>
      </c>
      <c r="W1480">
        <f t="shared" si="593"/>
        <v>0</v>
      </c>
      <c r="X1480">
        <f>IF($B$15,_xlfn.IFNA(INDEX(תמותה!$A$1:$E$121,MATCH(U1480,תמותה!$A$1:A$121,0),IF($B$11="זכר",2,4)),1),0)</f>
        <v>0</v>
      </c>
      <c r="Y1480">
        <f>IF($B$15,_xlfn.IFNA(INDEX('שיפור תמותה'!$A$1:$E$8743,MATCH(U1480&amp;V1480,'שיפור תמותה'!$C$1:$C$8743,0),IF($B$11="זכר",4,5)),1),0)</f>
        <v>0</v>
      </c>
      <c r="Z1480">
        <f>IF($B$15,_xlfn.IFNA(INDEX('שיפור תמותה'!$A$1:$E$8743,MATCH(U1480&amp;V1480-1,'שיפור תמותה'!$C$1:$C$8743,0),IF($B$11="זכר",4,5)),1),0)</f>
        <v>0</v>
      </c>
      <c r="AA1480">
        <f t="shared" si="582"/>
        <v>0</v>
      </c>
      <c r="AB1480">
        <f t="shared" si="594"/>
        <v>0</v>
      </c>
      <c r="AC1480">
        <f>IF($B$15,_xlfn.IFNA(INDEX(תמותה!$A$1:$E$121,MATCH(U1480,תמותה!$A$1:A$121,0),IF($B$11="זכר",3,5)),1),0)</f>
        <v>0</v>
      </c>
      <c r="AD1480">
        <f t="shared" si="583"/>
        <v>0</v>
      </c>
      <c r="AE1480">
        <f t="shared" si="584"/>
        <v>0</v>
      </c>
      <c r="AF1480">
        <f t="shared" si="595"/>
        <v>0</v>
      </c>
      <c r="AG1480">
        <f t="shared" si="596"/>
        <v>0</v>
      </c>
      <c r="AH1480">
        <f t="shared" si="597"/>
        <v>0</v>
      </c>
      <c r="AI1480">
        <f t="shared" si="598"/>
        <v>0</v>
      </c>
      <c r="AJ1480">
        <f t="shared" si="599"/>
        <v>0</v>
      </c>
    </row>
    <row r="1481" spans="5:36" x14ac:dyDescent="0.2">
      <c r="E1481">
        <f t="shared" si="585"/>
        <v>0</v>
      </c>
      <c r="F1481">
        <f t="shared" si="575"/>
        <v>0</v>
      </c>
      <c r="G1481">
        <f t="shared" si="576"/>
        <v>0</v>
      </c>
      <c r="H1481">
        <f t="shared" si="577"/>
        <v>0</v>
      </c>
      <c r="I1481">
        <f t="shared" si="586"/>
        <v>0</v>
      </c>
      <c r="J1481">
        <f t="shared" si="587"/>
        <v>0</v>
      </c>
      <c r="K1481">
        <f t="shared" si="588"/>
        <v>0</v>
      </c>
      <c r="L1481">
        <f t="shared" si="589"/>
        <v>0</v>
      </c>
      <c r="M1481">
        <f t="shared" si="590"/>
        <v>0</v>
      </c>
      <c r="N1481">
        <f t="shared" si="591"/>
        <v>0</v>
      </c>
      <c r="O1481">
        <f>IF($B$14,_xlfn.IFNA(INDEX(תמותה!$A$1:$E$121,MATCH(F1481,תמותה!$A$1:A$121,0),IF($B$9="זכר",2,4)),1),0)</f>
        <v>0</v>
      </c>
      <c r="P1481">
        <f>IF($B$14,_xlfn.IFNA(INDEX('שיפור תמותה'!$A$1:$E$8743,MATCH(F1481&amp;G1481,'שיפור תמותה'!$C$1:$C$8743,0),IF($B$9="זכר",4,5)),1),0)</f>
        <v>0</v>
      </c>
      <c r="Q1481">
        <f>IF($B$14,_xlfn.IFNA(INDEX('שיפור תמותה'!$A$1:$E$8743,MATCH(F1481&amp;G1481-1,'שיפור תמותה'!$C$1:$C$8743,0),IF($B$9="זכר",4,5)),1),0)</f>
        <v>0</v>
      </c>
      <c r="R1481">
        <f t="shared" si="578"/>
        <v>0</v>
      </c>
      <c r="S1481">
        <f t="shared" si="579"/>
        <v>0</v>
      </c>
      <c r="T1481">
        <f t="shared" si="592"/>
        <v>0</v>
      </c>
      <c r="U1481">
        <f t="shared" si="580"/>
        <v>0</v>
      </c>
      <c r="V1481">
        <f t="shared" si="581"/>
        <v>0</v>
      </c>
      <c r="W1481">
        <f t="shared" si="593"/>
        <v>0</v>
      </c>
      <c r="X1481">
        <f>IF($B$15,_xlfn.IFNA(INDEX(תמותה!$A$1:$E$121,MATCH(U1481,תמותה!$A$1:A$121,0),IF($B$11="זכר",2,4)),1),0)</f>
        <v>0</v>
      </c>
      <c r="Y1481">
        <f>IF($B$15,_xlfn.IFNA(INDEX('שיפור תמותה'!$A$1:$E$8743,MATCH(U1481&amp;V1481,'שיפור תמותה'!$C$1:$C$8743,0),IF($B$11="זכר",4,5)),1),0)</f>
        <v>0</v>
      </c>
      <c r="Z1481">
        <f>IF($B$15,_xlfn.IFNA(INDEX('שיפור תמותה'!$A$1:$E$8743,MATCH(U1481&amp;V1481-1,'שיפור תמותה'!$C$1:$C$8743,0),IF($B$11="זכר",4,5)),1),0)</f>
        <v>0</v>
      </c>
      <c r="AA1481">
        <f t="shared" si="582"/>
        <v>0</v>
      </c>
      <c r="AB1481">
        <f t="shared" si="594"/>
        <v>0</v>
      </c>
      <c r="AC1481">
        <f>IF($B$15,_xlfn.IFNA(INDEX(תמותה!$A$1:$E$121,MATCH(U1481,תמותה!$A$1:A$121,0),IF($B$11="זכר",3,5)),1),0)</f>
        <v>0</v>
      </c>
      <c r="AD1481">
        <f t="shared" si="583"/>
        <v>0</v>
      </c>
      <c r="AE1481">
        <f t="shared" si="584"/>
        <v>0</v>
      </c>
      <c r="AF1481">
        <f t="shared" si="595"/>
        <v>0</v>
      </c>
      <c r="AG1481">
        <f t="shared" si="596"/>
        <v>0</v>
      </c>
      <c r="AH1481">
        <f t="shared" si="597"/>
        <v>0</v>
      </c>
      <c r="AI1481">
        <f t="shared" si="598"/>
        <v>0</v>
      </c>
      <c r="AJ1481">
        <f t="shared" si="599"/>
        <v>0</v>
      </c>
    </row>
    <row r="1482" spans="5:36" x14ac:dyDescent="0.2">
      <c r="E1482">
        <f t="shared" si="585"/>
        <v>0</v>
      </c>
      <c r="F1482">
        <f t="shared" si="575"/>
        <v>0</v>
      </c>
      <c r="G1482">
        <f t="shared" si="576"/>
        <v>0</v>
      </c>
      <c r="H1482">
        <f t="shared" si="577"/>
        <v>0</v>
      </c>
      <c r="I1482">
        <f t="shared" si="586"/>
        <v>0</v>
      </c>
      <c r="J1482">
        <f t="shared" si="587"/>
        <v>0</v>
      </c>
      <c r="K1482">
        <f t="shared" si="588"/>
        <v>0</v>
      </c>
      <c r="L1482">
        <f t="shared" si="589"/>
        <v>0</v>
      </c>
      <c r="M1482">
        <f t="shared" si="590"/>
        <v>0</v>
      </c>
      <c r="N1482">
        <f t="shared" si="591"/>
        <v>0</v>
      </c>
      <c r="O1482">
        <f>IF($B$14,_xlfn.IFNA(INDEX(תמותה!$A$1:$E$121,MATCH(F1482,תמותה!$A$1:A$121,0),IF($B$9="זכר",2,4)),1),0)</f>
        <v>0</v>
      </c>
      <c r="P1482">
        <f>IF($B$14,_xlfn.IFNA(INDEX('שיפור תמותה'!$A$1:$E$8743,MATCH(F1482&amp;G1482,'שיפור תמותה'!$C$1:$C$8743,0),IF($B$9="זכר",4,5)),1),0)</f>
        <v>0</v>
      </c>
      <c r="Q1482">
        <f>IF($B$14,_xlfn.IFNA(INDEX('שיפור תמותה'!$A$1:$E$8743,MATCH(F1482&amp;G1482-1,'שיפור תמותה'!$C$1:$C$8743,0),IF($B$9="זכר",4,5)),1),0)</f>
        <v>0</v>
      </c>
      <c r="R1482">
        <f t="shared" si="578"/>
        <v>0</v>
      </c>
      <c r="S1482">
        <f t="shared" si="579"/>
        <v>0</v>
      </c>
      <c r="T1482">
        <f t="shared" si="592"/>
        <v>0</v>
      </c>
      <c r="U1482">
        <f t="shared" si="580"/>
        <v>0</v>
      </c>
      <c r="V1482">
        <f t="shared" si="581"/>
        <v>0</v>
      </c>
      <c r="W1482">
        <f t="shared" si="593"/>
        <v>0</v>
      </c>
      <c r="X1482">
        <f>IF($B$15,_xlfn.IFNA(INDEX(תמותה!$A$1:$E$121,MATCH(U1482,תמותה!$A$1:A$121,0),IF($B$11="זכר",2,4)),1),0)</f>
        <v>0</v>
      </c>
      <c r="Y1482">
        <f>IF($B$15,_xlfn.IFNA(INDEX('שיפור תמותה'!$A$1:$E$8743,MATCH(U1482&amp;V1482,'שיפור תמותה'!$C$1:$C$8743,0),IF($B$11="זכר",4,5)),1),0)</f>
        <v>0</v>
      </c>
      <c r="Z1482">
        <f>IF($B$15,_xlfn.IFNA(INDEX('שיפור תמותה'!$A$1:$E$8743,MATCH(U1482&amp;V1482-1,'שיפור תמותה'!$C$1:$C$8743,0),IF($B$11="זכר",4,5)),1),0)</f>
        <v>0</v>
      </c>
      <c r="AA1482">
        <f t="shared" si="582"/>
        <v>0</v>
      </c>
      <c r="AB1482">
        <f t="shared" si="594"/>
        <v>0</v>
      </c>
      <c r="AC1482">
        <f>IF($B$15,_xlfn.IFNA(INDEX(תמותה!$A$1:$E$121,MATCH(U1482,תמותה!$A$1:A$121,0),IF($B$11="זכר",3,5)),1),0)</f>
        <v>0</v>
      </c>
      <c r="AD1482">
        <f t="shared" si="583"/>
        <v>0</v>
      </c>
      <c r="AE1482">
        <f t="shared" si="584"/>
        <v>0</v>
      </c>
      <c r="AF1482">
        <f t="shared" si="595"/>
        <v>0</v>
      </c>
      <c r="AG1482">
        <f t="shared" si="596"/>
        <v>0</v>
      </c>
      <c r="AH1482">
        <f t="shared" si="597"/>
        <v>0</v>
      </c>
      <c r="AI1482">
        <f t="shared" si="598"/>
        <v>0</v>
      </c>
      <c r="AJ1482">
        <f t="shared" si="599"/>
        <v>0</v>
      </c>
    </row>
    <row r="1483" spans="5:36" x14ac:dyDescent="0.2">
      <c r="E1483">
        <f t="shared" si="585"/>
        <v>0</v>
      </c>
      <c r="F1483">
        <f t="shared" si="575"/>
        <v>0</v>
      </c>
      <c r="G1483">
        <f t="shared" si="576"/>
        <v>0</v>
      </c>
      <c r="H1483">
        <f t="shared" si="577"/>
        <v>0</v>
      </c>
      <c r="I1483">
        <f t="shared" si="586"/>
        <v>0</v>
      </c>
      <c r="J1483">
        <f t="shared" si="587"/>
        <v>0</v>
      </c>
      <c r="K1483">
        <f t="shared" si="588"/>
        <v>0</v>
      </c>
      <c r="L1483">
        <f t="shared" si="589"/>
        <v>0</v>
      </c>
      <c r="M1483">
        <f t="shared" si="590"/>
        <v>0</v>
      </c>
      <c r="N1483">
        <f t="shared" si="591"/>
        <v>0</v>
      </c>
      <c r="O1483">
        <f>IF($B$14,_xlfn.IFNA(INDEX(תמותה!$A$1:$E$121,MATCH(F1483,תמותה!$A$1:A$121,0),IF($B$9="זכר",2,4)),1),0)</f>
        <v>0</v>
      </c>
      <c r="P1483">
        <f>IF($B$14,_xlfn.IFNA(INDEX('שיפור תמותה'!$A$1:$E$8743,MATCH(F1483&amp;G1483,'שיפור תמותה'!$C$1:$C$8743,0),IF($B$9="זכר",4,5)),1),0)</f>
        <v>0</v>
      </c>
      <c r="Q1483">
        <f>IF($B$14,_xlfn.IFNA(INDEX('שיפור תמותה'!$A$1:$E$8743,MATCH(F1483&amp;G1483-1,'שיפור תמותה'!$C$1:$C$8743,0),IF($B$9="זכר",4,5)),1),0)</f>
        <v>0</v>
      </c>
      <c r="R1483">
        <f t="shared" si="578"/>
        <v>0</v>
      </c>
      <c r="S1483">
        <f t="shared" si="579"/>
        <v>0</v>
      </c>
      <c r="T1483">
        <f t="shared" si="592"/>
        <v>0</v>
      </c>
      <c r="U1483">
        <f t="shared" si="580"/>
        <v>0</v>
      </c>
      <c r="V1483">
        <f t="shared" si="581"/>
        <v>0</v>
      </c>
      <c r="W1483">
        <f t="shared" si="593"/>
        <v>0</v>
      </c>
      <c r="X1483">
        <f>IF($B$15,_xlfn.IFNA(INDEX(תמותה!$A$1:$E$121,MATCH(U1483,תמותה!$A$1:A$121,0),IF($B$11="זכר",2,4)),1),0)</f>
        <v>0</v>
      </c>
      <c r="Y1483">
        <f>IF($B$15,_xlfn.IFNA(INDEX('שיפור תמותה'!$A$1:$E$8743,MATCH(U1483&amp;V1483,'שיפור תמותה'!$C$1:$C$8743,0),IF($B$11="זכר",4,5)),1),0)</f>
        <v>0</v>
      </c>
      <c r="Z1483">
        <f>IF($B$15,_xlfn.IFNA(INDEX('שיפור תמותה'!$A$1:$E$8743,MATCH(U1483&amp;V1483-1,'שיפור תמותה'!$C$1:$C$8743,0),IF($B$11="זכר",4,5)),1),0)</f>
        <v>0</v>
      </c>
      <c r="AA1483">
        <f t="shared" si="582"/>
        <v>0</v>
      </c>
      <c r="AB1483">
        <f t="shared" si="594"/>
        <v>0</v>
      </c>
      <c r="AC1483">
        <f>IF($B$15,_xlfn.IFNA(INDEX(תמותה!$A$1:$E$121,MATCH(U1483,תמותה!$A$1:A$121,0),IF($B$11="זכר",3,5)),1),0)</f>
        <v>0</v>
      </c>
      <c r="AD1483">
        <f t="shared" si="583"/>
        <v>0</v>
      </c>
      <c r="AE1483">
        <f t="shared" si="584"/>
        <v>0</v>
      </c>
      <c r="AF1483">
        <f t="shared" si="595"/>
        <v>0</v>
      </c>
      <c r="AG1483">
        <f t="shared" si="596"/>
        <v>0</v>
      </c>
      <c r="AH1483">
        <f t="shared" si="597"/>
        <v>0</v>
      </c>
      <c r="AI1483">
        <f t="shared" si="598"/>
        <v>0</v>
      </c>
      <c r="AJ1483">
        <f t="shared" si="599"/>
        <v>0</v>
      </c>
    </row>
    <row r="1484" spans="5:36" x14ac:dyDescent="0.2">
      <c r="E1484">
        <f t="shared" si="585"/>
        <v>0</v>
      </c>
      <c r="F1484">
        <f t="shared" si="575"/>
        <v>0</v>
      </c>
      <c r="G1484">
        <f t="shared" si="576"/>
        <v>0</v>
      </c>
      <c r="H1484">
        <f t="shared" si="577"/>
        <v>0</v>
      </c>
      <c r="I1484">
        <f t="shared" si="586"/>
        <v>0</v>
      </c>
      <c r="J1484">
        <f t="shared" si="587"/>
        <v>0</v>
      </c>
      <c r="K1484">
        <f t="shared" si="588"/>
        <v>0</v>
      </c>
      <c r="L1484">
        <f t="shared" si="589"/>
        <v>0</v>
      </c>
      <c r="M1484">
        <f t="shared" si="590"/>
        <v>0</v>
      </c>
      <c r="N1484">
        <f t="shared" si="591"/>
        <v>0</v>
      </c>
      <c r="O1484">
        <f>IF($B$14,_xlfn.IFNA(INDEX(תמותה!$A$1:$E$121,MATCH(F1484,תמותה!$A$1:A$121,0),IF($B$9="זכר",2,4)),1),0)</f>
        <v>0</v>
      </c>
      <c r="P1484">
        <f>IF($B$14,_xlfn.IFNA(INDEX('שיפור תמותה'!$A$1:$E$8743,MATCH(F1484&amp;G1484,'שיפור תמותה'!$C$1:$C$8743,0),IF($B$9="זכר",4,5)),1),0)</f>
        <v>0</v>
      </c>
      <c r="Q1484">
        <f>IF($B$14,_xlfn.IFNA(INDEX('שיפור תמותה'!$A$1:$E$8743,MATCH(F1484&amp;G1484-1,'שיפור תמותה'!$C$1:$C$8743,0),IF($B$9="זכר",4,5)),1),0)</f>
        <v>0</v>
      </c>
      <c r="R1484">
        <f t="shared" si="578"/>
        <v>0</v>
      </c>
      <c r="S1484">
        <f t="shared" si="579"/>
        <v>0</v>
      </c>
      <c r="T1484">
        <f t="shared" si="592"/>
        <v>0</v>
      </c>
      <c r="U1484">
        <f t="shared" si="580"/>
        <v>0</v>
      </c>
      <c r="V1484">
        <f t="shared" si="581"/>
        <v>0</v>
      </c>
      <c r="W1484">
        <f t="shared" si="593"/>
        <v>0</v>
      </c>
      <c r="X1484">
        <f>IF($B$15,_xlfn.IFNA(INDEX(תמותה!$A$1:$E$121,MATCH(U1484,תמותה!$A$1:A$121,0),IF($B$11="זכר",2,4)),1),0)</f>
        <v>0</v>
      </c>
      <c r="Y1484">
        <f>IF($B$15,_xlfn.IFNA(INDEX('שיפור תמותה'!$A$1:$E$8743,MATCH(U1484&amp;V1484,'שיפור תמותה'!$C$1:$C$8743,0),IF($B$11="זכר",4,5)),1),0)</f>
        <v>0</v>
      </c>
      <c r="Z1484">
        <f>IF($B$15,_xlfn.IFNA(INDEX('שיפור תמותה'!$A$1:$E$8743,MATCH(U1484&amp;V1484-1,'שיפור תמותה'!$C$1:$C$8743,0),IF($B$11="זכר",4,5)),1),0)</f>
        <v>0</v>
      </c>
      <c r="AA1484">
        <f t="shared" si="582"/>
        <v>0</v>
      </c>
      <c r="AB1484">
        <f t="shared" si="594"/>
        <v>0</v>
      </c>
      <c r="AC1484">
        <f>IF($B$15,_xlfn.IFNA(INDEX(תמותה!$A$1:$E$121,MATCH(U1484,תמותה!$A$1:A$121,0),IF($B$11="זכר",3,5)),1),0)</f>
        <v>0</v>
      </c>
      <c r="AD1484">
        <f t="shared" si="583"/>
        <v>0</v>
      </c>
      <c r="AE1484">
        <f t="shared" si="584"/>
        <v>0</v>
      </c>
      <c r="AF1484">
        <f t="shared" si="595"/>
        <v>0</v>
      </c>
      <c r="AG1484">
        <f t="shared" si="596"/>
        <v>0</v>
      </c>
      <c r="AH1484">
        <f t="shared" si="597"/>
        <v>0</v>
      </c>
      <c r="AI1484">
        <f t="shared" si="598"/>
        <v>0</v>
      </c>
      <c r="AJ1484">
        <f t="shared" si="599"/>
        <v>0</v>
      </c>
    </row>
    <row r="1485" spans="5:36" x14ac:dyDescent="0.2">
      <c r="E1485">
        <f t="shared" si="585"/>
        <v>0</v>
      </c>
      <c r="F1485">
        <f t="shared" si="575"/>
        <v>0</v>
      </c>
      <c r="G1485">
        <f t="shared" si="576"/>
        <v>0</v>
      </c>
      <c r="H1485">
        <f t="shared" si="577"/>
        <v>0</v>
      </c>
      <c r="I1485">
        <f t="shared" si="586"/>
        <v>0</v>
      </c>
      <c r="J1485">
        <f t="shared" si="587"/>
        <v>0</v>
      </c>
      <c r="K1485">
        <f t="shared" si="588"/>
        <v>0</v>
      </c>
      <c r="L1485">
        <f t="shared" si="589"/>
        <v>0</v>
      </c>
      <c r="M1485">
        <f t="shared" si="590"/>
        <v>0</v>
      </c>
      <c r="N1485">
        <f t="shared" si="591"/>
        <v>0</v>
      </c>
      <c r="O1485">
        <f>IF($B$14,_xlfn.IFNA(INDEX(תמותה!$A$1:$E$121,MATCH(F1485,תמותה!$A$1:A$121,0),IF($B$9="זכר",2,4)),1),0)</f>
        <v>0</v>
      </c>
      <c r="P1485">
        <f>IF($B$14,_xlfn.IFNA(INDEX('שיפור תמותה'!$A$1:$E$8743,MATCH(F1485&amp;G1485,'שיפור תמותה'!$C$1:$C$8743,0),IF($B$9="זכר",4,5)),1),0)</f>
        <v>0</v>
      </c>
      <c r="Q1485">
        <f>IF($B$14,_xlfn.IFNA(INDEX('שיפור תמותה'!$A$1:$E$8743,MATCH(F1485&amp;G1485-1,'שיפור תמותה'!$C$1:$C$8743,0),IF($B$9="זכר",4,5)),1),0)</f>
        <v>0</v>
      </c>
      <c r="R1485">
        <f t="shared" si="578"/>
        <v>0</v>
      </c>
      <c r="S1485">
        <f t="shared" si="579"/>
        <v>0</v>
      </c>
      <c r="T1485">
        <f t="shared" si="592"/>
        <v>0</v>
      </c>
      <c r="U1485">
        <f t="shared" si="580"/>
        <v>0</v>
      </c>
      <c r="V1485">
        <f t="shared" si="581"/>
        <v>0</v>
      </c>
      <c r="W1485">
        <f t="shared" si="593"/>
        <v>0</v>
      </c>
      <c r="X1485">
        <f>IF($B$15,_xlfn.IFNA(INDEX(תמותה!$A$1:$E$121,MATCH(U1485,תמותה!$A$1:A$121,0),IF($B$11="זכר",2,4)),1),0)</f>
        <v>0</v>
      </c>
      <c r="Y1485">
        <f>IF($B$15,_xlfn.IFNA(INDEX('שיפור תמותה'!$A$1:$E$8743,MATCH(U1485&amp;V1485,'שיפור תמותה'!$C$1:$C$8743,0),IF($B$11="זכר",4,5)),1),0)</f>
        <v>0</v>
      </c>
      <c r="Z1485">
        <f>IF($B$15,_xlfn.IFNA(INDEX('שיפור תמותה'!$A$1:$E$8743,MATCH(U1485&amp;V1485-1,'שיפור תמותה'!$C$1:$C$8743,0),IF($B$11="זכר",4,5)),1),0)</f>
        <v>0</v>
      </c>
      <c r="AA1485">
        <f t="shared" si="582"/>
        <v>0</v>
      </c>
      <c r="AB1485">
        <f t="shared" si="594"/>
        <v>0</v>
      </c>
      <c r="AC1485">
        <f>IF($B$15,_xlfn.IFNA(INDEX(תמותה!$A$1:$E$121,MATCH(U1485,תמותה!$A$1:A$121,0),IF($B$11="זכר",3,5)),1),0)</f>
        <v>0</v>
      </c>
      <c r="AD1485">
        <f t="shared" si="583"/>
        <v>0</v>
      </c>
      <c r="AE1485">
        <f t="shared" si="584"/>
        <v>0</v>
      </c>
      <c r="AF1485">
        <f t="shared" si="595"/>
        <v>0</v>
      </c>
      <c r="AG1485">
        <f t="shared" si="596"/>
        <v>0</v>
      </c>
      <c r="AH1485">
        <f t="shared" si="597"/>
        <v>0</v>
      </c>
      <c r="AI1485">
        <f t="shared" si="598"/>
        <v>0</v>
      </c>
      <c r="AJ1485">
        <f t="shared" si="599"/>
        <v>0</v>
      </c>
    </row>
    <row r="1486" spans="5:36" x14ac:dyDescent="0.2">
      <c r="E1486">
        <f t="shared" si="585"/>
        <v>0</v>
      </c>
      <c r="F1486">
        <f t="shared" si="575"/>
        <v>0</v>
      </c>
      <c r="G1486">
        <f t="shared" si="576"/>
        <v>0</v>
      </c>
      <c r="H1486">
        <f t="shared" si="577"/>
        <v>0</v>
      </c>
      <c r="I1486">
        <f t="shared" si="586"/>
        <v>0</v>
      </c>
      <c r="J1486">
        <f t="shared" si="587"/>
        <v>0</v>
      </c>
      <c r="K1486">
        <f t="shared" si="588"/>
        <v>0</v>
      </c>
      <c r="L1486">
        <f t="shared" si="589"/>
        <v>0</v>
      </c>
      <c r="M1486">
        <f t="shared" si="590"/>
        <v>0</v>
      </c>
      <c r="N1486">
        <f t="shared" si="591"/>
        <v>0</v>
      </c>
      <c r="O1486">
        <f>IF($B$14,_xlfn.IFNA(INDEX(תמותה!$A$1:$E$121,MATCH(F1486,תמותה!$A$1:A$121,0),IF($B$9="זכר",2,4)),1),0)</f>
        <v>0</v>
      </c>
      <c r="P1486">
        <f>IF($B$14,_xlfn.IFNA(INDEX('שיפור תמותה'!$A$1:$E$8743,MATCH(F1486&amp;G1486,'שיפור תמותה'!$C$1:$C$8743,0),IF($B$9="זכר",4,5)),1),0)</f>
        <v>0</v>
      </c>
      <c r="Q1486">
        <f>IF($B$14,_xlfn.IFNA(INDEX('שיפור תמותה'!$A$1:$E$8743,MATCH(F1486&amp;G1486-1,'שיפור תמותה'!$C$1:$C$8743,0),IF($B$9="זכר",4,5)),1),0)</f>
        <v>0</v>
      </c>
      <c r="R1486">
        <f t="shared" si="578"/>
        <v>0</v>
      </c>
      <c r="S1486">
        <f t="shared" si="579"/>
        <v>0</v>
      </c>
      <c r="T1486">
        <f t="shared" si="592"/>
        <v>0</v>
      </c>
      <c r="U1486">
        <f t="shared" si="580"/>
        <v>0</v>
      </c>
      <c r="V1486">
        <f t="shared" si="581"/>
        <v>0</v>
      </c>
      <c r="W1486">
        <f t="shared" si="593"/>
        <v>0</v>
      </c>
      <c r="X1486">
        <f>IF($B$15,_xlfn.IFNA(INDEX(תמותה!$A$1:$E$121,MATCH(U1486,תמותה!$A$1:A$121,0),IF($B$11="זכר",2,4)),1),0)</f>
        <v>0</v>
      </c>
      <c r="Y1486">
        <f>IF($B$15,_xlfn.IFNA(INDEX('שיפור תמותה'!$A$1:$E$8743,MATCH(U1486&amp;V1486,'שיפור תמותה'!$C$1:$C$8743,0),IF($B$11="זכר",4,5)),1),0)</f>
        <v>0</v>
      </c>
      <c r="Z1486">
        <f>IF($B$15,_xlfn.IFNA(INDEX('שיפור תמותה'!$A$1:$E$8743,MATCH(U1486&amp;V1486-1,'שיפור תמותה'!$C$1:$C$8743,0),IF($B$11="זכר",4,5)),1),0)</f>
        <v>0</v>
      </c>
      <c r="AA1486">
        <f t="shared" si="582"/>
        <v>0</v>
      </c>
      <c r="AB1486">
        <f t="shared" si="594"/>
        <v>0</v>
      </c>
      <c r="AC1486">
        <f>IF($B$15,_xlfn.IFNA(INDEX(תמותה!$A$1:$E$121,MATCH(U1486,תמותה!$A$1:A$121,0),IF($B$11="זכר",3,5)),1),0)</f>
        <v>0</v>
      </c>
      <c r="AD1486">
        <f t="shared" si="583"/>
        <v>0</v>
      </c>
      <c r="AE1486">
        <f t="shared" si="584"/>
        <v>0</v>
      </c>
      <c r="AF1486">
        <f t="shared" si="595"/>
        <v>0</v>
      </c>
      <c r="AG1486">
        <f t="shared" si="596"/>
        <v>0</v>
      </c>
      <c r="AH1486">
        <f t="shared" si="597"/>
        <v>0</v>
      </c>
      <c r="AI1486">
        <f t="shared" si="598"/>
        <v>0</v>
      </c>
      <c r="AJ1486">
        <f t="shared" si="599"/>
        <v>0</v>
      </c>
    </row>
    <row r="1487" spans="5:36" x14ac:dyDescent="0.2">
      <c r="E1487">
        <f t="shared" si="585"/>
        <v>0</v>
      </c>
      <c r="F1487">
        <f t="shared" si="575"/>
        <v>0</v>
      </c>
      <c r="G1487">
        <f t="shared" si="576"/>
        <v>0</v>
      </c>
      <c r="H1487">
        <f t="shared" si="577"/>
        <v>0</v>
      </c>
      <c r="I1487">
        <f t="shared" si="586"/>
        <v>0</v>
      </c>
      <c r="J1487">
        <f t="shared" si="587"/>
        <v>0</v>
      </c>
      <c r="K1487">
        <f t="shared" si="588"/>
        <v>0</v>
      </c>
      <c r="L1487">
        <f t="shared" si="589"/>
        <v>0</v>
      </c>
      <c r="M1487">
        <f t="shared" si="590"/>
        <v>0</v>
      </c>
      <c r="N1487">
        <f t="shared" si="591"/>
        <v>0</v>
      </c>
      <c r="O1487">
        <f>IF($B$14,_xlfn.IFNA(INDEX(תמותה!$A$1:$E$121,MATCH(F1487,תמותה!$A$1:A$121,0),IF($B$9="זכר",2,4)),1),0)</f>
        <v>0</v>
      </c>
      <c r="P1487">
        <f>IF($B$14,_xlfn.IFNA(INDEX('שיפור תמותה'!$A$1:$E$8743,MATCH(F1487&amp;G1487,'שיפור תמותה'!$C$1:$C$8743,0),IF($B$9="זכר",4,5)),1),0)</f>
        <v>0</v>
      </c>
      <c r="Q1487">
        <f>IF($B$14,_xlfn.IFNA(INDEX('שיפור תמותה'!$A$1:$E$8743,MATCH(F1487&amp;G1487-1,'שיפור תמותה'!$C$1:$C$8743,0),IF($B$9="זכר",4,5)),1),0)</f>
        <v>0</v>
      </c>
      <c r="R1487">
        <f t="shared" si="578"/>
        <v>0</v>
      </c>
      <c r="S1487">
        <f t="shared" si="579"/>
        <v>0</v>
      </c>
      <c r="T1487">
        <f t="shared" si="592"/>
        <v>0</v>
      </c>
      <c r="U1487">
        <f t="shared" si="580"/>
        <v>0</v>
      </c>
      <c r="V1487">
        <f t="shared" si="581"/>
        <v>0</v>
      </c>
      <c r="W1487">
        <f t="shared" si="593"/>
        <v>0</v>
      </c>
      <c r="X1487">
        <f>IF($B$15,_xlfn.IFNA(INDEX(תמותה!$A$1:$E$121,MATCH(U1487,תמותה!$A$1:A$121,0),IF($B$11="זכר",2,4)),1),0)</f>
        <v>0</v>
      </c>
      <c r="Y1487">
        <f>IF($B$15,_xlfn.IFNA(INDEX('שיפור תמותה'!$A$1:$E$8743,MATCH(U1487&amp;V1487,'שיפור תמותה'!$C$1:$C$8743,0),IF($B$11="זכר",4,5)),1),0)</f>
        <v>0</v>
      </c>
      <c r="Z1487">
        <f>IF($B$15,_xlfn.IFNA(INDEX('שיפור תמותה'!$A$1:$E$8743,MATCH(U1487&amp;V1487-1,'שיפור תמותה'!$C$1:$C$8743,0),IF($B$11="זכר",4,5)),1),0)</f>
        <v>0</v>
      </c>
      <c r="AA1487">
        <f t="shared" si="582"/>
        <v>0</v>
      </c>
      <c r="AB1487">
        <f t="shared" si="594"/>
        <v>0</v>
      </c>
      <c r="AC1487">
        <f>IF($B$15,_xlfn.IFNA(INDEX(תמותה!$A$1:$E$121,MATCH(U1487,תמותה!$A$1:A$121,0),IF($B$11="זכר",3,5)),1),0)</f>
        <v>0</v>
      </c>
      <c r="AD1487">
        <f t="shared" si="583"/>
        <v>0</v>
      </c>
      <c r="AE1487">
        <f t="shared" si="584"/>
        <v>0</v>
      </c>
      <c r="AF1487">
        <f t="shared" si="595"/>
        <v>0</v>
      </c>
      <c r="AG1487">
        <f t="shared" si="596"/>
        <v>0</v>
      </c>
      <c r="AH1487">
        <f t="shared" si="597"/>
        <v>0</v>
      </c>
      <c r="AI1487">
        <f t="shared" si="598"/>
        <v>0</v>
      </c>
      <c r="AJ1487">
        <f t="shared" si="599"/>
        <v>0</v>
      </c>
    </row>
    <row r="1488" spans="5:36" x14ac:dyDescent="0.2">
      <c r="E1488">
        <f t="shared" si="585"/>
        <v>0</v>
      </c>
      <c r="F1488">
        <f t="shared" si="575"/>
        <v>0</v>
      </c>
      <c r="G1488">
        <f t="shared" si="576"/>
        <v>0</v>
      </c>
      <c r="H1488">
        <f t="shared" si="577"/>
        <v>0</v>
      </c>
      <c r="I1488">
        <f t="shared" si="586"/>
        <v>0</v>
      </c>
      <c r="J1488">
        <f t="shared" si="587"/>
        <v>0</v>
      </c>
      <c r="K1488">
        <f t="shared" si="588"/>
        <v>0</v>
      </c>
      <c r="L1488">
        <f t="shared" si="589"/>
        <v>0</v>
      </c>
      <c r="M1488">
        <f t="shared" si="590"/>
        <v>0</v>
      </c>
      <c r="N1488">
        <f t="shared" si="591"/>
        <v>0</v>
      </c>
      <c r="O1488">
        <f>IF($B$14,_xlfn.IFNA(INDEX(תמותה!$A$1:$E$121,MATCH(F1488,תמותה!$A$1:A$121,0),IF($B$9="זכר",2,4)),1),0)</f>
        <v>0</v>
      </c>
      <c r="P1488">
        <f>IF($B$14,_xlfn.IFNA(INDEX('שיפור תמותה'!$A$1:$E$8743,MATCH(F1488&amp;G1488,'שיפור תמותה'!$C$1:$C$8743,0),IF($B$9="זכר",4,5)),1),0)</f>
        <v>0</v>
      </c>
      <c r="Q1488">
        <f>IF($B$14,_xlfn.IFNA(INDEX('שיפור תמותה'!$A$1:$E$8743,MATCH(F1488&amp;G1488-1,'שיפור תמותה'!$C$1:$C$8743,0),IF($B$9="זכר",4,5)),1),0)</f>
        <v>0</v>
      </c>
      <c r="R1488">
        <f t="shared" si="578"/>
        <v>0</v>
      </c>
      <c r="S1488">
        <f t="shared" si="579"/>
        <v>0</v>
      </c>
      <c r="T1488">
        <f t="shared" si="592"/>
        <v>0</v>
      </c>
      <c r="U1488">
        <f t="shared" si="580"/>
        <v>0</v>
      </c>
      <c r="V1488">
        <f t="shared" si="581"/>
        <v>0</v>
      </c>
      <c r="W1488">
        <f t="shared" si="593"/>
        <v>0</v>
      </c>
      <c r="X1488">
        <f>IF($B$15,_xlfn.IFNA(INDEX(תמותה!$A$1:$E$121,MATCH(U1488,תמותה!$A$1:A$121,0),IF($B$11="זכר",2,4)),1),0)</f>
        <v>0</v>
      </c>
      <c r="Y1488">
        <f>IF($B$15,_xlfn.IFNA(INDEX('שיפור תמותה'!$A$1:$E$8743,MATCH(U1488&amp;V1488,'שיפור תמותה'!$C$1:$C$8743,0),IF($B$11="זכר",4,5)),1),0)</f>
        <v>0</v>
      </c>
      <c r="Z1488">
        <f>IF($B$15,_xlfn.IFNA(INDEX('שיפור תמותה'!$A$1:$E$8743,MATCH(U1488&amp;V1488-1,'שיפור תמותה'!$C$1:$C$8743,0),IF($B$11="זכר",4,5)),1),0)</f>
        <v>0</v>
      </c>
      <c r="AA1488">
        <f t="shared" si="582"/>
        <v>0</v>
      </c>
      <c r="AB1488">
        <f t="shared" si="594"/>
        <v>0</v>
      </c>
      <c r="AC1488">
        <f>IF($B$15,_xlfn.IFNA(INDEX(תמותה!$A$1:$E$121,MATCH(U1488,תמותה!$A$1:A$121,0),IF($B$11="זכר",3,5)),1),0)</f>
        <v>0</v>
      </c>
      <c r="AD1488">
        <f t="shared" si="583"/>
        <v>0</v>
      </c>
      <c r="AE1488">
        <f t="shared" si="584"/>
        <v>0</v>
      </c>
      <c r="AF1488">
        <f t="shared" si="595"/>
        <v>0</v>
      </c>
      <c r="AG1488">
        <f t="shared" si="596"/>
        <v>0</v>
      </c>
      <c r="AH1488">
        <f t="shared" si="597"/>
        <v>0</v>
      </c>
      <c r="AI1488">
        <f t="shared" si="598"/>
        <v>0</v>
      </c>
      <c r="AJ1488">
        <f t="shared" si="599"/>
        <v>0</v>
      </c>
    </row>
    <row r="1489" spans="5:36" x14ac:dyDescent="0.2">
      <c r="E1489">
        <f t="shared" si="585"/>
        <v>0</v>
      </c>
      <c r="F1489">
        <f t="shared" si="575"/>
        <v>0</v>
      </c>
      <c r="G1489">
        <f t="shared" si="576"/>
        <v>0</v>
      </c>
      <c r="H1489">
        <f t="shared" si="577"/>
        <v>0</v>
      </c>
      <c r="I1489">
        <f t="shared" si="586"/>
        <v>0</v>
      </c>
      <c r="J1489">
        <f t="shared" si="587"/>
        <v>0</v>
      </c>
      <c r="K1489">
        <f t="shared" si="588"/>
        <v>0</v>
      </c>
      <c r="L1489">
        <f t="shared" si="589"/>
        <v>0</v>
      </c>
      <c r="M1489">
        <f t="shared" si="590"/>
        <v>0</v>
      </c>
      <c r="N1489">
        <f t="shared" si="591"/>
        <v>0</v>
      </c>
      <c r="O1489">
        <f>IF($B$14,_xlfn.IFNA(INDEX(תמותה!$A$1:$E$121,MATCH(F1489,תמותה!$A$1:A$121,0),IF($B$9="זכר",2,4)),1),0)</f>
        <v>0</v>
      </c>
      <c r="P1489">
        <f>IF($B$14,_xlfn.IFNA(INDEX('שיפור תמותה'!$A$1:$E$8743,MATCH(F1489&amp;G1489,'שיפור תמותה'!$C$1:$C$8743,0),IF($B$9="זכר",4,5)),1),0)</f>
        <v>0</v>
      </c>
      <c r="Q1489">
        <f>IF($B$14,_xlfn.IFNA(INDEX('שיפור תמותה'!$A$1:$E$8743,MATCH(F1489&amp;G1489-1,'שיפור תמותה'!$C$1:$C$8743,0),IF($B$9="זכר",4,5)),1),0)</f>
        <v>0</v>
      </c>
      <c r="R1489">
        <f t="shared" si="578"/>
        <v>0</v>
      </c>
      <c r="S1489">
        <f t="shared" si="579"/>
        <v>0</v>
      </c>
      <c r="T1489">
        <f t="shared" si="592"/>
        <v>0</v>
      </c>
      <c r="U1489">
        <f t="shared" si="580"/>
        <v>0</v>
      </c>
      <c r="V1489">
        <f t="shared" si="581"/>
        <v>0</v>
      </c>
      <c r="W1489">
        <f t="shared" si="593"/>
        <v>0</v>
      </c>
      <c r="X1489">
        <f>IF($B$15,_xlfn.IFNA(INDEX(תמותה!$A$1:$E$121,MATCH(U1489,תמותה!$A$1:A$121,0),IF($B$11="זכר",2,4)),1),0)</f>
        <v>0</v>
      </c>
      <c r="Y1489">
        <f>IF($B$15,_xlfn.IFNA(INDEX('שיפור תמותה'!$A$1:$E$8743,MATCH(U1489&amp;V1489,'שיפור תמותה'!$C$1:$C$8743,0),IF($B$11="זכר",4,5)),1),0)</f>
        <v>0</v>
      </c>
      <c r="Z1489">
        <f>IF($B$15,_xlfn.IFNA(INDEX('שיפור תמותה'!$A$1:$E$8743,MATCH(U1489&amp;V1489-1,'שיפור תמותה'!$C$1:$C$8743,0),IF($B$11="זכר",4,5)),1),0)</f>
        <v>0</v>
      </c>
      <c r="AA1489">
        <f t="shared" si="582"/>
        <v>0</v>
      </c>
      <c r="AB1489">
        <f t="shared" si="594"/>
        <v>0</v>
      </c>
      <c r="AC1489">
        <f>IF($B$15,_xlfn.IFNA(INDEX(תמותה!$A$1:$E$121,MATCH(U1489,תמותה!$A$1:A$121,0),IF($B$11="זכר",3,5)),1),0)</f>
        <v>0</v>
      </c>
      <c r="AD1489">
        <f t="shared" si="583"/>
        <v>0</v>
      </c>
      <c r="AE1489">
        <f t="shared" si="584"/>
        <v>0</v>
      </c>
      <c r="AF1489">
        <f t="shared" si="595"/>
        <v>0</v>
      </c>
      <c r="AG1489">
        <f t="shared" si="596"/>
        <v>0</v>
      </c>
      <c r="AH1489">
        <f t="shared" si="597"/>
        <v>0</v>
      </c>
      <c r="AI1489">
        <f t="shared" si="598"/>
        <v>0</v>
      </c>
      <c r="AJ1489">
        <f t="shared" si="599"/>
        <v>0</v>
      </c>
    </row>
    <row r="1490" spans="5:36" x14ac:dyDescent="0.2">
      <c r="E1490">
        <f t="shared" si="585"/>
        <v>0</v>
      </c>
      <c r="F1490">
        <f t="shared" si="575"/>
        <v>0</v>
      </c>
      <c r="G1490">
        <f t="shared" si="576"/>
        <v>0</v>
      </c>
      <c r="H1490">
        <f t="shared" si="577"/>
        <v>0</v>
      </c>
      <c r="I1490">
        <f t="shared" si="586"/>
        <v>0</v>
      </c>
      <c r="J1490">
        <f t="shared" si="587"/>
        <v>0</v>
      </c>
      <c r="K1490">
        <f t="shared" si="588"/>
        <v>0</v>
      </c>
      <c r="L1490">
        <f t="shared" si="589"/>
        <v>0</v>
      </c>
      <c r="M1490">
        <f t="shared" si="590"/>
        <v>0</v>
      </c>
      <c r="N1490">
        <f t="shared" si="591"/>
        <v>0</v>
      </c>
      <c r="O1490">
        <f>IF($B$14,_xlfn.IFNA(INDEX(תמותה!$A$1:$E$121,MATCH(F1490,תמותה!$A$1:A$121,0),IF($B$9="זכר",2,4)),1),0)</f>
        <v>0</v>
      </c>
      <c r="P1490">
        <f>IF($B$14,_xlfn.IFNA(INDEX('שיפור תמותה'!$A$1:$E$8743,MATCH(F1490&amp;G1490,'שיפור תמותה'!$C$1:$C$8743,0),IF($B$9="זכר",4,5)),1),0)</f>
        <v>0</v>
      </c>
      <c r="Q1490">
        <f>IF($B$14,_xlfn.IFNA(INDEX('שיפור תמותה'!$A$1:$E$8743,MATCH(F1490&amp;G1490-1,'שיפור תמותה'!$C$1:$C$8743,0),IF($B$9="זכר",4,5)),1),0)</f>
        <v>0</v>
      </c>
      <c r="R1490">
        <f t="shared" si="578"/>
        <v>0</v>
      </c>
      <c r="S1490">
        <f t="shared" si="579"/>
        <v>0</v>
      </c>
      <c r="T1490">
        <f t="shared" si="592"/>
        <v>0</v>
      </c>
      <c r="U1490">
        <f t="shared" si="580"/>
        <v>0</v>
      </c>
      <c r="V1490">
        <f t="shared" si="581"/>
        <v>0</v>
      </c>
      <c r="W1490">
        <f t="shared" si="593"/>
        <v>0</v>
      </c>
      <c r="X1490">
        <f>IF($B$15,_xlfn.IFNA(INDEX(תמותה!$A$1:$E$121,MATCH(U1490,תמותה!$A$1:A$121,0),IF($B$11="זכר",2,4)),1),0)</f>
        <v>0</v>
      </c>
      <c r="Y1490">
        <f>IF($B$15,_xlfn.IFNA(INDEX('שיפור תמותה'!$A$1:$E$8743,MATCH(U1490&amp;V1490,'שיפור תמותה'!$C$1:$C$8743,0),IF($B$11="זכר",4,5)),1),0)</f>
        <v>0</v>
      </c>
      <c r="Z1490">
        <f>IF($B$15,_xlfn.IFNA(INDEX('שיפור תמותה'!$A$1:$E$8743,MATCH(U1490&amp;V1490-1,'שיפור תמותה'!$C$1:$C$8743,0),IF($B$11="זכר",4,5)),1),0)</f>
        <v>0</v>
      </c>
      <c r="AA1490">
        <f t="shared" si="582"/>
        <v>0</v>
      </c>
      <c r="AB1490">
        <f t="shared" si="594"/>
        <v>0</v>
      </c>
      <c r="AC1490">
        <f>IF($B$15,_xlfn.IFNA(INDEX(תמותה!$A$1:$E$121,MATCH(U1490,תמותה!$A$1:A$121,0),IF($B$11="זכר",3,5)),1),0)</f>
        <v>0</v>
      </c>
      <c r="AD1490">
        <f t="shared" si="583"/>
        <v>0</v>
      </c>
      <c r="AE1490">
        <f t="shared" si="584"/>
        <v>0</v>
      </c>
      <c r="AF1490">
        <f t="shared" si="595"/>
        <v>0</v>
      </c>
      <c r="AG1490">
        <f t="shared" si="596"/>
        <v>0</v>
      </c>
      <c r="AH1490">
        <f t="shared" si="597"/>
        <v>0</v>
      </c>
      <c r="AI1490">
        <f t="shared" si="598"/>
        <v>0</v>
      </c>
      <c r="AJ1490">
        <f t="shared" si="599"/>
        <v>0</v>
      </c>
    </row>
    <row r="1491" spans="5:36" x14ac:dyDescent="0.2">
      <c r="E1491">
        <f t="shared" si="585"/>
        <v>0</v>
      </c>
      <c r="F1491">
        <f t="shared" si="575"/>
        <v>0</v>
      </c>
      <c r="G1491">
        <f t="shared" si="576"/>
        <v>0</v>
      </c>
      <c r="H1491">
        <f t="shared" si="577"/>
        <v>0</v>
      </c>
      <c r="I1491">
        <f t="shared" si="586"/>
        <v>0</v>
      </c>
      <c r="J1491">
        <f t="shared" si="587"/>
        <v>0</v>
      </c>
      <c r="K1491">
        <f t="shared" si="588"/>
        <v>0</v>
      </c>
      <c r="L1491">
        <f t="shared" si="589"/>
        <v>0</v>
      </c>
      <c r="M1491">
        <f t="shared" si="590"/>
        <v>0</v>
      </c>
      <c r="N1491">
        <f t="shared" si="591"/>
        <v>0</v>
      </c>
      <c r="O1491">
        <f>IF($B$14,_xlfn.IFNA(INDEX(תמותה!$A$1:$E$121,MATCH(F1491,תמותה!$A$1:A$121,0),IF($B$9="זכר",2,4)),1),0)</f>
        <v>0</v>
      </c>
      <c r="P1491">
        <f>IF($B$14,_xlfn.IFNA(INDEX('שיפור תמותה'!$A$1:$E$8743,MATCH(F1491&amp;G1491,'שיפור תמותה'!$C$1:$C$8743,0),IF($B$9="זכר",4,5)),1),0)</f>
        <v>0</v>
      </c>
      <c r="Q1491">
        <f>IF($B$14,_xlfn.IFNA(INDEX('שיפור תמותה'!$A$1:$E$8743,MATCH(F1491&amp;G1491-1,'שיפור תמותה'!$C$1:$C$8743,0),IF($B$9="זכר",4,5)),1),0)</f>
        <v>0</v>
      </c>
      <c r="R1491">
        <f t="shared" si="578"/>
        <v>0</v>
      </c>
      <c r="S1491">
        <f t="shared" si="579"/>
        <v>0</v>
      </c>
      <c r="T1491">
        <f t="shared" si="592"/>
        <v>0</v>
      </c>
      <c r="U1491">
        <f t="shared" si="580"/>
        <v>0</v>
      </c>
      <c r="V1491">
        <f t="shared" si="581"/>
        <v>0</v>
      </c>
      <c r="W1491">
        <f t="shared" si="593"/>
        <v>0</v>
      </c>
      <c r="X1491">
        <f>IF($B$15,_xlfn.IFNA(INDEX(תמותה!$A$1:$E$121,MATCH(U1491,תמותה!$A$1:A$121,0),IF($B$11="זכר",2,4)),1),0)</f>
        <v>0</v>
      </c>
      <c r="Y1491">
        <f>IF($B$15,_xlfn.IFNA(INDEX('שיפור תמותה'!$A$1:$E$8743,MATCH(U1491&amp;V1491,'שיפור תמותה'!$C$1:$C$8743,0),IF($B$11="זכר",4,5)),1),0)</f>
        <v>0</v>
      </c>
      <c r="Z1491">
        <f>IF($B$15,_xlfn.IFNA(INDEX('שיפור תמותה'!$A$1:$E$8743,MATCH(U1491&amp;V1491-1,'שיפור תמותה'!$C$1:$C$8743,0),IF($B$11="זכר",4,5)),1),0)</f>
        <v>0</v>
      </c>
      <c r="AA1491">
        <f t="shared" si="582"/>
        <v>0</v>
      </c>
      <c r="AB1491">
        <f t="shared" si="594"/>
        <v>0</v>
      </c>
      <c r="AC1491">
        <f>IF($B$15,_xlfn.IFNA(INDEX(תמותה!$A$1:$E$121,MATCH(U1491,תמותה!$A$1:A$121,0),IF($B$11="זכר",3,5)),1),0)</f>
        <v>0</v>
      </c>
      <c r="AD1491">
        <f t="shared" si="583"/>
        <v>0</v>
      </c>
      <c r="AE1491">
        <f t="shared" si="584"/>
        <v>0</v>
      </c>
      <c r="AF1491">
        <f t="shared" si="595"/>
        <v>0</v>
      </c>
      <c r="AG1491">
        <f t="shared" si="596"/>
        <v>0</v>
      </c>
      <c r="AH1491">
        <f t="shared" si="597"/>
        <v>0</v>
      </c>
      <c r="AI1491">
        <f t="shared" si="598"/>
        <v>0</v>
      </c>
      <c r="AJ1491">
        <f t="shared" si="599"/>
        <v>0</v>
      </c>
    </row>
    <row r="1492" spans="5:36" x14ac:dyDescent="0.2">
      <c r="E1492">
        <f t="shared" si="585"/>
        <v>0</v>
      </c>
      <c r="F1492">
        <f t="shared" si="575"/>
        <v>0</v>
      </c>
      <c r="G1492">
        <f t="shared" si="576"/>
        <v>0</v>
      </c>
      <c r="H1492">
        <f t="shared" si="577"/>
        <v>0</v>
      </c>
      <c r="I1492">
        <f t="shared" si="586"/>
        <v>0</v>
      </c>
      <c r="J1492">
        <f t="shared" si="587"/>
        <v>0</v>
      </c>
      <c r="K1492">
        <f t="shared" si="588"/>
        <v>0</v>
      </c>
      <c r="L1492">
        <f t="shared" si="589"/>
        <v>0</v>
      </c>
      <c r="M1492">
        <f t="shared" si="590"/>
        <v>0</v>
      </c>
      <c r="N1492">
        <f t="shared" si="591"/>
        <v>0</v>
      </c>
      <c r="O1492">
        <f>IF($B$14,_xlfn.IFNA(INDEX(תמותה!$A$1:$E$121,MATCH(F1492,תמותה!$A$1:A$121,0),IF($B$9="זכר",2,4)),1),0)</f>
        <v>0</v>
      </c>
      <c r="P1492">
        <f>IF($B$14,_xlfn.IFNA(INDEX('שיפור תמותה'!$A$1:$E$8743,MATCH(F1492&amp;G1492,'שיפור תמותה'!$C$1:$C$8743,0),IF($B$9="זכר",4,5)),1),0)</f>
        <v>0</v>
      </c>
      <c r="Q1492">
        <f>IF($B$14,_xlfn.IFNA(INDEX('שיפור תמותה'!$A$1:$E$8743,MATCH(F1492&amp;G1492-1,'שיפור תמותה'!$C$1:$C$8743,0),IF($B$9="זכר",4,5)),1),0)</f>
        <v>0</v>
      </c>
      <c r="R1492">
        <f t="shared" si="578"/>
        <v>0</v>
      </c>
      <c r="S1492">
        <f t="shared" si="579"/>
        <v>0</v>
      </c>
      <c r="T1492">
        <f t="shared" si="592"/>
        <v>0</v>
      </c>
      <c r="U1492">
        <f t="shared" si="580"/>
        <v>0</v>
      </c>
      <c r="V1492">
        <f t="shared" si="581"/>
        <v>0</v>
      </c>
      <c r="W1492">
        <f t="shared" si="593"/>
        <v>0</v>
      </c>
      <c r="X1492">
        <f>IF($B$15,_xlfn.IFNA(INDEX(תמותה!$A$1:$E$121,MATCH(U1492,תמותה!$A$1:A$121,0),IF($B$11="זכר",2,4)),1),0)</f>
        <v>0</v>
      </c>
      <c r="Y1492">
        <f>IF($B$15,_xlfn.IFNA(INDEX('שיפור תמותה'!$A$1:$E$8743,MATCH(U1492&amp;V1492,'שיפור תמותה'!$C$1:$C$8743,0),IF($B$11="זכר",4,5)),1),0)</f>
        <v>0</v>
      </c>
      <c r="Z1492">
        <f>IF($B$15,_xlfn.IFNA(INDEX('שיפור תמותה'!$A$1:$E$8743,MATCH(U1492&amp;V1492-1,'שיפור תמותה'!$C$1:$C$8743,0),IF($B$11="זכר",4,5)),1),0)</f>
        <v>0</v>
      </c>
      <c r="AA1492">
        <f t="shared" si="582"/>
        <v>0</v>
      </c>
      <c r="AB1492">
        <f t="shared" si="594"/>
        <v>0</v>
      </c>
      <c r="AC1492">
        <f>IF($B$15,_xlfn.IFNA(INDEX(תמותה!$A$1:$E$121,MATCH(U1492,תמותה!$A$1:A$121,0),IF($B$11="זכר",3,5)),1),0)</f>
        <v>0</v>
      </c>
      <c r="AD1492">
        <f t="shared" si="583"/>
        <v>0</v>
      </c>
      <c r="AE1492">
        <f t="shared" si="584"/>
        <v>0</v>
      </c>
      <c r="AF1492">
        <f t="shared" si="595"/>
        <v>0</v>
      </c>
      <c r="AG1492">
        <f t="shared" si="596"/>
        <v>0</v>
      </c>
      <c r="AH1492">
        <f t="shared" si="597"/>
        <v>0</v>
      </c>
      <c r="AI1492">
        <f t="shared" si="598"/>
        <v>0</v>
      </c>
      <c r="AJ1492">
        <f t="shared" si="599"/>
        <v>0</v>
      </c>
    </row>
    <row r="1493" spans="5:36" x14ac:dyDescent="0.2">
      <c r="E1493">
        <f t="shared" si="585"/>
        <v>0</v>
      </c>
      <c r="F1493">
        <f t="shared" si="575"/>
        <v>0</v>
      </c>
      <c r="G1493">
        <f t="shared" si="576"/>
        <v>0</v>
      </c>
      <c r="H1493">
        <f t="shared" si="577"/>
        <v>0</v>
      </c>
      <c r="I1493">
        <f t="shared" si="586"/>
        <v>0</v>
      </c>
      <c r="J1493">
        <f t="shared" si="587"/>
        <v>0</v>
      </c>
      <c r="K1493">
        <f t="shared" si="588"/>
        <v>0</v>
      </c>
      <c r="L1493">
        <f t="shared" si="589"/>
        <v>0</v>
      </c>
      <c r="M1493">
        <f t="shared" si="590"/>
        <v>0</v>
      </c>
      <c r="N1493">
        <f t="shared" si="591"/>
        <v>0</v>
      </c>
      <c r="O1493">
        <f>IF($B$14,_xlfn.IFNA(INDEX(תמותה!$A$1:$E$121,MATCH(F1493,תמותה!$A$1:A$121,0),IF($B$9="זכר",2,4)),1),0)</f>
        <v>0</v>
      </c>
      <c r="P1493">
        <f>IF($B$14,_xlfn.IFNA(INDEX('שיפור תמותה'!$A$1:$E$8743,MATCH(F1493&amp;G1493,'שיפור תמותה'!$C$1:$C$8743,0),IF($B$9="זכר",4,5)),1),0)</f>
        <v>0</v>
      </c>
      <c r="Q1493">
        <f>IF($B$14,_xlfn.IFNA(INDEX('שיפור תמותה'!$A$1:$E$8743,MATCH(F1493&amp;G1493-1,'שיפור תמותה'!$C$1:$C$8743,0),IF($B$9="זכר",4,5)),1),0)</f>
        <v>0</v>
      </c>
      <c r="R1493">
        <f t="shared" si="578"/>
        <v>0</v>
      </c>
      <c r="S1493">
        <f t="shared" si="579"/>
        <v>0</v>
      </c>
      <c r="T1493">
        <f t="shared" si="592"/>
        <v>0</v>
      </c>
      <c r="U1493">
        <f t="shared" si="580"/>
        <v>0</v>
      </c>
      <c r="V1493">
        <f t="shared" si="581"/>
        <v>0</v>
      </c>
      <c r="W1493">
        <f t="shared" si="593"/>
        <v>0</v>
      </c>
      <c r="X1493">
        <f>IF($B$15,_xlfn.IFNA(INDEX(תמותה!$A$1:$E$121,MATCH(U1493,תמותה!$A$1:A$121,0),IF($B$11="זכר",2,4)),1),0)</f>
        <v>0</v>
      </c>
      <c r="Y1493">
        <f>IF($B$15,_xlfn.IFNA(INDEX('שיפור תמותה'!$A$1:$E$8743,MATCH(U1493&amp;V1493,'שיפור תמותה'!$C$1:$C$8743,0),IF($B$11="זכר",4,5)),1),0)</f>
        <v>0</v>
      </c>
      <c r="Z1493">
        <f>IF($B$15,_xlfn.IFNA(INDEX('שיפור תמותה'!$A$1:$E$8743,MATCH(U1493&amp;V1493-1,'שיפור תמותה'!$C$1:$C$8743,0),IF($B$11="זכר",4,5)),1),0)</f>
        <v>0</v>
      </c>
      <c r="AA1493">
        <f t="shared" si="582"/>
        <v>0</v>
      </c>
      <c r="AB1493">
        <f t="shared" si="594"/>
        <v>0</v>
      </c>
      <c r="AC1493">
        <f>IF($B$15,_xlfn.IFNA(INDEX(תמותה!$A$1:$E$121,MATCH(U1493,תמותה!$A$1:A$121,0),IF($B$11="זכר",3,5)),1),0)</f>
        <v>0</v>
      </c>
      <c r="AD1493">
        <f t="shared" si="583"/>
        <v>0</v>
      </c>
      <c r="AE1493">
        <f t="shared" si="584"/>
        <v>0</v>
      </c>
      <c r="AF1493">
        <f t="shared" si="595"/>
        <v>0</v>
      </c>
      <c r="AG1493">
        <f t="shared" si="596"/>
        <v>0</v>
      </c>
      <c r="AH1493">
        <f t="shared" si="597"/>
        <v>0</v>
      </c>
      <c r="AI1493">
        <f t="shared" si="598"/>
        <v>0</v>
      </c>
      <c r="AJ1493">
        <f t="shared" si="599"/>
        <v>0</v>
      </c>
    </row>
    <row r="1494" spans="5:36" x14ac:dyDescent="0.2">
      <c r="E1494">
        <f t="shared" si="585"/>
        <v>0</v>
      </c>
      <c r="F1494">
        <f t="shared" si="575"/>
        <v>0</v>
      </c>
      <c r="G1494">
        <f t="shared" si="576"/>
        <v>0</v>
      </c>
      <c r="H1494">
        <f t="shared" si="577"/>
        <v>0</v>
      </c>
      <c r="I1494">
        <f t="shared" si="586"/>
        <v>0</v>
      </c>
      <c r="J1494">
        <f t="shared" si="587"/>
        <v>0</v>
      </c>
      <c r="K1494">
        <f t="shared" si="588"/>
        <v>0</v>
      </c>
      <c r="L1494">
        <f t="shared" si="589"/>
        <v>0</v>
      </c>
      <c r="M1494">
        <f t="shared" si="590"/>
        <v>0</v>
      </c>
      <c r="N1494">
        <f t="shared" si="591"/>
        <v>0</v>
      </c>
      <c r="O1494">
        <f>IF($B$14,_xlfn.IFNA(INDEX(תמותה!$A$1:$E$121,MATCH(F1494,תמותה!$A$1:A$121,0),IF($B$9="זכר",2,4)),1),0)</f>
        <v>0</v>
      </c>
      <c r="P1494">
        <f>IF($B$14,_xlfn.IFNA(INDEX('שיפור תמותה'!$A$1:$E$8743,MATCH(F1494&amp;G1494,'שיפור תמותה'!$C$1:$C$8743,0),IF($B$9="זכר",4,5)),1),0)</f>
        <v>0</v>
      </c>
      <c r="Q1494">
        <f>IF($B$14,_xlfn.IFNA(INDEX('שיפור תמותה'!$A$1:$E$8743,MATCH(F1494&amp;G1494-1,'שיפור תמותה'!$C$1:$C$8743,0),IF($B$9="זכר",4,5)),1),0)</f>
        <v>0</v>
      </c>
      <c r="R1494">
        <f t="shared" si="578"/>
        <v>0</v>
      </c>
      <c r="S1494">
        <f t="shared" si="579"/>
        <v>0</v>
      </c>
      <c r="T1494">
        <f t="shared" si="592"/>
        <v>0</v>
      </c>
      <c r="U1494">
        <f t="shared" si="580"/>
        <v>0</v>
      </c>
      <c r="V1494">
        <f t="shared" si="581"/>
        <v>0</v>
      </c>
      <c r="W1494">
        <f t="shared" si="593"/>
        <v>0</v>
      </c>
      <c r="X1494">
        <f>IF($B$15,_xlfn.IFNA(INDEX(תמותה!$A$1:$E$121,MATCH(U1494,תמותה!$A$1:A$121,0),IF($B$11="זכר",2,4)),1),0)</f>
        <v>0</v>
      </c>
      <c r="Y1494">
        <f>IF($B$15,_xlfn.IFNA(INDEX('שיפור תמותה'!$A$1:$E$8743,MATCH(U1494&amp;V1494,'שיפור תמותה'!$C$1:$C$8743,0),IF($B$11="זכר",4,5)),1),0)</f>
        <v>0</v>
      </c>
      <c r="Z1494">
        <f>IF($B$15,_xlfn.IFNA(INDEX('שיפור תמותה'!$A$1:$E$8743,MATCH(U1494&amp;V1494-1,'שיפור תמותה'!$C$1:$C$8743,0),IF($B$11="זכר",4,5)),1),0)</f>
        <v>0</v>
      </c>
      <c r="AA1494">
        <f t="shared" si="582"/>
        <v>0</v>
      </c>
      <c r="AB1494">
        <f t="shared" si="594"/>
        <v>0</v>
      </c>
      <c r="AC1494">
        <f>IF($B$15,_xlfn.IFNA(INDEX(תמותה!$A$1:$E$121,MATCH(U1494,תמותה!$A$1:A$121,0),IF($B$11="זכר",3,5)),1),0)</f>
        <v>0</v>
      </c>
      <c r="AD1494">
        <f t="shared" si="583"/>
        <v>0</v>
      </c>
      <c r="AE1494">
        <f t="shared" si="584"/>
        <v>0</v>
      </c>
      <c r="AF1494">
        <f t="shared" si="595"/>
        <v>0</v>
      </c>
      <c r="AG1494">
        <f t="shared" si="596"/>
        <v>0</v>
      </c>
      <c r="AH1494">
        <f t="shared" si="597"/>
        <v>0</v>
      </c>
      <c r="AI1494">
        <f t="shared" si="598"/>
        <v>0</v>
      </c>
      <c r="AJ1494">
        <f t="shared" si="599"/>
        <v>0</v>
      </c>
    </row>
    <row r="1495" spans="5:36" x14ac:dyDescent="0.2">
      <c r="E1495">
        <f t="shared" si="585"/>
        <v>0</v>
      </c>
      <c r="F1495">
        <f t="shared" si="575"/>
        <v>0</v>
      </c>
      <c r="G1495">
        <f t="shared" si="576"/>
        <v>0</v>
      </c>
      <c r="H1495">
        <f t="shared" si="577"/>
        <v>0</v>
      </c>
      <c r="I1495">
        <f t="shared" si="586"/>
        <v>0</v>
      </c>
      <c r="J1495">
        <f t="shared" si="587"/>
        <v>0</v>
      </c>
      <c r="K1495">
        <f t="shared" si="588"/>
        <v>0</v>
      </c>
      <c r="L1495">
        <f t="shared" si="589"/>
        <v>0</v>
      </c>
      <c r="M1495">
        <f t="shared" si="590"/>
        <v>0</v>
      </c>
      <c r="N1495">
        <f t="shared" si="591"/>
        <v>0</v>
      </c>
      <c r="O1495">
        <f>IF($B$14,_xlfn.IFNA(INDEX(תמותה!$A$1:$E$121,MATCH(F1495,תמותה!$A$1:A$121,0),IF($B$9="זכר",2,4)),1),0)</f>
        <v>0</v>
      </c>
      <c r="P1495">
        <f>IF($B$14,_xlfn.IFNA(INDEX('שיפור תמותה'!$A$1:$E$8743,MATCH(F1495&amp;G1495,'שיפור תמותה'!$C$1:$C$8743,0),IF($B$9="זכר",4,5)),1),0)</f>
        <v>0</v>
      </c>
      <c r="Q1495">
        <f>IF($B$14,_xlfn.IFNA(INDEX('שיפור תמותה'!$A$1:$E$8743,MATCH(F1495&amp;G1495-1,'שיפור תמותה'!$C$1:$C$8743,0),IF($B$9="זכר",4,5)),1),0)</f>
        <v>0</v>
      </c>
      <c r="R1495">
        <f t="shared" si="578"/>
        <v>0</v>
      </c>
      <c r="S1495">
        <f t="shared" si="579"/>
        <v>0</v>
      </c>
      <c r="T1495">
        <f t="shared" si="592"/>
        <v>0</v>
      </c>
      <c r="U1495">
        <f t="shared" si="580"/>
        <v>0</v>
      </c>
      <c r="V1495">
        <f t="shared" si="581"/>
        <v>0</v>
      </c>
      <c r="W1495">
        <f t="shared" si="593"/>
        <v>0</v>
      </c>
      <c r="X1495">
        <f>IF($B$15,_xlfn.IFNA(INDEX(תמותה!$A$1:$E$121,MATCH(U1495,תמותה!$A$1:A$121,0),IF($B$11="זכר",2,4)),1),0)</f>
        <v>0</v>
      </c>
      <c r="Y1495">
        <f>IF($B$15,_xlfn.IFNA(INDEX('שיפור תמותה'!$A$1:$E$8743,MATCH(U1495&amp;V1495,'שיפור תמותה'!$C$1:$C$8743,0),IF($B$11="זכר",4,5)),1),0)</f>
        <v>0</v>
      </c>
      <c r="Z1495">
        <f>IF($B$15,_xlfn.IFNA(INDEX('שיפור תמותה'!$A$1:$E$8743,MATCH(U1495&amp;V1495-1,'שיפור תמותה'!$C$1:$C$8743,0),IF($B$11="זכר",4,5)),1),0)</f>
        <v>0</v>
      </c>
      <c r="AA1495">
        <f t="shared" si="582"/>
        <v>0</v>
      </c>
      <c r="AB1495">
        <f t="shared" si="594"/>
        <v>0</v>
      </c>
      <c r="AC1495">
        <f>IF($B$15,_xlfn.IFNA(INDEX(תמותה!$A$1:$E$121,MATCH(U1495,תמותה!$A$1:A$121,0),IF($B$11="זכר",3,5)),1),0)</f>
        <v>0</v>
      </c>
      <c r="AD1495">
        <f t="shared" si="583"/>
        <v>0</v>
      </c>
      <c r="AE1495">
        <f t="shared" si="584"/>
        <v>0</v>
      </c>
      <c r="AF1495">
        <f t="shared" si="595"/>
        <v>0</v>
      </c>
      <c r="AG1495">
        <f t="shared" si="596"/>
        <v>0</v>
      </c>
      <c r="AH1495">
        <f t="shared" si="597"/>
        <v>0</v>
      </c>
      <c r="AI1495">
        <f t="shared" si="598"/>
        <v>0</v>
      </c>
      <c r="AJ1495">
        <f t="shared" si="599"/>
        <v>0</v>
      </c>
    </row>
    <row r="1496" spans="5:36" x14ac:dyDescent="0.2">
      <c r="E1496">
        <f t="shared" si="585"/>
        <v>0</v>
      </c>
      <c r="F1496">
        <f t="shared" si="575"/>
        <v>0</v>
      </c>
      <c r="G1496">
        <f t="shared" si="576"/>
        <v>0</v>
      </c>
      <c r="H1496">
        <f t="shared" si="577"/>
        <v>0</v>
      </c>
      <c r="I1496">
        <f t="shared" si="586"/>
        <v>0</v>
      </c>
      <c r="J1496">
        <f t="shared" si="587"/>
        <v>0</v>
      </c>
      <c r="K1496">
        <f t="shared" si="588"/>
        <v>0</v>
      </c>
      <c r="L1496">
        <f t="shared" si="589"/>
        <v>0</v>
      </c>
      <c r="M1496">
        <f t="shared" si="590"/>
        <v>0</v>
      </c>
      <c r="N1496">
        <f t="shared" si="591"/>
        <v>0</v>
      </c>
      <c r="O1496">
        <f>IF($B$14,_xlfn.IFNA(INDEX(תמותה!$A$1:$E$121,MATCH(F1496,תמותה!$A$1:A$121,0),IF($B$9="זכר",2,4)),1),0)</f>
        <v>0</v>
      </c>
      <c r="P1496">
        <f>IF($B$14,_xlfn.IFNA(INDEX('שיפור תמותה'!$A$1:$E$8743,MATCH(F1496&amp;G1496,'שיפור תמותה'!$C$1:$C$8743,0),IF($B$9="זכר",4,5)),1),0)</f>
        <v>0</v>
      </c>
      <c r="Q1496">
        <f>IF($B$14,_xlfn.IFNA(INDEX('שיפור תמותה'!$A$1:$E$8743,MATCH(F1496&amp;G1496-1,'שיפור תמותה'!$C$1:$C$8743,0),IF($B$9="זכר",4,5)),1),0)</f>
        <v>0</v>
      </c>
      <c r="R1496">
        <f t="shared" si="578"/>
        <v>0</v>
      </c>
      <c r="S1496">
        <f t="shared" si="579"/>
        <v>0</v>
      </c>
      <c r="T1496">
        <f t="shared" si="592"/>
        <v>0</v>
      </c>
      <c r="U1496">
        <f t="shared" si="580"/>
        <v>0</v>
      </c>
      <c r="V1496">
        <f t="shared" si="581"/>
        <v>0</v>
      </c>
      <c r="W1496">
        <f t="shared" si="593"/>
        <v>0</v>
      </c>
      <c r="X1496">
        <f>IF($B$15,_xlfn.IFNA(INDEX(תמותה!$A$1:$E$121,MATCH(U1496,תמותה!$A$1:A$121,0),IF($B$11="זכר",2,4)),1),0)</f>
        <v>0</v>
      </c>
      <c r="Y1496">
        <f>IF($B$15,_xlfn.IFNA(INDEX('שיפור תמותה'!$A$1:$E$8743,MATCH(U1496&amp;V1496,'שיפור תמותה'!$C$1:$C$8743,0),IF($B$11="זכר",4,5)),1),0)</f>
        <v>0</v>
      </c>
      <c r="Z1496">
        <f>IF($B$15,_xlfn.IFNA(INDEX('שיפור תמותה'!$A$1:$E$8743,MATCH(U1496&amp;V1496-1,'שיפור תמותה'!$C$1:$C$8743,0),IF($B$11="זכר",4,5)),1),0)</f>
        <v>0</v>
      </c>
      <c r="AA1496">
        <f t="shared" si="582"/>
        <v>0</v>
      </c>
      <c r="AB1496">
        <f t="shared" si="594"/>
        <v>0</v>
      </c>
      <c r="AC1496">
        <f>IF($B$15,_xlfn.IFNA(INDEX(תמותה!$A$1:$E$121,MATCH(U1496,תמותה!$A$1:A$121,0),IF($B$11="זכר",3,5)),1),0)</f>
        <v>0</v>
      </c>
      <c r="AD1496">
        <f t="shared" si="583"/>
        <v>0</v>
      </c>
      <c r="AE1496">
        <f t="shared" si="584"/>
        <v>0</v>
      </c>
      <c r="AF1496">
        <f t="shared" si="595"/>
        <v>0</v>
      </c>
      <c r="AG1496">
        <f t="shared" si="596"/>
        <v>0</v>
      </c>
      <c r="AH1496">
        <f t="shared" si="597"/>
        <v>0</v>
      </c>
      <c r="AI1496">
        <f t="shared" si="598"/>
        <v>0</v>
      </c>
      <c r="AJ1496">
        <f t="shared" si="599"/>
        <v>0</v>
      </c>
    </row>
    <row r="1497" spans="5:36" x14ac:dyDescent="0.2">
      <c r="E1497">
        <f t="shared" si="585"/>
        <v>0</v>
      </c>
      <c r="F1497">
        <f t="shared" si="575"/>
        <v>0</v>
      </c>
      <c r="G1497">
        <f t="shared" si="576"/>
        <v>0</v>
      </c>
      <c r="H1497">
        <f t="shared" si="577"/>
        <v>0</v>
      </c>
      <c r="I1497">
        <f t="shared" si="586"/>
        <v>0</v>
      </c>
      <c r="J1497">
        <f t="shared" si="587"/>
        <v>0</v>
      </c>
      <c r="K1497">
        <f t="shared" si="588"/>
        <v>0</v>
      </c>
      <c r="L1497">
        <f t="shared" si="589"/>
        <v>0</v>
      </c>
      <c r="M1497">
        <f t="shared" si="590"/>
        <v>0</v>
      </c>
      <c r="N1497">
        <f t="shared" si="591"/>
        <v>0</v>
      </c>
      <c r="O1497">
        <f>IF($B$14,_xlfn.IFNA(INDEX(תמותה!$A$1:$E$121,MATCH(F1497,תמותה!$A$1:A$121,0),IF($B$9="זכר",2,4)),1),0)</f>
        <v>0</v>
      </c>
      <c r="P1497">
        <f>IF($B$14,_xlfn.IFNA(INDEX('שיפור תמותה'!$A$1:$E$8743,MATCH(F1497&amp;G1497,'שיפור תמותה'!$C$1:$C$8743,0),IF($B$9="זכר",4,5)),1),0)</f>
        <v>0</v>
      </c>
      <c r="Q1497">
        <f>IF($B$14,_xlfn.IFNA(INDEX('שיפור תמותה'!$A$1:$E$8743,MATCH(F1497&amp;G1497-1,'שיפור תמותה'!$C$1:$C$8743,0),IF($B$9="זכר",4,5)),1),0)</f>
        <v>0</v>
      </c>
      <c r="R1497">
        <f t="shared" si="578"/>
        <v>0</v>
      </c>
      <c r="S1497">
        <f t="shared" si="579"/>
        <v>0</v>
      </c>
      <c r="T1497">
        <f t="shared" si="592"/>
        <v>0</v>
      </c>
      <c r="U1497">
        <f t="shared" si="580"/>
        <v>0</v>
      </c>
      <c r="V1497">
        <f t="shared" si="581"/>
        <v>0</v>
      </c>
      <c r="W1497">
        <f t="shared" si="593"/>
        <v>0</v>
      </c>
      <c r="X1497">
        <f>IF($B$15,_xlfn.IFNA(INDEX(תמותה!$A$1:$E$121,MATCH(U1497,תמותה!$A$1:A$121,0),IF($B$11="זכר",2,4)),1),0)</f>
        <v>0</v>
      </c>
      <c r="Y1497">
        <f>IF($B$15,_xlfn.IFNA(INDEX('שיפור תמותה'!$A$1:$E$8743,MATCH(U1497&amp;V1497,'שיפור תמותה'!$C$1:$C$8743,0),IF($B$11="זכר",4,5)),1),0)</f>
        <v>0</v>
      </c>
      <c r="Z1497">
        <f>IF($B$15,_xlfn.IFNA(INDEX('שיפור תמותה'!$A$1:$E$8743,MATCH(U1497&amp;V1497-1,'שיפור תמותה'!$C$1:$C$8743,0),IF($B$11="זכר",4,5)),1),0)</f>
        <v>0</v>
      </c>
      <c r="AA1497">
        <f t="shared" si="582"/>
        <v>0</v>
      </c>
      <c r="AB1497">
        <f t="shared" si="594"/>
        <v>0</v>
      </c>
      <c r="AC1497">
        <f>IF($B$15,_xlfn.IFNA(INDEX(תמותה!$A$1:$E$121,MATCH(U1497,תמותה!$A$1:A$121,0),IF($B$11="זכר",3,5)),1),0)</f>
        <v>0</v>
      </c>
      <c r="AD1497">
        <f t="shared" si="583"/>
        <v>0</v>
      </c>
      <c r="AE1497">
        <f t="shared" si="584"/>
        <v>0</v>
      </c>
      <c r="AF1497">
        <f t="shared" si="595"/>
        <v>0</v>
      </c>
      <c r="AG1497">
        <f t="shared" si="596"/>
        <v>0</v>
      </c>
      <c r="AH1497">
        <f t="shared" si="597"/>
        <v>0</v>
      </c>
      <c r="AI1497">
        <f t="shared" si="598"/>
        <v>0</v>
      </c>
      <c r="AJ1497">
        <f t="shared" si="599"/>
        <v>0</v>
      </c>
    </row>
    <row r="1498" spans="5:36" x14ac:dyDescent="0.2">
      <c r="E1498">
        <f t="shared" si="585"/>
        <v>0</v>
      </c>
      <c r="F1498">
        <f t="shared" si="575"/>
        <v>0</v>
      </c>
      <c r="G1498">
        <f t="shared" si="576"/>
        <v>0</v>
      </c>
      <c r="H1498">
        <f t="shared" si="577"/>
        <v>0</v>
      </c>
      <c r="I1498">
        <f t="shared" si="586"/>
        <v>0</v>
      </c>
      <c r="J1498">
        <f t="shared" si="587"/>
        <v>0</v>
      </c>
      <c r="K1498">
        <f t="shared" si="588"/>
        <v>0</v>
      </c>
      <c r="L1498">
        <f t="shared" si="589"/>
        <v>0</v>
      </c>
      <c r="M1498">
        <f t="shared" si="590"/>
        <v>0</v>
      </c>
      <c r="N1498">
        <f t="shared" si="591"/>
        <v>0</v>
      </c>
      <c r="O1498">
        <f>IF($B$14,_xlfn.IFNA(INDEX(תמותה!$A$1:$E$121,MATCH(F1498,תמותה!$A$1:A$121,0),IF($B$9="זכר",2,4)),1),0)</f>
        <v>0</v>
      </c>
      <c r="P1498">
        <f>IF($B$14,_xlfn.IFNA(INDEX('שיפור תמותה'!$A$1:$E$8743,MATCH(F1498&amp;G1498,'שיפור תמותה'!$C$1:$C$8743,0),IF($B$9="זכר",4,5)),1),0)</f>
        <v>0</v>
      </c>
      <c r="Q1498">
        <f>IF($B$14,_xlfn.IFNA(INDEX('שיפור תמותה'!$A$1:$E$8743,MATCH(F1498&amp;G1498-1,'שיפור תמותה'!$C$1:$C$8743,0),IF($B$9="זכר",4,5)),1),0)</f>
        <v>0</v>
      </c>
      <c r="R1498">
        <f t="shared" si="578"/>
        <v>0</v>
      </c>
      <c r="S1498">
        <f t="shared" si="579"/>
        <v>0</v>
      </c>
      <c r="T1498">
        <f t="shared" si="592"/>
        <v>0</v>
      </c>
      <c r="U1498">
        <f t="shared" si="580"/>
        <v>0</v>
      </c>
      <c r="V1498">
        <f t="shared" si="581"/>
        <v>0</v>
      </c>
      <c r="W1498">
        <f t="shared" si="593"/>
        <v>0</v>
      </c>
      <c r="X1498">
        <f>IF($B$15,_xlfn.IFNA(INDEX(תמותה!$A$1:$E$121,MATCH(U1498,תמותה!$A$1:A$121,0),IF($B$11="זכר",2,4)),1),0)</f>
        <v>0</v>
      </c>
      <c r="Y1498">
        <f>IF($B$15,_xlfn.IFNA(INDEX('שיפור תמותה'!$A$1:$E$8743,MATCH(U1498&amp;V1498,'שיפור תמותה'!$C$1:$C$8743,0),IF($B$11="זכר",4,5)),1),0)</f>
        <v>0</v>
      </c>
      <c r="Z1498">
        <f>IF($B$15,_xlfn.IFNA(INDEX('שיפור תמותה'!$A$1:$E$8743,MATCH(U1498&amp;V1498-1,'שיפור תמותה'!$C$1:$C$8743,0),IF($B$11="זכר",4,5)),1),0)</f>
        <v>0</v>
      </c>
      <c r="AA1498">
        <f t="shared" si="582"/>
        <v>0</v>
      </c>
      <c r="AB1498">
        <f t="shared" si="594"/>
        <v>0</v>
      </c>
      <c r="AC1498">
        <f>IF($B$15,_xlfn.IFNA(INDEX(תמותה!$A$1:$E$121,MATCH(U1498,תמותה!$A$1:A$121,0),IF($B$11="זכר",3,5)),1),0)</f>
        <v>0</v>
      </c>
      <c r="AD1498">
        <f t="shared" si="583"/>
        <v>0</v>
      </c>
      <c r="AE1498">
        <f t="shared" si="584"/>
        <v>0</v>
      </c>
      <c r="AF1498">
        <f t="shared" si="595"/>
        <v>0</v>
      </c>
      <c r="AG1498">
        <f t="shared" si="596"/>
        <v>0</v>
      </c>
      <c r="AH1498">
        <f t="shared" si="597"/>
        <v>0</v>
      </c>
      <c r="AI1498">
        <f t="shared" si="598"/>
        <v>0</v>
      </c>
      <c r="AJ1498">
        <f t="shared" si="599"/>
        <v>0</v>
      </c>
    </row>
    <row r="1499" spans="5:36" x14ac:dyDescent="0.2">
      <c r="E1499">
        <f t="shared" si="585"/>
        <v>0</v>
      </c>
      <c r="F1499">
        <f t="shared" si="575"/>
        <v>0</v>
      </c>
      <c r="G1499">
        <f t="shared" si="576"/>
        <v>0</v>
      </c>
      <c r="H1499">
        <f t="shared" si="577"/>
        <v>0</v>
      </c>
      <c r="I1499">
        <f t="shared" si="586"/>
        <v>0</v>
      </c>
      <c r="J1499">
        <f t="shared" si="587"/>
        <v>0</v>
      </c>
      <c r="K1499">
        <f t="shared" si="588"/>
        <v>0</v>
      </c>
      <c r="L1499">
        <f t="shared" si="589"/>
        <v>0</v>
      </c>
      <c r="M1499">
        <f t="shared" si="590"/>
        <v>0</v>
      </c>
      <c r="N1499">
        <f t="shared" si="591"/>
        <v>0</v>
      </c>
      <c r="O1499">
        <f>IF($B$14,_xlfn.IFNA(INDEX(תמותה!$A$1:$E$121,MATCH(F1499,תמותה!$A$1:A$121,0),IF($B$9="זכר",2,4)),1),0)</f>
        <v>0</v>
      </c>
      <c r="P1499">
        <f>IF($B$14,_xlfn.IFNA(INDEX('שיפור תמותה'!$A$1:$E$8743,MATCH(F1499&amp;G1499,'שיפור תמותה'!$C$1:$C$8743,0),IF($B$9="זכר",4,5)),1),0)</f>
        <v>0</v>
      </c>
      <c r="Q1499">
        <f>IF($B$14,_xlfn.IFNA(INDEX('שיפור תמותה'!$A$1:$E$8743,MATCH(F1499&amp;G1499-1,'שיפור תמותה'!$C$1:$C$8743,0),IF($B$9="זכר",4,5)),1),0)</f>
        <v>0</v>
      </c>
      <c r="R1499">
        <f t="shared" si="578"/>
        <v>0</v>
      </c>
      <c r="S1499">
        <f t="shared" si="579"/>
        <v>0</v>
      </c>
      <c r="T1499">
        <f t="shared" si="592"/>
        <v>0</v>
      </c>
      <c r="U1499">
        <f t="shared" si="580"/>
        <v>0</v>
      </c>
      <c r="V1499">
        <f t="shared" si="581"/>
        <v>0</v>
      </c>
      <c r="W1499">
        <f t="shared" si="593"/>
        <v>0</v>
      </c>
      <c r="X1499">
        <f>IF($B$15,_xlfn.IFNA(INDEX(תמותה!$A$1:$E$121,MATCH(U1499,תמותה!$A$1:A$121,0),IF($B$11="זכר",2,4)),1),0)</f>
        <v>0</v>
      </c>
      <c r="Y1499">
        <f>IF($B$15,_xlfn.IFNA(INDEX('שיפור תמותה'!$A$1:$E$8743,MATCH(U1499&amp;V1499,'שיפור תמותה'!$C$1:$C$8743,0),IF($B$11="זכר",4,5)),1),0)</f>
        <v>0</v>
      </c>
      <c r="Z1499">
        <f>IF($B$15,_xlfn.IFNA(INDEX('שיפור תמותה'!$A$1:$E$8743,MATCH(U1499&amp;V1499-1,'שיפור תמותה'!$C$1:$C$8743,0),IF($B$11="זכר",4,5)),1),0)</f>
        <v>0</v>
      </c>
      <c r="AA1499">
        <f t="shared" si="582"/>
        <v>0</v>
      </c>
      <c r="AB1499">
        <f t="shared" si="594"/>
        <v>0</v>
      </c>
      <c r="AC1499">
        <f>IF($B$15,_xlfn.IFNA(INDEX(תמותה!$A$1:$E$121,MATCH(U1499,תמותה!$A$1:A$121,0),IF($B$11="זכר",3,5)),1),0)</f>
        <v>0</v>
      </c>
      <c r="AD1499">
        <f t="shared" si="583"/>
        <v>0</v>
      </c>
      <c r="AE1499">
        <f t="shared" si="584"/>
        <v>0</v>
      </c>
      <c r="AF1499">
        <f t="shared" si="595"/>
        <v>0</v>
      </c>
      <c r="AG1499">
        <f t="shared" si="596"/>
        <v>0</v>
      </c>
      <c r="AH1499">
        <f t="shared" si="597"/>
        <v>0</v>
      </c>
      <c r="AI1499">
        <f t="shared" si="598"/>
        <v>0</v>
      </c>
      <c r="AJ1499">
        <f t="shared" si="599"/>
        <v>0</v>
      </c>
    </row>
    <row r="1500" spans="5:36" x14ac:dyDescent="0.2">
      <c r="E1500">
        <f t="shared" si="585"/>
        <v>0</v>
      </c>
      <c r="F1500">
        <f t="shared" si="575"/>
        <v>0</v>
      </c>
      <c r="G1500">
        <f t="shared" si="576"/>
        <v>0</v>
      </c>
      <c r="H1500">
        <f t="shared" si="577"/>
        <v>0</v>
      </c>
      <c r="I1500">
        <f t="shared" si="586"/>
        <v>0</v>
      </c>
      <c r="J1500">
        <f t="shared" si="587"/>
        <v>0</v>
      </c>
      <c r="K1500">
        <f t="shared" si="588"/>
        <v>0</v>
      </c>
      <c r="L1500">
        <f t="shared" si="589"/>
        <v>0</v>
      </c>
      <c r="M1500">
        <f t="shared" si="590"/>
        <v>0</v>
      </c>
      <c r="N1500">
        <f t="shared" si="591"/>
        <v>0</v>
      </c>
      <c r="O1500">
        <f>IF($B$14,_xlfn.IFNA(INDEX(תמותה!$A$1:$E$121,MATCH(F1500,תמותה!$A$1:A$121,0),IF($B$9="זכר",2,4)),1),0)</f>
        <v>0</v>
      </c>
      <c r="P1500">
        <f>IF($B$14,_xlfn.IFNA(INDEX('שיפור תמותה'!$A$1:$E$8743,MATCH(F1500&amp;G1500,'שיפור תמותה'!$C$1:$C$8743,0),IF($B$9="זכר",4,5)),1),0)</f>
        <v>0</v>
      </c>
      <c r="Q1500">
        <f>IF($B$14,_xlfn.IFNA(INDEX('שיפור תמותה'!$A$1:$E$8743,MATCH(F1500&amp;G1500-1,'שיפור תמותה'!$C$1:$C$8743,0),IF($B$9="זכר",4,5)),1),0)</f>
        <v>0</v>
      </c>
      <c r="R1500">
        <f t="shared" si="578"/>
        <v>0</v>
      </c>
      <c r="S1500">
        <f t="shared" si="579"/>
        <v>0</v>
      </c>
      <c r="T1500">
        <f t="shared" si="592"/>
        <v>0</v>
      </c>
      <c r="U1500">
        <f t="shared" si="580"/>
        <v>0</v>
      </c>
      <c r="V1500">
        <f t="shared" si="581"/>
        <v>0</v>
      </c>
      <c r="W1500">
        <f t="shared" si="593"/>
        <v>0</v>
      </c>
      <c r="X1500">
        <f>IF($B$15,_xlfn.IFNA(INDEX(תמותה!$A$1:$E$121,MATCH(U1500,תמותה!$A$1:A$121,0),IF($B$11="זכר",2,4)),1),0)</f>
        <v>0</v>
      </c>
      <c r="Y1500">
        <f>IF($B$15,_xlfn.IFNA(INDEX('שיפור תמותה'!$A$1:$E$8743,MATCH(U1500&amp;V1500,'שיפור תמותה'!$C$1:$C$8743,0),IF($B$11="זכר",4,5)),1),0)</f>
        <v>0</v>
      </c>
      <c r="Z1500">
        <f>IF($B$15,_xlfn.IFNA(INDEX('שיפור תמותה'!$A$1:$E$8743,MATCH(U1500&amp;V1500-1,'שיפור תמותה'!$C$1:$C$8743,0),IF($B$11="זכר",4,5)),1),0)</f>
        <v>0</v>
      </c>
      <c r="AA1500">
        <f t="shared" si="582"/>
        <v>0</v>
      </c>
      <c r="AB1500">
        <f t="shared" si="594"/>
        <v>0</v>
      </c>
      <c r="AC1500">
        <f>IF($B$15,_xlfn.IFNA(INDEX(תמותה!$A$1:$E$121,MATCH(U1500,תמותה!$A$1:A$121,0),IF($B$11="זכר",3,5)),1),0)</f>
        <v>0</v>
      </c>
      <c r="AD1500">
        <f t="shared" si="583"/>
        <v>0</v>
      </c>
      <c r="AE1500">
        <f t="shared" si="584"/>
        <v>0</v>
      </c>
      <c r="AF1500">
        <f t="shared" si="595"/>
        <v>0</v>
      </c>
      <c r="AG1500">
        <f t="shared" si="596"/>
        <v>0</v>
      </c>
      <c r="AH1500">
        <f t="shared" si="597"/>
        <v>0</v>
      </c>
      <c r="AI1500">
        <f t="shared" si="598"/>
        <v>0</v>
      </c>
      <c r="AJ1500">
        <f t="shared" si="599"/>
        <v>0</v>
      </c>
    </row>
    <row r="1501" spans="5:36" x14ac:dyDescent="0.2">
      <c r="E1501">
        <f t="shared" si="585"/>
        <v>0</v>
      </c>
      <c r="F1501">
        <f t="shared" si="575"/>
        <v>0</v>
      </c>
      <c r="G1501">
        <f t="shared" si="576"/>
        <v>0</v>
      </c>
      <c r="H1501">
        <f t="shared" si="577"/>
        <v>0</v>
      </c>
      <c r="I1501">
        <f t="shared" si="586"/>
        <v>0</v>
      </c>
      <c r="J1501">
        <f t="shared" si="587"/>
        <v>0</v>
      </c>
      <c r="K1501">
        <f t="shared" si="588"/>
        <v>0</v>
      </c>
      <c r="L1501">
        <f t="shared" si="589"/>
        <v>0</v>
      </c>
      <c r="M1501">
        <f t="shared" si="590"/>
        <v>0</v>
      </c>
      <c r="N1501">
        <f t="shared" si="591"/>
        <v>0</v>
      </c>
      <c r="O1501">
        <f>IF($B$14,_xlfn.IFNA(INDEX(תמותה!$A$1:$E$121,MATCH(F1501,תמותה!$A$1:A$121,0),IF($B$9="זכר",2,4)),1),0)</f>
        <v>0</v>
      </c>
      <c r="P1501">
        <f>IF($B$14,_xlfn.IFNA(INDEX('שיפור תמותה'!$A$1:$E$8743,MATCH(F1501&amp;G1501,'שיפור תמותה'!$C$1:$C$8743,0),IF($B$9="זכר",4,5)),1),0)</f>
        <v>0</v>
      </c>
      <c r="Q1501">
        <f>IF($B$14,_xlfn.IFNA(INDEX('שיפור תמותה'!$A$1:$E$8743,MATCH(F1501&amp;G1501-1,'שיפור תמותה'!$C$1:$C$8743,0),IF($B$9="זכר",4,5)),1),0)</f>
        <v>0</v>
      </c>
      <c r="R1501">
        <f t="shared" si="578"/>
        <v>0</v>
      </c>
      <c r="S1501">
        <f t="shared" si="579"/>
        <v>0</v>
      </c>
      <c r="T1501">
        <f t="shared" si="592"/>
        <v>0</v>
      </c>
      <c r="U1501">
        <f t="shared" si="580"/>
        <v>0</v>
      </c>
      <c r="V1501">
        <f t="shared" si="581"/>
        <v>0</v>
      </c>
      <c r="W1501">
        <f t="shared" si="593"/>
        <v>0</v>
      </c>
      <c r="X1501">
        <f>IF($B$15,_xlfn.IFNA(INDEX(תמותה!$A$1:$E$121,MATCH(U1501,תמותה!$A$1:A$121,0),IF($B$11="זכר",2,4)),1),0)</f>
        <v>0</v>
      </c>
      <c r="Y1501">
        <f>IF($B$15,_xlfn.IFNA(INDEX('שיפור תמותה'!$A$1:$E$8743,MATCH(U1501&amp;V1501,'שיפור תמותה'!$C$1:$C$8743,0),IF($B$11="זכר",4,5)),1),0)</f>
        <v>0</v>
      </c>
      <c r="Z1501">
        <f>IF($B$15,_xlfn.IFNA(INDEX('שיפור תמותה'!$A$1:$E$8743,MATCH(U1501&amp;V1501-1,'שיפור תמותה'!$C$1:$C$8743,0),IF($B$11="זכר",4,5)),1),0)</f>
        <v>0</v>
      </c>
      <c r="AA1501">
        <f t="shared" si="582"/>
        <v>0</v>
      </c>
      <c r="AB1501">
        <f t="shared" si="594"/>
        <v>0</v>
      </c>
      <c r="AC1501">
        <f>IF($B$15,_xlfn.IFNA(INDEX(תמותה!$A$1:$E$121,MATCH(U1501,תמותה!$A$1:A$121,0),IF($B$11="זכר",3,5)),1),0)</f>
        <v>0</v>
      </c>
      <c r="AD1501">
        <f t="shared" si="583"/>
        <v>0</v>
      </c>
      <c r="AE1501">
        <f t="shared" si="584"/>
        <v>0</v>
      </c>
      <c r="AF1501">
        <f t="shared" si="595"/>
        <v>0</v>
      </c>
      <c r="AG1501">
        <f t="shared" si="596"/>
        <v>0</v>
      </c>
      <c r="AH1501">
        <f t="shared" si="597"/>
        <v>0</v>
      </c>
      <c r="AI1501">
        <f t="shared" si="598"/>
        <v>0</v>
      </c>
      <c r="AJ1501">
        <f t="shared" si="599"/>
        <v>0</v>
      </c>
    </row>
    <row r="1502" spans="5:36" x14ac:dyDescent="0.2">
      <c r="E1502">
        <f t="shared" si="585"/>
        <v>0</v>
      </c>
      <c r="F1502">
        <f t="shared" si="575"/>
        <v>0</v>
      </c>
      <c r="G1502">
        <f t="shared" si="576"/>
        <v>0</v>
      </c>
      <c r="H1502">
        <f t="shared" si="577"/>
        <v>0</v>
      </c>
      <c r="I1502">
        <f t="shared" si="586"/>
        <v>0</v>
      </c>
      <c r="J1502">
        <f t="shared" si="587"/>
        <v>0</v>
      </c>
      <c r="K1502">
        <f t="shared" si="588"/>
        <v>0</v>
      </c>
      <c r="L1502">
        <f t="shared" si="589"/>
        <v>0</v>
      </c>
      <c r="M1502">
        <f t="shared" si="590"/>
        <v>0</v>
      </c>
      <c r="N1502">
        <f t="shared" si="591"/>
        <v>0</v>
      </c>
      <c r="O1502">
        <f>IF($B$14,_xlfn.IFNA(INDEX(תמותה!$A$1:$E$121,MATCH(F1502,תמותה!$A$1:A$121,0),IF($B$9="זכר",2,4)),1),0)</f>
        <v>0</v>
      </c>
      <c r="P1502">
        <f>IF($B$14,_xlfn.IFNA(INDEX('שיפור תמותה'!$A$1:$E$8743,MATCH(F1502&amp;G1502,'שיפור תמותה'!$C$1:$C$8743,0),IF($B$9="זכר",4,5)),1),0)</f>
        <v>0</v>
      </c>
      <c r="Q1502">
        <f>IF($B$14,_xlfn.IFNA(INDEX('שיפור תמותה'!$A$1:$E$8743,MATCH(F1502&amp;G1502-1,'שיפור תמותה'!$C$1:$C$8743,0),IF($B$9="זכר",4,5)),1),0)</f>
        <v>0</v>
      </c>
      <c r="R1502">
        <f t="shared" si="578"/>
        <v>0</v>
      </c>
      <c r="S1502">
        <f t="shared" si="579"/>
        <v>0</v>
      </c>
      <c r="T1502">
        <f t="shared" si="592"/>
        <v>0</v>
      </c>
      <c r="U1502">
        <f t="shared" si="580"/>
        <v>0</v>
      </c>
      <c r="V1502">
        <f t="shared" si="581"/>
        <v>0</v>
      </c>
      <c r="W1502">
        <f t="shared" si="593"/>
        <v>0</v>
      </c>
      <c r="X1502">
        <f>IF($B$15,_xlfn.IFNA(INDEX(תמותה!$A$1:$E$121,MATCH(U1502,תמותה!$A$1:A$121,0),IF($B$11="זכר",2,4)),1),0)</f>
        <v>0</v>
      </c>
      <c r="Y1502">
        <f>IF($B$15,_xlfn.IFNA(INDEX('שיפור תמותה'!$A$1:$E$8743,MATCH(U1502&amp;V1502,'שיפור תמותה'!$C$1:$C$8743,0),IF($B$11="זכר",4,5)),1),0)</f>
        <v>0</v>
      </c>
      <c r="Z1502">
        <f>IF($B$15,_xlfn.IFNA(INDEX('שיפור תמותה'!$A$1:$E$8743,MATCH(U1502&amp;V1502-1,'שיפור תמותה'!$C$1:$C$8743,0),IF($B$11="זכר",4,5)),1),0)</f>
        <v>0</v>
      </c>
      <c r="AA1502">
        <f t="shared" si="582"/>
        <v>0</v>
      </c>
      <c r="AB1502">
        <f t="shared" si="594"/>
        <v>0</v>
      </c>
      <c r="AC1502">
        <f>IF($B$15,_xlfn.IFNA(INDEX(תמותה!$A$1:$E$121,MATCH(U1502,תמותה!$A$1:A$121,0),IF($B$11="זכר",3,5)),1),0)</f>
        <v>0</v>
      </c>
      <c r="AD1502">
        <f t="shared" si="583"/>
        <v>0</v>
      </c>
      <c r="AE1502">
        <f t="shared" si="584"/>
        <v>0</v>
      </c>
      <c r="AF1502">
        <f t="shared" si="595"/>
        <v>0</v>
      </c>
      <c r="AG1502">
        <f t="shared" si="596"/>
        <v>0</v>
      </c>
      <c r="AH1502">
        <f t="shared" si="597"/>
        <v>0</v>
      </c>
      <c r="AI1502">
        <f t="shared" si="598"/>
        <v>0</v>
      </c>
      <c r="AJ1502">
        <f t="shared" si="599"/>
        <v>0</v>
      </c>
    </row>
    <row r="1503" spans="5:36" x14ac:dyDescent="0.2">
      <c r="E1503">
        <f t="shared" si="585"/>
        <v>0</v>
      </c>
      <c r="F1503">
        <f t="shared" si="575"/>
        <v>0</v>
      </c>
      <c r="G1503">
        <f t="shared" si="576"/>
        <v>0</v>
      </c>
      <c r="H1503">
        <f t="shared" si="577"/>
        <v>0</v>
      </c>
      <c r="I1503">
        <f t="shared" si="586"/>
        <v>0</v>
      </c>
      <c r="J1503">
        <f t="shared" si="587"/>
        <v>0</v>
      </c>
      <c r="K1503">
        <f t="shared" si="588"/>
        <v>0</v>
      </c>
      <c r="L1503">
        <f t="shared" si="589"/>
        <v>0</v>
      </c>
      <c r="M1503">
        <f t="shared" si="590"/>
        <v>0</v>
      </c>
      <c r="N1503">
        <f t="shared" si="591"/>
        <v>0</v>
      </c>
      <c r="O1503">
        <f>IF($B$14,_xlfn.IFNA(INDEX(תמותה!$A$1:$E$121,MATCH(F1503,תמותה!$A$1:A$121,0),IF($B$9="זכר",2,4)),1),0)</f>
        <v>0</v>
      </c>
      <c r="P1503">
        <f>IF($B$14,_xlfn.IFNA(INDEX('שיפור תמותה'!$A$1:$E$8743,MATCH(F1503&amp;G1503,'שיפור תמותה'!$C$1:$C$8743,0),IF($B$9="זכר",4,5)),1),0)</f>
        <v>0</v>
      </c>
      <c r="Q1503">
        <f>IF($B$14,_xlfn.IFNA(INDEX('שיפור תמותה'!$A$1:$E$8743,MATCH(F1503&amp;G1503-1,'שיפור תמותה'!$C$1:$C$8743,0),IF($B$9="זכר",4,5)),1),0)</f>
        <v>0</v>
      </c>
      <c r="R1503">
        <f t="shared" si="578"/>
        <v>0</v>
      </c>
      <c r="S1503">
        <f t="shared" si="579"/>
        <v>0</v>
      </c>
      <c r="T1503">
        <f t="shared" si="592"/>
        <v>0</v>
      </c>
      <c r="U1503">
        <f t="shared" si="580"/>
        <v>0</v>
      </c>
      <c r="V1503">
        <f t="shared" si="581"/>
        <v>0</v>
      </c>
      <c r="W1503">
        <f t="shared" si="593"/>
        <v>0</v>
      </c>
      <c r="X1503">
        <f>IF($B$15,_xlfn.IFNA(INDEX(תמותה!$A$1:$E$121,MATCH(U1503,תמותה!$A$1:A$121,0),IF($B$11="זכר",2,4)),1),0)</f>
        <v>0</v>
      </c>
      <c r="Y1503">
        <f>IF($B$15,_xlfn.IFNA(INDEX('שיפור תמותה'!$A$1:$E$8743,MATCH(U1503&amp;V1503,'שיפור תמותה'!$C$1:$C$8743,0),IF($B$11="זכר",4,5)),1),0)</f>
        <v>0</v>
      </c>
      <c r="Z1503">
        <f>IF($B$15,_xlfn.IFNA(INDEX('שיפור תמותה'!$A$1:$E$8743,MATCH(U1503&amp;V1503-1,'שיפור תמותה'!$C$1:$C$8743,0),IF($B$11="זכר",4,5)),1),0)</f>
        <v>0</v>
      </c>
      <c r="AA1503">
        <f t="shared" si="582"/>
        <v>0</v>
      </c>
      <c r="AB1503">
        <f t="shared" si="594"/>
        <v>0</v>
      </c>
      <c r="AC1503">
        <f>IF($B$15,_xlfn.IFNA(INDEX(תמותה!$A$1:$E$121,MATCH(U1503,תמותה!$A$1:A$121,0),IF($B$11="זכר",3,5)),1),0)</f>
        <v>0</v>
      </c>
      <c r="AD1503">
        <f t="shared" si="583"/>
        <v>0</v>
      </c>
      <c r="AE1503">
        <f t="shared" si="584"/>
        <v>0</v>
      </c>
      <c r="AF1503">
        <f t="shared" si="595"/>
        <v>0</v>
      </c>
      <c r="AG1503">
        <f t="shared" si="596"/>
        <v>0</v>
      </c>
      <c r="AH1503">
        <f t="shared" si="597"/>
        <v>0</v>
      </c>
      <c r="AI1503">
        <f t="shared" si="598"/>
        <v>0</v>
      </c>
      <c r="AJ1503">
        <f t="shared" si="599"/>
        <v>0</v>
      </c>
    </row>
    <row r="1504" spans="5:36" x14ac:dyDescent="0.2">
      <c r="E1504">
        <f t="shared" si="585"/>
        <v>0</v>
      </c>
      <c r="F1504">
        <f t="shared" si="575"/>
        <v>0</v>
      </c>
      <c r="G1504">
        <f t="shared" si="576"/>
        <v>0</v>
      </c>
      <c r="H1504">
        <f t="shared" si="577"/>
        <v>0</v>
      </c>
      <c r="I1504">
        <f t="shared" si="586"/>
        <v>0</v>
      </c>
      <c r="J1504">
        <f t="shared" si="587"/>
        <v>0</v>
      </c>
      <c r="K1504">
        <f t="shared" si="588"/>
        <v>0</v>
      </c>
      <c r="L1504">
        <f t="shared" si="589"/>
        <v>0</v>
      </c>
      <c r="M1504">
        <f t="shared" si="590"/>
        <v>0</v>
      </c>
      <c r="N1504">
        <f t="shared" si="591"/>
        <v>0</v>
      </c>
      <c r="O1504">
        <f>IF($B$14,_xlfn.IFNA(INDEX(תמותה!$A$1:$E$121,MATCH(F1504,תמותה!$A$1:A$121,0),IF($B$9="זכר",2,4)),1),0)</f>
        <v>0</v>
      </c>
      <c r="P1504">
        <f>IF($B$14,_xlfn.IFNA(INDEX('שיפור תמותה'!$A$1:$E$8743,MATCH(F1504&amp;G1504,'שיפור תמותה'!$C$1:$C$8743,0),IF($B$9="זכר",4,5)),1),0)</f>
        <v>0</v>
      </c>
      <c r="Q1504">
        <f>IF($B$14,_xlfn.IFNA(INDEX('שיפור תמותה'!$A$1:$E$8743,MATCH(F1504&amp;G1504-1,'שיפור תמותה'!$C$1:$C$8743,0),IF($B$9="זכר",4,5)),1),0)</f>
        <v>0</v>
      </c>
      <c r="R1504">
        <f t="shared" si="578"/>
        <v>0</v>
      </c>
      <c r="S1504">
        <f t="shared" si="579"/>
        <v>0</v>
      </c>
      <c r="T1504">
        <f t="shared" si="592"/>
        <v>0</v>
      </c>
      <c r="U1504">
        <f t="shared" si="580"/>
        <v>0</v>
      </c>
      <c r="V1504">
        <f t="shared" si="581"/>
        <v>0</v>
      </c>
      <c r="W1504">
        <f t="shared" si="593"/>
        <v>0</v>
      </c>
      <c r="X1504">
        <f>IF($B$15,_xlfn.IFNA(INDEX(תמותה!$A$1:$E$121,MATCH(U1504,תמותה!$A$1:A$121,0),IF($B$11="זכר",2,4)),1),0)</f>
        <v>0</v>
      </c>
      <c r="Y1504">
        <f>IF($B$15,_xlfn.IFNA(INDEX('שיפור תמותה'!$A$1:$E$8743,MATCH(U1504&amp;V1504,'שיפור תמותה'!$C$1:$C$8743,0),IF($B$11="זכר",4,5)),1),0)</f>
        <v>0</v>
      </c>
      <c r="Z1504">
        <f>IF($B$15,_xlfn.IFNA(INDEX('שיפור תמותה'!$A$1:$E$8743,MATCH(U1504&amp;V1504-1,'שיפור תמותה'!$C$1:$C$8743,0),IF($B$11="זכר",4,5)),1),0)</f>
        <v>0</v>
      </c>
      <c r="AA1504">
        <f t="shared" si="582"/>
        <v>0</v>
      </c>
      <c r="AB1504">
        <f t="shared" si="594"/>
        <v>0</v>
      </c>
      <c r="AC1504">
        <f>IF($B$15,_xlfn.IFNA(INDEX(תמותה!$A$1:$E$121,MATCH(U1504,תמותה!$A$1:A$121,0),IF($B$11="זכר",3,5)),1),0)</f>
        <v>0</v>
      </c>
      <c r="AD1504">
        <f t="shared" si="583"/>
        <v>0</v>
      </c>
      <c r="AE1504">
        <f t="shared" si="584"/>
        <v>0</v>
      </c>
      <c r="AF1504">
        <f t="shared" si="595"/>
        <v>0</v>
      </c>
      <c r="AG1504">
        <f t="shared" si="596"/>
        <v>0</v>
      </c>
      <c r="AH1504">
        <f t="shared" si="597"/>
        <v>0</v>
      </c>
      <c r="AI1504">
        <f t="shared" si="598"/>
        <v>0</v>
      </c>
      <c r="AJ1504">
        <f t="shared" si="599"/>
        <v>0</v>
      </c>
    </row>
    <row r="1505" spans="5:36" x14ac:dyDescent="0.2">
      <c r="E1505">
        <f t="shared" si="585"/>
        <v>0</v>
      </c>
      <c r="F1505">
        <f t="shared" si="575"/>
        <v>0</v>
      </c>
      <c r="G1505">
        <f t="shared" si="576"/>
        <v>0</v>
      </c>
      <c r="H1505">
        <f t="shared" si="577"/>
        <v>0</v>
      </c>
      <c r="I1505">
        <f t="shared" si="586"/>
        <v>0</v>
      </c>
      <c r="J1505">
        <f t="shared" si="587"/>
        <v>0</v>
      </c>
      <c r="K1505">
        <f t="shared" si="588"/>
        <v>0</v>
      </c>
      <c r="L1505">
        <f t="shared" si="589"/>
        <v>0</v>
      </c>
      <c r="M1505">
        <f t="shared" si="590"/>
        <v>0</v>
      </c>
      <c r="N1505">
        <f t="shared" si="591"/>
        <v>0</v>
      </c>
      <c r="O1505">
        <f>IF($B$14,_xlfn.IFNA(INDEX(תמותה!$A$1:$E$121,MATCH(F1505,תמותה!$A$1:A$121,0),IF($B$9="זכר",2,4)),1),0)</f>
        <v>0</v>
      </c>
      <c r="P1505">
        <f>IF($B$14,_xlfn.IFNA(INDEX('שיפור תמותה'!$A$1:$E$8743,MATCH(F1505&amp;G1505,'שיפור תמותה'!$C$1:$C$8743,0),IF($B$9="זכר",4,5)),1),0)</f>
        <v>0</v>
      </c>
      <c r="Q1505">
        <f>IF($B$14,_xlfn.IFNA(INDEX('שיפור תמותה'!$A$1:$E$8743,MATCH(F1505&amp;G1505-1,'שיפור תמותה'!$C$1:$C$8743,0),IF($B$9="זכר",4,5)),1),0)</f>
        <v>0</v>
      </c>
      <c r="R1505">
        <f t="shared" si="578"/>
        <v>0</v>
      </c>
      <c r="S1505">
        <f t="shared" si="579"/>
        <v>0</v>
      </c>
      <c r="T1505">
        <f t="shared" si="592"/>
        <v>0</v>
      </c>
      <c r="U1505">
        <f t="shared" si="580"/>
        <v>0</v>
      </c>
      <c r="V1505">
        <f t="shared" si="581"/>
        <v>0</v>
      </c>
      <c r="W1505">
        <f t="shared" si="593"/>
        <v>0</v>
      </c>
      <c r="X1505">
        <f>IF($B$15,_xlfn.IFNA(INDEX(תמותה!$A$1:$E$121,MATCH(U1505,תמותה!$A$1:A$121,0),IF($B$11="זכר",2,4)),1),0)</f>
        <v>0</v>
      </c>
      <c r="Y1505">
        <f>IF($B$15,_xlfn.IFNA(INDEX('שיפור תמותה'!$A$1:$E$8743,MATCH(U1505&amp;V1505,'שיפור תמותה'!$C$1:$C$8743,0),IF($B$11="זכר",4,5)),1),0)</f>
        <v>0</v>
      </c>
      <c r="Z1505">
        <f>IF($B$15,_xlfn.IFNA(INDEX('שיפור תמותה'!$A$1:$E$8743,MATCH(U1505&amp;V1505-1,'שיפור תמותה'!$C$1:$C$8743,0),IF($B$11="זכר",4,5)),1),0)</f>
        <v>0</v>
      </c>
      <c r="AA1505">
        <f t="shared" si="582"/>
        <v>0</v>
      </c>
      <c r="AB1505">
        <f t="shared" si="594"/>
        <v>0</v>
      </c>
      <c r="AC1505">
        <f>IF($B$15,_xlfn.IFNA(INDEX(תמותה!$A$1:$E$121,MATCH(U1505,תמותה!$A$1:A$121,0),IF($B$11="זכר",3,5)),1),0)</f>
        <v>0</v>
      </c>
      <c r="AD1505">
        <f t="shared" si="583"/>
        <v>0</v>
      </c>
      <c r="AE1505">
        <f t="shared" si="584"/>
        <v>0</v>
      </c>
      <c r="AF1505">
        <f t="shared" si="595"/>
        <v>0</v>
      </c>
      <c r="AG1505">
        <f t="shared" si="596"/>
        <v>0</v>
      </c>
      <c r="AH1505">
        <f t="shared" si="597"/>
        <v>0</v>
      </c>
      <c r="AI1505">
        <f t="shared" si="598"/>
        <v>0</v>
      </c>
      <c r="AJ1505">
        <f t="shared" si="599"/>
        <v>0</v>
      </c>
    </row>
    <row r="1506" spans="5:36" x14ac:dyDescent="0.2">
      <c r="E1506">
        <f t="shared" si="585"/>
        <v>0</v>
      </c>
      <c r="F1506">
        <f t="shared" si="575"/>
        <v>0</v>
      </c>
      <c r="G1506">
        <f t="shared" si="576"/>
        <v>0</v>
      </c>
      <c r="H1506">
        <f t="shared" si="577"/>
        <v>0</v>
      </c>
      <c r="I1506">
        <f t="shared" si="586"/>
        <v>0</v>
      </c>
      <c r="J1506">
        <f t="shared" si="587"/>
        <v>0</v>
      </c>
      <c r="K1506">
        <f t="shared" si="588"/>
        <v>0</v>
      </c>
      <c r="L1506">
        <f t="shared" si="589"/>
        <v>0</v>
      </c>
      <c r="M1506">
        <f t="shared" si="590"/>
        <v>0</v>
      </c>
      <c r="N1506">
        <f t="shared" si="591"/>
        <v>0</v>
      </c>
      <c r="O1506">
        <f>IF($B$14,_xlfn.IFNA(INDEX(תמותה!$A$1:$E$121,MATCH(F1506,תמותה!$A$1:A$121,0),IF($B$9="זכר",2,4)),1),0)</f>
        <v>0</v>
      </c>
      <c r="P1506">
        <f>IF($B$14,_xlfn.IFNA(INDEX('שיפור תמותה'!$A$1:$E$8743,MATCH(F1506&amp;G1506,'שיפור תמותה'!$C$1:$C$8743,0),IF($B$9="זכר",4,5)),1),0)</f>
        <v>0</v>
      </c>
      <c r="Q1506">
        <f>IF($B$14,_xlfn.IFNA(INDEX('שיפור תמותה'!$A$1:$E$8743,MATCH(F1506&amp;G1506-1,'שיפור תמותה'!$C$1:$C$8743,0),IF($B$9="זכר",4,5)),1),0)</f>
        <v>0</v>
      </c>
      <c r="R1506">
        <f t="shared" si="578"/>
        <v>0</v>
      </c>
      <c r="S1506">
        <f t="shared" si="579"/>
        <v>0</v>
      </c>
      <c r="T1506">
        <f t="shared" si="592"/>
        <v>0</v>
      </c>
      <c r="U1506">
        <f t="shared" si="580"/>
        <v>0</v>
      </c>
      <c r="V1506">
        <f t="shared" si="581"/>
        <v>0</v>
      </c>
      <c r="W1506">
        <f t="shared" si="593"/>
        <v>0</v>
      </c>
      <c r="X1506">
        <f>IF($B$15,_xlfn.IFNA(INDEX(תמותה!$A$1:$E$121,MATCH(U1506,תמותה!$A$1:A$121,0),IF($B$11="זכר",2,4)),1),0)</f>
        <v>0</v>
      </c>
      <c r="Y1506">
        <f>IF($B$15,_xlfn.IFNA(INDEX('שיפור תמותה'!$A$1:$E$8743,MATCH(U1506&amp;V1506,'שיפור תמותה'!$C$1:$C$8743,0),IF($B$11="זכר",4,5)),1),0)</f>
        <v>0</v>
      </c>
      <c r="Z1506">
        <f>IF($B$15,_xlfn.IFNA(INDEX('שיפור תמותה'!$A$1:$E$8743,MATCH(U1506&amp;V1506-1,'שיפור תמותה'!$C$1:$C$8743,0),IF($B$11="זכר",4,5)),1),0)</f>
        <v>0</v>
      </c>
      <c r="AA1506">
        <f t="shared" si="582"/>
        <v>0</v>
      </c>
      <c r="AB1506">
        <f t="shared" si="594"/>
        <v>0</v>
      </c>
      <c r="AC1506">
        <f>IF($B$15,_xlfn.IFNA(INDEX(תמותה!$A$1:$E$121,MATCH(U1506,תמותה!$A$1:A$121,0),IF($B$11="זכר",3,5)),1),0)</f>
        <v>0</v>
      </c>
      <c r="AD1506">
        <f t="shared" si="583"/>
        <v>0</v>
      </c>
      <c r="AE1506">
        <f t="shared" si="584"/>
        <v>0</v>
      </c>
      <c r="AF1506">
        <f t="shared" si="595"/>
        <v>0</v>
      </c>
      <c r="AG1506">
        <f t="shared" si="596"/>
        <v>0</v>
      </c>
      <c r="AH1506">
        <f t="shared" si="597"/>
        <v>0</v>
      </c>
      <c r="AI1506">
        <f t="shared" si="598"/>
        <v>0</v>
      </c>
      <c r="AJ1506">
        <f t="shared" si="599"/>
        <v>0</v>
      </c>
    </row>
    <row r="1507" spans="5:36" x14ac:dyDescent="0.2">
      <c r="E1507">
        <f t="shared" si="585"/>
        <v>0</v>
      </c>
      <c r="F1507">
        <f t="shared" si="575"/>
        <v>0</v>
      </c>
      <c r="G1507">
        <f t="shared" si="576"/>
        <v>0</v>
      </c>
      <c r="H1507">
        <f t="shared" si="577"/>
        <v>0</v>
      </c>
      <c r="I1507">
        <f t="shared" si="586"/>
        <v>0</v>
      </c>
      <c r="J1507">
        <f t="shared" si="587"/>
        <v>0</v>
      </c>
      <c r="K1507">
        <f t="shared" si="588"/>
        <v>0</v>
      </c>
      <c r="L1507">
        <f t="shared" si="589"/>
        <v>0</v>
      </c>
      <c r="M1507">
        <f t="shared" si="590"/>
        <v>0</v>
      </c>
      <c r="N1507">
        <f t="shared" si="591"/>
        <v>0</v>
      </c>
      <c r="O1507">
        <f>IF($B$14,_xlfn.IFNA(INDEX(תמותה!$A$1:$E$121,MATCH(F1507,תמותה!$A$1:A$121,0),IF($B$9="זכר",2,4)),1),0)</f>
        <v>0</v>
      </c>
      <c r="P1507">
        <f>IF($B$14,_xlfn.IFNA(INDEX('שיפור תמותה'!$A$1:$E$8743,MATCH(F1507&amp;G1507,'שיפור תמותה'!$C$1:$C$8743,0),IF($B$9="זכר",4,5)),1),0)</f>
        <v>0</v>
      </c>
      <c r="Q1507">
        <f>IF($B$14,_xlfn.IFNA(INDEX('שיפור תמותה'!$A$1:$E$8743,MATCH(F1507&amp;G1507-1,'שיפור תמותה'!$C$1:$C$8743,0),IF($B$9="זכר",4,5)),1),0)</f>
        <v>0</v>
      </c>
      <c r="R1507">
        <f t="shared" si="578"/>
        <v>0</v>
      </c>
      <c r="S1507">
        <f t="shared" si="579"/>
        <v>0</v>
      </c>
      <c r="T1507">
        <f t="shared" si="592"/>
        <v>0</v>
      </c>
      <c r="U1507">
        <f t="shared" si="580"/>
        <v>0</v>
      </c>
      <c r="V1507">
        <f t="shared" si="581"/>
        <v>0</v>
      </c>
      <c r="W1507">
        <f t="shared" si="593"/>
        <v>0</v>
      </c>
      <c r="X1507">
        <f>IF($B$15,_xlfn.IFNA(INDEX(תמותה!$A$1:$E$121,MATCH(U1507,תמותה!$A$1:A$121,0),IF($B$11="זכר",2,4)),1),0)</f>
        <v>0</v>
      </c>
      <c r="Y1507">
        <f>IF($B$15,_xlfn.IFNA(INDEX('שיפור תמותה'!$A$1:$E$8743,MATCH(U1507&amp;V1507,'שיפור תמותה'!$C$1:$C$8743,0),IF($B$11="זכר",4,5)),1),0)</f>
        <v>0</v>
      </c>
      <c r="Z1507">
        <f>IF($B$15,_xlfn.IFNA(INDEX('שיפור תמותה'!$A$1:$E$8743,MATCH(U1507&amp;V1507-1,'שיפור תמותה'!$C$1:$C$8743,0),IF($B$11="זכר",4,5)),1),0)</f>
        <v>0</v>
      </c>
      <c r="AA1507">
        <f t="shared" si="582"/>
        <v>0</v>
      </c>
      <c r="AB1507">
        <f t="shared" si="594"/>
        <v>0</v>
      </c>
      <c r="AC1507">
        <f>IF($B$15,_xlfn.IFNA(INDEX(תמותה!$A$1:$E$121,MATCH(U1507,תמותה!$A$1:A$121,0),IF($B$11="זכר",3,5)),1),0)</f>
        <v>0</v>
      </c>
      <c r="AD1507">
        <f t="shared" si="583"/>
        <v>0</v>
      </c>
      <c r="AE1507">
        <f t="shared" si="584"/>
        <v>0</v>
      </c>
      <c r="AF1507">
        <f t="shared" si="595"/>
        <v>0</v>
      </c>
      <c r="AG1507">
        <f t="shared" si="596"/>
        <v>0</v>
      </c>
      <c r="AH1507">
        <f t="shared" si="597"/>
        <v>0</v>
      </c>
      <c r="AI1507">
        <f t="shared" si="598"/>
        <v>0</v>
      </c>
      <c r="AJ1507">
        <f t="shared" si="599"/>
        <v>0</v>
      </c>
    </row>
    <row r="1508" spans="5:36" x14ac:dyDescent="0.2">
      <c r="E1508">
        <f t="shared" si="585"/>
        <v>0</v>
      </c>
      <c r="F1508">
        <f t="shared" si="575"/>
        <v>0</v>
      </c>
      <c r="G1508">
        <f t="shared" si="576"/>
        <v>0</v>
      </c>
      <c r="H1508">
        <f t="shared" si="577"/>
        <v>0</v>
      </c>
      <c r="I1508">
        <f t="shared" si="586"/>
        <v>0</v>
      </c>
      <c r="J1508">
        <f t="shared" si="587"/>
        <v>0</v>
      </c>
      <c r="K1508">
        <f t="shared" si="588"/>
        <v>0</v>
      </c>
      <c r="L1508">
        <f t="shared" si="589"/>
        <v>0</v>
      </c>
      <c r="M1508">
        <f t="shared" si="590"/>
        <v>0</v>
      </c>
      <c r="N1508">
        <f t="shared" si="591"/>
        <v>0</v>
      </c>
      <c r="O1508">
        <f>IF($B$14,_xlfn.IFNA(INDEX(תמותה!$A$1:$E$121,MATCH(F1508,תמותה!$A$1:A$121,0),IF($B$9="זכר",2,4)),1),0)</f>
        <v>0</v>
      </c>
      <c r="P1508">
        <f>IF($B$14,_xlfn.IFNA(INDEX('שיפור תמותה'!$A$1:$E$8743,MATCH(F1508&amp;G1508,'שיפור תמותה'!$C$1:$C$8743,0),IF($B$9="זכר",4,5)),1),0)</f>
        <v>0</v>
      </c>
      <c r="Q1508">
        <f>IF($B$14,_xlfn.IFNA(INDEX('שיפור תמותה'!$A$1:$E$8743,MATCH(F1508&amp;G1508-1,'שיפור תמותה'!$C$1:$C$8743,0),IF($B$9="זכר",4,5)),1),0)</f>
        <v>0</v>
      </c>
      <c r="R1508">
        <f t="shared" si="578"/>
        <v>0</v>
      </c>
      <c r="S1508">
        <f t="shared" si="579"/>
        <v>0</v>
      </c>
      <c r="T1508">
        <f t="shared" si="592"/>
        <v>0</v>
      </c>
      <c r="U1508">
        <f t="shared" si="580"/>
        <v>0</v>
      </c>
      <c r="V1508">
        <f t="shared" si="581"/>
        <v>0</v>
      </c>
      <c r="W1508">
        <f t="shared" si="593"/>
        <v>0</v>
      </c>
      <c r="X1508">
        <f>IF($B$15,_xlfn.IFNA(INDEX(תמותה!$A$1:$E$121,MATCH(U1508,תמותה!$A$1:A$121,0),IF($B$11="זכר",2,4)),1),0)</f>
        <v>0</v>
      </c>
      <c r="Y1508">
        <f>IF($B$15,_xlfn.IFNA(INDEX('שיפור תמותה'!$A$1:$E$8743,MATCH(U1508&amp;V1508,'שיפור תמותה'!$C$1:$C$8743,0),IF($B$11="זכר",4,5)),1),0)</f>
        <v>0</v>
      </c>
      <c r="Z1508">
        <f>IF($B$15,_xlfn.IFNA(INDEX('שיפור תמותה'!$A$1:$E$8743,MATCH(U1508&amp;V1508-1,'שיפור תמותה'!$C$1:$C$8743,0),IF($B$11="זכר",4,5)),1),0)</f>
        <v>0</v>
      </c>
      <c r="AA1508">
        <f t="shared" si="582"/>
        <v>0</v>
      </c>
      <c r="AB1508">
        <f t="shared" si="594"/>
        <v>0</v>
      </c>
      <c r="AC1508">
        <f>IF($B$15,_xlfn.IFNA(INDEX(תמותה!$A$1:$E$121,MATCH(U1508,תמותה!$A$1:A$121,0),IF($B$11="זכר",3,5)),1),0)</f>
        <v>0</v>
      </c>
      <c r="AD1508">
        <f t="shared" si="583"/>
        <v>0</v>
      </c>
      <c r="AE1508">
        <f t="shared" si="584"/>
        <v>0</v>
      </c>
      <c r="AF1508">
        <f t="shared" si="595"/>
        <v>0</v>
      </c>
      <c r="AG1508">
        <f t="shared" si="596"/>
        <v>0</v>
      </c>
      <c r="AH1508">
        <f t="shared" si="597"/>
        <v>0</v>
      </c>
      <c r="AI1508">
        <f t="shared" si="598"/>
        <v>0</v>
      </c>
      <c r="AJ1508">
        <f t="shared" si="599"/>
        <v>0</v>
      </c>
    </row>
    <row r="1509" spans="5:36" x14ac:dyDescent="0.2">
      <c r="E1509">
        <f t="shared" si="585"/>
        <v>0</v>
      </c>
      <c r="F1509">
        <f t="shared" si="575"/>
        <v>0</v>
      </c>
      <c r="G1509">
        <f t="shared" si="576"/>
        <v>0</v>
      </c>
      <c r="H1509">
        <f t="shared" si="577"/>
        <v>0</v>
      </c>
      <c r="I1509">
        <f t="shared" si="586"/>
        <v>0</v>
      </c>
      <c r="J1509">
        <f t="shared" si="587"/>
        <v>0</v>
      </c>
      <c r="K1509">
        <f t="shared" si="588"/>
        <v>0</v>
      </c>
      <c r="L1509">
        <f t="shared" si="589"/>
        <v>0</v>
      </c>
      <c r="M1509">
        <f t="shared" si="590"/>
        <v>0</v>
      </c>
      <c r="N1509">
        <f t="shared" si="591"/>
        <v>0</v>
      </c>
      <c r="O1509">
        <f>IF($B$14,_xlfn.IFNA(INDEX(תמותה!$A$1:$E$121,MATCH(F1509,תמותה!$A$1:A$121,0),IF($B$9="זכר",2,4)),1),0)</f>
        <v>0</v>
      </c>
      <c r="P1509">
        <f>IF($B$14,_xlfn.IFNA(INDEX('שיפור תמותה'!$A$1:$E$8743,MATCH(F1509&amp;G1509,'שיפור תמותה'!$C$1:$C$8743,0),IF($B$9="זכר",4,5)),1),0)</f>
        <v>0</v>
      </c>
      <c r="Q1509">
        <f>IF($B$14,_xlfn.IFNA(INDEX('שיפור תמותה'!$A$1:$E$8743,MATCH(F1509&amp;G1509-1,'שיפור תמותה'!$C$1:$C$8743,0),IF($B$9="זכר",4,5)),1),0)</f>
        <v>0</v>
      </c>
      <c r="R1509">
        <f t="shared" si="578"/>
        <v>0</v>
      </c>
      <c r="S1509">
        <f t="shared" si="579"/>
        <v>0</v>
      </c>
      <c r="T1509">
        <f t="shared" si="592"/>
        <v>0</v>
      </c>
      <c r="U1509">
        <f t="shared" si="580"/>
        <v>0</v>
      </c>
      <c r="V1509">
        <f t="shared" si="581"/>
        <v>0</v>
      </c>
      <c r="W1509">
        <f t="shared" si="593"/>
        <v>0</v>
      </c>
      <c r="X1509">
        <f>IF($B$15,_xlfn.IFNA(INDEX(תמותה!$A$1:$E$121,MATCH(U1509,תמותה!$A$1:A$121,0),IF($B$11="זכר",2,4)),1),0)</f>
        <v>0</v>
      </c>
      <c r="Y1509">
        <f>IF($B$15,_xlfn.IFNA(INDEX('שיפור תמותה'!$A$1:$E$8743,MATCH(U1509&amp;V1509,'שיפור תמותה'!$C$1:$C$8743,0),IF($B$11="זכר",4,5)),1),0)</f>
        <v>0</v>
      </c>
      <c r="Z1509">
        <f>IF($B$15,_xlfn.IFNA(INDEX('שיפור תמותה'!$A$1:$E$8743,MATCH(U1509&amp;V1509-1,'שיפור תמותה'!$C$1:$C$8743,0),IF($B$11="זכר",4,5)),1),0)</f>
        <v>0</v>
      </c>
      <c r="AA1509">
        <f t="shared" si="582"/>
        <v>0</v>
      </c>
      <c r="AB1509">
        <f t="shared" si="594"/>
        <v>0</v>
      </c>
      <c r="AC1509">
        <f>IF($B$15,_xlfn.IFNA(INDEX(תמותה!$A$1:$E$121,MATCH(U1509,תמותה!$A$1:A$121,0),IF($B$11="זכר",3,5)),1),0)</f>
        <v>0</v>
      </c>
      <c r="AD1509">
        <f t="shared" si="583"/>
        <v>0</v>
      </c>
      <c r="AE1509">
        <f t="shared" si="584"/>
        <v>0</v>
      </c>
      <c r="AF1509">
        <f t="shared" si="595"/>
        <v>0</v>
      </c>
      <c r="AG1509">
        <f t="shared" si="596"/>
        <v>0</v>
      </c>
      <c r="AH1509">
        <f t="shared" si="597"/>
        <v>0</v>
      </c>
      <c r="AI1509">
        <f t="shared" si="598"/>
        <v>0</v>
      </c>
      <c r="AJ1509">
        <f t="shared" si="599"/>
        <v>0</v>
      </c>
    </row>
    <row r="1510" spans="5:36" x14ac:dyDescent="0.2">
      <c r="E1510">
        <f t="shared" si="585"/>
        <v>0</v>
      </c>
      <c r="F1510">
        <f t="shared" si="575"/>
        <v>0</v>
      </c>
      <c r="G1510">
        <f t="shared" si="576"/>
        <v>0</v>
      </c>
      <c r="H1510">
        <f t="shared" si="577"/>
        <v>0</v>
      </c>
      <c r="I1510">
        <f t="shared" si="586"/>
        <v>0</v>
      </c>
      <c r="J1510">
        <f t="shared" si="587"/>
        <v>0</v>
      </c>
      <c r="K1510">
        <f t="shared" si="588"/>
        <v>0</v>
      </c>
      <c r="L1510">
        <f t="shared" si="589"/>
        <v>0</v>
      </c>
      <c r="M1510">
        <f t="shared" si="590"/>
        <v>0</v>
      </c>
      <c r="N1510">
        <f t="shared" si="591"/>
        <v>0</v>
      </c>
      <c r="O1510">
        <f>IF($B$14,_xlfn.IFNA(INDEX(תמותה!$A$1:$E$121,MATCH(F1510,תמותה!$A$1:A$121,0),IF($B$9="זכר",2,4)),1),0)</f>
        <v>0</v>
      </c>
      <c r="P1510">
        <f>IF($B$14,_xlfn.IFNA(INDEX('שיפור תמותה'!$A$1:$E$8743,MATCH(F1510&amp;G1510,'שיפור תמותה'!$C$1:$C$8743,0),IF($B$9="זכר",4,5)),1),0)</f>
        <v>0</v>
      </c>
      <c r="Q1510">
        <f>IF($B$14,_xlfn.IFNA(INDEX('שיפור תמותה'!$A$1:$E$8743,MATCH(F1510&amp;G1510-1,'שיפור תמותה'!$C$1:$C$8743,0),IF($B$9="זכר",4,5)),1),0)</f>
        <v>0</v>
      </c>
      <c r="R1510">
        <f t="shared" si="578"/>
        <v>0</v>
      </c>
      <c r="S1510">
        <f t="shared" si="579"/>
        <v>0</v>
      </c>
      <c r="T1510">
        <f t="shared" si="592"/>
        <v>0</v>
      </c>
      <c r="U1510">
        <f t="shared" si="580"/>
        <v>0</v>
      </c>
      <c r="V1510">
        <f t="shared" si="581"/>
        <v>0</v>
      </c>
      <c r="W1510">
        <f t="shared" si="593"/>
        <v>0</v>
      </c>
      <c r="X1510">
        <f>IF($B$15,_xlfn.IFNA(INDEX(תמותה!$A$1:$E$121,MATCH(U1510,תמותה!$A$1:A$121,0),IF($B$11="זכר",2,4)),1),0)</f>
        <v>0</v>
      </c>
      <c r="Y1510">
        <f>IF($B$15,_xlfn.IFNA(INDEX('שיפור תמותה'!$A$1:$E$8743,MATCH(U1510&amp;V1510,'שיפור תמותה'!$C$1:$C$8743,0),IF($B$11="זכר",4,5)),1),0)</f>
        <v>0</v>
      </c>
      <c r="Z1510">
        <f>IF($B$15,_xlfn.IFNA(INDEX('שיפור תמותה'!$A$1:$E$8743,MATCH(U1510&amp;V1510-1,'שיפור תמותה'!$C$1:$C$8743,0),IF($B$11="זכר",4,5)),1),0)</f>
        <v>0</v>
      </c>
      <c r="AA1510">
        <f t="shared" si="582"/>
        <v>0</v>
      </c>
      <c r="AB1510">
        <f t="shared" si="594"/>
        <v>0</v>
      </c>
      <c r="AC1510">
        <f>IF($B$15,_xlfn.IFNA(INDEX(תמותה!$A$1:$E$121,MATCH(U1510,תמותה!$A$1:A$121,0),IF($B$11="זכר",3,5)),1),0)</f>
        <v>0</v>
      </c>
      <c r="AD1510">
        <f t="shared" si="583"/>
        <v>0</v>
      </c>
      <c r="AE1510">
        <f t="shared" si="584"/>
        <v>0</v>
      </c>
      <c r="AF1510">
        <f t="shared" si="595"/>
        <v>0</v>
      </c>
      <c r="AG1510">
        <f t="shared" si="596"/>
        <v>0</v>
      </c>
      <c r="AH1510">
        <f t="shared" si="597"/>
        <v>0</v>
      </c>
      <c r="AI1510">
        <f t="shared" si="598"/>
        <v>0</v>
      </c>
      <c r="AJ1510">
        <f t="shared" si="599"/>
        <v>0</v>
      </c>
    </row>
    <row r="1511" spans="5:36" x14ac:dyDescent="0.2">
      <c r="E1511">
        <f t="shared" si="585"/>
        <v>0</v>
      </c>
      <c r="F1511">
        <f t="shared" si="575"/>
        <v>0</v>
      </c>
      <c r="G1511">
        <f t="shared" si="576"/>
        <v>0</v>
      </c>
      <c r="H1511">
        <f t="shared" si="577"/>
        <v>0</v>
      </c>
      <c r="I1511">
        <f t="shared" si="586"/>
        <v>0</v>
      </c>
      <c r="J1511">
        <f t="shared" si="587"/>
        <v>0</v>
      </c>
      <c r="K1511">
        <f t="shared" si="588"/>
        <v>0</v>
      </c>
      <c r="L1511">
        <f t="shared" si="589"/>
        <v>0</v>
      </c>
      <c r="M1511">
        <f t="shared" si="590"/>
        <v>0</v>
      </c>
      <c r="N1511">
        <f t="shared" si="591"/>
        <v>0</v>
      </c>
      <c r="O1511">
        <f>IF($B$14,_xlfn.IFNA(INDEX(תמותה!$A$1:$E$121,MATCH(F1511,תמותה!$A$1:A$121,0),IF($B$9="זכר",2,4)),1),0)</f>
        <v>0</v>
      </c>
      <c r="P1511">
        <f>IF($B$14,_xlfn.IFNA(INDEX('שיפור תמותה'!$A$1:$E$8743,MATCH(F1511&amp;G1511,'שיפור תמותה'!$C$1:$C$8743,0),IF($B$9="זכר",4,5)),1),0)</f>
        <v>0</v>
      </c>
      <c r="Q1511">
        <f>IF($B$14,_xlfn.IFNA(INDEX('שיפור תמותה'!$A$1:$E$8743,MATCH(F1511&amp;G1511-1,'שיפור תמותה'!$C$1:$C$8743,0),IF($B$9="זכר",4,5)),1),0)</f>
        <v>0</v>
      </c>
      <c r="R1511">
        <f t="shared" si="578"/>
        <v>0</v>
      </c>
      <c r="S1511">
        <f t="shared" si="579"/>
        <v>0</v>
      </c>
      <c r="T1511">
        <f t="shared" si="592"/>
        <v>0</v>
      </c>
      <c r="U1511">
        <f t="shared" si="580"/>
        <v>0</v>
      </c>
      <c r="V1511">
        <f t="shared" si="581"/>
        <v>0</v>
      </c>
      <c r="W1511">
        <f t="shared" si="593"/>
        <v>0</v>
      </c>
      <c r="X1511">
        <f>IF($B$15,_xlfn.IFNA(INDEX(תמותה!$A$1:$E$121,MATCH(U1511,תמותה!$A$1:A$121,0),IF($B$11="זכר",2,4)),1),0)</f>
        <v>0</v>
      </c>
      <c r="Y1511">
        <f>IF($B$15,_xlfn.IFNA(INDEX('שיפור תמותה'!$A$1:$E$8743,MATCH(U1511&amp;V1511,'שיפור תמותה'!$C$1:$C$8743,0),IF($B$11="זכר",4,5)),1),0)</f>
        <v>0</v>
      </c>
      <c r="Z1511">
        <f>IF($B$15,_xlfn.IFNA(INDEX('שיפור תמותה'!$A$1:$E$8743,MATCH(U1511&amp;V1511-1,'שיפור תמותה'!$C$1:$C$8743,0),IF($B$11="זכר",4,5)),1),0)</f>
        <v>0</v>
      </c>
      <c r="AA1511">
        <f t="shared" si="582"/>
        <v>0</v>
      </c>
      <c r="AB1511">
        <f t="shared" si="594"/>
        <v>0</v>
      </c>
      <c r="AC1511">
        <f>IF($B$15,_xlfn.IFNA(INDEX(תמותה!$A$1:$E$121,MATCH(U1511,תמותה!$A$1:A$121,0),IF($B$11="זכר",3,5)),1),0)</f>
        <v>0</v>
      </c>
      <c r="AD1511">
        <f t="shared" si="583"/>
        <v>0</v>
      </c>
      <c r="AE1511">
        <f t="shared" si="584"/>
        <v>0</v>
      </c>
      <c r="AF1511">
        <f t="shared" si="595"/>
        <v>0</v>
      </c>
      <c r="AG1511">
        <f t="shared" si="596"/>
        <v>0</v>
      </c>
      <c r="AH1511">
        <f t="shared" si="597"/>
        <v>0</v>
      </c>
      <c r="AI1511">
        <f t="shared" si="598"/>
        <v>0</v>
      </c>
      <c r="AJ1511">
        <f t="shared" si="599"/>
        <v>0</v>
      </c>
    </row>
    <row r="1512" spans="5:36" x14ac:dyDescent="0.2">
      <c r="E1512">
        <f t="shared" si="585"/>
        <v>0</v>
      </c>
      <c r="F1512">
        <f t="shared" si="575"/>
        <v>0</v>
      </c>
      <c r="G1512">
        <f t="shared" si="576"/>
        <v>0</v>
      </c>
      <c r="H1512">
        <f t="shared" si="577"/>
        <v>0</v>
      </c>
      <c r="I1512">
        <f t="shared" si="586"/>
        <v>0</v>
      </c>
      <c r="J1512">
        <f t="shared" si="587"/>
        <v>0</v>
      </c>
      <c r="K1512">
        <f t="shared" si="588"/>
        <v>0</v>
      </c>
      <c r="L1512">
        <f t="shared" si="589"/>
        <v>0</v>
      </c>
      <c r="M1512">
        <f t="shared" si="590"/>
        <v>0</v>
      </c>
      <c r="N1512">
        <f t="shared" si="591"/>
        <v>0</v>
      </c>
      <c r="O1512">
        <f>IF($B$14,_xlfn.IFNA(INDEX(תמותה!$A$1:$E$121,MATCH(F1512,תמותה!$A$1:A$121,0),IF($B$9="זכר",2,4)),1),0)</f>
        <v>0</v>
      </c>
      <c r="P1512">
        <f>IF($B$14,_xlfn.IFNA(INDEX('שיפור תמותה'!$A$1:$E$8743,MATCH(F1512&amp;G1512,'שיפור תמותה'!$C$1:$C$8743,0),IF($B$9="זכר",4,5)),1),0)</f>
        <v>0</v>
      </c>
      <c r="Q1512">
        <f>IF($B$14,_xlfn.IFNA(INDEX('שיפור תמותה'!$A$1:$E$8743,MATCH(F1512&amp;G1512-1,'שיפור תמותה'!$C$1:$C$8743,0),IF($B$9="זכר",4,5)),1),0)</f>
        <v>0</v>
      </c>
      <c r="R1512">
        <f t="shared" si="578"/>
        <v>0</v>
      </c>
      <c r="S1512">
        <f t="shared" si="579"/>
        <v>0</v>
      </c>
      <c r="T1512">
        <f t="shared" si="592"/>
        <v>0</v>
      </c>
      <c r="U1512">
        <f t="shared" si="580"/>
        <v>0</v>
      </c>
      <c r="V1512">
        <f t="shared" si="581"/>
        <v>0</v>
      </c>
      <c r="W1512">
        <f t="shared" si="593"/>
        <v>0</v>
      </c>
      <c r="X1512">
        <f>IF($B$15,_xlfn.IFNA(INDEX(תמותה!$A$1:$E$121,MATCH(U1512,תמותה!$A$1:A$121,0),IF($B$11="זכר",2,4)),1),0)</f>
        <v>0</v>
      </c>
      <c r="Y1512">
        <f>IF($B$15,_xlfn.IFNA(INDEX('שיפור תמותה'!$A$1:$E$8743,MATCH(U1512&amp;V1512,'שיפור תמותה'!$C$1:$C$8743,0),IF($B$11="זכר",4,5)),1),0)</f>
        <v>0</v>
      </c>
      <c r="Z1512">
        <f>IF($B$15,_xlfn.IFNA(INDEX('שיפור תמותה'!$A$1:$E$8743,MATCH(U1512&amp;V1512-1,'שיפור תמותה'!$C$1:$C$8743,0),IF($B$11="זכר",4,5)),1),0)</f>
        <v>0</v>
      </c>
      <c r="AA1512">
        <f t="shared" si="582"/>
        <v>0</v>
      </c>
      <c r="AB1512">
        <f t="shared" si="594"/>
        <v>0</v>
      </c>
      <c r="AC1512">
        <f>IF($B$15,_xlfn.IFNA(INDEX(תמותה!$A$1:$E$121,MATCH(U1512,תמותה!$A$1:A$121,0),IF($B$11="זכר",3,5)),1),0)</f>
        <v>0</v>
      </c>
      <c r="AD1512">
        <f t="shared" si="583"/>
        <v>0</v>
      </c>
      <c r="AE1512">
        <f t="shared" si="584"/>
        <v>0</v>
      </c>
      <c r="AF1512">
        <f t="shared" si="595"/>
        <v>0</v>
      </c>
      <c r="AG1512">
        <f t="shared" si="596"/>
        <v>0</v>
      </c>
      <c r="AH1512">
        <f t="shared" si="597"/>
        <v>0</v>
      </c>
      <c r="AI1512">
        <f t="shared" si="598"/>
        <v>0</v>
      </c>
      <c r="AJ1512">
        <f t="shared" si="599"/>
        <v>0</v>
      </c>
    </row>
    <row r="1513" spans="5:36" x14ac:dyDescent="0.2">
      <c r="E1513">
        <f t="shared" si="585"/>
        <v>0</v>
      </c>
      <c r="F1513">
        <f t="shared" si="575"/>
        <v>0</v>
      </c>
      <c r="G1513">
        <f t="shared" si="576"/>
        <v>0</v>
      </c>
      <c r="H1513">
        <f t="shared" si="577"/>
        <v>0</v>
      </c>
      <c r="I1513">
        <f t="shared" si="586"/>
        <v>0</v>
      </c>
      <c r="J1513">
        <f t="shared" si="587"/>
        <v>0</v>
      </c>
      <c r="K1513">
        <f t="shared" si="588"/>
        <v>0</v>
      </c>
      <c r="L1513">
        <f t="shared" si="589"/>
        <v>0</v>
      </c>
      <c r="M1513">
        <f t="shared" si="590"/>
        <v>0</v>
      </c>
      <c r="N1513">
        <f t="shared" si="591"/>
        <v>0</v>
      </c>
      <c r="O1513">
        <f>IF($B$14,_xlfn.IFNA(INDEX(תמותה!$A$1:$E$121,MATCH(F1513,תמותה!$A$1:A$121,0),IF($B$9="זכר",2,4)),1),0)</f>
        <v>0</v>
      </c>
      <c r="P1513">
        <f>IF($B$14,_xlfn.IFNA(INDEX('שיפור תמותה'!$A$1:$E$8743,MATCH(F1513&amp;G1513,'שיפור תמותה'!$C$1:$C$8743,0),IF($B$9="זכר",4,5)),1),0)</f>
        <v>0</v>
      </c>
      <c r="Q1513">
        <f>IF($B$14,_xlfn.IFNA(INDEX('שיפור תמותה'!$A$1:$E$8743,MATCH(F1513&amp;G1513-1,'שיפור תמותה'!$C$1:$C$8743,0),IF($B$9="זכר",4,5)),1),0)</f>
        <v>0</v>
      </c>
      <c r="R1513">
        <f t="shared" si="578"/>
        <v>0</v>
      </c>
      <c r="S1513">
        <f t="shared" si="579"/>
        <v>0</v>
      </c>
      <c r="T1513">
        <f t="shared" si="592"/>
        <v>0</v>
      </c>
      <c r="U1513">
        <f t="shared" si="580"/>
        <v>0</v>
      </c>
      <c r="V1513">
        <f t="shared" si="581"/>
        <v>0</v>
      </c>
      <c r="W1513">
        <f t="shared" si="593"/>
        <v>0</v>
      </c>
      <c r="X1513">
        <f>IF($B$15,_xlfn.IFNA(INDEX(תמותה!$A$1:$E$121,MATCH(U1513,תמותה!$A$1:A$121,0),IF($B$11="זכר",2,4)),1),0)</f>
        <v>0</v>
      </c>
      <c r="Y1513">
        <f>IF($B$15,_xlfn.IFNA(INDEX('שיפור תמותה'!$A$1:$E$8743,MATCH(U1513&amp;V1513,'שיפור תמותה'!$C$1:$C$8743,0),IF($B$11="זכר",4,5)),1),0)</f>
        <v>0</v>
      </c>
      <c r="Z1513">
        <f>IF($B$15,_xlfn.IFNA(INDEX('שיפור תמותה'!$A$1:$E$8743,MATCH(U1513&amp;V1513-1,'שיפור תמותה'!$C$1:$C$8743,0),IF($B$11="זכר",4,5)),1),0)</f>
        <v>0</v>
      </c>
      <c r="AA1513">
        <f t="shared" si="582"/>
        <v>0</v>
      </c>
      <c r="AB1513">
        <f t="shared" si="594"/>
        <v>0</v>
      </c>
      <c r="AC1513">
        <f>IF($B$15,_xlfn.IFNA(INDEX(תמותה!$A$1:$E$121,MATCH(U1513,תמותה!$A$1:A$121,0),IF($B$11="זכר",3,5)),1),0)</f>
        <v>0</v>
      </c>
      <c r="AD1513">
        <f t="shared" si="583"/>
        <v>0</v>
      </c>
      <c r="AE1513">
        <f t="shared" si="584"/>
        <v>0</v>
      </c>
      <c r="AF1513">
        <f t="shared" si="595"/>
        <v>0</v>
      </c>
      <c r="AG1513">
        <f t="shared" si="596"/>
        <v>0</v>
      </c>
      <c r="AH1513">
        <f t="shared" si="597"/>
        <v>0</v>
      </c>
      <c r="AI1513">
        <f t="shared" si="598"/>
        <v>0</v>
      </c>
      <c r="AJ1513">
        <f t="shared" si="599"/>
        <v>0</v>
      </c>
    </row>
    <row r="1514" spans="5:36" x14ac:dyDescent="0.2">
      <c r="E1514">
        <f t="shared" si="585"/>
        <v>0</v>
      </c>
      <c r="F1514">
        <f t="shared" si="575"/>
        <v>0</v>
      </c>
      <c r="G1514">
        <f t="shared" si="576"/>
        <v>0</v>
      </c>
      <c r="H1514">
        <f t="shared" si="577"/>
        <v>0</v>
      </c>
      <c r="I1514">
        <f t="shared" si="586"/>
        <v>0</v>
      </c>
      <c r="J1514">
        <f t="shared" si="587"/>
        <v>0</v>
      </c>
      <c r="K1514">
        <f t="shared" si="588"/>
        <v>0</v>
      </c>
      <c r="L1514">
        <f t="shared" si="589"/>
        <v>0</v>
      </c>
      <c r="M1514">
        <f t="shared" si="590"/>
        <v>0</v>
      </c>
      <c r="N1514">
        <f t="shared" si="591"/>
        <v>0</v>
      </c>
      <c r="O1514">
        <f>IF($B$14,_xlfn.IFNA(INDEX(תמותה!$A$1:$E$121,MATCH(F1514,תמותה!$A$1:A$121,0),IF($B$9="זכר",2,4)),1),0)</f>
        <v>0</v>
      </c>
      <c r="P1514">
        <f>IF($B$14,_xlfn.IFNA(INDEX('שיפור תמותה'!$A$1:$E$8743,MATCH(F1514&amp;G1514,'שיפור תמותה'!$C$1:$C$8743,0),IF($B$9="זכר",4,5)),1),0)</f>
        <v>0</v>
      </c>
      <c r="Q1514">
        <f>IF($B$14,_xlfn.IFNA(INDEX('שיפור תמותה'!$A$1:$E$8743,MATCH(F1514&amp;G1514-1,'שיפור תמותה'!$C$1:$C$8743,0),IF($B$9="זכר",4,5)),1),0)</f>
        <v>0</v>
      </c>
      <c r="R1514">
        <f t="shared" si="578"/>
        <v>0</v>
      </c>
      <c r="S1514">
        <f t="shared" si="579"/>
        <v>0</v>
      </c>
      <c r="T1514">
        <f t="shared" si="592"/>
        <v>0</v>
      </c>
      <c r="U1514">
        <f t="shared" si="580"/>
        <v>0</v>
      </c>
      <c r="V1514">
        <f t="shared" si="581"/>
        <v>0</v>
      </c>
      <c r="W1514">
        <f t="shared" si="593"/>
        <v>0</v>
      </c>
      <c r="X1514">
        <f>IF($B$15,_xlfn.IFNA(INDEX(תמותה!$A$1:$E$121,MATCH(U1514,תמותה!$A$1:A$121,0),IF($B$11="זכר",2,4)),1),0)</f>
        <v>0</v>
      </c>
      <c r="Y1514">
        <f>IF($B$15,_xlfn.IFNA(INDEX('שיפור תמותה'!$A$1:$E$8743,MATCH(U1514&amp;V1514,'שיפור תמותה'!$C$1:$C$8743,0),IF($B$11="זכר",4,5)),1),0)</f>
        <v>0</v>
      </c>
      <c r="Z1514">
        <f>IF($B$15,_xlfn.IFNA(INDEX('שיפור תמותה'!$A$1:$E$8743,MATCH(U1514&amp;V1514-1,'שיפור תמותה'!$C$1:$C$8743,0),IF($B$11="זכר",4,5)),1),0)</f>
        <v>0</v>
      </c>
      <c r="AA1514">
        <f t="shared" si="582"/>
        <v>0</v>
      </c>
      <c r="AB1514">
        <f t="shared" si="594"/>
        <v>0</v>
      </c>
      <c r="AC1514">
        <f>IF($B$15,_xlfn.IFNA(INDEX(תמותה!$A$1:$E$121,MATCH(U1514,תמותה!$A$1:A$121,0),IF($B$11="זכר",3,5)),1),0)</f>
        <v>0</v>
      </c>
      <c r="AD1514">
        <f t="shared" si="583"/>
        <v>0</v>
      </c>
      <c r="AE1514">
        <f t="shared" si="584"/>
        <v>0</v>
      </c>
      <c r="AF1514">
        <f t="shared" si="595"/>
        <v>0</v>
      </c>
      <c r="AG1514">
        <f t="shared" si="596"/>
        <v>0</v>
      </c>
      <c r="AH1514">
        <f t="shared" si="597"/>
        <v>0</v>
      </c>
      <c r="AI1514">
        <f t="shared" si="598"/>
        <v>0</v>
      </c>
      <c r="AJ1514">
        <f t="shared" si="599"/>
        <v>0</v>
      </c>
    </row>
    <row r="1515" spans="5:36" x14ac:dyDescent="0.2">
      <c r="E1515">
        <f t="shared" si="585"/>
        <v>0</v>
      </c>
      <c r="F1515">
        <f t="shared" si="575"/>
        <v>0</v>
      </c>
      <c r="G1515">
        <f t="shared" si="576"/>
        <v>0</v>
      </c>
      <c r="H1515">
        <f t="shared" si="577"/>
        <v>0</v>
      </c>
      <c r="I1515">
        <f t="shared" si="586"/>
        <v>0</v>
      </c>
      <c r="J1515">
        <f t="shared" si="587"/>
        <v>0</v>
      </c>
      <c r="K1515">
        <f t="shared" si="588"/>
        <v>0</v>
      </c>
      <c r="L1515">
        <f t="shared" si="589"/>
        <v>0</v>
      </c>
      <c r="M1515">
        <f t="shared" si="590"/>
        <v>0</v>
      </c>
      <c r="N1515">
        <f t="shared" si="591"/>
        <v>0</v>
      </c>
      <c r="O1515">
        <f>IF($B$14,_xlfn.IFNA(INDEX(תמותה!$A$1:$E$121,MATCH(F1515,תמותה!$A$1:A$121,0),IF($B$9="זכר",2,4)),1),0)</f>
        <v>0</v>
      </c>
      <c r="P1515">
        <f>IF($B$14,_xlfn.IFNA(INDEX('שיפור תמותה'!$A$1:$E$8743,MATCH(F1515&amp;G1515,'שיפור תמותה'!$C$1:$C$8743,0),IF($B$9="זכר",4,5)),1),0)</f>
        <v>0</v>
      </c>
      <c r="Q1515">
        <f>IF($B$14,_xlfn.IFNA(INDEX('שיפור תמותה'!$A$1:$E$8743,MATCH(F1515&amp;G1515-1,'שיפור תמותה'!$C$1:$C$8743,0),IF($B$9="זכר",4,5)),1),0)</f>
        <v>0</v>
      </c>
      <c r="R1515">
        <f t="shared" si="578"/>
        <v>0</v>
      </c>
      <c r="S1515">
        <f t="shared" si="579"/>
        <v>0</v>
      </c>
      <c r="T1515">
        <f t="shared" si="592"/>
        <v>0</v>
      </c>
      <c r="U1515">
        <f t="shared" si="580"/>
        <v>0</v>
      </c>
      <c r="V1515">
        <f t="shared" si="581"/>
        <v>0</v>
      </c>
      <c r="W1515">
        <f t="shared" si="593"/>
        <v>0</v>
      </c>
      <c r="X1515">
        <f>IF($B$15,_xlfn.IFNA(INDEX(תמותה!$A$1:$E$121,MATCH(U1515,תמותה!$A$1:A$121,0),IF($B$11="זכר",2,4)),1),0)</f>
        <v>0</v>
      </c>
      <c r="Y1515">
        <f>IF($B$15,_xlfn.IFNA(INDEX('שיפור תמותה'!$A$1:$E$8743,MATCH(U1515&amp;V1515,'שיפור תמותה'!$C$1:$C$8743,0),IF($B$11="זכר",4,5)),1),0)</f>
        <v>0</v>
      </c>
      <c r="Z1515">
        <f>IF($B$15,_xlfn.IFNA(INDEX('שיפור תמותה'!$A$1:$E$8743,MATCH(U1515&amp;V1515-1,'שיפור תמותה'!$C$1:$C$8743,0),IF($B$11="זכר",4,5)),1),0)</f>
        <v>0</v>
      </c>
      <c r="AA1515">
        <f t="shared" si="582"/>
        <v>0</v>
      </c>
      <c r="AB1515">
        <f t="shared" si="594"/>
        <v>0</v>
      </c>
      <c r="AC1515">
        <f>IF($B$15,_xlfn.IFNA(INDEX(תמותה!$A$1:$E$121,MATCH(U1515,תמותה!$A$1:A$121,0),IF($B$11="זכר",3,5)),1),0)</f>
        <v>0</v>
      </c>
      <c r="AD1515">
        <f t="shared" si="583"/>
        <v>0</v>
      </c>
      <c r="AE1515">
        <f t="shared" si="584"/>
        <v>0</v>
      </c>
      <c r="AF1515">
        <f t="shared" si="595"/>
        <v>0</v>
      </c>
      <c r="AG1515">
        <f t="shared" si="596"/>
        <v>0</v>
      </c>
      <c r="AH1515">
        <f t="shared" si="597"/>
        <v>0</v>
      </c>
      <c r="AI1515">
        <f t="shared" si="598"/>
        <v>0</v>
      </c>
      <c r="AJ1515">
        <f t="shared" si="599"/>
        <v>0</v>
      </c>
    </row>
    <row r="1516" spans="5:36" x14ac:dyDescent="0.2">
      <c r="E1516">
        <f t="shared" si="585"/>
        <v>0</v>
      </c>
      <c r="F1516">
        <f t="shared" si="575"/>
        <v>0</v>
      </c>
      <c r="G1516">
        <f t="shared" si="576"/>
        <v>0</v>
      </c>
      <c r="H1516">
        <f t="shared" si="577"/>
        <v>0</v>
      </c>
      <c r="I1516">
        <f t="shared" si="586"/>
        <v>0</v>
      </c>
      <c r="J1516">
        <f t="shared" si="587"/>
        <v>0</v>
      </c>
      <c r="K1516">
        <f t="shared" si="588"/>
        <v>0</v>
      </c>
      <c r="L1516">
        <f t="shared" si="589"/>
        <v>0</v>
      </c>
      <c r="M1516">
        <f t="shared" si="590"/>
        <v>0</v>
      </c>
      <c r="N1516">
        <f t="shared" si="591"/>
        <v>0</v>
      </c>
      <c r="O1516">
        <f>IF($B$14,_xlfn.IFNA(INDEX(תמותה!$A$1:$E$121,MATCH(F1516,תמותה!$A$1:A$121,0),IF($B$9="זכר",2,4)),1),0)</f>
        <v>0</v>
      </c>
      <c r="P1516">
        <f>IF($B$14,_xlfn.IFNA(INDEX('שיפור תמותה'!$A$1:$E$8743,MATCH(F1516&amp;G1516,'שיפור תמותה'!$C$1:$C$8743,0),IF($B$9="זכר",4,5)),1),0)</f>
        <v>0</v>
      </c>
      <c r="Q1516">
        <f>IF($B$14,_xlfn.IFNA(INDEX('שיפור תמותה'!$A$1:$E$8743,MATCH(F1516&amp;G1516-1,'שיפור תמותה'!$C$1:$C$8743,0),IF($B$9="זכר",4,5)),1),0)</f>
        <v>0</v>
      </c>
      <c r="R1516">
        <f t="shared" si="578"/>
        <v>0</v>
      </c>
      <c r="S1516">
        <f t="shared" si="579"/>
        <v>0</v>
      </c>
      <c r="T1516">
        <f t="shared" si="592"/>
        <v>0</v>
      </c>
      <c r="U1516">
        <f t="shared" si="580"/>
        <v>0</v>
      </c>
      <c r="V1516">
        <f t="shared" si="581"/>
        <v>0</v>
      </c>
      <c r="W1516">
        <f t="shared" si="593"/>
        <v>0</v>
      </c>
      <c r="X1516">
        <f>IF($B$15,_xlfn.IFNA(INDEX(תמותה!$A$1:$E$121,MATCH(U1516,תמותה!$A$1:A$121,0),IF($B$11="זכר",2,4)),1),0)</f>
        <v>0</v>
      </c>
      <c r="Y1516">
        <f>IF($B$15,_xlfn.IFNA(INDEX('שיפור תמותה'!$A$1:$E$8743,MATCH(U1516&amp;V1516,'שיפור תמותה'!$C$1:$C$8743,0),IF($B$11="זכר",4,5)),1),0)</f>
        <v>0</v>
      </c>
      <c r="Z1516">
        <f>IF($B$15,_xlfn.IFNA(INDEX('שיפור תמותה'!$A$1:$E$8743,MATCH(U1516&amp;V1516-1,'שיפור תמותה'!$C$1:$C$8743,0),IF($B$11="זכר",4,5)),1),0)</f>
        <v>0</v>
      </c>
      <c r="AA1516">
        <f t="shared" si="582"/>
        <v>0</v>
      </c>
      <c r="AB1516">
        <f t="shared" si="594"/>
        <v>0</v>
      </c>
      <c r="AC1516">
        <f>IF($B$15,_xlfn.IFNA(INDEX(תמותה!$A$1:$E$121,MATCH(U1516,תמותה!$A$1:A$121,0),IF($B$11="זכר",3,5)),1),0)</f>
        <v>0</v>
      </c>
      <c r="AD1516">
        <f t="shared" si="583"/>
        <v>0</v>
      </c>
      <c r="AE1516">
        <f t="shared" si="584"/>
        <v>0</v>
      </c>
      <c r="AF1516">
        <f t="shared" si="595"/>
        <v>0</v>
      </c>
      <c r="AG1516">
        <f t="shared" si="596"/>
        <v>0</v>
      </c>
      <c r="AH1516">
        <f t="shared" si="597"/>
        <v>0</v>
      </c>
      <c r="AI1516">
        <f t="shared" si="598"/>
        <v>0</v>
      </c>
      <c r="AJ1516">
        <f t="shared" si="599"/>
        <v>0</v>
      </c>
    </row>
    <row r="1517" spans="5:36" x14ac:dyDescent="0.2">
      <c r="E1517">
        <f t="shared" si="585"/>
        <v>0</v>
      </c>
      <c r="F1517">
        <f t="shared" si="575"/>
        <v>0</v>
      </c>
      <c r="G1517">
        <f t="shared" si="576"/>
        <v>0</v>
      </c>
      <c r="H1517">
        <f t="shared" si="577"/>
        <v>0</v>
      </c>
      <c r="I1517">
        <f t="shared" si="586"/>
        <v>0</v>
      </c>
      <c r="J1517">
        <f t="shared" si="587"/>
        <v>0</v>
      </c>
      <c r="K1517">
        <f t="shared" si="588"/>
        <v>0</v>
      </c>
      <c r="L1517">
        <f t="shared" si="589"/>
        <v>0</v>
      </c>
      <c r="M1517">
        <f t="shared" si="590"/>
        <v>0</v>
      </c>
      <c r="N1517">
        <f t="shared" si="591"/>
        <v>0</v>
      </c>
      <c r="O1517">
        <f>IF($B$14,_xlfn.IFNA(INDEX(תמותה!$A$1:$E$121,MATCH(F1517,תמותה!$A$1:A$121,0),IF($B$9="זכר",2,4)),1),0)</f>
        <v>0</v>
      </c>
      <c r="P1517">
        <f>IF($B$14,_xlfn.IFNA(INDEX('שיפור תמותה'!$A$1:$E$8743,MATCH(F1517&amp;G1517,'שיפור תמותה'!$C$1:$C$8743,0),IF($B$9="זכר",4,5)),1),0)</f>
        <v>0</v>
      </c>
      <c r="Q1517">
        <f>IF($B$14,_xlfn.IFNA(INDEX('שיפור תמותה'!$A$1:$E$8743,MATCH(F1517&amp;G1517-1,'שיפור תמותה'!$C$1:$C$8743,0),IF($B$9="זכר",4,5)),1),0)</f>
        <v>0</v>
      </c>
      <c r="R1517">
        <f t="shared" si="578"/>
        <v>0</v>
      </c>
      <c r="S1517">
        <f t="shared" si="579"/>
        <v>0</v>
      </c>
      <c r="T1517">
        <f t="shared" si="592"/>
        <v>0</v>
      </c>
      <c r="U1517">
        <f t="shared" si="580"/>
        <v>0</v>
      </c>
      <c r="V1517">
        <f t="shared" si="581"/>
        <v>0</v>
      </c>
      <c r="W1517">
        <f t="shared" si="593"/>
        <v>0</v>
      </c>
      <c r="X1517">
        <f>IF($B$15,_xlfn.IFNA(INDEX(תמותה!$A$1:$E$121,MATCH(U1517,תמותה!$A$1:A$121,0),IF($B$11="זכר",2,4)),1),0)</f>
        <v>0</v>
      </c>
      <c r="Y1517">
        <f>IF($B$15,_xlfn.IFNA(INDEX('שיפור תמותה'!$A$1:$E$8743,MATCH(U1517&amp;V1517,'שיפור תמותה'!$C$1:$C$8743,0),IF($B$11="זכר",4,5)),1),0)</f>
        <v>0</v>
      </c>
      <c r="Z1517">
        <f>IF($B$15,_xlfn.IFNA(INDEX('שיפור תמותה'!$A$1:$E$8743,MATCH(U1517&amp;V1517-1,'שיפור תמותה'!$C$1:$C$8743,0),IF($B$11="זכר",4,5)),1),0)</f>
        <v>0</v>
      </c>
      <c r="AA1517">
        <f t="shared" si="582"/>
        <v>0</v>
      </c>
      <c r="AB1517">
        <f t="shared" si="594"/>
        <v>0</v>
      </c>
      <c r="AC1517">
        <f>IF($B$15,_xlfn.IFNA(INDEX(תמותה!$A$1:$E$121,MATCH(U1517,תמותה!$A$1:A$121,0),IF($B$11="זכר",3,5)),1),0)</f>
        <v>0</v>
      </c>
      <c r="AD1517">
        <f t="shared" si="583"/>
        <v>0</v>
      </c>
      <c r="AE1517">
        <f t="shared" si="584"/>
        <v>0</v>
      </c>
      <c r="AF1517">
        <f t="shared" si="595"/>
        <v>0</v>
      </c>
      <c r="AG1517">
        <f t="shared" si="596"/>
        <v>0</v>
      </c>
      <c r="AH1517">
        <f t="shared" si="597"/>
        <v>0</v>
      </c>
      <c r="AI1517">
        <f t="shared" si="598"/>
        <v>0</v>
      </c>
      <c r="AJ1517">
        <f t="shared" si="599"/>
        <v>0</v>
      </c>
    </row>
    <row r="1518" spans="5:36" x14ac:dyDescent="0.2">
      <c r="E1518">
        <f t="shared" si="585"/>
        <v>0</v>
      </c>
      <c r="F1518">
        <f t="shared" si="575"/>
        <v>0</v>
      </c>
      <c r="G1518">
        <f t="shared" si="576"/>
        <v>0</v>
      </c>
      <c r="H1518">
        <f t="shared" si="577"/>
        <v>0</v>
      </c>
      <c r="I1518">
        <f t="shared" si="586"/>
        <v>0</v>
      </c>
      <c r="J1518">
        <f t="shared" si="587"/>
        <v>0</v>
      </c>
      <c r="K1518">
        <f t="shared" si="588"/>
        <v>0</v>
      </c>
      <c r="L1518">
        <f t="shared" si="589"/>
        <v>0</v>
      </c>
      <c r="M1518">
        <f t="shared" si="590"/>
        <v>0</v>
      </c>
      <c r="N1518">
        <f t="shared" si="591"/>
        <v>0</v>
      </c>
      <c r="O1518">
        <f>IF($B$14,_xlfn.IFNA(INDEX(תמותה!$A$1:$E$121,MATCH(F1518,תמותה!$A$1:A$121,0),IF($B$9="זכר",2,4)),1),0)</f>
        <v>0</v>
      </c>
      <c r="P1518">
        <f>IF($B$14,_xlfn.IFNA(INDEX('שיפור תמותה'!$A$1:$E$8743,MATCH(F1518&amp;G1518,'שיפור תמותה'!$C$1:$C$8743,0),IF($B$9="זכר",4,5)),1),0)</f>
        <v>0</v>
      </c>
      <c r="Q1518">
        <f>IF($B$14,_xlfn.IFNA(INDEX('שיפור תמותה'!$A$1:$E$8743,MATCH(F1518&amp;G1518-1,'שיפור תמותה'!$C$1:$C$8743,0),IF($B$9="זכר",4,5)),1),0)</f>
        <v>0</v>
      </c>
      <c r="R1518">
        <f t="shared" si="578"/>
        <v>0</v>
      </c>
      <c r="S1518">
        <f t="shared" si="579"/>
        <v>0</v>
      </c>
      <c r="T1518">
        <f t="shared" si="592"/>
        <v>0</v>
      </c>
      <c r="U1518">
        <f t="shared" si="580"/>
        <v>0</v>
      </c>
      <c r="V1518">
        <f t="shared" si="581"/>
        <v>0</v>
      </c>
      <c r="W1518">
        <f t="shared" si="593"/>
        <v>0</v>
      </c>
      <c r="X1518">
        <f>IF($B$15,_xlfn.IFNA(INDEX(תמותה!$A$1:$E$121,MATCH(U1518,תמותה!$A$1:A$121,0),IF($B$11="זכר",2,4)),1),0)</f>
        <v>0</v>
      </c>
      <c r="Y1518">
        <f>IF($B$15,_xlfn.IFNA(INDEX('שיפור תמותה'!$A$1:$E$8743,MATCH(U1518&amp;V1518,'שיפור תמותה'!$C$1:$C$8743,0),IF($B$11="זכר",4,5)),1),0)</f>
        <v>0</v>
      </c>
      <c r="Z1518">
        <f>IF($B$15,_xlfn.IFNA(INDEX('שיפור תמותה'!$A$1:$E$8743,MATCH(U1518&amp;V1518-1,'שיפור תמותה'!$C$1:$C$8743,0),IF($B$11="זכר",4,5)),1),0)</f>
        <v>0</v>
      </c>
      <c r="AA1518">
        <f t="shared" si="582"/>
        <v>0</v>
      </c>
      <c r="AB1518">
        <f t="shared" si="594"/>
        <v>0</v>
      </c>
      <c r="AC1518">
        <f>IF($B$15,_xlfn.IFNA(INDEX(תמותה!$A$1:$E$121,MATCH(U1518,תמותה!$A$1:A$121,0),IF($B$11="זכר",3,5)),1),0)</f>
        <v>0</v>
      </c>
      <c r="AD1518">
        <f t="shared" si="583"/>
        <v>0</v>
      </c>
      <c r="AE1518">
        <f t="shared" si="584"/>
        <v>0</v>
      </c>
      <c r="AF1518">
        <f t="shared" si="595"/>
        <v>0</v>
      </c>
      <c r="AG1518">
        <f t="shared" si="596"/>
        <v>0</v>
      </c>
      <c r="AH1518">
        <f t="shared" si="597"/>
        <v>0</v>
      </c>
      <c r="AI1518">
        <f t="shared" si="598"/>
        <v>0</v>
      </c>
      <c r="AJ1518">
        <f t="shared" si="599"/>
        <v>0</v>
      </c>
    </row>
    <row r="1519" spans="5:36" x14ac:dyDescent="0.2">
      <c r="E1519">
        <f t="shared" si="585"/>
        <v>0</v>
      </c>
      <c r="F1519">
        <f t="shared" si="575"/>
        <v>0</v>
      </c>
      <c r="G1519">
        <f t="shared" si="576"/>
        <v>0</v>
      </c>
      <c r="H1519">
        <f t="shared" si="577"/>
        <v>0</v>
      </c>
      <c r="I1519">
        <f t="shared" si="586"/>
        <v>0</v>
      </c>
      <c r="J1519">
        <f t="shared" si="587"/>
        <v>0</v>
      </c>
      <c r="K1519">
        <f t="shared" si="588"/>
        <v>0</v>
      </c>
      <c r="L1519">
        <f t="shared" si="589"/>
        <v>0</v>
      </c>
      <c r="M1519">
        <f t="shared" si="590"/>
        <v>0</v>
      </c>
      <c r="N1519">
        <f t="shared" si="591"/>
        <v>0</v>
      </c>
      <c r="O1519">
        <f>IF($B$14,_xlfn.IFNA(INDEX(תמותה!$A$1:$E$121,MATCH(F1519,תמותה!$A$1:A$121,0),IF($B$9="זכר",2,4)),1),0)</f>
        <v>0</v>
      </c>
      <c r="P1519">
        <f>IF($B$14,_xlfn.IFNA(INDEX('שיפור תמותה'!$A$1:$E$8743,MATCH(F1519&amp;G1519,'שיפור תמותה'!$C$1:$C$8743,0),IF($B$9="זכר",4,5)),1),0)</f>
        <v>0</v>
      </c>
      <c r="Q1519">
        <f>IF($B$14,_xlfn.IFNA(INDEX('שיפור תמותה'!$A$1:$E$8743,MATCH(F1519&amp;G1519-1,'שיפור תמותה'!$C$1:$C$8743,0),IF($B$9="זכר",4,5)),1),0)</f>
        <v>0</v>
      </c>
      <c r="R1519">
        <f t="shared" si="578"/>
        <v>0</v>
      </c>
      <c r="S1519">
        <f t="shared" si="579"/>
        <v>0</v>
      </c>
      <c r="T1519">
        <f t="shared" si="592"/>
        <v>0</v>
      </c>
      <c r="U1519">
        <f t="shared" si="580"/>
        <v>0</v>
      </c>
      <c r="V1519">
        <f t="shared" si="581"/>
        <v>0</v>
      </c>
      <c r="W1519">
        <f t="shared" si="593"/>
        <v>0</v>
      </c>
      <c r="X1519">
        <f>IF($B$15,_xlfn.IFNA(INDEX(תמותה!$A$1:$E$121,MATCH(U1519,תמותה!$A$1:A$121,0),IF($B$11="זכר",2,4)),1),0)</f>
        <v>0</v>
      </c>
      <c r="Y1519">
        <f>IF($B$15,_xlfn.IFNA(INDEX('שיפור תמותה'!$A$1:$E$8743,MATCH(U1519&amp;V1519,'שיפור תמותה'!$C$1:$C$8743,0),IF($B$11="זכר",4,5)),1),0)</f>
        <v>0</v>
      </c>
      <c r="Z1519">
        <f>IF($B$15,_xlfn.IFNA(INDEX('שיפור תמותה'!$A$1:$E$8743,MATCH(U1519&amp;V1519-1,'שיפור תמותה'!$C$1:$C$8743,0),IF($B$11="זכר",4,5)),1),0)</f>
        <v>0</v>
      </c>
      <c r="AA1519">
        <f t="shared" si="582"/>
        <v>0</v>
      </c>
      <c r="AB1519">
        <f t="shared" si="594"/>
        <v>0</v>
      </c>
      <c r="AC1519">
        <f>IF($B$15,_xlfn.IFNA(INDEX(תמותה!$A$1:$E$121,MATCH(U1519,תמותה!$A$1:A$121,0),IF($B$11="זכר",3,5)),1),0)</f>
        <v>0</v>
      </c>
      <c r="AD1519">
        <f t="shared" si="583"/>
        <v>0</v>
      </c>
      <c r="AE1519">
        <f t="shared" si="584"/>
        <v>0</v>
      </c>
      <c r="AF1519">
        <f t="shared" si="595"/>
        <v>0</v>
      </c>
      <c r="AG1519">
        <f t="shared" si="596"/>
        <v>0</v>
      </c>
      <c r="AH1519">
        <f t="shared" si="597"/>
        <v>0</v>
      </c>
      <c r="AI1519">
        <f t="shared" si="598"/>
        <v>0</v>
      </c>
      <c r="AJ1519">
        <f t="shared" si="599"/>
        <v>0</v>
      </c>
    </row>
    <row r="1520" spans="5:36" x14ac:dyDescent="0.2">
      <c r="E1520">
        <f t="shared" si="585"/>
        <v>0</v>
      </c>
      <c r="F1520">
        <f t="shared" si="575"/>
        <v>0</v>
      </c>
      <c r="G1520">
        <f t="shared" si="576"/>
        <v>0</v>
      </c>
      <c r="H1520">
        <f t="shared" si="577"/>
        <v>0</v>
      </c>
      <c r="I1520">
        <f t="shared" si="586"/>
        <v>0</v>
      </c>
      <c r="J1520">
        <f t="shared" si="587"/>
        <v>0</v>
      </c>
      <c r="K1520">
        <f t="shared" si="588"/>
        <v>0</v>
      </c>
      <c r="L1520">
        <f t="shared" si="589"/>
        <v>0</v>
      </c>
      <c r="M1520">
        <f t="shared" si="590"/>
        <v>0</v>
      </c>
      <c r="N1520">
        <f t="shared" si="591"/>
        <v>0</v>
      </c>
      <c r="O1520">
        <f>IF($B$14,_xlfn.IFNA(INDEX(תמותה!$A$1:$E$121,MATCH(F1520,תמותה!$A$1:A$121,0),IF($B$9="זכר",2,4)),1),0)</f>
        <v>0</v>
      </c>
      <c r="P1520">
        <f>IF($B$14,_xlfn.IFNA(INDEX('שיפור תמותה'!$A$1:$E$8743,MATCH(F1520&amp;G1520,'שיפור תמותה'!$C$1:$C$8743,0),IF($B$9="זכר",4,5)),1),0)</f>
        <v>0</v>
      </c>
      <c r="Q1520">
        <f>IF($B$14,_xlfn.IFNA(INDEX('שיפור תמותה'!$A$1:$E$8743,MATCH(F1520&amp;G1520-1,'שיפור תמותה'!$C$1:$C$8743,0),IF($B$9="זכר",4,5)),1),0)</f>
        <v>0</v>
      </c>
      <c r="R1520">
        <f t="shared" si="578"/>
        <v>0</v>
      </c>
      <c r="S1520">
        <f t="shared" si="579"/>
        <v>0</v>
      </c>
      <c r="T1520">
        <f t="shared" si="592"/>
        <v>0</v>
      </c>
      <c r="U1520">
        <f t="shared" si="580"/>
        <v>0</v>
      </c>
      <c r="V1520">
        <f t="shared" si="581"/>
        <v>0</v>
      </c>
      <c r="W1520">
        <f t="shared" si="593"/>
        <v>0</v>
      </c>
      <c r="X1520">
        <f>IF($B$15,_xlfn.IFNA(INDEX(תמותה!$A$1:$E$121,MATCH(U1520,תמותה!$A$1:A$121,0),IF($B$11="זכר",2,4)),1),0)</f>
        <v>0</v>
      </c>
      <c r="Y1520">
        <f>IF($B$15,_xlfn.IFNA(INDEX('שיפור תמותה'!$A$1:$E$8743,MATCH(U1520&amp;V1520,'שיפור תמותה'!$C$1:$C$8743,0),IF($B$11="זכר",4,5)),1),0)</f>
        <v>0</v>
      </c>
      <c r="Z1520">
        <f>IF($B$15,_xlfn.IFNA(INDEX('שיפור תמותה'!$A$1:$E$8743,MATCH(U1520&amp;V1520-1,'שיפור תמותה'!$C$1:$C$8743,0),IF($B$11="זכר",4,5)),1),0)</f>
        <v>0</v>
      </c>
      <c r="AA1520">
        <f t="shared" si="582"/>
        <v>0</v>
      </c>
      <c r="AB1520">
        <f t="shared" si="594"/>
        <v>0</v>
      </c>
      <c r="AC1520">
        <f>IF($B$15,_xlfn.IFNA(INDEX(תמותה!$A$1:$E$121,MATCH(U1520,תמותה!$A$1:A$121,0),IF($B$11="זכר",3,5)),1),0)</f>
        <v>0</v>
      </c>
      <c r="AD1520">
        <f t="shared" si="583"/>
        <v>0</v>
      </c>
      <c r="AE1520">
        <f t="shared" si="584"/>
        <v>0</v>
      </c>
      <c r="AF1520">
        <f t="shared" si="595"/>
        <v>0</v>
      </c>
      <c r="AG1520">
        <f t="shared" si="596"/>
        <v>0</v>
      </c>
      <c r="AH1520">
        <f t="shared" si="597"/>
        <v>0</v>
      </c>
      <c r="AI1520">
        <f t="shared" si="598"/>
        <v>0</v>
      </c>
      <c r="AJ1520">
        <f t="shared" si="599"/>
        <v>0</v>
      </c>
    </row>
    <row r="1521" spans="5:36" x14ac:dyDescent="0.2">
      <c r="E1521">
        <f t="shared" si="585"/>
        <v>0</v>
      </c>
      <c r="F1521">
        <f t="shared" si="575"/>
        <v>0</v>
      </c>
      <c r="G1521">
        <f t="shared" si="576"/>
        <v>0</v>
      </c>
      <c r="H1521">
        <f t="shared" si="577"/>
        <v>0</v>
      </c>
      <c r="I1521">
        <f t="shared" si="586"/>
        <v>0</v>
      </c>
      <c r="J1521">
        <f t="shared" si="587"/>
        <v>0</v>
      </c>
      <c r="K1521">
        <f t="shared" si="588"/>
        <v>0</v>
      </c>
      <c r="L1521">
        <f t="shared" si="589"/>
        <v>0</v>
      </c>
      <c r="M1521">
        <f t="shared" si="590"/>
        <v>0</v>
      </c>
      <c r="N1521">
        <f t="shared" si="591"/>
        <v>0</v>
      </c>
      <c r="O1521">
        <f>IF($B$14,_xlfn.IFNA(INDEX(תמותה!$A$1:$E$121,MATCH(F1521,תמותה!$A$1:A$121,0),IF($B$9="זכר",2,4)),1),0)</f>
        <v>0</v>
      </c>
      <c r="P1521">
        <f>IF($B$14,_xlfn.IFNA(INDEX('שיפור תמותה'!$A$1:$E$8743,MATCH(F1521&amp;G1521,'שיפור תמותה'!$C$1:$C$8743,0),IF($B$9="זכר",4,5)),1),0)</f>
        <v>0</v>
      </c>
      <c r="Q1521">
        <f>IF($B$14,_xlfn.IFNA(INDEX('שיפור תמותה'!$A$1:$E$8743,MATCH(F1521&amp;G1521-1,'שיפור תמותה'!$C$1:$C$8743,0),IF($B$9="זכר",4,5)),1),0)</f>
        <v>0</v>
      </c>
      <c r="R1521">
        <f t="shared" si="578"/>
        <v>0</v>
      </c>
      <c r="S1521">
        <f t="shared" si="579"/>
        <v>0</v>
      </c>
      <c r="T1521">
        <f t="shared" si="592"/>
        <v>0</v>
      </c>
      <c r="U1521">
        <f t="shared" si="580"/>
        <v>0</v>
      </c>
      <c r="V1521">
        <f t="shared" si="581"/>
        <v>0</v>
      </c>
      <c r="W1521">
        <f t="shared" si="593"/>
        <v>0</v>
      </c>
      <c r="X1521">
        <f>IF($B$15,_xlfn.IFNA(INDEX(תמותה!$A$1:$E$121,MATCH(U1521,תמותה!$A$1:A$121,0),IF($B$11="זכר",2,4)),1),0)</f>
        <v>0</v>
      </c>
      <c r="Y1521">
        <f>IF($B$15,_xlfn.IFNA(INDEX('שיפור תמותה'!$A$1:$E$8743,MATCH(U1521&amp;V1521,'שיפור תמותה'!$C$1:$C$8743,0),IF($B$11="זכר",4,5)),1),0)</f>
        <v>0</v>
      </c>
      <c r="Z1521">
        <f>IF($B$15,_xlfn.IFNA(INDEX('שיפור תמותה'!$A$1:$E$8743,MATCH(U1521&amp;V1521-1,'שיפור תמותה'!$C$1:$C$8743,0),IF($B$11="זכר",4,5)),1),0)</f>
        <v>0</v>
      </c>
      <c r="AA1521">
        <f t="shared" si="582"/>
        <v>0</v>
      </c>
      <c r="AB1521">
        <f t="shared" si="594"/>
        <v>0</v>
      </c>
      <c r="AC1521">
        <f>IF($B$15,_xlfn.IFNA(INDEX(תמותה!$A$1:$E$121,MATCH(U1521,תמותה!$A$1:A$121,0),IF($B$11="זכר",3,5)),1),0)</f>
        <v>0</v>
      </c>
      <c r="AD1521">
        <f t="shared" si="583"/>
        <v>0</v>
      </c>
      <c r="AE1521">
        <f t="shared" si="584"/>
        <v>0</v>
      </c>
      <c r="AF1521">
        <f t="shared" si="595"/>
        <v>0</v>
      </c>
      <c r="AG1521">
        <f t="shared" si="596"/>
        <v>0</v>
      </c>
      <c r="AH1521">
        <f t="shared" si="597"/>
        <v>0</v>
      </c>
      <c r="AI1521">
        <f t="shared" si="598"/>
        <v>0</v>
      </c>
      <c r="AJ1521">
        <f t="shared" si="599"/>
        <v>0</v>
      </c>
    </row>
    <row r="1522" spans="5:36" x14ac:dyDescent="0.2">
      <c r="E1522">
        <f t="shared" si="585"/>
        <v>0</v>
      </c>
      <c r="F1522">
        <f t="shared" si="575"/>
        <v>0</v>
      </c>
      <c r="G1522">
        <f t="shared" si="576"/>
        <v>0</v>
      </c>
      <c r="H1522">
        <f t="shared" si="577"/>
        <v>0</v>
      </c>
      <c r="I1522">
        <f t="shared" si="586"/>
        <v>0</v>
      </c>
      <c r="J1522">
        <f t="shared" si="587"/>
        <v>0</v>
      </c>
      <c r="K1522">
        <f t="shared" si="588"/>
        <v>0</v>
      </c>
      <c r="L1522">
        <f t="shared" si="589"/>
        <v>0</v>
      </c>
      <c r="M1522">
        <f t="shared" si="590"/>
        <v>0</v>
      </c>
      <c r="N1522">
        <f t="shared" si="591"/>
        <v>0</v>
      </c>
      <c r="O1522">
        <f>IF($B$14,_xlfn.IFNA(INDEX(תמותה!$A$1:$E$121,MATCH(F1522,תמותה!$A$1:A$121,0),IF($B$9="זכר",2,4)),1),0)</f>
        <v>0</v>
      </c>
      <c r="P1522">
        <f>IF($B$14,_xlfn.IFNA(INDEX('שיפור תמותה'!$A$1:$E$8743,MATCH(F1522&amp;G1522,'שיפור תמותה'!$C$1:$C$8743,0),IF($B$9="זכר",4,5)),1),0)</f>
        <v>0</v>
      </c>
      <c r="Q1522">
        <f>IF($B$14,_xlfn.IFNA(INDEX('שיפור תמותה'!$A$1:$E$8743,MATCH(F1522&amp;G1522-1,'שיפור תמותה'!$C$1:$C$8743,0),IF($B$9="זכר",4,5)),1),0)</f>
        <v>0</v>
      </c>
      <c r="R1522">
        <f t="shared" si="578"/>
        <v>0</v>
      </c>
      <c r="S1522">
        <f t="shared" si="579"/>
        <v>0</v>
      </c>
      <c r="T1522">
        <f t="shared" si="592"/>
        <v>0</v>
      </c>
      <c r="U1522">
        <f t="shared" si="580"/>
        <v>0</v>
      </c>
      <c r="V1522">
        <f t="shared" si="581"/>
        <v>0</v>
      </c>
      <c r="W1522">
        <f t="shared" si="593"/>
        <v>0</v>
      </c>
      <c r="X1522">
        <f>IF($B$15,_xlfn.IFNA(INDEX(תמותה!$A$1:$E$121,MATCH(U1522,תמותה!$A$1:A$121,0),IF($B$11="זכר",2,4)),1),0)</f>
        <v>0</v>
      </c>
      <c r="Y1522">
        <f>IF($B$15,_xlfn.IFNA(INDEX('שיפור תמותה'!$A$1:$E$8743,MATCH(U1522&amp;V1522,'שיפור תמותה'!$C$1:$C$8743,0),IF($B$11="זכר",4,5)),1),0)</f>
        <v>0</v>
      </c>
      <c r="Z1522">
        <f>IF($B$15,_xlfn.IFNA(INDEX('שיפור תמותה'!$A$1:$E$8743,MATCH(U1522&amp;V1522-1,'שיפור תמותה'!$C$1:$C$8743,0),IF($B$11="זכר",4,5)),1),0)</f>
        <v>0</v>
      </c>
      <c r="AA1522">
        <f t="shared" si="582"/>
        <v>0</v>
      </c>
      <c r="AB1522">
        <f t="shared" si="594"/>
        <v>0</v>
      </c>
      <c r="AC1522">
        <f>IF($B$15,_xlfn.IFNA(INDEX(תמותה!$A$1:$E$121,MATCH(U1522,תמותה!$A$1:A$121,0),IF($B$11="זכר",3,5)),1),0)</f>
        <v>0</v>
      </c>
      <c r="AD1522">
        <f t="shared" si="583"/>
        <v>0</v>
      </c>
      <c r="AE1522">
        <f t="shared" si="584"/>
        <v>0</v>
      </c>
      <c r="AF1522">
        <f t="shared" si="595"/>
        <v>0</v>
      </c>
      <c r="AG1522">
        <f t="shared" si="596"/>
        <v>0</v>
      </c>
      <c r="AH1522">
        <f t="shared" si="597"/>
        <v>0</v>
      </c>
      <c r="AI1522">
        <f t="shared" si="598"/>
        <v>0</v>
      </c>
      <c r="AJ1522">
        <f t="shared" si="599"/>
        <v>0</v>
      </c>
    </row>
    <row r="1523" spans="5:36" x14ac:dyDescent="0.2">
      <c r="E1523">
        <f t="shared" si="585"/>
        <v>0</v>
      </c>
      <c r="F1523">
        <f t="shared" si="575"/>
        <v>0</v>
      </c>
      <c r="G1523">
        <f t="shared" si="576"/>
        <v>0</v>
      </c>
      <c r="H1523">
        <f t="shared" si="577"/>
        <v>0</v>
      </c>
      <c r="I1523">
        <f t="shared" si="586"/>
        <v>0</v>
      </c>
      <c r="J1523">
        <f t="shared" si="587"/>
        <v>0</v>
      </c>
      <c r="K1523">
        <f t="shared" si="588"/>
        <v>0</v>
      </c>
      <c r="L1523">
        <f t="shared" si="589"/>
        <v>0</v>
      </c>
      <c r="M1523">
        <f t="shared" si="590"/>
        <v>0</v>
      </c>
      <c r="N1523">
        <f t="shared" si="591"/>
        <v>0</v>
      </c>
      <c r="O1523">
        <f>IF($B$14,_xlfn.IFNA(INDEX(תמותה!$A$1:$E$121,MATCH(F1523,תמותה!$A$1:A$121,0),IF($B$9="זכר",2,4)),1),0)</f>
        <v>0</v>
      </c>
      <c r="P1523">
        <f>IF($B$14,_xlfn.IFNA(INDEX('שיפור תמותה'!$A$1:$E$8743,MATCH(F1523&amp;G1523,'שיפור תמותה'!$C$1:$C$8743,0),IF($B$9="זכר",4,5)),1),0)</f>
        <v>0</v>
      </c>
      <c r="Q1523">
        <f>IF($B$14,_xlfn.IFNA(INDEX('שיפור תמותה'!$A$1:$E$8743,MATCH(F1523&amp;G1523-1,'שיפור תמותה'!$C$1:$C$8743,0),IF($B$9="זכר",4,5)),1),0)</f>
        <v>0</v>
      </c>
      <c r="R1523">
        <f t="shared" si="578"/>
        <v>0</v>
      </c>
      <c r="S1523">
        <f t="shared" si="579"/>
        <v>0</v>
      </c>
      <c r="T1523">
        <f t="shared" si="592"/>
        <v>0</v>
      </c>
      <c r="U1523">
        <f t="shared" si="580"/>
        <v>0</v>
      </c>
      <c r="V1523">
        <f t="shared" si="581"/>
        <v>0</v>
      </c>
      <c r="W1523">
        <f t="shared" si="593"/>
        <v>0</v>
      </c>
      <c r="X1523">
        <f>IF($B$15,_xlfn.IFNA(INDEX(תמותה!$A$1:$E$121,MATCH(U1523,תמותה!$A$1:A$121,0),IF($B$11="זכר",2,4)),1),0)</f>
        <v>0</v>
      </c>
      <c r="Y1523">
        <f>IF($B$15,_xlfn.IFNA(INDEX('שיפור תמותה'!$A$1:$E$8743,MATCH(U1523&amp;V1523,'שיפור תמותה'!$C$1:$C$8743,0),IF($B$11="זכר",4,5)),1),0)</f>
        <v>0</v>
      </c>
      <c r="Z1523">
        <f>IF($B$15,_xlfn.IFNA(INDEX('שיפור תמותה'!$A$1:$E$8743,MATCH(U1523&amp;V1523-1,'שיפור תמותה'!$C$1:$C$8743,0),IF($B$11="זכר",4,5)),1),0)</f>
        <v>0</v>
      </c>
      <c r="AA1523">
        <f t="shared" si="582"/>
        <v>0</v>
      </c>
      <c r="AB1523">
        <f t="shared" si="594"/>
        <v>0</v>
      </c>
      <c r="AC1523">
        <f>IF($B$15,_xlfn.IFNA(INDEX(תמותה!$A$1:$E$121,MATCH(U1523,תמותה!$A$1:A$121,0),IF($B$11="זכר",3,5)),1),0)</f>
        <v>0</v>
      </c>
      <c r="AD1523">
        <f t="shared" si="583"/>
        <v>0</v>
      </c>
      <c r="AE1523">
        <f t="shared" si="584"/>
        <v>0</v>
      </c>
      <c r="AF1523">
        <f t="shared" si="595"/>
        <v>0</v>
      </c>
      <c r="AG1523">
        <f t="shared" si="596"/>
        <v>0</v>
      </c>
      <c r="AH1523">
        <f t="shared" si="597"/>
        <v>0</v>
      </c>
      <c r="AI1523">
        <f t="shared" si="598"/>
        <v>0</v>
      </c>
      <c r="AJ1523">
        <f t="shared" si="599"/>
        <v>0</v>
      </c>
    </row>
    <row r="1524" spans="5:36" x14ac:dyDescent="0.2">
      <c r="E1524">
        <f t="shared" si="585"/>
        <v>0</v>
      </c>
      <c r="F1524">
        <f t="shared" si="575"/>
        <v>0</v>
      </c>
      <c r="G1524">
        <f t="shared" si="576"/>
        <v>0</v>
      </c>
      <c r="H1524">
        <f t="shared" si="577"/>
        <v>0</v>
      </c>
      <c r="I1524">
        <f t="shared" si="586"/>
        <v>0</v>
      </c>
      <c r="J1524">
        <f t="shared" si="587"/>
        <v>0</v>
      </c>
      <c r="K1524">
        <f t="shared" si="588"/>
        <v>0</v>
      </c>
      <c r="L1524">
        <f t="shared" si="589"/>
        <v>0</v>
      </c>
      <c r="M1524">
        <f t="shared" si="590"/>
        <v>0</v>
      </c>
      <c r="N1524">
        <f t="shared" si="591"/>
        <v>0</v>
      </c>
      <c r="O1524">
        <f>IF($B$14,_xlfn.IFNA(INDEX(תמותה!$A$1:$E$121,MATCH(F1524,תמותה!$A$1:A$121,0),IF($B$9="זכר",2,4)),1),0)</f>
        <v>0</v>
      </c>
      <c r="P1524">
        <f>IF($B$14,_xlfn.IFNA(INDEX('שיפור תמותה'!$A$1:$E$8743,MATCH(F1524&amp;G1524,'שיפור תמותה'!$C$1:$C$8743,0),IF($B$9="זכר",4,5)),1),0)</f>
        <v>0</v>
      </c>
      <c r="Q1524">
        <f>IF($B$14,_xlfn.IFNA(INDEX('שיפור תמותה'!$A$1:$E$8743,MATCH(F1524&amp;G1524-1,'שיפור תמותה'!$C$1:$C$8743,0),IF($B$9="זכר",4,5)),1),0)</f>
        <v>0</v>
      </c>
      <c r="R1524">
        <f t="shared" si="578"/>
        <v>0</v>
      </c>
      <c r="S1524">
        <f t="shared" si="579"/>
        <v>0</v>
      </c>
      <c r="T1524">
        <f t="shared" si="592"/>
        <v>0</v>
      </c>
      <c r="U1524">
        <f t="shared" si="580"/>
        <v>0</v>
      </c>
      <c r="V1524">
        <f t="shared" si="581"/>
        <v>0</v>
      </c>
      <c r="W1524">
        <f t="shared" si="593"/>
        <v>0</v>
      </c>
      <c r="X1524">
        <f>IF($B$15,_xlfn.IFNA(INDEX(תמותה!$A$1:$E$121,MATCH(U1524,תמותה!$A$1:A$121,0),IF($B$11="זכר",2,4)),1),0)</f>
        <v>0</v>
      </c>
      <c r="Y1524">
        <f>IF($B$15,_xlfn.IFNA(INDEX('שיפור תמותה'!$A$1:$E$8743,MATCH(U1524&amp;V1524,'שיפור תמותה'!$C$1:$C$8743,0),IF($B$11="זכר",4,5)),1),0)</f>
        <v>0</v>
      </c>
      <c r="Z1524">
        <f>IF($B$15,_xlfn.IFNA(INDEX('שיפור תמותה'!$A$1:$E$8743,MATCH(U1524&amp;V1524-1,'שיפור תמותה'!$C$1:$C$8743,0),IF($B$11="זכר",4,5)),1),0)</f>
        <v>0</v>
      </c>
      <c r="AA1524">
        <f t="shared" si="582"/>
        <v>0</v>
      </c>
      <c r="AB1524">
        <f t="shared" si="594"/>
        <v>0</v>
      </c>
      <c r="AC1524">
        <f>IF($B$15,_xlfn.IFNA(INDEX(תמותה!$A$1:$E$121,MATCH(U1524,תמותה!$A$1:A$121,0),IF($B$11="זכר",3,5)),1),0)</f>
        <v>0</v>
      </c>
      <c r="AD1524">
        <f t="shared" si="583"/>
        <v>0</v>
      </c>
      <c r="AE1524">
        <f t="shared" si="584"/>
        <v>0</v>
      </c>
      <c r="AF1524">
        <f t="shared" si="595"/>
        <v>0</v>
      </c>
      <c r="AG1524">
        <f t="shared" si="596"/>
        <v>0</v>
      </c>
      <c r="AH1524">
        <f t="shared" si="597"/>
        <v>0</v>
      </c>
      <c r="AI1524">
        <f t="shared" si="598"/>
        <v>0</v>
      </c>
      <c r="AJ1524">
        <f t="shared" si="599"/>
        <v>0</v>
      </c>
    </row>
    <row r="1525" spans="5:36" x14ac:dyDescent="0.2">
      <c r="E1525">
        <f t="shared" si="585"/>
        <v>0</v>
      </c>
      <c r="F1525">
        <f t="shared" si="575"/>
        <v>0</v>
      </c>
      <c r="G1525">
        <f t="shared" si="576"/>
        <v>0</v>
      </c>
      <c r="H1525">
        <f t="shared" si="577"/>
        <v>0</v>
      </c>
      <c r="I1525">
        <f t="shared" si="586"/>
        <v>0</v>
      </c>
      <c r="J1525">
        <f t="shared" si="587"/>
        <v>0</v>
      </c>
      <c r="K1525">
        <f t="shared" si="588"/>
        <v>0</v>
      </c>
      <c r="L1525">
        <f t="shared" si="589"/>
        <v>0</v>
      </c>
      <c r="M1525">
        <f t="shared" si="590"/>
        <v>0</v>
      </c>
      <c r="N1525">
        <f t="shared" si="591"/>
        <v>0</v>
      </c>
      <c r="O1525">
        <f>IF($B$14,_xlfn.IFNA(INDEX(תמותה!$A$1:$E$121,MATCH(F1525,תמותה!$A$1:A$121,0),IF($B$9="זכר",2,4)),1),0)</f>
        <v>0</v>
      </c>
      <c r="P1525">
        <f>IF($B$14,_xlfn.IFNA(INDEX('שיפור תמותה'!$A$1:$E$8743,MATCH(F1525&amp;G1525,'שיפור תמותה'!$C$1:$C$8743,0),IF($B$9="זכר",4,5)),1),0)</f>
        <v>0</v>
      </c>
      <c r="Q1525">
        <f>IF($B$14,_xlfn.IFNA(INDEX('שיפור תמותה'!$A$1:$E$8743,MATCH(F1525&amp;G1525-1,'שיפור תמותה'!$C$1:$C$8743,0),IF($B$9="זכר",4,5)),1),0)</f>
        <v>0</v>
      </c>
      <c r="R1525">
        <f t="shared" si="578"/>
        <v>0</v>
      </c>
      <c r="S1525">
        <f t="shared" si="579"/>
        <v>0</v>
      </c>
      <c r="T1525">
        <f t="shared" si="592"/>
        <v>0</v>
      </c>
      <c r="U1525">
        <f t="shared" si="580"/>
        <v>0</v>
      </c>
      <c r="V1525">
        <f t="shared" si="581"/>
        <v>0</v>
      </c>
      <c r="W1525">
        <f t="shared" si="593"/>
        <v>0</v>
      </c>
      <c r="X1525">
        <f>IF($B$15,_xlfn.IFNA(INDEX(תמותה!$A$1:$E$121,MATCH(U1525,תמותה!$A$1:A$121,0),IF($B$11="זכר",2,4)),1),0)</f>
        <v>0</v>
      </c>
      <c r="Y1525">
        <f>IF($B$15,_xlfn.IFNA(INDEX('שיפור תמותה'!$A$1:$E$8743,MATCH(U1525&amp;V1525,'שיפור תמותה'!$C$1:$C$8743,0),IF($B$11="זכר",4,5)),1),0)</f>
        <v>0</v>
      </c>
      <c r="Z1525">
        <f>IF($B$15,_xlfn.IFNA(INDEX('שיפור תמותה'!$A$1:$E$8743,MATCH(U1525&amp;V1525-1,'שיפור תמותה'!$C$1:$C$8743,0),IF($B$11="זכר",4,5)),1),0)</f>
        <v>0</v>
      </c>
      <c r="AA1525">
        <f t="shared" si="582"/>
        <v>0</v>
      </c>
      <c r="AB1525">
        <f t="shared" si="594"/>
        <v>0</v>
      </c>
      <c r="AC1525">
        <f>IF($B$15,_xlfn.IFNA(INDEX(תמותה!$A$1:$E$121,MATCH(U1525,תמותה!$A$1:A$121,0),IF($B$11="זכר",3,5)),1),0)</f>
        <v>0</v>
      </c>
      <c r="AD1525">
        <f t="shared" si="583"/>
        <v>0</v>
      </c>
      <c r="AE1525">
        <f t="shared" si="584"/>
        <v>0</v>
      </c>
      <c r="AF1525">
        <f t="shared" si="595"/>
        <v>0</v>
      </c>
      <c r="AG1525">
        <f t="shared" si="596"/>
        <v>0</v>
      </c>
      <c r="AH1525">
        <f t="shared" si="597"/>
        <v>0</v>
      </c>
      <c r="AI1525">
        <f t="shared" si="598"/>
        <v>0</v>
      </c>
      <c r="AJ1525">
        <f t="shared" si="599"/>
        <v>0</v>
      </c>
    </row>
    <row r="1526" spans="5:36" x14ac:dyDescent="0.2">
      <c r="E1526">
        <f t="shared" si="585"/>
        <v>0</v>
      </c>
      <c r="F1526">
        <f t="shared" si="575"/>
        <v>0</v>
      </c>
      <c r="G1526">
        <f t="shared" si="576"/>
        <v>0</v>
      </c>
      <c r="H1526">
        <f t="shared" si="577"/>
        <v>0</v>
      </c>
      <c r="I1526">
        <f t="shared" si="586"/>
        <v>0</v>
      </c>
      <c r="J1526">
        <f t="shared" si="587"/>
        <v>0</v>
      </c>
      <c r="K1526">
        <f t="shared" si="588"/>
        <v>0</v>
      </c>
      <c r="L1526">
        <f t="shared" si="589"/>
        <v>0</v>
      </c>
      <c r="M1526">
        <f t="shared" si="590"/>
        <v>0</v>
      </c>
      <c r="N1526">
        <f t="shared" si="591"/>
        <v>0</v>
      </c>
      <c r="O1526">
        <f>IF($B$14,_xlfn.IFNA(INDEX(תמותה!$A$1:$E$121,MATCH(F1526,תמותה!$A$1:A$121,0),IF($B$9="זכר",2,4)),1),0)</f>
        <v>0</v>
      </c>
      <c r="P1526">
        <f>IF($B$14,_xlfn.IFNA(INDEX('שיפור תמותה'!$A$1:$E$8743,MATCH(F1526&amp;G1526,'שיפור תמותה'!$C$1:$C$8743,0),IF($B$9="זכר",4,5)),1),0)</f>
        <v>0</v>
      </c>
      <c r="Q1526">
        <f>IF($B$14,_xlfn.IFNA(INDEX('שיפור תמותה'!$A$1:$E$8743,MATCH(F1526&amp;G1526-1,'שיפור תמותה'!$C$1:$C$8743,0),IF($B$9="זכר",4,5)),1),0)</f>
        <v>0</v>
      </c>
      <c r="R1526">
        <f t="shared" si="578"/>
        <v>0</v>
      </c>
      <c r="S1526">
        <f t="shared" si="579"/>
        <v>0</v>
      </c>
      <c r="T1526">
        <f t="shared" si="592"/>
        <v>0</v>
      </c>
      <c r="U1526">
        <f t="shared" si="580"/>
        <v>0</v>
      </c>
      <c r="V1526">
        <f t="shared" si="581"/>
        <v>0</v>
      </c>
      <c r="W1526">
        <f t="shared" si="593"/>
        <v>0</v>
      </c>
      <c r="X1526">
        <f>IF($B$15,_xlfn.IFNA(INDEX(תמותה!$A$1:$E$121,MATCH(U1526,תמותה!$A$1:A$121,0),IF($B$11="זכר",2,4)),1),0)</f>
        <v>0</v>
      </c>
      <c r="Y1526">
        <f>IF($B$15,_xlfn.IFNA(INDEX('שיפור תמותה'!$A$1:$E$8743,MATCH(U1526&amp;V1526,'שיפור תמותה'!$C$1:$C$8743,0),IF($B$11="זכר",4,5)),1),0)</f>
        <v>0</v>
      </c>
      <c r="Z1526">
        <f>IF($B$15,_xlfn.IFNA(INDEX('שיפור תמותה'!$A$1:$E$8743,MATCH(U1526&amp;V1526-1,'שיפור תמותה'!$C$1:$C$8743,0),IF($B$11="זכר",4,5)),1),0)</f>
        <v>0</v>
      </c>
      <c r="AA1526">
        <f t="shared" si="582"/>
        <v>0</v>
      </c>
      <c r="AB1526">
        <f t="shared" si="594"/>
        <v>0</v>
      </c>
      <c r="AC1526">
        <f>IF($B$15,_xlfn.IFNA(INDEX(תמותה!$A$1:$E$121,MATCH(U1526,תמותה!$A$1:A$121,0),IF($B$11="זכר",3,5)),1),0)</f>
        <v>0</v>
      </c>
      <c r="AD1526">
        <f t="shared" si="583"/>
        <v>0</v>
      </c>
      <c r="AE1526">
        <f t="shared" si="584"/>
        <v>0</v>
      </c>
      <c r="AF1526">
        <f t="shared" si="595"/>
        <v>0</v>
      </c>
      <c r="AG1526">
        <f t="shared" si="596"/>
        <v>0</v>
      </c>
      <c r="AH1526">
        <f t="shared" si="597"/>
        <v>0</v>
      </c>
      <c r="AI1526">
        <f t="shared" si="598"/>
        <v>0</v>
      </c>
      <c r="AJ1526">
        <f t="shared" si="599"/>
        <v>0</v>
      </c>
    </row>
    <row r="1527" spans="5:36" x14ac:dyDescent="0.2">
      <c r="E1527">
        <f t="shared" si="585"/>
        <v>0</v>
      </c>
      <c r="F1527">
        <f t="shared" si="575"/>
        <v>0</v>
      </c>
      <c r="G1527">
        <f t="shared" si="576"/>
        <v>0</v>
      </c>
      <c r="H1527">
        <f t="shared" si="577"/>
        <v>0</v>
      </c>
      <c r="I1527">
        <f t="shared" si="586"/>
        <v>0</v>
      </c>
      <c r="J1527">
        <f t="shared" si="587"/>
        <v>0</v>
      </c>
      <c r="K1527">
        <f t="shared" si="588"/>
        <v>0</v>
      </c>
      <c r="L1527">
        <f t="shared" si="589"/>
        <v>0</v>
      </c>
      <c r="M1527">
        <f t="shared" si="590"/>
        <v>0</v>
      </c>
      <c r="N1527">
        <f t="shared" si="591"/>
        <v>0</v>
      </c>
      <c r="O1527">
        <f>IF($B$14,_xlfn.IFNA(INDEX(תמותה!$A$1:$E$121,MATCH(F1527,תמותה!$A$1:A$121,0),IF($B$9="זכר",2,4)),1),0)</f>
        <v>0</v>
      </c>
      <c r="P1527">
        <f>IF($B$14,_xlfn.IFNA(INDEX('שיפור תמותה'!$A$1:$E$8743,MATCH(F1527&amp;G1527,'שיפור תמותה'!$C$1:$C$8743,0),IF($B$9="זכר",4,5)),1),0)</f>
        <v>0</v>
      </c>
      <c r="Q1527">
        <f>IF($B$14,_xlfn.IFNA(INDEX('שיפור תמותה'!$A$1:$E$8743,MATCH(F1527&amp;G1527-1,'שיפור תמותה'!$C$1:$C$8743,0),IF($B$9="זכר",4,5)),1),0)</f>
        <v>0</v>
      </c>
      <c r="R1527">
        <f t="shared" si="578"/>
        <v>0</v>
      </c>
      <c r="S1527">
        <f t="shared" si="579"/>
        <v>0</v>
      </c>
      <c r="T1527">
        <f t="shared" si="592"/>
        <v>0</v>
      </c>
      <c r="U1527">
        <f t="shared" si="580"/>
        <v>0</v>
      </c>
      <c r="V1527">
        <f t="shared" si="581"/>
        <v>0</v>
      </c>
      <c r="W1527">
        <f t="shared" si="593"/>
        <v>0</v>
      </c>
      <c r="X1527">
        <f>IF($B$15,_xlfn.IFNA(INDEX(תמותה!$A$1:$E$121,MATCH(U1527,תמותה!$A$1:A$121,0),IF($B$11="זכר",2,4)),1),0)</f>
        <v>0</v>
      </c>
      <c r="Y1527">
        <f>IF($B$15,_xlfn.IFNA(INDEX('שיפור תמותה'!$A$1:$E$8743,MATCH(U1527&amp;V1527,'שיפור תמותה'!$C$1:$C$8743,0),IF($B$11="זכר",4,5)),1),0)</f>
        <v>0</v>
      </c>
      <c r="Z1527">
        <f>IF($B$15,_xlfn.IFNA(INDEX('שיפור תמותה'!$A$1:$E$8743,MATCH(U1527&amp;V1527-1,'שיפור תמותה'!$C$1:$C$8743,0),IF($B$11="זכר",4,5)),1),0)</f>
        <v>0</v>
      </c>
      <c r="AA1527">
        <f t="shared" si="582"/>
        <v>0</v>
      </c>
      <c r="AB1527">
        <f t="shared" si="594"/>
        <v>0</v>
      </c>
      <c r="AC1527">
        <f>IF($B$15,_xlfn.IFNA(INDEX(תמותה!$A$1:$E$121,MATCH(U1527,תמותה!$A$1:A$121,0),IF($B$11="זכר",3,5)),1),0)</f>
        <v>0</v>
      </c>
      <c r="AD1527">
        <f t="shared" si="583"/>
        <v>0</v>
      </c>
      <c r="AE1527">
        <f t="shared" si="584"/>
        <v>0</v>
      </c>
      <c r="AF1527">
        <f t="shared" si="595"/>
        <v>0</v>
      </c>
      <c r="AG1527">
        <f t="shared" si="596"/>
        <v>0</v>
      </c>
      <c r="AH1527">
        <f t="shared" si="597"/>
        <v>0</v>
      </c>
      <c r="AI1527">
        <f t="shared" si="598"/>
        <v>0</v>
      </c>
      <c r="AJ1527">
        <f t="shared" si="599"/>
        <v>0</v>
      </c>
    </row>
    <row r="1528" spans="5:36" x14ac:dyDescent="0.2">
      <c r="E1528">
        <f t="shared" si="585"/>
        <v>0</v>
      </c>
      <c r="F1528">
        <f t="shared" si="575"/>
        <v>0</v>
      </c>
      <c r="G1528">
        <f t="shared" si="576"/>
        <v>0</v>
      </c>
      <c r="H1528">
        <f t="shared" si="577"/>
        <v>0</v>
      </c>
      <c r="I1528">
        <f t="shared" si="586"/>
        <v>0</v>
      </c>
      <c r="J1528">
        <f t="shared" si="587"/>
        <v>0</v>
      </c>
      <c r="K1528">
        <f t="shared" si="588"/>
        <v>0</v>
      </c>
      <c r="L1528">
        <f t="shared" si="589"/>
        <v>0</v>
      </c>
      <c r="M1528">
        <f t="shared" si="590"/>
        <v>0</v>
      </c>
      <c r="N1528">
        <f t="shared" si="591"/>
        <v>0</v>
      </c>
      <c r="O1528">
        <f>IF($B$14,_xlfn.IFNA(INDEX(תמותה!$A$1:$E$121,MATCH(F1528,תמותה!$A$1:A$121,0),IF($B$9="זכר",2,4)),1),0)</f>
        <v>0</v>
      </c>
      <c r="P1528">
        <f>IF($B$14,_xlfn.IFNA(INDEX('שיפור תמותה'!$A$1:$E$8743,MATCH(F1528&amp;G1528,'שיפור תמותה'!$C$1:$C$8743,0),IF($B$9="זכר",4,5)),1),0)</f>
        <v>0</v>
      </c>
      <c r="Q1528">
        <f>IF($B$14,_xlfn.IFNA(INDEX('שיפור תמותה'!$A$1:$E$8743,MATCH(F1528&amp;G1528-1,'שיפור תמותה'!$C$1:$C$8743,0),IF($B$9="זכר",4,5)),1),0)</f>
        <v>0</v>
      </c>
      <c r="R1528">
        <f t="shared" si="578"/>
        <v>0</v>
      </c>
      <c r="S1528">
        <f t="shared" si="579"/>
        <v>0</v>
      </c>
      <c r="T1528">
        <f t="shared" si="592"/>
        <v>0</v>
      </c>
      <c r="U1528">
        <f t="shared" si="580"/>
        <v>0</v>
      </c>
      <c r="V1528">
        <f t="shared" si="581"/>
        <v>0</v>
      </c>
      <c r="W1528">
        <f t="shared" si="593"/>
        <v>0</v>
      </c>
      <c r="X1528">
        <f>IF($B$15,_xlfn.IFNA(INDEX(תמותה!$A$1:$E$121,MATCH(U1528,תמותה!$A$1:A$121,0),IF($B$11="זכר",2,4)),1),0)</f>
        <v>0</v>
      </c>
      <c r="Y1528">
        <f>IF($B$15,_xlfn.IFNA(INDEX('שיפור תמותה'!$A$1:$E$8743,MATCH(U1528&amp;V1528,'שיפור תמותה'!$C$1:$C$8743,0),IF($B$11="זכר",4,5)),1),0)</f>
        <v>0</v>
      </c>
      <c r="Z1528">
        <f>IF($B$15,_xlfn.IFNA(INDEX('שיפור תמותה'!$A$1:$E$8743,MATCH(U1528&amp;V1528-1,'שיפור תמותה'!$C$1:$C$8743,0),IF($B$11="זכר",4,5)),1),0)</f>
        <v>0</v>
      </c>
      <c r="AA1528">
        <f t="shared" si="582"/>
        <v>0</v>
      </c>
      <c r="AB1528">
        <f t="shared" si="594"/>
        <v>0</v>
      </c>
      <c r="AC1528">
        <f>IF($B$15,_xlfn.IFNA(INDEX(תמותה!$A$1:$E$121,MATCH(U1528,תמותה!$A$1:A$121,0),IF($B$11="זכר",3,5)),1),0)</f>
        <v>0</v>
      </c>
      <c r="AD1528">
        <f t="shared" si="583"/>
        <v>0</v>
      </c>
      <c r="AE1528">
        <f t="shared" si="584"/>
        <v>0</v>
      </c>
      <c r="AF1528">
        <f t="shared" si="595"/>
        <v>0</v>
      </c>
      <c r="AG1528">
        <f t="shared" si="596"/>
        <v>0</v>
      </c>
      <c r="AH1528">
        <f t="shared" si="597"/>
        <v>0</v>
      </c>
      <c r="AI1528">
        <f t="shared" si="598"/>
        <v>0</v>
      </c>
      <c r="AJ1528">
        <f t="shared" si="599"/>
        <v>0</v>
      </c>
    </row>
    <row r="1529" spans="5:36" x14ac:dyDescent="0.2">
      <c r="E1529">
        <f t="shared" si="585"/>
        <v>0</v>
      </c>
      <c r="F1529">
        <f t="shared" si="575"/>
        <v>0</v>
      </c>
      <c r="G1529">
        <f t="shared" si="576"/>
        <v>0</v>
      </c>
      <c r="H1529">
        <f t="shared" si="577"/>
        <v>0</v>
      </c>
      <c r="I1529">
        <f t="shared" si="586"/>
        <v>0</v>
      </c>
      <c r="J1529">
        <f t="shared" si="587"/>
        <v>0</v>
      </c>
      <c r="K1529">
        <f t="shared" si="588"/>
        <v>0</v>
      </c>
      <c r="L1529">
        <f t="shared" si="589"/>
        <v>0</v>
      </c>
      <c r="M1529">
        <f t="shared" si="590"/>
        <v>0</v>
      </c>
      <c r="N1529">
        <f t="shared" si="591"/>
        <v>0</v>
      </c>
      <c r="O1529">
        <f>IF($B$14,_xlfn.IFNA(INDEX(תמותה!$A$1:$E$121,MATCH(F1529,תמותה!$A$1:A$121,0),IF($B$9="זכר",2,4)),1),0)</f>
        <v>0</v>
      </c>
      <c r="P1529">
        <f>IF($B$14,_xlfn.IFNA(INDEX('שיפור תמותה'!$A$1:$E$8743,MATCH(F1529&amp;G1529,'שיפור תמותה'!$C$1:$C$8743,0),IF($B$9="זכר",4,5)),1),0)</f>
        <v>0</v>
      </c>
      <c r="Q1529">
        <f>IF($B$14,_xlfn.IFNA(INDEX('שיפור תמותה'!$A$1:$E$8743,MATCH(F1529&amp;G1529-1,'שיפור תמותה'!$C$1:$C$8743,0),IF($B$9="זכר",4,5)),1),0)</f>
        <v>0</v>
      </c>
      <c r="R1529">
        <f t="shared" si="578"/>
        <v>0</v>
      </c>
      <c r="S1529">
        <f t="shared" si="579"/>
        <v>0</v>
      </c>
      <c r="T1529">
        <f t="shared" si="592"/>
        <v>0</v>
      </c>
      <c r="U1529">
        <f t="shared" si="580"/>
        <v>0</v>
      </c>
      <c r="V1529">
        <f t="shared" si="581"/>
        <v>0</v>
      </c>
      <c r="W1529">
        <f t="shared" si="593"/>
        <v>0</v>
      </c>
      <c r="X1529">
        <f>IF($B$15,_xlfn.IFNA(INDEX(תמותה!$A$1:$E$121,MATCH(U1529,תמותה!$A$1:A$121,0),IF($B$11="זכר",2,4)),1),0)</f>
        <v>0</v>
      </c>
      <c r="Y1529">
        <f>IF($B$15,_xlfn.IFNA(INDEX('שיפור תמותה'!$A$1:$E$8743,MATCH(U1529&amp;V1529,'שיפור תמותה'!$C$1:$C$8743,0),IF($B$11="זכר",4,5)),1),0)</f>
        <v>0</v>
      </c>
      <c r="Z1529">
        <f>IF($B$15,_xlfn.IFNA(INDEX('שיפור תמותה'!$A$1:$E$8743,MATCH(U1529&amp;V1529-1,'שיפור תמותה'!$C$1:$C$8743,0),IF($B$11="זכר",4,5)),1),0)</f>
        <v>0</v>
      </c>
      <c r="AA1529">
        <f t="shared" si="582"/>
        <v>0</v>
      </c>
      <c r="AB1529">
        <f t="shared" si="594"/>
        <v>0</v>
      </c>
      <c r="AC1529">
        <f>IF($B$15,_xlfn.IFNA(INDEX(תמותה!$A$1:$E$121,MATCH(U1529,תמותה!$A$1:A$121,0),IF($B$11="זכר",3,5)),1),0)</f>
        <v>0</v>
      </c>
      <c r="AD1529">
        <f t="shared" si="583"/>
        <v>0</v>
      </c>
      <c r="AE1529">
        <f t="shared" si="584"/>
        <v>0</v>
      </c>
      <c r="AF1529">
        <f t="shared" si="595"/>
        <v>0</v>
      </c>
      <c r="AG1529">
        <f t="shared" si="596"/>
        <v>0</v>
      </c>
      <c r="AH1529">
        <f t="shared" si="597"/>
        <v>0</v>
      </c>
      <c r="AI1529">
        <f t="shared" si="598"/>
        <v>0</v>
      </c>
      <c r="AJ1529">
        <f t="shared" si="599"/>
        <v>0</v>
      </c>
    </row>
    <row r="1530" spans="5:36" x14ac:dyDescent="0.2">
      <c r="E1530">
        <f t="shared" si="585"/>
        <v>0</v>
      </c>
      <c r="F1530">
        <f t="shared" si="575"/>
        <v>0</v>
      </c>
      <c r="G1530">
        <f t="shared" si="576"/>
        <v>0</v>
      </c>
      <c r="H1530">
        <f t="shared" si="577"/>
        <v>0</v>
      </c>
      <c r="I1530">
        <f t="shared" si="586"/>
        <v>0</v>
      </c>
      <c r="J1530">
        <f t="shared" si="587"/>
        <v>0</v>
      </c>
      <c r="K1530">
        <f t="shared" si="588"/>
        <v>0</v>
      </c>
      <c r="L1530">
        <f t="shared" si="589"/>
        <v>0</v>
      </c>
      <c r="M1530">
        <f t="shared" si="590"/>
        <v>0</v>
      </c>
      <c r="N1530">
        <f t="shared" si="591"/>
        <v>0</v>
      </c>
      <c r="O1530">
        <f>IF($B$14,_xlfn.IFNA(INDEX(תמותה!$A$1:$E$121,MATCH(F1530,תמותה!$A$1:A$121,0),IF($B$9="זכר",2,4)),1),0)</f>
        <v>0</v>
      </c>
      <c r="P1530">
        <f>IF($B$14,_xlfn.IFNA(INDEX('שיפור תמותה'!$A$1:$E$8743,MATCH(F1530&amp;G1530,'שיפור תמותה'!$C$1:$C$8743,0),IF($B$9="זכר",4,5)),1),0)</f>
        <v>0</v>
      </c>
      <c r="Q1530">
        <f>IF($B$14,_xlfn.IFNA(INDEX('שיפור תמותה'!$A$1:$E$8743,MATCH(F1530&amp;G1530-1,'שיפור תמותה'!$C$1:$C$8743,0),IF($B$9="זכר",4,5)),1),0)</f>
        <v>0</v>
      </c>
      <c r="R1530">
        <f t="shared" si="578"/>
        <v>0</v>
      </c>
      <c r="S1530">
        <f t="shared" si="579"/>
        <v>0</v>
      </c>
      <c r="T1530">
        <f t="shared" si="592"/>
        <v>0</v>
      </c>
      <c r="U1530">
        <f t="shared" si="580"/>
        <v>0</v>
      </c>
      <c r="V1530">
        <f t="shared" si="581"/>
        <v>0</v>
      </c>
      <c r="W1530">
        <f t="shared" si="593"/>
        <v>0</v>
      </c>
      <c r="X1530">
        <f>IF($B$15,_xlfn.IFNA(INDEX(תמותה!$A$1:$E$121,MATCH(U1530,תמותה!$A$1:A$121,0),IF($B$11="זכר",2,4)),1),0)</f>
        <v>0</v>
      </c>
      <c r="Y1530">
        <f>IF($B$15,_xlfn.IFNA(INDEX('שיפור תמותה'!$A$1:$E$8743,MATCH(U1530&amp;V1530,'שיפור תמותה'!$C$1:$C$8743,0),IF($B$11="זכר",4,5)),1),0)</f>
        <v>0</v>
      </c>
      <c r="Z1530">
        <f>IF($B$15,_xlfn.IFNA(INDEX('שיפור תמותה'!$A$1:$E$8743,MATCH(U1530&amp;V1530-1,'שיפור תמותה'!$C$1:$C$8743,0),IF($B$11="זכר",4,5)),1),0)</f>
        <v>0</v>
      </c>
      <c r="AA1530">
        <f t="shared" si="582"/>
        <v>0</v>
      </c>
      <c r="AB1530">
        <f t="shared" si="594"/>
        <v>0</v>
      </c>
      <c r="AC1530">
        <f>IF($B$15,_xlfn.IFNA(INDEX(תמותה!$A$1:$E$121,MATCH(U1530,תמותה!$A$1:A$121,0),IF($B$11="זכר",3,5)),1),0)</f>
        <v>0</v>
      </c>
      <c r="AD1530">
        <f t="shared" si="583"/>
        <v>0</v>
      </c>
      <c r="AE1530">
        <f t="shared" si="584"/>
        <v>0</v>
      </c>
      <c r="AF1530">
        <f t="shared" si="595"/>
        <v>0</v>
      </c>
      <c r="AG1530">
        <f t="shared" si="596"/>
        <v>0</v>
      </c>
      <c r="AH1530">
        <f t="shared" si="597"/>
        <v>0</v>
      </c>
      <c r="AI1530">
        <f t="shared" si="598"/>
        <v>0</v>
      </c>
      <c r="AJ1530">
        <f t="shared" si="599"/>
        <v>0</v>
      </c>
    </row>
    <row r="1531" spans="5:36" x14ac:dyDescent="0.2">
      <c r="E1531">
        <f t="shared" si="585"/>
        <v>0</v>
      </c>
      <c r="F1531">
        <f t="shared" si="575"/>
        <v>0</v>
      </c>
      <c r="G1531">
        <f t="shared" si="576"/>
        <v>0</v>
      </c>
      <c r="H1531">
        <f t="shared" si="577"/>
        <v>0</v>
      </c>
      <c r="I1531">
        <f t="shared" si="586"/>
        <v>0</v>
      </c>
      <c r="J1531">
        <f t="shared" si="587"/>
        <v>0</v>
      </c>
      <c r="K1531">
        <f t="shared" si="588"/>
        <v>0</v>
      </c>
      <c r="L1531">
        <f t="shared" si="589"/>
        <v>0</v>
      </c>
      <c r="M1531">
        <f t="shared" si="590"/>
        <v>0</v>
      </c>
      <c r="N1531">
        <f t="shared" si="591"/>
        <v>0</v>
      </c>
      <c r="O1531">
        <f>IF($B$14,_xlfn.IFNA(INDEX(תמותה!$A$1:$E$121,MATCH(F1531,תמותה!$A$1:A$121,0),IF($B$9="זכר",2,4)),1),0)</f>
        <v>0</v>
      </c>
      <c r="P1531">
        <f>IF($B$14,_xlfn.IFNA(INDEX('שיפור תמותה'!$A$1:$E$8743,MATCH(F1531&amp;G1531,'שיפור תמותה'!$C$1:$C$8743,0),IF($B$9="זכר",4,5)),1),0)</f>
        <v>0</v>
      </c>
      <c r="Q1531">
        <f>IF($B$14,_xlfn.IFNA(INDEX('שיפור תמותה'!$A$1:$E$8743,MATCH(F1531&amp;G1531-1,'שיפור תמותה'!$C$1:$C$8743,0),IF($B$9="זכר",4,5)),1),0)</f>
        <v>0</v>
      </c>
      <c r="R1531">
        <f t="shared" si="578"/>
        <v>0</v>
      </c>
      <c r="S1531">
        <f t="shared" si="579"/>
        <v>0</v>
      </c>
      <c r="T1531">
        <f t="shared" si="592"/>
        <v>0</v>
      </c>
      <c r="U1531">
        <f t="shared" si="580"/>
        <v>0</v>
      </c>
      <c r="V1531">
        <f t="shared" si="581"/>
        <v>0</v>
      </c>
      <c r="W1531">
        <f t="shared" si="593"/>
        <v>0</v>
      </c>
      <c r="X1531">
        <f>IF($B$15,_xlfn.IFNA(INDEX(תמותה!$A$1:$E$121,MATCH(U1531,תמותה!$A$1:A$121,0),IF($B$11="זכר",2,4)),1),0)</f>
        <v>0</v>
      </c>
      <c r="Y1531">
        <f>IF($B$15,_xlfn.IFNA(INDEX('שיפור תמותה'!$A$1:$E$8743,MATCH(U1531&amp;V1531,'שיפור תמותה'!$C$1:$C$8743,0),IF($B$11="זכר",4,5)),1),0)</f>
        <v>0</v>
      </c>
      <c r="Z1531">
        <f>IF($B$15,_xlfn.IFNA(INDEX('שיפור תמותה'!$A$1:$E$8743,MATCH(U1531&amp;V1531-1,'שיפור תמותה'!$C$1:$C$8743,0),IF($B$11="זכר",4,5)),1),0)</f>
        <v>0</v>
      </c>
      <c r="AA1531">
        <f t="shared" si="582"/>
        <v>0</v>
      </c>
      <c r="AB1531">
        <f t="shared" si="594"/>
        <v>0</v>
      </c>
      <c r="AC1531">
        <f>IF($B$15,_xlfn.IFNA(INDEX(תמותה!$A$1:$E$121,MATCH(U1531,תמותה!$A$1:A$121,0),IF($B$11="זכר",3,5)),1),0)</f>
        <v>0</v>
      </c>
      <c r="AD1531">
        <f t="shared" si="583"/>
        <v>0</v>
      </c>
      <c r="AE1531">
        <f t="shared" si="584"/>
        <v>0</v>
      </c>
      <c r="AF1531">
        <f t="shared" si="595"/>
        <v>0</v>
      </c>
      <c r="AG1531">
        <f t="shared" si="596"/>
        <v>0</v>
      </c>
      <c r="AH1531">
        <f t="shared" si="597"/>
        <v>0</v>
      </c>
      <c r="AI1531">
        <f t="shared" si="598"/>
        <v>0</v>
      </c>
      <c r="AJ1531">
        <f t="shared" si="599"/>
        <v>0</v>
      </c>
    </row>
    <row r="1532" spans="5:36" x14ac:dyDescent="0.2">
      <c r="E1532">
        <f t="shared" si="585"/>
        <v>0</v>
      </c>
      <c r="F1532">
        <f t="shared" si="575"/>
        <v>0</v>
      </c>
      <c r="G1532">
        <f t="shared" si="576"/>
        <v>0</v>
      </c>
      <c r="H1532">
        <f t="shared" si="577"/>
        <v>0</v>
      </c>
      <c r="I1532">
        <f t="shared" si="586"/>
        <v>0</v>
      </c>
      <c r="J1532">
        <f t="shared" si="587"/>
        <v>0</v>
      </c>
      <c r="K1532">
        <f t="shared" si="588"/>
        <v>0</v>
      </c>
      <c r="L1532">
        <f t="shared" si="589"/>
        <v>0</v>
      </c>
      <c r="M1532">
        <f t="shared" si="590"/>
        <v>0</v>
      </c>
      <c r="N1532">
        <f t="shared" si="591"/>
        <v>0</v>
      </c>
      <c r="O1532">
        <f>IF($B$14,_xlfn.IFNA(INDEX(תמותה!$A$1:$E$121,MATCH(F1532,תמותה!$A$1:A$121,0),IF($B$9="זכר",2,4)),1),0)</f>
        <v>0</v>
      </c>
      <c r="P1532">
        <f>IF($B$14,_xlfn.IFNA(INDEX('שיפור תמותה'!$A$1:$E$8743,MATCH(F1532&amp;G1532,'שיפור תמותה'!$C$1:$C$8743,0),IF($B$9="זכר",4,5)),1),0)</f>
        <v>0</v>
      </c>
      <c r="Q1532">
        <f>IF($B$14,_xlfn.IFNA(INDEX('שיפור תמותה'!$A$1:$E$8743,MATCH(F1532&amp;G1532-1,'שיפור תמותה'!$C$1:$C$8743,0),IF($B$9="זכר",4,5)),1),0)</f>
        <v>0</v>
      </c>
      <c r="R1532">
        <f t="shared" si="578"/>
        <v>0</v>
      </c>
      <c r="S1532">
        <f t="shared" si="579"/>
        <v>0</v>
      </c>
      <c r="T1532">
        <f t="shared" si="592"/>
        <v>0</v>
      </c>
      <c r="U1532">
        <f t="shared" si="580"/>
        <v>0</v>
      </c>
      <c r="V1532">
        <f t="shared" si="581"/>
        <v>0</v>
      </c>
      <c r="W1532">
        <f t="shared" si="593"/>
        <v>0</v>
      </c>
      <c r="X1532">
        <f>IF($B$15,_xlfn.IFNA(INDEX(תמותה!$A$1:$E$121,MATCH(U1532,תמותה!$A$1:A$121,0),IF($B$11="זכר",2,4)),1),0)</f>
        <v>0</v>
      </c>
      <c r="Y1532">
        <f>IF($B$15,_xlfn.IFNA(INDEX('שיפור תמותה'!$A$1:$E$8743,MATCH(U1532&amp;V1532,'שיפור תמותה'!$C$1:$C$8743,0),IF($B$11="זכר",4,5)),1),0)</f>
        <v>0</v>
      </c>
      <c r="Z1532">
        <f>IF($B$15,_xlfn.IFNA(INDEX('שיפור תמותה'!$A$1:$E$8743,MATCH(U1532&amp;V1532-1,'שיפור תמותה'!$C$1:$C$8743,0),IF($B$11="זכר",4,5)),1),0)</f>
        <v>0</v>
      </c>
      <c r="AA1532">
        <f t="shared" si="582"/>
        <v>0</v>
      </c>
      <c r="AB1532">
        <f t="shared" si="594"/>
        <v>0</v>
      </c>
      <c r="AC1532">
        <f>IF($B$15,_xlfn.IFNA(INDEX(תמותה!$A$1:$E$121,MATCH(U1532,תמותה!$A$1:A$121,0),IF($B$11="זכר",3,5)),1),0)</f>
        <v>0</v>
      </c>
      <c r="AD1532">
        <f t="shared" si="583"/>
        <v>0</v>
      </c>
      <c r="AE1532">
        <f t="shared" si="584"/>
        <v>0</v>
      </c>
      <c r="AF1532">
        <f t="shared" si="595"/>
        <v>0</v>
      </c>
      <c r="AG1532">
        <f t="shared" si="596"/>
        <v>0</v>
      </c>
      <c r="AH1532">
        <f t="shared" si="597"/>
        <v>0</v>
      </c>
      <c r="AI1532">
        <f t="shared" si="598"/>
        <v>0</v>
      </c>
      <c r="AJ1532">
        <f t="shared" si="599"/>
        <v>0</v>
      </c>
    </row>
    <row r="1533" spans="5:36" x14ac:dyDescent="0.2">
      <c r="E1533">
        <f t="shared" si="585"/>
        <v>0</v>
      </c>
      <c r="F1533">
        <f t="shared" si="575"/>
        <v>0</v>
      </c>
      <c r="G1533">
        <f t="shared" si="576"/>
        <v>0</v>
      </c>
      <c r="H1533">
        <f t="shared" si="577"/>
        <v>0</v>
      </c>
      <c r="I1533">
        <f t="shared" si="586"/>
        <v>0</v>
      </c>
      <c r="J1533">
        <f t="shared" si="587"/>
        <v>0</v>
      </c>
      <c r="K1533">
        <f t="shared" si="588"/>
        <v>0</v>
      </c>
      <c r="L1533">
        <f t="shared" si="589"/>
        <v>0</v>
      </c>
      <c r="M1533">
        <f t="shared" si="590"/>
        <v>0</v>
      </c>
      <c r="N1533">
        <f t="shared" si="591"/>
        <v>0</v>
      </c>
      <c r="O1533">
        <f>IF($B$14,_xlfn.IFNA(INDEX(תמותה!$A$1:$E$121,MATCH(F1533,תמותה!$A$1:A$121,0),IF($B$9="זכר",2,4)),1),0)</f>
        <v>0</v>
      </c>
      <c r="P1533">
        <f>IF($B$14,_xlfn.IFNA(INDEX('שיפור תמותה'!$A$1:$E$8743,MATCH(F1533&amp;G1533,'שיפור תמותה'!$C$1:$C$8743,0),IF($B$9="זכר",4,5)),1),0)</f>
        <v>0</v>
      </c>
      <c r="Q1533">
        <f>IF($B$14,_xlfn.IFNA(INDEX('שיפור תמותה'!$A$1:$E$8743,MATCH(F1533&amp;G1533-1,'שיפור תמותה'!$C$1:$C$8743,0),IF($B$9="זכר",4,5)),1),0)</f>
        <v>0</v>
      </c>
      <c r="R1533">
        <f t="shared" si="578"/>
        <v>0</v>
      </c>
      <c r="S1533">
        <f t="shared" si="579"/>
        <v>0</v>
      </c>
      <c r="T1533">
        <f t="shared" si="592"/>
        <v>0</v>
      </c>
      <c r="U1533">
        <f t="shared" si="580"/>
        <v>0</v>
      </c>
      <c r="V1533">
        <f t="shared" si="581"/>
        <v>0</v>
      </c>
      <c r="W1533">
        <f t="shared" si="593"/>
        <v>0</v>
      </c>
      <c r="X1533">
        <f>IF($B$15,_xlfn.IFNA(INDEX(תמותה!$A$1:$E$121,MATCH(U1533,תמותה!$A$1:A$121,0),IF($B$11="זכר",2,4)),1),0)</f>
        <v>0</v>
      </c>
      <c r="Y1533">
        <f>IF($B$15,_xlfn.IFNA(INDEX('שיפור תמותה'!$A$1:$E$8743,MATCH(U1533&amp;V1533,'שיפור תמותה'!$C$1:$C$8743,0),IF($B$11="זכר",4,5)),1),0)</f>
        <v>0</v>
      </c>
      <c r="Z1533">
        <f>IF($B$15,_xlfn.IFNA(INDEX('שיפור תמותה'!$A$1:$E$8743,MATCH(U1533&amp;V1533-1,'שיפור תמותה'!$C$1:$C$8743,0),IF($B$11="זכר",4,5)),1),0)</f>
        <v>0</v>
      </c>
      <c r="AA1533">
        <f t="shared" si="582"/>
        <v>0</v>
      </c>
      <c r="AB1533">
        <f t="shared" si="594"/>
        <v>0</v>
      </c>
      <c r="AC1533">
        <f>IF($B$15,_xlfn.IFNA(INDEX(תמותה!$A$1:$E$121,MATCH(U1533,תמותה!$A$1:A$121,0),IF($B$11="זכר",3,5)),1),0)</f>
        <v>0</v>
      </c>
      <c r="AD1533">
        <f t="shared" si="583"/>
        <v>0</v>
      </c>
      <c r="AE1533">
        <f t="shared" si="584"/>
        <v>0</v>
      </c>
      <c r="AF1533">
        <f t="shared" si="595"/>
        <v>0</v>
      </c>
      <c r="AG1533">
        <f t="shared" si="596"/>
        <v>0</v>
      </c>
      <c r="AH1533">
        <f t="shared" si="597"/>
        <v>0</v>
      </c>
      <c r="AI1533">
        <f t="shared" si="598"/>
        <v>0</v>
      </c>
      <c r="AJ1533">
        <f t="shared" si="599"/>
        <v>0</v>
      </c>
    </row>
    <row r="1534" spans="5:36" x14ac:dyDescent="0.2">
      <c r="E1534">
        <f t="shared" si="585"/>
        <v>0</v>
      </c>
      <c r="F1534">
        <f t="shared" si="575"/>
        <v>0</v>
      </c>
      <c r="G1534">
        <f t="shared" si="576"/>
        <v>0</v>
      </c>
      <c r="H1534">
        <f t="shared" si="577"/>
        <v>0</v>
      </c>
      <c r="I1534">
        <f t="shared" si="586"/>
        <v>0</v>
      </c>
      <c r="J1534">
        <f t="shared" si="587"/>
        <v>0</v>
      </c>
      <c r="K1534">
        <f t="shared" si="588"/>
        <v>0</v>
      </c>
      <c r="L1534">
        <f t="shared" si="589"/>
        <v>0</v>
      </c>
      <c r="M1534">
        <f t="shared" si="590"/>
        <v>0</v>
      </c>
      <c r="N1534">
        <f t="shared" si="591"/>
        <v>0</v>
      </c>
      <c r="O1534">
        <f>IF($B$14,_xlfn.IFNA(INDEX(תמותה!$A$1:$E$121,MATCH(F1534,תמותה!$A$1:A$121,0),IF($B$9="זכר",2,4)),1),0)</f>
        <v>0</v>
      </c>
      <c r="P1534">
        <f>IF($B$14,_xlfn.IFNA(INDEX('שיפור תמותה'!$A$1:$E$8743,MATCH(F1534&amp;G1534,'שיפור תמותה'!$C$1:$C$8743,0),IF($B$9="זכר",4,5)),1),0)</f>
        <v>0</v>
      </c>
      <c r="Q1534">
        <f>IF($B$14,_xlfn.IFNA(INDEX('שיפור תמותה'!$A$1:$E$8743,MATCH(F1534&amp;G1534-1,'שיפור תמותה'!$C$1:$C$8743,0),IF($B$9="זכר",4,5)),1),0)</f>
        <v>0</v>
      </c>
      <c r="R1534">
        <f t="shared" si="578"/>
        <v>0</v>
      </c>
      <c r="S1534">
        <f t="shared" si="579"/>
        <v>0</v>
      </c>
      <c r="T1534">
        <f t="shared" si="592"/>
        <v>0</v>
      </c>
      <c r="U1534">
        <f t="shared" si="580"/>
        <v>0</v>
      </c>
      <c r="V1534">
        <f t="shared" si="581"/>
        <v>0</v>
      </c>
      <c r="W1534">
        <f t="shared" si="593"/>
        <v>0</v>
      </c>
      <c r="X1534">
        <f>IF($B$15,_xlfn.IFNA(INDEX(תמותה!$A$1:$E$121,MATCH(U1534,תמותה!$A$1:A$121,0),IF($B$11="זכר",2,4)),1),0)</f>
        <v>0</v>
      </c>
      <c r="Y1534">
        <f>IF($B$15,_xlfn.IFNA(INDEX('שיפור תמותה'!$A$1:$E$8743,MATCH(U1534&amp;V1534,'שיפור תמותה'!$C$1:$C$8743,0),IF($B$11="זכר",4,5)),1),0)</f>
        <v>0</v>
      </c>
      <c r="Z1534">
        <f>IF($B$15,_xlfn.IFNA(INDEX('שיפור תמותה'!$A$1:$E$8743,MATCH(U1534&amp;V1534-1,'שיפור תמותה'!$C$1:$C$8743,0),IF($B$11="זכר",4,5)),1),0)</f>
        <v>0</v>
      </c>
      <c r="AA1534">
        <f t="shared" si="582"/>
        <v>0</v>
      </c>
      <c r="AB1534">
        <f t="shared" si="594"/>
        <v>0</v>
      </c>
      <c r="AC1534">
        <f>IF($B$15,_xlfn.IFNA(INDEX(תמותה!$A$1:$E$121,MATCH(U1534,תמותה!$A$1:A$121,0),IF($B$11="זכר",3,5)),1),0)</f>
        <v>0</v>
      </c>
      <c r="AD1534">
        <f t="shared" si="583"/>
        <v>0</v>
      </c>
      <c r="AE1534">
        <f t="shared" si="584"/>
        <v>0</v>
      </c>
      <c r="AF1534">
        <f t="shared" si="595"/>
        <v>0</v>
      </c>
      <c r="AG1534">
        <f t="shared" si="596"/>
        <v>0</v>
      </c>
      <c r="AH1534">
        <f t="shared" si="597"/>
        <v>0</v>
      </c>
      <c r="AI1534">
        <f t="shared" si="598"/>
        <v>0</v>
      </c>
      <c r="AJ1534">
        <f t="shared" si="599"/>
        <v>0</v>
      </c>
    </row>
    <row r="1535" spans="5:36" x14ac:dyDescent="0.2">
      <c r="E1535">
        <f t="shared" si="585"/>
        <v>0</v>
      </c>
      <c r="F1535">
        <f t="shared" si="575"/>
        <v>0</v>
      </c>
      <c r="G1535">
        <f t="shared" si="576"/>
        <v>0</v>
      </c>
      <c r="H1535">
        <f t="shared" si="577"/>
        <v>0</v>
      </c>
      <c r="I1535">
        <f t="shared" si="586"/>
        <v>0</v>
      </c>
      <c r="J1535">
        <f t="shared" si="587"/>
        <v>0</v>
      </c>
      <c r="K1535">
        <f t="shared" si="588"/>
        <v>0</v>
      </c>
      <c r="L1535">
        <f t="shared" si="589"/>
        <v>0</v>
      </c>
      <c r="M1535">
        <f t="shared" si="590"/>
        <v>0</v>
      </c>
      <c r="N1535">
        <f t="shared" si="591"/>
        <v>0</v>
      </c>
      <c r="O1535">
        <f>IF($B$14,_xlfn.IFNA(INDEX(תמותה!$A$1:$E$121,MATCH(F1535,תמותה!$A$1:A$121,0),IF($B$9="זכר",2,4)),1),0)</f>
        <v>0</v>
      </c>
      <c r="P1535">
        <f>IF($B$14,_xlfn.IFNA(INDEX('שיפור תמותה'!$A$1:$E$8743,MATCH(F1535&amp;G1535,'שיפור תמותה'!$C$1:$C$8743,0),IF($B$9="זכר",4,5)),1),0)</f>
        <v>0</v>
      </c>
      <c r="Q1535">
        <f>IF($B$14,_xlfn.IFNA(INDEX('שיפור תמותה'!$A$1:$E$8743,MATCH(F1535&amp;G1535-1,'שיפור תמותה'!$C$1:$C$8743,0),IF($B$9="זכר",4,5)),1),0)</f>
        <v>0</v>
      </c>
      <c r="R1535">
        <f t="shared" si="578"/>
        <v>0</v>
      </c>
      <c r="S1535">
        <f t="shared" si="579"/>
        <v>0</v>
      </c>
      <c r="T1535">
        <f t="shared" si="592"/>
        <v>0</v>
      </c>
      <c r="U1535">
        <f t="shared" si="580"/>
        <v>0</v>
      </c>
      <c r="V1535">
        <f t="shared" si="581"/>
        <v>0</v>
      </c>
      <c r="W1535">
        <f t="shared" si="593"/>
        <v>0</v>
      </c>
      <c r="X1535">
        <f>IF($B$15,_xlfn.IFNA(INDEX(תמותה!$A$1:$E$121,MATCH(U1535,תמותה!$A$1:A$121,0),IF($B$11="זכר",2,4)),1),0)</f>
        <v>0</v>
      </c>
      <c r="Y1535">
        <f>IF($B$15,_xlfn.IFNA(INDEX('שיפור תמותה'!$A$1:$E$8743,MATCH(U1535&amp;V1535,'שיפור תמותה'!$C$1:$C$8743,0),IF($B$11="זכר",4,5)),1),0)</f>
        <v>0</v>
      </c>
      <c r="Z1535">
        <f>IF($B$15,_xlfn.IFNA(INDEX('שיפור תמותה'!$A$1:$E$8743,MATCH(U1535&amp;V1535-1,'שיפור תמותה'!$C$1:$C$8743,0),IF($B$11="זכר",4,5)),1),0)</f>
        <v>0</v>
      </c>
      <c r="AA1535">
        <f t="shared" si="582"/>
        <v>0</v>
      </c>
      <c r="AB1535">
        <f t="shared" si="594"/>
        <v>0</v>
      </c>
      <c r="AC1535">
        <f>IF($B$15,_xlfn.IFNA(INDEX(תמותה!$A$1:$E$121,MATCH(U1535,תמותה!$A$1:A$121,0),IF($B$11="זכר",3,5)),1),0)</f>
        <v>0</v>
      </c>
      <c r="AD1535">
        <f t="shared" si="583"/>
        <v>0</v>
      </c>
      <c r="AE1535">
        <f t="shared" si="584"/>
        <v>0</v>
      </c>
      <c r="AF1535">
        <f t="shared" si="595"/>
        <v>0</v>
      </c>
      <c r="AG1535">
        <f t="shared" si="596"/>
        <v>0</v>
      </c>
      <c r="AH1535">
        <f t="shared" si="597"/>
        <v>0</v>
      </c>
      <c r="AI1535">
        <f t="shared" si="598"/>
        <v>0</v>
      </c>
      <c r="AJ1535">
        <f t="shared" si="599"/>
        <v>0</v>
      </c>
    </row>
    <row r="1536" spans="5:36" x14ac:dyDescent="0.2">
      <c r="E1536">
        <f t="shared" si="585"/>
        <v>0</v>
      </c>
      <c r="F1536">
        <f t="shared" si="575"/>
        <v>0</v>
      </c>
      <c r="G1536">
        <f t="shared" si="576"/>
        <v>0</v>
      </c>
      <c r="H1536">
        <f t="shared" si="577"/>
        <v>0</v>
      </c>
      <c r="I1536">
        <f t="shared" si="586"/>
        <v>0</v>
      </c>
      <c r="J1536">
        <f t="shared" si="587"/>
        <v>0</v>
      </c>
      <c r="K1536">
        <f t="shared" si="588"/>
        <v>0</v>
      </c>
      <c r="L1536">
        <f t="shared" si="589"/>
        <v>0</v>
      </c>
      <c r="M1536">
        <f t="shared" si="590"/>
        <v>0</v>
      </c>
      <c r="N1536">
        <f t="shared" si="591"/>
        <v>0</v>
      </c>
      <c r="O1536">
        <f>IF($B$14,_xlfn.IFNA(INDEX(תמותה!$A$1:$E$121,MATCH(F1536,תמותה!$A$1:A$121,0),IF($B$9="זכר",2,4)),1),0)</f>
        <v>0</v>
      </c>
      <c r="P1536">
        <f>IF($B$14,_xlfn.IFNA(INDEX('שיפור תמותה'!$A$1:$E$8743,MATCH(F1536&amp;G1536,'שיפור תמותה'!$C$1:$C$8743,0),IF($B$9="זכר",4,5)),1),0)</f>
        <v>0</v>
      </c>
      <c r="Q1536">
        <f>IF($B$14,_xlfn.IFNA(INDEX('שיפור תמותה'!$A$1:$E$8743,MATCH(F1536&amp;G1536-1,'שיפור תמותה'!$C$1:$C$8743,0),IF($B$9="זכר",4,5)),1),0)</f>
        <v>0</v>
      </c>
      <c r="R1536">
        <f t="shared" si="578"/>
        <v>0</v>
      </c>
      <c r="S1536">
        <f t="shared" si="579"/>
        <v>0</v>
      </c>
      <c r="T1536">
        <f t="shared" si="592"/>
        <v>0</v>
      </c>
      <c r="U1536">
        <f t="shared" si="580"/>
        <v>0</v>
      </c>
      <c r="V1536">
        <f t="shared" si="581"/>
        <v>0</v>
      </c>
      <c r="W1536">
        <f t="shared" si="593"/>
        <v>0</v>
      </c>
      <c r="X1536">
        <f>IF($B$15,_xlfn.IFNA(INDEX(תמותה!$A$1:$E$121,MATCH(U1536,תמותה!$A$1:A$121,0),IF($B$11="זכר",2,4)),1),0)</f>
        <v>0</v>
      </c>
      <c r="Y1536">
        <f>IF($B$15,_xlfn.IFNA(INDEX('שיפור תמותה'!$A$1:$E$8743,MATCH(U1536&amp;V1536,'שיפור תמותה'!$C$1:$C$8743,0),IF($B$11="זכר",4,5)),1),0)</f>
        <v>0</v>
      </c>
      <c r="Z1536">
        <f>IF($B$15,_xlfn.IFNA(INDEX('שיפור תמותה'!$A$1:$E$8743,MATCH(U1536&amp;V1536-1,'שיפור תמותה'!$C$1:$C$8743,0),IF($B$11="זכר",4,5)),1),0)</f>
        <v>0</v>
      </c>
      <c r="AA1536">
        <f t="shared" si="582"/>
        <v>0</v>
      </c>
      <c r="AB1536">
        <f t="shared" si="594"/>
        <v>0</v>
      </c>
      <c r="AC1536">
        <f>IF($B$15,_xlfn.IFNA(INDEX(תמותה!$A$1:$E$121,MATCH(U1536,תמותה!$A$1:A$121,0),IF($B$11="זכר",3,5)),1),0)</f>
        <v>0</v>
      </c>
      <c r="AD1536">
        <f t="shared" si="583"/>
        <v>0</v>
      </c>
      <c r="AE1536">
        <f t="shared" si="584"/>
        <v>0</v>
      </c>
      <c r="AF1536">
        <f t="shared" si="595"/>
        <v>0</v>
      </c>
      <c r="AG1536">
        <f t="shared" si="596"/>
        <v>0</v>
      </c>
      <c r="AH1536">
        <f t="shared" si="597"/>
        <v>0</v>
      </c>
      <c r="AI1536">
        <f t="shared" si="598"/>
        <v>0</v>
      </c>
      <c r="AJ1536">
        <f t="shared" si="599"/>
        <v>0</v>
      </c>
    </row>
    <row r="1537" spans="5:36" x14ac:dyDescent="0.2">
      <c r="E1537">
        <f t="shared" si="585"/>
        <v>0</v>
      </c>
      <c r="F1537">
        <f t="shared" si="575"/>
        <v>0</v>
      </c>
      <c r="G1537">
        <f t="shared" si="576"/>
        <v>0</v>
      </c>
      <c r="H1537">
        <f t="shared" si="577"/>
        <v>0</v>
      </c>
      <c r="I1537">
        <f t="shared" si="586"/>
        <v>0</v>
      </c>
      <c r="J1537">
        <f t="shared" si="587"/>
        <v>0</v>
      </c>
      <c r="K1537">
        <f t="shared" si="588"/>
        <v>0</v>
      </c>
      <c r="L1537">
        <f t="shared" si="589"/>
        <v>0</v>
      </c>
      <c r="M1537">
        <f t="shared" si="590"/>
        <v>0</v>
      </c>
      <c r="N1537">
        <f t="shared" si="591"/>
        <v>0</v>
      </c>
      <c r="O1537">
        <f>IF($B$14,_xlfn.IFNA(INDEX(תמותה!$A$1:$E$121,MATCH(F1537,תמותה!$A$1:A$121,0),IF($B$9="זכר",2,4)),1),0)</f>
        <v>0</v>
      </c>
      <c r="P1537">
        <f>IF($B$14,_xlfn.IFNA(INDEX('שיפור תמותה'!$A$1:$E$8743,MATCH(F1537&amp;G1537,'שיפור תמותה'!$C$1:$C$8743,0),IF($B$9="זכר",4,5)),1),0)</f>
        <v>0</v>
      </c>
      <c r="Q1537">
        <f>IF($B$14,_xlfn.IFNA(INDEX('שיפור תמותה'!$A$1:$E$8743,MATCH(F1537&amp;G1537-1,'שיפור תמותה'!$C$1:$C$8743,0),IF($B$9="זכר",4,5)),1),0)</f>
        <v>0</v>
      </c>
      <c r="R1537">
        <f t="shared" si="578"/>
        <v>0</v>
      </c>
      <c r="S1537">
        <f t="shared" si="579"/>
        <v>0</v>
      </c>
      <c r="T1537">
        <f t="shared" si="592"/>
        <v>0</v>
      </c>
      <c r="U1537">
        <f t="shared" si="580"/>
        <v>0</v>
      </c>
      <c r="V1537">
        <f t="shared" si="581"/>
        <v>0</v>
      </c>
      <c r="W1537">
        <f t="shared" si="593"/>
        <v>0</v>
      </c>
      <c r="X1537">
        <f>IF($B$15,_xlfn.IFNA(INDEX(תמותה!$A$1:$E$121,MATCH(U1537,תמותה!$A$1:A$121,0),IF($B$11="זכר",2,4)),1),0)</f>
        <v>0</v>
      </c>
      <c r="Y1537">
        <f>IF($B$15,_xlfn.IFNA(INDEX('שיפור תמותה'!$A$1:$E$8743,MATCH(U1537&amp;V1537,'שיפור תמותה'!$C$1:$C$8743,0),IF($B$11="זכר",4,5)),1),0)</f>
        <v>0</v>
      </c>
      <c r="Z1537">
        <f>IF($B$15,_xlfn.IFNA(INDEX('שיפור תמותה'!$A$1:$E$8743,MATCH(U1537&amp;V1537-1,'שיפור תמותה'!$C$1:$C$8743,0),IF($B$11="זכר",4,5)),1),0)</f>
        <v>0</v>
      </c>
      <c r="AA1537">
        <f t="shared" si="582"/>
        <v>0</v>
      </c>
      <c r="AB1537">
        <f t="shared" si="594"/>
        <v>0</v>
      </c>
      <c r="AC1537">
        <f>IF($B$15,_xlfn.IFNA(INDEX(תמותה!$A$1:$E$121,MATCH(U1537,תמותה!$A$1:A$121,0),IF($B$11="זכר",3,5)),1),0)</f>
        <v>0</v>
      </c>
      <c r="AD1537">
        <f t="shared" si="583"/>
        <v>0</v>
      </c>
      <c r="AE1537">
        <f t="shared" si="584"/>
        <v>0</v>
      </c>
      <c r="AF1537">
        <f t="shared" si="595"/>
        <v>0</v>
      </c>
      <c r="AG1537">
        <f t="shared" si="596"/>
        <v>0</v>
      </c>
      <c r="AH1537">
        <f t="shared" si="597"/>
        <v>0</v>
      </c>
      <c r="AI1537">
        <f t="shared" si="598"/>
        <v>0</v>
      </c>
      <c r="AJ1537">
        <f t="shared" si="599"/>
        <v>0</v>
      </c>
    </row>
    <row r="1538" spans="5:36" x14ac:dyDescent="0.2">
      <c r="E1538">
        <f t="shared" si="585"/>
        <v>0</v>
      </c>
      <c r="F1538">
        <f t="shared" si="575"/>
        <v>0</v>
      </c>
      <c r="G1538">
        <f t="shared" si="576"/>
        <v>0</v>
      </c>
      <c r="H1538">
        <f t="shared" si="577"/>
        <v>0</v>
      </c>
      <c r="I1538">
        <f t="shared" si="586"/>
        <v>0</v>
      </c>
      <c r="J1538">
        <f t="shared" si="587"/>
        <v>0</v>
      </c>
      <c r="K1538">
        <f t="shared" si="588"/>
        <v>0</v>
      </c>
      <c r="L1538">
        <f t="shared" si="589"/>
        <v>0</v>
      </c>
      <c r="M1538">
        <f t="shared" si="590"/>
        <v>0</v>
      </c>
      <c r="N1538">
        <f t="shared" si="591"/>
        <v>0</v>
      </c>
      <c r="O1538">
        <f>IF($B$14,_xlfn.IFNA(INDEX(תמותה!$A$1:$E$121,MATCH(F1538,תמותה!$A$1:A$121,0),IF($B$9="זכר",2,4)),1),0)</f>
        <v>0</v>
      </c>
      <c r="P1538">
        <f>IF($B$14,_xlfn.IFNA(INDEX('שיפור תמותה'!$A$1:$E$8743,MATCH(F1538&amp;G1538,'שיפור תמותה'!$C$1:$C$8743,0),IF($B$9="זכר",4,5)),1),0)</f>
        <v>0</v>
      </c>
      <c r="Q1538">
        <f>IF($B$14,_xlfn.IFNA(INDEX('שיפור תמותה'!$A$1:$E$8743,MATCH(F1538&amp;G1538-1,'שיפור תמותה'!$C$1:$C$8743,0),IF($B$9="זכר",4,5)),1),0)</f>
        <v>0</v>
      </c>
      <c r="R1538">
        <f t="shared" si="578"/>
        <v>0</v>
      </c>
      <c r="S1538">
        <f t="shared" si="579"/>
        <v>0</v>
      </c>
      <c r="T1538">
        <f t="shared" si="592"/>
        <v>0</v>
      </c>
      <c r="U1538">
        <f t="shared" si="580"/>
        <v>0</v>
      </c>
      <c r="V1538">
        <f t="shared" si="581"/>
        <v>0</v>
      </c>
      <c r="W1538">
        <f t="shared" si="593"/>
        <v>0</v>
      </c>
      <c r="X1538">
        <f>IF($B$15,_xlfn.IFNA(INDEX(תמותה!$A$1:$E$121,MATCH(U1538,תמותה!$A$1:A$121,0),IF($B$11="זכר",2,4)),1),0)</f>
        <v>0</v>
      </c>
      <c r="Y1538">
        <f>IF($B$15,_xlfn.IFNA(INDEX('שיפור תמותה'!$A$1:$E$8743,MATCH(U1538&amp;V1538,'שיפור תמותה'!$C$1:$C$8743,0),IF($B$11="זכר",4,5)),1),0)</f>
        <v>0</v>
      </c>
      <c r="Z1538">
        <f>IF($B$15,_xlfn.IFNA(INDEX('שיפור תמותה'!$A$1:$E$8743,MATCH(U1538&amp;V1538-1,'שיפור תמותה'!$C$1:$C$8743,0),IF($B$11="זכר",4,5)),1),0)</f>
        <v>0</v>
      </c>
      <c r="AA1538">
        <f t="shared" si="582"/>
        <v>0</v>
      </c>
      <c r="AB1538">
        <f t="shared" si="594"/>
        <v>0</v>
      </c>
      <c r="AC1538">
        <f>IF($B$15,_xlfn.IFNA(INDEX(תמותה!$A$1:$E$121,MATCH(U1538,תמותה!$A$1:A$121,0),IF($B$11="זכר",3,5)),1),0)</f>
        <v>0</v>
      </c>
      <c r="AD1538">
        <f t="shared" si="583"/>
        <v>0</v>
      </c>
      <c r="AE1538">
        <f t="shared" si="584"/>
        <v>0</v>
      </c>
      <c r="AF1538">
        <f t="shared" si="595"/>
        <v>0</v>
      </c>
      <c r="AG1538">
        <f t="shared" si="596"/>
        <v>0</v>
      </c>
      <c r="AH1538">
        <f t="shared" si="597"/>
        <v>0</v>
      </c>
      <c r="AI1538">
        <f t="shared" si="598"/>
        <v>0</v>
      </c>
      <c r="AJ1538">
        <f t="shared" si="599"/>
        <v>0</v>
      </c>
    </row>
    <row r="1539" spans="5:36" x14ac:dyDescent="0.2">
      <c r="E1539">
        <f t="shared" si="585"/>
        <v>0</v>
      </c>
      <c r="F1539">
        <f t="shared" ref="F1539:F1602" si="600">IF($B$14,ROUNDDOWN(E1539/12,0),0)</f>
        <v>0</v>
      </c>
      <c r="G1539">
        <f t="shared" ref="G1539:G1602" si="601">IF($B$14,ROUNDDOWN(($B$7+E1539)/12,0),0)</f>
        <v>0</v>
      </c>
      <c r="H1539">
        <f t="shared" ref="H1539:H1602" si="602">IF($B$14,(1+$B$2)^((E1539-$E$2+1)/12),0)</f>
        <v>0</v>
      </c>
      <c r="I1539">
        <f t="shared" si="586"/>
        <v>0</v>
      </c>
      <c r="J1539">
        <f t="shared" si="587"/>
        <v>0</v>
      </c>
      <c r="K1539">
        <f t="shared" si="588"/>
        <v>0</v>
      </c>
      <c r="L1539">
        <f t="shared" si="589"/>
        <v>0</v>
      </c>
      <c r="M1539">
        <f t="shared" si="590"/>
        <v>0</v>
      </c>
      <c r="N1539">
        <f t="shared" si="591"/>
        <v>0</v>
      </c>
      <c r="O1539">
        <f>IF($B$14,_xlfn.IFNA(INDEX(תמותה!$A$1:$E$121,MATCH(F1539,תמותה!$A$1:A$121,0),IF($B$9="זכר",2,4)),1),0)</f>
        <v>0</v>
      </c>
      <c r="P1539">
        <f>IF($B$14,_xlfn.IFNA(INDEX('שיפור תמותה'!$A$1:$E$8743,MATCH(F1539&amp;G1539,'שיפור תמותה'!$C$1:$C$8743,0),IF($B$9="זכר",4,5)),1),0)</f>
        <v>0</v>
      </c>
      <c r="Q1539">
        <f>IF($B$14,_xlfn.IFNA(INDEX('שיפור תמותה'!$A$1:$E$8743,MATCH(F1539&amp;G1539-1,'שיפור תמותה'!$C$1:$C$8743,0),IF($B$9="זכר",4,5)),1),0)</f>
        <v>0</v>
      </c>
      <c r="R1539">
        <f t="shared" ref="R1539:R1602" si="603">IF($B$14,AVERAGE(P1539:Q1539),0)</f>
        <v>0</v>
      </c>
      <c r="S1539">
        <f t="shared" ref="S1539:S1602" si="604">IF($B$14,IF(E1539&lt;$B$12,(1-(1-O1539)^(1/12))*R1539,1),0)</f>
        <v>0</v>
      </c>
      <c r="T1539">
        <f t="shared" si="592"/>
        <v>0</v>
      </c>
      <c r="U1539">
        <f t="shared" ref="U1539:U1602" si="605">IF($B$15,ROUNDDOWN(T1539/12,0),0)</f>
        <v>0</v>
      </c>
      <c r="V1539">
        <f t="shared" ref="V1539:V1602" si="606">IF($B$15,ROUNDDOWN(($B$8+T1539)/12,0),0)</f>
        <v>0</v>
      </c>
      <c r="W1539">
        <f t="shared" si="593"/>
        <v>0</v>
      </c>
      <c r="X1539">
        <f>IF($B$15,_xlfn.IFNA(INDEX(תמותה!$A$1:$E$121,MATCH(U1539,תמותה!$A$1:A$121,0),IF($B$11="זכר",2,4)),1),0)</f>
        <v>0</v>
      </c>
      <c r="Y1539">
        <f>IF($B$15,_xlfn.IFNA(INDEX('שיפור תמותה'!$A$1:$E$8743,MATCH(U1539&amp;V1539,'שיפור תמותה'!$C$1:$C$8743,0),IF($B$11="זכר",4,5)),1),0)</f>
        <v>0</v>
      </c>
      <c r="Z1539">
        <f>IF($B$15,_xlfn.IFNA(INDEX('שיפור תמותה'!$A$1:$E$8743,MATCH(U1539&amp;V1539-1,'שיפור תמותה'!$C$1:$C$8743,0),IF($B$11="זכר",4,5)),1),0)</f>
        <v>0</v>
      </c>
      <c r="AA1539">
        <f t="shared" ref="AA1539:AA1602" si="607">IF($B$15,AVERAGE(Y1539:Z1539),0)</f>
        <v>0</v>
      </c>
      <c r="AB1539">
        <f t="shared" si="594"/>
        <v>0</v>
      </c>
      <c r="AC1539">
        <f>IF($B$15,_xlfn.IFNA(INDEX(תמותה!$A$1:$E$121,MATCH(U1539,תמותה!$A$1:A$121,0),IF($B$11="זכר",3,5)),1),0)</f>
        <v>0</v>
      </c>
      <c r="AD1539">
        <f t="shared" ref="AD1539:AD1602" si="608">IF($B$15,IF(T1539&lt;$B$12,(1-(1-X1539)^(1/12))*AA1539,1),0)</f>
        <v>0</v>
      </c>
      <c r="AE1539">
        <f t="shared" ref="AE1539:AE1602" si="609">IF($B$15,IF(T1539&lt;$B$12,(1-(1-AC1539)^(1/12))*AA1539,1),0)</f>
        <v>0</v>
      </c>
      <c r="AF1539">
        <f t="shared" si="595"/>
        <v>0</v>
      </c>
      <c r="AG1539">
        <f t="shared" si="596"/>
        <v>0</v>
      </c>
      <c r="AH1539">
        <f t="shared" si="597"/>
        <v>0</v>
      </c>
      <c r="AI1539">
        <f t="shared" si="598"/>
        <v>0</v>
      </c>
      <c r="AJ1539">
        <f t="shared" si="599"/>
        <v>0</v>
      </c>
    </row>
    <row r="1540" spans="5:36" x14ac:dyDescent="0.2">
      <c r="E1540">
        <f t="shared" ref="E1540:E1603" si="610">IF($B$14,E1539+1,0)</f>
        <v>0</v>
      </c>
      <c r="F1540">
        <f t="shared" si="600"/>
        <v>0</v>
      </c>
      <c r="G1540">
        <f t="shared" si="601"/>
        <v>0</v>
      </c>
      <c r="H1540">
        <f t="shared" si="602"/>
        <v>0</v>
      </c>
      <c r="I1540">
        <f t="shared" ref="I1540:I1603" si="611">IF($B$14,IF(E1540&lt;=$B$3,IF(AND((E1540-$E$2)&lt;0,E1540&lt;$B$4),I1539+1/H1540,I1539+N1539/H1540)),0)</f>
        <v>0</v>
      </c>
      <c r="J1540">
        <f t="shared" ref="J1540:J1603" si="612">IF($B$14,IF(E1540&lt;=$B$3,IF(AND((E1540-$E$2)&lt;60,E1540&lt;$B$4),J1539+1/H1540,J1539+N1539/H1540)),0)</f>
        <v>0</v>
      </c>
      <c r="K1540">
        <f t="shared" ref="K1540:K1603" si="613">IF($B$14,IF(E1540&lt;=$B$3,IF(AND((E1540-$E$2)&lt;120,E1540&lt;$B$4),K1539+1/H1540,K1539+N1539/H1540)),0)</f>
        <v>0</v>
      </c>
      <c r="L1540">
        <f t="shared" ref="L1540:L1603" si="614">IF($B$14,IF(E1540&lt;=$B$3,IF(AND((E1540-$E$2)&lt;180,E1540&lt;$B$4),L1539+1/H1540,L1539+N1539/H1540)),0)</f>
        <v>0</v>
      </c>
      <c r="M1540">
        <f t="shared" ref="M1540:M1603" si="615">IF($B$14,IF(E1540&lt;=$B$3,IF(AND((E1540-$E$2)&lt;240,E1540&lt;$B$4),M1539+1/H1540,M1539+N1539/H1540)),0)</f>
        <v>0</v>
      </c>
      <c r="N1540">
        <f t="shared" ref="N1540:N1603" si="616">IF($B$14,N1539*(1-S1540),0)</f>
        <v>0</v>
      </c>
      <c r="O1540">
        <f>IF($B$14,_xlfn.IFNA(INDEX(תמותה!$A$1:$E$121,MATCH(F1540,תמותה!$A$1:A$121,0),IF($B$9="זכר",2,4)),1),0)</f>
        <v>0</v>
      </c>
      <c r="P1540">
        <f>IF($B$14,_xlfn.IFNA(INDEX('שיפור תמותה'!$A$1:$E$8743,MATCH(F1540&amp;G1540,'שיפור תמותה'!$C$1:$C$8743,0),IF($B$9="זכר",4,5)),1),0)</f>
        <v>0</v>
      </c>
      <c r="Q1540">
        <f>IF($B$14,_xlfn.IFNA(INDEX('שיפור תמותה'!$A$1:$E$8743,MATCH(F1540&amp;G1540-1,'שיפור תמותה'!$C$1:$C$8743,0),IF($B$9="זכר",4,5)),1),0)</f>
        <v>0</v>
      </c>
      <c r="R1540">
        <f t="shared" si="603"/>
        <v>0</v>
      </c>
      <c r="S1540">
        <f t="shared" si="604"/>
        <v>0</v>
      </c>
      <c r="T1540">
        <f t="shared" ref="T1540:T1603" si="617">IF($B$15,T1539+1,0)</f>
        <v>0</v>
      </c>
      <c r="U1540">
        <f t="shared" si="605"/>
        <v>0</v>
      </c>
      <c r="V1540">
        <f t="shared" si="606"/>
        <v>0</v>
      </c>
      <c r="W1540">
        <f t="shared" ref="W1540:W1603" si="618">IF($B$15,W1539*(1-AD1540),0)</f>
        <v>0</v>
      </c>
      <c r="X1540">
        <f>IF($B$15,_xlfn.IFNA(INDEX(תמותה!$A$1:$E$121,MATCH(U1540,תמותה!$A$1:A$121,0),IF($B$11="זכר",2,4)),1),0)</f>
        <v>0</v>
      </c>
      <c r="Y1540">
        <f>IF($B$15,_xlfn.IFNA(INDEX('שיפור תמותה'!$A$1:$E$8743,MATCH(U1540&amp;V1540,'שיפור תמותה'!$C$1:$C$8743,0),IF($B$11="זכר",4,5)),1),0)</f>
        <v>0</v>
      </c>
      <c r="Z1540">
        <f>IF($B$15,_xlfn.IFNA(INDEX('שיפור תמותה'!$A$1:$E$8743,MATCH(U1540&amp;V1540-1,'שיפור תמותה'!$C$1:$C$8743,0),IF($B$11="זכר",4,5)),1),0)</f>
        <v>0</v>
      </c>
      <c r="AA1540">
        <f t="shared" si="607"/>
        <v>0</v>
      </c>
      <c r="AB1540">
        <f t="shared" ref="AB1540:AB1603" si="619">IF($B$15,AB1539*(1-AE1540)+S1540*W1540*N1539,0)</f>
        <v>0</v>
      </c>
      <c r="AC1540">
        <f>IF($B$15,_xlfn.IFNA(INDEX(תמותה!$A$1:$E$121,MATCH(U1540,תמותה!$A$1:A$121,0),IF($B$11="זכר",3,5)),1),0)</f>
        <v>0</v>
      </c>
      <c r="AD1540">
        <f t="shared" si="608"/>
        <v>0</v>
      </c>
      <c r="AE1540">
        <f t="shared" si="609"/>
        <v>0</v>
      </c>
      <c r="AF1540">
        <f t="shared" ref="AF1540:AF1603" si="620">IF($B$15,IF(E1540&lt;=$B$3,IF(AND((E1540-$E$2)&lt;0,E1540&lt;$B$4),AF1539+0/H1540,AF1539+AB1539/H1540)),0)</f>
        <v>0</v>
      </c>
      <c r="AG1540">
        <f t="shared" ref="AG1540:AG1603" si="621">IF($B$15,IF(E1540&lt;=$B$3,IF(AND((E1540-$E$2)&lt;60,E1540&lt;$B$4),AG1539+0/H1540,AG1539+AB1539/H1540)),0)</f>
        <v>0</v>
      </c>
      <c r="AH1540">
        <f t="shared" ref="AH1540:AH1603" si="622">IF($B$15,IF(E1540&lt;=$B$3,IF(AND((E1540-$E$2)&lt;120,E1540&lt;$B$4),AH1539+0/H1540,AH1539+AB1539/H1540)),0)</f>
        <v>0</v>
      </c>
      <c r="AI1540">
        <f t="shared" ref="AI1540:AI1603" si="623">IF($B$15,IF(E1540&lt;=$B$3,IF(AND((E1540-$E$2)&lt;180,E1540&lt;$B$4),AI1539+0/H1540,AI1539+AB1539/H1540)),0)</f>
        <v>0</v>
      </c>
      <c r="AJ1540">
        <f t="shared" ref="AJ1540:AJ1603" si="624">IF($B$15,IF(E1540&lt;=$B$3,IF(AND((E1540-$E$2)&lt;240,E1540&lt;$B$4),AJ1539+0/H1540,AJ1539+AB1539/H1540)),0)</f>
        <v>0</v>
      </c>
    </row>
    <row r="1541" spans="5:36" x14ac:dyDescent="0.2">
      <c r="E1541">
        <f t="shared" si="610"/>
        <v>0</v>
      </c>
      <c r="F1541">
        <f t="shared" si="600"/>
        <v>0</v>
      </c>
      <c r="G1541">
        <f t="shared" si="601"/>
        <v>0</v>
      </c>
      <c r="H1541">
        <f t="shared" si="602"/>
        <v>0</v>
      </c>
      <c r="I1541">
        <f t="shared" si="611"/>
        <v>0</v>
      </c>
      <c r="J1541">
        <f t="shared" si="612"/>
        <v>0</v>
      </c>
      <c r="K1541">
        <f t="shared" si="613"/>
        <v>0</v>
      </c>
      <c r="L1541">
        <f t="shared" si="614"/>
        <v>0</v>
      </c>
      <c r="M1541">
        <f t="shared" si="615"/>
        <v>0</v>
      </c>
      <c r="N1541">
        <f t="shared" si="616"/>
        <v>0</v>
      </c>
      <c r="O1541">
        <f>IF($B$14,_xlfn.IFNA(INDEX(תמותה!$A$1:$E$121,MATCH(F1541,תמותה!$A$1:A$121,0),IF($B$9="זכר",2,4)),1),0)</f>
        <v>0</v>
      </c>
      <c r="P1541">
        <f>IF($B$14,_xlfn.IFNA(INDEX('שיפור תמותה'!$A$1:$E$8743,MATCH(F1541&amp;G1541,'שיפור תמותה'!$C$1:$C$8743,0),IF($B$9="זכר",4,5)),1),0)</f>
        <v>0</v>
      </c>
      <c r="Q1541">
        <f>IF($B$14,_xlfn.IFNA(INDEX('שיפור תמותה'!$A$1:$E$8743,MATCH(F1541&amp;G1541-1,'שיפור תמותה'!$C$1:$C$8743,0),IF($B$9="זכר",4,5)),1),0)</f>
        <v>0</v>
      </c>
      <c r="R1541">
        <f t="shared" si="603"/>
        <v>0</v>
      </c>
      <c r="S1541">
        <f t="shared" si="604"/>
        <v>0</v>
      </c>
      <c r="T1541">
        <f t="shared" si="617"/>
        <v>0</v>
      </c>
      <c r="U1541">
        <f t="shared" si="605"/>
        <v>0</v>
      </c>
      <c r="V1541">
        <f t="shared" si="606"/>
        <v>0</v>
      </c>
      <c r="W1541">
        <f t="shared" si="618"/>
        <v>0</v>
      </c>
      <c r="X1541">
        <f>IF($B$15,_xlfn.IFNA(INDEX(תמותה!$A$1:$E$121,MATCH(U1541,תמותה!$A$1:A$121,0),IF($B$11="זכר",2,4)),1),0)</f>
        <v>0</v>
      </c>
      <c r="Y1541">
        <f>IF($B$15,_xlfn.IFNA(INDEX('שיפור תמותה'!$A$1:$E$8743,MATCH(U1541&amp;V1541,'שיפור תמותה'!$C$1:$C$8743,0),IF($B$11="זכר",4,5)),1),0)</f>
        <v>0</v>
      </c>
      <c r="Z1541">
        <f>IF($B$15,_xlfn.IFNA(INDEX('שיפור תמותה'!$A$1:$E$8743,MATCH(U1541&amp;V1541-1,'שיפור תמותה'!$C$1:$C$8743,0),IF($B$11="זכר",4,5)),1),0)</f>
        <v>0</v>
      </c>
      <c r="AA1541">
        <f t="shared" si="607"/>
        <v>0</v>
      </c>
      <c r="AB1541">
        <f t="shared" si="619"/>
        <v>0</v>
      </c>
      <c r="AC1541">
        <f>IF($B$15,_xlfn.IFNA(INDEX(תמותה!$A$1:$E$121,MATCH(U1541,תמותה!$A$1:A$121,0),IF($B$11="זכר",3,5)),1),0)</f>
        <v>0</v>
      </c>
      <c r="AD1541">
        <f t="shared" si="608"/>
        <v>0</v>
      </c>
      <c r="AE1541">
        <f t="shared" si="609"/>
        <v>0</v>
      </c>
      <c r="AF1541">
        <f t="shared" si="620"/>
        <v>0</v>
      </c>
      <c r="AG1541">
        <f t="shared" si="621"/>
        <v>0</v>
      </c>
      <c r="AH1541">
        <f t="shared" si="622"/>
        <v>0</v>
      </c>
      <c r="AI1541">
        <f t="shared" si="623"/>
        <v>0</v>
      </c>
      <c r="AJ1541">
        <f t="shared" si="624"/>
        <v>0</v>
      </c>
    </row>
    <row r="1542" spans="5:36" x14ac:dyDescent="0.2">
      <c r="E1542">
        <f t="shared" si="610"/>
        <v>0</v>
      </c>
      <c r="F1542">
        <f t="shared" si="600"/>
        <v>0</v>
      </c>
      <c r="G1542">
        <f t="shared" si="601"/>
        <v>0</v>
      </c>
      <c r="H1542">
        <f t="shared" si="602"/>
        <v>0</v>
      </c>
      <c r="I1542">
        <f t="shared" si="611"/>
        <v>0</v>
      </c>
      <c r="J1542">
        <f t="shared" si="612"/>
        <v>0</v>
      </c>
      <c r="K1542">
        <f t="shared" si="613"/>
        <v>0</v>
      </c>
      <c r="L1542">
        <f t="shared" si="614"/>
        <v>0</v>
      </c>
      <c r="M1542">
        <f t="shared" si="615"/>
        <v>0</v>
      </c>
      <c r="N1542">
        <f t="shared" si="616"/>
        <v>0</v>
      </c>
      <c r="O1542">
        <f>IF($B$14,_xlfn.IFNA(INDEX(תמותה!$A$1:$E$121,MATCH(F1542,תמותה!$A$1:A$121,0),IF($B$9="זכר",2,4)),1),0)</f>
        <v>0</v>
      </c>
      <c r="P1542">
        <f>IF($B$14,_xlfn.IFNA(INDEX('שיפור תמותה'!$A$1:$E$8743,MATCH(F1542&amp;G1542,'שיפור תמותה'!$C$1:$C$8743,0),IF($B$9="זכר",4,5)),1),0)</f>
        <v>0</v>
      </c>
      <c r="Q1542">
        <f>IF($B$14,_xlfn.IFNA(INDEX('שיפור תמותה'!$A$1:$E$8743,MATCH(F1542&amp;G1542-1,'שיפור תמותה'!$C$1:$C$8743,0),IF($B$9="זכר",4,5)),1),0)</f>
        <v>0</v>
      </c>
      <c r="R1542">
        <f t="shared" si="603"/>
        <v>0</v>
      </c>
      <c r="S1542">
        <f t="shared" si="604"/>
        <v>0</v>
      </c>
      <c r="T1542">
        <f t="shared" si="617"/>
        <v>0</v>
      </c>
      <c r="U1542">
        <f t="shared" si="605"/>
        <v>0</v>
      </c>
      <c r="V1542">
        <f t="shared" si="606"/>
        <v>0</v>
      </c>
      <c r="W1542">
        <f t="shared" si="618"/>
        <v>0</v>
      </c>
      <c r="X1542">
        <f>IF($B$15,_xlfn.IFNA(INDEX(תמותה!$A$1:$E$121,MATCH(U1542,תמותה!$A$1:A$121,0),IF($B$11="זכר",2,4)),1),0)</f>
        <v>0</v>
      </c>
      <c r="Y1542">
        <f>IF($B$15,_xlfn.IFNA(INDEX('שיפור תמותה'!$A$1:$E$8743,MATCH(U1542&amp;V1542,'שיפור תמותה'!$C$1:$C$8743,0),IF($B$11="זכר",4,5)),1),0)</f>
        <v>0</v>
      </c>
      <c r="Z1542">
        <f>IF($B$15,_xlfn.IFNA(INDEX('שיפור תמותה'!$A$1:$E$8743,MATCH(U1542&amp;V1542-1,'שיפור תמותה'!$C$1:$C$8743,0),IF($B$11="זכר",4,5)),1),0)</f>
        <v>0</v>
      </c>
      <c r="AA1542">
        <f t="shared" si="607"/>
        <v>0</v>
      </c>
      <c r="AB1542">
        <f t="shared" si="619"/>
        <v>0</v>
      </c>
      <c r="AC1542">
        <f>IF($B$15,_xlfn.IFNA(INDEX(תמותה!$A$1:$E$121,MATCH(U1542,תמותה!$A$1:A$121,0),IF($B$11="זכר",3,5)),1),0)</f>
        <v>0</v>
      </c>
      <c r="AD1542">
        <f t="shared" si="608"/>
        <v>0</v>
      </c>
      <c r="AE1542">
        <f t="shared" si="609"/>
        <v>0</v>
      </c>
      <c r="AF1542">
        <f t="shared" si="620"/>
        <v>0</v>
      </c>
      <c r="AG1542">
        <f t="shared" si="621"/>
        <v>0</v>
      </c>
      <c r="AH1542">
        <f t="shared" si="622"/>
        <v>0</v>
      </c>
      <c r="AI1542">
        <f t="shared" si="623"/>
        <v>0</v>
      </c>
      <c r="AJ1542">
        <f t="shared" si="624"/>
        <v>0</v>
      </c>
    </row>
    <row r="1543" spans="5:36" x14ac:dyDescent="0.2">
      <c r="E1543">
        <f t="shared" si="610"/>
        <v>0</v>
      </c>
      <c r="F1543">
        <f t="shared" si="600"/>
        <v>0</v>
      </c>
      <c r="G1543">
        <f t="shared" si="601"/>
        <v>0</v>
      </c>
      <c r="H1543">
        <f t="shared" si="602"/>
        <v>0</v>
      </c>
      <c r="I1543">
        <f t="shared" si="611"/>
        <v>0</v>
      </c>
      <c r="J1543">
        <f t="shared" si="612"/>
        <v>0</v>
      </c>
      <c r="K1543">
        <f t="shared" si="613"/>
        <v>0</v>
      </c>
      <c r="L1543">
        <f t="shared" si="614"/>
        <v>0</v>
      </c>
      <c r="M1543">
        <f t="shared" si="615"/>
        <v>0</v>
      </c>
      <c r="N1543">
        <f t="shared" si="616"/>
        <v>0</v>
      </c>
      <c r="O1543">
        <f>IF($B$14,_xlfn.IFNA(INDEX(תמותה!$A$1:$E$121,MATCH(F1543,תמותה!$A$1:A$121,0),IF($B$9="זכר",2,4)),1),0)</f>
        <v>0</v>
      </c>
      <c r="P1543">
        <f>IF($B$14,_xlfn.IFNA(INDEX('שיפור תמותה'!$A$1:$E$8743,MATCH(F1543&amp;G1543,'שיפור תמותה'!$C$1:$C$8743,0),IF($B$9="זכר",4,5)),1),0)</f>
        <v>0</v>
      </c>
      <c r="Q1543">
        <f>IF($B$14,_xlfn.IFNA(INDEX('שיפור תמותה'!$A$1:$E$8743,MATCH(F1543&amp;G1543-1,'שיפור תמותה'!$C$1:$C$8743,0),IF($B$9="זכר",4,5)),1),0)</f>
        <v>0</v>
      </c>
      <c r="R1543">
        <f t="shared" si="603"/>
        <v>0</v>
      </c>
      <c r="S1543">
        <f t="shared" si="604"/>
        <v>0</v>
      </c>
      <c r="T1543">
        <f t="shared" si="617"/>
        <v>0</v>
      </c>
      <c r="U1543">
        <f t="shared" si="605"/>
        <v>0</v>
      </c>
      <c r="V1543">
        <f t="shared" si="606"/>
        <v>0</v>
      </c>
      <c r="W1543">
        <f t="shared" si="618"/>
        <v>0</v>
      </c>
      <c r="X1543">
        <f>IF($B$15,_xlfn.IFNA(INDEX(תמותה!$A$1:$E$121,MATCH(U1543,תמותה!$A$1:A$121,0),IF($B$11="זכר",2,4)),1),0)</f>
        <v>0</v>
      </c>
      <c r="Y1543">
        <f>IF($B$15,_xlfn.IFNA(INDEX('שיפור תמותה'!$A$1:$E$8743,MATCH(U1543&amp;V1543,'שיפור תמותה'!$C$1:$C$8743,0),IF($B$11="זכר",4,5)),1),0)</f>
        <v>0</v>
      </c>
      <c r="Z1543">
        <f>IF($B$15,_xlfn.IFNA(INDEX('שיפור תמותה'!$A$1:$E$8743,MATCH(U1543&amp;V1543-1,'שיפור תמותה'!$C$1:$C$8743,0),IF($B$11="זכר",4,5)),1),0)</f>
        <v>0</v>
      </c>
      <c r="AA1543">
        <f t="shared" si="607"/>
        <v>0</v>
      </c>
      <c r="AB1543">
        <f t="shared" si="619"/>
        <v>0</v>
      </c>
      <c r="AC1543">
        <f>IF($B$15,_xlfn.IFNA(INDEX(תמותה!$A$1:$E$121,MATCH(U1543,תמותה!$A$1:A$121,0),IF($B$11="זכר",3,5)),1),0)</f>
        <v>0</v>
      </c>
      <c r="AD1543">
        <f t="shared" si="608"/>
        <v>0</v>
      </c>
      <c r="AE1543">
        <f t="shared" si="609"/>
        <v>0</v>
      </c>
      <c r="AF1543">
        <f t="shared" si="620"/>
        <v>0</v>
      </c>
      <c r="AG1543">
        <f t="shared" si="621"/>
        <v>0</v>
      </c>
      <c r="AH1543">
        <f t="shared" si="622"/>
        <v>0</v>
      </c>
      <c r="AI1543">
        <f t="shared" si="623"/>
        <v>0</v>
      </c>
      <c r="AJ1543">
        <f t="shared" si="624"/>
        <v>0</v>
      </c>
    </row>
    <row r="1544" spans="5:36" x14ac:dyDescent="0.2">
      <c r="E1544">
        <f t="shared" si="610"/>
        <v>0</v>
      </c>
      <c r="F1544">
        <f t="shared" si="600"/>
        <v>0</v>
      </c>
      <c r="G1544">
        <f t="shared" si="601"/>
        <v>0</v>
      </c>
      <c r="H1544">
        <f t="shared" si="602"/>
        <v>0</v>
      </c>
      <c r="I1544">
        <f t="shared" si="611"/>
        <v>0</v>
      </c>
      <c r="J1544">
        <f t="shared" si="612"/>
        <v>0</v>
      </c>
      <c r="K1544">
        <f t="shared" si="613"/>
        <v>0</v>
      </c>
      <c r="L1544">
        <f t="shared" si="614"/>
        <v>0</v>
      </c>
      <c r="M1544">
        <f t="shared" si="615"/>
        <v>0</v>
      </c>
      <c r="N1544">
        <f t="shared" si="616"/>
        <v>0</v>
      </c>
      <c r="O1544">
        <f>IF($B$14,_xlfn.IFNA(INDEX(תמותה!$A$1:$E$121,MATCH(F1544,תמותה!$A$1:A$121,0),IF($B$9="זכר",2,4)),1),0)</f>
        <v>0</v>
      </c>
      <c r="P1544">
        <f>IF($B$14,_xlfn.IFNA(INDEX('שיפור תמותה'!$A$1:$E$8743,MATCH(F1544&amp;G1544,'שיפור תמותה'!$C$1:$C$8743,0),IF($B$9="זכר",4,5)),1),0)</f>
        <v>0</v>
      </c>
      <c r="Q1544">
        <f>IF($B$14,_xlfn.IFNA(INDEX('שיפור תמותה'!$A$1:$E$8743,MATCH(F1544&amp;G1544-1,'שיפור תמותה'!$C$1:$C$8743,0),IF($B$9="זכר",4,5)),1),0)</f>
        <v>0</v>
      </c>
      <c r="R1544">
        <f t="shared" si="603"/>
        <v>0</v>
      </c>
      <c r="S1544">
        <f t="shared" si="604"/>
        <v>0</v>
      </c>
      <c r="T1544">
        <f t="shared" si="617"/>
        <v>0</v>
      </c>
      <c r="U1544">
        <f t="shared" si="605"/>
        <v>0</v>
      </c>
      <c r="V1544">
        <f t="shared" si="606"/>
        <v>0</v>
      </c>
      <c r="W1544">
        <f t="shared" si="618"/>
        <v>0</v>
      </c>
      <c r="X1544">
        <f>IF($B$15,_xlfn.IFNA(INDEX(תמותה!$A$1:$E$121,MATCH(U1544,תמותה!$A$1:A$121,0),IF($B$11="זכר",2,4)),1),0)</f>
        <v>0</v>
      </c>
      <c r="Y1544">
        <f>IF($B$15,_xlfn.IFNA(INDEX('שיפור תמותה'!$A$1:$E$8743,MATCH(U1544&amp;V1544,'שיפור תמותה'!$C$1:$C$8743,0),IF($B$11="זכר",4,5)),1),0)</f>
        <v>0</v>
      </c>
      <c r="Z1544">
        <f>IF($B$15,_xlfn.IFNA(INDEX('שיפור תמותה'!$A$1:$E$8743,MATCH(U1544&amp;V1544-1,'שיפור תמותה'!$C$1:$C$8743,0),IF($B$11="זכר",4,5)),1),0)</f>
        <v>0</v>
      </c>
      <c r="AA1544">
        <f t="shared" si="607"/>
        <v>0</v>
      </c>
      <c r="AB1544">
        <f t="shared" si="619"/>
        <v>0</v>
      </c>
      <c r="AC1544">
        <f>IF($B$15,_xlfn.IFNA(INDEX(תמותה!$A$1:$E$121,MATCH(U1544,תמותה!$A$1:A$121,0),IF($B$11="זכר",3,5)),1),0)</f>
        <v>0</v>
      </c>
      <c r="AD1544">
        <f t="shared" si="608"/>
        <v>0</v>
      </c>
      <c r="AE1544">
        <f t="shared" si="609"/>
        <v>0</v>
      </c>
      <c r="AF1544">
        <f t="shared" si="620"/>
        <v>0</v>
      </c>
      <c r="AG1544">
        <f t="shared" si="621"/>
        <v>0</v>
      </c>
      <c r="AH1544">
        <f t="shared" si="622"/>
        <v>0</v>
      </c>
      <c r="AI1544">
        <f t="shared" si="623"/>
        <v>0</v>
      </c>
      <c r="AJ1544">
        <f t="shared" si="624"/>
        <v>0</v>
      </c>
    </row>
    <row r="1545" spans="5:36" x14ac:dyDescent="0.2">
      <c r="E1545">
        <f t="shared" si="610"/>
        <v>0</v>
      </c>
      <c r="F1545">
        <f t="shared" si="600"/>
        <v>0</v>
      </c>
      <c r="G1545">
        <f t="shared" si="601"/>
        <v>0</v>
      </c>
      <c r="H1545">
        <f t="shared" si="602"/>
        <v>0</v>
      </c>
      <c r="I1545">
        <f t="shared" si="611"/>
        <v>0</v>
      </c>
      <c r="J1545">
        <f t="shared" si="612"/>
        <v>0</v>
      </c>
      <c r="K1545">
        <f t="shared" si="613"/>
        <v>0</v>
      </c>
      <c r="L1545">
        <f t="shared" si="614"/>
        <v>0</v>
      </c>
      <c r="M1545">
        <f t="shared" si="615"/>
        <v>0</v>
      </c>
      <c r="N1545">
        <f t="shared" si="616"/>
        <v>0</v>
      </c>
      <c r="O1545">
        <f>IF($B$14,_xlfn.IFNA(INDEX(תמותה!$A$1:$E$121,MATCH(F1545,תמותה!$A$1:A$121,0),IF($B$9="זכר",2,4)),1),0)</f>
        <v>0</v>
      </c>
      <c r="P1545">
        <f>IF($B$14,_xlfn.IFNA(INDEX('שיפור תמותה'!$A$1:$E$8743,MATCH(F1545&amp;G1545,'שיפור תמותה'!$C$1:$C$8743,0),IF($B$9="זכר",4,5)),1),0)</f>
        <v>0</v>
      </c>
      <c r="Q1545">
        <f>IF($B$14,_xlfn.IFNA(INDEX('שיפור תמותה'!$A$1:$E$8743,MATCH(F1545&amp;G1545-1,'שיפור תמותה'!$C$1:$C$8743,0),IF($B$9="זכר",4,5)),1),0)</f>
        <v>0</v>
      </c>
      <c r="R1545">
        <f t="shared" si="603"/>
        <v>0</v>
      </c>
      <c r="S1545">
        <f t="shared" si="604"/>
        <v>0</v>
      </c>
      <c r="T1545">
        <f t="shared" si="617"/>
        <v>0</v>
      </c>
      <c r="U1545">
        <f t="shared" si="605"/>
        <v>0</v>
      </c>
      <c r="V1545">
        <f t="shared" si="606"/>
        <v>0</v>
      </c>
      <c r="W1545">
        <f t="shared" si="618"/>
        <v>0</v>
      </c>
      <c r="X1545">
        <f>IF($B$15,_xlfn.IFNA(INDEX(תמותה!$A$1:$E$121,MATCH(U1545,תמותה!$A$1:A$121,0),IF($B$11="זכר",2,4)),1),0)</f>
        <v>0</v>
      </c>
      <c r="Y1545">
        <f>IF($B$15,_xlfn.IFNA(INDEX('שיפור תמותה'!$A$1:$E$8743,MATCH(U1545&amp;V1545,'שיפור תמותה'!$C$1:$C$8743,0),IF($B$11="זכר",4,5)),1),0)</f>
        <v>0</v>
      </c>
      <c r="Z1545">
        <f>IF($B$15,_xlfn.IFNA(INDEX('שיפור תמותה'!$A$1:$E$8743,MATCH(U1545&amp;V1545-1,'שיפור תמותה'!$C$1:$C$8743,0),IF($B$11="זכר",4,5)),1),0)</f>
        <v>0</v>
      </c>
      <c r="AA1545">
        <f t="shared" si="607"/>
        <v>0</v>
      </c>
      <c r="AB1545">
        <f t="shared" si="619"/>
        <v>0</v>
      </c>
      <c r="AC1545">
        <f>IF($B$15,_xlfn.IFNA(INDEX(תמותה!$A$1:$E$121,MATCH(U1545,תמותה!$A$1:A$121,0),IF($B$11="זכר",3,5)),1),0)</f>
        <v>0</v>
      </c>
      <c r="AD1545">
        <f t="shared" si="608"/>
        <v>0</v>
      </c>
      <c r="AE1545">
        <f t="shared" si="609"/>
        <v>0</v>
      </c>
      <c r="AF1545">
        <f t="shared" si="620"/>
        <v>0</v>
      </c>
      <c r="AG1545">
        <f t="shared" si="621"/>
        <v>0</v>
      </c>
      <c r="AH1545">
        <f t="shared" si="622"/>
        <v>0</v>
      </c>
      <c r="AI1545">
        <f t="shared" si="623"/>
        <v>0</v>
      </c>
      <c r="AJ1545">
        <f t="shared" si="624"/>
        <v>0</v>
      </c>
    </row>
    <row r="1546" spans="5:36" x14ac:dyDescent="0.2">
      <c r="E1546">
        <f t="shared" si="610"/>
        <v>0</v>
      </c>
      <c r="F1546">
        <f t="shared" si="600"/>
        <v>0</v>
      </c>
      <c r="G1546">
        <f t="shared" si="601"/>
        <v>0</v>
      </c>
      <c r="H1546">
        <f t="shared" si="602"/>
        <v>0</v>
      </c>
      <c r="I1546">
        <f t="shared" si="611"/>
        <v>0</v>
      </c>
      <c r="J1546">
        <f t="shared" si="612"/>
        <v>0</v>
      </c>
      <c r="K1546">
        <f t="shared" si="613"/>
        <v>0</v>
      </c>
      <c r="L1546">
        <f t="shared" si="614"/>
        <v>0</v>
      </c>
      <c r="M1546">
        <f t="shared" si="615"/>
        <v>0</v>
      </c>
      <c r="N1546">
        <f t="shared" si="616"/>
        <v>0</v>
      </c>
      <c r="O1546">
        <f>IF($B$14,_xlfn.IFNA(INDEX(תמותה!$A$1:$E$121,MATCH(F1546,תמותה!$A$1:A$121,0),IF($B$9="זכר",2,4)),1),0)</f>
        <v>0</v>
      </c>
      <c r="P1546">
        <f>IF($B$14,_xlfn.IFNA(INDEX('שיפור תמותה'!$A$1:$E$8743,MATCH(F1546&amp;G1546,'שיפור תמותה'!$C$1:$C$8743,0),IF($B$9="זכר",4,5)),1),0)</f>
        <v>0</v>
      </c>
      <c r="Q1546">
        <f>IF($B$14,_xlfn.IFNA(INDEX('שיפור תמותה'!$A$1:$E$8743,MATCH(F1546&amp;G1546-1,'שיפור תמותה'!$C$1:$C$8743,0),IF($B$9="זכר",4,5)),1),0)</f>
        <v>0</v>
      </c>
      <c r="R1546">
        <f t="shared" si="603"/>
        <v>0</v>
      </c>
      <c r="S1546">
        <f t="shared" si="604"/>
        <v>0</v>
      </c>
      <c r="T1546">
        <f t="shared" si="617"/>
        <v>0</v>
      </c>
      <c r="U1546">
        <f t="shared" si="605"/>
        <v>0</v>
      </c>
      <c r="V1546">
        <f t="shared" si="606"/>
        <v>0</v>
      </c>
      <c r="W1546">
        <f t="shared" si="618"/>
        <v>0</v>
      </c>
      <c r="X1546">
        <f>IF($B$15,_xlfn.IFNA(INDEX(תמותה!$A$1:$E$121,MATCH(U1546,תמותה!$A$1:A$121,0),IF($B$11="זכר",2,4)),1),0)</f>
        <v>0</v>
      </c>
      <c r="Y1546">
        <f>IF($B$15,_xlfn.IFNA(INDEX('שיפור תמותה'!$A$1:$E$8743,MATCH(U1546&amp;V1546,'שיפור תמותה'!$C$1:$C$8743,0),IF($B$11="זכר",4,5)),1),0)</f>
        <v>0</v>
      </c>
      <c r="Z1546">
        <f>IF($B$15,_xlfn.IFNA(INDEX('שיפור תמותה'!$A$1:$E$8743,MATCH(U1546&amp;V1546-1,'שיפור תמותה'!$C$1:$C$8743,0),IF($B$11="זכר",4,5)),1),0)</f>
        <v>0</v>
      </c>
      <c r="AA1546">
        <f t="shared" si="607"/>
        <v>0</v>
      </c>
      <c r="AB1546">
        <f t="shared" si="619"/>
        <v>0</v>
      </c>
      <c r="AC1546">
        <f>IF($B$15,_xlfn.IFNA(INDEX(תמותה!$A$1:$E$121,MATCH(U1546,תמותה!$A$1:A$121,0),IF($B$11="זכר",3,5)),1),0)</f>
        <v>0</v>
      </c>
      <c r="AD1546">
        <f t="shared" si="608"/>
        <v>0</v>
      </c>
      <c r="AE1546">
        <f t="shared" si="609"/>
        <v>0</v>
      </c>
      <c r="AF1546">
        <f t="shared" si="620"/>
        <v>0</v>
      </c>
      <c r="AG1546">
        <f t="shared" si="621"/>
        <v>0</v>
      </c>
      <c r="AH1546">
        <f t="shared" si="622"/>
        <v>0</v>
      </c>
      <c r="AI1546">
        <f t="shared" si="623"/>
        <v>0</v>
      </c>
      <c r="AJ1546">
        <f t="shared" si="624"/>
        <v>0</v>
      </c>
    </row>
    <row r="1547" spans="5:36" x14ac:dyDescent="0.2">
      <c r="E1547">
        <f t="shared" si="610"/>
        <v>0</v>
      </c>
      <c r="F1547">
        <f t="shared" si="600"/>
        <v>0</v>
      </c>
      <c r="G1547">
        <f t="shared" si="601"/>
        <v>0</v>
      </c>
      <c r="H1547">
        <f t="shared" si="602"/>
        <v>0</v>
      </c>
      <c r="I1547">
        <f t="shared" si="611"/>
        <v>0</v>
      </c>
      <c r="J1547">
        <f t="shared" si="612"/>
        <v>0</v>
      </c>
      <c r="K1547">
        <f t="shared" si="613"/>
        <v>0</v>
      </c>
      <c r="L1547">
        <f t="shared" si="614"/>
        <v>0</v>
      </c>
      <c r="M1547">
        <f t="shared" si="615"/>
        <v>0</v>
      </c>
      <c r="N1547">
        <f t="shared" si="616"/>
        <v>0</v>
      </c>
      <c r="O1547">
        <f>IF($B$14,_xlfn.IFNA(INDEX(תמותה!$A$1:$E$121,MATCH(F1547,תמותה!$A$1:A$121,0),IF($B$9="זכר",2,4)),1),0)</f>
        <v>0</v>
      </c>
      <c r="P1547">
        <f>IF($B$14,_xlfn.IFNA(INDEX('שיפור תמותה'!$A$1:$E$8743,MATCH(F1547&amp;G1547,'שיפור תמותה'!$C$1:$C$8743,0),IF($B$9="זכר",4,5)),1),0)</f>
        <v>0</v>
      </c>
      <c r="Q1547">
        <f>IF($B$14,_xlfn.IFNA(INDEX('שיפור תמותה'!$A$1:$E$8743,MATCH(F1547&amp;G1547-1,'שיפור תמותה'!$C$1:$C$8743,0),IF($B$9="זכר",4,5)),1),0)</f>
        <v>0</v>
      </c>
      <c r="R1547">
        <f t="shared" si="603"/>
        <v>0</v>
      </c>
      <c r="S1547">
        <f t="shared" si="604"/>
        <v>0</v>
      </c>
      <c r="T1547">
        <f t="shared" si="617"/>
        <v>0</v>
      </c>
      <c r="U1547">
        <f t="shared" si="605"/>
        <v>0</v>
      </c>
      <c r="V1547">
        <f t="shared" si="606"/>
        <v>0</v>
      </c>
      <c r="W1547">
        <f t="shared" si="618"/>
        <v>0</v>
      </c>
      <c r="X1547">
        <f>IF($B$15,_xlfn.IFNA(INDEX(תמותה!$A$1:$E$121,MATCH(U1547,תמותה!$A$1:A$121,0),IF($B$11="זכר",2,4)),1),0)</f>
        <v>0</v>
      </c>
      <c r="Y1547">
        <f>IF($B$15,_xlfn.IFNA(INDEX('שיפור תמותה'!$A$1:$E$8743,MATCH(U1547&amp;V1547,'שיפור תמותה'!$C$1:$C$8743,0),IF($B$11="זכר",4,5)),1),0)</f>
        <v>0</v>
      </c>
      <c r="Z1547">
        <f>IF($B$15,_xlfn.IFNA(INDEX('שיפור תמותה'!$A$1:$E$8743,MATCH(U1547&amp;V1547-1,'שיפור תמותה'!$C$1:$C$8743,0),IF($B$11="זכר",4,5)),1),0)</f>
        <v>0</v>
      </c>
      <c r="AA1547">
        <f t="shared" si="607"/>
        <v>0</v>
      </c>
      <c r="AB1547">
        <f t="shared" si="619"/>
        <v>0</v>
      </c>
      <c r="AC1547">
        <f>IF($B$15,_xlfn.IFNA(INDEX(תמותה!$A$1:$E$121,MATCH(U1547,תמותה!$A$1:A$121,0),IF($B$11="זכר",3,5)),1),0)</f>
        <v>0</v>
      </c>
      <c r="AD1547">
        <f t="shared" si="608"/>
        <v>0</v>
      </c>
      <c r="AE1547">
        <f t="shared" si="609"/>
        <v>0</v>
      </c>
      <c r="AF1547">
        <f t="shared" si="620"/>
        <v>0</v>
      </c>
      <c r="AG1547">
        <f t="shared" si="621"/>
        <v>0</v>
      </c>
      <c r="AH1547">
        <f t="shared" si="622"/>
        <v>0</v>
      </c>
      <c r="AI1547">
        <f t="shared" si="623"/>
        <v>0</v>
      </c>
      <c r="AJ1547">
        <f t="shared" si="624"/>
        <v>0</v>
      </c>
    </row>
    <row r="1548" spans="5:36" x14ac:dyDescent="0.2">
      <c r="E1548">
        <f t="shared" si="610"/>
        <v>0</v>
      </c>
      <c r="F1548">
        <f t="shared" si="600"/>
        <v>0</v>
      </c>
      <c r="G1548">
        <f t="shared" si="601"/>
        <v>0</v>
      </c>
      <c r="H1548">
        <f t="shared" si="602"/>
        <v>0</v>
      </c>
      <c r="I1548">
        <f t="shared" si="611"/>
        <v>0</v>
      </c>
      <c r="J1548">
        <f t="shared" si="612"/>
        <v>0</v>
      </c>
      <c r="K1548">
        <f t="shared" si="613"/>
        <v>0</v>
      </c>
      <c r="L1548">
        <f t="shared" si="614"/>
        <v>0</v>
      </c>
      <c r="M1548">
        <f t="shared" si="615"/>
        <v>0</v>
      </c>
      <c r="N1548">
        <f t="shared" si="616"/>
        <v>0</v>
      </c>
      <c r="O1548">
        <f>IF($B$14,_xlfn.IFNA(INDEX(תמותה!$A$1:$E$121,MATCH(F1548,תמותה!$A$1:A$121,0),IF($B$9="זכר",2,4)),1),0)</f>
        <v>0</v>
      </c>
      <c r="P1548">
        <f>IF($B$14,_xlfn.IFNA(INDEX('שיפור תמותה'!$A$1:$E$8743,MATCH(F1548&amp;G1548,'שיפור תמותה'!$C$1:$C$8743,0),IF($B$9="זכר",4,5)),1),0)</f>
        <v>0</v>
      </c>
      <c r="Q1548">
        <f>IF($B$14,_xlfn.IFNA(INDEX('שיפור תמותה'!$A$1:$E$8743,MATCH(F1548&amp;G1548-1,'שיפור תמותה'!$C$1:$C$8743,0),IF($B$9="זכר",4,5)),1),0)</f>
        <v>0</v>
      </c>
      <c r="R1548">
        <f t="shared" si="603"/>
        <v>0</v>
      </c>
      <c r="S1548">
        <f t="shared" si="604"/>
        <v>0</v>
      </c>
      <c r="T1548">
        <f t="shared" si="617"/>
        <v>0</v>
      </c>
      <c r="U1548">
        <f t="shared" si="605"/>
        <v>0</v>
      </c>
      <c r="V1548">
        <f t="shared" si="606"/>
        <v>0</v>
      </c>
      <c r="W1548">
        <f t="shared" si="618"/>
        <v>0</v>
      </c>
      <c r="X1548">
        <f>IF($B$15,_xlfn.IFNA(INDEX(תמותה!$A$1:$E$121,MATCH(U1548,תמותה!$A$1:A$121,0),IF($B$11="זכר",2,4)),1),0)</f>
        <v>0</v>
      </c>
      <c r="Y1548">
        <f>IF($B$15,_xlfn.IFNA(INDEX('שיפור תמותה'!$A$1:$E$8743,MATCH(U1548&amp;V1548,'שיפור תמותה'!$C$1:$C$8743,0),IF($B$11="זכר",4,5)),1),0)</f>
        <v>0</v>
      </c>
      <c r="Z1548">
        <f>IF($B$15,_xlfn.IFNA(INDEX('שיפור תמותה'!$A$1:$E$8743,MATCH(U1548&amp;V1548-1,'שיפור תמותה'!$C$1:$C$8743,0),IF($B$11="זכר",4,5)),1),0)</f>
        <v>0</v>
      </c>
      <c r="AA1548">
        <f t="shared" si="607"/>
        <v>0</v>
      </c>
      <c r="AB1548">
        <f t="shared" si="619"/>
        <v>0</v>
      </c>
      <c r="AC1548">
        <f>IF($B$15,_xlfn.IFNA(INDEX(תמותה!$A$1:$E$121,MATCH(U1548,תמותה!$A$1:A$121,0),IF($B$11="זכר",3,5)),1),0)</f>
        <v>0</v>
      </c>
      <c r="AD1548">
        <f t="shared" si="608"/>
        <v>0</v>
      </c>
      <c r="AE1548">
        <f t="shared" si="609"/>
        <v>0</v>
      </c>
      <c r="AF1548">
        <f t="shared" si="620"/>
        <v>0</v>
      </c>
      <c r="AG1548">
        <f t="shared" si="621"/>
        <v>0</v>
      </c>
      <c r="AH1548">
        <f t="shared" si="622"/>
        <v>0</v>
      </c>
      <c r="AI1548">
        <f t="shared" si="623"/>
        <v>0</v>
      </c>
      <c r="AJ1548">
        <f t="shared" si="624"/>
        <v>0</v>
      </c>
    </row>
    <row r="1549" spans="5:36" x14ac:dyDescent="0.2">
      <c r="E1549">
        <f t="shared" si="610"/>
        <v>0</v>
      </c>
      <c r="F1549">
        <f t="shared" si="600"/>
        <v>0</v>
      </c>
      <c r="G1549">
        <f t="shared" si="601"/>
        <v>0</v>
      </c>
      <c r="H1549">
        <f t="shared" si="602"/>
        <v>0</v>
      </c>
      <c r="I1549">
        <f t="shared" si="611"/>
        <v>0</v>
      </c>
      <c r="J1549">
        <f t="shared" si="612"/>
        <v>0</v>
      </c>
      <c r="K1549">
        <f t="shared" si="613"/>
        <v>0</v>
      </c>
      <c r="L1549">
        <f t="shared" si="614"/>
        <v>0</v>
      </c>
      <c r="M1549">
        <f t="shared" si="615"/>
        <v>0</v>
      </c>
      <c r="N1549">
        <f t="shared" si="616"/>
        <v>0</v>
      </c>
      <c r="O1549">
        <f>IF($B$14,_xlfn.IFNA(INDEX(תמותה!$A$1:$E$121,MATCH(F1549,תמותה!$A$1:A$121,0),IF($B$9="זכר",2,4)),1),0)</f>
        <v>0</v>
      </c>
      <c r="P1549">
        <f>IF($B$14,_xlfn.IFNA(INDEX('שיפור תמותה'!$A$1:$E$8743,MATCH(F1549&amp;G1549,'שיפור תמותה'!$C$1:$C$8743,0),IF($B$9="זכר",4,5)),1),0)</f>
        <v>0</v>
      </c>
      <c r="Q1549">
        <f>IF($B$14,_xlfn.IFNA(INDEX('שיפור תמותה'!$A$1:$E$8743,MATCH(F1549&amp;G1549-1,'שיפור תמותה'!$C$1:$C$8743,0),IF($B$9="זכר",4,5)),1),0)</f>
        <v>0</v>
      </c>
      <c r="R1549">
        <f t="shared" si="603"/>
        <v>0</v>
      </c>
      <c r="S1549">
        <f t="shared" si="604"/>
        <v>0</v>
      </c>
      <c r="T1549">
        <f t="shared" si="617"/>
        <v>0</v>
      </c>
      <c r="U1549">
        <f t="shared" si="605"/>
        <v>0</v>
      </c>
      <c r="V1549">
        <f t="shared" si="606"/>
        <v>0</v>
      </c>
      <c r="W1549">
        <f t="shared" si="618"/>
        <v>0</v>
      </c>
      <c r="X1549">
        <f>IF($B$15,_xlfn.IFNA(INDEX(תמותה!$A$1:$E$121,MATCH(U1549,תמותה!$A$1:A$121,0),IF($B$11="זכר",2,4)),1),0)</f>
        <v>0</v>
      </c>
      <c r="Y1549">
        <f>IF($B$15,_xlfn.IFNA(INDEX('שיפור תמותה'!$A$1:$E$8743,MATCH(U1549&amp;V1549,'שיפור תמותה'!$C$1:$C$8743,0),IF($B$11="זכר",4,5)),1),0)</f>
        <v>0</v>
      </c>
      <c r="Z1549">
        <f>IF($B$15,_xlfn.IFNA(INDEX('שיפור תמותה'!$A$1:$E$8743,MATCH(U1549&amp;V1549-1,'שיפור תמותה'!$C$1:$C$8743,0),IF($B$11="זכר",4,5)),1),0)</f>
        <v>0</v>
      </c>
      <c r="AA1549">
        <f t="shared" si="607"/>
        <v>0</v>
      </c>
      <c r="AB1549">
        <f t="shared" si="619"/>
        <v>0</v>
      </c>
      <c r="AC1549">
        <f>IF($B$15,_xlfn.IFNA(INDEX(תמותה!$A$1:$E$121,MATCH(U1549,תמותה!$A$1:A$121,0),IF($B$11="זכר",3,5)),1),0)</f>
        <v>0</v>
      </c>
      <c r="AD1549">
        <f t="shared" si="608"/>
        <v>0</v>
      </c>
      <c r="AE1549">
        <f t="shared" si="609"/>
        <v>0</v>
      </c>
      <c r="AF1549">
        <f t="shared" si="620"/>
        <v>0</v>
      </c>
      <c r="AG1549">
        <f t="shared" si="621"/>
        <v>0</v>
      </c>
      <c r="AH1549">
        <f t="shared" si="622"/>
        <v>0</v>
      </c>
      <c r="AI1549">
        <f t="shared" si="623"/>
        <v>0</v>
      </c>
      <c r="AJ1549">
        <f t="shared" si="624"/>
        <v>0</v>
      </c>
    </row>
    <row r="1550" spans="5:36" x14ac:dyDescent="0.2">
      <c r="E1550">
        <f t="shared" si="610"/>
        <v>0</v>
      </c>
      <c r="F1550">
        <f t="shared" si="600"/>
        <v>0</v>
      </c>
      <c r="G1550">
        <f t="shared" si="601"/>
        <v>0</v>
      </c>
      <c r="H1550">
        <f t="shared" si="602"/>
        <v>0</v>
      </c>
      <c r="I1550">
        <f t="shared" si="611"/>
        <v>0</v>
      </c>
      <c r="J1550">
        <f t="shared" si="612"/>
        <v>0</v>
      </c>
      <c r="K1550">
        <f t="shared" si="613"/>
        <v>0</v>
      </c>
      <c r="L1550">
        <f t="shared" si="614"/>
        <v>0</v>
      </c>
      <c r="M1550">
        <f t="shared" si="615"/>
        <v>0</v>
      </c>
      <c r="N1550">
        <f t="shared" si="616"/>
        <v>0</v>
      </c>
      <c r="O1550">
        <f>IF($B$14,_xlfn.IFNA(INDEX(תמותה!$A$1:$E$121,MATCH(F1550,תמותה!$A$1:A$121,0),IF($B$9="זכר",2,4)),1),0)</f>
        <v>0</v>
      </c>
      <c r="P1550">
        <f>IF($B$14,_xlfn.IFNA(INDEX('שיפור תמותה'!$A$1:$E$8743,MATCH(F1550&amp;G1550,'שיפור תמותה'!$C$1:$C$8743,0),IF($B$9="זכר",4,5)),1),0)</f>
        <v>0</v>
      </c>
      <c r="Q1550">
        <f>IF($B$14,_xlfn.IFNA(INDEX('שיפור תמותה'!$A$1:$E$8743,MATCH(F1550&amp;G1550-1,'שיפור תמותה'!$C$1:$C$8743,0),IF($B$9="זכר",4,5)),1),0)</f>
        <v>0</v>
      </c>
      <c r="R1550">
        <f t="shared" si="603"/>
        <v>0</v>
      </c>
      <c r="S1550">
        <f t="shared" si="604"/>
        <v>0</v>
      </c>
      <c r="T1550">
        <f t="shared" si="617"/>
        <v>0</v>
      </c>
      <c r="U1550">
        <f t="shared" si="605"/>
        <v>0</v>
      </c>
      <c r="V1550">
        <f t="shared" si="606"/>
        <v>0</v>
      </c>
      <c r="W1550">
        <f t="shared" si="618"/>
        <v>0</v>
      </c>
      <c r="X1550">
        <f>IF($B$15,_xlfn.IFNA(INDEX(תמותה!$A$1:$E$121,MATCH(U1550,תמותה!$A$1:A$121,0),IF($B$11="זכר",2,4)),1),0)</f>
        <v>0</v>
      </c>
      <c r="Y1550">
        <f>IF($B$15,_xlfn.IFNA(INDEX('שיפור תמותה'!$A$1:$E$8743,MATCH(U1550&amp;V1550,'שיפור תמותה'!$C$1:$C$8743,0),IF($B$11="זכר",4,5)),1),0)</f>
        <v>0</v>
      </c>
      <c r="Z1550">
        <f>IF($B$15,_xlfn.IFNA(INDEX('שיפור תמותה'!$A$1:$E$8743,MATCH(U1550&amp;V1550-1,'שיפור תמותה'!$C$1:$C$8743,0),IF($B$11="זכר",4,5)),1),0)</f>
        <v>0</v>
      </c>
      <c r="AA1550">
        <f t="shared" si="607"/>
        <v>0</v>
      </c>
      <c r="AB1550">
        <f t="shared" si="619"/>
        <v>0</v>
      </c>
      <c r="AC1550">
        <f>IF($B$15,_xlfn.IFNA(INDEX(תמותה!$A$1:$E$121,MATCH(U1550,תמותה!$A$1:A$121,0),IF($B$11="זכר",3,5)),1),0)</f>
        <v>0</v>
      </c>
      <c r="AD1550">
        <f t="shared" si="608"/>
        <v>0</v>
      </c>
      <c r="AE1550">
        <f t="shared" si="609"/>
        <v>0</v>
      </c>
      <c r="AF1550">
        <f t="shared" si="620"/>
        <v>0</v>
      </c>
      <c r="AG1550">
        <f t="shared" si="621"/>
        <v>0</v>
      </c>
      <c r="AH1550">
        <f t="shared" si="622"/>
        <v>0</v>
      </c>
      <c r="AI1550">
        <f t="shared" si="623"/>
        <v>0</v>
      </c>
      <c r="AJ1550">
        <f t="shared" si="624"/>
        <v>0</v>
      </c>
    </row>
    <row r="1551" spans="5:36" x14ac:dyDescent="0.2">
      <c r="E1551">
        <f t="shared" si="610"/>
        <v>0</v>
      </c>
      <c r="F1551">
        <f t="shared" si="600"/>
        <v>0</v>
      </c>
      <c r="G1551">
        <f t="shared" si="601"/>
        <v>0</v>
      </c>
      <c r="H1551">
        <f t="shared" si="602"/>
        <v>0</v>
      </c>
      <c r="I1551">
        <f t="shared" si="611"/>
        <v>0</v>
      </c>
      <c r="J1551">
        <f t="shared" si="612"/>
        <v>0</v>
      </c>
      <c r="K1551">
        <f t="shared" si="613"/>
        <v>0</v>
      </c>
      <c r="L1551">
        <f t="shared" si="614"/>
        <v>0</v>
      </c>
      <c r="M1551">
        <f t="shared" si="615"/>
        <v>0</v>
      </c>
      <c r="N1551">
        <f t="shared" si="616"/>
        <v>0</v>
      </c>
      <c r="O1551">
        <f>IF($B$14,_xlfn.IFNA(INDEX(תמותה!$A$1:$E$121,MATCH(F1551,תמותה!$A$1:A$121,0),IF($B$9="זכר",2,4)),1),0)</f>
        <v>0</v>
      </c>
      <c r="P1551">
        <f>IF($B$14,_xlfn.IFNA(INDEX('שיפור תמותה'!$A$1:$E$8743,MATCH(F1551&amp;G1551,'שיפור תמותה'!$C$1:$C$8743,0),IF($B$9="זכר",4,5)),1),0)</f>
        <v>0</v>
      </c>
      <c r="Q1551">
        <f>IF($B$14,_xlfn.IFNA(INDEX('שיפור תמותה'!$A$1:$E$8743,MATCH(F1551&amp;G1551-1,'שיפור תמותה'!$C$1:$C$8743,0),IF($B$9="זכר",4,5)),1),0)</f>
        <v>0</v>
      </c>
      <c r="R1551">
        <f t="shared" si="603"/>
        <v>0</v>
      </c>
      <c r="S1551">
        <f t="shared" si="604"/>
        <v>0</v>
      </c>
      <c r="T1551">
        <f t="shared" si="617"/>
        <v>0</v>
      </c>
      <c r="U1551">
        <f t="shared" si="605"/>
        <v>0</v>
      </c>
      <c r="V1551">
        <f t="shared" si="606"/>
        <v>0</v>
      </c>
      <c r="W1551">
        <f t="shared" si="618"/>
        <v>0</v>
      </c>
      <c r="X1551">
        <f>IF($B$15,_xlfn.IFNA(INDEX(תמותה!$A$1:$E$121,MATCH(U1551,תמותה!$A$1:A$121,0),IF($B$11="זכר",2,4)),1),0)</f>
        <v>0</v>
      </c>
      <c r="Y1551">
        <f>IF($B$15,_xlfn.IFNA(INDEX('שיפור תמותה'!$A$1:$E$8743,MATCH(U1551&amp;V1551,'שיפור תמותה'!$C$1:$C$8743,0),IF($B$11="זכר",4,5)),1),0)</f>
        <v>0</v>
      </c>
      <c r="Z1551">
        <f>IF($B$15,_xlfn.IFNA(INDEX('שיפור תמותה'!$A$1:$E$8743,MATCH(U1551&amp;V1551-1,'שיפור תמותה'!$C$1:$C$8743,0),IF($B$11="זכר",4,5)),1),0)</f>
        <v>0</v>
      </c>
      <c r="AA1551">
        <f t="shared" si="607"/>
        <v>0</v>
      </c>
      <c r="AB1551">
        <f t="shared" si="619"/>
        <v>0</v>
      </c>
      <c r="AC1551">
        <f>IF($B$15,_xlfn.IFNA(INDEX(תמותה!$A$1:$E$121,MATCH(U1551,תמותה!$A$1:A$121,0),IF($B$11="זכר",3,5)),1),0)</f>
        <v>0</v>
      </c>
      <c r="AD1551">
        <f t="shared" si="608"/>
        <v>0</v>
      </c>
      <c r="AE1551">
        <f t="shared" si="609"/>
        <v>0</v>
      </c>
      <c r="AF1551">
        <f t="shared" si="620"/>
        <v>0</v>
      </c>
      <c r="AG1551">
        <f t="shared" si="621"/>
        <v>0</v>
      </c>
      <c r="AH1551">
        <f t="shared" si="622"/>
        <v>0</v>
      </c>
      <c r="AI1551">
        <f t="shared" si="623"/>
        <v>0</v>
      </c>
      <c r="AJ1551">
        <f t="shared" si="624"/>
        <v>0</v>
      </c>
    </row>
    <row r="1552" spans="5:36" x14ac:dyDescent="0.2">
      <c r="E1552">
        <f t="shared" si="610"/>
        <v>0</v>
      </c>
      <c r="F1552">
        <f t="shared" si="600"/>
        <v>0</v>
      </c>
      <c r="G1552">
        <f t="shared" si="601"/>
        <v>0</v>
      </c>
      <c r="H1552">
        <f t="shared" si="602"/>
        <v>0</v>
      </c>
      <c r="I1552">
        <f t="shared" si="611"/>
        <v>0</v>
      </c>
      <c r="J1552">
        <f t="shared" si="612"/>
        <v>0</v>
      </c>
      <c r="K1552">
        <f t="shared" si="613"/>
        <v>0</v>
      </c>
      <c r="L1552">
        <f t="shared" si="614"/>
        <v>0</v>
      </c>
      <c r="M1552">
        <f t="shared" si="615"/>
        <v>0</v>
      </c>
      <c r="N1552">
        <f t="shared" si="616"/>
        <v>0</v>
      </c>
      <c r="O1552">
        <f>IF($B$14,_xlfn.IFNA(INDEX(תמותה!$A$1:$E$121,MATCH(F1552,תמותה!$A$1:A$121,0),IF($B$9="זכר",2,4)),1),0)</f>
        <v>0</v>
      </c>
      <c r="P1552">
        <f>IF($B$14,_xlfn.IFNA(INDEX('שיפור תמותה'!$A$1:$E$8743,MATCH(F1552&amp;G1552,'שיפור תמותה'!$C$1:$C$8743,0),IF($B$9="זכר",4,5)),1),0)</f>
        <v>0</v>
      </c>
      <c r="Q1552">
        <f>IF($B$14,_xlfn.IFNA(INDEX('שיפור תמותה'!$A$1:$E$8743,MATCH(F1552&amp;G1552-1,'שיפור תמותה'!$C$1:$C$8743,0),IF($B$9="זכר",4,5)),1),0)</f>
        <v>0</v>
      </c>
      <c r="R1552">
        <f t="shared" si="603"/>
        <v>0</v>
      </c>
      <c r="S1552">
        <f t="shared" si="604"/>
        <v>0</v>
      </c>
      <c r="T1552">
        <f t="shared" si="617"/>
        <v>0</v>
      </c>
      <c r="U1552">
        <f t="shared" si="605"/>
        <v>0</v>
      </c>
      <c r="V1552">
        <f t="shared" si="606"/>
        <v>0</v>
      </c>
      <c r="W1552">
        <f t="shared" si="618"/>
        <v>0</v>
      </c>
      <c r="X1552">
        <f>IF($B$15,_xlfn.IFNA(INDEX(תמותה!$A$1:$E$121,MATCH(U1552,תמותה!$A$1:A$121,0),IF($B$11="זכר",2,4)),1),0)</f>
        <v>0</v>
      </c>
      <c r="Y1552">
        <f>IF($B$15,_xlfn.IFNA(INDEX('שיפור תמותה'!$A$1:$E$8743,MATCH(U1552&amp;V1552,'שיפור תמותה'!$C$1:$C$8743,0),IF($B$11="זכר",4,5)),1),0)</f>
        <v>0</v>
      </c>
      <c r="Z1552">
        <f>IF($B$15,_xlfn.IFNA(INDEX('שיפור תמותה'!$A$1:$E$8743,MATCH(U1552&amp;V1552-1,'שיפור תמותה'!$C$1:$C$8743,0),IF($B$11="זכר",4,5)),1),0)</f>
        <v>0</v>
      </c>
      <c r="AA1552">
        <f t="shared" si="607"/>
        <v>0</v>
      </c>
      <c r="AB1552">
        <f t="shared" si="619"/>
        <v>0</v>
      </c>
      <c r="AC1552">
        <f>IF($B$15,_xlfn.IFNA(INDEX(תמותה!$A$1:$E$121,MATCH(U1552,תמותה!$A$1:A$121,0),IF($B$11="זכר",3,5)),1),0)</f>
        <v>0</v>
      </c>
      <c r="AD1552">
        <f t="shared" si="608"/>
        <v>0</v>
      </c>
      <c r="AE1552">
        <f t="shared" si="609"/>
        <v>0</v>
      </c>
      <c r="AF1552">
        <f t="shared" si="620"/>
        <v>0</v>
      </c>
      <c r="AG1552">
        <f t="shared" si="621"/>
        <v>0</v>
      </c>
      <c r="AH1552">
        <f t="shared" si="622"/>
        <v>0</v>
      </c>
      <c r="AI1552">
        <f t="shared" si="623"/>
        <v>0</v>
      </c>
      <c r="AJ1552">
        <f t="shared" si="624"/>
        <v>0</v>
      </c>
    </row>
    <row r="1553" spans="5:36" x14ac:dyDescent="0.2">
      <c r="E1553">
        <f t="shared" si="610"/>
        <v>0</v>
      </c>
      <c r="F1553">
        <f t="shared" si="600"/>
        <v>0</v>
      </c>
      <c r="G1553">
        <f t="shared" si="601"/>
        <v>0</v>
      </c>
      <c r="H1553">
        <f t="shared" si="602"/>
        <v>0</v>
      </c>
      <c r="I1553">
        <f t="shared" si="611"/>
        <v>0</v>
      </c>
      <c r="J1553">
        <f t="shared" si="612"/>
        <v>0</v>
      </c>
      <c r="K1553">
        <f t="shared" si="613"/>
        <v>0</v>
      </c>
      <c r="L1553">
        <f t="shared" si="614"/>
        <v>0</v>
      </c>
      <c r="M1553">
        <f t="shared" si="615"/>
        <v>0</v>
      </c>
      <c r="N1553">
        <f t="shared" si="616"/>
        <v>0</v>
      </c>
      <c r="O1553">
        <f>IF($B$14,_xlfn.IFNA(INDEX(תמותה!$A$1:$E$121,MATCH(F1553,תמותה!$A$1:A$121,0),IF($B$9="זכר",2,4)),1),0)</f>
        <v>0</v>
      </c>
      <c r="P1553">
        <f>IF($B$14,_xlfn.IFNA(INDEX('שיפור תמותה'!$A$1:$E$8743,MATCH(F1553&amp;G1553,'שיפור תמותה'!$C$1:$C$8743,0),IF($B$9="זכר",4,5)),1),0)</f>
        <v>0</v>
      </c>
      <c r="Q1553">
        <f>IF($B$14,_xlfn.IFNA(INDEX('שיפור תמותה'!$A$1:$E$8743,MATCH(F1553&amp;G1553-1,'שיפור תמותה'!$C$1:$C$8743,0),IF($B$9="זכר",4,5)),1),0)</f>
        <v>0</v>
      </c>
      <c r="R1553">
        <f t="shared" si="603"/>
        <v>0</v>
      </c>
      <c r="S1553">
        <f t="shared" si="604"/>
        <v>0</v>
      </c>
      <c r="T1553">
        <f t="shared" si="617"/>
        <v>0</v>
      </c>
      <c r="U1553">
        <f t="shared" si="605"/>
        <v>0</v>
      </c>
      <c r="V1553">
        <f t="shared" si="606"/>
        <v>0</v>
      </c>
      <c r="W1553">
        <f t="shared" si="618"/>
        <v>0</v>
      </c>
      <c r="X1553">
        <f>IF($B$15,_xlfn.IFNA(INDEX(תמותה!$A$1:$E$121,MATCH(U1553,תמותה!$A$1:A$121,0),IF($B$11="זכר",2,4)),1),0)</f>
        <v>0</v>
      </c>
      <c r="Y1553">
        <f>IF($B$15,_xlfn.IFNA(INDEX('שיפור תמותה'!$A$1:$E$8743,MATCH(U1553&amp;V1553,'שיפור תמותה'!$C$1:$C$8743,0),IF($B$11="זכר",4,5)),1),0)</f>
        <v>0</v>
      </c>
      <c r="Z1553">
        <f>IF($B$15,_xlfn.IFNA(INDEX('שיפור תמותה'!$A$1:$E$8743,MATCH(U1553&amp;V1553-1,'שיפור תמותה'!$C$1:$C$8743,0),IF($B$11="זכר",4,5)),1),0)</f>
        <v>0</v>
      </c>
      <c r="AA1553">
        <f t="shared" si="607"/>
        <v>0</v>
      </c>
      <c r="AB1553">
        <f t="shared" si="619"/>
        <v>0</v>
      </c>
      <c r="AC1553">
        <f>IF($B$15,_xlfn.IFNA(INDEX(תמותה!$A$1:$E$121,MATCH(U1553,תמותה!$A$1:A$121,0),IF($B$11="זכר",3,5)),1),0)</f>
        <v>0</v>
      </c>
      <c r="AD1553">
        <f t="shared" si="608"/>
        <v>0</v>
      </c>
      <c r="AE1553">
        <f t="shared" si="609"/>
        <v>0</v>
      </c>
      <c r="AF1553">
        <f t="shared" si="620"/>
        <v>0</v>
      </c>
      <c r="AG1553">
        <f t="shared" si="621"/>
        <v>0</v>
      </c>
      <c r="AH1553">
        <f t="shared" si="622"/>
        <v>0</v>
      </c>
      <c r="AI1553">
        <f t="shared" si="623"/>
        <v>0</v>
      </c>
      <c r="AJ1553">
        <f t="shared" si="624"/>
        <v>0</v>
      </c>
    </row>
    <row r="1554" spans="5:36" x14ac:dyDescent="0.2">
      <c r="E1554">
        <f t="shared" si="610"/>
        <v>0</v>
      </c>
      <c r="F1554">
        <f t="shared" si="600"/>
        <v>0</v>
      </c>
      <c r="G1554">
        <f t="shared" si="601"/>
        <v>0</v>
      </c>
      <c r="H1554">
        <f t="shared" si="602"/>
        <v>0</v>
      </c>
      <c r="I1554">
        <f t="shared" si="611"/>
        <v>0</v>
      </c>
      <c r="J1554">
        <f t="shared" si="612"/>
        <v>0</v>
      </c>
      <c r="K1554">
        <f t="shared" si="613"/>
        <v>0</v>
      </c>
      <c r="L1554">
        <f t="shared" si="614"/>
        <v>0</v>
      </c>
      <c r="M1554">
        <f t="shared" si="615"/>
        <v>0</v>
      </c>
      <c r="N1554">
        <f t="shared" si="616"/>
        <v>0</v>
      </c>
      <c r="O1554">
        <f>IF($B$14,_xlfn.IFNA(INDEX(תמותה!$A$1:$E$121,MATCH(F1554,תמותה!$A$1:A$121,0),IF($B$9="זכר",2,4)),1),0)</f>
        <v>0</v>
      </c>
      <c r="P1554">
        <f>IF($B$14,_xlfn.IFNA(INDEX('שיפור תמותה'!$A$1:$E$8743,MATCH(F1554&amp;G1554,'שיפור תמותה'!$C$1:$C$8743,0),IF($B$9="זכר",4,5)),1),0)</f>
        <v>0</v>
      </c>
      <c r="Q1554">
        <f>IF($B$14,_xlfn.IFNA(INDEX('שיפור תמותה'!$A$1:$E$8743,MATCH(F1554&amp;G1554-1,'שיפור תמותה'!$C$1:$C$8743,0),IF($B$9="זכר",4,5)),1),0)</f>
        <v>0</v>
      </c>
      <c r="R1554">
        <f t="shared" si="603"/>
        <v>0</v>
      </c>
      <c r="S1554">
        <f t="shared" si="604"/>
        <v>0</v>
      </c>
      <c r="T1554">
        <f t="shared" si="617"/>
        <v>0</v>
      </c>
      <c r="U1554">
        <f t="shared" si="605"/>
        <v>0</v>
      </c>
      <c r="V1554">
        <f t="shared" si="606"/>
        <v>0</v>
      </c>
      <c r="W1554">
        <f t="shared" si="618"/>
        <v>0</v>
      </c>
      <c r="X1554">
        <f>IF($B$15,_xlfn.IFNA(INDEX(תמותה!$A$1:$E$121,MATCH(U1554,תמותה!$A$1:A$121,0),IF($B$11="זכר",2,4)),1),0)</f>
        <v>0</v>
      </c>
      <c r="Y1554">
        <f>IF($B$15,_xlfn.IFNA(INDEX('שיפור תמותה'!$A$1:$E$8743,MATCH(U1554&amp;V1554,'שיפור תמותה'!$C$1:$C$8743,0),IF($B$11="זכר",4,5)),1),0)</f>
        <v>0</v>
      </c>
      <c r="Z1554">
        <f>IF($B$15,_xlfn.IFNA(INDEX('שיפור תמותה'!$A$1:$E$8743,MATCH(U1554&amp;V1554-1,'שיפור תמותה'!$C$1:$C$8743,0),IF($B$11="זכר",4,5)),1),0)</f>
        <v>0</v>
      </c>
      <c r="AA1554">
        <f t="shared" si="607"/>
        <v>0</v>
      </c>
      <c r="AB1554">
        <f t="shared" si="619"/>
        <v>0</v>
      </c>
      <c r="AC1554">
        <f>IF($B$15,_xlfn.IFNA(INDEX(תמותה!$A$1:$E$121,MATCH(U1554,תמותה!$A$1:A$121,0),IF($B$11="זכר",3,5)),1),0)</f>
        <v>0</v>
      </c>
      <c r="AD1554">
        <f t="shared" si="608"/>
        <v>0</v>
      </c>
      <c r="AE1554">
        <f t="shared" si="609"/>
        <v>0</v>
      </c>
      <c r="AF1554">
        <f t="shared" si="620"/>
        <v>0</v>
      </c>
      <c r="AG1554">
        <f t="shared" si="621"/>
        <v>0</v>
      </c>
      <c r="AH1554">
        <f t="shared" si="622"/>
        <v>0</v>
      </c>
      <c r="AI1554">
        <f t="shared" si="623"/>
        <v>0</v>
      </c>
      <c r="AJ1554">
        <f t="shared" si="624"/>
        <v>0</v>
      </c>
    </row>
    <row r="1555" spans="5:36" x14ac:dyDescent="0.2">
      <c r="E1555">
        <f t="shared" si="610"/>
        <v>0</v>
      </c>
      <c r="F1555">
        <f t="shared" si="600"/>
        <v>0</v>
      </c>
      <c r="G1555">
        <f t="shared" si="601"/>
        <v>0</v>
      </c>
      <c r="H1555">
        <f t="shared" si="602"/>
        <v>0</v>
      </c>
      <c r="I1555">
        <f t="shared" si="611"/>
        <v>0</v>
      </c>
      <c r="J1555">
        <f t="shared" si="612"/>
        <v>0</v>
      </c>
      <c r="K1555">
        <f t="shared" si="613"/>
        <v>0</v>
      </c>
      <c r="L1555">
        <f t="shared" si="614"/>
        <v>0</v>
      </c>
      <c r="M1555">
        <f t="shared" si="615"/>
        <v>0</v>
      </c>
      <c r="N1555">
        <f t="shared" si="616"/>
        <v>0</v>
      </c>
      <c r="O1555">
        <f>IF($B$14,_xlfn.IFNA(INDEX(תמותה!$A$1:$E$121,MATCH(F1555,תמותה!$A$1:A$121,0),IF($B$9="זכר",2,4)),1),0)</f>
        <v>0</v>
      </c>
      <c r="P1555">
        <f>IF($B$14,_xlfn.IFNA(INDEX('שיפור תמותה'!$A$1:$E$8743,MATCH(F1555&amp;G1555,'שיפור תמותה'!$C$1:$C$8743,0),IF($B$9="זכר",4,5)),1),0)</f>
        <v>0</v>
      </c>
      <c r="Q1555">
        <f>IF($B$14,_xlfn.IFNA(INDEX('שיפור תמותה'!$A$1:$E$8743,MATCH(F1555&amp;G1555-1,'שיפור תמותה'!$C$1:$C$8743,0),IF($B$9="זכר",4,5)),1),0)</f>
        <v>0</v>
      </c>
      <c r="R1555">
        <f t="shared" si="603"/>
        <v>0</v>
      </c>
      <c r="S1555">
        <f t="shared" si="604"/>
        <v>0</v>
      </c>
      <c r="T1555">
        <f t="shared" si="617"/>
        <v>0</v>
      </c>
      <c r="U1555">
        <f t="shared" si="605"/>
        <v>0</v>
      </c>
      <c r="V1555">
        <f t="shared" si="606"/>
        <v>0</v>
      </c>
      <c r="W1555">
        <f t="shared" si="618"/>
        <v>0</v>
      </c>
      <c r="X1555">
        <f>IF($B$15,_xlfn.IFNA(INDEX(תמותה!$A$1:$E$121,MATCH(U1555,תמותה!$A$1:A$121,0),IF($B$11="זכר",2,4)),1),0)</f>
        <v>0</v>
      </c>
      <c r="Y1555">
        <f>IF($B$15,_xlfn.IFNA(INDEX('שיפור תמותה'!$A$1:$E$8743,MATCH(U1555&amp;V1555,'שיפור תמותה'!$C$1:$C$8743,0),IF($B$11="זכר",4,5)),1),0)</f>
        <v>0</v>
      </c>
      <c r="Z1555">
        <f>IF($B$15,_xlfn.IFNA(INDEX('שיפור תמותה'!$A$1:$E$8743,MATCH(U1555&amp;V1555-1,'שיפור תמותה'!$C$1:$C$8743,0),IF($B$11="זכר",4,5)),1),0)</f>
        <v>0</v>
      </c>
      <c r="AA1555">
        <f t="shared" si="607"/>
        <v>0</v>
      </c>
      <c r="AB1555">
        <f t="shared" si="619"/>
        <v>0</v>
      </c>
      <c r="AC1555">
        <f>IF($B$15,_xlfn.IFNA(INDEX(תמותה!$A$1:$E$121,MATCH(U1555,תמותה!$A$1:A$121,0),IF($B$11="זכר",3,5)),1),0)</f>
        <v>0</v>
      </c>
      <c r="AD1555">
        <f t="shared" si="608"/>
        <v>0</v>
      </c>
      <c r="AE1555">
        <f t="shared" si="609"/>
        <v>0</v>
      </c>
      <c r="AF1555">
        <f t="shared" si="620"/>
        <v>0</v>
      </c>
      <c r="AG1555">
        <f t="shared" si="621"/>
        <v>0</v>
      </c>
      <c r="AH1555">
        <f t="shared" si="622"/>
        <v>0</v>
      </c>
      <c r="AI1555">
        <f t="shared" si="623"/>
        <v>0</v>
      </c>
      <c r="AJ1555">
        <f t="shared" si="624"/>
        <v>0</v>
      </c>
    </row>
    <row r="1556" spans="5:36" x14ac:dyDescent="0.2">
      <c r="E1556">
        <f t="shared" si="610"/>
        <v>0</v>
      </c>
      <c r="F1556">
        <f t="shared" si="600"/>
        <v>0</v>
      </c>
      <c r="G1556">
        <f t="shared" si="601"/>
        <v>0</v>
      </c>
      <c r="H1556">
        <f t="shared" si="602"/>
        <v>0</v>
      </c>
      <c r="I1556">
        <f t="shared" si="611"/>
        <v>0</v>
      </c>
      <c r="J1556">
        <f t="shared" si="612"/>
        <v>0</v>
      </c>
      <c r="K1556">
        <f t="shared" si="613"/>
        <v>0</v>
      </c>
      <c r="L1556">
        <f t="shared" si="614"/>
        <v>0</v>
      </c>
      <c r="M1556">
        <f t="shared" si="615"/>
        <v>0</v>
      </c>
      <c r="N1556">
        <f t="shared" si="616"/>
        <v>0</v>
      </c>
      <c r="O1556">
        <f>IF($B$14,_xlfn.IFNA(INDEX(תמותה!$A$1:$E$121,MATCH(F1556,תמותה!$A$1:A$121,0),IF($B$9="זכר",2,4)),1),0)</f>
        <v>0</v>
      </c>
      <c r="P1556">
        <f>IF($B$14,_xlfn.IFNA(INDEX('שיפור תמותה'!$A$1:$E$8743,MATCH(F1556&amp;G1556,'שיפור תמותה'!$C$1:$C$8743,0),IF($B$9="זכר",4,5)),1),0)</f>
        <v>0</v>
      </c>
      <c r="Q1556">
        <f>IF($B$14,_xlfn.IFNA(INDEX('שיפור תמותה'!$A$1:$E$8743,MATCH(F1556&amp;G1556-1,'שיפור תמותה'!$C$1:$C$8743,0),IF($B$9="זכר",4,5)),1),0)</f>
        <v>0</v>
      </c>
      <c r="R1556">
        <f t="shared" si="603"/>
        <v>0</v>
      </c>
      <c r="S1556">
        <f t="shared" si="604"/>
        <v>0</v>
      </c>
      <c r="T1556">
        <f t="shared" si="617"/>
        <v>0</v>
      </c>
      <c r="U1556">
        <f t="shared" si="605"/>
        <v>0</v>
      </c>
      <c r="V1556">
        <f t="shared" si="606"/>
        <v>0</v>
      </c>
      <c r="W1556">
        <f t="shared" si="618"/>
        <v>0</v>
      </c>
      <c r="X1556">
        <f>IF($B$15,_xlfn.IFNA(INDEX(תמותה!$A$1:$E$121,MATCH(U1556,תמותה!$A$1:A$121,0),IF($B$11="זכר",2,4)),1),0)</f>
        <v>0</v>
      </c>
      <c r="Y1556">
        <f>IF($B$15,_xlfn.IFNA(INDEX('שיפור תמותה'!$A$1:$E$8743,MATCH(U1556&amp;V1556,'שיפור תמותה'!$C$1:$C$8743,0),IF($B$11="זכר",4,5)),1),0)</f>
        <v>0</v>
      </c>
      <c r="Z1556">
        <f>IF($B$15,_xlfn.IFNA(INDEX('שיפור תמותה'!$A$1:$E$8743,MATCH(U1556&amp;V1556-1,'שיפור תמותה'!$C$1:$C$8743,0),IF($B$11="זכר",4,5)),1),0)</f>
        <v>0</v>
      </c>
      <c r="AA1556">
        <f t="shared" si="607"/>
        <v>0</v>
      </c>
      <c r="AB1556">
        <f t="shared" si="619"/>
        <v>0</v>
      </c>
      <c r="AC1556">
        <f>IF($B$15,_xlfn.IFNA(INDEX(תמותה!$A$1:$E$121,MATCH(U1556,תמותה!$A$1:A$121,0),IF($B$11="זכר",3,5)),1),0)</f>
        <v>0</v>
      </c>
      <c r="AD1556">
        <f t="shared" si="608"/>
        <v>0</v>
      </c>
      <c r="AE1556">
        <f t="shared" si="609"/>
        <v>0</v>
      </c>
      <c r="AF1556">
        <f t="shared" si="620"/>
        <v>0</v>
      </c>
      <c r="AG1556">
        <f t="shared" si="621"/>
        <v>0</v>
      </c>
      <c r="AH1556">
        <f t="shared" si="622"/>
        <v>0</v>
      </c>
      <c r="AI1556">
        <f t="shared" si="623"/>
        <v>0</v>
      </c>
      <c r="AJ1556">
        <f t="shared" si="624"/>
        <v>0</v>
      </c>
    </row>
    <row r="1557" spans="5:36" x14ac:dyDescent="0.2">
      <c r="E1557">
        <f t="shared" si="610"/>
        <v>0</v>
      </c>
      <c r="F1557">
        <f t="shared" si="600"/>
        <v>0</v>
      </c>
      <c r="G1557">
        <f t="shared" si="601"/>
        <v>0</v>
      </c>
      <c r="H1557">
        <f t="shared" si="602"/>
        <v>0</v>
      </c>
      <c r="I1557">
        <f t="shared" si="611"/>
        <v>0</v>
      </c>
      <c r="J1557">
        <f t="shared" si="612"/>
        <v>0</v>
      </c>
      <c r="K1557">
        <f t="shared" si="613"/>
        <v>0</v>
      </c>
      <c r="L1557">
        <f t="shared" si="614"/>
        <v>0</v>
      </c>
      <c r="M1557">
        <f t="shared" si="615"/>
        <v>0</v>
      </c>
      <c r="N1557">
        <f t="shared" si="616"/>
        <v>0</v>
      </c>
      <c r="O1557">
        <f>IF($B$14,_xlfn.IFNA(INDEX(תמותה!$A$1:$E$121,MATCH(F1557,תמותה!$A$1:A$121,0),IF($B$9="זכר",2,4)),1),0)</f>
        <v>0</v>
      </c>
      <c r="P1557">
        <f>IF($B$14,_xlfn.IFNA(INDEX('שיפור תמותה'!$A$1:$E$8743,MATCH(F1557&amp;G1557,'שיפור תמותה'!$C$1:$C$8743,0),IF($B$9="זכר",4,5)),1),0)</f>
        <v>0</v>
      </c>
      <c r="Q1557">
        <f>IF($B$14,_xlfn.IFNA(INDEX('שיפור תמותה'!$A$1:$E$8743,MATCH(F1557&amp;G1557-1,'שיפור תמותה'!$C$1:$C$8743,0),IF($B$9="זכר",4,5)),1),0)</f>
        <v>0</v>
      </c>
      <c r="R1557">
        <f t="shared" si="603"/>
        <v>0</v>
      </c>
      <c r="S1557">
        <f t="shared" si="604"/>
        <v>0</v>
      </c>
      <c r="T1557">
        <f t="shared" si="617"/>
        <v>0</v>
      </c>
      <c r="U1557">
        <f t="shared" si="605"/>
        <v>0</v>
      </c>
      <c r="V1557">
        <f t="shared" si="606"/>
        <v>0</v>
      </c>
      <c r="W1557">
        <f t="shared" si="618"/>
        <v>0</v>
      </c>
      <c r="X1557">
        <f>IF($B$15,_xlfn.IFNA(INDEX(תמותה!$A$1:$E$121,MATCH(U1557,תמותה!$A$1:A$121,0),IF($B$11="זכר",2,4)),1),0)</f>
        <v>0</v>
      </c>
      <c r="Y1557">
        <f>IF($B$15,_xlfn.IFNA(INDEX('שיפור תמותה'!$A$1:$E$8743,MATCH(U1557&amp;V1557,'שיפור תמותה'!$C$1:$C$8743,0),IF($B$11="זכר",4,5)),1),0)</f>
        <v>0</v>
      </c>
      <c r="Z1557">
        <f>IF($B$15,_xlfn.IFNA(INDEX('שיפור תמותה'!$A$1:$E$8743,MATCH(U1557&amp;V1557-1,'שיפור תמותה'!$C$1:$C$8743,0),IF($B$11="זכר",4,5)),1),0)</f>
        <v>0</v>
      </c>
      <c r="AA1557">
        <f t="shared" si="607"/>
        <v>0</v>
      </c>
      <c r="AB1557">
        <f t="shared" si="619"/>
        <v>0</v>
      </c>
      <c r="AC1557">
        <f>IF($B$15,_xlfn.IFNA(INDEX(תמותה!$A$1:$E$121,MATCH(U1557,תמותה!$A$1:A$121,0),IF($B$11="זכר",3,5)),1),0)</f>
        <v>0</v>
      </c>
      <c r="AD1557">
        <f t="shared" si="608"/>
        <v>0</v>
      </c>
      <c r="AE1557">
        <f t="shared" si="609"/>
        <v>0</v>
      </c>
      <c r="AF1557">
        <f t="shared" si="620"/>
        <v>0</v>
      </c>
      <c r="AG1557">
        <f t="shared" si="621"/>
        <v>0</v>
      </c>
      <c r="AH1557">
        <f t="shared" si="622"/>
        <v>0</v>
      </c>
      <c r="AI1557">
        <f t="shared" si="623"/>
        <v>0</v>
      </c>
      <c r="AJ1557">
        <f t="shared" si="624"/>
        <v>0</v>
      </c>
    </row>
    <row r="1558" spans="5:36" x14ac:dyDescent="0.2">
      <c r="E1558">
        <f t="shared" si="610"/>
        <v>0</v>
      </c>
      <c r="F1558">
        <f t="shared" si="600"/>
        <v>0</v>
      </c>
      <c r="G1558">
        <f t="shared" si="601"/>
        <v>0</v>
      </c>
      <c r="H1558">
        <f t="shared" si="602"/>
        <v>0</v>
      </c>
      <c r="I1558">
        <f t="shared" si="611"/>
        <v>0</v>
      </c>
      <c r="J1558">
        <f t="shared" si="612"/>
        <v>0</v>
      </c>
      <c r="K1558">
        <f t="shared" si="613"/>
        <v>0</v>
      </c>
      <c r="L1558">
        <f t="shared" si="614"/>
        <v>0</v>
      </c>
      <c r="M1558">
        <f t="shared" si="615"/>
        <v>0</v>
      </c>
      <c r="N1558">
        <f t="shared" si="616"/>
        <v>0</v>
      </c>
      <c r="O1558">
        <f>IF($B$14,_xlfn.IFNA(INDEX(תמותה!$A$1:$E$121,MATCH(F1558,תמותה!$A$1:A$121,0),IF($B$9="זכר",2,4)),1),0)</f>
        <v>0</v>
      </c>
      <c r="P1558">
        <f>IF($B$14,_xlfn.IFNA(INDEX('שיפור תמותה'!$A$1:$E$8743,MATCH(F1558&amp;G1558,'שיפור תמותה'!$C$1:$C$8743,0),IF($B$9="זכר",4,5)),1),0)</f>
        <v>0</v>
      </c>
      <c r="Q1558">
        <f>IF($B$14,_xlfn.IFNA(INDEX('שיפור תמותה'!$A$1:$E$8743,MATCH(F1558&amp;G1558-1,'שיפור תמותה'!$C$1:$C$8743,0),IF($B$9="זכר",4,5)),1),0)</f>
        <v>0</v>
      </c>
      <c r="R1558">
        <f t="shared" si="603"/>
        <v>0</v>
      </c>
      <c r="S1558">
        <f t="shared" si="604"/>
        <v>0</v>
      </c>
      <c r="T1558">
        <f t="shared" si="617"/>
        <v>0</v>
      </c>
      <c r="U1558">
        <f t="shared" si="605"/>
        <v>0</v>
      </c>
      <c r="V1558">
        <f t="shared" si="606"/>
        <v>0</v>
      </c>
      <c r="W1558">
        <f t="shared" si="618"/>
        <v>0</v>
      </c>
      <c r="X1558">
        <f>IF($B$15,_xlfn.IFNA(INDEX(תמותה!$A$1:$E$121,MATCH(U1558,תמותה!$A$1:A$121,0),IF($B$11="זכר",2,4)),1),0)</f>
        <v>0</v>
      </c>
      <c r="Y1558">
        <f>IF($B$15,_xlfn.IFNA(INDEX('שיפור תמותה'!$A$1:$E$8743,MATCH(U1558&amp;V1558,'שיפור תמותה'!$C$1:$C$8743,0),IF($B$11="זכר",4,5)),1),0)</f>
        <v>0</v>
      </c>
      <c r="Z1558">
        <f>IF($B$15,_xlfn.IFNA(INDEX('שיפור תמותה'!$A$1:$E$8743,MATCH(U1558&amp;V1558-1,'שיפור תמותה'!$C$1:$C$8743,0),IF($B$11="זכר",4,5)),1),0)</f>
        <v>0</v>
      </c>
      <c r="AA1558">
        <f t="shared" si="607"/>
        <v>0</v>
      </c>
      <c r="AB1558">
        <f t="shared" si="619"/>
        <v>0</v>
      </c>
      <c r="AC1558">
        <f>IF($B$15,_xlfn.IFNA(INDEX(תמותה!$A$1:$E$121,MATCH(U1558,תמותה!$A$1:A$121,0),IF($B$11="זכר",3,5)),1),0)</f>
        <v>0</v>
      </c>
      <c r="AD1558">
        <f t="shared" si="608"/>
        <v>0</v>
      </c>
      <c r="AE1558">
        <f t="shared" si="609"/>
        <v>0</v>
      </c>
      <c r="AF1558">
        <f t="shared" si="620"/>
        <v>0</v>
      </c>
      <c r="AG1558">
        <f t="shared" si="621"/>
        <v>0</v>
      </c>
      <c r="AH1558">
        <f t="shared" si="622"/>
        <v>0</v>
      </c>
      <c r="AI1558">
        <f t="shared" si="623"/>
        <v>0</v>
      </c>
      <c r="AJ1558">
        <f t="shared" si="624"/>
        <v>0</v>
      </c>
    </row>
    <row r="1559" spans="5:36" x14ac:dyDescent="0.2">
      <c r="E1559">
        <f t="shared" si="610"/>
        <v>0</v>
      </c>
      <c r="F1559">
        <f t="shared" si="600"/>
        <v>0</v>
      </c>
      <c r="G1559">
        <f t="shared" si="601"/>
        <v>0</v>
      </c>
      <c r="H1559">
        <f t="shared" si="602"/>
        <v>0</v>
      </c>
      <c r="I1559">
        <f t="shared" si="611"/>
        <v>0</v>
      </c>
      <c r="J1559">
        <f t="shared" si="612"/>
        <v>0</v>
      </c>
      <c r="K1559">
        <f t="shared" si="613"/>
        <v>0</v>
      </c>
      <c r="L1559">
        <f t="shared" si="614"/>
        <v>0</v>
      </c>
      <c r="M1559">
        <f t="shared" si="615"/>
        <v>0</v>
      </c>
      <c r="N1559">
        <f t="shared" si="616"/>
        <v>0</v>
      </c>
      <c r="O1559">
        <f>IF($B$14,_xlfn.IFNA(INDEX(תמותה!$A$1:$E$121,MATCH(F1559,תמותה!$A$1:A$121,0),IF($B$9="זכר",2,4)),1),0)</f>
        <v>0</v>
      </c>
      <c r="P1559">
        <f>IF($B$14,_xlfn.IFNA(INDEX('שיפור תמותה'!$A$1:$E$8743,MATCH(F1559&amp;G1559,'שיפור תמותה'!$C$1:$C$8743,0),IF($B$9="זכר",4,5)),1),0)</f>
        <v>0</v>
      </c>
      <c r="Q1559">
        <f>IF($B$14,_xlfn.IFNA(INDEX('שיפור תמותה'!$A$1:$E$8743,MATCH(F1559&amp;G1559-1,'שיפור תמותה'!$C$1:$C$8743,0),IF($B$9="זכר",4,5)),1),0)</f>
        <v>0</v>
      </c>
      <c r="R1559">
        <f t="shared" si="603"/>
        <v>0</v>
      </c>
      <c r="S1559">
        <f t="shared" si="604"/>
        <v>0</v>
      </c>
      <c r="T1559">
        <f t="shared" si="617"/>
        <v>0</v>
      </c>
      <c r="U1559">
        <f t="shared" si="605"/>
        <v>0</v>
      </c>
      <c r="V1559">
        <f t="shared" si="606"/>
        <v>0</v>
      </c>
      <c r="W1559">
        <f t="shared" si="618"/>
        <v>0</v>
      </c>
      <c r="X1559">
        <f>IF($B$15,_xlfn.IFNA(INDEX(תמותה!$A$1:$E$121,MATCH(U1559,תמותה!$A$1:A$121,0),IF($B$11="זכר",2,4)),1),0)</f>
        <v>0</v>
      </c>
      <c r="Y1559">
        <f>IF($B$15,_xlfn.IFNA(INDEX('שיפור תמותה'!$A$1:$E$8743,MATCH(U1559&amp;V1559,'שיפור תמותה'!$C$1:$C$8743,0),IF($B$11="זכר",4,5)),1),0)</f>
        <v>0</v>
      </c>
      <c r="Z1559">
        <f>IF($B$15,_xlfn.IFNA(INDEX('שיפור תמותה'!$A$1:$E$8743,MATCH(U1559&amp;V1559-1,'שיפור תמותה'!$C$1:$C$8743,0),IF($B$11="זכר",4,5)),1),0)</f>
        <v>0</v>
      </c>
      <c r="AA1559">
        <f t="shared" si="607"/>
        <v>0</v>
      </c>
      <c r="AB1559">
        <f t="shared" si="619"/>
        <v>0</v>
      </c>
      <c r="AC1559">
        <f>IF($B$15,_xlfn.IFNA(INDEX(תמותה!$A$1:$E$121,MATCH(U1559,תמותה!$A$1:A$121,0),IF($B$11="זכר",3,5)),1),0)</f>
        <v>0</v>
      </c>
      <c r="AD1559">
        <f t="shared" si="608"/>
        <v>0</v>
      </c>
      <c r="AE1559">
        <f t="shared" si="609"/>
        <v>0</v>
      </c>
      <c r="AF1559">
        <f t="shared" si="620"/>
        <v>0</v>
      </c>
      <c r="AG1559">
        <f t="shared" si="621"/>
        <v>0</v>
      </c>
      <c r="AH1559">
        <f t="shared" si="622"/>
        <v>0</v>
      </c>
      <c r="AI1559">
        <f t="shared" si="623"/>
        <v>0</v>
      </c>
      <c r="AJ1559">
        <f t="shared" si="624"/>
        <v>0</v>
      </c>
    </row>
    <row r="1560" spans="5:36" x14ac:dyDescent="0.2">
      <c r="E1560">
        <f t="shared" si="610"/>
        <v>0</v>
      </c>
      <c r="F1560">
        <f t="shared" si="600"/>
        <v>0</v>
      </c>
      <c r="G1560">
        <f t="shared" si="601"/>
        <v>0</v>
      </c>
      <c r="H1560">
        <f t="shared" si="602"/>
        <v>0</v>
      </c>
      <c r="I1560">
        <f t="shared" si="611"/>
        <v>0</v>
      </c>
      <c r="J1560">
        <f t="shared" si="612"/>
        <v>0</v>
      </c>
      <c r="K1560">
        <f t="shared" si="613"/>
        <v>0</v>
      </c>
      <c r="L1560">
        <f t="shared" si="614"/>
        <v>0</v>
      </c>
      <c r="M1560">
        <f t="shared" si="615"/>
        <v>0</v>
      </c>
      <c r="N1560">
        <f t="shared" si="616"/>
        <v>0</v>
      </c>
      <c r="O1560">
        <f>IF($B$14,_xlfn.IFNA(INDEX(תמותה!$A$1:$E$121,MATCH(F1560,תמותה!$A$1:A$121,0),IF($B$9="זכר",2,4)),1),0)</f>
        <v>0</v>
      </c>
      <c r="P1560">
        <f>IF($B$14,_xlfn.IFNA(INDEX('שיפור תמותה'!$A$1:$E$8743,MATCH(F1560&amp;G1560,'שיפור תמותה'!$C$1:$C$8743,0),IF($B$9="זכר",4,5)),1),0)</f>
        <v>0</v>
      </c>
      <c r="Q1560">
        <f>IF($B$14,_xlfn.IFNA(INDEX('שיפור תמותה'!$A$1:$E$8743,MATCH(F1560&amp;G1560-1,'שיפור תמותה'!$C$1:$C$8743,0),IF($B$9="זכר",4,5)),1),0)</f>
        <v>0</v>
      </c>
      <c r="R1560">
        <f t="shared" si="603"/>
        <v>0</v>
      </c>
      <c r="S1560">
        <f t="shared" si="604"/>
        <v>0</v>
      </c>
      <c r="T1560">
        <f t="shared" si="617"/>
        <v>0</v>
      </c>
      <c r="U1560">
        <f t="shared" si="605"/>
        <v>0</v>
      </c>
      <c r="V1560">
        <f t="shared" si="606"/>
        <v>0</v>
      </c>
      <c r="W1560">
        <f t="shared" si="618"/>
        <v>0</v>
      </c>
      <c r="X1560">
        <f>IF($B$15,_xlfn.IFNA(INDEX(תמותה!$A$1:$E$121,MATCH(U1560,תמותה!$A$1:A$121,0),IF($B$11="זכר",2,4)),1),0)</f>
        <v>0</v>
      </c>
      <c r="Y1560">
        <f>IF($B$15,_xlfn.IFNA(INDEX('שיפור תמותה'!$A$1:$E$8743,MATCH(U1560&amp;V1560,'שיפור תמותה'!$C$1:$C$8743,0),IF($B$11="זכר",4,5)),1),0)</f>
        <v>0</v>
      </c>
      <c r="Z1560">
        <f>IF($B$15,_xlfn.IFNA(INDEX('שיפור תמותה'!$A$1:$E$8743,MATCH(U1560&amp;V1560-1,'שיפור תמותה'!$C$1:$C$8743,0),IF($B$11="זכר",4,5)),1),0)</f>
        <v>0</v>
      </c>
      <c r="AA1560">
        <f t="shared" si="607"/>
        <v>0</v>
      </c>
      <c r="AB1560">
        <f t="shared" si="619"/>
        <v>0</v>
      </c>
      <c r="AC1560">
        <f>IF($B$15,_xlfn.IFNA(INDEX(תמותה!$A$1:$E$121,MATCH(U1560,תמותה!$A$1:A$121,0),IF($B$11="זכר",3,5)),1),0)</f>
        <v>0</v>
      </c>
      <c r="AD1560">
        <f t="shared" si="608"/>
        <v>0</v>
      </c>
      <c r="AE1560">
        <f t="shared" si="609"/>
        <v>0</v>
      </c>
      <c r="AF1560">
        <f t="shared" si="620"/>
        <v>0</v>
      </c>
      <c r="AG1560">
        <f t="shared" si="621"/>
        <v>0</v>
      </c>
      <c r="AH1560">
        <f t="shared" si="622"/>
        <v>0</v>
      </c>
      <c r="AI1560">
        <f t="shared" si="623"/>
        <v>0</v>
      </c>
      <c r="AJ1560">
        <f t="shared" si="624"/>
        <v>0</v>
      </c>
    </row>
    <row r="1561" spans="5:36" x14ac:dyDescent="0.2">
      <c r="E1561">
        <f t="shared" si="610"/>
        <v>0</v>
      </c>
      <c r="F1561">
        <f t="shared" si="600"/>
        <v>0</v>
      </c>
      <c r="G1561">
        <f t="shared" si="601"/>
        <v>0</v>
      </c>
      <c r="H1561">
        <f t="shared" si="602"/>
        <v>0</v>
      </c>
      <c r="I1561">
        <f t="shared" si="611"/>
        <v>0</v>
      </c>
      <c r="J1561">
        <f t="shared" si="612"/>
        <v>0</v>
      </c>
      <c r="K1561">
        <f t="shared" si="613"/>
        <v>0</v>
      </c>
      <c r="L1561">
        <f t="shared" si="614"/>
        <v>0</v>
      </c>
      <c r="M1561">
        <f t="shared" si="615"/>
        <v>0</v>
      </c>
      <c r="N1561">
        <f t="shared" si="616"/>
        <v>0</v>
      </c>
      <c r="O1561">
        <f>IF($B$14,_xlfn.IFNA(INDEX(תמותה!$A$1:$E$121,MATCH(F1561,תמותה!$A$1:A$121,0),IF($B$9="זכר",2,4)),1),0)</f>
        <v>0</v>
      </c>
      <c r="P1561">
        <f>IF($B$14,_xlfn.IFNA(INDEX('שיפור תמותה'!$A$1:$E$8743,MATCH(F1561&amp;G1561,'שיפור תמותה'!$C$1:$C$8743,0),IF($B$9="זכר",4,5)),1),0)</f>
        <v>0</v>
      </c>
      <c r="Q1561">
        <f>IF($B$14,_xlfn.IFNA(INDEX('שיפור תמותה'!$A$1:$E$8743,MATCH(F1561&amp;G1561-1,'שיפור תמותה'!$C$1:$C$8743,0),IF($B$9="זכר",4,5)),1),0)</f>
        <v>0</v>
      </c>
      <c r="R1561">
        <f t="shared" si="603"/>
        <v>0</v>
      </c>
      <c r="S1561">
        <f t="shared" si="604"/>
        <v>0</v>
      </c>
      <c r="T1561">
        <f t="shared" si="617"/>
        <v>0</v>
      </c>
      <c r="U1561">
        <f t="shared" si="605"/>
        <v>0</v>
      </c>
      <c r="V1561">
        <f t="shared" si="606"/>
        <v>0</v>
      </c>
      <c r="W1561">
        <f t="shared" si="618"/>
        <v>0</v>
      </c>
      <c r="X1561">
        <f>IF($B$15,_xlfn.IFNA(INDEX(תמותה!$A$1:$E$121,MATCH(U1561,תמותה!$A$1:A$121,0),IF($B$11="זכר",2,4)),1),0)</f>
        <v>0</v>
      </c>
      <c r="Y1561">
        <f>IF($B$15,_xlfn.IFNA(INDEX('שיפור תמותה'!$A$1:$E$8743,MATCH(U1561&amp;V1561,'שיפור תמותה'!$C$1:$C$8743,0),IF($B$11="זכר",4,5)),1),0)</f>
        <v>0</v>
      </c>
      <c r="Z1561">
        <f>IF($B$15,_xlfn.IFNA(INDEX('שיפור תמותה'!$A$1:$E$8743,MATCH(U1561&amp;V1561-1,'שיפור תמותה'!$C$1:$C$8743,0),IF($B$11="זכר",4,5)),1),0)</f>
        <v>0</v>
      </c>
      <c r="AA1561">
        <f t="shared" si="607"/>
        <v>0</v>
      </c>
      <c r="AB1561">
        <f t="shared" si="619"/>
        <v>0</v>
      </c>
      <c r="AC1561">
        <f>IF($B$15,_xlfn.IFNA(INDEX(תמותה!$A$1:$E$121,MATCH(U1561,תמותה!$A$1:A$121,0),IF($B$11="זכר",3,5)),1),0)</f>
        <v>0</v>
      </c>
      <c r="AD1561">
        <f t="shared" si="608"/>
        <v>0</v>
      </c>
      <c r="AE1561">
        <f t="shared" si="609"/>
        <v>0</v>
      </c>
      <c r="AF1561">
        <f t="shared" si="620"/>
        <v>0</v>
      </c>
      <c r="AG1561">
        <f t="shared" si="621"/>
        <v>0</v>
      </c>
      <c r="AH1561">
        <f t="shared" si="622"/>
        <v>0</v>
      </c>
      <c r="AI1561">
        <f t="shared" si="623"/>
        <v>0</v>
      </c>
      <c r="AJ1561">
        <f t="shared" si="624"/>
        <v>0</v>
      </c>
    </row>
    <row r="1562" spans="5:36" x14ac:dyDescent="0.2">
      <c r="E1562">
        <f t="shared" si="610"/>
        <v>0</v>
      </c>
      <c r="F1562">
        <f t="shared" si="600"/>
        <v>0</v>
      </c>
      <c r="G1562">
        <f t="shared" si="601"/>
        <v>0</v>
      </c>
      <c r="H1562">
        <f t="shared" si="602"/>
        <v>0</v>
      </c>
      <c r="I1562">
        <f t="shared" si="611"/>
        <v>0</v>
      </c>
      <c r="J1562">
        <f t="shared" si="612"/>
        <v>0</v>
      </c>
      <c r="K1562">
        <f t="shared" si="613"/>
        <v>0</v>
      </c>
      <c r="L1562">
        <f t="shared" si="614"/>
        <v>0</v>
      </c>
      <c r="M1562">
        <f t="shared" si="615"/>
        <v>0</v>
      </c>
      <c r="N1562">
        <f t="shared" si="616"/>
        <v>0</v>
      </c>
      <c r="O1562">
        <f>IF($B$14,_xlfn.IFNA(INDEX(תמותה!$A$1:$E$121,MATCH(F1562,תמותה!$A$1:A$121,0),IF($B$9="זכר",2,4)),1),0)</f>
        <v>0</v>
      </c>
      <c r="P1562">
        <f>IF($B$14,_xlfn.IFNA(INDEX('שיפור תמותה'!$A$1:$E$8743,MATCH(F1562&amp;G1562,'שיפור תמותה'!$C$1:$C$8743,0),IF($B$9="זכר",4,5)),1),0)</f>
        <v>0</v>
      </c>
      <c r="Q1562">
        <f>IF($B$14,_xlfn.IFNA(INDEX('שיפור תמותה'!$A$1:$E$8743,MATCH(F1562&amp;G1562-1,'שיפור תמותה'!$C$1:$C$8743,0),IF($B$9="זכר",4,5)),1),0)</f>
        <v>0</v>
      </c>
      <c r="R1562">
        <f t="shared" si="603"/>
        <v>0</v>
      </c>
      <c r="S1562">
        <f t="shared" si="604"/>
        <v>0</v>
      </c>
      <c r="T1562">
        <f t="shared" si="617"/>
        <v>0</v>
      </c>
      <c r="U1562">
        <f t="shared" si="605"/>
        <v>0</v>
      </c>
      <c r="V1562">
        <f t="shared" si="606"/>
        <v>0</v>
      </c>
      <c r="W1562">
        <f t="shared" si="618"/>
        <v>0</v>
      </c>
      <c r="X1562">
        <f>IF($B$15,_xlfn.IFNA(INDEX(תמותה!$A$1:$E$121,MATCH(U1562,תמותה!$A$1:A$121,0),IF($B$11="זכר",2,4)),1),0)</f>
        <v>0</v>
      </c>
      <c r="Y1562">
        <f>IF($B$15,_xlfn.IFNA(INDEX('שיפור תמותה'!$A$1:$E$8743,MATCH(U1562&amp;V1562,'שיפור תמותה'!$C$1:$C$8743,0),IF($B$11="זכר",4,5)),1),0)</f>
        <v>0</v>
      </c>
      <c r="Z1562">
        <f>IF($B$15,_xlfn.IFNA(INDEX('שיפור תמותה'!$A$1:$E$8743,MATCH(U1562&amp;V1562-1,'שיפור תמותה'!$C$1:$C$8743,0),IF($B$11="זכר",4,5)),1),0)</f>
        <v>0</v>
      </c>
      <c r="AA1562">
        <f t="shared" si="607"/>
        <v>0</v>
      </c>
      <c r="AB1562">
        <f t="shared" si="619"/>
        <v>0</v>
      </c>
      <c r="AC1562">
        <f>IF($B$15,_xlfn.IFNA(INDEX(תמותה!$A$1:$E$121,MATCH(U1562,תמותה!$A$1:A$121,0),IF($B$11="זכר",3,5)),1),0)</f>
        <v>0</v>
      </c>
      <c r="AD1562">
        <f t="shared" si="608"/>
        <v>0</v>
      </c>
      <c r="AE1562">
        <f t="shared" si="609"/>
        <v>0</v>
      </c>
      <c r="AF1562">
        <f t="shared" si="620"/>
        <v>0</v>
      </c>
      <c r="AG1562">
        <f t="shared" si="621"/>
        <v>0</v>
      </c>
      <c r="AH1562">
        <f t="shared" si="622"/>
        <v>0</v>
      </c>
      <c r="AI1562">
        <f t="shared" si="623"/>
        <v>0</v>
      </c>
      <c r="AJ1562">
        <f t="shared" si="624"/>
        <v>0</v>
      </c>
    </row>
    <row r="1563" spans="5:36" x14ac:dyDescent="0.2">
      <c r="E1563">
        <f t="shared" si="610"/>
        <v>0</v>
      </c>
      <c r="F1563">
        <f t="shared" si="600"/>
        <v>0</v>
      </c>
      <c r="G1563">
        <f t="shared" si="601"/>
        <v>0</v>
      </c>
      <c r="H1563">
        <f t="shared" si="602"/>
        <v>0</v>
      </c>
      <c r="I1563">
        <f t="shared" si="611"/>
        <v>0</v>
      </c>
      <c r="J1563">
        <f t="shared" si="612"/>
        <v>0</v>
      </c>
      <c r="K1563">
        <f t="shared" si="613"/>
        <v>0</v>
      </c>
      <c r="L1563">
        <f t="shared" si="614"/>
        <v>0</v>
      </c>
      <c r="M1563">
        <f t="shared" si="615"/>
        <v>0</v>
      </c>
      <c r="N1563">
        <f t="shared" si="616"/>
        <v>0</v>
      </c>
      <c r="O1563">
        <f>IF($B$14,_xlfn.IFNA(INDEX(תמותה!$A$1:$E$121,MATCH(F1563,תמותה!$A$1:A$121,0),IF($B$9="זכר",2,4)),1),0)</f>
        <v>0</v>
      </c>
      <c r="P1563">
        <f>IF($B$14,_xlfn.IFNA(INDEX('שיפור תמותה'!$A$1:$E$8743,MATCH(F1563&amp;G1563,'שיפור תמותה'!$C$1:$C$8743,0),IF($B$9="זכר",4,5)),1),0)</f>
        <v>0</v>
      </c>
      <c r="Q1563">
        <f>IF($B$14,_xlfn.IFNA(INDEX('שיפור תמותה'!$A$1:$E$8743,MATCH(F1563&amp;G1563-1,'שיפור תמותה'!$C$1:$C$8743,0),IF($B$9="זכר",4,5)),1),0)</f>
        <v>0</v>
      </c>
      <c r="R1563">
        <f t="shared" si="603"/>
        <v>0</v>
      </c>
      <c r="S1563">
        <f t="shared" si="604"/>
        <v>0</v>
      </c>
      <c r="T1563">
        <f t="shared" si="617"/>
        <v>0</v>
      </c>
      <c r="U1563">
        <f t="shared" si="605"/>
        <v>0</v>
      </c>
      <c r="V1563">
        <f t="shared" si="606"/>
        <v>0</v>
      </c>
      <c r="W1563">
        <f t="shared" si="618"/>
        <v>0</v>
      </c>
      <c r="X1563">
        <f>IF($B$15,_xlfn.IFNA(INDEX(תמותה!$A$1:$E$121,MATCH(U1563,תמותה!$A$1:A$121,0),IF($B$11="זכר",2,4)),1),0)</f>
        <v>0</v>
      </c>
      <c r="Y1563">
        <f>IF($B$15,_xlfn.IFNA(INDEX('שיפור תמותה'!$A$1:$E$8743,MATCH(U1563&amp;V1563,'שיפור תמותה'!$C$1:$C$8743,0),IF($B$11="זכר",4,5)),1),0)</f>
        <v>0</v>
      </c>
      <c r="Z1563">
        <f>IF($B$15,_xlfn.IFNA(INDEX('שיפור תמותה'!$A$1:$E$8743,MATCH(U1563&amp;V1563-1,'שיפור תמותה'!$C$1:$C$8743,0),IF($B$11="זכר",4,5)),1),0)</f>
        <v>0</v>
      </c>
      <c r="AA1563">
        <f t="shared" si="607"/>
        <v>0</v>
      </c>
      <c r="AB1563">
        <f t="shared" si="619"/>
        <v>0</v>
      </c>
      <c r="AC1563">
        <f>IF($B$15,_xlfn.IFNA(INDEX(תמותה!$A$1:$E$121,MATCH(U1563,תמותה!$A$1:A$121,0),IF($B$11="זכר",3,5)),1),0)</f>
        <v>0</v>
      </c>
      <c r="AD1563">
        <f t="shared" si="608"/>
        <v>0</v>
      </c>
      <c r="AE1563">
        <f t="shared" si="609"/>
        <v>0</v>
      </c>
      <c r="AF1563">
        <f t="shared" si="620"/>
        <v>0</v>
      </c>
      <c r="AG1563">
        <f t="shared" si="621"/>
        <v>0</v>
      </c>
      <c r="AH1563">
        <f t="shared" si="622"/>
        <v>0</v>
      </c>
      <c r="AI1563">
        <f t="shared" si="623"/>
        <v>0</v>
      </c>
      <c r="AJ1563">
        <f t="shared" si="624"/>
        <v>0</v>
      </c>
    </row>
    <row r="1564" spans="5:36" x14ac:dyDescent="0.2">
      <c r="E1564">
        <f t="shared" si="610"/>
        <v>0</v>
      </c>
      <c r="F1564">
        <f t="shared" si="600"/>
        <v>0</v>
      </c>
      <c r="G1564">
        <f t="shared" si="601"/>
        <v>0</v>
      </c>
      <c r="H1564">
        <f t="shared" si="602"/>
        <v>0</v>
      </c>
      <c r="I1564">
        <f t="shared" si="611"/>
        <v>0</v>
      </c>
      <c r="J1564">
        <f t="shared" si="612"/>
        <v>0</v>
      </c>
      <c r="K1564">
        <f t="shared" si="613"/>
        <v>0</v>
      </c>
      <c r="L1564">
        <f t="shared" si="614"/>
        <v>0</v>
      </c>
      <c r="M1564">
        <f t="shared" si="615"/>
        <v>0</v>
      </c>
      <c r="N1564">
        <f t="shared" si="616"/>
        <v>0</v>
      </c>
      <c r="O1564">
        <f>IF($B$14,_xlfn.IFNA(INDEX(תמותה!$A$1:$E$121,MATCH(F1564,תמותה!$A$1:A$121,0),IF($B$9="זכר",2,4)),1),0)</f>
        <v>0</v>
      </c>
      <c r="P1564">
        <f>IF($B$14,_xlfn.IFNA(INDEX('שיפור תמותה'!$A$1:$E$8743,MATCH(F1564&amp;G1564,'שיפור תמותה'!$C$1:$C$8743,0),IF($B$9="זכר",4,5)),1),0)</f>
        <v>0</v>
      </c>
      <c r="Q1564">
        <f>IF($B$14,_xlfn.IFNA(INDEX('שיפור תמותה'!$A$1:$E$8743,MATCH(F1564&amp;G1564-1,'שיפור תמותה'!$C$1:$C$8743,0),IF($B$9="זכר",4,5)),1),0)</f>
        <v>0</v>
      </c>
      <c r="R1564">
        <f t="shared" si="603"/>
        <v>0</v>
      </c>
      <c r="S1564">
        <f t="shared" si="604"/>
        <v>0</v>
      </c>
      <c r="T1564">
        <f t="shared" si="617"/>
        <v>0</v>
      </c>
      <c r="U1564">
        <f t="shared" si="605"/>
        <v>0</v>
      </c>
      <c r="V1564">
        <f t="shared" si="606"/>
        <v>0</v>
      </c>
      <c r="W1564">
        <f t="shared" si="618"/>
        <v>0</v>
      </c>
      <c r="X1564">
        <f>IF($B$15,_xlfn.IFNA(INDEX(תמותה!$A$1:$E$121,MATCH(U1564,תמותה!$A$1:A$121,0),IF($B$11="זכר",2,4)),1),0)</f>
        <v>0</v>
      </c>
      <c r="Y1564">
        <f>IF($B$15,_xlfn.IFNA(INDEX('שיפור תמותה'!$A$1:$E$8743,MATCH(U1564&amp;V1564,'שיפור תמותה'!$C$1:$C$8743,0),IF($B$11="זכר",4,5)),1),0)</f>
        <v>0</v>
      </c>
      <c r="Z1564">
        <f>IF($B$15,_xlfn.IFNA(INDEX('שיפור תמותה'!$A$1:$E$8743,MATCH(U1564&amp;V1564-1,'שיפור תמותה'!$C$1:$C$8743,0),IF($B$11="זכר",4,5)),1),0)</f>
        <v>0</v>
      </c>
      <c r="AA1564">
        <f t="shared" si="607"/>
        <v>0</v>
      </c>
      <c r="AB1564">
        <f t="shared" si="619"/>
        <v>0</v>
      </c>
      <c r="AC1564">
        <f>IF($B$15,_xlfn.IFNA(INDEX(תמותה!$A$1:$E$121,MATCH(U1564,תמותה!$A$1:A$121,0),IF($B$11="זכר",3,5)),1),0)</f>
        <v>0</v>
      </c>
      <c r="AD1564">
        <f t="shared" si="608"/>
        <v>0</v>
      </c>
      <c r="AE1564">
        <f t="shared" si="609"/>
        <v>0</v>
      </c>
      <c r="AF1564">
        <f t="shared" si="620"/>
        <v>0</v>
      </c>
      <c r="AG1564">
        <f t="shared" si="621"/>
        <v>0</v>
      </c>
      <c r="AH1564">
        <f t="shared" si="622"/>
        <v>0</v>
      </c>
      <c r="AI1564">
        <f t="shared" si="623"/>
        <v>0</v>
      </c>
      <c r="AJ1564">
        <f t="shared" si="624"/>
        <v>0</v>
      </c>
    </row>
    <row r="1565" spans="5:36" x14ac:dyDescent="0.2">
      <c r="E1565">
        <f t="shared" si="610"/>
        <v>0</v>
      </c>
      <c r="F1565">
        <f t="shared" si="600"/>
        <v>0</v>
      </c>
      <c r="G1565">
        <f t="shared" si="601"/>
        <v>0</v>
      </c>
      <c r="H1565">
        <f t="shared" si="602"/>
        <v>0</v>
      </c>
      <c r="I1565">
        <f t="shared" si="611"/>
        <v>0</v>
      </c>
      <c r="J1565">
        <f t="shared" si="612"/>
        <v>0</v>
      </c>
      <c r="K1565">
        <f t="shared" si="613"/>
        <v>0</v>
      </c>
      <c r="L1565">
        <f t="shared" si="614"/>
        <v>0</v>
      </c>
      <c r="M1565">
        <f t="shared" si="615"/>
        <v>0</v>
      </c>
      <c r="N1565">
        <f t="shared" si="616"/>
        <v>0</v>
      </c>
      <c r="O1565">
        <f>IF($B$14,_xlfn.IFNA(INDEX(תמותה!$A$1:$E$121,MATCH(F1565,תמותה!$A$1:A$121,0),IF($B$9="זכר",2,4)),1),0)</f>
        <v>0</v>
      </c>
      <c r="P1565">
        <f>IF($B$14,_xlfn.IFNA(INDEX('שיפור תמותה'!$A$1:$E$8743,MATCH(F1565&amp;G1565,'שיפור תמותה'!$C$1:$C$8743,0),IF($B$9="זכר",4,5)),1),0)</f>
        <v>0</v>
      </c>
      <c r="Q1565">
        <f>IF($B$14,_xlfn.IFNA(INDEX('שיפור תמותה'!$A$1:$E$8743,MATCH(F1565&amp;G1565-1,'שיפור תמותה'!$C$1:$C$8743,0),IF($B$9="זכר",4,5)),1),0)</f>
        <v>0</v>
      </c>
      <c r="R1565">
        <f t="shared" si="603"/>
        <v>0</v>
      </c>
      <c r="S1565">
        <f t="shared" si="604"/>
        <v>0</v>
      </c>
      <c r="T1565">
        <f t="shared" si="617"/>
        <v>0</v>
      </c>
      <c r="U1565">
        <f t="shared" si="605"/>
        <v>0</v>
      </c>
      <c r="V1565">
        <f t="shared" si="606"/>
        <v>0</v>
      </c>
      <c r="W1565">
        <f t="shared" si="618"/>
        <v>0</v>
      </c>
      <c r="X1565">
        <f>IF($B$15,_xlfn.IFNA(INDEX(תמותה!$A$1:$E$121,MATCH(U1565,תמותה!$A$1:A$121,0),IF($B$11="זכר",2,4)),1),0)</f>
        <v>0</v>
      </c>
      <c r="Y1565">
        <f>IF($B$15,_xlfn.IFNA(INDEX('שיפור תמותה'!$A$1:$E$8743,MATCH(U1565&amp;V1565,'שיפור תמותה'!$C$1:$C$8743,0),IF($B$11="זכר",4,5)),1),0)</f>
        <v>0</v>
      </c>
      <c r="Z1565">
        <f>IF($B$15,_xlfn.IFNA(INDEX('שיפור תמותה'!$A$1:$E$8743,MATCH(U1565&amp;V1565-1,'שיפור תמותה'!$C$1:$C$8743,0),IF($B$11="זכר",4,5)),1),0)</f>
        <v>0</v>
      </c>
      <c r="AA1565">
        <f t="shared" si="607"/>
        <v>0</v>
      </c>
      <c r="AB1565">
        <f t="shared" si="619"/>
        <v>0</v>
      </c>
      <c r="AC1565">
        <f>IF($B$15,_xlfn.IFNA(INDEX(תמותה!$A$1:$E$121,MATCH(U1565,תמותה!$A$1:A$121,0),IF($B$11="זכר",3,5)),1),0)</f>
        <v>0</v>
      </c>
      <c r="AD1565">
        <f t="shared" si="608"/>
        <v>0</v>
      </c>
      <c r="AE1565">
        <f t="shared" si="609"/>
        <v>0</v>
      </c>
      <c r="AF1565">
        <f t="shared" si="620"/>
        <v>0</v>
      </c>
      <c r="AG1565">
        <f t="shared" si="621"/>
        <v>0</v>
      </c>
      <c r="AH1565">
        <f t="shared" si="622"/>
        <v>0</v>
      </c>
      <c r="AI1565">
        <f t="shared" si="623"/>
        <v>0</v>
      </c>
      <c r="AJ1565">
        <f t="shared" si="624"/>
        <v>0</v>
      </c>
    </row>
    <row r="1566" spans="5:36" x14ac:dyDescent="0.2">
      <c r="E1566">
        <f t="shared" si="610"/>
        <v>0</v>
      </c>
      <c r="F1566">
        <f t="shared" si="600"/>
        <v>0</v>
      </c>
      <c r="G1566">
        <f t="shared" si="601"/>
        <v>0</v>
      </c>
      <c r="H1566">
        <f t="shared" si="602"/>
        <v>0</v>
      </c>
      <c r="I1566">
        <f t="shared" si="611"/>
        <v>0</v>
      </c>
      <c r="J1566">
        <f t="shared" si="612"/>
        <v>0</v>
      </c>
      <c r="K1566">
        <f t="shared" si="613"/>
        <v>0</v>
      </c>
      <c r="L1566">
        <f t="shared" si="614"/>
        <v>0</v>
      </c>
      <c r="M1566">
        <f t="shared" si="615"/>
        <v>0</v>
      </c>
      <c r="N1566">
        <f t="shared" si="616"/>
        <v>0</v>
      </c>
      <c r="O1566">
        <f>IF($B$14,_xlfn.IFNA(INDEX(תמותה!$A$1:$E$121,MATCH(F1566,תמותה!$A$1:A$121,0),IF($B$9="זכר",2,4)),1),0)</f>
        <v>0</v>
      </c>
      <c r="P1566">
        <f>IF($B$14,_xlfn.IFNA(INDEX('שיפור תמותה'!$A$1:$E$8743,MATCH(F1566&amp;G1566,'שיפור תמותה'!$C$1:$C$8743,0),IF($B$9="זכר",4,5)),1),0)</f>
        <v>0</v>
      </c>
      <c r="Q1566">
        <f>IF($B$14,_xlfn.IFNA(INDEX('שיפור תמותה'!$A$1:$E$8743,MATCH(F1566&amp;G1566-1,'שיפור תמותה'!$C$1:$C$8743,0),IF($B$9="זכר",4,5)),1),0)</f>
        <v>0</v>
      </c>
      <c r="R1566">
        <f t="shared" si="603"/>
        <v>0</v>
      </c>
      <c r="S1566">
        <f t="shared" si="604"/>
        <v>0</v>
      </c>
      <c r="T1566">
        <f t="shared" si="617"/>
        <v>0</v>
      </c>
      <c r="U1566">
        <f t="shared" si="605"/>
        <v>0</v>
      </c>
      <c r="V1566">
        <f t="shared" si="606"/>
        <v>0</v>
      </c>
      <c r="W1566">
        <f t="shared" si="618"/>
        <v>0</v>
      </c>
      <c r="X1566">
        <f>IF($B$15,_xlfn.IFNA(INDEX(תמותה!$A$1:$E$121,MATCH(U1566,תמותה!$A$1:A$121,0),IF($B$11="זכר",2,4)),1),0)</f>
        <v>0</v>
      </c>
      <c r="Y1566">
        <f>IF($B$15,_xlfn.IFNA(INDEX('שיפור תמותה'!$A$1:$E$8743,MATCH(U1566&amp;V1566,'שיפור תמותה'!$C$1:$C$8743,0),IF($B$11="זכר",4,5)),1),0)</f>
        <v>0</v>
      </c>
      <c r="Z1566">
        <f>IF($B$15,_xlfn.IFNA(INDEX('שיפור תמותה'!$A$1:$E$8743,MATCH(U1566&amp;V1566-1,'שיפור תמותה'!$C$1:$C$8743,0),IF($B$11="זכר",4,5)),1),0)</f>
        <v>0</v>
      </c>
      <c r="AA1566">
        <f t="shared" si="607"/>
        <v>0</v>
      </c>
      <c r="AB1566">
        <f t="shared" si="619"/>
        <v>0</v>
      </c>
      <c r="AC1566">
        <f>IF($B$15,_xlfn.IFNA(INDEX(תמותה!$A$1:$E$121,MATCH(U1566,תמותה!$A$1:A$121,0),IF($B$11="זכר",3,5)),1),0)</f>
        <v>0</v>
      </c>
      <c r="AD1566">
        <f t="shared" si="608"/>
        <v>0</v>
      </c>
      <c r="AE1566">
        <f t="shared" si="609"/>
        <v>0</v>
      </c>
      <c r="AF1566">
        <f t="shared" si="620"/>
        <v>0</v>
      </c>
      <c r="AG1566">
        <f t="shared" si="621"/>
        <v>0</v>
      </c>
      <c r="AH1566">
        <f t="shared" si="622"/>
        <v>0</v>
      </c>
      <c r="AI1566">
        <f t="shared" si="623"/>
        <v>0</v>
      </c>
      <c r="AJ1566">
        <f t="shared" si="624"/>
        <v>0</v>
      </c>
    </row>
    <row r="1567" spans="5:36" x14ac:dyDescent="0.2">
      <c r="E1567">
        <f t="shared" si="610"/>
        <v>0</v>
      </c>
      <c r="F1567">
        <f t="shared" si="600"/>
        <v>0</v>
      </c>
      <c r="G1567">
        <f t="shared" si="601"/>
        <v>0</v>
      </c>
      <c r="H1567">
        <f t="shared" si="602"/>
        <v>0</v>
      </c>
      <c r="I1567">
        <f t="shared" si="611"/>
        <v>0</v>
      </c>
      <c r="J1567">
        <f t="shared" si="612"/>
        <v>0</v>
      </c>
      <c r="K1567">
        <f t="shared" si="613"/>
        <v>0</v>
      </c>
      <c r="L1567">
        <f t="shared" si="614"/>
        <v>0</v>
      </c>
      <c r="M1567">
        <f t="shared" si="615"/>
        <v>0</v>
      </c>
      <c r="N1567">
        <f t="shared" si="616"/>
        <v>0</v>
      </c>
      <c r="O1567">
        <f>IF($B$14,_xlfn.IFNA(INDEX(תמותה!$A$1:$E$121,MATCH(F1567,תמותה!$A$1:A$121,0),IF($B$9="זכר",2,4)),1),0)</f>
        <v>0</v>
      </c>
      <c r="P1567">
        <f>IF($B$14,_xlfn.IFNA(INDEX('שיפור תמותה'!$A$1:$E$8743,MATCH(F1567&amp;G1567,'שיפור תמותה'!$C$1:$C$8743,0),IF($B$9="זכר",4,5)),1),0)</f>
        <v>0</v>
      </c>
      <c r="Q1567">
        <f>IF($B$14,_xlfn.IFNA(INDEX('שיפור תמותה'!$A$1:$E$8743,MATCH(F1567&amp;G1567-1,'שיפור תמותה'!$C$1:$C$8743,0),IF($B$9="זכר",4,5)),1),0)</f>
        <v>0</v>
      </c>
      <c r="R1567">
        <f t="shared" si="603"/>
        <v>0</v>
      </c>
      <c r="S1567">
        <f t="shared" si="604"/>
        <v>0</v>
      </c>
      <c r="T1567">
        <f t="shared" si="617"/>
        <v>0</v>
      </c>
      <c r="U1567">
        <f t="shared" si="605"/>
        <v>0</v>
      </c>
      <c r="V1567">
        <f t="shared" si="606"/>
        <v>0</v>
      </c>
      <c r="W1567">
        <f t="shared" si="618"/>
        <v>0</v>
      </c>
      <c r="X1567">
        <f>IF($B$15,_xlfn.IFNA(INDEX(תמותה!$A$1:$E$121,MATCH(U1567,תמותה!$A$1:A$121,0),IF($B$11="זכר",2,4)),1),0)</f>
        <v>0</v>
      </c>
      <c r="Y1567">
        <f>IF($B$15,_xlfn.IFNA(INDEX('שיפור תמותה'!$A$1:$E$8743,MATCH(U1567&amp;V1567,'שיפור תמותה'!$C$1:$C$8743,0),IF($B$11="זכר",4,5)),1),0)</f>
        <v>0</v>
      </c>
      <c r="Z1567">
        <f>IF($B$15,_xlfn.IFNA(INDEX('שיפור תמותה'!$A$1:$E$8743,MATCH(U1567&amp;V1567-1,'שיפור תמותה'!$C$1:$C$8743,0),IF($B$11="זכר",4,5)),1),0)</f>
        <v>0</v>
      </c>
      <c r="AA1567">
        <f t="shared" si="607"/>
        <v>0</v>
      </c>
      <c r="AB1567">
        <f t="shared" si="619"/>
        <v>0</v>
      </c>
      <c r="AC1567">
        <f>IF($B$15,_xlfn.IFNA(INDEX(תמותה!$A$1:$E$121,MATCH(U1567,תמותה!$A$1:A$121,0),IF($B$11="זכר",3,5)),1),0)</f>
        <v>0</v>
      </c>
      <c r="AD1567">
        <f t="shared" si="608"/>
        <v>0</v>
      </c>
      <c r="AE1567">
        <f t="shared" si="609"/>
        <v>0</v>
      </c>
      <c r="AF1567">
        <f t="shared" si="620"/>
        <v>0</v>
      </c>
      <c r="AG1567">
        <f t="shared" si="621"/>
        <v>0</v>
      </c>
      <c r="AH1567">
        <f t="shared" si="622"/>
        <v>0</v>
      </c>
      <c r="AI1567">
        <f t="shared" si="623"/>
        <v>0</v>
      </c>
      <c r="AJ1567">
        <f t="shared" si="624"/>
        <v>0</v>
      </c>
    </row>
    <row r="1568" spans="5:36" x14ac:dyDescent="0.2">
      <c r="E1568">
        <f t="shared" si="610"/>
        <v>0</v>
      </c>
      <c r="F1568">
        <f t="shared" si="600"/>
        <v>0</v>
      </c>
      <c r="G1568">
        <f t="shared" si="601"/>
        <v>0</v>
      </c>
      <c r="H1568">
        <f t="shared" si="602"/>
        <v>0</v>
      </c>
      <c r="I1568">
        <f t="shared" si="611"/>
        <v>0</v>
      </c>
      <c r="J1568">
        <f t="shared" si="612"/>
        <v>0</v>
      </c>
      <c r="K1568">
        <f t="shared" si="613"/>
        <v>0</v>
      </c>
      <c r="L1568">
        <f t="shared" si="614"/>
        <v>0</v>
      </c>
      <c r="M1568">
        <f t="shared" si="615"/>
        <v>0</v>
      </c>
      <c r="N1568">
        <f t="shared" si="616"/>
        <v>0</v>
      </c>
      <c r="O1568">
        <f>IF($B$14,_xlfn.IFNA(INDEX(תמותה!$A$1:$E$121,MATCH(F1568,תמותה!$A$1:A$121,0),IF($B$9="זכר",2,4)),1),0)</f>
        <v>0</v>
      </c>
      <c r="P1568">
        <f>IF($B$14,_xlfn.IFNA(INDEX('שיפור תמותה'!$A$1:$E$8743,MATCH(F1568&amp;G1568,'שיפור תמותה'!$C$1:$C$8743,0),IF($B$9="זכר",4,5)),1),0)</f>
        <v>0</v>
      </c>
      <c r="Q1568">
        <f>IF($B$14,_xlfn.IFNA(INDEX('שיפור תמותה'!$A$1:$E$8743,MATCH(F1568&amp;G1568-1,'שיפור תמותה'!$C$1:$C$8743,0),IF($B$9="זכר",4,5)),1),0)</f>
        <v>0</v>
      </c>
      <c r="R1568">
        <f t="shared" si="603"/>
        <v>0</v>
      </c>
      <c r="S1568">
        <f t="shared" si="604"/>
        <v>0</v>
      </c>
      <c r="T1568">
        <f t="shared" si="617"/>
        <v>0</v>
      </c>
      <c r="U1568">
        <f t="shared" si="605"/>
        <v>0</v>
      </c>
      <c r="V1568">
        <f t="shared" si="606"/>
        <v>0</v>
      </c>
      <c r="W1568">
        <f t="shared" si="618"/>
        <v>0</v>
      </c>
      <c r="X1568">
        <f>IF($B$15,_xlfn.IFNA(INDEX(תמותה!$A$1:$E$121,MATCH(U1568,תמותה!$A$1:A$121,0),IF($B$11="זכר",2,4)),1),0)</f>
        <v>0</v>
      </c>
      <c r="Y1568">
        <f>IF($B$15,_xlfn.IFNA(INDEX('שיפור תמותה'!$A$1:$E$8743,MATCH(U1568&amp;V1568,'שיפור תמותה'!$C$1:$C$8743,0),IF($B$11="זכר",4,5)),1),0)</f>
        <v>0</v>
      </c>
      <c r="Z1568">
        <f>IF($B$15,_xlfn.IFNA(INDEX('שיפור תמותה'!$A$1:$E$8743,MATCH(U1568&amp;V1568-1,'שיפור תמותה'!$C$1:$C$8743,0),IF($B$11="זכר",4,5)),1),0)</f>
        <v>0</v>
      </c>
      <c r="AA1568">
        <f t="shared" si="607"/>
        <v>0</v>
      </c>
      <c r="AB1568">
        <f t="shared" si="619"/>
        <v>0</v>
      </c>
      <c r="AC1568">
        <f>IF($B$15,_xlfn.IFNA(INDEX(תמותה!$A$1:$E$121,MATCH(U1568,תמותה!$A$1:A$121,0),IF($B$11="זכר",3,5)),1),0)</f>
        <v>0</v>
      </c>
      <c r="AD1568">
        <f t="shared" si="608"/>
        <v>0</v>
      </c>
      <c r="AE1568">
        <f t="shared" si="609"/>
        <v>0</v>
      </c>
      <c r="AF1568">
        <f t="shared" si="620"/>
        <v>0</v>
      </c>
      <c r="AG1568">
        <f t="shared" si="621"/>
        <v>0</v>
      </c>
      <c r="AH1568">
        <f t="shared" si="622"/>
        <v>0</v>
      </c>
      <c r="AI1568">
        <f t="shared" si="623"/>
        <v>0</v>
      </c>
      <c r="AJ1568">
        <f t="shared" si="624"/>
        <v>0</v>
      </c>
    </row>
    <row r="1569" spans="5:36" x14ac:dyDescent="0.2">
      <c r="E1569">
        <f t="shared" si="610"/>
        <v>0</v>
      </c>
      <c r="F1569">
        <f t="shared" si="600"/>
        <v>0</v>
      </c>
      <c r="G1569">
        <f t="shared" si="601"/>
        <v>0</v>
      </c>
      <c r="H1569">
        <f t="shared" si="602"/>
        <v>0</v>
      </c>
      <c r="I1569">
        <f t="shared" si="611"/>
        <v>0</v>
      </c>
      <c r="J1569">
        <f t="shared" si="612"/>
        <v>0</v>
      </c>
      <c r="K1569">
        <f t="shared" si="613"/>
        <v>0</v>
      </c>
      <c r="L1569">
        <f t="shared" si="614"/>
        <v>0</v>
      </c>
      <c r="M1569">
        <f t="shared" si="615"/>
        <v>0</v>
      </c>
      <c r="N1569">
        <f t="shared" si="616"/>
        <v>0</v>
      </c>
      <c r="O1569">
        <f>IF($B$14,_xlfn.IFNA(INDEX(תמותה!$A$1:$E$121,MATCH(F1569,תמותה!$A$1:A$121,0),IF($B$9="זכר",2,4)),1),0)</f>
        <v>0</v>
      </c>
      <c r="P1569">
        <f>IF($B$14,_xlfn.IFNA(INDEX('שיפור תמותה'!$A$1:$E$8743,MATCH(F1569&amp;G1569,'שיפור תמותה'!$C$1:$C$8743,0),IF($B$9="זכר",4,5)),1),0)</f>
        <v>0</v>
      </c>
      <c r="Q1569">
        <f>IF($B$14,_xlfn.IFNA(INDEX('שיפור תמותה'!$A$1:$E$8743,MATCH(F1569&amp;G1569-1,'שיפור תמותה'!$C$1:$C$8743,0),IF($B$9="זכר",4,5)),1),0)</f>
        <v>0</v>
      </c>
      <c r="R1569">
        <f t="shared" si="603"/>
        <v>0</v>
      </c>
      <c r="S1569">
        <f t="shared" si="604"/>
        <v>0</v>
      </c>
      <c r="T1569">
        <f t="shared" si="617"/>
        <v>0</v>
      </c>
      <c r="U1569">
        <f t="shared" si="605"/>
        <v>0</v>
      </c>
      <c r="V1569">
        <f t="shared" si="606"/>
        <v>0</v>
      </c>
      <c r="W1569">
        <f t="shared" si="618"/>
        <v>0</v>
      </c>
      <c r="X1569">
        <f>IF($B$15,_xlfn.IFNA(INDEX(תמותה!$A$1:$E$121,MATCH(U1569,תמותה!$A$1:A$121,0),IF($B$11="זכר",2,4)),1),0)</f>
        <v>0</v>
      </c>
      <c r="Y1569">
        <f>IF($B$15,_xlfn.IFNA(INDEX('שיפור תמותה'!$A$1:$E$8743,MATCH(U1569&amp;V1569,'שיפור תמותה'!$C$1:$C$8743,0),IF($B$11="זכר",4,5)),1),0)</f>
        <v>0</v>
      </c>
      <c r="Z1569">
        <f>IF($B$15,_xlfn.IFNA(INDEX('שיפור תמותה'!$A$1:$E$8743,MATCH(U1569&amp;V1569-1,'שיפור תמותה'!$C$1:$C$8743,0),IF($B$11="זכר",4,5)),1),0)</f>
        <v>0</v>
      </c>
      <c r="AA1569">
        <f t="shared" si="607"/>
        <v>0</v>
      </c>
      <c r="AB1569">
        <f t="shared" si="619"/>
        <v>0</v>
      </c>
      <c r="AC1569">
        <f>IF($B$15,_xlfn.IFNA(INDEX(תמותה!$A$1:$E$121,MATCH(U1569,תמותה!$A$1:A$121,0),IF($B$11="זכר",3,5)),1),0)</f>
        <v>0</v>
      </c>
      <c r="AD1569">
        <f t="shared" si="608"/>
        <v>0</v>
      </c>
      <c r="AE1569">
        <f t="shared" si="609"/>
        <v>0</v>
      </c>
      <c r="AF1569">
        <f t="shared" si="620"/>
        <v>0</v>
      </c>
      <c r="AG1569">
        <f t="shared" si="621"/>
        <v>0</v>
      </c>
      <c r="AH1569">
        <f t="shared" si="622"/>
        <v>0</v>
      </c>
      <c r="AI1569">
        <f t="shared" si="623"/>
        <v>0</v>
      </c>
      <c r="AJ1569">
        <f t="shared" si="624"/>
        <v>0</v>
      </c>
    </row>
    <row r="1570" spans="5:36" x14ac:dyDescent="0.2">
      <c r="E1570">
        <f t="shared" si="610"/>
        <v>0</v>
      </c>
      <c r="F1570">
        <f t="shared" si="600"/>
        <v>0</v>
      </c>
      <c r="G1570">
        <f t="shared" si="601"/>
        <v>0</v>
      </c>
      <c r="H1570">
        <f t="shared" si="602"/>
        <v>0</v>
      </c>
      <c r="I1570">
        <f t="shared" si="611"/>
        <v>0</v>
      </c>
      <c r="J1570">
        <f t="shared" si="612"/>
        <v>0</v>
      </c>
      <c r="K1570">
        <f t="shared" si="613"/>
        <v>0</v>
      </c>
      <c r="L1570">
        <f t="shared" si="614"/>
        <v>0</v>
      </c>
      <c r="M1570">
        <f t="shared" si="615"/>
        <v>0</v>
      </c>
      <c r="N1570">
        <f t="shared" si="616"/>
        <v>0</v>
      </c>
      <c r="O1570">
        <f>IF($B$14,_xlfn.IFNA(INDEX(תמותה!$A$1:$E$121,MATCH(F1570,תמותה!$A$1:A$121,0),IF($B$9="זכר",2,4)),1),0)</f>
        <v>0</v>
      </c>
      <c r="P1570">
        <f>IF($B$14,_xlfn.IFNA(INDEX('שיפור תמותה'!$A$1:$E$8743,MATCH(F1570&amp;G1570,'שיפור תמותה'!$C$1:$C$8743,0),IF($B$9="זכר",4,5)),1),0)</f>
        <v>0</v>
      </c>
      <c r="Q1570">
        <f>IF($B$14,_xlfn.IFNA(INDEX('שיפור תמותה'!$A$1:$E$8743,MATCH(F1570&amp;G1570-1,'שיפור תמותה'!$C$1:$C$8743,0),IF($B$9="זכר",4,5)),1),0)</f>
        <v>0</v>
      </c>
      <c r="R1570">
        <f t="shared" si="603"/>
        <v>0</v>
      </c>
      <c r="S1570">
        <f t="shared" si="604"/>
        <v>0</v>
      </c>
      <c r="T1570">
        <f t="shared" si="617"/>
        <v>0</v>
      </c>
      <c r="U1570">
        <f t="shared" si="605"/>
        <v>0</v>
      </c>
      <c r="V1570">
        <f t="shared" si="606"/>
        <v>0</v>
      </c>
      <c r="W1570">
        <f t="shared" si="618"/>
        <v>0</v>
      </c>
      <c r="X1570">
        <f>IF($B$15,_xlfn.IFNA(INDEX(תמותה!$A$1:$E$121,MATCH(U1570,תמותה!$A$1:A$121,0),IF($B$11="זכר",2,4)),1),0)</f>
        <v>0</v>
      </c>
      <c r="Y1570">
        <f>IF($B$15,_xlfn.IFNA(INDEX('שיפור תמותה'!$A$1:$E$8743,MATCH(U1570&amp;V1570,'שיפור תמותה'!$C$1:$C$8743,0),IF($B$11="זכר",4,5)),1),0)</f>
        <v>0</v>
      </c>
      <c r="Z1570">
        <f>IF($B$15,_xlfn.IFNA(INDEX('שיפור תמותה'!$A$1:$E$8743,MATCH(U1570&amp;V1570-1,'שיפור תמותה'!$C$1:$C$8743,0),IF($B$11="זכר",4,5)),1),0)</f>
        <v>0</v>
      </c>
      <c r="AA1570">
        <f t="shared" si="607"/>
        <v>0</v>
      </c>
      <c r="AB1570">
        <f t="shared" si="619"/>
        <v>0</v>
      </c>
      <c r="AC1570">
        <f>IF($B$15,_xlfn.IFNA(INDEX(תמותה!$A$1:$E$121,MATCH(U1570,תמותה!$A$1:A$121,0),IF($B$11="זכר",3,5)),1),0)</f>
        <v>0</v>
      </c>
      <c r="AD1570">
        <f t="shared" si="608"/>
        <v>0</v>
      </c>
      <c r="AE1570">
        <f t="shared" si="609"/>
        <v>0</v>
      </c>
      <c r="AF1570">
        <f t="shared" si="620"/>
        <v>0</v>
      </c>
      <c r="AG1570">
        <f t="shared" si="621"/>
        <v>0</v>
      </c>
      <c r="AH1570">
        <f t="shared" si="622"/>
        <v>0</v>
      </c>
      <c r="AI1570">
        <f t="shared" si="623"/>
        <v>0</v>
      </c>
      <c r="AJ1570">
        <f t="shared" si="624"/>
        <v>0</v>
      </c>
    </row>
    <row r="1571" spans="5:36" x14ac:dyDescent="0.2">
      <c r="E1571">
        <f t="shared" si="610"/>
        <v>0</v>
      </c>
      <c r="F1571">
        <f t="shared" si="600"/>
        <v>0</v>
      </c>
      <c r="G1571">
        <f t="shared" si="601"/>
        <v>0</v>
      </c>
      <c r="H1571">
        <f t="shared" si="602"/>
        <v>0</v>
      </c>
      <c r="I1571">
        <f t="shared" si="611"/>
        <v>0</v>
      </c>
      <c r="J1571">
        <f t="shared" si="612"/>
        <v>0</v>
      </c>
      <c r="K1571">
        <f t="shared" si="613"/>
        <v>0</v>
      </c>
      <c r="L1571">
        <f t="shared" si="614"/>
        <v>0</v>
      </c>
      <c r="M1571">
        <f t="shared" si="615"/>
        <v>0</v>
      </c>
      <c r="N1571">
        <f t="shared" si="616"/>
        <v>0</v>
      </c>
      <c r="O1571">
        <f>IF($B$14,_xlfn.IFNA(INDEX(תמותה!$A$1:$E$121,MATCH(F1571,תמותה!$A$1:A$121,0),IF($B$9="זכר",2,4)),1),0)</f>
        <v>0</v>
      </c>
      <c r="P1571">
        <f>IF($B$14,_xlfn.IFNA(INDEX('שיפור תמותה'!$A$1:$E$8743,MATCH(F1571&amp;G1571,'שיפור תמותה'!$C$1:$C$8743,0),IF($B$9="זכר",4,5)),1),0)</f>
        <v>0</v>
      </c>
      <c r="Q1571">
        <f>IF($B$14,_xlfn.IFNA(INDEX('שיפור תמותה'!$A$1:$E$8743,MATCH(F1571&amp;G1571-1,'שיפור תמותה'!$C$1:$C$8743,0),IF($B$9="זכר",4,5)),1),0)</f>
        <v>0</v>
      </c>
      <c r="R1571">
        <f t="shared" si="603"/>
        <v>0</v>
      </c>
      <c r="S1571">
        <f t="shared" si="604"/>
        <v>0</v>
      </c>
      <c r="T1571">
        <f t="shared" si="617"/>
        <v>0</v>
      </c>
      <c r="U1571">
        <f t="shared" si="605"/>
        <v>0</v>
      </c>
      <c r="V1571">
        <f t="shared" si="606"/>
        <v>0</v>
      </c>
      <c r="W1571">
        <f t="shared" si="618"/>
        <v>0</v>
      </c>
      <c r="X1571">
        <f>IF($B$15,_xlfn.IFNA(INDEX(תמותה!$A$1:$E$121,MATCH(U1571,תמותה!$A$1:A$121,0),IF($B$11="זכר",2,4)),1),0)</f>
        <v>0</v>
      </c>
      <c r="Y1571">
        <f>IF($B$15,_xlfn.IFNA(INDEX('שיפור תמותה'!$A$1:$E$8743,MATCH(U1571&amp;V1571,'שיפור תמותה'!$C$1:$C$8743,0),IF($B$11="זכר",4,5)),1),0)</f>
        <v>0</v>
      </c>
      <c r="Z1571">
        <f>IF($B$15,_xlfn.IFNA(INDEX('שיפור תמותה'!$A$1:$E$8743,MATCH(U1571&amp;V1571-1,'שיפור תמותה'!$C$1:$C$8743,0),IF($B$11="זכר",4,5)),1),0)</f>
        <v>0</v>
      </c>
      <c r="AA1571">
        <f t="shared" si="607"/>
        <v>0</v>
      </c>
      <c r="AB1571">
        <f t="shared" si="619"/>
        <v>0</v>
      </c>
      <c r="AC1571">
        <f>IF($B$15,_xlfn.IFNA(INDEX(תמותה!$A$1:$E$121,MATCH(U1571,תמותה!$A$1:A$121,0),IF($B$11="זכר",3,5)),1),0)</f>
        <v>0</v>
      </c>
      <c r="AD1571">
        <f t="shared" si="608"/>
        <v>0</v>
      </c>
      <c r="AE1571">
        <f t="shared" si="609"/>
        <v>0</v>
      </c>
      <c r="AF1571">
        <f t="shared" si="620"/>
        <v>0</v>
      </c>
      <c r="AG1571">
        <f t="shared" si="621"/>
        <v>0</v>
      </c>
      <c r="AH1571">
        <f t="shared" si="622"/>
        <v>0</v>
      </c>
      <c r="AI1571">
        <f t="shared" si="623"/>
        <v>0</v>
      </c>
      <c r="AJ1571">
        <f t="shared" si="624"/>
        <v>0</v>
      </c>
    </row>
    <row r="1572" spans="5:36" x14ac:dyDescent="0.2">
      <c r="E1572">
        <f t="shared" si="610"/>
        <v>0</v>
      </c>
      <c r="F1572">
        <f t="shared" si="600"/>
        <v>0</v>
      </c>
      <c r="G1572">
        <f t="shared" si="601"/>
        <v>0</v>
      </c>
      <c r="H1572">
        <f t="shared" si="602"/>
        <v>0</v>
      </c>
      <c r="I1572">
        <f t="shared" si="611"/>
        <v>0</v>
      </c>
      <c r="J1572">
        <f t="shared" si="612"/>
        <v>0</v>
      </c>
      <c r="K1572">
        <f t="shared" si="613"/>
        <v>0</v>
      </c>
      <c r="L1572">
        <f t="shared" si="614"/>
        <v>0</v>
      </c>
      <c r="M1572">
        <f t="shared" si="615"/>
        <v>0</v>
      </c>
      <c r="N1572">
        <f t="shared" si="616"/>
        <v>0</v>
      </c>
      <c r="O1572">
        <f>IF($B$14,_xlfn.IFNA(INDEX(תמותה!$A$1:$E$121,MATCH(F1572,תמותה!$A$1:A$121,0),IF($B$9="זכר",2,4)),1),0)</f>
        <v>0</v>
      </c>
      <c r="P1572">
        <f>IF($B$14,_xlfn.IFNA(INDEX('שיפור תמותה'!$A$1:$E$8743,MATCH(F1572&amp;G1572,'שיפור תמותה'!$C$1:$C$8743,0),IF($B$9="זכר",4,5)),1),0)</f>
        <v>0</v>
      </c>
      <c r="Q1572">
        <f>IF($B$14,_xlfn.IFNA(INDEX('שיפור תמותה'!$A$1:$E$8743,MATCH(F1572&amp;G1572-1,'שיפור תמותה'!$C$1:$C$8743,0),IF($B$9="זכר",4,5)),1),0)</f>
        <v>0</v>
      </c>
      <c r="R1572">
        <f t="shared" si="603"/>
        <v>0</v>
      </c>
      <c r="S1572">
        <f t="shared" si="604"/>
        <v>0</v>
      </c>
      <c r="T1572">
        <f t="shared" si="617"/>
        <v>0</v>
      </c>
      <c r="U1572">
        <f t="shared" si="605"/>
        <v>0</v>
      </c>
      <c r="V1572">
        <f t="shared" si="606"/>
        <v>0</v>
      </c>
      <c r="W1572">
        <f t="shared" si="618"/>
        <v>0</v>
      </c>
      <c r="X1572">
        <f>IF($B$15,_xlfn.IFNA(INDEX(תמותה!$A$1:$E$121,MATCH(U1572,תמותה!$A$1:A$121,0),IF($B$11="זכר",2,4)),1),0)</f>
        <v>0</v>
      </c>
      <c r="Y1572">
        <f>IF($B$15,_xlfn.IFNA(INDEX('שיפור תמותה'!$A$1:$E$8743,MATCH(U1572&amp;V1572,'שיפור תמותה'!$C$1:$C$8743,0),IF($B$11="זכר",4,5)),1),0)</f>
        <v>0</v>
      </c>
      <c r="Z1572">
        <f>IF($B$15,_xlfn.IFNA(INDEX('שיפור תמותה'!$A$1:$E$8743,MATCH(U1572&amp;V1572-1,'שיפור תמותה'!$C$1:$C$8743,0),IF($B$11="זכר",4,5)),1),0)</f>
        <v>0</v>
      </c>
      <c r="AA1572">
        <f t="shared" si="607"/>
        <v>0</v>
      </c>
      <c r="AB1572">
        <f t="shared" si="619"/>
        <v>0</v>
      </c>
      <c r="AC1572">
        <f>IF($B$15,_xlfn.IFNA(INDEX(תמותה!$A$1:$E$121,MATCH(U1572,תמותה!$A$1:A$121,0),IF($B$11="זכר",3,5)),1),0)</f>
        <v>0</v>
      </c>
      <c r="AD1572">
        <f t="shared" si="608"/>
        <v>0</v>
      </c>
      <c r="AE1572">
        <f t="shared" si="609"/>
        <v>0</v>
      </c>
      <c r="AF1572">
        <f t="shared" si="620"/>
        <v>0</v>
      </c>
      <c r="AG1572">
        <f t="shared" si="621"/>
        <v>0</v>
      </c>
      <c r="AH1572">
        <f t="shared" si="622"/>
        <v>0</v>
      </c>
      <c r="AI1572">
        <f t="shared" si="623"/>
        <v>0</v>
      </c>
      <c r="AJ1572">
        <f t="shared" si="624"/>
        <v>0</v>
      </c>
    </row>
    <row r="1573" spans="5:36" x14ac:dyDescent="0.2">
      <c r="E1573">
        <f t="shared" si="610"/>
        <v>0</v>
      </c>
      <c r="F1573">
        <f t="shared" si="600"/>
        <v>0</v>
      </c>
      <c r="G1573">
        <f t="shared" si="601"/>
        <v>0</v>
      </c>
      <c r="H1573">
        <f t="shared" si="602"/>
        <v>0</v>
      </c>
      <c r="I1573">
        <f t="shared" si="611"/>
        <v>0</v>
      </c>
      <c r="J1573">
        <f t="shared" si="612"/>
        <v>0</v>
      </c>
      <c r="K1573">
        <f t="shared" si="613"/>
        <v>0</v>
      </c>
      <c r="L1573">
        <f t="shared" si="614"/>
        <v>0</v>
      </c>
      <c r="M1573">
        <f t="shared" si="615"/>
        <v>0</v>
      </c>
      <c r="N1573">
        <f t="shared" si="616"/>
        <v>0</v>
      </c>
      <c r="O1573">
        <f>IF($B$14,_xlfn.IFNA(INDEX(תמותה!$A$1:$E$121,MATCH(F1573,תמותה!$A$1:A$121,0),IF($B$9="זכר",2,4)),1),0)</f>
        <v>0</v>
      </c>
      <c r="P1573">
        <f>IF($B$14,_xlfn.IFNA(INDEX('שיפור תמותה'!$A$1:$E$8743,MATCH(F1573&amp;G1573,'שיפור תמותה'!$C$1:$C$8743,0),IF($B$9="זכר",4,5)),1),0)</f>
        <v>0</v>
      </c>
      <c r="Q1573">
        <f>IF($B$14,_xlfn.IFNA(INDEX('שיפור תמותה'!$A$1:$E$8743,MATCH(F1573&amp;G1573-1,'שיפור תמותה'!$C$1:$C$8743,0),IF($B$9="זכר",4,5)),1),0)</f>
        <v>0</v>
      </c>
      <c r="R1573">
        <f t="shared" si="603"/>
        <v>0</v>
      </c>
      <c r="S1573">
        <f t="shared" si="604"/>
        <v>0</v>
      </c>
      <c r="T1573">
        <f t="shared" si="617"/>
        <v>0</v>
      </c>
      <c r="U1573">
        <f t="shared" si="605"/>
        <v>0</v>
      </c>
      <c r="V1573">
        <f t="shared" si="606"/>
        <v>0</v>
      </c>
      <c r="W1573">
        <f t="shared" si="618"/>
        <v>0</v>
      </c>
      <c r="X1573">
        <f>IF($B$15,_xlfn.IFNA(INDEX(תמותה!$A$1:$E$121,MATCH(U1573,תמותה!$A$1:A$121,0),IF($B$11="זכר",2,4)),1),0)</f>
        <v>0</v>
      </c>
      <c r="Y1573">
        <f>IF($B$15,_xlfn.IFNA(INDEX('שיפור תמותה'!$A$1:$E$8743,MATCH(U1573&amp;V1573,'שיפור תמותה'!$C$1:$C$8743,0),IF($B$11="זכר",4,5)),1),0)</f>
        <v>0</v>
      </c>
      <c r="Z1573">
        <f>IF($B$15,_xlfn.IFNA(INDEX('שיפור תמותה'!$A$1:$E$8743,MATCH(U1573&amp;V1573-1,'שיפור תמותה'!$C$1:$C$8743,0),IF($B$11="זכר",4,5)),1),0)</f>
        <v>0</v>
      </c>
      <c r="AA1573">
        <f t="shared" si="607"/>
        <v>0</v>
      </c>
      <c r="AB1573">
        <f t="shared" si="619"/>
        <v>0</v>
      </c>
      <c r="AC1573">
        <f>IF($B$15,_xlfn.IFNA(INDEX(תמותה!$A$1:$E$121,MATCH(U1573,תמותה!$A$1:A$121,0),IF($B$11="זכר",3,5)),1),0)</f>
        <v>0</v>
      </c>
      <c r="AD1573">
        <f t="shared" si="608"/>
        <v>0</v>
      </c>
      <c r="AE1573">
        <f t="shared" si="609"/>
        <v>0</v>
      </c>
      <c r="AF1573">
        <f t="shared" si="620"/>
        <v>0</v>
      </c>
      <c r="AG1573">
        <f t="shared" si="621"/>
        <v>0</v>
      </c>
      <c r="AH1573">
        <f t="shared" si="622"/>
        <v>0</v>
      </c>
      <c r="AI1573">
        <f t="shared" si="623"/>
        <v>0</v>
      </c>
      <c r="AJ1573">
        <f t="shared" si="624"/>
        <v>0</v>
      </c>
    </row>
    <row r="1574" spans="5:36" x14ac:dyDescent="0.2">
      <c r="E1574">
        <f t="shared" si="610"/>
        <v>0</v>
      </c>
      <c r="F1574">
        <f t="shared" si="600"/>
        <v>0</v>
      </c>
      <c r="G1574">
        <f t="shared" si="601"/>
        <v>0</v>
      </c>
      <c r="H1574">
        <f t="shared" si="602"/>
        <v>0</v>
      </c>
      <c r="I1574">
        <f t="shared" si="611"/>
        <v>0</v>
      </c>
      <c r="J1574">
        <f t="shared" si="612"/>
        <v>0</v>
      </c>
      <c r="K1574">
        <f t="shared" si="613"/>
        <v>0</v>
      </c>
      <c r="L1574">
        <f t="shared" si="614"/>
        <v>0</v>
      </c>
      <c r="M1574">
        <f t="shared" si="615"/>
        <v>0</v>
      </c>
      <c r="N1574">
        <f t="shared" si="616"/>
        <v>0</v>
      </c>
      <c r="O1574">
        <f>IF($B$14,_xlfn.IFNA(INDEX(תמותה!$A$1:$E$121,MATCH(F1574,תמותה!$A$1:A$121,0),IF($B$9="זכר",2,4)),1),0)</f>
        <v>0</v>
      </c>
      <c r="P1574">
        <f>IF($B$14,_xlfn.IFNA(INDEX('שיפור תמותה'!$A$1:$E$8743,MATCH(F1574&amp;G1574,'שיפור תמותה'!$C$1:$C$8743,0),IF($B$9="זכר",4,5)),1),0)</f>
        <v>0</v>
      </c>
      <c r="Q1574">
        <f>IF($B$14,_xlfn.IFNA(INDEX('שיפור תמותה'!$A$1:$E$8743,MATCH(F1574&amp;G1574-1,'שיפור תמותה'!$C$1:$C$8743,0),IF($B$9="זכר",4,5)),1),0)</f>
        <v>0</v>
      </c>
      <c r="R1574">
        <f t="shared" si="603"/>
        <v>0</v>
      </c>
      <c r="S1574">
        <f t="shared" si="604"/>
        <v>0</v>
      </c>
      <c r="T1574">
        <f t="shared" si="617"/>
        <v>0</v>
      </c>
      <c r="U1574">
        <f t="shared" si="605"/>
        <v>0</v>
      </c>
      <c r="V1574">
        <f t="shared" si="606"/>
        <v>0</v>
      </c>
      <c r="W1574">
        <f t="shared" si="618"/>
        <v>0</v>
      </c>
      <c r="X1574">
        <f>IF($B$15,_xlfn.IFNA(INDEX(תמותה!$A$1:$E$121,MATCH(U1574,תמותה!$A$1:A$121,0),IF($B$11="זכר",2,4)),1),0)</f>
        <v>0</v>
      </c>
      <c r="Y1574">
        <f>IF($B$15,_xlfn.IFNA(INDEX('שיפור תמותה'!$A$1:$E$8743,MATCH(U1574&amp;V1574,'שיפור תמותה'!$C$1:$C$8743,0),IF($B$11="זכר",4,5)),1),0)</f>
        <v>0</v>
      </c>
      <c r="Z1574">
        <f>IF($B$15,_xlfn.IFNA(INDEX('שיפור תמותה'!$A$1:$E$8743,MATCH(U1574&amp;V1574-1,'שיפור תמותה'!$C$1:$C$8743,0),IF($B$11="זכר",4,5)),1),0)</f>
        <v>0</v>
      </c>
      <c r="AA1574">
        <f t="shared" si="607"/>
        <v>0</v>
      </c>
      <c r="AB1574">
        <f t="shared" si="619"/>
        <v>0</v>
      </c>
      <c r="AC1574">
        <f>IF($B$15,_xlfn.IFNA(INDEX(תמותה!$A$1:$E$121,MATCH(U1574,תמותה!$A$1:A$121,0),IF($B$11="זכר",3,5)),1),0)</f>
        <v>0</v>
      </c>
      <c r="AD1574">
        <f t="shared" si="608"/>
        <v>0</v>
      </c>
      <c r="AE1574">
        <f t="shared" si="609"/>
        <v>0</v>
      </c>
      <c r="AF1574">
        <f t="shared" si="620"/>
        <v>0</v>
      </c>
      <c r="AG1574">
        <f t="shared" si="621"/>
        <v>0</v>
      </c>
      <c r="AH1574">
        <f t="shared" si="622"/>
        <v>0</v>
      </c>
      <c r="AI1574">
        <f t="shared" si="623"/>
        <v>0</v>
      </c>
      <c r="AJ1574">
        <f t="shared" si="624"/>
        <v>0</v>
      </c>
    </row>
    <row r="1575" spans="5:36" x14ac:dyDescent="0.2">
      <c r="E1575">
        <f t="shared" si="610"/>
        <v>0</v>
      </c>
      <c r="F1575">
        <f t="shared" si="600"/>
        <v>0</v>
      </c>
      <c r="G1575">
        <f t="shared" si="601"/>
        <v>0</v>
      </c>
      <c r="H1575">
        <f t="shared" si="602"/>
        <v>0</v>
      </c>
      <c r="I1575">
        <f t="shared" si="611"/>
        <v>0</v>
      </c>
      <c r="J1575">
        <f t="shared" si="612"/>
        <v>0</v>
      </c>
      <c r="K1575">
        <f t="shared" si="613"/>
        <v>0</v>
      </c>
      <c r="L1575">
        <f t="shared" si="614"/>
        <v>0</v>
      </c>
      <c r="M1575">
        <f t="shared" si="615"/>
        <v>0</v>
      </c>
      <c r="N1575">
        <f t="shared" si="616"/>
        <v>0</v>
      </c>
      <c r="O1575">
        <f>IF($B$14,_xlfn.IFNA(INDEX(תמותה!$A$1:$E$121,MATCH(F1575,תמותה!$A$1:A$121,0),IF($B$9="זכר",2,4)),1),0)</f>
        <v>0</v>
      </c>
      <c r="P1575">
        <f>IF($B$14,_xlfn.IFNA(INDEX('שיפור תמותה'!$A$1:$E$8743,MATCH(F1575&amp;G1575,'שיפור תמותה'!$C$1:$C$8743,0),IF($B$9="זכר",4,5)),1),0)</f>
        <v>0</v>
      </c>
      <c r="Q1575">
        <f>IF($B$14,_xlfn.IFNA(INDEX('שיפור תמותה'!$A$1:$E$8743,MATCH(F1575&amp;G1575-1,'שיפור תמותה'!$C$1:$C$8743,0),IF($B$9="זכר",4,5)),1),0)</f>
        <v>0</v>
      </c>
      <c r="R1575">
        <f t="shared" si="603"/>
        <v>0</v>
      </c>
      <c r="S1575">
        <f t="shared" si="604"/>
        <v>0</v>
      </c>
      <c r="T1575">
        <f t="shared" si="617"/>
        <v>0</v>
      </c>
      <c r="U1575">
        <f t="shared" si="605"/>
        <v>0</v>
      </c>
      <c r="V1575">
        <f t="shared" si="606"/>
        <v>0</v>
      </c>
      <c r="W1575">
        <f t="shared" si="618"/>
        <v>0</v>
      </c>
      <c r="X1575">
        <f>IF($B$15,_xlfn.IFNA(INDEX(תמותה!$A$1:$E$121,MATCH(U1575,תמותה!$A$1:A$121,0),IF($B$11="זכר",2,4)),1),0)</f>
        <v>0</v>
      </c>
      <c r="Y1575">
        <f>IF($B$15,_xlfn.IFNA(INDEX('שיפור תמותה'!$A$1:$E$8743,MATCH(U1575&amp;V1575,'שיפור תמותה'!$C$1:$C$8743,0),IF($B$11="זכר",4,5)),1),0)</f>
        <v>0</v>
      </c>
      <c r="Z1575">
        <f>IF($B$15,_xlfn.IFNA(INDEX('שיפור תמותה'!$A$1:$E$8743,MATCH(U1575&amp;V1575-1,'שיפור תמותה'!$C$1:$C$8743,0),IF($B$11="זכר",4,5)),1),0)</f>
        <v>0</v>
      </c>
      <c r="AA1575">
        <f t="shared" si="607"/>
        <v>0</v>
      </c>
      <c r="AB1575">
        <f t="shared" si="619"/>
        <v>0</v>
      </c>
      <c r="AC1575">
        <f>IF($B$15,_xlfn.IFNA(INDEX(תמותה!$A$1:$E$121,MATCH(U1575,תמותה!$A$1:A$121,0),IF($B$11="זכר",3,5)),1),0)</f>
        <v>0</v>
      </c>
      <c r="AD1575">
        <f t="shared" si="608"/>
        <v>0</v>
      </c>
      <c r="AE1575">
        <f t="shared" si="609"/>
        <v>0</v>
      </c>
      <c r="AF1575">
        <f t="shared" si="620"/>
        <v>0</v>
      </c>
      <c r="AG1575">
        <f t="shared" si="621"/>
        <v>0</v>
      </c>
      <c r="AH1575">
        <f t="shared" si="622"/>
        <v>0</v>
      </c>
      <c r="AI1575">
        <f t="shared" si="623"/>
        <v>0</v>
      </c>
      <c r="AJ1575">
        <f t="shared" si="624"/>
        <v>0</v>
      </c>
    </row>
    <row r="1576" spans="5:36" x14ac:dyDescent="0.2">
      <c r="E1576">
        <f t="shared" si="610"/>
        <v>0</v>
      </c>
      <c r="F1576">
        <f t="shared" si="600"/>
        <v>0</v>
      </c>
      <c r="G1576">
        <f t="shared" si="601"/>
        <v>0</v>
      </c>
      <c r="H1576">
        <f t="shared" si="602"/>
        <v>0</v>
      </c>
      <c r="I1576">
        <f t="shared" si="611"/>
        <v>0</v>
      </c>
      <c r="J1576">
        <f t="shared" si="612"/>
        <v>0</v>
      </c>
      <c r="K1576">
        <f t="shared" si="613"/>
        <v>0</v>
      </c>
      <c r="L1576">
        <f t="shared" si="614"/>
        <v>0</v>
      </c>
      <c r="M1576">
        <f t="shared" si="615"/>
        <v>0</v>
      </c>
      <c r="N1576">
        <f t="shared" si="616"/>
        <v>0</v>
      </c>
      <c r="O1576">
        <f>IF($B$14,_xlfn.IFNA(INDEX(תמותה!$A$1:$E$121,MATCH(F1576,תמותה!$A$1:A$121,0),IF($B$9="זכר",2,4)),1),0)</f>
        <v>0</v>
      </c>
      <c r="P1576">
        <f>IF($B$14,_xlfn.IFNA(INDEX('שיפור תמותה'!$A$1:$E$8743,MATCH(F1576&amp;G1576,'שיפור תמותה'!$C$1:$C$8743,0),IF($B$9="זכר",4,5)),1),0)</f>
        <v>0</v>
      </c>
      <c r="Q1576">
        <f>IF($B$14,_xlfn.IFNA(INDEX('שיפור תמותה'!$A$1:$E$8743,MATCH(F1576&amp;G1576-1,'שיפור תמותה'!$C$1:$C$8743,0),IF($B$9="זכר",4,5)),1),0)</f>
        <v>0</v>
      </c>
      <c r="R1576">
        <f t="shared" si="603"/>
        <v>0</v>
      </c>
      <c r="S1576">
        <f t="shared" si="604"/>
        <v>0</v>
      </c>
      <c r="T1576">
        <f t="shared" si="617"/>
        <v>0</v>
      </c>
      <c r="U1576">
        <f t="shared" si="605"/>
        <v>0</v>
      </c>
      <c r="V1576">
        <f t="shared" si="606"/>
        <v>0</v>
      </c>
      <c r="W1576">
        <f t="shared" si="618"/>
        <v>0</v>
      </c>
      <c r="X1576">
        <f>IF($B$15,_xlfn.IFNA(INDEX(תמותה!$A$1:$E$121,MATCH(U1576,תמותה!$A$1:A$121,0),IF($B$11="זכר",2,4)),1),0)</f>
        <v>0</v>
      </c>
      <c r="Y1576">
        <f>IF($B$15,_xlfn.IFNA(INDEX('שיפור תמותה'!$A$1:$E$8743,MATCH(U1576&amp;V1576,'שיפור תמותה'!$C$1:$C$8743,0),IF($B$11="זכר",4,5)),1),0)</f>
        <v>0</v>
      </c>
      <c r="Z1576">
        <f>IF($B$15,_xlfn.IFNA(INDEX('שיפור תמותה'!$A$1:$E$8743,MATCH(U1576&amp;V1576-1,'שיפור תמותה'!$C$1:$C$8743,0),IF($B$11="זכר",4,5)),1),0)</f>
        <v>0</v>
      </c>
      <c r="AA1576">
        <f t="shared" si="607"/>
        <v>0</v>
      </c>
      <c r="AB1576">
        <f t="shared" si="619"/>
        <v>0</v>
      </c>
      <c r="AC1576">
        <f>IF($B$15,_xlfn.IFNA(INDEX(תמותה!$A$1:$E$121,MATCH(U1576,תמותה!$A$1:A$121,0),IF($B$11="זכר",3,5)),1),0)</f>
        <v>0</v>
      </c>
      <c r="AD1576">
        <f t="shared" si="608"/>
        <v>0</v>
      </c>
      <c r="AE1576">
        <f t="shared" si="609"/>
        <v>0</v>
      </c>
      <c r="AF1576">
        <f t="shared" si="620"/>
        <v>0</v>
      </c>
      <c r="AG1576">
        <f t="shared" si="621"/>
        <v>0</v>
      </c>
      <c r="AH1576">
        <f t="shared" si="622"/>
        <v>0</v>
      </c>
      <c r="AI1576">
        <f t="shared" si="623"/>
        <v>0</v>
      </c>
      <c r="AJ1576">
        <f t="shared" si="624"/>
        <v>0</v>
      </c>
    </row>
    <row r="1577" spans="5:36" x14ac:dyDescent="0.2">
      <c r="E1577">
        <f t="shared" si="610"/>
        <v>0</v>
      </c>
      <c r="F1577">
        <f t="shared" si="600"/>
        <v>0</v>
      </c>
      <c r="G1577">
        <f t="shared" si="601"/>
        <v>0</v>
      </c>
      <c r="H1577">
        <f t="shared" si="602"/>
        <v>0</v>
      </c>
      <c r="I1577">
        <f t="shared" si="611"/>
        <v>0</v>
      </c>
      <c r="J1577">
        <f t="shared" si="612"/>
        <v>0</v>
      </c>
      <c r="K1577">
        <f t="shared" si="613"/>
        <v>0</v>
      </c>
      <c r="L1577">
        <f t="shared" si="614"/>
        <v>0</v>
      </c>
      <c r="M1577">
        <f t="shared" si="615"/>
        <v>0</v>
      </c>
      <c r="N1577">
        <f t="shared" si="616"/>
        <v>0</v>
      </c>
      <c r="O1577">
        <f>IF($B$14,_xlfn.IFNA(INDEX(תמותה!$A$1:$E$121,MATCH(F1577,תמותה!$A$1:A$121,0),IF($B$9="זכר",2,4)),1),0)</f>
        <v>0</v>
      </c>
      <c r="P1577">
        <f>IF($B$14,_xlfn.IFNA(INDEX('שיפור תמותה'!$A$1:$E$8743,MATCH(F1577&amp;G1577,'שיפור תמותה'!$C$1:$C$8743,0),IF($B$9="זכר",4,5)),1),0)</f>
        <v>0</v>
      </c>
      <c r="Q1577">
        <f>IF($B$14,_xlfn.IFNA(INDEX('שיפור תמותה'!$A$1:$E$8743,MATCH(F1577&amp;G1577-1,'שיפור תמותה'!$C$1:$C$8743,0),IF($B$9="זכר",4,5)),1),0)</f>
        <v>0</v>
      </c>
      <c r="R1577">
        <f t="shared" si="603"/>
        <v>0</v>
      </c>
      <c r="S1577">
        <f t="shared" si="604"/>
        <v>0</v>
      </c>
      <c r="T1577">
        <f t="shared" si="617"/>
        <v>0</v>
      </c>
      <c r="U1577">
        <f t="shared" si="605"/>
        <v>0</v>
      </c>
      <c r="V1577">
        <f t="shared" si="606"/>
        <v>0</v>
      </c>
      <c r="W1577">
        <f t="shared" si="618"/>
        <v>0</v>
      </c>
      <c r="X1577">
        <f>IF($B$15,_xlfn.IFNA(INDEX(תמותה!$A$1:$E$121,MATCH(U1577,תמותה!$A$1:A$121,0),IF($B$11="זכר",2,4)),1),0)</f>
        <v>0</v>
      </c>
      <c r="Y1577">
        <f>IF($B$15,_xlfn.IFNA(INDEX('שיפור תמותה'!$A$1:$E$8743,MATCH(U1577&amp;V1577,'שיפור תמותה'!$C$1:$C$8743,0),IF($B$11="זכר",4,5)),1),0)</f>
        <v>0</v>
      </c>
      <c r="Z1577">
        <f>IF($B$15,_xlfn.IFNA(INDEX('שיפור תמותה'!$A$1:$E$8743,MATCH(U1577&amp;V1577-1,'שיפור תמותה'!$C$1:$C$8743,0),IF($B$11="זכר",4,5)),1),0)</f>
        <v>0</v>
      </c>
      <c r="AA1577">
        <f t="shared" si="607"/>
        <v>0</v>
      </c>
      <c r="AB1577">
        <f t="shared" si="619"/>
        <v>0</v>
      </c>
      <c r="AC1577">
        <f>IF($B$15,_xlfn.IFNA(INDEX(תמותה!$A$1:$E$121,MATCH(U1577,תמותה!$A$1:A$121,0),IF($B$11="זכר",3,5)),1),0)</f>
        <v>0</v>
      </c>
      <c r="AD1577">
        <f t="shared" si="608"/>
        <v>0</v>
      </c>
      <c r="AE1577">
        <f t="shared" si="609"/>
        <v>0</v>
      </c>
      <c r="AF1577">
        <f t="shared" si="620"/>
        <v>0</v>
      </c>
      <c r="AG1577">
        <f t="shared" si="621"/>
        <v>0</v>
      </c>
      <c r="AH1577">
        <f t="shared" si="622"/>
        <v>0</v>
      </c>
      <c r="AI1577">
        <f t="shared" si="623"/>
        <v>0</v>
      </c>
      <c r="AJ1577">
        <f t="shared" si="624"/>
        <v>0</v>
      </c>
    </row>
    <row r="1578" spans="5:36" x14ac:dyDescent="0.2">
      <c r="E1578">
        <f t="shared" si="610"/>
        <v>0</v>
      </c>
      <c r="F1578">
        <f t="shared" si="600"/>
        <v>0</v>
      </c>
      <c r="G1578">
        <f t="shared" si="601"/>
        <v>0</v>
      </c>
      <c r="H1578">
        <f t="shared" si="602"/>
        <v>0</v>
      </c>
      <c r="I1578">
        <f t="shared" si="611"/>
        <v>0</v>
      </c>
      <c r="J1578">
        <f t="shared" si="612"/>
        <v>0</v>
      </c>
      <c r="K1578">
        <f t="shared" si="613"/>
        <v>0</v>
      </c>
      <c r="L1578">
        <f t="shared" si="614"/>
        <v>0</v>
      </c>
      <c r="M1578">
        <f t="shared" si="615"/>
        <v>0</v>
      </c>
      <c r="N1578">
        <f t="shared" si="616"/>
        <v>0</v>
      </c>
      <c r="O1578">
        <f>IF($B$14,_xlfn.IFNA(INDEX(תמותה!$A$1:$E$121,MATCH(F1578,תמותה!$A$1:A$121,0),IF($B$9="זכר",2,4)),1),0)</f>
        <v>0</v>
      </c>
      <c r="P1578">
        <f>IF($B$14,_xlfn.IFNA(INDEX('שיפור תמותה'!$A$1:$E$8743,MATCH(F1578&amp;G1578,'שיפור תמותה'!$C$1:$C$8743,0),IF($B$9="זכר",4,5)),1),0)</f>
        <v>0</v>
      </c>
      <c r="Q1578">
        <f>IF($B$14,_xlfn.IFNA(INDEX('שיפור תמותה'!$A$1:$E$8743,MATCH(F1578&amp;G1578-1,'שיפור תמותה'!$C$1:$C$8743,0),IF($B$9="זכר",4,5)),1),0)</f>
        <v>0</v>
      </c>
      <c r="R1578">
        <f t="shared" si="603"/>
        <v>0</v>
      </c>
      <c r="S1578">
        <f t="shared" si="604"/>
        <v>0</v>
      </c>
      <c r="T1578">
        <f t="shared" si="617"/>
        <v>0</v>
      </c>
      <c r="U1578">
        <f t="shared" si="605"/>
        <v>0</v>
      </c>
      <c r="V1578">
        <f t="shared" si="606"/>
        <v>0</v>
      </c>
      <c r="W1578">
        <f t="shared" si="618"/>
        <v>0</v>
      </c>
      <c r="X1578">
        <f>IF($B$15,_xlfn.IFNA(INDEX(תמותה!$A$1:$E$121,MATCH(U1578,תמותה!$A$1:A$121,0),IF($B$11="זכר",2,4)),1),0)</f>
        <v>0</v>
      </c>
      <c r="Y1578">
        <f>IF($B$15,_xlfn.IFNA(INDEX('שיפור תמותה'!$A$1:$E$8743,MATCH(U1578&amp;V1578,'שיפור תמותה'!$C$1:$C$8743,0),IF($B$11="זכר",4,5)),1),0)</f>
        <v>0</v>
      </c>
      <c r="Z1578">
        <f>IF($B$15,_xlfn.IFNA(INDEX('שיפור תמותה'!$A$1:$E$8743,MATCH(U1578&amp;V1578-1,'שיפור תמותה'!$C$1:$C$8743,0),IF($B$11="זכר",4,5)),1),0)</f>
        <v>0</v>
      </c>
      <c r="AA1578">
        <f t="shared" si="607"/>
        <v>0</v>
      </c>
      <c r="AB1578">
        <f t="shared" si="619"/>
        <v>0</v>
      </c>
      <c r="AC1578">
        <f>IF($B$15,_xlfn.IFNA(INDEX(תמותה!$A$1:$E$121,MATCH(U1578,תמותה!$A$1:A$121,0),IF($B$11="זכר",3,5)),1),0)</f>
        <v>0</v>
      </c>
      <c r="AD1578">
        <f t="shared" si="608"/>
        <v>0</v>
      </c>
      <c r="AE1578">
        <f t="shared" si="609"/>
        <v>0</v>
      </c>
      <c r="AF1578">
        <f t="shared" si="620"/>
        <v>0</v>
      </c>
      <c r="AG1578">
        <f t="shared" si="621"/>
        <v>0</v>
      </c>
      <c r="AH1578">
        <f t="shared" si="622"/>
        <v>0</v>
      </c>
      <c r="AI1578">
        <f t="shared" si="623"/>
        <v>0</v>
      </c>
      <c r="AJ1578">
        <f t="shared" si="624"/>
        <v>0</v>
      </c>
    </row>
    <row r="1579" spans="5:36" x14ac:dyDescent="0.2">
      <c r="E1579">
        <f t="shared" si="610"/>
        <v>0</v>
      </c>
      <c r="F1579">
        <f t="shared" si="600"/>
        <v>0</v>
      </c>
      <c r="G1579">
        <f t="shared" si="601"/>
        <v>0</v>
      </c>
      <c r="H1579">
        <f t="shared" si="602"/>
        <v>0</v>
      </c>
      <c r="I1579">
        <f t="shared" si="611"/>
        <v>0</v>
      </c>
      <c r="J1579">
        <f t="shared" si="612"/>
        <v>0</v>
      </c>
      <c r="K1579">
        <f t="shared" si="613"/>
        <v>0</v>
      </c>
      <c r="L1579">
        <f t="shared" si="614"/>
        <v>0</v>
      </c>
      <c r="M1579">
        <f t="shared" si="615"/>
        <v>0</v>
      </c>
      <c r="N1579">
        <f t="shared" si="616"/>
        <v>0</v>
      </c>
      <c r="O1579">
        <f>IF($B$14,_xlfn.IFNA(INDEX(תמותה!$A$1:$E$121,MATCH(F1579,תמותה!$A$1:A$121,0),IF($B$9="זכר",2,4)),1),0)</f>
        <v>0</v>
      </c>
      <c r="P1579">
        <f>IF($B$14,_xlfn.IFNA(INDEX('שיפור תמותה'!$A$1:$E$8743,MATCH(F1579&amp;G1579,'שיפור תמותה'!$C$1:$C$8743,0),IF($B$9="זכר",4,5)),1),0)</f>
        <v>0</v>
      </c>
      <c r="Q1579">
        <f>IF($B$14,_xlfn.IFNA(INDEX('שיפור תמותה'!$A$1:$E$8743,MATCH(F1579&amp;G1579-1,'שיפור תמותה'!$C$1:$C$8743,0),IF($B$9="זכר",4,5)),1),0)</f>
        <v>0</v>
      </c>
      <c r="R1579">
        <f t="shared" si="603"/>
        <v>0</v>
      </c>
      <c r="S1579">
        <f t="shared" si="604"/>
        <v>0</v>
      </c>
      <c r="T1579">
        <f t="shared" si="617"/>
        <v>0</v>
      </c>
      <c r="U1579">
        <f t="shared" si="605"/>
        <v>0</v>
      </c>
      <c r="V1579">
        <f t="shared" si="606"/>
        <v>0</v>
      </c>
      <c r="W1579">
        <f t="shared" si="618"/>
        <v>0</v>
      </c>
      <c r="X1579">
        <f>IF($B$15,_xlfn.IFNA(INDEX(תמותה!$A$1:$E$121,MATCH(U1579,תמותה!$A$1:A$121,0),IF($B$11="זכר",2,4)),1),0)</f>
        <v>0</v>
      </c>
      <c r="Y1579">
        <f>IF($B$15,_xlfn.IFNA(INDEX('שיפור תמותה'!$A$1:$E$8743,MATCH(U1579&amp;V1579,'שיפור תמותה'!$C$1:$C$8743,0),IF($B$11="זכר",4,5)),1),0)</f>
        <v>0</v>
      </c>
      <c r="Z1579">
        <f>IF($B$15,_xlfn.IFNA(INDEX('שיפור תמותה'!$A$1:$E$8743,MATCH(U1579&amp;V1579-1,'שיפור תמותה'!$C$1:$C$8743,0),IF($B$11="זכר",4,5)),1),0)</f>
        <v>0</v>
      </c>
      <c r="AA1579">
        <f t="shared" si="607"/>
        <v>0</v>
      </c>
      <c r="AB1579">
        <f t="shared" si="619"/>
        <v>0</v>
      </c>
      <c r="AC1579">
        <f>IF($B$15,_xlfn.IFNA(INDEX(תמותה!$A$1:$E$121,MATCH(U1579,תמותה!$A$1:A$121,0),IF($B$11="זכר",3,5)),1),0)</f>
        <v>0</v>
      </c>
      <c r="AD1579">
        <f t="shared" si="608"/>
        <v>0</v>
      </c>
      <c r="AE1579">
        <f t="shared" si="609"/>
        <v>0</v>
      </c>
      <c r="AF1579">
        <f t="shared" si="620"/>
        <v>0</v>
      </c>
      <c r="AG1579">
        <f t="shared" si="621"/>
        <v>0</v>
      </c>
      <c r="AH1579">
        <f t="shared" si="622"/>
        <v>0</v>
      </c>
      <c r="AI1579">
        <f t="shared" si="623"/>
        <v>0</v>
      </c>
      <c r="AJ1579">
        <f t="shared" si="624"/>
        <v>0</v>
      </c>
    </row>
    <row r="1580" spans="5:36" x14ac:dyDescent="0.2">
      <c r="E1580">
        <f t="shared" si="610"/>
        <v>0</v>
      </c>
      <c r="F1580">
        <f t="shared" si="600"/>
        <v>0</v>
      </c>
      <c r="G1580">
        <f t="shared" si="601"/>
        <v>0</v>
      </c>
      <c r="H1580">
        <f t="shared" si="602"/>
        <v>0</v>
      </c>
      <c r="I1580">
        <f t="shared" si="611"/>
        <v>0</v>
      </c>
      <c r="J1580">
        <f t="shared" si="612"/>
        <v>0</v>
      </c>
      <c r="K1580">
        <f t="shared" si="613"/>
        <v>0</v>
      </c>
      <c r="L1580">
        <f t="shared" si="614"/>
        <v>0</v>
      </c>
      <c r="M1580">
        <f t="shared" si="615"/>
        <v>0</v>
      </c>
      <c r="N1580">
        <f t="shared" si="616"/>
        <v>0</v>
      </c>
      <c r="O1580">
        <f>IF($B$14,_xlfn.IFNA(INDEX(תמותה!$A$1:$E$121,MATCH(F1580,תמותה!$A$1:A$121,0),IF($B$9="זכר",2,4)),1),0)</f>
        <v>0</v>
      </c>
      <c r="P1580">
        <f>IF($B$14,_xlfn.IFNA(INDEX('שיפור תמותה'!$A$1:$E$8743,MATCH(F1580&amp;G1580,'שיפור תמותה'!$C$1:$C$8743,0),IF($B$9="זכר",4,5)),1),0)</f>
        <v>0</v>
      </c>
      <c r="Q1580">
        <f>IF($B$14,_xlfn.IFNA(INDEX('שיפור תמותה'!$A$1:$E$8743,MATCH(F1580&amp;G1580-1,'שיפור תמותה'!$C$1:$C$8743,0),IF($B$9="זכר",4,5)),1),0)</f>
        <v>0</v>
      </c>
      <c r="R1580">
        <f t="shared" si="603"/>
        <v>0</v>
      </c>
      <c r="S1580">
        <f t="shared" si="604"/>
        <v>0</v>
      </c>
      <c r="T1580">
        <f t="shared" si="617"/>
        <v>0</v>
      </c>
      <c r="U1580">
        <f t="shared" si="605"/>
        <v>0</v>
      </c>
      <c r="V1580">
        <f t="shared" si="606"/>
        <v>0</v>
      </c>
      <c r="W1580">
        <f t="shared" si="618"/>
        <v>0</v>
      </c>
      <c r="X1580">
        <f>IF($B$15,_xlfn.IFNA(INDEX(תמותה!$A$1:$E$121,MATCH(U1580,תמותה!$A$1:A$121,0),IF($B$11="זכר",2,4)),1),0)</f>
        <v>0</v>
      </c>
      <c r="Y1580">
        <f>IF($B$15,_xlfn.IFNA(INDEX('שיפור תמותה'!$A$1:$E$8743,MATCH(U1580&amp;V1580,'שיפור תמותה'!$C$1:$C$8743,0),IF($B$11="זכר",4,5)),1),0)</f>
        <v>0</v>
      </c>
      <c r="Z1580">
        <f>IF($B$15,_xlfn.IFNA(INDEX('שיפור תמותה'!$A$1:$E$8743,MATCH(U1580&amp;V1580-1,'שיפור תמותה'!$C$1:$C$8743,0),IF($B$11="זכר",4,5)),1),0)</f>
        <v>0</v>
      </c>
      <c r="AA1580">
        <f t="shared" si="607"/>
        <v>0</v>
      </c>
      <c r="AB1580">
        <f t="shared" si="619"/>
        <v>0</v>
      </c>
      <c r="AC1580">
        <f>IF($B$15,_xlfn.IFNA(INDEX(תמותה!$A$1:$E$121,MATCH(U1580,תמותה!$A$1:A$121,0),IF($B$11="זכר",3,5)),1),0)</f>
        <v>0</v>
      </c>
      <c r="AD1580">
        <f t="shared" si="608"/>
        <v>0</v>
      </c>
      <c r="AE1580">
        <f t="shared" si="609"/>
        <v>0</v>
      </c>
      <c r="AF1580">
        <f t="shared" si="620"/>
        <v>0</v>
      </c>
      <c r="AG1580">
        <f t="shared" si="621"/>
        <v>0</v>
      </c>
      <c r="AH1580">
        <f t="shared" si="622"/>
        <v>0</v>
      </c>
      <c r="AI1580">
        <f t="shared" si="623"/>
        <v>0</v>
      </c>
      <c r="AJ1580">
        <f t="shared" si="624"/>
        <v>0</v>
      </c>
    </row>
    <row r="1581" spans="5:36" x14ac:dyDescent="0.2">
      <c r="E1581">
        <f t="shared" si="610"/>
        <v>0</v>
      </c>
      <c r="F1581">
        <f t="shared" si="600"/>
        <v>0</v>
      </c>
      <c r="G1581">
        <f t="shared" si="601"/>
        <v>0</v>
      </c>
      <c r="H1581">
        <f t="shared" si="602"/>
        <v>0</v>
      </c>
      <c r="I1581">
        <f t="shared" si="611"/>
        <v>0</v>
      </c>
      <c r="J1581">
        <f t="shared" si="612"/>
        <v>0</v>
      </c>
      <c r="K1581">
        <f t="shared" si="613"/>
        <v>0</v>
      </c>
      <c r="L1581">
        <f t="shared" si="614"/>
        <v>0</v>
      </c>
      <c r="M1581">
        <f t="shared" si="615"/>
        <v>0</v>
      </c>
      <c r="N1581">
        <f t="shared" si="616"/>
        <v>0</v>
      </c>
      <c r="O1581">
        <f>IF($B$14,_xlfn.IFNA(INDEX(תמותה!$A$1:$E$121,MATCH(F1581,תמותה!$A$1:A$121,0),IF($B$9="זכר",2,4)),1),0)</f>
        <v>0</v>
      </c>
      <c r="P1581">
        <f>IF($B$14,_xlfn.IFNA(INDEX('שיפור תמותה'!$A$1:$E$8743,MATCH(F1581&amp;G1581,'שיפור תמותה'!$C$1:$C$8743,0),IF($B$9="זכר",4,5)),1),0)</f>
        <v>0</v>
      </c>
      <c r="Q1581">
        <f>IF($B$14,_xlfn.IFNA(INDEX('שיפור תמותה'!$A$1:$E$8743,MATCH(F1581&amp;G1581-1,'שיפור תמותה'!$C$1:$C$8743,0),IF($B$9="זכר",4,5)),1),0)</f>
        <v>0</v>
      </c>
      <c r="R1581">
        <f t="shared" si="603"/>
        <v>0</v>
      </c>
      <c r="S1581">
        <f t="shared" si="604"/>
        <v>0</v>
      </c>
      <c r="T1581">
        <f t="shared" si="617"/>
        <v>0</v>
      </c>
      <c r="U1581">
        <f t="shared" si="605"/>
        <v>0</v>
      </c>
      <c r="V1581">
        <f t="shared" si="606"/>
        <v>0</v>
      </c>
      <c r="W1581">
        <f t="shared" si="618"/>
        <v>0</v>
      </c>
      <c r="X1581">
        <f>IF($B$15,_xlfn.IFNA(INDEX(תמותה!$A$1:$E$121,MATCH(U1581,תמותה!$A$1:A$121,0),IF($B$11="זכר",2,4)),1),0)</f>
        <v>0</v>
      </c>
      <c r="Y1581">
        <f>IF($B$15,_xlfn.IFNA(INDEX('שיפור תמותה'!$A$1:$E$8743,MATCH(U1581&amp;V1581,'שיפור תמותה'!$C$1:$C$8743,0),IF($B$11="זכר",4,5)),1),0)</f>
        <v>0</v>
      </c>
      <c r="Z1581">
        <f>IF($B$15,_xlfn.IFNA(INDEX('שיפור תמותה'!$A$1:$E$8743,MATCH(U1581&amp;V1581-1,'שיפור תמותה'!$C$1:$C$8743,0),IF($B$11="זכר",4,5)),1),0)</f>
        <v>0</v>
      </c>
      <c r="AA1581">
        <f t="shared" si="607"/>
        <v>0</v>
      </c>
      <c r="AB1581">
        <f t="shared" si="619"/>
        <v>0</v>
      </c>
      <c r="AC1581">
        <f>IF($B$15,_xlfn.IFNA(INDEX(תמותה!$A$1:$E$121,MATCH(U1581,תמותה!$A$1:A$121,0),IF($B$11="זכר",3,5)),1),0)</f>
        <v>0</v>
      </c>
      <c r="AD1581">
        <f t="shared" si="608"/>
        <v>0</v>
      </c>
      <c r="AE1581">
        <f t="shared" si="609"/>
        <v>0</v>
      </c>
      <c r="AF1581">
        <f t="shared" si="620"/>
        <v>0</v>
      </c>
      <c r="AG1581">
        <f t="shared" si="621"/>
        <v>0</v>
      </c>
      <c r="AH1581">
        <f t="shared" si="622"/>
        <v>0</v>
      </c>
      <c r="AI1581">
        <f t="shared" si="623"/>
        <v>0</v>
      </c>
      <c r="AJ1581">
        <f t="shared" si="624"/>
        <v>0</v>
      </c>
    </row>
    <row r="1582" spans="5:36" x14ac:dyDescent="0.2">
      <c r="E1582">
        <f t="shared" si="610"/>
        <v>0</v>
      </c>
      <c r="F1582">
        <f t="shared" si="600"/>
        <v>0</v>
      </c>
      <c r="G1582">
        <f t="shared" si="601"/>
        <v>0</v>
      </c>
      <c r="H1582">
        <f t="shared" si="602"/>
        <v>0</v>
      </c>
      <c r="I1582">
        <f t="shared" si="611"/>
        <v>0</v>
      </c>
      <c r="J1582">
        <f t="shared" si="612"/>
        <v>0</v>
      </c>
      <c r="K1582">
        <f t="shared" si="613"/>
        <v>0</v>
      </c>
      <c r="L1582">
        <f t="shared" si="614"/>
        <v>0</v>
      </c>
      <c r="M1582">
        <f t="shared" si="615"/>
        <v>0</v>
      </c>
      <c r="N1582">
        <f t="shared" si="616"/>
        <v>0</v>
      </c>
      <c r="O1582">
        <f>IF($B$14,_xlfn.IFNA(INDEX(תמותה!$A$1:$E$121,MATCH(F1582,תמותה!$A$1:A$121,0),IF($B$9="זכר",2,4)),1),0)</f>
        <v>0</v>
      </c>
      <c r="P1582">
        <f>IF($B$14,_xlfn.IFNA(INDEX('שיפור תמותה'!$A$1:$E$8743,MATCH(F1582&amp;G1582,'שיפור תמותה'!$C$1:$C$8743,0),IF($B$9="זכר",4,5)),1),0)</f>
        <v>0</v>
      </c>
      <c r="Q1582">
        <f>IF($B$14,_xlfn.IFNA(INDEX('שיפור תמותה'!$A$1:$E$8743,MATCH(F1582&amp;G1582-1,'שיפור תמותה'!$C$1:$C$8743,0),IF($B$9="זכר",4,5)),1),0)</f>
        <v>0</v>
      </c>
      <c r="R1582">
        <f t="shared" si="603"/>
        <v>0</v>
      </c>
      <c r="S1582">
        <f t="shared" si="604"/>
        <v>0</v>
      </c>
      <c r="T1582">
        <f t="shared" si="617"/>
        <v>0</v>
      </c>
      <c r="U1582">
        <f t="shared" si="605"/>
        <v>0</v>
      </c>
      <c r="V1582">
        <f t="shared" si="606"/>
        <v>0</v>
      </c>
      <c r="W1582">
        <f t="shared" si="618"/>
        <v>0</v>
      </c>
      <c r="X1582">
        <f>IF($B$15,_xlfn.IFNA(INDEX(תמותה!$A$1:$E$121,MATCH(U1582,תמותה!$A$1:A$121,0),IF($B$11="זכר",2,4)),1),0)</f>
        <v>0</v>
      </c>
      <c r="Y1582">
        <f>IF($B$15,_xlfn.IFNA(INDEX('שיפור תמותה'!$A$1:$E$8743,MATCH(U1582&amp;V1582,'שיפור תמותה'!$C$1:$C$8743,0),IF($B$11="זכר",4,5)),1),0)</f>
        <v>0</v>
      </c>
      <c r="Z1582">
        <f>IF($B$15,_xlfn.IFNA(INDEX('שיפור תמותה'!$A$1:$E$8743,MATCH(U1582&amp;V1582-1,'שיפור תמותה'!$C$1:$C$8743,0),IF($B$11="זכר",4,5)),1),0)</f>
        <v>0</v>
      </c>
      <c r="AA1582">
        <f t="shared" si="607"/>
        <v>0</v>
      </c>
      <c r="AB1582">
        <f t="shared" si="619"/>
        <v>0</v>
      </c>
      <c r="AC1582">
        <f>IF($B$15,_xlfn.IFNA(INDEX(תמותה!$A$1:$E$121,MATCH(U1582,תמותה!$A$1:A$121,0),IF($B$11="זכר",3,5)),1),0)</f>
        <v>0</v>
      </c>
      <c r="AD1582">
        <f t="shared" si="608"/>
        <v>0</v>
      </c>
      <c r="AE1582">
        <f t="shared" si="609"/>
        <v>0</v>
      </c>
      <c r="AF1582">
        <f t="shared" si="620"/>
        <v>0</v>
      </c>
      <c r="AG1582">
        <f t="shared" si="621"/>
        <v>0</v>
      </c>
      <c r="AH1582">
        <f t="shared" si="622"/>
        <v>0</v>
      </c>
      <c r="AI1582">
        <f t="shared" si="623"/>
        <v>0</v>
      </c>
      <c r="AJ1582">
        <f t="shared" si="624"/>
        <v>0</v>
      </c>
    </row>
    <row r="1583" spans="5:36" x14ac:dyDescent="0.2">
      <c r="E1583">
        <f t="shared" si="610"/>
        <v>0</v>
      </c>
      <c r="F1583">
        <f t="shared" si="600"/>
        <v>0</v>
      </c>
      <c r="G1583">
        <f t="shared" si="601"/>
        <v>0</v>
      </c>
      <c r="H1583">
        <f t="shared" si="602"/>
        <v>0</v>
      </c>
      <c r="I1583">
        <f t="shared" si="611"/>
        <v>0</v>
      </c>
      <c r="J1583">
        <f t="shared" si="612"/>
        <v>0</v>
      </c>
      <c r="K1583">
        <f t="shared" si="613"/>
        <v>0</v>
      </c>
      <c r="L1583">
        <f t="shared" si="614"/>
        <v>0</v>
      </c>
      <c r="M1583">
        <f t="shared" si="615"/>
        <v>0</v>
      </c>
      <c r="N1583">
        <f t="shared" si="616"/>
        <v>0</v>
      </c>
      <c r="O1583">
        <f>IF($B$14,_xlfn.IFNA(INDEX(תמותה!$A$1:$E$121,MATCH(F1583,תמותה!$A$1:A$121,0),IF($B$9="זכר",2,4)),1),0)</f>
        <v>0</v>
      </c>
      <c r="P1583">
        <f>IF($B$14,_xlfn.IFNA(INDEX('שיפור תמותה'!$A$1:$E$8743,MATCH(F1583&amp;G1583,'שיפור תמותה'!$C$1:$C$8743,0),IF($B$9="זכר",4,5)),1),0)</f>
        <v>0</v>
      </c>
      <c r="Q1583">
        <f>IF($B$14,_xlfn.IFNA(INDEX('שיפור תמותה'!$A$1:$E$8743,MATCH(F1583&amp;G1583-1,'שיפור תמותה'!$C$1:$C$8743,0),IF($B$9="זכר",4,5)),1),0)</f>
        <v>0</v>
      </c>
      <c r="R1583">
        <f t="shared" si="603"/>
        <v>0</v>
      </c>
      <c r="S1583">
        <f t="shared" si="604"/>
        <v>0</v>
      </c>
      <c r="T1583">
        <f t="shared" si="617"/>
        <v>0</v>
      </c>
      <c r="U1583">
        <f t="shared" si="605"/>
        <v>0</v>
      </c>
      <c r="V1583">
        <f t="shared" si="606"/>
        <v>0</v>
      </c>
      <c r="W1583">
        <f t="shared" si="618"/>
        <v>0</v>
      </c>
      <c r="X1583">
        <f>IF($B$15,_xlfn.IFNA(INDEX(תמותה!$A$1:$E$121,MATCH(U1583,תמותה!$A$1:A$121,0),IF($B$11="זכר",2,4)),1),0)</f>
        <v>0</v>
      </c>
      <c r="Y1583">
        <f>IF($B$15,_xlfn.IFNA(INDEX('שיפור תמותה'!$A$1:$E$8743,MATCH(U1583&amp;V1583,'שיפור תמותה'!$C$1:$C$8743,0),IF($B$11="זכר",4,5)),1),0)</f>
        <v>0</v>
      </c>
      <c r="Z1583">
        <f>IF($B$15,_xlfn.IFNA(INDEX('שיפור תמותה'!$A$1:$E$8743,MATCH(U1583&amp;V1583-1,'שיפור תמותה'!$C$1:$C$8743,0),IF($B$11="זכר",4,5)),1),0)</f>
        <v>0</v>
      </c>
      <c r="AA1583">
        <f t="shared" si="607"/>
        <v>0</v>
      </c>
      <c r="AB1583">
        <f t="shared" si="619"/>
        <v>0</v>
      </c>
      <c r="AC1583">
        <f>IF($B$15,_xlfn.IFNA(INDEX(תמותה!$A$1:$E$121,MATCH(U1583,תמותה!$A$1:A$121,0),IF($B$11="זכר",3,5)),1),0)</f>
        <v>0</v>
      </c>
      <c r="AD1583">
        <f t="shared" si="608"/>
        <v>0</v>
      </c>
      <c r="AE1583">
        <f t="shared" si="609"/>
        <v>0</v>
      </c>
      <c r="AF1583">
        <f t="shared" si="620"/>
        <v>0</v>
      </c>
      <c r="AG1583">
        <f t="shared" si="621"/>
        <v>0</v>
      </c>
      <c r="AH1583">
        <f t="shared" si="622"/>
        <v>0</v>
      </c>
      <c r="AI1583">
        <f t="shared" si="623"/>
        <v>0</v>
      </c>
      <c r="AJ1583">
        <f t="shared" si="624"/>
        <v>0</v>
      </c>
    </row>
    <row r="1584" spans="5:36" x14ac:dyDescent="0.2">
      <c r="E1584">
        <f t="shared" si="610"/>
        <v>0</v>
      </c>
      <c r="F1584">
        <f t="shared" si="600"/>
        <v>0</v>
      </c>
      <c r="G1584">
        <f t="shared" si="601"/>
        <v>0</v>
      </c>
      <c r="H1584">
        <f t="shared" si="602"/>
        <v>0</v>
      </c>
      <c r="I1584">
        <f t="shared" si="611"/>
        <v>0</v>
      </c>
      <c r="J1584">
        <f t="shared" si="612"/>
        <v>0</v>
      </c>
      <c r="K1584">
        <f t="shared" si="613"/>
        <v>0</v>
      </c>
      <c r="L1584">
        <f t="shared" si="614"/>
        <v>0</v>
      </c>
      <c r="M1584">
        <f t="shared" si="615"/>
        <v>0</v>
      </c>
      <c r="N1584">
        <f t="shared" si="616"/>
        <v>0</v>
      </c>
      <c r="O1584">
        <f>IF($B$14,_xlfn.IFNA(INDEX(תמותה!$A$1:$E$121,MATCH(F1584,תמותה!$A$1:A$121,0),IF($B$9="זכר",2,4)),1),0)</f>
        <v>0</v>
      </c>
      <c r="P1584">
        <f>IF($B$14,_xlfn.IFNA(INDEX('שיפור תמותה'!$A$1:$E$8743,MATCH(F1584&amp;G1584,'שיפור תמותה'!$C$1:$C$8743,0),IF($B$9="זכר",4,5)),1),0)</f>
        <v>0</v>
      </c>
      <c r="Q1584">
        <f>IF($B$14,_xlfn.IFNA(INDEX('שיפור תמותה'!$A$1:$E$8743,MATCH(F1584&amp;G1584-1,'שיפור תמותה'!$C$1:$C$8743,0),IF($B$9="זכר",4,5)),1),0)</f>
        <v>0</v>
      </c>
      <c r="R1584">
        <f t="shared" si="603"/>
        <v>0</v>
      </c>
      <c r="S1584">
        <f t="shared" si="604"/>
        <v>0</v>
      </c>
      <c r="T1584">
        <f t="shared" si="617"/>
        <v>0</v>
      </c>
      <c r="U1584">
        <f t="shared" si="605"/>
        <v>0</v>
      </c>
      <c r="V1584">
        <f t="shared" si="606"/>
        <v>0</v>
      </c>
      <c r="W1584">
        <f t="shared" si="618"/>
        <v>0</v>
      </c>
      <c r="X1584">
        <f>IF($B$15,_xlfn.IFNA(INDEX(תמותה!$A$1:$E$121,MATCH(U1584,תמותה!$A$1:A$121,0),IF($B$11="זכר",2,4)),1),0)</f>
        <v>0</v>
      </c>
      <c r="Y1584">
        <f>IF($B$15,_xlfn.IFNA(INDEX('שיפור תמותה'!$A$1:$E$8743,MATCH(U1584&amp;V1584,'שיפור תמותה'!$C$1:$C$8743,0),IF($B$11="זכר",4,5)),1),0)</f>
        <v>0</v>
      </c>
      <c r="Z1584">
        <f>IF($B$15,_xlfn.IFNA(INDEX('שיפור תמותה'!$A$1:$E$8743,MATCH(U1584&amp;V1584-1,'שיפור תמותה'!$C$1:$C$8743,0),IF($B$11="זכר",4,5)),1),0)</f>
        <v>0</v>
      </c>
      <c r="AA1584">
        <f t="shared" si="607"/>
        <v>0</v>
      </c>
      <c r="AB1584">
        <f t="shared" si="619"/>
        <v>0</v>
      </c>
      <c r="AC1584">
        <f>IF($B$15,_xlfn.IFNA(INDEX(תמותה!$A$1:$E$121,MATCH(U1584,תמותה!$A$1:A$121,0),IF($B$11="זכר",3,5)),1),0)</f>
        <v>0</v>
      </c>
      <c r="AD1584">
        <f t="shared" si="608"/>
        <v>0</v>
      </c>
      <c r="AE1584">
        <f t="shared" si="609"/>
        <v>0</v>
      </c>
      <c r="AF1584">
        <f t="shared" si="620"/>
        <v>0</v>
      </c>
      <c r="AG1584">
        <f t="shared" si="621"/>
        <v>0</v>
      </c>
      <c r="AH1584">
        <f t="shared" si="622"/>
        <v>0</v>
      </c>
      <c r="AI1584">
        <f t="shared" si="623"/>
        <v>0</v>
      </c>
      <c r="AJ1584">
        <f t="shared" si="624"/>
        <v>0</v>
      </c>
    </row>
    <row r="1585" spans="5:36" x14ac:dyDescent="0.2">
      <c r="E1585">
        <f t="shared" si="610"/>
        <v>0</v>
      </c>
      <c r="F1585">
        <f t="shared" si="600"/>
        <v>0</v>
      </c>
      <c r="G1585">
        <f t="shared" si="601"/>
        <v>0</v>
      </c>
      <c r="H1585">
        <f t="shared" si="602"/>
        <v>0</v>
      </c>
      <c r="I1585">
        <f t="shared" si="611"/>
        <v>0</v>
      </c>
      <c r="J1585">
        <f t="shared" si="612"/>
        <v>0</v>
      </c>
      <c r="K1585">
        <f t="shared" si="613"/>
        <v>0</v>
      </c>
      <c r="L1585">
        <f t="shared" si="614"/>
        <v>0</v>
      </c>
      <c r="M1585">
        <f t="shared" si="615"/>
        <v>0</v>
      </c>
      <c r="N1585">
        <f t="shared" si="616"/>
        <v>0</v>
      </c>
      <c r="O1585">
        <f>IF($B$14,_xlfn.IFNA(INDEX(תמותה!$A$1:$E$121,MATCH(F1585,תמותה!$A$1:A$121,0),IF($B$9="זכר",2,4)),1),0)</f>
        <v>0</v>
      </c>
      <c r="P1585">
        <f>IF($B$14,_xlfn.IFNA(INDEX('שיפור תמותה'!$A$1:$E$8743,MATCH(F1585&amp;G1585,'שיפור תמותה'!$C$1:$C$8743,0),IF($B$9="זכר",4,5)),1),0)</f>
        <v>0</v>
      </c>
      <c r="Q1585">
        <f>IF($B$14,_xlfn.IFNA(INDEX('שיפור תמותה'!$A$1:$E$8743,MATCH(F1585&amp;G1585-1,'שיפור תמותה'!$C$1:$C$8743,0),IF($B$9="זכר",4,5)),1),0)</f>
        <v>0</v>
      </c>
      <c r="R1585">
        <f t="shared" si="603"/>
        <v>0</v>
      </c>
      <c r="S1585">
        <f t="shared" si="604"/>
        <v>0</v>
      </c>
      <c r="T1585">
        <f t="shared" si="617"/>
        <v>0</v>
      </c>
      <c r="U1585">
        <f t="shared" si="605"/>
        <v>0</v>
      </c>
      <c r="V1585">
        <f t="shared" si="606"/>
        <v>0</v>
      </c>
      <c r="W1585">
        <f t="shared" si="618"/>
        <v>0</v>
      </c>
      <c r="X1585">
        <f>IF($B$15,_xlfn.IFNA(INDEX(תמותה!$A$1:$E$121,MATCH(U1585,תמותה!$A$1:A$121,0),IF($B$11="זכר",2,4)),1),0)</f>
        <v>0</v>
      </c>
      <c r="Y1585">
        <f>IF($B$15,_xlfn.IFNA(INDEX('שיפור תמותה'!$A$1:$E$8743,MATCH(U1585&amp;V1585,'שיפור תמותה'!$C$1:$C$8743,0),IF($B$11="זכר",4,5)),1),0)</f>
        <v>0</v>
      </c>
      <c r="Z1585">
        <f>IF($B$15,_xlfn.IFNA(INDEX('שיפור תמותה'!$A$1:$E$8743,MATCH(U1585&amp;V1585-1,'שיפור תמותה'!$C$1:$C$8743,0),IF($B$11="זכר",4,5)),1),0)</f>
        <v>0</v>
      </c>
      <c r="AA1585">
        <f t="shared" si="607"/>
        <v>0</v>
      </c>
      <c r="AB1585">
        <f t="shared" si="619"/>
        <v>0</v>
      </c>
      <c r="AC1585">
        <f>IF($B$15,_xlfn.IFNA(INDEX(תמותה!$A$1:$E$121,MATCH(U1585,תמותה!$A$1:A$121,0),IF($B$11="זכר",3,5)),1),0)</f>
        <v>0</v>
      </c>
      <c r="AD1585">
        <f t="shared" si="608"/>
        <v>0</v>
      </c>
      <c r="AE1585">
        <f t="shared" si="609"/>
        <v>0</v>
      </c>
      <c r="AF1585">
        <f t="shared" si="620"/>
        <v>0</v>
      </c>
      <c r="AG1585">
        <f t="shared" si="621"/>
        <v>0</v>
      </c>
      <c r="AH1585">
        <f t="shared" si="622"/>
        <v>0</v>
      </c>
      <c r="AI1585">
        <f t="shared" si="623"/>
        <v>0</v>
      </c>
      <c r="AJ1585">
        <f t="shared" si="624"/>
        <v>0</v>
      </c>
    </row>
    <row r="1586" spans="5:36" x14ac:dyDescent="0.2">
      <c r="E1586">
        <f t="shared" si="610"/>
        <v>0</v>
      </c>
      <c r="F1586">
        <f t="shared" si="600"/>
        <v>0</v>
      </c>
      <c r="G1586">
        <f t="shared" si="601"/>
        <v>0</v>
      </c>
      <c r="H1586">
        <f t="shared" si="602"/>
        <v>0</v>
      </c>
      <c r="I1586">
        <f t="shared" si="611"/>
        <v>0</v>
      </c>
      <c r="J1586">
        <f t="shared" si="612"/>
        <v>0</v>
      </c>
      <c r="K1586">
        <f t="shared" si="613"/>
        <v>0</v>
      </c>
      <c r="L1586">
        <f t="shared" si="614"/>
        <v>0</v>
      </c>
      <c r="M1586">
        <f t="shared" si="615"/>
        <v>0</v>
      </c>
      <c r="N1586">
        <f t="shared" si="616"/>
        <v>0</v>
      </c>
      <c r="O1586">
        <f>IF($B$14,_xlfn.IFNA(INDEX(תמותה!$A$1:$E$121,MATCH(F1586,תמותה!$A$1:A$121,0),IF($B$9="זכר",2,4)),1),0)</f>
        <v>0</v>
      </c>
      <c r="P1586">
        <f>IF($B$14,_xlfn.IFNA(INDEX('שיפור תמותה'!$A$1:$E$8743,MATCH(F1586&amp;G1586,'שיפור תמותה'!$C$1:$C$8743,0),IF($B$9="זכר",4,5)),1),0)</f>
        <v>0</v>
      </c>
      <c r="Q1586">
        <f>IF($B$14,_xlfn.IFNA(INDEX('שיפור תמותה'!$A$1:$E$8743,MATCH(F1586&amp;G1586-1,'שיפור תמותה'!$C$1:$C$8743,0),IF($B$9="זכר",4,5)),1),0)</f>
        <v>0</v>
      </c>
      <c r="R1586">
        <f t="shared" si="603"/>
        <v>0</v>
      </c>
      <c r="S1586">
        <f t="shared" si="604"/>
        <v>0</v>
      </c>
      <c r="T1586">
        <f t="shared" si="617"/>
        <v>0</v>
      </c>
      <c r="U1586">
        <f t="shared" si="605"/>
        <v>0</v>
      </c>
      <c r="V1586">
        <f t="shared" si="606"/>
        <v>0</v>
      </c>
      <c r="W1586">
        <f t="shared" si="618"/>
        <v>0</v>
      </c>
      <c r="X1586">
        <f>IF($B$15,_xlfn.IFNA(INDEX(תמותה!$A$1:$E$121,MATCH(U1586,תמותה!$A$1:A$121,0),IF($B$11="זכר",2,4)),1),0)</f>
        <v>0</v>
      </c>
      <c r="Y1586">
        <f>IF($B$15,_xlfn.IFNA(INDEX('שיפור תמותה'!$A$1:$E$8743,MATCH(U1586&amp;V1586,'שיפור תמותה'!$C$1:$C$8743,0),IF($B$11="זכר",4,5)),1),0)</f>
        <v>0</v>
      </c>
      <c r="Z1586">
        <f>IF($B$15,_xlfn.IFNA(INDEX('שיפור תמותה'!$A$1:$E$8743,MATCH(U1586&amp;V1586-1,'שיפור תמותה'!$C$1:$C$8743,0),IF($B$11="זכר",4,5)),1),0)</f>
        <v>0</v>
      </c>
      <c r="AA1586">
        <f t="shared" si="607"/>
        <v>0</v>
      </c>
      <c r="AB1586">
        <f t="shared" si="619"/>
        <v>0</v>
      </c>
      <c r="AC1586">
        <f>IF($B$15,_xlfn.IFNA(INDEX(תמותה!$A$1:$E$121,MATCH(U1586,תמותה!$A$1:A$121,0),IF($B$11="זכר",3,5)),1),0)</f>
        <v>0</v>
      </c>
      <c r="AD1586">
        <f t="shared" si="608"/>
        <v>0</v>
      </c>
      <c r="AE1586">
        <f t="shared" si="609"/>
        <v>0</v>
      </c>
      <c r="AF1586">
        <f t="shared" si="620"/>
        <v>0</v>
      </c>
      <c r="AG1586">
        <f t="shared" si="621"/>
        <v>0</v>
      </c>
      <c r="AH1586">
        <f t="shared" si="622"/>
        <v>0</v>
      </c>
      <c r="AI1586">
        <f t="shared" si="623"/>
        <v>0</v>
      </c>
      <c r="AJ1586">
        <f t="shared" si="624"/>
        <v>0</v>
      </c>
    </row>
    <row r="1587" spans="5:36" x14ac:dyDescent="0.2">
      <c r="E1587">
        <f t="shared" si="610"/>
        <v>0</v>
      </c>
      <c r="F1587">
        <f t="shared" si="600"/>
        <v>0</v>
      </c>
      <c r="G1587">
        <f t="shared" si="601"/>
        <v>0</v>
      </c>
      <c r="H1587">
        <f t="shared" si="602"/>
        <v>0</v>
      </c>
      <c r="I1587">
        <f t="shared" si="611"/>
        <v>0</v>
      </c>
      <c r="J1587">
        <f t="shared" si="612"/>
        <v>0</v>
      </c>
      <c r="K1587">
        <f t="shared" si="613"/>
        <v>0</v>
      </c>
      <c r="L1587">
        <f t="shared" si="614"/>
        <v>0</v>
      </c>
      <c r="M1587">
        <f t="shared" si="615"/>
        <v>0</v>
      </c>
      <c r="N1587">
        <f t="shared" si="616"/>
        <v>0</v>
      </c>
      <c r="O1587">
        <f>IF($B$14,_xlfn.IFNA(INDEX(תמותה!$A$1:$E$121,MATCH(F1587,תמותה!$A$1:A$121,0),IF($B$9="זכר",2,4)),1),0)</f>
        <v>0</v>
      </c>
      <c r="P1587">
        <f>IF($B$14,_xlfn.IFNA(INDEX('שיפור תמותה'!$A$1:$E$8743,MATCH(F1587&amp;G1587,'שיפור תמותה'!$C$1:$C$8743,0),IF($B$9="זכר",4,5)),1),0)</f>
        <v>0</v>
      </c>
      <c r="Q1587">
        <f>IF($B$14,_xlfn.IFNA(INDEX('שיפור תמותה'!$A$1:$E$8743,MATCH(F1587&amp;G1587-1,'שיפור תמותה'!$C$1:$C$8743,0),IF($B$9="זכר",4,5)),1),0)</f>
        <v>0</v>
      </c>
      <c r="R1587">
        <f t="shared" si="603"/>
        <v>0</v>
      </c>
      <c r="S1587">
        <f t="shared" si="604"/>
        <v>0</v>
      </c>
      <c r="T1587">
        <f t="shared" si="617"/>
        <v>0</v>
      </c>
      <c r="U1587">
        <f t="shared" si="605"/>
        <v>0</v>
      </c>
      <c r="V1587">
        <f t="shared" si="606"/>
        <v>0</v>
      </c>
      <c r="W1587">
        <f t="shared" si="618"/>
        <v>0</v>
      </c>
      <c r="X1587">
        <f>IF($B$15,_xlfn.IFNA(INDEX(תמותה!$A$1:$E$121,MATCH(U1587,תמותה!$A$1:A$121,0),IF($B$11="זכר",2,4)),1),0)</f>
        <v>0</v>
      </c>
      <c r="Y1587">
        <f>IF($B$15,_xlfn.IFNA(INDEX('שיפור תמותה'!$A$1:$E$8743,MATCH(U1587&amp;V1587,'שיפור תמותה'!$C$1:$C$8743,0),IF($B$11="זכר",4,5)),1),0)</f>
        <v>0</v>
      </c>
      <c r="Z1587">
        <f>IF($B$15,_xlfn.IFNA(INDEX('שיפור תמותה'!$A$1:$E$8743,MATCH(U1587&amp;V1587-1,'שיפור תמותה'!$C$1:$C$8743,0),IF($B$11="זכר",4,5)),1),0)</f>
        <v>0</v>
      </c>
      <c r="AA1587">
        <f t="shared" si="607"/>
        <v>0</v>
      </c>
      <c r="AB1587">
        <f t="shared" si="619"/>
        <v>0</v>
      </c>
      <c r="AC1587">
        <f>IF($B$15,_xlfn.IFNA(INDEX(תמותה!$A$1:$E$121,MATCH(U1587,תמותה!$A$1:A$121,0),IF($B$11="זכר",3,5)),1),0)</f>
        <v>0</v>
      </c>
      <c r="AD1587">
        <f t="shared" si="608"/>
        <v>0</v>
      </c>
      <c r="AE1587">
        <f t="shared" si="609"/>
        <v>0</v>
      </c>
      <c r="AF1587">
        <f t="shared" si="620"/>
        <v>0</v>
      </c>
      <c r="AG1587">
        <f t="shared" si="621"/>
        <v>0</v>
      </c>
      <c r="AH1587">
        <f t="shared" si="622"/>
        <v>0</v>
      </c>
      <c r="AI1587">
        <f t="shared" si="623"/>
        <v>0</v>
      </c>
      <c r="AJ1587">
        <f t="shared" si="624"/>
        <v>0</v>
      </c>
    </row>
    <row r="1588" spans="5:36" x14ac:dyDescent="0.2">
      <c r="E1588">
        <f t="shared" si="610"/>
        <v>0</v>
      </c>
      <c r="F1588">
        <f t="shared" si="600"/>
        <v>0</v>
      </c>
      <c r="G1588">
        <f t="shared" si="601"/>
        <v>0</v>
      </c>
      <c r="H1588">
        <f t="shared" si="602"/>
        <v>0</v>
      </c>
      <c r="I1588">
        <f t="shared" si="611"/>
        <v>0</v>
      </c>
      <c r="J1588">
        <f t="shared" si="612"/>
        <v>0</v>
      </c>
      <c r="K1588">
        <f t="shared" si="613"/>
        <v>0</v>
      </c>
      <c r="L1588">
        <f t="shared" si="614"/>
        <v>0</v>
      </c>
      <c r="M1588">
        <f t="shared" si="615"/>
        <v>0</v>
      </c>
      <c r="N1588">
        <f t="shared" si="616"/>
        <v>0</v>
      </c>
      <c r="O1588">
        <f>IF($B$14,_xlfn.IFNA(INDEX(תמותה!$A$1:$E$121,MATCH(F1588,תמותה!$A$1:A$121,0),IF($B$9="זכר",2,4)),1),0)</f>
        <v>0</v>
      </c>
      <c r="P1588">
        <f>IF($B$14,_xlfn.IFNA(INDEX('שיפור תמותה'!$A$1:$E$8743,MATCH(F1588&amp;G1588,'שיפור תמותה'!$C$1:$C$8743,0),IF($B$9="זכר",4,5)),1),0)</f>
        <v>0</v>
      </c>
      <c r="Q1588">
        <f>IF($B$14,_xlfn.IFNA(INDEX('שיפור תמותה'!$A$1:$E$8743,MATCH(F1588&amp;G1588-1,'שיפור תמותה'!$C$1:$C$8743,0),IF($B$9="זכר",4,5)),1),0)</f>
        <v>0</v>
      </c>
      <c r="R1588">
        <f t="shared" si="603"/>
        <v>0</v>
      </c>
      <c r="S1588">
        <f t="shared" si="604"/>
        <v>0</v>
      </c>
      <c r="T1588">
        <f t="shared" si="617"/>
        <v>0</v>
      </c>
      <c r="U1588">
        <f t="shared" si="605"/>
        <v>0</v>
      </c>
      <c r="V1588">
        <f t="shared" si="606"/>
        <v>0</v>
      </c>
      <c r="W1588">
        <f t="shared" si="618"/>
        <v>0</v>
      </c>
      <c r="X1588">
        <f>IF($B$15,_xlfn.IFNA(INDEX(תמותה!$A$1:$E$121,MATCH(U1588,תמותה!$A$1:A$121,0),IF($B$11="זכר",2,4)),1),0)</f>
        <v>0</v>
      </c>
      <c r="Y1588">
        <f>IF($B$15,_xlfn.IFNA(INDEX('שיפור תמותה'!$A$1:$E$8743,MATCH(U1588&amp;V1588,'שיפור תמותה'!$C$1:$C$8743,0),IF($B$11="זכר",4,5)),1),0)</f>
        <v>0</v>
      </c>
      <c r="Z1588">
        <f>IF($B$15,_xlfn.IFNA(INDEX('שיפור תמותה'!$A$1:$E$8743,MATCH(U1588&amp;V1588-1,'שיפור תמותה'!$C$1:$C$8743,0),IF($B$11="זכר",4,5)),1),0)</f>
        <v>0</v>
      </c>
      <c r="AA1588">
        <f t="shared" si="607"/>
        <v>0</v>
      </c>
      <c r="AB1588">
        <f t="shared" si="619"/>
        <v>0</v>
      </c>
      <c r="AC1588">
        <f>IF($B$15,_xlfn.IFNA(INDEX(תמותה!$A$1:$E$121,MATCH(U1588,תמותה!$A$1:A$121,0),IF($B$11="זכר",3,5)),1),0)</f>
        <v>0</v>
      </c>
      <c r="AD1588">
        <f t="shared" si="608"/>
        <v>0</v>
      </c>
      <c r="AE1588">
        <f t="shared" si="609"/>
        <v>0</v>
      </c>
      <c r="AF1588">
        <f t="shared" si="620"/>
        <v>0</v>
      </c>
      <c r="AG1588">
        <f t="shared" si="621"/>
        <v>0</v>
      </c>
      <c r="AH1588">
        <f t="shared" si="622"/>
        <v>0</v>
      </c>
      <c r="AI1588">
        <f t="shared" si="623"/>
        <v>0</v>
      </c>
      <c r="AJ1588">
        <f t="shared" si="624"/>
        <v>0</v>
      </c>
    </row>
    <row r="1589" spans="5:36" x14ac:dyDescent="0.2">
      <c r="E1589">
        <f t="shared" si="610"/>
        <v>0</v>
      </c>
      <c r="F1589">
        <f t="shared" si="600"/>
        <v>0</v>
      </c>
      <c r="G1589">
        <f t="shared" si="601"/>
        <v>0</v>
      </c>
      <c r="H1589">
        <f t="shared" si="602"/>
        <v>0</v>
      </c>
      <c r="I1589">
        <f t="shared" si="611"/>
        <v>0</v>
      </c>
      <c r="J1589">
        <f t="shared" si="612"/>
        <v>0</v>
      </c>
      <c r="K1589">
        <f t="shared" si="613"/>
        <v>0</v>
      </c>
      <c r="L1589">
        <f t="shared" si="614"/>
        <v>0</v>
      </c>
      <c r="M1589">
        <f t="shared" si="615"/>
        <v>0</v>
      </c>
      <c r="N1589">
        <f t="shared" si="616"/>
        <v>0</v>
      </c>
      <c r="O1589">
        <f>IF($B$14,_xlfn.IFNA(INDEX(תמותה!$A$1:$E$121,MATCH(F1589,תמותה!$A$1:A$121,0),IF($B$9="זכר",2,4)),1),0)</f>
        <v>0</v>
      </c>
      <c r="P1589">
        <f>IF($B$14,_xlfn.IFNA(INDEX('שיפור תמותה'!$A$1:$E$8743,MATCH(F1589&amp;G1589,'שיפור תמותה'!$C$1:$C$8743,0),IF($B$9="זכר",4,5)),1),0)</f>
        <v>0</v>
      </c>
      <c r="Q1589">
        <f>IF($B$14,_xlfn.IFNA(INDEX('שיפור תמותה'!$A$1:$E$8743,MATCH(F1589&amp;G1589-1,'שיפור תמותה'!$C$1:$C$8743,0),IF($B$9="זכר",4,5)),1),0)</f>
        <v>0</v>
      </c>
      <c r="R1589">
        <f t="shared" si="603"/>
        <v>0</v>
      </c>
      <c r="S1589">
        <f t="shared" si="604"/>
        <v>0</v>
      </c>
      <c r="T1589">
        <f t="shared" si="617"/>
        <v>0</v>
      </c>
      <c r="U1589">
        <f t="shared" si="605"/>
        <v>0</v>
      </c>
      <c r="V1589">
        <f t="shared" si="606"/>
        <v>0</v>
      </c>
      <c r="W1589">
        <f t="shared" si="618"/>
        <v>0</v>
      </c>
      <c r="X1589">
        <f>IF($B$15,_xlfn.IFNA(INDEX(תמותה!$A$1:$E$121,MATCH(U1589,תמותה!$A$1:A$121,0),IF($B$11="זכר",2,4)),1),0)</f>
        <v>0</v>
      </c>
      <c r="Y1589">
        <f>IF($B$15,_xlfn.IFNA(INDEX('שיפור תמותה'!$A$1:$E$8743,MATCH(U1589&amp;V1589,'שיפור תמותה'!$C$1:$C$8743,0),IF($B$11="זכר",4,5)),1),0)</f>
        <v>0</v>
      </c>
      <c r="Z1589">
        <f>IF($B$15,_xlfn.IFNA(INDEX('שיפור תמותה'!$A$1:$E$8743,MATCH(U1589&amp;V1589-1,'שיפור תמותה'!$C$1:$C$8743,0),IF($B$11="זכר",4,5)),1),0)</f>
        <v>0</v>
      </c>
      <c r="AA1589">
        <f t="shared" si="607"/>
        <v>0</v>
      </c>
      <c r="AB1589">
        <f t="shared" si="619"/>
        <v>0</v>
      </c>
      <c r="AC1589">
        <f>IF($B$15,_xlfn.IFNA(INDEX(תמותה!$A$1:$E$121,MATCH(U1589,תמותה!$A$1:A$121,0),IF($B$11="זכר",3,5)),1),0)</f>
        <v>0</v>
      </c>
      <c r="AD1589">
        <f t="shared" si="608"/>
        <v>0</v>
      </c>
      <c r="AE1589">
        <f t="shared" si="609"/>
        <v>0</v>
      </c>
      <c r="AF1589">
        <f t="shared" si="620"/>
        <v>0</v>
      </c>
      <c r="AG1589">
        <f t="shared" si="621"/>
        <v>0</v>
      </c>
      <c r="AH1589">
        <f t="shared" si="622"/>
        <v>0</v>
      </c>
      <c r="AI1589">
        <f t="shared" si="623"/>
        <v>0</v>
      </c>
      <c r="AJ1589">
        <f t="shared" si="624"/>
        <v>0</v>
      </c>
    </row>
    <row r="1590" spans="5:36" x14ac:dyDescent="0.2">
      <c r="E1590">
        <f t="shared" si="610"/>
        <v>0</v>
      </c>
      <c r="F1590">
        <f t="shared" si="600"/>
        <v>0</v>
      </c>
      <c r="G1590">
        <f t="shared" si="601"/>
        <v>0</v>
      </c>
      <c r="H1590">
        <f t="shared" si="602"/>
        <v>0</v>
      </c>
      <c r="I1590">
        <f t="shared" si="611"/>
        <v>0</v>
      </c>
      <c r="J1590">
        <f t="shared" si="612"/>
        <v>0</v>
      </c>
      <c r="K1590">
        <f t="shared" si="613"/>
        <v>0</v>
      </c>
      <c r="L1590">
        <f t="shared" si="614"/>
        <v>0</v>
      </c>
      <c r="M1590">
        <f t="shared" si="615"/>
        <v>0</v>
      </c>
      <c r="N1590">
        <f t="shared" si="616"/>
        <v>0</v>
      </c>
      <c r="O1590">
        <f>IF($B$14,_xlfn.IFNA(INDEX(תמותה!$A$1:$E$121,MATCH(F1590,תמותה!$A$1:A$121,0),IF($B$9="זכר",2,4)),1),0)</f>
        <v>0</v>
      </c>
      <c r="P1590">
        <f>IF($B$14,_xlfn.IFNA(INDEX('שיפור תמותה'!$A$1:$E$8743,MATCH(F1590&amp;G1590,'שיפור תמותה'!$C$1:$C$8743,0),IF($B$9="זכר",4,5)),1),0)</f>
        <v>0</v>
      </c>
      <c r="Q1590">
        <f>IF($B$14,_xlfn.IFNA(INDEX('שיפור תמותה'!$A$1:$E$8743,MATCH(F1590&amp;G1590-1,'שיפור תמותה'!$C$1:$C$8743,0),IF($B$9="זכר",4,5)),1),0)</f>
        <v>0</v>
      </c>
      <c r="R1590">
        <f t="shared" si="603"/>
        <v>0</v>
      </c>
      <c r="S1590">
        <f t="shared" si="604"/>
        <v>0</v>
      </c>
      <c r="T1590">
        <f t="shared" si="617"/>
        <v>0</v>
      </c>
      <c r="U1590">
        <f t="shared" si="605"/>
        <v>0</v>
      </c>
      <c r="V1590">
        <f t="shared" si="606"/>
        <v>0</v>
      </c>
      <c r="W1590">
        <f t="shared" si="618"/>
        <v>0</v>
      </c>
      <c r="X1590">
        <f>IF($B$15,_xlfn.IFNA(INDEX(תמותה!$A$1:$E$121,MATCH(U1590,תמותה!$A$1:A$121,0),IF($B$11="זכר",2,4)),1),0)</f>
        <v>0</v>
      </c>
      <c r="Y1590">
        <f>IF($B$15,_xlfn.IFNA(INDEX('שיפור תמותה'!$A$1:$E$8743,MATCH(U1590&amp;V1590,'שיפור תמותה'!$C$1:$C$8743,0),IF($B$11="זכר",4,5)),1),0)</f>
        <v>0</v>
      </c>
      <c r="Z1590">
        <f>IF($B$15,_xlfn.IFNA(INDEX('שיפור תמותה'!$A$1:$E$8743,MATCH(U1590&amp;V1590-1,'שיפור תמותה'!$C$1:$C$8743,0),IF($B$11="זכר",4,5)),1),0)</f>
        <v>0</v>
      </c>
      <c r="AA1590">
        <f t="shared" si="607"/>
        <v>0</v>
      </c>
      <c r="AB1590">
        <f t="shared" si="619"/>
        <v>0</v>
      </c>
      <c r="AC1590">
        <f>IF($B$15,_xlfn.IFNA(INDEX(תמותה!$A$1:$E$121,MATCH(U1590,תמותה!$A$1:A$121,0),IF($B$11="זכר",3,5)),1),0)</f>
        <v>0</v>
      </c>
      <c r="AD1590">
        <f t="shared" si="608"/>
        <v>0</v>
      </c>
      <c r="AE1590">
        <f t="shared" si="609"/>
        <v>0</v>
      </c>
      <c r="AF1590">
        <f t="shared" si="620"/>
        <v>0</v>
      </c>
      <c r="AG1590">
        <f t="shared" si="621"/>
        <v>0</v>
      </c>
      <c r="AH1590">
        <f t="shared" si="622"/>
        <v>0</v>
      </c>
      <c r="AI1590">
        <f t="shared" si="623"/>
        <v>0</v>
      </c>
      <c r="AJ1590">
        <f t="shared" si="624"/>
        <v>0</v>
      </c>
    </row>
    <row r="1591" spans="5:36" x14ac:dyDescent="0.2">
      <c r="E1591">
        <f t="shared" si="610"/>
        <v>0</v>
      </c>
      <c r="F1591">
        <f t="shared" si="600"/>
        <v>0</v>
      </c>
      <c r="G1591">
        <f t="shared" si="601"/>
        <v>0</v>
      </c>
      <c r="H1591">
        <f t="shared" si="602"/>
        <v>0</v>
      </c>
      <c r="I1591">
        <f t="shared" si="611"/>
        <v>0</v>
      </c>
      <c r="J1591">
        <f t="shared" si="612"/>
        <v>0</v>
      </c>
      <c r="K1591">
        <f t="shared" si="613"/>
        <v>0</v>
      </c>
      <c r="L1591">
        <f t="shared" si="614"/>
        <v>0</v>
      </c>
      <c r="M1591">
        <f t="shared" si="615"/>
        <v>0</v>
      </c>
      <c r="N1591">
        <f t="shared" si="616"/>
        <v>0</v>
      </c>
      <c r="O1591">
        <f>IF($B$14,_xlfn.IFNA(INDEX(תמותה!$A$1:$E$121,MATCH(F1591,תמותה!$A$1:A$121,0),IF($B$9="זכר",2,4)),1),0)</f>
        <v>0</v>
      </c>
      <c r="P1591">
        <f>IF($B$14,_xlfn.IFNA(INDEX('שיפור תמותה'!$A$1:$E$8743,MATCH(F1591&amp;G1591,'שיפור תמותה'!$C$1:$C$8743,0),IF($B$9="זכר",4,5)),1),0)</f>
        <v>0</v>
      </c>
      <c r="Q1591">
        <f>IF($B$14,_xlfn.IFNA(INDEX('שיפור תמותה'!$A$1:$E$8743,MATCH(F1591&amp;G1591-1,'שיפור תמותה'!$C$1:$C$8743,0),IF($B$9="זכר",4,5)),1),0)</f>
        <v>0</v>
      </c>
      <c r="R1591">
        <f t="shared" si="603"/>
        <v>0</v>
      </c>
      <c r="S1591">
        <f t="shared" si="604"/>
        <v>0</v>
      </c>
      <c r="T1591">
        <f t="shared" si="617"/>
        <v>0</v>
      </c>
      <c r="U1591">
        <f t="shared" si="605"/>
        <v>0</v>
      </c>
      <c r="V1591">
        <f t="shared" si="606"/>
        <v>0</v>
      </c>
      <c r="W1591">
        <f t="shared" si="618"/>
        <v>0</v>
      </c>
      <c r="X1591">
        <f>IF($B$15,_xlfn.IFNA(INDEX(תמותה!$A$1:$E$121,MATCH(U1591,תמותה!$A$1:A$121,0),IF($B$11="זכר",2,4)),1),0)</f>
        <v>0</v>
      </c>
      <c r="Y1591">
        <f>IF($B$15,_xlfn.IFNA(INDEX('שיפור תמותה'!$A$1:$E$8743,MATCH(U1591&amp;V1591,'שיפור תמותה'!$C$1:$C$8743,0),IF($B$11="זכר",4,5)),1),0)</f>
        <v>0</v>
      </c>
      <c r="Z1591">
        <f>IF($B$15,_xlfn.IFNA(INDEX('שיפור תמותה'!$A$1:$E$8743,MATCH(U1591&amp;V1591-1,'שיפור תמותה'!$C$1:$C$8743,0),IF($B$11="זכר",4,5)),1),0)</f>
        <v>0</v>
      </c>
      <c r="AA1591">
        <f t="shared" si="607"/>
        <v>0</v>
      </c>
      <c r="AB1591">
        <f t="shared" si="619"/>
        <v>0</v>
      </c>
      <c r="AC1591">
        <f>IF($B$15,_xlfn.IFNA(INDEX(תמותה!$A$1:$E$121,MATCH(U1591,תמותה!$A$1:A$121,0),IF($B$11="זכר",3,5)),1),0)</f>
        <v>0</v>
      </c>
      <c r="AD1591">
        <f t="shared" si="608"/>
        <v>0</v>
      </c>
      <c r="AE1591">
        <f t="shared" si="609"/>
        <v>0</v>
      </c>
      <c r="AF1591">
        <f t="shared" si="620"/>
        <v>0</v>
      </c>
      <c r="AG1591">
        <f t="shared" si="621"/>
        <v>0</v>
      </c>
      <c r="AH1591">
        <f t="shared" si="622"/>
        <v>0</v>
      </c>
      <c r="AI1591">
        <f t="shared" si="623"/>
        <v>0</v>
      </c>
      <c r="AJ1591">
        <f t="shared" si="624"/>
        <v>0</v>
      </c>
    </row>
    <row r="1592" spans="5:36" x14ac:dyDescent="0.2">
      <c r="E1592">
        <f t="shared" si="610"/>
        <v>0</v>
      </c>
      <c r="F1592">
        <f t="shared" si="600"/>
        <v>0</v>
      </c>
      <c r="G1592">
        <f t="shared" si="601"/>
        <v>0</v>
      </c>
      <c r="H1592">
        <f t="shared" si="602"/>
        <v>0</v>
      </c>
      <c r="I1592">
        <f t="shared" si="611"/>
        <v>0</v>
      </c>
      <c r="J1592">
        <f t="shared" si="612"/>
        <v>0</v>
      </c>
      <c r="K1592">
        <f t="shared" si="613"/>
        <v>0</v>
      </c>
      <c r="L1592">
        <f t="shared" si="614"/>
        <v>0</v>
      </c>
      <c r="M1592">
        <f t="shared" si="615"/>
        <v>0</v>
      </c>
      <c r="N1592">
        <f t="shared" si="616"/>
        <v>0</v>
      </c>
      <c r="O1592">
        <f>IF($B$14,_xlfn.IFNA(INDEX(תמותה!$A$1:$E$121,MATCH(F1592,תמותה!$A$1:A$121,0),IF($B$9="זכר",2,4)),1),0)</f>
        <v>0</v>
      </c>
      <c r="P1592">
        <f>IF($B$14,_xlfn.IFNA(INDEX('שיפור תמותה'!$A$1:$E$8743,MATCH(F1592&amp;G1592,'שיפור תמותה'!$C$1:$C$8743,0),IF($B$9="זכר",4,5)),1),0)</f>
        <v>0</v>
      </c>
      <c r="Q1592">
        <f>IF($B$14,_xlfn.IFNA(INDEX('שיפור תמותה'!$A$1:$E$8743,MATCH(F1592&amp;G1592-1,'שיפור תמותה'!$C$1:$C$8743,0),IF($B$9="זכר",4,5)),1),0)</f>
        <v>0</v>
      </c>
      <c r="R1592">
        <f t="shared" si="603"/>
        <v>0</v>
      </c>
      <c r="S1592">
        <f t="shared" si="604"/>
        <v>0</v>
      </c>
      <c r="T1592">
        <f t="shared" si="617"/>
        <v>0</v>
      </c>
      <c r="U1592">
        <f t="shared" si="605"/>
        <v>0</v>
      </c>
      <c r="V1592">
        <f t="shared" si="606"/>
        <v>0</v>
      </c>
      <c r="W1592">
        <f t="shared" si="618"/>
        <v>0</v>
      </c>
      <c r="X1592">
        <f>IF($B$15,_xlfn.IFNA(INDEX(תמותה!$A$1:$E$121,MATCH(U1592,תמותה!$A$1:A$121,0),IF($B$11="זכר",2,4)),1),0)</f>
        <v>0</v>
      </c>
      <c r="Y1592">
        <f>IF($B$15,_xlfn.IFNA(INDEX('שיפור תמותה'!$A$1:$E$8743,MATCH(U1592&amp;V1592,'שיפור תמותה'!$C$1:$C$8743,0),IF($B$11="זכר",4,5)),1),0)</f>
        <v>0</v>
      </c>
      <c r="Z1592">
        <f>IF($B$15,_xlfn.IFNA(INDEX('שיפור תמותה'!$A$1:$E$8743,MATCH(U1592&amp;V1592-1,'שיפור תמותה'!$C$1:$C$8743,0),IF($B$11="זכר",4,5)),1),0)</f>
        <v>0</v>
      </c>
      <c r="AA1592">
        <f t="shared" si="607"/>
        <v>0</v>
      </c>
      <c r="AB1592">
        <f t="shared" si="619"/>
        <v>0</v>
      </c>
      <c r="AC1592">
        <f>IF($B$15,_xlfn.IFNA(INDEX(תמותה!$A$1:$E$121,MATCH(U1592,תמותה!$A$1:A$121,0),IF($B$11="זכר",3,5)),1),0)</f>
        <v>0</v>
      </c>
      <c r="AD1592">
        <f t="shared" si="608"/>
        <v>0</v>
      </c>
      <c r="AE1592">
        <f t="shared" si="609"/>
        <v>0</v>
      </c>
      <c r="AF1592">
        <f t="shared" si="620"/>
        <v>0</v>
      </c>
      <c r="AG1592">
        <f t="shared" si="621"/>
        <v>0</v>
      </c>
      <c r="AH1592">
        <f t="shared" si="622"/>
        <v>0</v>
      </c>
      <c r="AI1592">
        <f t="shared" si="623"/>
        <v>0</v>
      </c>
      <c r="AJ1592">
        <f t="shared" si="624"/>
        <v>0</v>
      </c>
    </row>
    <row r="1593" spans="5:36" x14ac:dyDescent="0.2">
      <c r="E1593">
        <f t="shared" si="610"/>
        <v>0</v>
      </c>
      <c r="F1593">
        <f t="shared" si="600"/>
        <v>0</v>
      </c>
      <c r="G1593">
        <f t="shared" si="601"/>
        <v>0</v>
      </c>
      <c r="H1593">
        <f t="shared" si="602"/>
        <v>0</v>
      </c>
      <c r="I1593">
        <f t="shared" si="611"/>
        <v>0</v>
      </c>
      <c r="J1593">
        <f t="shared" si="612"/>
        <v>0</v>
      </c>
      <c r="K1593">
        <f t="shared" si="613"/>
        <v>0</v>
      </c>
      <c r="L1593">
        <f t="shared" si="614"/>
        <v>0</v>
      </c>
      <c r="M1593">
        <f t="shared" si="615"/>
        <v>0</v>
      </c>
      <c r="N1593">
        <f t="shared" si="616"/>
        <v>0</v>
      </c>
      <c r="O1593">
        <f>IF($B$14,_xlfn.IFNA(INDEX(תמותה!$A$1:$E$121,MATCH(F1593,תמותה!$A$1:A$121,0),IF($B$9="זכר",2,4)),1),0)</f>
        <v>0</v>
      </c>
      <c r="P1593">
        <f>IF($B$14,_xlfn.IFNA(INDEX('שיפור תמותה'!$A$1:$E$8743,MATCH(F1593&amp;G1593,'שיפור תמותה'!$C$1:$C$8743,0),IF($B$9="זכר",4,5)),1),0)</f>
        <v>0</v>
      </c>
      <c r="Q1593">
        <f>IF($B$14,_xlfn.IFNA(INDEX('שיפור תמותה'!$A$1:$E$8743,MATCH(F1593&amp;G1593-1,'שיפור תמותה'!$C$1:$C$8743,0),IF($B$9="זכר",4,5)),1),0)</f>
        <v>0</v>
      </c>
      <c r="R1593">
        <f t="shared" si="603"/>
        <v>0</v>
      </c>
      <c r="S1593">
        <f t="shared" si="604"/>
        <v>0</v>
      </c>
      <c r="T1593">
        <f t="shared" si="617"/>
        <v>0</v>
      </c>
      <c r="U1593">
        <f t="shared" si="605"/>
        <v>0</v>
      </c>
      <c r="V1593">
        <f t="shared" si="606"/>
        <v>0</v>
      </c>
      <c r="W1593">
        <f t="shared" si="618"/>
        <v>0</v>
      </c>
      <c r="X1593">
        <f>IF($B$15,_xlfn.IFNA(INDEX(תמותה!$A$1:$E$121,MATCH(U1593,תמותה!$A$1:A$121,0),IF($B$11="זכר",2,4)),1),0)</f>
        <v>0</v>
      </c>
      <c r="Y1593">
        <f>IF($B$15,_xlfn.IFNA(INDEX('שיפור תמותה'!$A$1:$E$8743,MATCH(U1593&amp;V1593,'שיפור תמותה'!$C$1:$C$8743,0),IF($B$11="זכר",4,5)),1),0)</f>
        <v>0</v>
      </c>
      <c r="Z1593">
        <f>IF($B$15,_xlfn.IFNA(INDEX('שיפור תמותה'!$A$1:$E$8743,MATCH(U1593&amp;V1593-1,'שיפור תמותה'!$C$1:$C$8743,0),IF($B$11="זכר",4,5)),1),0)</f>
        <v>0</v>
      </c>
      <c r="AA1593">
        <f t="shared" si="607"/>
        <v>0</v>
      </c>
      <c r="AB1593">
        <f t="shared" si="619"/>
        <v>0</v>
      </c>
      <c r="AC1593">
        <f>IF($B$15,_xlfn.IFNA(INDEX(תמותה!$A$1:$E$121,MATCH(U1593,תמותה!$A$1:A$121,0),IF($B$11="זכר",3,5)),1),0)</f>
        <v>0</v>
      </c>
      <c r="AD1593">
        <f t="shared" si="608"/>
        <v>0</v>
      </c>
      <c r="AE1593">
        <f t="shared" si="609"/>
        <v>0</v>
      </c>
      <c r="AF1593">
        <f t="shared" si="620"/>
        <v>0</v>
      </c>
      <c r="AG1593">
        <f t="shared" si="621"/>
        <v>0</v>
      </c>
      <c r="AH1593">
        <f t="shared" si="622"/>
        <v>0</v>
      </c>
      <c r="AI1593">
        <f t="shared" si="623"/>
        <v>0</v>
      </c>
      <c r="AJ1593">
        <f t="shared" si="624"/>
        <v>0</v>
      </c>
    </row>
    <row r="1594" spans="5:36" x14ac:dyDescent="0.2">
      <c r="E1594">
        <f t="shared" si="610"/>
        <v>0</v>
      </c>
      <c r="F1594">
        <f t="shared" si="600"/>
        <v>0</v>
      </c>
      <c r="G1594">
        <f t="shared" si="601"/>
        <v>0</v>
      </c>
      <c r="H1594">
        <f t="shared" si="602"/>
        <v>0</v>
      </c>
      <c r="I1594">
        <f t="shared" si="611"/>
        <v>0</v>
      </c>
      <c r="J1594">
        <f t="shared" si="612"/>
        <v>0</v>
      </c>
      <c r="K1594">
        <f t="shared" si="613"/>
        <v>0</v>
      </c>
      <c r="L1594">
        <f t="shared" si="614"/>
        <v>0</v>
      </c>
      <c r="M1594">
        <f t="shared" si="615"/>
        <v>0</v>
      </c>
      <c r="N1594">
        <f t="shared" si="616"/>
        <v>0</v>
      </c>
      <c r="O1594">
        <f>IF($B$14,_xlfn.IFNA(INDEX(תמותה!$A$1:$E$121,MATCH(F1594,תמותה!$A$1:A$121,0),IF($B$9="זכר",2,4)),1),0)</f>
        <v>0</v>
      </c>
      <c r="P1594">
        <f>IF($B$14,_xlfn.IFNA(INDEX('שיפור תמותה'!$A$1:$E$8743,MATCH(F1594&amp;G1594,'שיפור תמותה'!$C$1:$C$8743,0),IF($B$9="זכר",4,5)),1),0)</f>
        <v>0</v>
      </c>
      <c r="Q1594">
        <f>IF($B$14,_xlfn.IFNA(INDEX('שיפור תמותה'!$A$1:$E$8743,MATCH(F1594&amp;G1594-1,'שיפור תמותה'!$C$1:$C$8743,0),IF($B$9="זכר",4,5)),1),0)</f>
        <v>0</v>
      </c>
      <c r="R1594">
        <f t="shared" si="603"/>
        <v>0</v>
      </c>
      <c r="S1594">
        <f t="shared" si="604"/>
        <v>0</v>
      </c>
      <c r="T1594">
        <f t="shared" si="617"/>
        <v>0</v>
      </c>
      <c r="U1594">
        <f t="shared" si="605"/>
        <v>0</v>
      </c>
      <c r="V1594">
        <f t="shared" si="606"/>
        <v>0</v>
      </c>
      <c r="W1594">
        <f t="shared" si="618"/>
        <v>0</v>
      </c>
      <c r="X1594">
        <f>IF($B$15,_xlfn.IFNA(INDEX(תמותה!$A$1:$E$121,MATCH(U1594,תמותה!$A$1:A$121,0),IF($B$11="זכר",2,4)),1),0)</f>
        <v>0</v>
      </c>
      <c r="Y1594">
        <f>IF($B$15,_xlfn.IFNA(INDEX('שיפור תמותה'!$A$1:$E$8743,MATCH(U1594&amp;V1594,'שיפור תמותה'!$C$1:$C$8743,0),IF($B$11="זכר",4,5)),1),0)</f>
        <v>0</v>
      </c>
      <c r="Z1594">
        <f>IF($B$15,_xlfn.IFNA(INDEX('שיפור תמותה'!$A$1:$E$8743,MATCH(U1594&amp;V1594-1,'שיפור תמותה'!$C$1:$C$8743,0),IF($B$11="זכר",4,5)),1),0)</f>
        <v>0</v>
      </c>
      <c r="AA1594">
        <f t="shared" si="607"/>
        <v>0</v>
      </c>
      <c r="AB1594">
        <f t="shared" si="619"/>
        <v>0</v>
      </c>
      <c r="AC1594">
        <f>IF($B$15,_xlfn.IFNA(INDEX(תמותה!$A$1:$E$121,MATCH(U1594,תמותה!$A$1:A$121,0),IF($B$11="זכר",3,5)),1),0)</f>
        <v>0</v>
      </c>
      <c r="AD1594">
        <f t="shared" si="608"/>
        <v>0</v>
      </c>
      <c r="AE1594">
        <f t="shared" si="609"/>
        <v>0</v>
      </c>
      <c r="AF1594">
        <f t="shared" si="620"/>
        <v>0</v>
      </c>
      <c r="AG1594">
        <f t="shared" si="621"/>
        <v>0</v>
      </c>
      <c r="AH1594">
        <f t="shared" si="622"/>
        <v>0</v>
      </c>
      <c r="AI1594">
        <f t="shared" si="623"/>
        <v>0</v>
      </c>
      <c r="AJ1594">
        <f t="shared" si="624"/>
        <v>0</v>
      </c>
    </row>
    <row r="1595" spans="5:36" x14ac:dyDescent="0.2">
      <c r="E1595">
        <f t="shared" si="610"/>
        <v>0</v>
      </c>
      <c r="F1595">
        <f t="shared" si="600"/>
        <v>0</v>
      </c>
      <c r="G1595">
        <f t="shared" si="601"/>
        <v>0</v>
      </c>
      <c r="H1595">
        <f t="shared" si="602"/>
        <v>0</v>
      </c>
      <c r="I1595">
        <f t="shared" si="611"/>
        <v>0</v>
      </c>
      <c r="J1595">
        <f t="shared" si="612"/>
        <v>0</v>
      </c>
      <c r="K1595">
        <f t="shared" si="613"/>
        <v>0</v>
      </c>
      <c r="L1595">
        <f t="shared" si="614"/>
        <v>0</v>
      </c>
      <c r="M1595">
        <f t="shared" si="615"/>
        <v>0</v>
      </c>
      <c r="N1595">
        <f t="shared" si="616"/>
        <v>0</v>
      </c>
      <c r="O1595">
        <f>IF($B$14,_xlfn.IFNA(INDEX(תמותה!$A$1:$E$121,MATCH(F1595,תמותה!$A$1:A$121,0),IF($B$9="זכר",2,4)),1),0)</f>
        <v>0</v>
      </c>
      <c r="P1595">
        <f>IF($B$14,_xlfn.IFNA(INDEX('שיפור תמותה'!$A$1:$E$8743,MATCH(F1595&amp;G1595,'שיפור תמותה'!$C$1:$C$8743,0),IF($B$9="זכר",4,5)),1),0)</f>
        <v>0</v>
      </c>
      <c r="Q1595">
        <f>IF($B$14,_xlfn.IFNA(INDEX('שיפור תמותה'!$A$1:$E$8743,MATCH(F1595&amp;G1595-1,'שיפור תמותה'!$C$1:$C$8743,0),IF($B$9="זכר",4,5)),1),0)</f>
        <v>0</v>
      </c>
      <c r="R1595">
        <f t="shared" si="603"/>
        <v>0</v>
      </c>
      <c r="S1595">
        <f t="shared" si="604"/>
        <v>0</v>
      </c>
      <c r="T1595">
        <f t="shared" si="617"/>
        <v>0</v>
      </c>
      <c r="U1595">
        <f t="shared" si="605"/>
        <v>0</v>
      </c>
      <c r="V1595">
        <f t="shared" si="606"/>
        <v>0</v>
      </c>
      <c r="W1595">
        <f t="shared" si="618"/>
        <v>0</v>
      </c>
      <c r="X1595">
        <f>IF($B$15,_xlfn.IFNA(INDEX(תמותה!$A$1:$E$121,MATCH(U1595,תמותה!$A$1:A$121,0),IF($B$11="זכר",2,4)),1),0)</f>
        <v>0</v>
      </c>
      <c r="Y1595">
        <f>IF($B$15,_xlfn.IFNA(INDEX('שיפור תמותה'!$A$1:$E$8743,MATCH(U1595&amp;V1595,'שיפור תמותה'!$C$1:$C$8743,0),IF($B$11="זכר",4,5)),1),0)</f>
        <v>0</v>
      </c>
      <c r="Z1595">
        <f>IF($B$15,_xlfn.IFNA(INDEX('שיפור תמותה'!$A$1:$E$8743,MATCH(U1595&amp;V1595-1,'שיפור תמותה'!$C$1:$C$8743,0),IF($B$11="זכר",4,5)),1),0)</f>
        <v>0</v>
      </c>
      <c r="AA1595">
        <f t="shared" si="607"/>
        <v>0</v>
      </c>
      <c r="AB1595">
        <f t="shared" si="619"/>
        <v>0</v>
      </c>
      <c r="AC1595">
        <f>IF($B$15,_xlfn.IFNA(INDEX(תמותה!$A$1:$E$121,MATCH(U1595,תמותה!$A$1:A$121,0),IF($B$11="זכר",3,5)),1),0)</f>
        <v>0</v>
      </c>
      <c r="AD1595">
        <f t="shared" si="608"/>
        <v>0</v>
      </c>
      <c r="AE1595">
        <f t="shared" si="609"/>
        <v>0</v>
      </c>
      <c r="AF1595">
        <f t="shared" si="620"/>
        <v>0</v>
      </c>
      <c r="AG1595">
        <f t="shared" si="621"/>
        <v>0</v>
      </c>
      <c r="AH1595">
        <f t="shared" si="622"/>
        <v>0</v>
      </c>
      <c r="AI1595">
        <f t="shared" si="623"/>
        <v>0</v>
      </c>
      <c r="AJ1595">
        <f t="shared" si="624"/>
        <v>0</v>
      </c>
    </row>
    <row r="1596" spans="5:36" x14ac:dyDescent="0.2">
      <c r="E1596">
        <f t="shared" si="610"/>
        <v>0</v>
      </c>
      <c r="F1596">
        <f t="shared" si="600"/>
        <v>0</v>
      </c>
      <c r="G1596">
        <f t="shared" si="601"/>
        <v>0</v>
      </c>
      <c r="H1596">
        <f t="shared" si="602"/>
        <v>0</v>
      </c>
      <c r="I1596">
        <f t="shared" si="611"/>
        <v>0</v>
      </c>
      <c r="J1596">
        <f t="shared" si="612"/>
        <v>0</v>
      </c>
      <c r="K1596">
        <f t="shared" si="613"/>
        <v>0</v>
      </c>
      <c r="L1596">
        <f t="shared" si="614"/>
        <v>0</v>
      </c>
      <c r="M1596">
        <f t="shared" si="615"/>
        <v>0</v>
      </c>
      <c r="N1596">
        <f t="shared" si="616"/>
        <v>0</v>
      </c>
      <c r="O1596">
        <f>IF($B$14,_xlfn.IFNA(INDEX(תמותה!$A$1:$E$121,MATCH(F1596,תמותה!$A$1:A$121,0),IF($B$9="זכר",2,4)),1),0)</f>
        <v>0</v>
      </c>
      <c r="P1596">
        <f>IF($B$14,_xlfn.IFNA(INDEX('שיפור תמותה'!$A$1:$E$8743,MATCH(F1596&amp;G1596,'שיפור תמותה'!$C$1:$C$8743,0),IF($B$9="זכר",4,5)),1),0)</f>
        <v>0</v>
      </c>
      <c r="Q1596">
        <f>IF($B$14,_xlfn.IFNA(INDEX('שיפור תמותה'!$A$1:$E$8743,MATCH(F1596&amp;G1596-1,'שיפור תמותה'!$C$1:$C$8743,0),IF($B$9="זכר",4,5)),1),0)</f>
        <v>0</v>
      </c>
      <c r="R1596">
        <f t="shared" si="603"/>
        <v>0</v>
      </c>
      <c r="S1596">
        <f t="shared" si="604"/>
        <v>0</v>
      </c>
      <c r="T1596">
        <f t="shared" si="617"/>
        <v>0</v>
      </c>
      <c r="U1596">
        <f t="shared" si="605"/>
        <v>0</v>
      </c>
      <c r="V1596">
        <f t="shared" si="606"/>
        <v>0</v>
      </c>
      <c r="W1596">
        <f t="shared" si="618"/>
        <v>0</v>
      </c>
      <c r="X1596">
        <f>IF($B$15,_xlfn.IFNA(INDEX(תמותה!$A$1:$E$121,MATCH(U1596,תמותה!$A$1:A$121,0),IF($B$11="זכר",2,4)),1),0)</f>
        <v>0</v>
      </c>
      <c r="Y1596">
        <f>IF($B$15,_xlfn.IFNA(INDEX('שיפור תמותה'!$A$1:$E$8743,MATCH(U1596&amp;V1596,'שיפור תמותה'!$C$1:$C$8743,0),IF($B$11="זכר",4,5)),1),0)</f>
        <v>0</v>
      </c>
      <c r="Z1596">
        <f>IF($B$15,_xlfn.IFNA(INDEX('שיפור תמותה'!$A$1:$E$8743,MATCH(U1596&amp;V1596-1,'שיפור תמותה'!$C$1:$C$8743,0),IF($B$11="זכר",4,5)),1),0)</f>
        <v>0</v>
      </c>
      <c r="AA1596">
        <f t="shared" si="607"/>
        <v>0</v>
      </c>
      <c r="AB1596">
        <f t="shared" si="619"/>
        <v>0</v>
      </c>
      <c r="AC1596">
        <f>IF($B$15,_xlfn.IFNA(INDEX(תמותה!$A$1:$E$121,MATCH(U1596,תמותה!$A$1:A$121,0),IF($B$11="זכר",3,5)),1),0)</f>
        <v>0</v>
      </c>
      <c r="AD1596">
        <f t="shared" si="608"/>
        <v>0</v>
      </c>
      <c r="AE1596">
        <f t="shared" si="609"/>
        <v>0</v>
      </c>
      <c r="AF1596">
        <f t="shared" si="620"/>
        <v>0</v>
      </c>
      <c r="AG1596">
        <f t="shared" si="621"/>
        <v>0</v>
      </c>
      <c r="AH1596">
        <f t="shared" si="622"/>
        <v>0</v>
      </c>
      <c r="AI1596">
        <f t="shared" si="623"/>
        <v>0</v>
      </c>
      <c r="AJ1596">
        <f t="shared" si="624"/>
        <v>0</v>
      </c>
    </row>
    <row r="1597" spans="5:36" x14ac:dyDescent="0.2">
      <c r="E1597">
        <f t="shared" si="610"/>
        <v>0</v>
      </c>
      <c r="F1597">
        <f t="shared" si="600"/>
        <v>0</v>
      </c>
      <c r="G1597">
        <f t="shared" si="601"/>
        <v>0</v>
      </c>
      <c r="H1597">
        <f t="shared" si="602"/>
        <v>0</v>
      </c>
      <c r="I1597">
        <f t="shared" si="611"/>
        <v>0</v>
      </c>
      <c r="J1597">
        <f t="shared" si="612"/>
        <v>0</v>
      </c>
      <c r="K1597">
        <f t="shared" si="613"/>
        <v>0</v>
      </c>
      <c r="L1597">
        <f t="shared" si="614"/>
        <v>0</v>
      </c>
      <c r="M1597">
        <f t="shared" si="615"/>
        <v>0</v>
      </c>
      <c r="N1597">
        <f t="shared" si="616"/>
        <v>0</v>
      </c>
      <c r="O1597">
        <f>IF($B$14,_xlfn.IFNA(INDEX(תמותה!$A$1:$E$121,MATCH(F1597,תמותה!$A$1:A$121,0),IF($B$9="זכר",2,4)),1),0)</f>
        <v>0</v>
      </c>
      <c r="P1597">
        <f>IF($B$14,_xlfn.IFNA(INDEX('שיפור תמותה'!$A$1:$E$8743,MATCH(F1597&amp;G1597,'שיפור תמותה'!$C$1:$C$8743,0),IF($B$9="זכר",4,5)),1),0)</f>
        <v>0</v>
      </c>
      <c r="Q1597">
        <f>IF($B$14,_xlfn.IFNA(INDEX('שיפור תמותה'!$A$1:$E$8743,MATCH(F1597&amp;G1597-1,'שיפור תמותה'!$C$1:$C$8743,0),IF($B$9="זכר",4,5)),1),0)</f>
        <v>0</v>
      </c>
      <c r="R1597">
        <f t="shared" si="603"/>
        <v>0</v>
      </c>
      <c r="S1597">
        <f t="shared" si="604"/>
        <v>0</v>
      </c>
      <c r="T1597">
        <f t="shared" si="617"/>
        <v>0</v>
      </c>
      <c r="U1597">
        <f t="shared" si="605"/>
        <v>0</v>
      </c>
      <c r="V1597">
        <f t="shared" si="606"/>
        <v>0</v>
      </c>
      <c r="W1597">
        <f t="shared" si="618"/>
        <v>0</v>
      </c>
      <c r="X1597">
        <f>IF($B$15,_xlfn.IFNA(INDEX(תמותה!$A$1:$E$121,MATCH(U1597,תמותה!$A$1:A$121,0),IF($B$11="זכר",2,4)),1),0)</f>
        <v>0</v>
      </c>
      <c r="Y1597">
        <f>IF($B$15,_xlfn.IFNA(INDEX('שיפור תמותה'!$A$1:$E$8743,MATCH(U1597&amp;V1597,'שיפור תמותה'!$C$1:$C$8743,0),IF($B$11="זכר",4,5)),1),0)</f>
        <v>0</v>
      </c>
      <c r="Z1597">
        <f>IF($B$15,_xlfn.IFNA(INDEX('שיפור תמותה'!$A$1:$E$8743,MATCH(U1597&amp;V1597-1,'שיפור תמותה'!$C$1:$C$8743,0),IF($B$11="זכר",4,5)),1),0)</f>
        <v>0</v>
      </c>
      <c r="AA1597">
        <f t="shared" si="607"/>
        <v>0</v>
      </c>
      <c r="AB1597">
        <f t="shared" si="619"/>
        <v>0</v>
      </c>
      <c r="AC1597">
        <f>IF($B$15,_xlfn.IFNA(INDEX(תמותה!$A$1:$E$121,MATCH(U1597,תמותה!$A$1:A$121,0),IF($B$11="זכר",3,5)),1),0)</f>
        <v>0</v>
      </c>
      <c r="AD1597">
        <f t="shared" si="608"/>
        <v>0</v>
      </c>
      <c r="AE1597">
        <f t="shared" si="609"/>
        <v>0</v>
      </c>
      <c r="AF1597">
        <f t="shared" si="620"/>
        <v>0</v>
      </c>
      <c r="AG1597">
        <f t="shared" si="621"/>
        <v>0</v>
      </c>
      <c r="AH1597">
        <f t="shared" si="622"/>
        <v>0</v>
      </c>
      <c r="AI1597">
        <f t="shared" si="623"/>
        <v>0</v>
      </c>
      <c r="AJ1597">
        <f t="shared" si="624"/>
        <v>0</v>
      </c>
    </row>
    <row r="1598" spans="5:36" x14ac:dyDescent="0.2">
      <c r="E1598">
        <f t="shared" si="610"/>
        <v>0</v>
      </c>
      <c r="F1598">
        <f t="shared" si="600"/>
        <v>0</v>
      </c>
      <c r="G1598">
        <f t="shared" si="601"/>
        <v>0</v>
      </c>
      <c r="H1598">
        <f t="shared" si="602"/>
        <v>0</v>
      </c>
      <c r="I1598">
        <f t="shared" si="611"/>
        <v>0</v>
      </c>
      <c r="J1598">
        <f t="shared" si="612"/>
        <v>0</v>
      </c>
      <c r="K1598">
        <f t="shared" si="613"/>
        <v>0</v>
      </c>
      <c r="L1598">
        <f t="shared" si="614"/>
        <v>0</v>
      </c>
      <c r="M1598">
        <f t="shared" si="615"/>
        <v>0</v>
      </c>
      <c r="N1598">
        <f t="shared" si="616"/>
        <v>0</v>
      </c>
      <c r="O1598">
        <f>IF($B$14,_xlfn.IFNA(INDEX(תמותה!$A$1:$E$121,MATCH(F1598,תמותה!$A$1:A$121,0),IF($B$9="זכר",2,4)),1),0)</f>
        <v>0</v>
      </c>
      <c r="P1598">
        <f>IF($B$14,_xlfn.IFNA(INDEX('שיפור תמותה'!$A$1:$E$8743,MATCH(F1598&amp;G1598,'שיפור תמותה'!$C$1:$C$8743,0),IF($B$9="זכר",4,5)),1),0)</f>
        <v>0</v>
      </c>
      <c r="Q1598">
        <f>IF($B$14,_xlfn.IFNA(INDEX('שיפור תמותה'!$A$1:$E$8743,MATCH(F1598&amp;G1598-1,'שיפור תמותה'!$C$1:$C$8743,0),IF($B$9="זכר",4,5)),1),0)</f>
        <v>0</v>
      </c>
      <c r="R1598">
        <f t="shared" si="603"/>
        <v>0</v>
      </c>
      <c r="S1598">
        <f t="shared" si="604"/>
        <v>0</v>
      </c>
      <c r="T1598">
        <f t="shared" si="617"/>
        <v>0</v>
      </c>
      <c r="U1598">
        <f t="shared" si="605"/>
        <v>0</v>
      </c>
      <c r="V1598">
        <f t="shared" si="606"/>
        <v>0</v>
      </c>
      <c r="W1598">
        <f t="shared" si="618"/>
        <v>0</v>
      </c>
      <c r="X1598">
        <f>IF($B$15,_xlfn.IFNA(INDEX(תמותה!$A$1:$E$121,MATCH(U1598,תמותה!$A$1:A$121,0),IF($B$11="זכר",2,4)),1),0)</f>
        <v>0</v>
      </c>
      <c r="Y1598">
        <f>IF($B$15,_xlfn.IFNA(INDEX('שיפור תמותה'!$A$1:$E$8743,MATCH(U1598&amp;V1598,'שיפור תמותה'!$C$1:$C$8743,0),IF($B$11="זכר",4,5)),1),0)</f>
        <v>0</v>
      </c>
      <c r="Z1598">
        <f>IF($B$15,_xlfn.IFNA(INDEX('שיפור תמותה'!$A$1:$E$8743,MATCH(U1598&amp;V1598-1,'שיפור תמותה'!$C$1:$C$8743,0),IF($B$11="זכר",4,5)),1),0)</f>
        <v>0</v>
      </c>
      <c r="AA1598">
        <f t="shared" si="607"/>
        <v>0</v>
      </c>
      <c r="AB1598">
        <f t="shared" si="619"/>
        <v>0</v>
      </c>
      <c r="AC1598">
        <f>IF($B$15,_xlfn.IFNA(INDEX(תמותה!$A$1:$E$121,MATCH(U1598,תמותה!$A$1:A$121,0),IF($B$11="זכר",3,5)),1),0)</f>
        <v>0</v>
      </c>
      <c r="AD1598">
        <f t="shared" si="608"/>
        <v>0</v>
      </c>
      <c r="AE1598">
        <f t="shared" si="609"/>
        <v>0</v>
      </c>
      <c r="AF1598">
        <f t="shared" si="620"/>
        <v>0</v>
      </c>
      <c r="AG1598">
        <f t="shared" si="621"/>
        <v>0</v>
      </c>
      <c r="AH1598">
        <f t="shared" si="622"/>
        <v>0</v>
      </c>
      <c r="AI1598">
        <f t="shared" si="623"/>
        <v>0</v>
      </c>
      <c r="AJ1598">
        <f t="shared" si="624"/>
        <v>0</v>
      </c>
    </row>
    <row r="1599" spans="5:36" x14ac:dyDescent="0.2">
      <c r="E1599">
        <f t="shared" si="610"/>
        <v>0</v>
      </c>
      <c r="F1599">
        <f t="shared" si="600"/>
        <v>0</v>
      </c>
      <c r="G1599">
        <f t="shared" si="601"/>
        <v>0</v>
      </c>
      <c r="H1599">
        <f t="shared" si="602"/>
        <v>0</v>
      </c>
      <c r="I1599">
        <f t="shared" si="611"/>
        <v>0</v>
      </c>
      <c r="J1599">
        <f t="shared" si="612"/>
        <v>0</v>
      </c>
      <c r="K1599">
        <f t="shared" si="613"/>
        <v>0</v>
      </c>
      <c r="L1599">
        <f t="shared" si="614"/>
        <v>0</v>
      </c>
      <c r="M1599">
        <f t="shared" si="615"/>
        <v>0</v>
      </c>
      <c r="N1599">
        <f t="shared" si="616"/>
        <v>0</v>
      </c>
      <c r="O1599">
        <f>IF($B$14,_xlfn.IFNA(INDEX(תמותה!$A$1:$E$121,MATCH(F1599,תמותה!$A$1:A$121,0),IF($B$9="זכר",2,4)),1),0)</f>
        <v>0</v>
      </c>
      <c r="P1599">
        <f>IF($B$14,_xlfn.IFNA(INDEX('שיפור תמותה'!$A$1:$E$8743,MATCH(F1599&amp;G1599,'שיפור תמותה'!$C$1:$C$8743,0),IF($B$9="זכר",4,5)),1),0)</f>
        <v>0</v>
      </c>
      <c r="Q1599">
        <f>IF($B$14,_xlfn.IFNA(INDEX('שיפור תמותה'!$A$1:$E$8743,MATCH(F1599&amp;G1599-1,'שיפור תמותה'!$C$1:$C$8743,0),IF($B$9="זכר",4,5)),1),0)</f>
        <v>0</v>
      </c>
      <c r="R1599">
        <f t="shared" si="603"/>
        <v>0</v>
      </c>
      <c r="S1599">
        <f t="shared" si="604"/>
        <v>0</v>
      </c>
      <c r="T1599">
        <f t="shared" si="617"/>
        <v>0</v>
      </c>
      <c r="U1599">
        <f t="shared" si="605"/>
        <v>0</v>
      </c>
      <c r="V1599">
        <f t="shared" si="606"/>
        <v>0</v>
      </c>
      <c r="W1599">
        <f t="shared" si="618"/>
        <v>0</v>
      </c>
      <c r="X1599">
        <f>IF($B$15,_xlfn.IFNA(INDEX(תמותה!$A$1:$E$121,MATCH(U1599,תמותה!$A$1:A$121,0),IF($B$11="זכר",2,4)),1),0)</f>
        <v>0</v>
      </c>
      <c r="Y1599">
        <f>IF($B$15,_xlfn.IFNA(INDEX('שיפור תמותה'!$A$1:$E$8743,MATCH(U1599&amp;V1599,'שיפור תמותה'!$C$1:$C$8743,0),IF($B$11="זכר",4,5)),1),0)</f>
        <v>0</v>
      </c>
      <c r="Z1599">
        <f>IF($B$15,_xlfn.IFNA(INDEX('שיפור תמותה'!$A$1:$E$8743,MATCH(U1599&amp;V1599-1,'שיפור תמותה'!$C$1:$C$8743,0),IF($B$11="זכר",4,5)),1),0)</f>
        <v>0</v>
      </c>
      <c r="AA1599">
        <f t="shared" si="607"/>
        <v>0</v>
      </c>
      <c r="AB1599">
        <f t="shared" si="619"/>
        <v>0</v>
      </c>
      <c r="AC1599">
        <f>IF($B$15,_xlfn.IFNA(INDEX(תמותה!$A$1:$E$121,MATCH(U1599,תמותה!$A$1:A$121,0),IF($B$11="זכר",3,5)),1),0)</f>
        <v>0</v>
      </c>
      <c r="AD1599">
        <f t="shared" si="608"/>
        <v>0</v>
      </c>
      <c r="AE1599">
        <f t="shared" si="609"/>
        <v>0</v>
      </c>
      <c r="AF1599">
        <f t="shared" si="620"/>
        <v>0</v>
      </c>
      <c r="AG1599">
        <f t="shared" si="621"/>
        <v>0</v>
      </c>
      <c r="AH1599">
        <f t="shared" si="622"/>
        <v>0</v>
      </c>
      <c r="AI1599">
        <f t="shared" si="623"/>
        <v>0</v>
      </c>
      <c r="AJ1599">
        <f t="shared" si="624"/>
        <v>0</v>
      </c>
    </row>
    <row r="1600" spans="5:36" x14ac:dyDescent="0.2">
      <c r="E1600">
        <f t="shared" si="610"/>
        <v>0</v>
      </c>
      <c r="F1600">
        <f t="shared" si="600"/>
        <v>0</v>
      </c>
      <c r="G1600">
        <f t="shared" si="601"/>
        <v>0</v>
      </c>
      <c r="H1600">
        <f t="shared" si="602"/>
        <v>0</v>
      </c>
      <c r="I1600">
        <f t="shared" si="611"/>
        <v>0</v>
      </c>
      <c r="J1600">
        <f t="shared" si="612"/>
        <v>0</v>
      </c>
      <c r="K1600">
        <f t="shared" si="613"/>
        <v>0</v>
      </c>
      <c r="L1600">
        <f t="shared" si="614"/>
        <v>0</v>
      </c>
      <c r="M1600">
        <f t="shared" si="615"/>
        <v>0</v>
      </c>
      <c r="N1600">
        <f t="shared" si="616"/>
        <v>0</v>
      </c>
      <c r="O1600">
        <f>IF($B$14,_xlfn.IFNA(INDEX(תמותה!$A$1:$E$121,MATCH(F1600,תמותה!$A$1:A$121,0),IF($B$9="זכר",2,4)),1),0)</f>
        <v>0</v>
      </c>
      <c r="P1600">
        <f>IF($B$14,_xlfn.IFNA(INDEX('שיפור תמותה'!$A$1:$E$8743,MATCH(F1600&amp;G1600,'שיפור תמותה'!$C$1:$C$8743,0),IF($B$9="זכר",4,5)),1),0)</f>
        <v>0</v>
      </c>
      <c r="Q1600">
        <f>IF($B$14,_xlfn.IFNA(INDEX('שיפור תמותה'!$A$1:$E$8743,MATCH(F1600&amp;G1600-1,'שיפור תמותה'!$C$1:$C$8743,0),IF($B$9="זכר",4,5)),1),0)</f>
        <v>0</v>
      </c>
      <c r="R1600">
        <f t="shared" si="603"/>
        <v>0</v>
      </c>
      <c r="S1600">
        <f t="shared" si="604"/>
        <v>0</v>
      </c>
      <c r="T1600">
        <f t="shared" si="617"/>
        <v>0</v>
      </c>
      <c r="U1600">
        <f t="shared" si="605"/>
        <v>0</v>
      </c>
      <c r="V1600">
        <f t="shared" si="606"/>
        <v>0</v>
      </c>
      <c r="W1600">
        <f t="shared" si="618"/>
        <v>0</v>
      </c>
      <c r="X1600">
        <f>IF($B$15,_xlfn.IFNA(INDEX(תמותה!$A$1:$E$121,MATCH(U1600,תמותה!$A$1:A$121,0),IF($B$11="זכר",2,4)),1),0)</f>
        <v>0</v>
      </c>
      <c r="Y1600">
        <f>IF($B$15,_xlfn.IFNA(INDEX('שיפור תמותה'!$A$1:$E$8743,MATCH(U1600&amp;V1600,'שיפור תמותה'!$C$1:$C$8743,0),IF($B$11="זכר",4,5)),1),0)</f>
        <v>0</v>
      </c>
      <c r="Z1600">
        <f>IF($B$15,_xlfn.IFNA(INDEX('שיפור תמותה'!$A$1:$E$8743,MATCH(U1600&amp;V1600-1,'שיפור תמותה'!$C$1:$C$8743,0),IF($B$11="זכר",4,5)),1),0)</f>
        <v>0</v>
      </c>
      <c r="AA1600">
        <f t="shared" si="607"/>
        <v>0</v>
      </c>
      <c r="AB1600">
        <f t="shared" si="619"/>
        <v>0</v>
      </c>
      <c r="AC1600">
        <f>IF($B$15,_xlfn.IFNA(INDEX(תמותה!$A$1:$E$121,MATCH(U1600,תמותה!$A$1:A$121,0),IF($B$11="זכר",3,5)),1),0)</f>
        <v>0</v>
      </c>
      <c r="AD1600">
        <f t="shared" si="608"/>
        <v>0</v>
      </c>
      <c r="AE1600">
        <f t="shared" si="609"/>
        <v>0</v>
      </c>
      <c r="AF1600">
        <f t="shared" si="620"/>
        <v>0</v>
      </c>
      <c r="AG1600">
        <f t="shared" si="621"/>
        <v>0</v>
      </c>
      <c r="AH1600">
        <f t="shared" si="622"/>
        <v>0</v>
      </c>
      <c r="AI1600">
        <f t="shared" si="623"/>
        <v>0</v>
      </c>
      <c r="AJ1600">
        <f t="shared" si="624"/>
        <v>0</v>
      </c>
    </row>
    <row r="1601" spans="5:36" x14ac:dyDescent="0.2">
      <c r="E1601">
        <f t="shared" si="610"/>
        <v>0</v>
      </c>
      <c r="F1601">
        <f t="shared" si="600"/>
        <v>0</v>
      </c>
      <c r="G1601">
        <f t="shared" si="601"/>
        <v>0</v>
      </c>
      <c r="H1601">
        <f t="shared" si="602"/>
        <v>0</v>
      </c>
      <c r="I1601">
        <f t="shared" si="611"/>
        <v>0</v>
      </c>
      <c r="J1601">
        <f t="shared" si="612"/>
        <v>0</v>
      </c>
      <c r="K1601">
        <f t="shared" si="613"/>
        <v>0</v>
      </c>
      <c r="L1601">
        <f t="shared" si="614"/>
        <v>0</v>
      </c>
      <c r="M1601">
        <f t="shared" si="615"/>
        <v>0</v>
      </c>
      <c r="N1601">
        <f t="shared" si="616"/>
        <v>0</v>
      </c>
      <c r="O1601">
        <f>IF($B$14,_xlfn.IFNA(INDEX(תמותה!$A$1:$E$121,MATCH(F1601,תמותה!$A$1:A$121,0),IF($B$9="זכר",2,4)),1),0)</f>
        <v>0</v>
      </c>
      <c r="P1601">
        <f>IF($B$14,_xlfn.IFNA(INDEX('שיפור תמותה'!$A$1:$E$8743,MATCH(F1601&amp;G1601,'שיפור תמותה'!$C$1:$C$8743,0),IF($B$9="זכר",4,5)),1),0)</f>
        <v>0</v>
      </c>
      <c r="Q1601">
        <f>IF($B$14,_xlfn.IFNA(INDEX('שיפור תמותה'!$A$1:$E$8743,MATCH(F1601&amp;G1601-1,'שיפור תמותה'!$C$1:$C$8743,0),IF($B$9="זכר",4,5)),1),0)</f>
        <v>0</v>
      </c>
      <c r="R1601">
        <f t="shared" si="603"/>
        <v>0</v>
      </c>
      <c r="S1601">
        <f t="shared" si="604"/>
        <v>0</v>
      </c>
      <c r="T1601">
        <f t="shared" si="617"/>
        <v>0</v>
      </c>
      <c r="U1601">
        <f t="shared" si="605"/>
        <v>0</v>
      </c>
      <c r="V1601">
        <f t="shared" si="606"/>
        <v>0</v>
      </c>
      <c r="W1601">
        <f t="shared" si="618"/>
        <v>0</v>
      </c>
      <c r="X1601">
        <f>IF($B$15,_xlfn.IFNA(INDEX(תמותה!$A$1:$E$121,MATCH(U1601,תמותה!$A$1:A$121,0),IF($B$11="זכר",2,4)),1),0)</f>
        <v>0</v>
      </c>
      <c r="Y1601">
        <f>IF($B$15,_xlfn.IFNA(INDEX('שיפור תמותה'!$A$1:$E$8743,MATCH(U1601&amp;V1601,'שיפור תמותה'!$C$1:$C$8743,0),IF($B$11="זכר",4,5)),1),0)</f>
        <v>0</v>
      </c>
      <c r="Z1601">
        <f>IF($B$15,_xlfn.IFNA(INDEX('שיפור תמותה'!$A$1:$E$8743,MATCH(U1601&amp;V1601-1,'שיפור תמותה'!$C$1:$C$8743,0),IF($B$11="זכר",4,5)),1),0)</f>
        <v>0</v>
      </c>
      <c r="AA1601">
        <f t="shared" si="607"/>
        <v>0</v>
      </c>
      <c r="AB1601">
        <f t="shared" si="619"/>
        <v>0</v>
      </c>
      <c r="AC1601">
        <f>IF($B$15,_xlfn.IFNA(INDEX(תמותה!$A$1:$E$121,MATCH(U1601,תמותה!$A$1:A$121,0),IF($B$11="זכר",3,5)),1),0)</f>
        <v>0</v>
      </c>
      <c r="AD1601">
        <f t="shared" si="608"/>
        <v>0</v>
      </c>
      <c r="AE1601">
        <f t="shared" si="609"/>
        <v>0</v>
      </c>
      <c r="AF1601">
        <f t="shared" si="620"/>
        <v>0</v>
      </c>
      <c r="AG1601">
        <f t="shared" si="621"/>
        <v>0</v>
      </c>
      <c r="AH1601">
        <f t="shared" si="622"/>
        <v>0</v>
      </c>
      <c r="AI1601">
        <f t="shared" si="623"/>
        <v>0</v>
      </c>
      <c r="AJ1601">
        <f t="shared" si="624"/>
        <v>0</v>
      </c>
    </row>
    <row r="1602" spans="5:36" x14ac:dyDescent="0.2">
      <c r="E1602">
        <f t="shared" si="610"/>
        <v>0</v>
      </c>
      <c r="F1602">
        <f t="shared" si="600"/>
        <v>0</v>
      </c>
      <c r="G1602">
        <f t="shared" si="601"/>
        <v>0</v>
      </c>
      <c r="H1602">
        <f t="shared" si="602"/>
        <v>0</v>
      </c>
      <c r="I1602">
        <f t="shared" si="611"/>
        <v>0</v>
      </c>
      <c r="J1602">
        <f t="shared" si="612"/>
        <v>0</v>
      </c>
      <c r="K1602">
        <f t="shared" si="613"/>
        <v>0</v>
      </c>
      <c r="L1602">
        <f t="shared" si="614"/>
        <v>0</v>
      </c>
      <c r="M1602">
        <f t="shared" si="615"/>
        <v>0</v>
      </c>
      <c r="N1602">
        <f t="shared" si="616"/>
        <v>0</v>
      </c>
      <c r="O1602">
        <f>IF($B$14,_xlfn.IFNA(INDEX(תמותה!$A$1:$E$121,MATCH(F1602,תמותה!$A$1:A$121,0),IF($B$9="זכר",2,4)),1),0)</f>
        <v>0</v>
      </c>
      <c r="P1602">
        <f>IF($B$14,_xlfn.IFNA(INDEX('שיפור תמותה'!$A$1:$E$8743,MATCH(F1602&amp;G1602,'שיפור תמותה'!$C$1:$C$8743,0),IF($B$9="זכר",4,5)),1),0)</f>
        <v>0</v>
      </c>
      <c r="Q1602">
        <f>IF($B$14,_xlfn.IFNA(INDEX('שיפור תמותה'!$A$1:$E$8743,MATCH(F1602&amp;G1602-1,'שיפור תמותה'!$C$1:$C$8743,0),IF($B$9="זכר",4,5)),1),0)</f>
        <v>0</v>
      </c>
      <c r="R1602">
        <f t="shared" si="603"/>
        <v>0</v>
      </c>
      <c r="S1602">
        <f t="shared" si="604"/>
        <v>0</v>
      </c>
      <c r="T1602">
        <f t="shared" si="617"/>
        <v>0</v>
      </c>
      <c r="U1602">
        <f t="shared" si="605"/>
        <v>0</v>
      </c>
      <c r="V1602">
        <f t="shared" si="606"/>
        <v>0</v>
      </c>
      <c r="W1602">
        <f t="shared" si="618"/>
        <v>0</v>
      </c>
      <c r="X1602">
        <f>IF($B$15,_xlfn.IFNA(INDEX(תמותה!$A$1:$E$121,MATCH(U1602,תמותה!$A$1:A$121,0),IF($B$11="זכר",2,4)),1),0)</f>
        <v>0</v>
      </c>
      <c r="Y1602">
        <f>IF($B$15,_xlfn.IFNA(INDEX('שיפור תמותה'!$A$1:$E$8743,MATCH(U1602&amp;V1602,'שיפור תמותה'!$C$1:$C$8743,0),IF($B$11="זכר",4,5)),1),0)</f>
        <v>0</v>
      </c>
      <c r="Z1602">
        <f>IF($B$15,_xlfn.IFNA(INDEX('שיפור תמותה'!$A$1:$E$8743,MATCH(U1602&amp;V1602-1,'שיפור תמותה'!$C$1:$C$8743,0),IF($B$11="זכר",4,5)),1),0)</f>
        <v>0</v>
      </c>
      <c r="AA1602">
        <f t="shared" si="607"/>
        <v>0</v>
      </c>
      <c r="AB1602">
        <f t="shared" si="619"/>
        <v>0</v>
      </c>
      <c r="AC1602">
        <f>IF($B$15,_xlfn.IFNA(INDEX(תמותה!$A$1:$E$121,MATCH(U1602,תמותה!$A$1:A$121,0),IF($B$11="זכר",3,5)),1),0)</f>
        <v>0</v>
      </c>
      <c r="AD1602">
        <f t="shared" si="608"/>
        <v>0</v>
      </c>
      <c r="AE1602">
        <f t="shared" si="609"/>
        <v>0</v>
      </c>
      <c r="AF1602">
        <f t="shared" si="620"/>
        <v>0</v>
      </c>
      <c r="AG1602">
        <f t="shared" si="621"/>
        <v>0</v>
      </c>
      <c r="AH1602">
        <f t="shared" si="622"/>
        <v>0</v>
      </c>
      <c r="AI1602">
        <f t="shared" si="623"/>
        <v>0</v>
      </c>
      <c r="AJ1602">
        <f t="shared" si="624"/>
        <v>0</v>
      </c>
    </row>
    <row r="1603" spans="5:36" x14ac:dyDescent="0.2">
      <c r="E1603">
        <f t="shared" si="610"/>
        <v>0</v>
      </c>
      <c r="F1603">
        <f t="shared" ref="F1603:F1666" si="625">IF($B$14,ROUNDDOWN(E1603/12,0),0)</f>
        <v>0</v>
      </c>
      <c r="G1603">
        <f t="shared" ref="G1603:G1666" si="626">IF($B$14,ROUNDDOWN(($B$7+E1603)/12,0),0)</f>
        <v>0</v>
      </c>
      <c r="H1603">
        <f t="shared" ref="H1603:H1666" si="627">IF($B$14,(1+$B$2)^((E1603-$E$2+1)/12),0)</f>
        <v>0</v>
      </c>
      <c r="I1603">
        <f t="shared" si="611"/>
        <v>0</v>
      </c>
      <c r="J1603">
        <f t="shared" si="612"/>
        <v>0</v>
      </c>
      <c r="K1603">
        <f t="shared" si="613"/>
        <v>0</v>
      </c>
      <c r="L1603">
        <f t="shared" si="614"/>
        <v>0</v>
      </c>
      <c r="M1603">
        <f t="shared" si="615"/>
        <v>0</v>
      </c>
      <c r="N1603">
        <f t="shared" si="616"/>
        <v>0</v>
      </c>
      <c r="O1603">
        <f>IF($B$14,_xlfn.IFNA(INDEX(תמותה!$A$1:$E$121,MATCH(F1603,תמותה!$A$1:A$121,0),IF($B$9="זכר",2,4)),1),0)</f>
        <v>0</v>
      </c>
      <c r="P1603">
        <f>IF($B$14,_xlfn.IFNA(INDEX('שיפור תמותה'!$A$1:$E$8743,MATCH(F1603&amp;G1603,'שיפור תמותה'!$C$1:$C$8743,0),IF($B$9="זכר",4,5)),1),0)</f>
        <v>0</v>
      </c>
      <c r="Q1603">
        <f>IF($B$14,_xlfn.IFNA(INDEX('שיפור תמותה'!$A$1:$E$8743,MATCH(F1603&amp;G1603-1,'שיפור תמותה'!$C$1:$C$8743,0),IF($B$9="זכר",4,5)),1),0)</f>
        <v>0</v>
      </c>
      <c r="R1603">
        <f t="shared" ref="R1603:R1666" si="628">IF($B$14,AVERAGE(P1603:Q1603),0)</f>
        <v>0</v>
      </c>
      <c r="S1603">
        <f t="shared" ref="S1603:S1666" si="629">IF($B$14,IF(E1603&lt;$B$12,(1-(1-O1603)^(1/12))*R1603,1),0)</f>
        <v>0</v>
      </c>
      <c r="T1603">
        <f t="shared" si="617"/>
        <v>0</v>
      </c>
      <c r="U1603">
        <f t="shared" ref="U1603:U1666" si="630">IF($B$15,ROUNDDOWN(T1603/12,0),0)</f>
        <v>0</v>
      </c>
      <c r="V1603">
        <f t="shared" ref="V1603:V1666" si="631">IF($B$15,ROUNDDOWN(($B$8+T1603)/12,0),0)</f>
        <v>0</v>
      </c>
      <c r="W1603">
        <f t="shared" si="618"/>
        <v>0</v>
      </c>
      <c r="X1603">
        <f>IF($B$15,_xlfn.IFNA(INDEX(תמותה!$A$1:$E$121,MATCH(U1603,תמותה!$A$1:A$121,0),IF($B$11="זכר",2,4)),1),0)</f>
        <v>0</v>
      </c>
      <c r="Y1603">
        <f>IF($B$15,_xlfn.IFNA(INDEX('שיפור תמותה'!$A$1:$E$8743,MATCH(U1603&amp;V1603,'שיפור תמותה'!$C$1:$C$8743,0),IF($B$11="זכר",4,5)),1),0)</f>
        <v>0</v>
      </c>
      <c r="Z1603">
        <f>IF($B$15,_xlfn.IFNA(INDEX('שיפור תמותה'!$A$1:$E$8743,MATCH(U1603&amp;V1603-1,'שיפור תמותה'!$C$1:$C$8743,0),IF($B$11="זכר",4,5)),1),0)</f>
        <v>0</v>
      </c>
      <c r="AA1603">
        <f t="shared" ref="AA1603:AA1666" si="632">IF($B$15,AVERAGE(Y1603:Z1603),0)</f>
        <v>0</v>
      </c>
      <c r="AB1603">
        <f t="shared" si="619"/>
        <v>0</v>
      </c>
      <c r="AC1603">
        <f>IF($B$15,_xlfn.IFNA(INDEX(תמותה!$A$1:$E$121,MATCH(U1603,תמותה!$A$1:A$121,0),IF($B$11="זכר",3,5)),1),0)</f>
        <v>0</v>
      </c>
      <c r="AD1603">
        <f t="shared" ref="AD1603:AD1666" si="633">IF($B$15,IF(T1603&lt;$B$12,(1-(1-X1603)^(1/12))*AA1603,1),0)</f>
        <v>0</v>
      </c>
      <c r="AE1603">
        <f t="shared" ref="AE1603:AE1666" si="634">IF($B$15,IF(T1603&lt;$B$12,(1-(1-AC1603)^(1/12))*AA1603,1),0)</f>
        <v>0</v>
      </c>
      <c r="AF1603">
        <f t="shared" si="620"/>
        <v>0</v>
      </c>
      <c r="AG1603">
        <f t="shared" si="621"/>
        <v>0</v>
      </c>
      <c r="AH1603">
        <f t="shared" si="622"/>
        <v>0</v>
      </c>
      <c r="AI1603">
        <f t="shared" si="623"/>
        <v>0</v>
      </c>
      <c r="AJ1603">
        <f t="shared" si="624"/>
        <v>0</v>
      </c>
    </row>
    <row r="1604" spans="5:36" x14ac:dyDescent="0.2">
      <c r="E1604">
        <f t="shared" ref="E1604:E1667" si="635">IF($B$14,E1603+1,0)</f>
        <v>0</v>
      </c>
      <c r="F1604">
        <f t="shared" si="625"/>
        <v>0</v>
      </c>
      <c r="G1604">
        <f t="shared" si="626"/>
        <v>0</v>
      </c>
      <c r="H1604">
        <f t="shared" si="627"/>
        <v>0</v>
      </c>
      <c r="I1604">
        <f t="shared" ref="I1604:I1667" si="636">IF($B$14,IF(E1604&lt;=$B$3,IF(AND((E1604-$E$2)&lt;0,E1604&lt;$B$4),I1603+1/H1604,I1603+N1603/H1604)),0)</f>
        <v>0</v>
      </c>
      <c r="J1604">
        <f t="shared" ref="J1604:J1667" si="637">IF($B$14,IF(E1604&lt;=$B$3,IF(AND((E1604-$E$2)&lt;60,E1604&lt;$B$4),J1603+1/H1604,J1603+N1603/H1604)),0)</f>
        <v>0</v>
      </c>
      <c r="K1604">
        <f t="shared" ref="K1604:K1667" si="638">IF($B$14,IF(E1604&lt;=$B$3,IF(AND((E1604-$E$2)&lt;120,E1604&lt;$B$4),K1603+1/H1604,K1603+N1603/H1604)),0)</f>
        <v>0</v>
      </c>
      <c r="L1604">
        <f t="shared" ref="L1604:L1667" si="639">IF($B$14,IF(E1604&lt;=$B$3,IF(AND((E1604-$E$2)&lt;180,E1604&lt;$B$4),L1603+1/H1604,L1603+N1603/H1604)),0)</f>
        <v>0</v>
      </c>
      <c r="M1604">
        <f t="shared" ref="M1604:M1667" si="640">IF($B$14,IF(E1604&lt;=$B$3,IF(AND((E1604-$E$2)&lt;240,E1604&lt;$B$4),M1603+1/H1604,M1603+N1603/H1604)),0)</f>
        <v>0</v>
      </c>
      <c r="N1604">
        <f t="shared" ref="N1604:N1667" si="641">IF($B$14,N1603*(1-S1604),0)</f>
        <v>0</v>
      </c>
      <c r="O1604">
        <f>IF($B$14,_xlfn.IFNA(INDEX(תמותה!$A$1:$E$121,MATCH(F1604,תמותה!$A$1:A$121,0),IF($B$9="זכר",2,4)),1),0)</f>
        <v>0</v>
      </c>
      <c r="P1604">
        <f>IF($B$14,_xlfn.IFNA(INDEX('שיפור תמותה'!$A$1:$E$8743,MATCH(F1604&amp;G1604,'שיפור תמותה'!$C$1:$C$8743,0),IF($B$9="זכר",4,5)),1),0)</f>
        <v>0</v>
      </c>
      <c r="Q1604">
        <f>IF($B$14,_xlfn.IFNA(INDEX('שיפור תמותה'!$A$1:$E$8743,MATCH(F1604&amp;G1604-1,'שיפור תמותה'!$C$1:$C$8743,0),IF($B$9="זכר",4,5)),1),0)</f>
        <v>0</v>
      </c>
      <c r="R1604">
        <f t="shared" si="628"/>
        <v>0</v>
      </c>
      <c r="S1604">
        <f t="shared" si="629"/>
        <v>0</v>
      </c>
      <c r="T1604">
        <f t="shared" ref="T1604:T1667" si="642">IF($B$15,T1603+1,0)</f>
        <v>0</v>
      </c>
      <c r="U1604">
        <f t="shared" si="630"/>
        <v>0</v>
      </c>
      <c r="V1604">
        <f t="shared" si="631"/>
        <v>0</v>
      </c>
      <c r="W1604">
        <f t="shared" ref="W1604:W1667" si="643">IF($B$15,W1603*(1-AD1604),0)</f>
        <v>0</v>
      </c>
      <c r="X1604">
        <f>IF($B$15,_xlfn.IFNA(INDEX(תמותה!$A$1:$E$121,MATCH(U1604,תמותה!$A$1:A$121,0),IF($B$11="זכר",2,4)),1),0)</f>
        <v>0</v>
      </c>
      <c r="Y1604">
        <f>IF($B$15,_xlfn.IFNA(INDEX('שיפור תמותה'!$A$1:$E$8743,MATCH(U1604&amp;V1604,'שיפור תמותה'!$C$1:$C$8743,0),IF($B$11="זכר",4,5)),1),0)</f>
        <v>0</v>
      </c>
      <c r="Z1604">
        <f>IF($B$15,_xlfn.IFNA(INDEX('שיפור תמותה'!$A$1:$E$8743,MATCH(U1604&amp;V1604-1,'שיפור תמותה'!$C$1:$C$8743,0),IF($B$11="זכר",4,5)),1),0)</f>
        <v>0</v>
      </c>
      <c r="AA1604">
        <f t="shared" si="632"/>
        <v>0</v>
      </c>
      <c r="AB1604">
        <f t="shared" ref="AB1604:AB1667" si="644">IF($B$15,AB1603*(1-AE1604)+S1604*W1604*N1603,0)</f>
        <v>0</v>
      </c>
      <c r="AC1604">
        <f>IF($B$15,_xlfn.IFNA(INDEX(תמותה!$A$1:$E$121,MATCH(U1604,תמותה!$A$1:A$121,0),IF($B$11="זכר",3,5)),1),0)</f>
        <v>0</v>
      </c>
      <c r="AD1604">
        <f t="shared" si="633"/>
        <v>0</v>
      </c>
      <c r="AE1604">
        <f t="shared" si="634"/>
        <v>0</v>
      </c>
      <c r="AF1604">
        <f t="shared" ref="AF1604:AF1667" si="645">IF($B$15,IF(E1604&lt;=$B$3,IF(AND((E1604-$E$2)&lt;0,E1604&lt;$B$4),AF1603+0/H1604,AF1603+AB1603/H1604)),0)</f>
        <v>0</v>
      </c>
      <c r="AG1604">
        <f t="shared" ref="AG1604:AG1667" si="646">IF($B$15,IF(E1604&lt;=$B$3,IF(AND((E1604-$E$2)&lt;60,E1604&lt;$B$4),AG1603+0/H1604,AG1603+AB1603/H1604)),0)</f>
        <v>0</v>
      </c>
      <c r="AH1604">
        <f t="shared" ref="AH1604:AH1667" si="647">IF($B$15,IF(E1604&lt;=$B$3,IF(AND((E1604-$E$2)&lt;120,E1604&lt;$B$4),AH1603+0/H1604,AH1603+AB1603/H1604)),0)</f>
        <v>0</v>
      </c>
      <c r="AI1604">
        <f t="shared" ref="AI1604:AI1667" si="648">IF($B$15,IF(E1604&lt;=$B$3,IF(AND((E1604-$E$2)&lt;180,E1604&lt;$B$4),AI1603+0/H1604,AI1603+AB1603/H1604)),0)</f>
        <v>0</v>
      </c>
      <c r="AJ1604">
        <f t="shared" ref="AJ1604:AJ1667" si="649">IF($B$15,IF(E1604&lt;=$B$3,IF(AND((E1604-$E$2)&lt;240,E1604&lt;$B$4),AJ1603+0/H1604,AJ1603+AB1603/H1604)),0)</f>
        <v>0</v>
      </c>
    </row>
    <row r="1605" spans="5:36" x14ac:dyDescent="0.2">
      <c r="E1605">
        <f t="shared" si="635"/>
        <v>0</v>
      </c>
      <c r="F1605">
        <f t="shared" si="625"/>
        <v>0</v>
      </c>
      <c r="G1605">
        <f t="shared" si="626"/>
        <v>0</v>
      </c>
      <c r="H1605">
        <f t="shared" si="627"/>
        <v>0</v>
      </c>
      <c r="I1605">
        <f t="shared" si="636"/>
        <v>0</v>
      </c>
      <c r="J1605">
        <f t="shared" si="637"/>
        <v>0</v>
      </c>
      <c r="K1605">
        <f t="shared" si="638"/>
        <v>0</v>
      </c>
      <c r="L1605">
        <f t="shared" si="639"/>
        <v>0</v>
      </c>
      <c r="M1605">
        <f t="shared" si="640"/>
        <v>0</v>
      </c>
      <c r="N1605">
        <f t="shared" si="641"/>
        <v>0</v>
      </c>
      <c r="O1605">
        <f>IF($B$14,_xlfn.IFNA(INDEX(תמותה!$A$1:$E$121,MATCH(F1605,תמותה!$A$1:A$121,0),IF($B$9="זכר",2,4)),1),0)</f>
        <v>0</v>
      </c>
      <c r="P1605">
        <f>IF($B$14,_xlfn.IFNA(INDEX('שיפור תמותה'!$A$1:$E$8743,MATCH(F1605&amp;G1605,'שיפור תמותה'!$C$1:$C$8743,0),IF($B$9="זכר",4,5)),1),0)</f>
        <v>0</v>
      </c>
      <c r="Q1605">
        <f>IF($B$14,_xlfn.IFNA(INDEX('שיפור תמותה'!$A$1:$E$8743,MATCH(F1605&amp;G1605-1,'שיפור תמותה'!$C$1:$C$8743,0),IF($B$9="זכר",4,5)),1),0)</f>
        <v>0</v>
      </c>
      <c r="R1605">
        <f t="shared" si="628"/>
        <v>0</v>
      </c>
      <c r="S1605">
        <f t="shared" si="629"/>
        <v>0</v>
      </c>
      <c r="T1605">
        <f t="shared" si="642"/>
        <v>0</v>
      </c>
      <c r="U1605">
        <f t="shared" si="630"/>
        <v>0</v>
      </c>
      <c r="V1605">
        <f t="shared" si="631"/>
        <v>0</v>
      </c>
      <c r="W1605">
        <f t="shared" si="643"/>
        <v>0</v>
      </c>
      <c r="X1605">
        <f>IF($B$15,_xlfn.IFNA(INDEX(תמותה!$A$1:$E$121,MATCH(U1605,תמותה!$A$1:A$121,0),IF($B$11="זכר",2,4)),1),0)</f>
        <v>0</v>
      </c>
      <c r="Y1605">
        <f>IF($B$15,_xlfn.IFNA(INDEX('שיפור תמותה'!$A$1:$E$8743,MATCH(U1605&amp;V1605,'שיפור תמותה'!$C$1:$C$8743,0),IF($B$11="זכר",4,5)),1),0)</f>
        <v>0</v>
      </c>
      <c r="Z1605">
        <f>IF($B$15,_xlfn.IFNA(INDEX('שיפור תמותה'!$A$1:$E$8743,MATCH(U1605&amp;V1605-1,'שיפור תמותה'!$C$1:$C$8743,0),IF($B$11="זכר",4,5)),1),0)</f>
        <v>0</v>
      </c>
      <c r="AA1605">
        <f t="shared" si="632"/>
        <v>0</v>
      </c>
      <c r="AB1605">
        <f t="shared" si="644"/>
        <v>0</v>
      </c>
      <c r="AC1605">
        <f>IF($B$15,_xlfn.IFNA(INDEX(תמותה!$A$1:$E$121,MATCH(U1605,תמותה!$A$1:A$121,0),IF($B$11="זכר",3,5)),1),0)</f>
        <v>0</v>
      </c>
      <c r="AD1605">
        <f t="shared" si="633"/>
        <v>0</v>
      </c>
      <c r="AE1605">
        <f t="shared" si="634"/>
        <v>0</v>
      </c>
      <c r="AF1605">
        <f t="shared" si="645"/>
        <v>0</v>
      </c>
      <c r="AG1605">
        <f t="shared" si="646"/>
        <v>0</v>
      </c>
      <c r="AH1605">
        <f t="shared" si="647"/>
        <v>0</v>
      </c>
      <c r="AI1605">
        <f t="shared" si="648"/>
        <v>0</v>
      </c>
      <c r="AJ1605">
        <f t="shared" si="649"/>
        <v>0</v>
      </c>
    </row>
    <row r="1606" spans="5:36" x14ac:dyDescent="0.2">
      <c r="E1606">
        <f t="shared" si="635"/>
        <v>0</v>
      </c>
      <c r="F1606">
        <f t="shared" si="625"/>
        <v>0</v>
      </c>
      <c r="G1606">
        <f t="shared" si="626"/>
        <v>0</v>
      </c>
      <c r="H1606">
        <f t="shared" si="627"/>
        <v>0</v>
      </c>
      <c r="I1606">
        <f t="shared" si="636"/>
        <v>0</v>
      </c>
      <c r="J1606">
        <f t="shared" si="637"/>
        <v>0</v>
      </c>
      <c r="K1606">
        <f t="shared" si="638"/>
        <v>0</v>
      </c>
      <c r="L1606">
        <f t="shared" si="639"/>
        <v>0</v>
      </c>
      <c r="M1606">
        <f t="shared" si="640"/>
        <v>0</v>
      </c>
      <c r="N1606">
        <f t="shared" si="641"/>
        <v>0</v>
      </c>
      <c r="O1606">
        <f>IF($B$14,_xlfn.IFNA(INDEX(תמותה!$A$1:$E$121,MATCH(F1606,תמותה!$A$1:A$121,0),IF($B$9="זכר",2,4)),1),0)</f>
        <v>0</v>
      </c>
      <c r="P1606">
        <f>IF($B$14,_xlfn.IFNA(INDEX('שיפור תמותה'!$A$1:$E$8743,MATCH(F1606&amp;G1606,'שיפור תמותה'!$C$1:$C$8743,0),IF($B$9="זכר",4,5)),1),0)</f>
        <v>0</v>
      </c>
      <c r="Q1606">
        <f>IF($B$14,_xlfn.IFNA(INDEX('שיפור תמותה'!$A$1:$E$8743,MATCH(F1606&amp;G1606-1,'שיפור תמותה'!$C$1:$C$8743,0),IF($B$9="זכר",4,5)),1),0)</f>
        <v>0</v>
      </c>
      <c r="R1606">
        <f t="shared" si="628"/>
        <v>0</v>
      </c>
      <c r="S1606">
        <f t="shared" si="629"/>
        <v>0</v>
      </c>
      <c r="T1606">
        <f t="shared" si="642"/>
        <v>0</v>
      </c>
      <c r="U1606">
        <f t="shared" si="630"/>
        <v>0</v>
      </c>
      <c r="V1606">
        <f t="shared" si="631"/>
        <v>0</v>
      </c>
      <c r="W1606">
        <f t="shared" si="643"/>
        <v>0</v>
      </c>
      <c r="X1606">
        <f>IF($B$15,_xlfn.IFNA(INDEX(תמותה!$A$1:$E$121,MATCH(U1606,תמותה!$A$1:A$121,0),IF($B$11="זכר",2,4)),1),0)</f>
        <v>0</v>
      </c>
      <c r="Y1606">
        <f>IF($B$15,_xlfn.IFNA(INDEX('שיפור תמותה'!$A$1:$E$8743,MATCH(U1606&amp;V1606,'שיפור תמותה'!$C$1:$C$8743,0),IF($B$11="זכר",4,5)),1),0)</f>
        <v>0</v>
      </c>
      <c r="Z1606">
        <f>IF($B$15,_xlfn.IFNA(INDEX('שיפור תמותה'!$A$1:$E$8743,MATCH(U1606&amp;V1606-1,'שיפור תמותה'!$C$1:$C$8743,0),IF($B$11="זכר",4,5)),1),0)</f>
        <v>0</v>
      </c>
      <c r="AA1606">
        <f t="shared" si="632"/>
        <v>0</v>
      </c>
      <c r="AB1606">
        <f t="shared" si="644"/>
        <v>0</v>
      </c>
      <c r="AC1606">
        <f>IF($B$15,_xlfn.IFNA(INDEX(תמותה!$A$1:$E$121,MATCH(U1606,תמותה!$A$1:A$121,0),IF($B$11="זכר",3,5)),1),0)</f>
        <v>0</v>
      </c>
      <c r="AD1606">
        <f t="shared" si="633"/>
        <v>0</v>
      </c>
      <c r="AE1606">
        <f t="shared" si="634"/>
        <v>0</v>
      </c>
      <c r="AF1606">
        <f t="shared" si="645"/>
        <v>0</v>
      </c>
      <c r="AG1606">
        <f t="shared" si="646"/>
        <v>0</v>
      </c>
      <c r="AH1606">
        <f t="shared" si="647"/>
        <v>0</v>
      </c>
      <c r="AI1606">
        <f t="shared" si="648"/>
        <v>0</v>
      </c>
      <c r="AJ1606">
        <f t="shared" si="649"/>
        <v>0</v>
      </c>
    </row>
    <row r="1607" spans="5:36" x14ac:dyDescent="0.2">
      <c r="E1607">
        <f t="shared" si="635"/>
        <v>0</v>
      </c>
      <c r="F1607">
        <f t="shared" si="625"/>
        <v>0</v>
      </c>
      <c r="G1607">
        <f t="shared" si="626"/>
        <v>0</v>
      </c>
      <c r="H1607">
        <f t="shared" si="627"/>
        <v>0</v>
      </c>
      <c r="I1607">
        <f t="shared" si="636"/>
        <v>0</v>
      </c>
      <c r="J1607">
        <f t="shared" si="637"/>
        <v>0</v>
      </c>
      <c r="K1607">
        <f t="shared" si="638"/>
        <v>0</v>
      </c>
      <c r="L1607">
        <f t="shared" si="639"/>
        <v>0</v>
      </c>
      <c r="M1607">
        <f t="shared" si="640"/>
        <v>0</v>
      </c>
      <c r="N1607">
        <f t="shared" si="641"/>
        <v>0</v>
      </c>
      <c r="O1607">
        <f>IF($B$14,_xlfn.IFNA(INDEX(תמותה!$A$1:$E$121,MATCH(F1607,תמותה!$A$1:A$121,0),IF($B$9="זכר",2,4)),1),0)</f>
        <v>0</v>
      </c>
      <c r="P1607">
        <f>IF($B$14,_xlfn.IFNA(INDEX('שיפור תמותה'!$A$1:$E$8743,MATCH(F1607&amp;G1607,'שיפור תמותה'!$C$1:$C$8743,0),IF($B$9="זכר",4,5)),1),0)</f>
        <v>0</v>
      </c>
      <c r="Q1607">
        <f>IF($B$14,_xlfn.IFNA(INDEX('שיפור תמותה'!$A$1:$E$8743,MATCH(F1607&amp;G1607-1,'שיפור תמותה'!$C$1:$C$8743,0),IF($B$9="זכר",4,5)),1),0)</f>
        <v>0</v>
      </c>
      <c r="R1607">
        <f t="shared" si="628"/>
        <v>0</v>
      </c>
      <c r="S1607">
        <f t="shared" si="629"/>
        <v>0</v>
      </c>
      <c r="T1607">
        <f t="shared" si="642"/>
        <v>0</v>
      </c>
      <c r="U1607">
        <f t="shared" si="630"/>
        <v>0</v>
      </c>
      <c r="V1607">
        <f t="shared" si="631"/>
        <v>0</v>
      </c>
      <c r="W1607">
        <f t="shared" si="643"/>
        <v>0</v>
      </c>
      <c r="X1607">
        <f>IF($B$15,_xlfn.IFNA(INDEX(תמותה!$A$1:$E$121,MATCH(U1607,תמותה!$A$1:A$121,0),IF($B$11="זכר",2,4)),1),0)</f>
        <v>0</v>
      </c>
      <c r="Y1607">
        <f>IF($B$15,_xlfn.IFNA(INDEX('שיפור תמותה'!$A$1:$E$8743,MATCH(U1607&amp;V1607,'שיפור תמותה'!$C$1:$C$8743,0),IF($B$11="זכר",4,5)),1),0)</f>
        <v>0</v>
      </c>
      <c r="Z1607">
        <f>IF($B$15,_xlfn.IFNA(INDEX('שיפור תמותה'!$A$1:$E$8743,MATCH(U1607&amp;V1607-1,'שיפור תמותה'!$C$1:$C$8743,0),IF($B$11="זכר",4,5)),1),0)</f>
        <v>0</v>
      </c>
      <c r="AA1607">
        <f t="shared" si="632"/>
        <v>0</v>
      </c>
      <c r="AB1607">
        <f t="shared" si="644"/>
        <v>0</v>
      </c>
      <c r="AC1607">
        <f>IF($B$15,_xlfn.IFNA(INDEX(תמותה!$A$1:$E$121,MATCH(U1607,תמותה!$A$1:A$121,0),IF($B$11="זכר",3,5)),1),0)</f>
        <v>0</v>
      </c>
      <c r="AD1607">
        <f t="shared" si="633"/>
        <v>0</v>
      </c>
      <c r="AE1607">
        <f t="shared" si="634"/>
        <v>0</v>
      </c>
      <c r="AF1607">
        <f t="shared" si="645"/>
        <v>0</v>
      </c>
      <c r="AG1607">
        <f t="shared" si="646"/>
        <v>0</v>
      </c>
      <c r="AH1607">
        <f t="shared" si="647"/>
        <v>0</v>
      </c>
      <c r="AI1607">
        <f t="shared" si="648"/>
        <v>0</v>
      </c>
      <c r="AJ1607">
        <f t="shared" si="649"/>
        <v>0</v>
      </c>
    </row>
    <row r="1608" spans="5:36" x14ac:dyDescent="0.2">
      <c r="E1608">
        <f t="shared" si="635"/>
        <v>0</v>
      </c>
      <c r="F1608">
        <f t="shared" si="625"/>
        <v>0</v>
      </c>
      <c r="G1608">
        <f t="shared" si="626"/>
        <v>0</v>
      </c>
      <c r="H1608">
        <f t="shared" si="627"/>
        <v>0</v>
      </c>
      <c r="I1608">
        <f t="shared" si="636"/>
        <v>0</v>
      </c>
      <c r="J1608">
        <f t="shared" si="637"/>
        <v>0</v>
      </c>
      <c r="K1608">
        <f t="shared" si="638"/>
        <v>0</v>
      </c>
      <c r="L1608">
        <f t="shared" si="639"/>
        <v>0</v>
      </c>
      <c r="M1608">
        <f t="shared" si="640"/>
        <v>0</v>
      </c>
      <c r="N1608">
        <f t="shared" si="641"/>
        <v>0</v>
      </c>
      <c r="O1608">
        <f>IF($B$14,_xlfn.IFNA(INDEX(תמותה!$A$1:$E$121,MATCH(F1608,תמותה!$A$1:A$121,0),IF($B$9="זכר",2,4)),1),0)</f>
        <v>0</v>
      </c>
      <c r="P1608">
        <f>IF($B$14,_xlfn.IFNA(INDEX('שיפור תמותה'!$A$1:$E$8743,MATCH(F1608&amp;G1608,'שיפור תמותה'!$C$1:$C$8743,0),IF($B$9="זכר",4,5)),1),0)</f>
        <v>0</v>
      </c>
      <c r="Q1608">
        <f>IF($B$14,_xlfn.IFNA(INDEX('שיפור תמותה'!$A$1:$E$8743,MATCH(F1608&amp;G1608-1,'שיפור תמותה'!$C$1:$C$8743,0),IF($B$9="זכר",4,5)),1),0)</f>
        <v>0</v>
      </c>
      <c r="R1608">
        <f t="shared" si="628"/>
        <v>0</v>
      </c>
      <c r="S1608">
        <f t="shared" si="629"/>
        <v>0</v>
      </c>
      <c r="T1608">
        <f t="shared" si="642"/>
        <v>0</v>
      </c>
      <c r="U1608">
        <f t="shared" si="630"/>
        <v>0</v>
      </c>
      <c r="V1608">
        <f t="shared" si="631"/>
        <v>0</v>
      </c>
      <c r="W1608">
        <f t="shared" si="643"/>
        <v>0</v>
      </c>
      <c r="X1608">
        <f>IF($B$15,_xlfn.IFNA(INDEX(תמותה!$A$1:$E$121,MATCH(U1608,תמותה!$A$1:A$121,0),IF($B$11="זכר",2,4)),1),0)</f>
        <v>0</v>
      </c>
      <c r="Y1608">
        <f>IF($B$15,_xlfn.IFNA(INDEX('שיפור תמותה'!$A$1:$E$8743,MATCH(U1608&amp;V1608,'שיפור תמותה'!$C$1:$C$8743,0),IF($B$11="זכר",4,5)),1),0)</f>
        <v>0</v>
      </c>
      <c r="Z1608">
        <f>IF($B$15,_xlfn.IFNA(INDEX('שיפור תמותה'!$A$1:$E$8743,MATCH(U1608&amp;V1608-1,'שיפור תמותה'!$C$1:$C$8743,0),IF($B$11="זכר",4,5)),1),0)</f>
        <v>0</v>
      </c>
      <c r="AA1608">
        <f t="shared" si="632"/>
        <v>0</v>
      </c>
      <c r="AB1608">
        <f t="shared" si="644"/>
        <v>0</v>
      </c>
      <c r="AC1608">
        <f>IF($B$15,_xlfn.IFNA(INDEX(תמותה!$A$1:$E$121,MATCH(U1608,תמותה!$A$1:A$121,0),IF($B$11="זכר",3,5)),1),0)</f>
        <v>0</v>
      </c>
      <c r="AD1608">
        <f t="shared" si="633"/>
        <v>0</v>
      </c>
      <c r="AE1608">
        <f t="shared" si="634"/>
        <v>0</v>
      </c>
      <c r="AF1608">
        <f t="shared" si="645"/>
        <v>0</v>
      </c>
      <c r="AG1608">
        <f t="shared" si="646"/>
        <v>0</v>
      </c>
      <c r="AH1608">
        <f t="shared" si="647"/>
        <v>0</v>
      </c>
      <c r="AI1608">
        <f t="shared" si="648"/>
        <v>0</v>
      </c>
      <c r="AJ1608">
        <f t="shared" si="649"/>
        <v>0</v>
      </c>
    </row>
    <row r="1609" spans="5:36" x14ac:dyDescent="0.2">
      <c r="E1609">
        <f t="shared" si="635"/>
        <v>0</v>
      </c>
      <c r="F1609">
        <f t="shared" si="625"/>
        <v>0</v>
      </c>
      <c r="G1609">
        <f t="shared" si="626"/>
        <v>0</v>
      </c>
      <c r="H1609">
        <f t="shared" si="627"/>
        <v>0</v>
      </c>
      <c r="I1609">
        <f t="shared" si="636"/>
        <v>0</v>
      </c>
      <c r="J1609">
        <f t="shared" si="637"/>
        <v>0</v>
      </c>
      <c r="K1609">
        <f t="shared" si="638"/>
        <v>0</v>
      </c>
      <c r="L1609">
        <f t="shared" si="639"/>
        <v>0</v>
      </c>
      <c r="M1609">
        <f t="shared" si="640"/>
        <v>0</v>
      </c>
      <c r="N1609">
        <f t="shared" si="641"/>
        <v>0</v>
      </c>
      <c r="O1609">
        <f>IF($B$14,_xlfn.IFNA(INDEX(תמותה!$A$1:$E$121,MATCH(F1609,תמותה!$A$1:A$121,0),IF($B$9="זכר",2,4)),1),0)</f>
        <v>0</v>
      </c>
      <c r="P1609">
        <f>IF($B$14,_xlfn.IFNA(INDEX('שיפור תמותה'!$A$1:$E$8743,MATCH(F1609&amp;G1609,'שיפור תמותה'!$C$1:$C$8743,0),IF($B$9="זכר",4,5)),1),0)</f>
        <v>0</v>
      </c>
      <c r="Q1609">
        <f>IF($B$14,_xlfn.IFNA(INDEX('שיפור תמותה'!$A$1:$E$8743,MATCH(F1609&amp;G1609-1,'שיפור תמותה'!$C$1:$C$8743,0),IF($B$9="זכר",4,5)),1),0)</f>
        <v>0</v>
      </c>
      <c r="R1609">
        <f t="shared" si="628"/>
        <v>0</v>
      </c>
      <c r="S1609">
        <f t="shared" si="629"/>
        <v>0</v>
      </c>
      <c r="T1609">
        <f t="shared" si="642"/>
        <v>0</v>
      </c>
      <c r="U1609">
        <f t="shared" si="630"/>
        <v>0</v>
      </c>
      <c r="V1609">
        <f t="shared" si="631"/>
        <v>0</v>
      </c>
      <c r="W1609">
        <f t="shared" si="643"/>
        <v>0</v>
      </c>
      <c r="X1609">
        <f>IF($B$15,_xlfn.IFNA(INDEX(תמותה!$A$1:$E$121,MATCH(U1609,תמותה!$A$1:A$121,0),IF($B$11="זכר",2,4)),1),0)</f>
        <v>0</v>
      </c>
      <c r="Y1609">
        <f>IF($B$15,_xlfn.IFNA(INDEX('שיפור תמותה'!$A$1:$E$8743,MATCH(U1609&amp;V1609,'שיפור תמותה'!$C$1:$C$8743,0),IF($B$11="זכר",4,5)),1),0)</f>
        <v>0</v>
      </c>
      <c r="Z1609">
        <f>IF($B$15,_xlfn.IFNA(INDEX('שיפור תמותה'!$A$1:$E$8743,MATCH(U1609&amp;V1609-1,'שיפור תמותה'!$C$1:$C$8743,0),IF($B$11="זכר",4,5)),1),0)</f>
        <v>0</v>
      </c>
      <c r="AA1609">
        <f t="shared" si="632"/>
        <v>0</v>
      </c>
      <c r="AB1609">
        <f t="shared" si="644"/>
        <v>0</v>
      </c>
      <c r="AC1609">
        <f>IF($B$15,_xlfn.IFNA(INDEX(תמותה!$A$1:$E$121,MATCH(U1609,תמותה!$A$1:A$121,0),IF($B$11="זכר",3,5)),1),0)</f>
        <v>0</v>
      </c>
      <c r="AD1609">
        <f t="shared" si="633"/>
        <v>0</v>
      </c>
      <c r="AE1609">
        <f t="shared" si="634"/>
        <v>0</v>
      </c>
      <c r="AF1609">
        <f t="shared" si="645"/>
        <v>0</v>
      </c>
      <c r="AG1609">
        <f t="shared" si="646"/>
        <v>0</v>
      </c>
      <c r="AH1609">
        <f t="shared" si="647"/>
        <v>0</v>
      </c>
      <c r="AI1609">
        <f t="shared" si="648"/>
        <v>0</v>
      </c>
      <c r="AJ1609">
        <f t="shared" si="649"/>
        <v>0</v>
      </c>
    </row>
    <row r="1610" spans="5:36" x14ac:dyDescent="0.2">
      <c r="E1610">
        <f t="shared" si="635"/>
        <v>0</v>
      </c>
      <c r="F1610">
        <f t="shared" si="625"/>
        <v>0</v>
      </c>
      <c r="G1610">
        <f t="shared" si="626"/>
        <v>0</v>
      </c>
      <c r="H1610">
        <f t="shared" si="627"/>
        <v>0</v>
      </c>
      <c r="I1610">
        <f t="shared" si="636"/>
        <v>0</v>
      </c>
      <c r="J1610">
        <f t="shared" si="637"/>
        <v>0</v>
      </c>
      <c r="K1610">
        <f t="shared" si="638"/>
        <v>0</v>
      </c>
      <c r="L1610">
        <f t="shared" si="639"/>
        <v>0</v>
      </c>
      <c r="M1610">
        <f t="shared" si="640"/>
        <v>0</v>
      </c>
      <c r="N1610">
        <f t="shared" si="641"/>
        <v>0</v>
      </c>
      <c r="O1610">
        <f>IF($B$14,_xlfn.IFNA(INDEX(תמותה!$A$1:$E$121,MATCH(F1610,תמותה!$A$1:A$121,0),IF($B$9="זכר",2,4)),1),0)</f>
        <v>0</v>
      </c>
      <c r="P1610">
        <f>IF($B$14,_xlfn.IFNA(INDEX('שיפור תמותה'!$A$1:$E$8743,MATCH(F1610&amp;G1610,'שיפור תמותה'!$C$1:$C$8743,0),IF($B$9="זכר",4,5)),1),0)</f>
        <v>0</v>
      </c>
      <c r="Q1610">
        <f>IF($B$14,_xlfn.IFNA(INDEX('שיפור תמותה'!$A$1:$E$8743,MATCH(F1610&amp;G1610-1,'שיפור תמותה'!$C$1:$C$8743,0),IF($B$9="זכר",4,5)),1),0)</f>
        <v>0</v>
      </c>
      <c r="R1610">
        <f t="shared" si="628"/>
        <v>0</v>
      </c>
      <c r="S1610">
        <f t="shared" si="629"/>
        <v>0</v>
      </c>
      <c r="T1610">
        <f t="shared" si="642"/>
        <v>0</v>
      </c>
      <c r="U1610">
        <f t="shared" si="630"/>
        <v>0</v>
      </c>
      <c r="V1610">
        <f t="shared" si="631"/>
        <v>0</v>
      </c>
      <c r="W1610">
        <f t="shared" si="643"/>
        <v>0</v>
      </c>
      <c r="X1610">
        <f>IF($B$15,_xlfn.IFNA(INDEX(תמותה!$A$1:$E$121,MATCH(U1610,תמותה!$A$1:A$121,0),IF($B$11="זכר",2,4)),1),0)</f>
        <v>0</v>
      </c>
      <c r="Y1610">
        <f>IF($B$15,_xlfn.IFNA(INDEX('שיפור תמותה'!$A$1:$E$8743,MATCH(U1610&amp;V1610,'שיפור תמותה'!$C$1:$C$8743,0),IF($B$11="זכר",4,5)),1),0)</f>
        <v>0</v>
      </c>
      <c r="Z1610">
        <f>IF($B$15,_xlfn.IFNA(INDEX('שיפור תמותה'!$A$1:$E$8743,MATCH(U1610&amp;V1610-1,'שיפור תמותה'!$C$1:$C$8743,0),IF($B$11="זכר",4,5)),1),0)</f>
        <v>0</v>
      </c>
      <c r="AA1610">
        <f t="shared" si="632"/>
        <v>0</v>
      </c>
      <c r="AB1610">
        <f t="shared" si="644"/>
        <v>0</v>
      </c>
      <c r="AC1610">
        <f>IF($B$15,_xlfn.IFNA(INDEX(תמותה!$A$1:$E$121,MATCH(U1610,תמותה!$A$1:A$121,0),IF($B$11="זכר",3,5)),1),0)</f>
        <v>0</v>
      </c>
      <c r="AD1610">
        <f t="shared" si="633"/>
        <v>0</v>
      </c>
      <c r="AE1610">
        <f t="shared" si="634"/>
        <v>0</v>
      </c>
      <c r="AF1610">
        <f t="shared" si="645"/>
        <v>0</v>
      </c>
      <c r="AG1610">
        <f t="shared" si="646"/>
        <v>0</v>
      </c>
      <c r="AH1610">
        <f t="shared" si="647"/>
        <v>0</v>
      </c>
      <c r="AI1610">
        <f t="shared" si="648"/>
        <v>0</v>
      </c>
      <c r="AJ1610">
        <f t="shared" si="649"/>
        <v>0</v>
      </c>
    </row>
    <row r="1611" spans="5:36" x14ac:dyDescent="0.2">
      <c r="E1611">
        <f t="shared" si="635"/>
        <v>0</v>
      </c>
      <c r="F1611">
        <f t="shared" si="625"/>
        <v>0</v>
      </c>
      <c r="G1611">
        <f t="shared" si="626"/>
        <v>0</v>
      </c>
      <c r="H1611">
        <f t="shared" si="627"/>
        <v>0</v>
      </c>
      <c r="I1611">
        <f t="shared" si="636"/>
        <v>0</v>
      </c>
      <c r="J1611">
        <f t="shared" si="637"/>
        <v>0</v>
      </c>
      <c r="K1611">
        <f t="shared" si="638"/>
        <v>0</v>
      </c>
      <c r="L1611">
        <f t="shared" si="639"/>
        <v>0</v>
      </c>
      <c r="M1611">
        <f t="shared" si="640"/>
        <v>0</v>
      </c>
      <c r="N1611">
        <f t="shared" si="641"/>
        <v>0</v>
      </c>
      <c r="O1611">
        <f>IF($B$14,_xlfn.IFNA(INDEX(תמותה!$A$1:$E$121,MATCH(F1611,תמותה!$A$1:A$121,0),IF($B$9="זכר",2,4)),1),0)</f>
        <v>0</v>
      </c>
      <c r="P1611">
        <f>IF($B$14,_xlfn.IFNA(INDEX('שיפור תמותה'!$A$1:$E$8743,MATCH(F1611&amp;G1611,'שיפור תמותה'!$C$1:$C$8743,0),IF($B$9="זכר",4,5)),1),0)</f>
        <v>0</v>
      </c>
      <c r="Q1611">
        <f>IF($B$14,_xlfn.IFNA(INDEX('שיפור תמותה'!$A$1:$E$8743,MATCH(F1611&amp;G1611-1,'שיפור תמותה'!$C$1:$C$8743,0),IF($B$9="זכר",4,5)),1),0)</f>
        <v>0</v>
      </c>
      <c r="R1611">
        <f t="shared" si="628"/>
        <v>0</v>
      </c>
      <c r="S1611">
        <f t="shared" si="629"/>
        <v>0</v>
      </c>
      <c r="T1611">
        <f t="shared" si="642"/>
        <v>0</v>
      </c>
      <c r="U1611">
        <f t="shared" si="630"/>
        <v>0</v>
      </c>
      <c r="V1611">
        <f t="shared" si="631"/>
        <v>0</v>
      </c>
      <c r="W1611">
        <f t="shared" si="643"/>
        <v>0</v>
      </c>
      <c r="X1611">
        <f>IF($B$15,_xlfn.IFNA(INDEX(תמותה!$A$1:$E$121,MATCH(U1611,תמותה!$A$1:A$121,0),IF($B$11="זכר",2,4)),1),0)</f>
        <v>0</v>
      </c>
      <c r="Y1611">
        <f>IF($B$15,_xlfn.IFNA(INDEX('שיפור תמותה'!$A$1:$E$8743,MATCH(U1611&amp;V1611,'שיפור תמותה'!$C$1:$C$8743,0),IF($B$11="זכר",4,5)),1),0)</f>
        <v>0</v>
      </c>
      <c r="Z1611">
        <f>IF($B$15,_xlfn.IFNA(INDEX('שיפור תמותה'!$A$1:$E$8743,MATCH(U1611&amp;V1611-1,'שיפור תמותה'!$C$1:$C$8743,0),IF($B$11="זכר",4,5)),1),0)</f>
        <v>0</v>
      </c>
      <c r="AA1611">
        <f t="shared" si="632"/>
        <v>0</v>
      </c>
      <c r="AB1611">
        <f t="shared" si="644"/>
        <v>0</v>
      </c>
      <c r="AC1611">
        <f>IF($B$15,_xlfn.IFNA(INDEX(תמותה!$A$1:$E$121,MATCH(U1611,תמותה!$A$1:A$121,0),IF($B$11="זכר",3,5)),1),0)</f>
        <v>0</v>
      </c>
      <c r="AD1611">
        <f t="shared" si="633"/>
        <v>0</v>
      </c>
      <c r="AE1611">
        <f t="shared" si="634"/>
        <v>0</v>
      </c>
      <c r="AF1611">
        <f t="shared" si="645"/>
        <v>0</v>
      </c>
      <c r="AG1611">
        <f t="shared" si="646"/>
        <v>0</v>
      </c>
      <c r="AH1611">
        <f t="shared" si="647"/>
        <v>0</v>
      </c>
      <c r="AI1611">
        <f t="shared" si="648"/>
        <v>0</v>
      </c>
      <c r="AJ1611">
        <f t="shared" si="649"/>
        <v>0</v>
      </c>
    </row>
    <row r="1612" spans="5:36" x14ac:dyDescent="0.2">
      <c r="E1612">
        <f t="shared" si="635"/>
        <v>0</v>
      </c>
      <c r="F1612">
        <f t="shared" si="625"/>
        <v>0</v>
      </c>
      <c r="G1612">
        <f t="shared" si="626"/>
        <v>0</v>
      </c>
      <c r="H1612">
        <f t="shared" si="627"/>
        <v>0</v>
      </c>
      <c r="I1612">
        <f t="shared" si="636"/>
        <v>0</v>
      </c>
      <c r="J1612">
        <f t="shared" si="637"/>
        <v>0</v>
      </c>
      <c r="K1612">
        <f t="shared" si="638"/>
        <v>0</v>
      </c>
      <c r="L1612">
        <f t="shared" si="639"/>
        <v>0</v>
      </c>
      <c r="M1612">
        <f t="shared" si="640"/>
        <v>0</v>
      </c>
      <c r="N1612">
        <f t="shared" si="641"/>
        <v>0</v>
      </c>
      <c r="O1612">
        <f>IF($B$14,_xlfn.IFNA(INDEX(תמותה!$A$1:$E$121,MATCH(F1612,תמותה!$A$1:A$121,0),IF($B$9="זכר",2,4)),1),0)</f>
        <v>0</v>
      </c>
      <c r="P1612">
        <f>IF($B$14,_xlfn.IFNA(INDEX('שיפור תמותה'!$A$1:$E$8743,MATCH(F1612&amp;G1612,'שיפור תמותה'!$C$1:$C$8743,0),IF($B$9="זכר",4,5)),1),0)</f>
        <v>0</v>
      </c>
      <c r="Q1612">
        <f>IF($B$14,_xlfn.IFNA(INDEX('שיפור תמותה'!$A$1:$E$8743,MATCH(F1612&amp;G1612-1,'שיפור תמותה'!$C$1:$C$8743,0),IF($B$9="זכר",4,5)),1),0)</f>
        <v>0</v>
      </c>
      <c r="R1612">
        <f t="shared" si="628"/>
        <v>0</v>
      </c>
      <c r="S1612">
        <f t="shared" si="629"/>
        <v>0</v>
      </c>
      <c r="T1612">
        <f t="shared" si="642"/>
        <v>0</v>
      </c>
      <c r="U1612">
        <f t="shared" si="630"/>
        <v>0</v>
      </c>
      <c r="V1612">
        <f t="shared" si="631"/>
        <v>0</v>
      </c>
      <c r="W1612">
        <f t="shared" si="643"/>
        <v>0</v>
      </c>
      <c r="X1612">
        <f>IF($B$15,_xlfn.IFNA(INDEX(תמותה!$A$1:$E$121,MATCH(U1612,תמותה!$A$1:A$121,0),IF($B$11="זכר",2,4)),1),0)</f>
        <v>0</v>
      </c>
      <c r="Y1612">
        <f>IF($B$15,_xlfn.IFNA(INDEX('שיפור תמותה'!$A$1:$E$8743,MATCH(U1612&amp;V1612,'שיפור תמותה'!$C$1:$C$8743,0),IF($B$11="זכר",4,5)),1),0)</f>
        <v>0</v>
      </c>
      <c r="Z1612">
        <f>IF($B$15,_xlfn.IFNA(INDEX('שיפור תמותה'!$A$1:$E$8743,MATCH(U1612&amp;V1612-1,'שיפור תמותה'!$C$1:$C$8743,0),IF($B$11="זכר",4,5)),1),0)</f>
        <v>0</v>
      </c>
      <c r="AA1612">
        <f t="shared" si="632"/>
        <v>0</v>
      </c>
      <c r="AB1612">
        <f t="shared" si="644"/>
        <v>0</v>
      </c>
      <c r="AC1612">
        <f>IF($B$15,_xlfn.IFNA(INDEX(תמותה!$A$1:$E$121,MATCH(U1612,תמותה!$A$1:A$121,0),IF($B$11="זכר",3,5)),1),0)</f>
        <v>0</v>
      </c>
      <c r="AD1612">
        <f t="shared" si="633"/>
        <v>0</v>
      </c>
      <c r="AE1612">
        <f t="shared" si="634"/>
        <v>0</v>
      </c>
      <c r="AF1612">
        <f t="shared" si="645"/>
        <v>0</v>
      </c>
      <c r="AG1612">
        <f t="shared" si="646"/>
        <v>0</v>
      </c>
      <c r="AH1612">
        <f t="shared" si="647"/>
        <v>0</v>
      </c>
      <c r="AI1612">
        <f t="shared" si="648"/>
        <v>0</v>
      </c>
      <c r="AJ1612">
        <f t="shared" si="649"/>
        <v>0</v>
      </c>
    </row>
    <row r="1613" spans="5:36" x14ac:dyDescent="0.2">
      <c r="E1613">
        <f t="shared" si="635"/>
        <v>0</v>
      </c>
      <c r="F1613">
        <f t="shared" si="625"/>
        <v>0</v>
      </c>
      <c r="G1613">
        <f t="shared" si="626"/>
        <v>0</v>
      </c>
      <c r="H1613">
        <f t="shared" si="627"/>
        <v>0</v>
      </c>
      <c r="I1613">
        <f t="shared" si="636"/>
        <v>0</v>
      </c>
      <c r="J1613">
        <f t="shared" si="637"/>
        <v>0</v>
      </c>
      <c r="K1613">
        <f t="shared" si="638"/>
        <v>0</v>
      </c>
      <c r="L1613">
        <f t="shared" si="639"/>
        <v>0</v>
      </c>
      <c r="M1613">
        <f t="shared" si="640"/>
        <v>0</v>
      </c>
      <c r="N1613">
        <f t="shared" si="641"/>
        <v>0</v>
      </c>
      <c r="O1613">
        <f>IF($B$14,_xlfn.IFNA(INDEX(תמותה!$A$1:$E$121,MATCH(F1613,תמותה!$A$1:A$121,0),IF($B$9="זכר",2,4)),1),0)</f>
        <v>0</v>
      </c>
      <c r="P1613">
        <f>IF($B$14,_xlfn.IFNA(INDEX('שיפור תמותה'!$A$1:$E$8743,MATCH(F1613&amp;G1613,'שיפור תמותה'!$C$1:$C$8743,0),IF($B$9="זכר",4,5)),1),0)</f>
        <v>0</v>
      </c>
      <c r="Q1613">
        <f>IF($B$14,_xlfn.IFNA(INDEX('שיפור תמותה'!$A$1:$E$8743,MATCH(F1613&amp;G1613-1,'שיפור תמותה'!$C$1:$C$8743,0),IF($B$9="זכר",4,5)),1),0)</f>
        <v>0</v>
      </c>
      <c r="R1613">
        <f t="shared" si="628"/>
        <v>0</v>
      </c>
      <c r="S1613">
        <f t="shared" si="629"/>
        <v>0</v>
      </c>
      <c r="T1613">
        <f t="shared" si="642"/>
        <v>0</v>
      </c>
      <c r="U1613">
        <f t="shared" si="630"/>
        <v>0</v>
      </c>
      <c r="V1613">
        <f t="shared" si="631"/>
        <v>0</v>
      </c>
      <c r="W1613">
        <f t="shared" si="643"/>
        <v>0</v>
      </c>
      <c r="X1613">
        <f>IF($B$15,_xlfn.IFNA(INDEX(תמותה!$A$1:$E$121,MATCH(U1613,תמותה!$A$1:A$121,0),IF($B$11="זכר",2,4)),1),0)</f>
        <v>0</v>
      </c>
      <c r="Y1613">
        <f>IF($B$15,_xlfn.IFNA(INDEX('שיפור תמותה'!$A$1:$E$8743,MATCH(U1613&amp;V1613,'שיפור תמותה'!$C$1:$C$8743,0),IF($B$11="זכר",4,5)),1),0)</f>
        <v>0</v>
      </c>
      <c r="Z1613">
        <f>IF($B$15,_xlfn.IFNA(INDEX('שיפור תמותה'!$A$1:$E$8743,MATCH(U1613&amp;V1613-1,'שיפור תמותה'!$C$1:$C$8743,0),IF($B$11="זכר",4,5)),1),0)</f>
        <v>0</v>
      </c>
      <c r="AA1613">
        <f t="shared" si="632"/>
        <v>0</v>
      </c>
      <c r="AB1613">
        <f t="shared" si="644"/>
        <v>0</v>
      </c>
      <c r="AC1613">
        <f>IF($B$15,_xlfn.IFNA(INDEX(תמותה!$A$1:$E$121,MATCH(U1613,תמותה!$A$1:A$121,0),IF($B$11="זכר",3,5)),1),0)</f>
        <v>0</v>
      </c>
      <c r="AD1613">
        <f t="shared" si="633"/>
        <v>0</v>
      </c>
      <c r="AE1613">
        <f t="shared" si="634"/>
        <v>0</v>
      </c>
      <c r="AF1613">
        <f t="shared" si="645"/>
        <v>0</v>
      </c>
      <c r="AG1613">
        <f t="shared" si="646"/>
        <v>0</v>
      </c>
      <c r="AH1613">
        <f t="shared" si="647"/>
        <v>0</v>
      </c>
      <c r="AI1613">
        <f t="shared" si="648"/>
        <v>0</v>
      </c>
      <c r="AJ1613">
        <f t="shared" si="649"/>
        <v>0</v>
      </c>
    </row>
    <row r="1614" spans="5:36" x14ac:dyDescent="0.2">
      <c r="E1614">
        <f t="shared" si="635"/>
        <v>0</v>
      </c>
      <c r="F1614">
        <f t="shared" si="625"/>
        <v>0</v>
      </c>
      <c r="G1614">
        <f t="shared" si="626"/>
        <v>0</v>
      </c>
      <c r="H1614">
        <f t="shared" si="627"/>
        <v>0</v>
      </c>
      <c r="I1614">
        <f t="shared" si="636"/>
        <v>0</v>
      </c>
      <c r="J1614">
        <f t="shared" si="637"/>
        <v>0</v>
      </c>
      <c r="K1614">
        <f t="shared" si="638"/>
        <v>0</v>
      </c>
      <c r="L1614">
        <f t="shared" si="639"/>
        <v>0</v>
      </c>
      <c r="M1614">
        <f t="shared" si="640"/>
        <v>0</v>
      </c>
      <c r="N1614">
        <f t="shared" si="641"/>
        <v>0</v>
      </c>
      <c r="O1614">
        <f>IF($B$14,_xlfn.IFNA(INDEX(תמותה!$A$1:$E$121,MATCH(F1614,תמותה!$A$1:A$121,0),IF($B$9="זכר",2,4)),1),0)</f>
        <v>0</v>
      </c>
      <c r="P1614">
        <f>IF($B$14,_xlfn.IFNA(INDEX('שיפור תמותה'!$A$1:$E$8743,MATCH(F1614&amp;G1614,'שיפור תמותה'!$C$1:$C$8743,0),IF($B$9="זכר",4,5)),1),0)</f>
        <v>0</v>
      </c>
      <c r="Q1614">
        <f>IF($B$14,_xlfn.IFNA(INDEX('שיפור תמותה'!$A$1:$E$8743,MATCH(F1614&amp;G1614-1,'שיפור תמותה'!$C$1:$C$8743,0),IF($B$9="זכר",4,5)),1),0)</f>
        <v>0</v>
      </c>
      <c r="R1614">
        <f t="shared" si="628"/>
        <v>0</v>
      </c>
      <c r="S1614">
        <f t="shared" si="629"/>
        <v>0</v>
      </c>
      <c r="T1614">
        <f t="shared" si="642"/>
        <v>0</v>
      </c>
      <c r="U1614">
        <f t="shared" si="630"/>
        <v>0</v>
      </c>
      <c r="V1614">
        <f t="shared" si="631"/>
        <v>0</v>
      </c>
      <c r="W1614">
        <f t="shared" si="643"/>
        <v>0</v>
      </c>
      <c r="X1614">
        <f>IF($B$15,_xlfn.IFNA(INDEX(תמותה!$A$1:$E$121,MATCH(U1614,תמותה!$A$1:A$121,0),IF($B$11="זכר",2,4)),1),0)</f>
        <v>0</v>
      </c>
      <c r="Y1614">
        <f>IF($B$15,_xlfn.IFNA(INDEX('שיפור תמותה'!$A$1:$E$8743,MATCH(U1614&amp;V1614,'שיפור תמותה'!$C$1:$C$8743,0),IF($B$11="זכר",4,5)),1),0)</f>
        <v>0</v>
      </c>
      <c r="Z1614">
        <f>IF($B$15,_xlfn.IFNA(INDEX('שיפור תמותה'!$A$1:$E$8743,MATCH(U1614&amp;V1614-1,'שיפור תמותה'!$C$1:$C$8743,0),IF($B$11="זכר",4,5)),1),0)</f>
        <v>0</v>
      </c>
      <c r="AA1614">
        <f t="shared" si="632"/>
        <v>0</v>
      </c>
      <c r="AB1614">
        <f t="shared" si="644"/>
        <v>0</v>
      </c>
      <c r="AC1614">
        <f>IF($B$15,_xlfn.IFNA(INDEX(תמותה!$A$1:$E$121,MATCH(U1614,תמותה!$A$1:A$121,0),IF($B$11="זכר",3,5)),1),0)</f>
        <v>0</v>
      </c>
      <c r="AD1614">
        <f t="shared" si="633"/>
        <v>0</v>
      </c>
      <c r="AE1614">
        <f t="shared" si="634"/>
        <v>0</v>
      </c>
      <c r="AF1614">
        <f t="shared" si="645"/>
        <v>0</v>
      </c>
      <c r="AG1614">
        <f t="shared" si="646"/>
        <v>0</v>
      </c>
      <c r="AH1614">
        <f t="shared" si="647"/>
        <v>0</v>
      </c>
      <c r="AI1614">
        <f t="shared" si="648"/>
        <v>0</v>
      </c>
      <c r="AJ1614">
        <f t="shared" si="649"/>
        <v>0</v>
      </c>
    </row>
    <row r="1615" spans="5:36" x14ac:dyDescent="0.2">
      <c r="E1615">
        <f t="shared" si="635"/>
        <v>0</v>
      </c>
      <c r="F1615">
        <f t="shared" si="625"/>
        <v>0</v>
      </c>
      <c r="G1615">
        <f t="shared" si="626"/>
        <v>0</v>
      </c>
      <c r="H1615">
        <f t="shared" si="627"/>
        <v>0</v>
      </c>
      <c r="I1615">
        <f t="shared" si="636"/>
        <v>0</v>
      </c>
      <c r="J1615">
        <f t="shared" si="637"/>
        <v>0</v>
      </c>
      <c r="K1615">
        <f t="shared" si="638"/>
        <v>0</v>
      </c>
      <c r="L1615">
        <f t="shared" si="639"/>
        <v>0</v>
      </c>
      <c r="M1615">
        <f t="shared" si="640"/>
        <v>0</v>
      </c>
      <c r="N1615">
        <f t="shared" si="641"/>
        <v>0</v>
      </c>
      <c r="O1615">
        <f>IF($B$14,_xlfn.IFNA(INDEX(תמותה!$A$1:$E$121,MATCH(F1615,תמותה!$A$1:A$121,0),IF($B$9="זכר",2,4)),1),0)</f>
        <v>0</v>
      </c>
      <c r="P1615">
        <f>IF($B$14,_xlfn.IFNA(INDEX('שיפור תמותה'!$A$1:$E$8743,MATCH(F1615&amp;G1615,'שיפור תמותה'!$C$1:$C$8743,0),IF($B$9="זכר",4,5)),1),0)</f>
        <v>0</v>
      </c>
      <c r="Q1615">
        <f>IF($B$14,_xlfn.IFNA(INDEX('שיפור תמותה'!$A$1:$E$8743,MATCH(F1615&amp;G1615-1,'שיפור תמותה'!$C$1:$C$8743,0),IF($B$9="זכר",4,5)),1),0)</f>
        <v>0</v>
      </c>
      <c r="R1615">
        <f t="shared" si="628"/>
        <v>0</v>
      </c>
      <c r="S1615">
        <f t="shared" si="629"/>
        <v>0</v>
      </c>
      <c r="T1615">
        <f t="shared" si="642"/>
        <v>0</v>
      </c>
      <c r="U1615">
        <f t="shared" si="630"/>
        <v>0</v>
      </c>
      <c r="V1615">
        <f t="shared" si="631"/>
        <v>0</v>
      </c>
      <c r="W1615">
        <f t="shared" si="643"/>
        <v>0</v>
      </c>
      <c r="X1615">
        <f>IF($B$15,_xlfn.IFNA(INDEX(תמותה!$A$1:$E$121,MATCH(U1615,תמותה!$A$1:A$121,0),IF($B$11="זכר",2,4)),1),0)</f>
        <v>0</v>
      </c>
      <c r="Y1615">
        <f>IF($B$15,_xlfn.IFNA(INDEX('שיפור תמותה'!$A$1:$E$8743,MATCH(U1615&amp;V1615,'שיפור תמותה'!$C$1:$C$8743,0),IF($B$11="זכר",4,5)),1),0)</f>
        <v>0</v>
      </c>
      <c r="Z1615">
        <f>IF($B$15,_xlfn.IFNA(INDEX('שיפור תמותה'!$A$1:$E$8743,MATCH(U1615&amp;V1615-1,'שיפור תמותה'!$C$1:$C$8743,0),IF($B$11="זכר",4,5)),1),0)</f>
        <v>0</v>
      </c>
      <c r="AA1615">
        <f t="shared" si="632"/>
        <v>0</v>
      </c>
      <c r="AB1615">
        <f t="shared" si="644"/>
        <v>0</v>
      </c>
      <c r="AC1615">
        <f>IF($B$15,_xlfn.IFNA(INDEX(תמותה!$A$1:$E$121,MATCH(U1615,תמותה!$A$1:A$121,0),IF($B$11="זכר",3,5)),1),0)</f>
        <v>0</v>
      </c>
      <c r="AD1615">
        <f t="shared" si="633"/>
        <v>0</v>
      </c>
      <c r="AE1615">
        <f t="shared" si="634"/>
        <v>0</v>
      </c>
      <c r="AF1615">
        <f t="shared" si="645"/>
        <v>0</v>
      </c>
      <c r="AG1615">
        <f t="shared" si="646"/>
        <v>0</v>
      </c>
      <c r="AH1615">
        <f t="shared" si="647"/>
        <v>0</v>
      </c>
      <c r="AI1615">
        <f t="shared" si="648"/>
        <v>0</v>
      </c>
      <c r="AJ1615">
        <f t="shared" si="649"/>
        <v>0</v>
      </c>
    </row>
    <row r="1616" spans="5:36" x14ac:dyDescent="0.2">
      <c r="E1616">
        <f t="shared" si="635"/>
        <v>0</v>
      </c>
      <c r="F1616">
        <f t="shared" si="625"/>
        <v>0</v>
      </c>
      <c r="G1616">
        <f t="shared" si="626"/>
        <v>0</v>
      </c>
      <c r="H1616">
        <f t="shared" si="627"/>
        <v>0</v>
      </c>
      <c r="I1616">
        <f t="shared" si="636"/>
        <v>0</v>
      </c>
      <c r="J1616">
        <f t="shared" si="637"/>
        <v>0</v>
      </c>
      <c r="K1616">
        <f t="shared" si="638"/>
        <v>0</v>
      </c>
      <c r="L1616">
        <f t="shared" si="639"/>
        <v>0</v>
      </c>
      <c r="M1616">
        <f t="shared" si="640"/>
        <v>0</v>
      </c>
      <c r="N1616">
        <f t="shared" si="641"/>
        <v>0</v>
      </c>
      <c r="O1616">
        <f>IF($B$14,_xlfn.IFNA(INDEX(תמותה!$A$1:$E$121,MATCH(F1616,תמותה!$A$1:A$121,0),IF($B$9="זכר",2,4)),1),0)</f>
        <v>0</v>
      </c>
      <c r="P1616">
        <f>IF($B$14,_xlfn.IFNA(INDEX('שיפור תמותה'!$A$1:$E$8743,MATCH(F1616&amp;G1616,'שיפור תמותה'!$C$1:$C$8743,0),IF($B$9="זכר",4,5)),1),0)</f>
        <v>0</v>
      </c>
      <c r="Q1616">
        <f>IF($B$14,_xlfn.IFNA(INDEX('שיפור תמותה'!$A$1:$E$8743,MATCH(F1616&amp;G1616-1,'שיפור תמותה'!$C$1:$C$8743,0),IF($B$9="זכר",4,5)),1),0)</f>
        <v>0</v>
      </c>
      <c r="R1616">
        <f t="shared" si="628"/>
        <v>0</v>
      </c>
      <c r="S1616">
        <f t="shared" si="629"/>
        <v>0</v>
      </c>
      <c r="T1616">
        <f t="shared" si="642"/>
        <v>0</v>
      </c>
      <c r="U1616">
        <f t="shared" si="630"/>
        <v>0</v>
      </c>
      <c r="V1616">
        <f t="shared" si="631"/>
        <v>0</v>
      </c>
      <c r="W1616">
        <f t="shared" si="643"/>
        <v>0</v>
      </c>
      <c r="X1616">
        <f>IF($B$15,_xlfn.IFNA(INDEX(תמותה!$A$1:$E$121,MATCH(U1616,תמותה!$A$1:A$121,0),IF($B$11="זכר",2,4)),1),0)</f>
        <v>0</v>
      </c>
      <c r="Y1616">
        <f>IF($B$15,_xlfn.IFNA(INDEX('שיפור תמותה'!$A$1:$E$8743,MATCH(U1616&amp;V1616,'שיפור תמותה'!$C$1:$C$8743,0),IF($B$11="זכר",4,5)),1),0)</f>
        <v>0</v>
      </c>
      <c r="Z1616">
        <f>IF($B$15,_xlfn.IFNA(INDEX('שיפור תמותה'!$A$1:$E$8743,MATCH(U1616&amp;V1616-1,'שיפור תמותה'!$C$1:$C$8743,0),IF($B$11="זכר",4,5)),1),0)</f>
        <v>0</v>
      </c>
      <c r="AA1616">
        <f t="shared" si="632"/>
        <v>0</v>
      </c>
      <c r="AB1616">
        <f t="shared" si="644"/>
        <v>0</v>
      </c>
      <c r="AC1616">
        <f>IF($B$15,_xlfn.IFNA(INDEX(תמותה!$A$1:$E$121,MATCH(U1616,תמותה!$A$1:A$121,0),IF($B$11="זכר",3,5)),1),0)</f>
        <v>0</v>
      </c>
      <c r="AD1616">
        <f t="shared" si="633"/>
        <v>0</v>
      </c>
      <c r="AE1616">
        <f t="shared" si="634"/>
        <v>0</v>
      </c>
      <c r="AF1616">
        <f t="shared" si="645"/>
        <v>0</v>
      </c>
      <c r="AG1616">
        <f t="shared" si="646"/>
        <v>0</v>
      </c>
      <c r="AH1616">
        <f t="shared" si="647"/>
        <v>0</v>
      </c>
      <c r="AI1616">
        <f t="shared" si="648"/>
        <v>0</v>
      </c>
      <c r="AJ1616">
        <f t="shared" si="649"/>
        <v>0</v>
      </c>
    </row>
    <row r="1617" spans="5:36" x14ac:dyDescent="0.2">
      <c r="E1617">
        <f t="shared" si="635"/>
        <v>0</v>
      </c>
      <c r="F1617">
        <f t="shared" si="625"/>
        <v>0</v>
      </c>
      <c r="G1617">
        <f t="shared" si="626"/>
        <v>0</v>
      </c>
      <c r="H1617">
        <f t="shared" si="627"/>
        <v>0</v>
      </c>
      <c r="I1617">
        <f t="shared" si="636"/>
        <v>0</v>
      </c>
      <c r="J1617">
        <f t="shared" si="637"/>
        <v>0</v>
      </c>
      <c r="K1617">
        <f t="shared" si="638"/>
        <v>0</v>
      </c>
      <c r="L1617">
        <f t="shared" si="639"/>
        <v>0</v>
      </c>
      <c r="M1617">
        <f t="shared" si="640"/>
        <v>0</v>
      </c>
      <c r="N1617">
        <f t="shared" si="641"/>
        <v>0</v>
      </c>
      <c r="O1617">
        <f>IF($B$14,_xlfn.IFNA(INDEX(תמותה!$A$1:$E$121,MATCH(F1617,תמותה!$A$1:A$121,0),IF($B$9="זכר",2,4)),1),0)</f>
        <v>0</v>
      </c>
      <c r="P1617">
        <f>IF($B$14,_xlfn.IFNA(INDEX('שיפור תמותה'!$A$1:$E$8743,MATCH(F1617&amp;G1617,'שיפור תמותה'!$C$1:$C$8743,0),IF($B$9="זכר",4,5)),1),0)</f>
        <v>0</v>
      </c>
      <c r="Q1617">
        <f>IF($B$14,_xlfn.IFNA(INDEX('שיפור תמותה'!$A$1:$E$8743,MATCH(F1617&amp;G1617-1,'שיפור תמותה'!$C$1:$C$8743,0),IF($B$9="זכר",4,5)),1),0)</f>
        <v>0</v>
      </c>
      <c r="R1617">
        <f t="shared" si="628"/>
        <v>0</v>
      </c>
      <c r="S1617">
        <f t="shared" si="629"/>
        <v>0</v>
      </c>
      <c r="T1617">
        <f t="shared" si="642"/>
        <v>0</v>
      </c>
      <c r="U1617">
        <f t="shared" si="630"/>
        <v>0</v>
      </c>
      <c r="V1617">
        <f t="shared" si="631"/>
        <v>0</v>
      </c>
      <c r="W1617">
        <f t="shared" si="643"/>
        <v>0</v>
      </c>
      <c r="X1617">
        <f>IF($B$15,_xlfn.IFNA(INDEX(תמותה!$A$1:$E$121,MATCH(U1617,תמותה!$A$1:A$121,0),IF($B$11="זכר",2,4)),1),0)</f>
        <v>0</v>
      </c>
      <c r="Y1617">
        <f>IF($B$15,_xlfn.IFNA(INDEX('שיפור תמותה'!$A$1:$E$8743,MATCH(U1617&amp;V1617,'שיפור תמותה'!$C$1:$C$8743,0),IF($B$11="זכר",4,5)),1),0)</f>
        <v>0</v>
      </c>
      <c r="Z1617">
        <f>IF($B$15,_xlfn.IFNA(INDEX('שיפור תמותה'!$A$1:$E$8743,MATCH(U1617&amp;V1617-1,'שיפור תמותה'!$C$1:$C$8743,0),IF($B$11="זכר",4,5)),1),0)</f>
        <v>0</v>
      </c>
      <c r="AA1617">
        <f t="shared" si="632"/>
        <v>0</v>
      </c>
      <c r="AB1617">
        <f t="shared" si="644"/>
        <v>0</v>
      </c>
      <c r="AC1617">
        <f>IF($B$15,_xlfn.IFNA(INDEX(תמותה!$A$1:$E$121,MATCH(U1617,תמותה!$A$1:A$121,0),IF($B$11="זכר",3,5)),1),0)</f>
        <v>0</v>
      </c>
      <c r="AD1617">
        <f t="shared" si="633"/>
        <v>0</v>
      </c>
      <c r="AE1617">
        <f t="shared" si="634"/>
        <v>0</v>
      </c>
      <c r="AF1617">
        <f t="shared" si="645"/>
        <v>0</v>
      </c>
      <c r="AG1617">
        <f t="shared" si="646"/>
        <v>0</v>
      </c>
      <c r="AH1617">
        <f t="shared" si="647"/>
        <v>0</v>
      </c>
      <c r="AI1617">
        <f t="shared" si="648"/>
        <v>0</v>
      </c>
      <c r="AJ1617">
        <f t="shared" si="649"/>
        <v>0</v>
      </c>
    </row>
    <row r="1618" spans="5:36" x14ac:dyDescent="0.2">
      <c r="E1618">
        <f t="shared" si="635"/>
        <v>0</v>
      </c>
      <c r="F1618">
        <f t="shared" si="625"/>
        <v>0</v>
      </c>
      <c r="G1618">
        <f t="shared" si="626"/>
        <v>0</v>
      </c>
      <c r="H1618">
        <f t="shared" si="627"/>
        <v>0</v>
      </c>
      <c r="I1618">
        <f t="shared" si="636"/>
        <v>0</v>
      </c>
      <c r="J1618">
        <f t="shared" si="637"/>
        <v>0</v>
      </c>
      <c r="K1618">
        <f t="shared" si="638"/>
        <v>0</v>
      </c>
      <c r="L1618">
        <f t="shared" si="639"/>
        <v>0</v>
      </c>
      <c r="M1618">
        <f t="shared" si="640"/>
        <v>0</v>
      </c>
      <c r="N1618">
        <f t="shared" si="641"/>
        <v>0</v>
      </c>
      <c r="O1618">
        <f>IF($B$14,_xlfn.IFNA(INDEX(תמותה!$A$1:$E$121,MATCH(F1618,תמותה!$A$1:A$121,0),IF($B$9="זכר",2,4)),1),0)</f>
        <v>0</v>
      </c>
      <c r="P1618">
        <f>IF($B$14,_xlfn.IFNA(INDEX('שיפור תמותה'!$A$1:$E$8743,MATCH(F1618&amp;G1618,'שיפור תמותה'!$C$1:$C$8743,0),IF($B$9="זכר",4,5)),1),0)</f>
        <v>0</v>
      </c>
      <c r="Q1618">
        <f>IF($B$14,_xlfn.IFNA(INDEX('שיפור תמותה'!$A$1:$E$8743,MATCH(F1618&amp;G1618-1,'שיפור תמותה'!$C$1:$C$8743,0),IF($B$9="זכר",4,5)),1),0)</f>
        <v>0</v>
      </c>
      <c r="R1618">
        <f t="shared" si="628"/>
        <v>0</v>
      </c>
      <c r="S1618">
        <f t="shared" si="629"/>
        <v>0</v>
      </c>
      <c r="T1618">
        <f t="shared" si="642"/>
        <v>0</v>
      </c>
      <c r="U1618">
        <f t="shared" si="630"/>
        <v>0</v>
      </c>
      <c r="V1618">
        <f t="shared" si="631"/>
        <v>0</v>
      </c>
      <c r="W1618">
        <f t="shared" si="643"/>
        <v>0</v>
      </c>
      <c r="X1618">
        <f>IF($B$15,_xlfn.IFNA(INDEX(תמותה!$A$1:$E$121,MATCH(U1618,תמותה!$A$1:A$121,0),IF($B$11="זכר",2,4)),1),0)</f>
        <v>0</v>
      </c>
      <c r="Y1618">
        <f>IF($B$15,_xlfn.IFNA(INDEX('שיפור תמותה'!$A$1:$E$8743,MATCH(U1618&amp;V1618,'שיפור תמותה'!$C$1:$C$8743,0),IF($B$11="זכר",4,5)),1),0)</f>
        <v>0</v>
      </c>
      <c r="Z1618">
        <f>IF($B$15,_xlfn.IFNA(INDEX('שיפור תמותה'!$A$1:$E$8743,MATCH(U1618&amp;V1618-1,'שיפור תמותה'!$C$1:$C$8743,0),IF($B$11="זכר",4,5)),1),0)</f>
        <v>0</v>
      </c>
      <c r="AA1618">
        <f t="shared" si="632"/>
        <v>0</v>
      </c>
      <c r="AB1618">
        <f t="shared" si="644"/>
        <v>0</v>
      </c>
      <c r="AC1618">
        <f>IF($B$15,_xlfn.IFNA(INDEX(תמותה!$A$1:$E$121,MATCH(U1618,תמותה!$A$1:A$121,0),IF($B$11="זכר",3,5)),1),0)</f>
        <v>0</v>
      </c>
      <c r="AD1618">
        <f t="shared" si="633"/>
        <v>0</v>
      </c>
      <c r="AE1618">
        <f t="shared" si="634"/>
        <v>0</v>
      </c>
      <c r="AF1618">
        <f t="shared" si="645"/>
        <v>0</v>
      </c>
      <c r="AG1618">
        <f t="shared" si="646"/>
        <v>0</v>
      </c>
      <c r="AH1618">
        <f t="shared" si="647"/>
        <v>0</v>
      </c>
      <c r="AI1618">
        <f t="shared" si="648"/>
        <v>0</v>
      </c>
      <c r="AJ1618">
        <f t="shared" si="649"/>
        <v>0</v>
      </c>
    </row>
    <row r="1619" spans="5:36" x14ac:dyDescent="0.2">
      <c r="E1619">
        <f t="shared" si="635"/>
        <v>0</v>
      </c>
      <c r="F1619">
        <f t="shared" si="625"/>
        <v>0</v>
      </c>
      <c r="G1619">
        <f t="shared" si="626"/>
        <v>0</v>
      </c>
      <c r="H1619">
        <f t="shared" si="627"/>
        <v>0</v>
      </c>
      <c r="I1619">
        <f t="shared" si="636"/>
        <v>0</v>
      </c>
      <c r="J1619">
        <f t="shared" si="637"/>
        <v>0</v>
      </c>
      <c r="K1619">
        <f t="shared" si="638"/>
        <v>0</v>
      </c>
      <c r="L1619">
        <f t="shared" si="639"/>
        <v>0</v>
      </c>
      <c r="M1619">
        <f t="shared" si="640"/>
        <v>0</v>
      </c>
      <c r="N1619">
        <f t="shared" si="641"/>
        <v>0</v>
      </c>
      <c r="O1619">
        <f>IF($B$14,_xlfn.IFNA(INDEX(תמותה!$A$1:$E$121,MATCH(F1619,תמותה!$A$1:A$121,0),IF($B$9="זכר",2,4)),1),0)</f>
        <v>0</v>
      </c>
      <c r="P1619">
        <f>IF($B$14,_xlfn.IFNA(INDEX('שיפור תמותה'!$A$1:$E$8743,MATCH(F1619&amp;G1619,'שיפור תמותה'!$C$1:$C$8743,0),IF($B$9="זכר",4,5)),1),0)</f>
        <v>0</v>
      </c>
      <c r="Q1619">
        <f>IF($B$14,_xlfn.IFNA(INDEX('שיפור תמותה'!$A$1:$E$8743,MATCH(F1619&amp;G1619-1,'שיפור תמותה'!$C$1:$C$8743,0),IF($B$9="זכר",4,5)),1),0)</f>
        <v>0</v>
      </c>
      <c r="R1619">
        <f t="shared" si="628"/>
        <v>0</v>
      </c>
      <c r="S1619">
        <f t="shared" si="629"/>
        <v>0</v>
      </c>
      <c r="T1619">
        <f t="shared" si="642"/>
        <v>0</v>
      </c>
      <c r="U1619">
        <f t="shared" si="630"/>
        <v>0</v>
      </c>
      <c r="V1619">
        <f t="shared" si="631"/>
        <v>0</v>
      </c>
      <c r="W1619">
        <f t="shared" si="643"/>
        <v>0</v>
      </c>
      <c r="X1619">
        <f>IF($B$15,_xlfn.IFNA(INDEX(תמותה!$A$1:$E$121,MATCH(U1619,תמותה!$A$1:A$121,0),IF($B$11="זכר",2,4)),1),0)</f>
        <v>0</v>
      </c>
      <c r="Y1619">
        <f>IF($B$15,_xlfn.IFNA(INDEX('שיפור תמותה'!$A$1:$E$8743,MATCH(U1619&amp;V1619,'שיפור תמותה'!$C$1:$C$8743,0),IF($B$11="זכר",4,5)),1),0)</f>
        <v>0</v>
      </c>
      <c r="Z1619">
        <f>IF($B$15,_xlfn.IFNA(INDEX('שיפור תמותה'!$A$1:$E$8743,MATCH(U1619&amp;V1619-1,'שיפור תמותה'!$C$1:$C$8743,0),IF($B$11="זכר",4,5)),1),0)</f>
        <v>0</v>
      </c>
      <c r="AA1619">
        <f t="shared" si="632"/>
        <v>0</v>
      </c>
      <c r="AB1619">
        <f t="shared" si="644"/>
        <v>0</v>
      </c>
      <c r="AC1619">
        <f>IF($B$15,_xlfn.IFNA(INDEX(תמותה!$A$1:$E$121,MATCH(U1619,תמותה!$A$1:A$121,0),IF($B$11="זכר",3,5)),1),0)</f>
        <v>0</v>
      </c>
      <c r="AD1619">
        <f t="shared" si="633"/>
        <v>0</v>
      </c>
      <c r="AE1619">
        <f t="shared" si="634"/>
        <v>0</v>
      </c>
      <c r="AF1619">
        <f t="shared" si="645"/>
        <v>0</v>
      </c>
      <c r="AG1619">
        <f t="shared" si="646"/>
        <v>0</v>
      </c>
      <c r="AH1619">
        <f t="shared" si="647"/>
        <v>0</v>
      </c>
      <c r="AI1619">
        <f t="shared" si="648"/>
        <v>0</v>
      </c>
      <c r="AJ1619">
        <f t="shared" si="649"/>
        <v>0</v>
      </c>
    </row>
    <row r="1620" spans="5:36" x14ac:dyDescent="0.2">
      <c r="E1620">
        <f t="shared" si="635"/>
        <v>0</v>
      </c>
      <c r="F1620">
        <f t="shared" si="625"/>
        <v>0</v>
      </c>
      <c r="G1620">
        <f t="shared" si="626"/>
        <v>0</v>
      </c>
      <c r="H1620">
        <f t="shared" si="627"/>
        <v>0</v>
      </c>
      <c r="I1620">
        <f t="shared" si="636"/>
        <v>0</v>
      </c>
      <c r="J1620">
        <f t="shared" si="637"/>
        <v>0</v>
      </c>
      <c r="K1620">
        <f t="shared" si="638"/>
        <v>0</v>
      </c>
      <c r="L1620">
        <f t="shared" si="639"/>
        <v>0</v>
      </c>
      <c r="M1620">
        <f t="shared" si="640"/>
        <v>0</v>
      </c>
      <c r="N1620">
        <f t="shared" si="641"/>
        <v>0</v>
      </c>
      <c r="O1620">
        <f>IF($B$14,_xlfn.IFNA(INDEX(תמותה!$A$1:$E$121,MATCH(F1620,תמותה!$A$1:A$121,0),IF($B$9="זכר",2,4)),1),0)</f>
        <v>0</v>
      </c>
      <c r="P1620">
        <f>IF($B$14,_xlfn.IFNA(INDEX('שיפור תמותה'!$A$1:$E$8743,MATCH(F1620&amp;G1620,'שיפור תמותה'!$C$1:$C$8743,0),IF($B$9="זכר",4,5)),1),0)</f>
        <v>0</v>
      </c>
      <c r="Q1620">
        <f>IF($B$14,_xlfn.IFNA(INDEX('שיפור תמותה'!$A$1:$E$8743,MATCH(F1620&amp;G1620-1,'שיפור תמותה'!$C$1:$C$8743,0),IF($B$9="זכר",4,5)),1),0)</f>
        <v>0</v>
      </c>
      <c r="R1620">
        <f t="shared" si="628"/>
        <v>0</v>
      </c>
      <c r="S1620">
        <f t="shared" si="629"/>
        <v>0</v>
      </c>
      <c r="T1620">
        <f t="shared" si="642"/>
        <v>0</v>
      </c>
      <c r="U1620">
        <f t="shared" si="630"/>
        <v>0</v>
      </c>
      <c r="V1620">
        <f t="shared" si="631"/>
        <v>0</v>
      </c>
      <c r="W1620">
        <f t="shared" si="643"/>
        <v>0</v>
      </c>
      <c r="X1620">
        <f>IF($B$15,_xlfn.IFNA(INDEX(תמותה!$A$1:$E$121,MATCH(U1620,תמותה!$A$1:A$121,0),IF($B$11="זכר",2,4)),1),0)</f>
        <v>0</v>
      </c>
      <c r="Y1620">
        <f>IF($B$15,_xlfn.IFNA(INDEX('שיפור תמותה'!$A$1:$E$8743,MATCH(U1620&amp;V1620,'שיפור תמותה'!$C$1:$C$8743,0),IF($B$11="זכר",4,5)),1),0)</f>
        <v>0</v>
      </c>
      <c r="Z1620">
        <f>IF($B$15,_xlfn.IFNA(INDEX('שיפור תמותה'!$A$1:$E$8743,MATCH(U1620&amp;V1620-1,'שיפור תמותה'!$C$1:$C$8743,0),IF($B$11="זכר",4,5)),1),0)</f>
        <v>0</v>
      </c>
      <c r="AA1620">
        <f t="shared" si="632"/>
        <v>0</v>
      </c>
      <c r="AB1620">
        <f t="shared" si="644"/>
        <v>0</v>
      </c>
      <c r="AC1620">
        <f>IF($B$15,_xlfn.IFNA(INDEX(תמותה!$A$1:$E$121,MATCH(U1620,תמותה!$A$1:A$121,0),IF($B$11="זכר",3,5)),1),0)</f>
        <v>0</v>
      </c>
      <c r="AD1620">
        <f t="shared" si="633"/>
        <v>0</v>
      </c>
      <c r="AE1620">
        <f t="shared" si="634"/>
        <v>0</v>
      </c>
      <c r="AF1620">
        <f t="shared" si="645"/>
        <v>0</v>
      </c>
      <c r="AG1620">
        <f t="shared" si="646"/>
        <v>0</v>
      </c>
      <c r="AH1620">
        <f t="shared" si="647"/>
        <v>0</v>
      </c>
      <c r="AI1620">
        <f t="shared" si="648"/>
        <v>0</v>
      </c>
      <c r="AJ1620">
        <f t="shared" si="649"/>
        <v>0</v>
      </c>
    </row>
    <row r="1621" spans="5:36" x14ac:dyDescent="0.2">
      <c r="E1621">
        <f t="shared" si="635"/>
        <v>0</v>
      </c>
      <c r="F1621">
        <f t="shared" si="625"/>
        <v>0</v>
      </c>
      <c r="G1621">
        <f t="shared" si="626"/>
        <v>0</v>
      </c>
      <c r="H1621">
        <f t="shared" si="627"/>
        <v>0</v>
      </c>
      <c r="I1621">
        <f t="shared" si="636"/>
        <v>0</v>
      </c>
      <c r="J1621">
        <f t="shared" si="637"/>
        <v>0</v>
      </c>
      <c r="K1621">
        <f t="shared" si="638"/>
        <v>0</v>
      </c>
      <c r="L1621">
        <f t="shared" si="639"/>
        <v>0</v>
      </c>
      <c r="M1621">
        <f t="shared" si="640"/>
        <v>0</v>
      </c>
      <c r="N1621">
        <f t="shared" si="641"/>
        <v>0</v>
      </c>
      <c r="O1621">
        <f>IF($B$14,_xlfn.IFNA(INDEX(תמותה!$A$1:$E$121,MATCH(F1621,תמותה!$A$1:A$121,0),IF($B$9="זכר",2,4)),1),0)</f>
        <v>0</v>
      </c>
      <c r="P1621">
        <f>IF($B$14,_xlfn.IFNA(INDEX('שיפור תמותה'!$A$1:$E$8743,MATCH(F1621&amp;G1621,'שיפור תמותה'!$C$1:$C$8743,0),IF($B$9="זכר",4,5)),1),0)</f>
        <v>0</v>
      </c>
      <c r="Q1621">
        <f>IF($B$14,_xlfn.IFNA(INDEX('שיפור תמותה'!$A$1:$E$8743,MATCH(F1621&amp;G1621-1,'שיפור תמותה'!$C$1:$C$8743,0),IF($B$9="זכר",4,5)),1),0)</f>
        <v>0</v>
      </c>
      <c r="R1621">
        <f t="shared" si="628"/>
        <v>0</v>
      </c>
      <c r="S1621">
        <f t="shared" si="629"/>
        <v>0</v>
      </c>
      <c r="T1621">
        <f t="shared" si="642"/>
        <v>0</v>
      </c>
      <c r="U1621">
        <f t="shared" si="630"/>
        <v>0</v>
      </c>
      <c r="V1621">
        <f t="shared" si="631"/>
        <v>0</v>
      </c>
      <c r="W1621">
        <f t="shared" si="643"/>
        <v>0</v>
      </c>
      <c r="X1621">
        <f>IF($B$15,_xlfn.IFNA(INDEX(תמותה!$A$1:$E$121,MATCH(U1621,תמותה!$A$1:A$121,0),IF($B$11="זכר",2,4)),1),0)</f>
        <v>0</v>
      </c>
      <c r="Y1621">
        <f>IF($B$15,_xlfn.IFNA(INDEX('שיפור תמותה'!$A$1:$E$8743,MATCH(U1621&amp;V1621,'שיפור תמותה'!$C$1:$C$8743,0),IF($B$11="זכר",4,5)),1),0)</f>
        <v>0</v>
      </c>
      <c r="Z1621">
        <f>IF($B$15,_xlfn.IFNA(INDEX('שיפור תמותה'!$A$1:$E$8743,MATCH(U1621&amp;V1621-1,'שיפור תמותה'!$C$1:$C$8743,0),IF($B$11="זכר",4,5)),1),0)</f>
        <v>0</v>
      </c>
      <c r="AA1621">
        <f t="shared" si="632"/>
        <v>0</v>
      </c>
      <c r="AB1621">
        <f t="shared" si="644"/>
        <v>0</v>
      </c>
      <c r="AC1621">
        <f>IF($B$15,_xlfn.IFNA(INDEX(תמותה!$A$1:$E$121,MATCH(U1621,תמותה!$A$1:A$121,0),IF($B$11="זכר",3,5)),1),0)</f>
        <v>0</v>
      </c>
      <c r="AD1621">
        <f t="shared" si="633"/>
        <v>0</v>
      </c>
      <c r="AE1621">
        <f t="shared" si="634"/>
        <v>0</v>
      </c>
      <c r="AF1621">
        <f t="shared" si="645"/>
        <v>0</v>
      </c>
      <c r="AG1621">
        <f t="shared" si="646"/>
        <v>0</v>
      </c>
      <c r="AH1621">
        <f t="shared" si="647"/>
        <v>0</v>
      </c>
      <c r="AI1621">
        <f t="shared" si="648"/>
        <v>0</v>
      </c>
      <c r="AJ1621">
        <f t="shared" si="649"/>
        <v>0</v>
      </c>
    </row>
    <row r="1622" spans="5:36" x14ac:dyDescent="0.2">
      <c r="E1622">
        <f t="shared" si="635"/>
        <v>0</v>
      </c>
      <c r="F1622">
        <f t="shared" si="625"/>
        <v>0</v>
      </c>
      <c r="G1622">
        <f t="shared" si="626"/>
        <v>0</v>
      </c>
      <c r="H1622">
        <f t="shared" si="627"/>
        <v>0</v>
      </c>
      <c r="I1622">
        <f t="shared" si="636"/>
        <v>0</v>
      </c>
      <c r="J1622">
        <f t="shared" si="637"/>
        <v>0</v>
      </c>
      <c r="K1622">
        <f t="shared" si="638"/>
        <v>0</v>
      </c>
      <c r="L1622">
        <f t="shared" si="639"/>
        <v>0</v>
      </c>
      <c r="M1622">
        <f t="shared" si="640"/>
        <v>0</v>
      </c>
      <c r="N1622">
        <f t="shared" si="641"/>
        <v>0</v>
      </c>
      <c r="O1622">
        <f>IF($B$14,_xlfn.IFNA(INDEX(תמותה!$A$1:$E$121,MATCH(F1622,תמותה!$A$1:A$121,0),IF($B$9="זכר",2,4)),1),0)</f>
        <v>0</v>
      </c>
      <c r="P1622">
        <f>IF($B$14,_xlfn.IFNA(INDEX('שיפור תמותה'!$A$1:$E$8743,MATCH(F1622&amp;G1622,'שיפור תמותה'!$C$1:$C$8743,0),IF($B$9="זכר",4,5)),1),0)</f>
        <v>0</v>
      </c>
      <c r="Q1622">
        <f>IF($B$14,_xlfn.IFNA(INDEX('שיפור תמותה'!$A$1:$E$8743,MATCH(F1622&amp;G1622-1,'שיפור תמותה'!$C$1:$C$8743,0),IF($B$9="זכר",4,5)),1),0)</f>
        <v>0</v>
      </c>
      <c r="R1622">
        <f t="shared" si="628"/>
        <v>0</v>
      </c>
      <c r="S1622">
        <f t="shared" si="629"/>
        <v>0</v>
      </c>
      <c r="T1622">
        <f t="shared" si="642"/>
        <v>0</v>
      </c>
      <c r="U1622">
        <f t="shared" si="630"/>
        <v>0</v>
      </c>
      <c r="V1622">
        <f t="shared" si="631"/>
        <v>0</v>
      </c>
      <c r="W1622">
        <f t="shared" si="643"/>
        <v>0</v>
      </c>
      <c r="X1622">
        <f>IF($B$15,_xlfn.IFNA(INDEX(תמותה!$A$1:$E$121,MATCH(U1622,תמותה!$A$1:A$121,0),IF($B$11="זכר",2,4)),1),0)</f>
        <v>0</v>
      </c>
      <c r="Y1622">
        <f>IF($B$15,_xlfn.IFNA(INDEX('שיפור תמותה'!$A$1:$E$8743,MATCH(U1622&amp;V1622,'שיפור תמותה'!$C$1:$C$8743,0),IF($B$11="זכר",4,5)),1),0)</f>
        <v>0</v>
      </c>
      <c r="Z1622">
        <f>IF($B$15,_xlfn.IFNA(INDEX('שיפור תמותה'!$A$1:$E$8743,MATCH(U1622&amp;V1622-1,'שיפור תמותה'!$C$1:$C$8743,0),IF($B$11="זכר",4,5)),1),0)</f>
        <v>0</v>
      </c>
      <c r="AA1622">
        <f t="shared" si="632"/>
        <v>0</v>
      </c>
      <c r="AB1622">
        <f t="shared" si="644"/>
        <v>0</v>
      </c>
      <c r="AC1622">
        <f>IF($B$15,_xlfn.IFNA(INDEX(תמותה!$A$1:$E$121,MATCH(U1622,תמותה!$A$1:A$121,0),IF($B$11="זכר",3,5)),1),0)</f>
        <v>0</v>
      </c>
      <c r="AD1622">
        <f t="shared" si="633"/>
        <v>0</v>
      </c>
      <c r="AE1622">
        <f t="shared" si="634"/>
        <v>0</v>
      </c>
      <c r="AF1622">
        <f t="shared" si="645"/>
        <v>0</v>
      </c>
      <c r="AG1622">
        <f t="shared" si="646"/>
        <v>0</v>
      </c>
      <c r="AH1622">
        <f t="shared" si="647"/>
        <v>0</v>
      </c>
      <c r="AI1622">
        <f t="shared" si="648"/>
        <v>0</v>
      </c>
      <c r="AJ1622">
        <f t="shared" si="649"/>
        <v>0</v>
      </c>
    </row>
    <row r="1623" spans="5:36" x14ac:dyDescent="0.2">
      <c r="E1623">
        <f t="shared" si="635"/>
        <v>0</v>
      </c>
      <c r="F1623">
        <f t="shared" si="625"/>
        <v>0</v>
      </c>
      <c r="G1623">
        <f t="shared" si="626"/>
        <v>0</v>
      </c>
      <c r="H1623">
        <f t="shared" si="627"/>
        <v>0</v>
      </c>
      <c r="I1623">
        <f t="shared" si="636"/>
        <v>0</v>
      </c>
      <c r="J1623">
        <f t="shared" si="637"/>
        <v>0</v>
      </c>
      <c r="K1623">
        <f t="shared" si="638"/>
        <v>0</v>
      </c>
      <c r="L1623">
        <f t="shared" si="639"/>
        <v>0</v>
      </c>
      <c r="M1623">
        <f t="shared" si="640"/>
        <v>0</v>
      </c>
      <c r="N1623">
        <f t="shared" si="641"/>
        <v>0</v>
      </c>
      <c r="O1623">
        <f>IF($B$14,_xlfn.IFNA(INDEX(תמותה!$A$1:$E$121,MATCH(F1623,תמותה!$A$1:A$121,0),IF($B$9="זכר",2,4)),1),0)</f>
        <v>0</v>
      </c>
      <c r="P1623">
        <f>IF($B$14,_xlfn.IFNA(INDEX('שיפור תמותה'!$A$1:$E$8743,MATCH(F1623&amp;G1623,'שיפור תמותה'!$C$1:$C$8743,0),IF($B$9="זכר",4,5)),1),0)</f>
        <v>0</v>
      </c>
      <c r="Q1623">
        <f>IF($B$14,_xlfn.IFNA(INDEX('שיפור תמותה'!$A$1:$E$8743,MATCH(F1623&amp;G1623-1,'שיפור תמותה'!$C$1:$C$8743,0),IF($B$9="זכר",4,5)),1),0)</f>
        <v>0</v>
      </c>
      <c r="R1623">
        <f t="shared" si="628"/>
        <v>0</v>
      </c>
      <c r="S1623">
        <f t="shared" si="629"/>
        <v>0</v>
      </c>
      <c r="T1623">
        <f t="shared" si="642"/>
        <v>0</v>
      </c>
      <c r="U1623">
        <f t="shared" si="630"/>
        <v>0</v>
      </c>
      <c r="V1623">
        <f t="shared" si="631"/>
        <v>0</v>
      </c>
      <c r="W1623">
        <f t="shared" si="643"/>
        <v>0</v>
      </c>
      <c r="X1623">
        <f>IF($B$15,_xlfn.IFNA(INDEX(תמותה!$A$1:$E$121,MATCH(U1623,תמותה!$A$1:A$121,0),IF($B$11="זכר",2,4)),1),0)</f>
        <v>0</v>
      </c>
      <c r="Y1623">
        <f>IF($B$15,_xlfn.IFNA(INDEX('שיפור תמותה'!$A$1:$E$8743,MATCH(U1623&amp;V1623,'שיפור תמותה'!$C$1:$C$8743,0),IF($B$11="זכר",4,5)),1),0)</f>
        <v>0</v>
      </c>
      <c r="Z1623">
        <f>IF($B$15,_xlfn.IFNA(INDEX('שיפור תמותה'!$A$1:$E$8743,MATCH(U1623&amp;V1623-1,'שיפור תמותה'!$C$1:$C$8743,0),IF($B$11="זכר",4,5)),1),0)</f>
        <v>0</v>
      </c>
      <c r="AA1623">
        <f t="shared" si="632"/>
        <v>0</v>
      </c>
      <c r="AB1623">
        <f t="shared" si="644"/>
        <v>0</v>
      </c>
      <c r="AC1623">
        <f>IF($B$15,_xlfn.IFNA(INDEX(תמותה!$A$1:$E$121,MATCH(U1623,תמותה!$A$1:A$121,0),IF($B$11="זכר",3,5)),1),0)</f>
        <v>0</v>
      </c>
      <c r="AD1623">
        <f t="shared" si="633"/>
        <v>0</v>
      </c>
      <c r="AE1623">
        <f t="shared" si="634"/>
        <v>0</v>
      </c>
      <c r="AF1623">
        <f t="shared" si="645"/>
        <v>0</v>
      </c>
      <c r="AG1623">
        <f t="shared" si="646"/>
        <v>0</v>
      </c>
      <c r="AH1623">
        <f t="shared" si="647"/>
        <v>0</v>
      </c>
      <c r="AI1623">
        <f t="shared" si="648"/>
        <v>0</v>
      </c>
      <c r="AJ1623">
        <f t="shared" si="649"/>
        <v>0</v>
      </c>
    </row>
    <row r="1624" spans="5:36" x14ac:dyDescent="0.2">
      <c r="E1624">
        <f t="shared" si="635"/>
        <v>0</v>
      </c>
      <c r="F1624">
        <f t="shared" si="625"/>
        <v>0</v>
      </c>
      <c r="G1624">
        <f t="shared" si="626"/>
        <v>0</v>
      </c>
      <c r="H1624">
        <f t="shared" si="627"/>
        <v>0</v>
      </c>
      <c r="I1624">
        <f t="shared" si="636"/>
        <v>0</v>
      </c>
      <c r="J1624">
        <f t="shared" si="637"/>
        <v>0</v>
      </c>
      <c r="K1624">
        <f t="shared" si="638"/>
        <v>0</v>
      </c>
      <c r="L1624">
        <f t="shared" si="639"/>
        <v>0</v>
      </c>
      <c r="M1624">
        <f t="shared" si="640"/>
        <v>0</v>
      </c>
      <c r="N1624">
        <f t="shared" si="641"/>
        <v>0</v>
      </c>
      <c r="O1624">
        <f>IF($B$14,_xlfn.IFNA(INDEX(תמותה!$A$1:$E$121,MATCH(F1624,תמותה!$A$1:A$121,0),IF($B$9="זכר",2,4)),1),0)</f>
        <v>0</v>
      </c>
      <c r="P1624">
        <f>IF($B$14,_xlfn.IFNA(INDEX('שיפור תמותה'!$A$1:$E$8743,MATCH(F1624&amp;G1624,'שיפור תמותה'!$C$1:$C$8743,0),IF($B$9="זכר",4,5)),1),0)</f>
        <v>0</v>
      </c>
      <c r="Q1624">
        <f>IF($B$14,_xlfn.IFNA(INDEX('שיפור תמותה'!$A$1:$E$8743,MATCH(F1624&amp;G1624-1,'שיפור תמותה'!$C$1:$C$8743,0),IF($B$9="זכר",4,5)),1),0)</f>
        <v>0</v>
      </c>
      <c r="R1624">
        <f t="shared" si="628"/>
        <v>0</v>
      </c>
      <c r="S1624">
        <f t="shared" si="629"/>
        <v>0</v>
      </c>
      <c r="T1624">
        <f t="shared" si="642"/>
        <v>0</v>
      </c>
      <c r="U1624">
        <f t="shared" si="630"/>
        <v>0</v>
      </c>
      <c r="V1624">
        <f t="shared" si="631"/>
        <v>0</v>
      </c>
      <c r="W1624">
        <f t="shared" si="643"/>
        <v>0</v>
      </c>
      <c r="X1624">
        <f>IF($B$15,_xlfn.IFNA(INDEX(תמותה!$A$1:$E$121,MATCH(U1624,תמותה!$A$1:A$121,0),IF($B$11="זכר",2,4)),1),0)</f>
        <v>0</v>
      </c>
      <c r="Y1624">
        <f>IF($B$15,_xlfn.IFNA(INDEX('שיפור תמותה'!$A$1:$E$8743,MATCH(U1624&amp;V1624,'שיפור תמותה'!$C$1:$C$8743,0),IF($B$11="זכר",4,5)),1),0)</f>
        <v>0</v>
      </c>
      <c r="Z1624">
        <f>IF($B$15,_xlfn.IFNA(INDEX('שיפור תמותה'!$A$1:$E$8743,MATCH(U1624&amp;V1624-1,'שיפור תמותה'!$C$1:$C$8743,0),IF($B$11="זכר",4,5)),1),0)</f>
        <v>0</v>
      </c>
      <c r="AA1624">
        <f t="shared" si="632"/>
        <v>0</v>
      </c>
      <c r="AB1624">
        <f t="shared" si="644"/>
        <v>0</v>
      </c>
      <c r="AC1624">
        <f>IF($B$15,_xlfn.IFNA(INDEX(תמותה!$A$1:$E$121,MATCH(U1624,תמותה!$A$1:A$121,0),IF($B$11="זכר",3,5)),1),0)</f>
        <v>0</v>
      </c>
      <c r="AD1624">
        <f t="shared" si="633"/>
        <v>0</v>
      </c>
      <c r="AE1624">
        <f t="shared" si="634"/>
        <v>0</v>
      </c>
      <c r="AF1624">
        <f t="shared" si="645"/>
        <v>0</v>
      </c>
      <c r="AG1624">
        <f t="shared" si="646"/>
        <v>0</v>
      </c>
      <c r="AH1624">
        <f t="shared" si="647"/>
        <v>0</v>
      </c>
      <c r="AI1624">
        <f t="shared" si="648"/>
        <v>0</v>
      </c>
      <c r="AJ1624">
        <f t="shared" si="649"/>
        <v>0</v>
      </c>
    </row>
    <row r="1625" spans="5:36" x14ac:dyDescent="0.2">
      <c r="E1625">
        <f t="shared" si="635"/>
        <v>0</v>
      </c>
      <c r="F1625">
        <f t="shared" si="625"/>
        <v>0</v>
      </c>
      <c r="G1625">
        <f t="shared" si="626"/>
        <v>0</v>
      </c>
      <c r="H1625">
        <f t="shared" si="627"/>
        <v>0</v>
      </c>
      <c r="I1625">
        <f t="shared" si="636"/>
        <v>0</v>
      </c>
      <c r="J1625">
        <f t="shared" si="637"/>
        <v>0</v>
      </c>
      <c r="K1625">
        <f t="shared" si="638"/>
        <v>0</v>
      </c>
      <c r="L1625">
        <f t="shared" si="639"/>
        <v>0</v>
      </c>
      <c r="M1625">
        <f t="shared" si="640"/>
        <v>0</v>
      </c>
      <c r="N1625">
        <f t="shared" si="641"/>
        <v>0</v>
      </c>
      <c r="O1625">
        <f>IF($B$14,_xlfn.IFNA(INDEX(תמותה!$A$1:$E$121,MATCH(F1625,תמותה!$A$1:A$121,0),IF($B$9="זכר",2,4)),1),0)</f>
        <v>0</v>
      </c>
      <c r="P1625">
        <f>IF($B$14,_xlfn.IFNA(INDEX('שיפור תמותה'!$A$1:$E$8743,MATCH(F1625&amp;G1625,'שיפור תמותה'!$C$1:$C$8743,0),IF($B$9="זכר",4,5)),1),0)</f>
        <v>0</v>
      </c>
      <c r="Q1625">
        <f>IF($B$14,_xlfn.IFNA(INDEX('שיפור תמותה'!$A$1:$E$8743,MATCH(F1625&amp;G1625-1,'שיפור תמותה'!$C$1:$C$8743,0),IF($B$9="זכר",4,5)),1),0)</f>
        <v>0</v>
      </c>
      <c r="R1625">
        <f t="shared" si="628"/>
        <v>0</v>
      </c>
      <c r="S1625">
        <f t="shared" si="629"/>
        <v>0</v>
      </c>
      <c r="T1625">
        <f t="shared" si="642"/>
        <v>0</v>
      </c>
      <c r="U1625">
        <f t="shared" si="630"/>
        <v>0</v>
      </c>
      <c r="V1625">
        <f t="shared" si="631"/>
        <v>0</v>
      </c>
      <c r="W1625">
        <f t="shared" si="643"/>
        <v>0</v>
      </c>
      <c r="X1625">
        <f>IF($B$15,_xlfn.IFNA(INDEX(תמותה!$A$1:$E$121,MATCH(U1625,תמותה!$A$1:A$121,0),IF($B$11="זכר",2,4)),1),0)</f>
        <v>0</v>
      </c>
      <c r="Y1625">
        <f>IF($B$15,_xlfn.IFNA(INDEX('שיפור תמותה'!$A$1:$E$8743,MATCH(U1625&amp;V1625,'שיפור תמותה'!$C$1:$C$8743,0),IF($B$11="זכר",4,5)),1),0)</f>
        <v>0</v>
      </c>
      <c r="Z1625">
        <f>IF($B$15,_xlfn.IFNA(INDEX('שיפור תמותה'!$A$1:$E$8743,MATCH(U1625&amp;V1625-1,'שיפור תמותה'!$C$1:$C$8743,0),IF($B$11="זכר",4,5)),1),0)</f>
        <v>0</v>
      </c>
      <c r="AA1625">
        <f t="shared" si="632"/>
        <v>0</v>
      </c>
      <c r="AB1625">
        <f t="shared" si="644"/>
        <v>0</v>
      </c>
      <c r="AC1625">
        <f>IF($B$15,_xlfn.IFNA(INDEX(תמותה!$A$1:$E$121,MATCH(U1625,תמותה!$A$1:A$121,0),IF($B$11="זכר",3,5)),1),0)</f>
        <v>0</v>
      </c>
      <c r="AD1625">
        <f t="shared" si="633"/>
        <v>0</v>
      </c>
      <c r="AE1625">
        <f t="shared" si="634"/>
        <v>0</v>
      </c>
      <c r="AF1625">
        <f t="shared" si="645"/>
        <v>0</v>
      </c>
      <c r="AG1625">
        <f t="shared" si="646"/>
        <v>0</v>
      </c>
      <c r="AH1625">
        <f t="shared" si="647"/>
        <v>0</v>
      </c>
      <c r="AI1625">
        <f t="shared" si="648"/>
        <v>0</v>
      </c>
      <c r="AJ1625">
        <f t="shared" si="649"/>
        <v>0</v>
      </c>
    </row>
    <row r="1626" spans="5:36" x14ac:dyDescent="0.2">
      <c r="E1626">
        <f t="shared" si="635"/>
        <v>0</v>
      </c>
      <c r="F1626">
        <f t="shared" si="625"/>
        <v>0</v>
      </c>
      <c r="G1626">
        <f t="shared" si="626"/>
        <v>0</v>
      </c>
      <c r="H1626">
        <f t="shared" si="627"/>
        <v>0</v>
      </c>
      <c r="I1626">
        <f t="shared" si="636"/>
        <v>0</v>
      </c>
      <c r="J1626">
        <f t="shared" si="637"/>
        <v>0</v>
      </c>
      <c r="K1626">
        <f t="shared" si="638"/>
        <v>0</v>
      </c>
      <c r="L1626">
        <f t="shared" si="639"/>
        <v>0</v>
      </c>
      <c r="M1626">
        <f t="shared" si="640"/>
        <v>0</v>
      </c>
      <c r="N1626">
        <f t="shared" si="641"/>
        <v>0</v>
      </c>
      <c r="O1626">
        <f>IF($B$14,_xlfn.IFNA(INDEX(תמותה!$A$1:$E$121,MATCH(F1626,תמותה!$A$1:A$121,0),IF($B$9="זכר",2,4)),1),0)</f>
        <v>0</v>
      </c>
      <c r="P1626">
        <f>IF($B$14,_xlfn.IFNA(INDEX('שיפור תמותה'!$A$1:$E$8743,MATCH(F1626&amp;G1626,'שיפור תמותה'!$C$1:$C$8743,0),IF($B$9="זכר",4,5)),1),0)</f>
        <v>0</v>
      </c>
      <c r="Q1626">
        <f>IF($B$14,_xlfn.IFNA(INDEX('שיפור תמותה'!$A$1:$E$8743,MATCH(F1626&amp;G1626-1,'שיפור תמותה'!$C$1:$C$8743,0),IF($B$9="זכר",4,5)),1),0)</f>
        <v>0</v>
      </c>
      <c r="R1626">
        <f t="shared" si="628"/>
        <v>0</v>
      </c>
      <c r="S1626">
        <f t="shared" si="629"/>
        <v>0</v>
      </c>
      <c r="T1626">
        <f t="shared" si="642"/>
        <v>0</v>
      </c>
      <c r="U1626">
        <f t="shared" si="630"/>
        <v>0</v>
      </c>
      <c r="V1626">
        <f t="shared" si="631"/>
        <v>0</v>
      </c>
      <c r="W1626">
        <f t="shared" si="643"/>
        <v>0</v>
      </c>
      <c r="X1626">
        <f>IF($B$15,_xlfn.IFNA(INDEX(תמותה!$A$1:$E$121,MATCH(U1626,תמותה!$A$1:A$121,0),IF($B$11="זכר",2,4)),1),0)</f>
        <v>0</v>
      </c>
      <c r="Y1626">
        <f>IF($B$15,_xlfn.IFNA(INDEX('שיפור תמותה'!$A$1:$E$8743,MATCH(U1626&amp;V1626,'שיפור תמותה'!$C$1:$C$8743,0),IF($B$11="זכר",4,5)),1),0)</f>
        <v>0</v>
      </c>
      <c r="Z1626">
        <f>IF($B$15,_xlfn.IFNA(INDEX('שיפור תמותה'!$A$1:$E$8743,MATCH(U1626&amp;V1626-1,'שיפור תמותה'!$C$1:$C$8743,0),IF($B$11="זכר",4,5)),1),0)</f>
        <v>0</v>
      </c>
      <c r="AA1626">
        <f t="shared" si="632"/>
        <v>0</v>
      </c>
      <c r="AB1626">
        <f t="shared" si="644"/>
        <v>0</v>
      </c>
      <c r="AC1626">
        <f>IF($B$15,_xlfn.IFNA(INDEX(תמותה!$A$1:$E$121,MATCH(U1626,תמותה!$A$1:A$121,0),IF($B$11="זכר",3,5)),1),0)</f>
        <v>0</v>
      </c>
      <c r="AD1626">
        <f t="shared" si="633"/>
        <v>0</v>
      </c>
      <c r="AE1626">
        <f t="shared" si="634"/>
        <v>0</v>
      </c>
      <c r="AF1626">
        <f t="shared" si="645"/>
        <v>0</v>
      </c>
      <c r="AG1626">
        <f t="shared" si="646"/>
        <v>0</v>
      </c>
      <c r="AH1626">
        <f t="shared" si="647"/>
        <v>0</v>
      </c>
      <c r="AI1626">
        <f t="shared" si="648"/>
        <v>0</v>
      </c>
      <c r="AJ1626">
        <f t="shared" si="649"/>
        <v>0</v>
      </c>
    </row>
    <row r="1627" spans="5:36" x14ac:dyDescent="0.2">
      <c r="E1627">
        <f t="shared" si="635"/>
        <v>0</v>
      </c>
      <c r="F1627">
        <f t="shared" si="625"/>
        <v>0</v>
      </c>
      <c r="G1627">
        <f t="shared" si="626"/>
        <v>0</v>
      </c>
      <c r="H1627">
        <f t="shared" si="627"/>
        <v>0</v>
      </c>
      <c r="I1627">
        <f t="shared" si="636"/>
        <v>0</v>
      </c>
      <c r="J1627">
        <f t="shared" si="637"/>
        <v>0</v>
      </c>
      <c r="K1627">
        <f t="shared" si="638"/>
        <v>0</v>
      </c>
      <c r="L1627">
        <f t="shared" si="639"/>
        <v>0</v>
      </c>
      <c r="M1627">
        <f t="shared" si="640"/>
        <v>0</v>
      </c>
      <c r="N1627">
        <f t="shared" si="641"/>
        <v>0</v>
      </c>
      <c r="O1627">
        <f>IF($B$14,_xlfn.IFNA(INDEX(תמותה!$A$1:$E$121,MATCH(F1627,תמותה!$A$1:A$121,0),IF($B$9="זכר",2,4)),1),0)</f>
        <v>0</v>
      </c>
      <c r="P1627">
        <f>IF($B$14,_xlfn.IFNA(INDEX('שיפור תמותה'!$A$1:$E$8743,MATCH(F1627&amp;G1627,'שיפור תמותה'!$C$1:$C$8743,0),IF($B$9="זכר",4,5)),1),0)</f>
        <v>0</v>
      </c>
      <c r="Q1627">
        <f>IF($B$14,_xlfn.IFNA(INDEX('שיפור תמותה'!$A$1:$E$8743,MATCH(F1627&amp;G1627-1,'שיפור תמותה'!$C$1:$C$8743,0),IF($B$9="זכר",4,5)),1),0)</f>
        <v>0</v>
      </c>
      <c r="R1627">
        <f t="shared" si="628"/>
        <v>0</v>
      </c>
      <c r="S1627">
        <f t="shared" si="629"/>
        <v>0</v>
      </c>
      <c r="T1627">
        <f t="shared" si="642"/>
        <v>0</v>
      </c>
      <c r="U1627">
        <f t="shared" si="630"/>
        <v>0</v>
      </c>
      <c r="V1627">
        <f t="shared" si="631"/>
        <v>0</v>
      </c>
      <c r="W1627">
        <f t="shared" si="643"/>
        <v>0</v>
      </c>
      <c r="X1627">
        <f>IF($B$15,_xlfn.IFNA(INDEX(תמותה!$A$1:$E$121,MATCH(U1627,תמותה!$A$1:A$121,0),IF($B$11="זכר",2,4)),1),0)</f>
        <v>0</v>
      </c>
      <c r="Y1627">
        <f>IF($B$15,_xlfn.IFNA(INDEX('שיפור תמותה'!$A$1:$E$8743,MATCH(U1627&amp;V1627,'שיפור תמותה'!$C$1:$C$8743,0),IF($B$11="זכר",4,5)),1),0)</f>
        <v>0</v>
      </c>
      <c r="Z1627">
        <f>IF($B$15,_xlfn.IFNA(INDEX('שיפור תמותה'!$A$1:$E$8743,MATCH(U1627&amp;V1627-1,'שיפור תמותה'!$C$1:$C$8743,0),IF($B$11="זכר",4,5)),1),0)</f>
        <v>0</v>
      </c>
      <c r="AA1627">
        <f t="shared" si="632"/>
        <v>0</v>
      </c>
      <c r="AB1627">
        <f t="shared" si="644"/>
        <v>0</v>
      </c>
      <c r="AC1627">
        <f>IF($B$15,_xlfn.IFNA(INDEX(תמותה!$A$1:$E$121,MATCH(U1627,תמותה!$A$1:A$121,0),IF($B$11="זכר",3,5)),1),0)</f>
        <v>0</v>
      </c>
      <c r="AD1627">
        <f t="shared" si="633"/>
        <v>0</v>
      </c>
      <c r="AE1627">
        <f t="shared" si="634"/>
        <v>0</v>
      </c>
      <c r="AF1627">
        <f t="shared" si="645"/>
        <v>0</v>
      </c>
      <c r="AG1627">
        <f t="shared" si="646"/>
        <v>0</v>
      </c>
      <c r="AH1627">
        <f t="shared" si="647"/>
        <v>0</v>
      </c>
      <c r="AI1627">
        <f t="shared" si="648"/>
        <v>0</v>
      </c>
      <c r="AJ1627">
        <f t="shared" si="649"/>
        <v>0</v>
      </c>
    </row>
    <row r="1628" spans="5:36" x14ac:dyDescent="0.2">
      <c r="E1628">
        <f t="shared" si="635"/>
        <v>0</v>
      </c>
      <c r="F1628">
        <f t="shared" si="625"/>
        <v>0</v>
      </c>
      <c r="G1628">
        <f t="shared" si="626"/>
        <v>0</v>
      </c>
      <c r="H1628">
        <f t="shared" si="627"/>
        <v>0</v>
      </c>
      <c r="I1628">
        <f t="shared" si="636"/>
        <v>0</v>
      </c>
      <c r="J1628">
        <f t="shared" si="637"/>
        <v>0</v>
      </c>
      <c r="K1628">
        <f t="shared" si="638"/>
        <v>0</v>
      </c>
      <c r="L1628">
        <f t="shared" si="639"/>
        <v>0</v>
      </c>
      <c r="M1628">
        <f t="shared" si="640"/>
        <v>0</v>
      </c>
      <c r="N1628">
        <f t="shared" si="641"/>
        <v>0</v>
      </c>
      <c r="O1628">
        <f>IF($B$14,_xlfn.IFNA(INDEX(תמותה!$A$1:$E$121,MATCH(F1628,תמותה!$A$1:A$121,0),IF($B$9="זכר",2,4)),1),0)</f>
        <v>0</v>
      </c>
      <c r="P1628">
        <f>IF($B$14,_xlfn.IFNA(INDEX('שיפור תמותה'!$A$1:$E$8743,MATCH(F1628&amp;G1628,'שיפור תמותה'!$C$1:$C$8743,0),IF($B$9="זכר",4,5)),1),0)</f>
        <v>0</v>
      </c>
      <c r="Q1628">
        <f>IF($B$14,_xlfn.IFNA(INDEX('שיפור תמותה'!$A$1:$E$8743,MATCH(F1628&amp;G1628-1,'שיפור תמותה'!$C$1:$C$8743,0),IF($B$9="זכר",4,5)),1),0)</f>
        <v>0</v>
      </c>
      <c r="R1628">
        <f t="shared" si="628"/>
        <v>0</v>
      </c>
      <c r="S1628">
        <f t="shared" si="629"/>
        <v>0</v>
      </c>
      <c r="T1628">
        <f t="shared" si="642"/>
        <v>0</v>
      </c>
      <c r="U1628">
        <f t="shared" si="630"/>
        <v>0</v>
      </c>
      <c r="V1628">
        <f t="shared" si="631"/>
        <v>0</v>
      </c>
      <c r="W1628">
        <f t="shared" si="643"/>
        <v>0</v>
      </c>
      <c r="X1628">
        <f>IF($B$15,_xlfn.IFNA(INDEX(תמותה!$A$1:$E$121,MATCH(U1628,תמותה!$A$1:A$121,0),IF($B$11="זכר",2,4)),1),0)</f>
        <v>0</v>
      </c>
      <c r="Y1628">
        <f>IF($B$15,_xlfn.IFNA(INDEX('שיפור תמותה'!$A$1:$E$8743,MATCH(U1628&amp;V1628,'שיפור תמותה'!$C$1:$C$8743,0),IF($B$11="זכר",4,5)),1),0)</f>
        <v>0</v>
      </c>
      <c r="Z1628">
        <f>IF($B$15,_xlfn.IFNA(INDEX('שיפור תמותה'!$A$1:$E$8743,MATCH(U1628&amp;V1628-1,'שיפור תמותה'!$C$1:$C$8743,0),IF($B$11="זכר",4,5)),1),0)</f>
        <v>0</v>
      </c>
      <c r="AA1628">
        <f t="shared" si="632"/>
        <v>0</v>
      </c>
      <c r="AB1628">
        <f t="shared" si="644"/>
        <v>0</v>
      </c>
      <c r="AC1628">
        <f>IF($B$15,_xlfn.IFNA(INDEX(תמותה!$A$1:$E$121,MATCH(U1628,תמותה!$A$1:A$121,0),IF($B$11="זכר",3,5)),1),0)</f>
        <v>0</v>
      </c>
      <c r="AD1628">
        <f t="shared" si="633"/>
        <v>0</v>
      </c>
      <c r="AE1628">
        <f t="shared" si="634"/>
        <v>0</v>
      </c>
      <c r="AF1628">
        <f t="shared" si="645"/>
        <v>0</v>
      </c>
      <c r="AG1628">
        <f t="shared" si="646"/>
        <v>0</v>
      </c>
      <c r="AH1628">
        <f t="shared" si="647"/>
        <v>0</v>
      </c>
      <c r="AI1628">
        <f t="shared" si="648"/>
        <v>0</v>
      </c>
      <c r="AJ1628">
        <f t="shared" si="649"/>
        <v>0</v>
      </c>
    </row>
    <row r="1629" spans="5:36" x14ac:dyDescent="0.2">
      <c r="E1629">
        <f t="shared" si="635"/>
        <v>0</v>
      </c>
      <c r="F1629">
        <f t="shared" si="625"/>
        <v>0</v>
      </c>
      <c r="G1629">
        <f t="shared" si="626"/>
        <v>0</v>
      </c>
      <c r="H1629">
        <f t="shared" si="627"/>
        <v>0</v>
      </c>
      <c r="I1629">
        <f t="shared" si="636"/>
        <v>0</v>
      </c>
      <c r="J1629">
        <f t="shared" si="637"/>
        <v>0</v>
      </c>
      <c r="K1629">
        <f t="shared" si="638"/>
        <v>0</v>
      </c>
      <c r="L1629">
        <f t="shared" si="639"/>
        <v>0</v>
      </c>
      <c r="M1629">
        <f t="shared" si="640"/>
        <v>0</v>
      </c>
      <c r="N1629">
        <f t="shared" si="641"/>
        <v>0</v>
      </c>
      <c r="O1629">
        <f>IF($B$14,_xlfn.IFNA(INDEX(תמותה!$A$1:$E$121,MATCH(F1629,תמותה!$A$1:A$121,0),IF($B$9="זכר",2,4)),1),0)</f>
        <v>0</v>
      </c>
      <c r="P1629">
        <f>IF($B$14,_xlfn.IFNA(INDEX('שיפור תמותה'!$A$1:$E$8743,MATCH(F1629&amp;G1629,'שיפור תמותה'!$C$1:$C$8743,0),IF($B$9="זכר",4,5)),1),0)</f>
        <v>0</v>
      </c>
      <c r="Q1629">
        <f>IF($B$14,_xlfn.IFNA(INDEX('שיפור תמותה'!$A$1:$E$8743,MATCH(F1629&amp;G1629-1,'שיפור תמותה'!$C$1:$C$8743,0),IF($B$9="זכר",4,5)),1),0)</f>
        <v>0</v>
      </c>
      <c r="R1629">
        <f t="shared" si="628"/>
        <v>0</v>
      </c>
      <c r="S1629">
        <f t="shared" si="629"/>
        <v>0</v>
      </c>
      <c r="T1629">
        <f t="shared" si="642"/>
        <v>0</v>
      </c>
      <c r="U1629">
        <f t="shared" si="630"/>
        <v>0</v>
      </c>
      <c r="V1629">
        <f t="shared" si="631"/>
        <v>0</v>
      </c>
      <c r="W1629">
        <f t="shared" si="643"/>
        <v>0</v>
      </c>
      <c r="X1629">
        <f>IF($B$15,_xlfn.IFNA(INDEX(תמותה!$A$1:$E$121,MATCH(U1629,תמותה!$A$1:A$121,0),IF($B$11="זכר",2,4)),1),0)</f>
        <v>0</v>
      </c>
      <c r="Y1629">
        <f>IF($B$15,_xlfn.IFNA(INDEX('שיפור תמותה'!$A$1:$E$8743,MATCH(U1629&amp;V1629,'שיפור תמותה'!$C$1:$C$8743,0),IF($B$11="זכר",4,5)),1),0)</f>
        <v>0</v>
      </c>
      <c r="Z1629">
        <f>IF($B$15,_xlfn.IFNA(INDEX('שיפור תמותה'!$A$1:$E$8743,MATCH(U1629&amp;V1629-1,'שיפור תמותה'!$C$1:$C$8743,0),IF($B$11="זכר",4,5)),1),0)</f>
        <v>0</v>
      </c>
      <c r="AA1629">
        <f t="shared" si="632"/>
        <v>0</v>
      </c>
      <c r="AB1629">
        <f t="shared" si="644"/>
        <v>0</v>
      </c>
      <c r="AC1629">
        <f>IF($B$15,_xlfn.IFNA(INDEX(תמותה!$A$1:$E$121,MATCH(U1629,תמותה!$A$1:A$121,0),IF($B$11="זכר",3,5)),1),0)</f>
        <v>0</v>
      </c>
      <c r="AD1629">
        <f t="shared" si="633"/>
        <v>0</v>
      </c>
      <c r="AE1629">
        <f t="shared" si="634"/>
        <v>0</v>
      </c>
      <c r="AF1629">
        <f t="shared" si="645"/>
        <v>0</v>
      </c>
      <c r="AG1629">
        <f t="shared" si="646"/>
        <v>0</v>
      </c>
      <c r="AH1629">
        <f t="shared" si="647"/>
        <v>0</v>
      </c>
      <c r="AI1629">
        <f t="shared" si="648"/>
        <v>0</v>
      </c>
      <c r="AJ1629">
        <f t="shared" si="649"/>
        <v>0</v>
      </c>
    </row>
    <row r="1630" spans="5:36" x14ac:dyDescent="0.2">
      <c r="E1630">
        <f t="shared" si="635"/>
        <v>0</v>
      </c>
      <c r="F1630">
        <f t="shared" si="625"/>
        <v>0</v>
      </c>
      <c r="G1630">
        <f t="shared" si="626"/>
        <v>0</v>
      </c>
      <c r="H1630">
        <f t="shared" si="627"/>
        <v>0</v>
      </c>
      <c r="I1630">
        <f t="shared" si="636"/>
        <v>0</v>
      </c>
      <c r="J1630">
        <f t="shared" si="637"/>
        <v>0</v>
      </c>
      <c r="K1630">
        <f t="shared" si="638"/>
        <v>0</v>
      </c>
      <c r="L1630">
        <f t="shared" si="639"/>
        <v>0</v>
      </c>
      <c r="M1630">
        <f t="shared" si="640"/>
        <v>0</v>
      </c>
      <c r="N1630">
        <f t="shared" si="641"/>
        <v>0</v>
      </c>
      <c r="O1630">
        <f>IF($B$14,_xlfn.IFNA(INDEX(תמותה!$A$1:$E$121,MATCH(F1630,תמותה!$A$1:A$121,0),IF($B$9="זכר",2,4)),1),0)</f>
        <v>0</v>
      </c>
      <c r="P1630">
        <f>IF($B$14,_xlfn.IFNA(INDEX('שיפור תמותה'!$A$1:$E$8743,MATCH(F1630&amp;G1630,'שיפור תמותה'!$C$1:$C$8743,0),IF($B$9="זכר",4,5)),1),0)</f>
        <v>0</v>
      </c>
      <c r="Q1630">
        <f>IF($B$14,_xlfn.IFNA(INDEX('שיפור תמותה'!$A$1:$E$8743,MATCH(F1630&amp;G1630-1,'שיפור תמותה'!$C$1:$C$8743,0),IF($B$9="זכר",4,5)),1),0)</f>
        <v>0</v>
      </c>
      <c r="R1630">
        <f t="shared" si="628"/>
        <v>0</v>
      </c>
      <c r="S1630">
        <f t="shared" si="629"/>
        <v>0</v>
      </c>
      <c r="T1630">
        <f t="shared" si="642"/>
        <v>0</v>
      </c>
      <c r="U1630">
        <f t="shared" si="630"/>
        <v>0</v>
      </c>
      <c r="V1630">
        <f t="shared" si="631"/>
        <v>0</v>
      </c>
      <c r="W1630">
        <f t="shared" si="643"/>
        <v>0</v>
      </c>
      <c r="X1630">
        <f>IF($B$15,_xlfn.IFNA(INDEX(תמותה!$A$1:$E$121,MATCH(U1630,תמותה!$A$1:A$121,0),IF($B$11="זכר",2,4)),1),0)</f>
        <v>0</v>
      </c>
      <c r="Y1630">
        <f>IF($B$15,_xlfn.IFNA(INDEX('שיפור תמותה'!$A$1:$E$8743,MATCH(U1630&amp;V1630,'שיפור תמותה'!$C$1:$C$8743,0),IF($B$11="זכר",4,5)),1),0)</f>
        <v>0</v>
      </c>
      <c r="Z1630">
        <f>IF($B$15,_xlfn.IFNA(INDEX('שיפור תמותה'!$A$1:$E$8743,MATCH(U1630&amp;V1630-1,'שיפור תמותה'!$C$1:$C$8743,0),IF($B$11="זכר",4,5)),1),0)</f>
        <v>0</v>
      </c>
      <c r="AA1630">
        <f t="shared" si="632"/>
        <v>0</v>
      </c>
      <c r="AB1630">
        <f t="shared" si="644"/>
        <v>0</v>
      </c>
      <c r="AC1630">
        <f>IF($B$15,_xlfn.IFNA(INDEX(תמותה!$A$1:$E$121,MATCH(U1630,תמותה!$A$1:A$121,0),IF($B$11="זכר",3,5)),1),0)</f>
        <v>0</v>
      </c>
      <c r="AD1630">
        <f t="shared" si="633"/>
        <v>0</v>
      </c>
      <c r="AE1630">
        <f t="shared" si="634"/>
        <v>0</v>
      </c>
      <c r="AF1630">
        <f t="shared" si="645"/>
        <v>0</v>
      </c>
      <c r="AG1630">
        <f t="shared" si="646"/>
        <v>0</v>
      </c>
      <c r="AH1630">
        <f t="shared" si="647"/>
        <v>0</v>
      </c>
      <c r="AI1630">
        <f t="shared" si="648"/>
        <v>0</v>
      </c>
      <c r="AJ1630">
        <f t="shared" si="649"/>
        <v>0</v>
      </c>
    </row>
    <row r="1631" spans="5:36" x14ac:dyDescent="0.2">
      <c r="E1631">
        <f t="shared" si="635"/>
        <v>0</v>
      </c>
      <c r="F1631">
        <f t="shared" si="625"/>
        <v>0</v>
      </c>
      <c r="G1631">
        <f t="shared" si="626"/>
        <v>0</v>
      </c>
      <c r="H1631">
        <f t="shared" si="627"/>
        <v>0</v>
      </c>
      <c r="I1631">
        <f t="shared" si="636"/>
        <v>0</v>
      </c>
      <c r="J1631">
        <f t="shared" si="637"/>
        <v>0</v>
      </c>
      <c r="K1631">
        <f t="shared" si="638"/>
        <v>0</v>
      </c>
      <c r="L1631">
        <f t="shared" si="639"/>
        <v>0</v>
      </c>
      <c r="M1631">
        <f t="shared" si="640"/>
        <v>0</v>
      </c>
      <c r="N1631">
        <f t="shared" si="641"/>
        <v>0</v>
      </c>
      <c r="O1631">
        <f>IF($B$14,_xlfn.IFNA(INDEX(תמותה!$A$1:$E$121,MATCH(F1631,תמותה!$A$1:A$121,0),IF($B$9="זכר",2,4)),1),0)</f>
        <v>0</v>
      </c>
      <c r="P1631">
        <f>IF($B$14,_xlfn.IFNA(INDEX('שיפור תמותה'!$A$1:$E$8743,MATCH(F1631&amp;G1631,'שיפור תמותה'!$C$1:$C$8743,0),IF($B$9="זכר",4,5)),1),0)</f>
        <v>0</v>
      </c>
      <c r="Q1631">
        <f>IF($B$14,_xlfn.IFNA(INDEX('שיפור תמותה'!$A$1:$E$8743,MATCH(F1631&amp;G1631-1,'שיפור תמותה'!$C$1:$C$8743,0),IF($B$9="זכר",4,5)),1),0)</f>
        <v>0</v>
      </c>
      <c r="R1631">
        <f t="shared" si="628"/>
        <v>0</v>
      </c>
      <c r="S1631">
        <f t="shared" si="629"/>
        <v>0</v>
      </c>
      <c r="T1631">
        <f t="shared" si="642"/>
        <v>0</v>
      </c>
      <c r="U1631">
        <f t="shared" si="630"/>
        <v>0</v>
      </c>
      <c r="V1631">
        <f t="shared" si="631"/>
        <v>0</v>
      </c>
      <c r="W1631">
        <f t="shared" si="643"/>
        <v>0</v>
      </c>
      <c r="X1631">
        <f>IF($B$15,_xlfn.IFNA(INDEX(תמותה!$A$1:$E$121,MATCH(U1631,תמותה!$A$1:A$121,0),IF($B$11="זכר",2,4)),1),0)</f>
        <v>0</v>
      </c>
      <c r="Y1631">
        <f>IF($B$15,_xlfn.IFNA(INDEX('שיפור תמותה'!$A$1:$E$8743,MATCH(U1631&amp;V1631,'שיפור תמותה'!$C$1:$C$8743,0),IF($B$11="זכר",4,5)),1),0)</f>
        <v>0</v>
      </c>
      <c r="Z1631">
        <f>IF($B$15,_xlfn.IFNA(INDEX('שיפור תמותה'!$A$1:$E$8743,MATCH(U1631&amp;V1631-1,'שיפור תמותה'!$C$1:$C$8743,0),IF($B$11="זכר",4,5)),1),0)</f>
        <v>0</v>
      </c>
      <c r="AA1631">
        <f t="shared" si="632"/>
        <v>0</v>
      </c>
      <c r="AB1631">
        <f t="shared" si="644"/>
        <v>0</v>
      </c>
      <c r="AC1631">
        <f>IF($B$15,_xlfn.IFNA(INDEX(תמותה!$A$1:$E$121,MATCH(U1631,תמותה!$A$1:A$121,0),IF($B$11="זכר",3,5)),1),0)</f>
        <v>0</v>
      </c>
      <c r="AD1631">
        <f t="shared" si="633"/>
        <v>0</v>
      </c>
      <c r="AE1631">
        <f t="shared" si="634"/>
        <v>0</v>
      </c>
      <c r="AF1631">
        <f t="shared" si="645"/>
        <v>0</v>
      </c>
      <c r="AG1631">
        <f t="shared" si="646"/>
        <v>0</v>
      </c>
      <c r="AH1631">
        <f t="shared" si="647"/>
        <v>0</v>
      </c>
      <c r="AI1631">
        <f t="shared" si="648"/>
        <v>0</v>
      </c>
      <c r="AJ1631">
        <f t="shared" si="649"/>
        <v>0</v>
      </c>
    </row>
    <row r="1632" spans="5:36" x14ac:dyDescent="0.2">
      <c r="E1632">
        <f t="shared" si="635"/>
        <v>0</v>
      </c>
      <c r="F1632">
        <f t="shared" si="625"/>
        <v>0</v>
      </c>
      <c r="G1632">
        <f t="shared" si="626"/>
        <v>0</v>
      </c>
      <c r="H1632">
        <f t="shared" si="627"/>
        <v>0</v>
      </c>
      <c r="I1632">
        <f t="shared" si="636"/>
        <v>0</v>
      </c>
      <c r="J1632">
        <f t="shared" si="637"/>
        <v>0</v>
      </c>
      <c r="K1632">
        <f t="shared" si="638"/>
        <v>0</v>
      </c>
      <c r="L1632">
        <f t="shared" si="639"/>
        <v>0</v>
      </c>
      <c r="M1632">
        <f t="shared" si="640"/>
        <v>0</v>
      </c>
      <c r="N1632">
        <f t="shared" si="641"/>
        <v>0</v>
      </c>
      <c r="O1632">
        <f>IF($B$14,_xlfn.IFNA(INDEX(תמותה!$A$1:$E$121,MATCH(F1632,תמותה!$A$1:A$121,0),IF($B$9="זכר",2,4)),1),0)</f>
        <v>0</v>
      </c>
      <c r="P1632">
        <f>IF($B$14,_xlfn.IFNA(INDEX('שיפור תמותה'!$A$1:$E$8743,MATCH(F1632&amp;G1632,'שיפור תמותה'!$C$1:$C$8743,0),IF($B$9="זכר",4,5)),1),0)</f>
        <v>0</v>
      </c>
      <c r="Q1632">
        <f>IF($B$14,_xlfn.IFNA(INDEX('שיפור תמותה'!$A$1:$E$8743,MATCH(F1632&amp;G1632-1,'שיפור תמותה'!$C$1:$C$8743,0),IF($B$9="זכר",4,5)),1),0)</f>
        <v>0</v>
      </c>
      <c r="R1632">
        <f t="shared" si="628"/>
        <v>0</v>
      </c>
      <c r="S1632">
        <f t="shared" si="629"/>
        <v>0</v>
      </c>
      <c r="T1632">
        <f t="shared" si="642"/>
        <v>0</v>
      </c>
      <c r="U1632">
        <f t="shared" si="630"/>
        <v>0</v>
      </c>
      <c r="V1632">
        <f t="shared" si="631"/>
        <v>0</v>
      </c>
      <c r="W1632">
        <f t="shared" si="643"/>
        <v>0</v>
      </c>
      <c r="X1632">
        <f>IF($B$15,_xlfn.IFNA(INDEX(תמותה!$A$1:$E$121,MATCH(U1632,תמותה!$A$1:A$121,0),IF($B$11="זכר",2,4)),1),0)</f>
        <v>0</v>
      </c>
      <c r="Y1632">
        <f>IF($B$15,_xlfn.IFNA(INDEX('שיפור תמותה'!$A$1:$E$8743,MATCH(U1632&amp;V1632,'שיפור תמותה'!$C$1:$C$8743,0),IF($B$11="זכר",4,5)),1),0)</f>
        <v>0</v>
      </c>
      <c r="Z1632">
        <f>IF($B$15,_xlfn.IFNA(INDEX('שיפור תמותה'!$A$1:$E$8743,MATCH(U1632&amp;V1632-1,'שיפור תמותה'!$C$1:$C$8743,0),IF($B$11="זכר",4,5)),1),0)</f>
        <v>0</v>
      </c>
      <c r="AA1632">
        <f t="shared" si="632"/>
        <v>0</v>
      </c>
      <c r="AB1632">
        <f t="shared" si="644"/>
        <v>0</v>
      </c>
      <c r="AC1632">
        <f>IF($B$15,_xlfn.IFNA(INDEX(תמותה!$A$1:$E$121,MATCH(U1632,תמותה!$A$1:A$121,0),IF($B$11="זכר",3,5)),1),0)</f>
        <v>0</v>
      </c>
      <c r="AD1632">
        <f t="shared" si="633"/>
        <v>0</v>
      </c>
      <c r="AE1632">
        <f t="shared" si="634"/>
        <v>0</v>
      </c>
      <c r="AF1632">
        <f t="shared" si="645"/>
        <v>0</v>
      </c>
      <c r="AG1632">
        <f t="shared" si="646"/>
        <v>0</v>
      </c>
      <c r="AH1632">
        <f t="shared" si="647"/>
        <v>0</v>
      </c>
      <c r="AI1632">
        <f t="shared" si="648"/>
        <v>0</v>
      </c>
      <c r="AJ1632">
        <f t="shared" si="649"/>
        <v>0</v>
      </c>
    </row>
    <row r="1633" spans="5:36" x14ac:dyDescent="0.2">
      <c r="E1633">
        <f t="shared" si="635"/>
        <v>0</v>
      </c>
      <c r="F1633">
        <f t="shared" si="625"/>
        <v>0</v>
      </c>
      <c r="G1633">
        <f t="shared" si="626"/>
        <v>0</v>
      </c>
      <c r="H1633">
        <f t="shared" si="627"/>
        <v>0</v>
      </c>
      <c r="I1633">
        <f t="shared" si="636"/>
        <v>0</v>
      </c>
      <c r="J1633">
        <f t="shared" si="637"/>
        <v>0</v>
      </c>
      <c r="K1633">
        <f t="shared" si="638"/>
        <v>0</v>
      </c>
      <c r="L1633">
        <f t="shared" si="639"/>
        <v>0</v>
      </c>
      <c r="M1633">
        <f t="shared" si="640"/>
        <v>0</v>
      </c>
      <c r="N1633">
        <f t="shared" si="641"/>
        <v>0</v>
      </c>
      <c r="O1633">
        <f>IF($B$14,_xlfn.IFNA(INDEX(תמותה!$A$1:$E$121,MATCH(F1633,תמותה!$A$1:A$121,0),IF($B$9="זכר",2,4)),1),0)</f>
        <v>0</v>
      </c>
      <c r="P1633">
        <f>IF($B$14,_xlfn.IFNA(INDEX('שיפור תמותה'!$A$1:$E$8743,MATCH(F1633&amp;G1633,'שיפור תמותה'!$C$1:$C$8743,0),IF($B$9="זכר",4,5)),1),0)</f>
        <v>0</v>
      </c>
      <c r="Q1633">
        <f>IF($B$14,_xlfn.IFNA(INDEX('שיפור תמותה'!$A$1:$E$8743,MATCH(F1633&amp;G1633-1,'שיפור תמותה'!$C$1:$C$8743,0),IF($B$9="זכר",4,5)),1),0)</f>
        <v>0</v>
      </c>
      <c r="R1633">
        <f t="shared" si="628"/>
        <v>0</v>
      </c>
      <c r="S1633">
        <f t="shared" si="629"/>
        <v>0</v>
      </c>
      <c r="T1633">
        <f t="shared" si="642"/>
        <v>0</v>
      </c>
      <c r="U1633">
        <f t="shared" si="630"/>
        <v>0</v>
      </c>
      <c r="V1633">
        <f t="shared" si="631"/>
        <v>0</v>
      </c>
      <c r="W1633">
        <f t="shared" si="643"/>
        <v>0</v>
      </c>
      <c r="X1633">
        <f>IF($B$15,_xlfn.IFNA(INDEX(תמותה!$A$1:$E$121,MATCH(U1633,תמותה!$A$1:A$121,0),IF($B$11="זכר",2,4)),1),0)</f>
        <v>0</v>
      </c>
      <c r="Y1633">
        <f>IF($B$15,_xlfn.IFNA(INDEX('שיפור תמותה'!$A$1:$E$8743,MATCH(U1633&amp;V1633,'שיפור תמותה'!$C$1:$C$8743,0),IF($B$11="זכר",4,5)),1),0)</f>
        <v>0</v>
      </c>
      <c r="Z1633">
        <f>IF($B$15,_xlfn.IFNA(INDEX('שיפור תמותה'!$A$1:$E$8743,MATCH(U1633&amp;V1633-1,'שיפור תמותה'!$C$1:$C$8743,0),IF($B$11="זכר",4,5)),1),0)</f>
        <v>0</v>
      </c>
      <c r="AA1633">
        <f t="shared" si="632"/>
        <v>0</v>
      </c>
      <c r="AB1633">
        <f t="shared" si="644"/>
        <v>0</v>
      </c>
      <c r="AC1633">
        <f>IF($B$15,_xlfn.IFNA(INDEX(תמותה!$A$1:$E$121,MATCH(U1633,תמותה!$A$1:A$121,0),IF($B$11="זכר",3,5)),1),0)</f>
        <v>0</v>
      </c>
      <c r="AD1633">
        <f t="shared" si="633"/>
        <v>0</v>
      </c>
      <c r="AE1633">
        <f t="shared" si="634"/>
        <v>0</v>
      </c>
      <c r="AF1633">
        <f t="shared" si="645"/>
        <v>0</v>
      </c>
      <c r="AG1633">
        <f t="shared" si="646"/>
        <v>0</v>
      </c>
      <c r="AH1633">
        <f t="shared" si="647"/>
        <v>0</v>
      </c>
      <c r="AI1633">
        <f t="shared" si="648"/>
        <v>0</v>
      </c>
      <c r="AJ1633">
        <f t="shared" si="649"/>
        <v>0</v>
      </c>
    </row>
    <row r="1634" spans="5:36" x14ac:dyDescent="0.2">
      <c r="E1634">
        <f t="shared" si="635"/>
        <v>0</v>
      </c>
      <c r="F1634">
        <f t="shared" si="625"/>
        <v>0</v>
      </c>
      <c r="G1634">
        <f t="shared" si="626"/>
        <v>0</v>
      </c>
      <c r="H1634">
        <f t="shared" si="627"/>
        <v>0</v>
      </c>
      <c r="I1634">
        <f t="shared" si="636"/>
        <v>0</v>
      </c>
      <c r="J1634">
        <f t="shared" si="637"/>
        <v>0</v>
      </c>
      <c r="K1634">
        <f t="shared" si="638"/>
        <v>0</v>
      </c>
      <c r="L1634">
        <f t="shared" si="639"/>
        <v>0</v>
      </c>
      <c r="M1634">
        <f t="shared" si="640"/>
        <v>0</v>
      </c>
      <c r="N1634">
        <f t="shared" si="641"/>
        <v>0</v>
      </c>
      <c r="O1634">
        <f>IF($B$14,_xlfn.IFNA(INDEX(תמותה!$A$1:$E$121,MATCH(F1634,תמותה!$A$1:A$121,0),IF($B$9="זכר",2,4)),1),0)</f>
        <v>0</v>
      </c>
      <c r="P1634">
        <f>IF($B$14,_xlfn.IFNA(INDEX('שיפור תמותה'!$A$1:$E$8743,MATCH(F1634&amp;G1634,'שיפור תמותה'!$C$1:$C$8743,0),IF($B$9="זכר",4,5)),1),0)</f>
        <v>0</v>
      </c>
      <c r="Q1634">
        <f>IF($B$14,_xlfn.IFNA(INDEX('שיפור תמותה'!$A$1:$E$8743,MATCH(F1634&amp;G1634-1,'שיפור תמותה'!$C$1:$C$8743,0),IF($B$9="זכר",4,5)),1),0)</f>
        <v>0</v>
      </c>
      <c r="R1634">
        <f t="shared" si="628"/>
        <v>0</v>
      </c>
      <c r="S1634">
        <f t="shared" si="629"/>
        <v>0</v>
      </c>
      <c r="T1634">
        <f t="shared" si="642"/>
        <v>0</v>
      </c>
      <c r="U1634">
        <f t="shared" si="630"/>
        <v>0</v>
      </c>
      <c r="V1634">
        <f t="shared" si="631"/>
        <v>0</v>
      </c>
      <c r="W1634">
        <f t="shared" si="643"/>
        <v>0</v>
      </c>
      <c r="X1634">
        <f>IF($B$15,_xlfn.IFNA(INDEX(תמותה!$A$1:$E$121,MATCH(U1634,תמותה!$A$1:A$121,0),IF($B$11="זכר",2,4)),1),0)</f>
        <v>0</v>
      </c>
      <c r="Y1634">
        <f>IF($B$15,_xlfn.IFNA(INDEX('שיפור תמותה'!$A$1:$E$8743,MATCH(U1634&amp;V1634,'שיפור תמותה'!$C$1:$C$8743,0),IF($B$11="זכר",4,5)),1),0)</f>
        <v>0</v>
      </c>
      <c r="Z1634">
        <f>IF($B$15,_xlfn.IFNA(INDEX('שיפור תמותה'!$A$1:$E$8743,MATCH(U1634&amp;V1634-1,'שיפור תמותה'!$C$1:$C$8743,0),IF($B$11="זכר",4,5)),1),0)</f>
        <v>0</v>
      </c>
      <c r="AA1634">
        <f t="shared" si="632"/>
        <v>0</v>
      </c>
      <c r="AB1634">
        <f t="shared" si="644"/>
        <v>0</v>
      </c>
      <c r="AC1634">
        <f>IF($B$15,_xlfn.IFNA(INDEX(תמותה!$A$1:$E$121,MATCH(U1634,תמותה!$A$1:A$121,0),IF($B$11="זכר",3,5)),1),0)</f>
        <v>0</v>
      </c>
      <c r="AD1634">
        <f t="shared" si="633"/>
        <v>0</v>
      </c>
      <c r="AE1634">
        <f t="shared" si="634"/>
        <v>0</v>
      </c>
      <c r="AF1634">
        <f t="shared" si="645"/>
        <v>0</v>
      </c>
      <c r="AG1634">
        <f t="shared" si="646"/>
        <v>0</v>
      </c>
      <c r="AH1634">
        <f t="shared" si="647"/>
        <v>0</v>
      </c>
      <c r="AI1634">
        <f t="shared" si="648"/>
        <v>0</v>
      </c>
      <c r="AJ1634">
        <f t="shared" si="649"/>
        <v>0</v>
      </c>
    </row>
    <row r="1635" spans="5:36" x14ac:dyDescent="0.2">
      <c r="E1635">
        <f t="shared" si="635"/>
        <v>0</v>
      </c>
      <c r="F1635">
        <f t="shared" si="625"/>
        <v>0</v>
      </c>
      <c r="G1635">
        <f t="shared" si="626"/>
        <v>0</v>
      </c>
      <c r="H1635">
        <f t="shared" si="627"/>
        <v>0</v>
      </c>
      <c r="I1635">
        <f t="shared" si="636"/>
        <v>0</v>
      </c>
      <c r="J1635">
        <f t="shared" si="637"/>
        <v>0</v>
      </c>
      <c r="K1635">
        <f t="shared" si="638"/>
        <v>0</v>
      </c>
      <c r="L1635">
        <f t="shared" si="639"/>
        <v>0</v>
      </c>
      <c r="M1635">
        <f t="shared" si="640"/>
        <v>0</v>
      </c>
      <c r="N1635">
        <f t="shared" si="641"/>
        <v>0</v>
      </c>
      <c r="O1635">
        <f>IF($B$14,_xlfn.IFNA(INDEX(תמותה!$A$1:$E$121,MATCH(F1635,תמותה!$A$1:A$121,0),IF($B$9="זכר",2,4)),1),0)</f>
        <v>0</v>
      </c>
      <c r="P1635">
        <f>IF($B$14,_xlfn.IFNA(INDEX('שיפור תמותה'!$A$1:$E$8743,MATCH(F1635&amp;G1635,'שיפור תמותה'!$C$1:$C$8743,0),IF($B$9="זכר",4,5)),1),0)</f>
        <v>0</v>
      </c>
      <c r="Q1635">
        <f>IF($B$14,_xlfn.IFNA(INDEX('שיפור תמותה'!$A$1:$E$8743,MATCH(F1635&amp;G1635-1,'שיפור תמותה'!$C$1:$C$8743,0),IF($B$9="זכר",4,5)),1),0)</f>
        <v>0</v>
      </c>
      <c r="R1635">
        <f t="shared" si="628"/>
        <v>0</v>
      </c>
      <c r="S1635">
        <f t="shared" si="629"/>
        <v>0</v>
      </c>
      <c r="T1635">
        <f t="shared" si="642"/>
        <v>0</v>
      </c>
      <c r="U1635">
        <f t="shared" si="630"/>
        <v>0</v>
      </c>
      <c r="V1635">
        <f t="shared" si="631"/>
        <v>0</v>
      </c>
      <c r="W1635">
        <f t="shared" si="643"/>
        <v>0</v>
      </c>
      <c r="X1635">
        <f>IF($B$15,_xlfn.IFNA(INDEX(תמותה!$A$1:$E$121,MATCH(U1635,תמותה!$A$1:A$121,0),IF($B$11="זכר",2,4)),1),0)</f>
        <v>0</v>
      </c>
      <c r="Y1635">
        <f>IF($B$15,_xlfn.IFNA(INDEX('שיפור תמותה'!$A$1:$E$8743,MATCH(U1635&amp;V1635,'שיפור תמותה'!$C$1:$C$8743,0),IF($B$11="זכר",4,5)),1),0)</f>
        <v>0</v>
      </c>
      <c r="Z1635">
        <f>IF($B$15,_xlfn.IFNA(INDEX('שיפור תמותה'!$A$1:$E$8743,MATCH(U1635&amp;V1635-1,'שיפור תמותה'!$C$1:$C$8743,0),IF($B$11="זכר",4,5)),1),0)</f>
        <v>0</v>
      </c>
      <c r="AA1635">
        <f t="shared" si="632"/>
        <v>0</v>
      </c>
      <c r="AB1635">
        <f t="shared" si="644"/>
        <v>0</v>
      </c>
      <c r="AC1635">
        <f>IF($B$15,_xlfn.IFNA(INDEX(תמותה!$A$1:$E$121,MATCH(U1635,תמותה!$A$1:A$121,0),IF($B$11="זכר",3,5)),1),0)</f>
        <v>0</v>
      </c>
      <c r="AD1635">
        <f t="shared" si="633"/>
        <v>0</v>
      </c>
      <c r="AE1635">
        <f t="shared" si="634"/>
        <v>0</v>
      </c>
      <c r="AF1635">
        <f t="shared" si="645"/>
        <v>0</v>
      </c>
      <c r="AG1635">
        <f t="shared" si="646"/>
        <v>0</v>
      </c>
      <c r="AH1635">
        <f t="shared" si="647"/>
        <v>0</v>
      </c>
      <c r="AI1635">
        <f t="shared" si="648"/>
        <v>0</v>
      </c>
      <c r="AJ1635">
        <f t="shared" si="649"/>
        <v>0</v>
      </c>
    </row>
    <row r="1636" spans="5:36" x14ac:dyDescent="0.2">
      <c r="E1636">
        <f t="shared" si="635"/>
        <v>0</v>
      </c>
      <c r="F1636">
        <f t="shared" si="625"/>
        <v>0</v>
      </c>
      <c r="G1636">
        <f t="shared" si="626"/>
        <v>0</v>
      </c>
      <c r="H1636">
        <f t="shared" si="627"/>
        <v>0</v>
      </c>
      <c r="I1636">
        <f t="shared" si="636"/>
        <v>0</v>
      </c>
      <c r="J1636">
        <f t="shared" si="637"/>
        <v>0</v>
      </c>
      <c r="K1636">
        <f t="shared" si="638"/>
        <v>0</v>
      </c>
      <c r="L1636">
        <f t="shared" si="639"/>
        <v>0</v>
      </c>
      <c r="M1636">
        <f t="shared" si="640"/>
        <v>0</v>
      </c>
      <c r="N1636">
        <f t="shared" si="641"/>
        <v>0</v>
      </c>
      <c r="O1636">
        <f>IF($B$14,_xlfn.IFNA(INDEX(תמותה!$A$1:$E$121,MATCH(F1636,תמותה!$A$1:A$121,0),IF($B$9="זכר",2,4)),1),0)</f>
        <v>0</v>
      </c>
      <c r="P1636">
        <f>IF($B$14,_xlfn.IFNA(INDEX('שיפור תמותה'!$A$1:$E$8743,MATCH(F1636&amp;G1636,'שיפור תמותה'!$C$1:$C$8743,0),IF($B$9="זכר",4,5)),1),0)</f>
        <v>0</v>
      </c>
      <c r="Q1636">
        <f>IF($B$14,_xlfn.IFNA(INDEX('שיפור תמותה'!$A$1:$E$8743,MATCH(F1636&amp;G1636-1,'שיפור תמותה'!$C$1:$C$8743,0),IF($B$9="זכר",4,5)),1),0)</f>
        <v>0</v>
      </c>
      <c r="R1636">
        <f t="shared" si="628"/>
        <v>0</v>
      </c>
      <c r="S1636">
        <f t="shared" si="629"/>
        <v>0</v>
      </c>
      <c r="T1636">
        <f t="shared" si="642"/>
        <v>0</v>
      </c>
      <c r="U1636">
        <f t="shared" si="630"/>
        <v>0</v>
      </c>
      <c r="V1636">
        <f t="shared" si="631"/>
        <v>0</v>
      </c>
      <c r="W1636">
        <f t="shared" si="643"/>
        <v>0</v>
      </c>
      <c r="X1636">
        <f>IF($B$15,_xlfn.IFNA(INDEX(תמותה!$A$1:$E$121,MATCH(U1636,תמותה!$A$1:A$121,0),IF($B$11="זכר",2,4)),1),0)</f>
        <v>0</v>
      </c>
      <c r="Y1636">
        <f>IF($B$15,_xlfn.IFNA(INDEX('שיפור תמותה'!$A$1:$E$8743,MATCH(U1636&amp;V1636,'שיפור תמותה'!$C$1:$C$8743,0),IF($B$11="זכר",4,5)),1),0)</f>
        <v>0</v>
      </c>
      <c r="Z1636">
        <f>IF($B$15,_xlfn.IFNA(INDEX('שיפור תמותה'!$A$1:$E$8743,MATCH(U1636&amp;V1636-1,'שיפור תמותה'!$C$1:$C$8743,0),IF($B$11="זכר",4,5)),1),0)</f>
        <v>0</v>
      </c>
      <c r="AA1636">
        <f t="shared" si="632"/>
        <v>0</v>
      </c>
      <c r="AB1636">
        <f t="shared" si="644"/>
        <v>0</v>
      </c>
      <c r="AC1636">
        <f>IF($B$15,_xlfn.IFNA(INDEX(תמותה!$A$1:$E$121,MATCH(U1636,תמותה!$A$1:A$121,0),IF($B$11="זכר",3,5)),1),0)</f>
        <v>0</v>
      </c>
      <c r="AD1636">
        <f t="shared" si="633"/>
        <v>0</v>
      </c>
      <c r="AE1636">
        <f t="shared" si="634"/>
        <v>0</v>
      </c>
      <c r="AF1636">
        <f t="shared" si="645"/>
        <v>0</v>
      </c>
      <c r="AG1636">
        <f t="shared" si="646"/>
        <v>0</v>
      </c>
      <c r="AH1636">
        <f t="shared" si="647"/>
        <v>0</v>
      </c>
      <c r="AI1636">
        <f t="shared" si="648"/>
        <v>0</v>
      </c>
      <c r="AJ1636">
        <f t="shared" si="649"/>
        <v>0</v>
      </c>
    </row>
    <row r="1637" spans="5:36" x14ac:dyDescent="0.2">
      <c r="E1637">
        <f t="shared" si="635"/>
        <v>0</v>
      </c>
      <c r="F1637">
        <f t="shared" si="625"/>
        <v>0</v>
      </c>
      <c r="G1637">
        <f t="shared" si="626"/>
        <v>0</v>
      </c>
      <c r="H1637">
        <f t="shared" si="627"/>
        <v>0</v>
      </c>
      <c r="I1637">
        <f t="shared" si="636"/>
        <v>0</v>
      </c>
      <c r="J1637">
        <f t="shared" si="637"/>
        <v>0</v>
      </c>
      <c r="K1637">
        <f t="shared" si="638"/>
        <v>0</v>
      </c>
      <c r="L1637">
        <f t="shared" si="639"/>
        <v>0</v>
      </c>
      <c r="M1637">
        <f t="shared" si="640"/>
        <v>0</v>
      </c>
      <c r="N1637">
        <f t="shared" si="641"/>
        <v>0</v>
      </c>
      <c r="O1637">
        <f>IF($B$14,_xlfn.IFNA(INDEX(תמותה!$A$1:$E$121,MATCH(F1637,תמותה!$A$1:A$121,0),IF($B$9="זכר",2,4)),1),0)</f>
        <v>0</v>
      </c>
      <c r="P1637">
        <f>IF($B$14,_xlfn.IFNA(INDEX('שיפור תמותה'!$A$1:$E$8743,MATCH(F1637&amp;G1637,'שיפור תמותה'!$C$1:$C$8743,0),IF($B$9="זכר",4,5)),1),0)</f>
        <v>0</v>
      </c>
      <c r="Q1637">
        <f>IF($B$14,_xlfn.IFNA(INDEX('שיפור תמותה'!$A$1:$E$8743,MATCH(F1637&amp;G1637-1,'שיפור תמותה'!$C$1:$C$8743,0),IF($B$9="זכר",4,5)),1),0)</f>
        <v>0</v>
      </c>
      <c r="R1637">
        <f t="shared" si="628"/>
        <v>0</v>
      </c>
      <c r="S1637">
        <f t="shared" si="629"/>
        <v>0</v>
      </c>
      <c r="T1637">
        <f t="shared" si="642"/>
        <v>0</v>
      </c>
      <c r="U1637">
        <f t="shared" si="630"/>
        <v>0</v>
      </c>
      <c r="V1637">
        <f t="shared" si="631"/>
        <v>0</v>
      </c>
      <c r="W1637">
        <f t="shared" si="643"/>
        <v>0</v>
      </c>
      <c r="X1637">
        <f>IF($B$15,_xlfn.IFNA(INDEX(תמותה!$A$1:$E$121,MATCH(U1637,תמותה!$A$1:A$121,0),IF($B$11="זכר",2,4)),1),0)</f>
        <v>0</v>
      </c>
      <c r="Y1637">
        <f>IF($B$15,_xlfn.IFNA(INDEX('שיפור תמותה'!$A$1:$E$8743,MATCH(U1637&amp;V1637,'שיפור תמותה'!$C$1:$C$8743,0),IF($B$11="זכר",4,5)),1),0)</f>
        <v>0</v>
      </c>
      <c r="Z1637">
        <f>IF($B$15,_xlfn.IFNA(INDEX('שיפור תמותה'!$A$1:$E$8743,MATCH(U1637&amp;V1637-1,'שיפור תמותה'!$C$1:$C$8743,0),IF($B$11="זכר",4,5)),1),0)</f>
        <v>0</v>
      </c>
      <c r="AA1637">
        <f t="shared" si="632"/>
        <v>0</v>
      </c>
      <c r="AB1637">
        <f t="shared" si="644"/>
        <v>0</v>
      </c>
      <c r="AC1637">
        <f>IF($B$15,_xlfn.IFNA(INDEX(תמותה!$A$1:$E$121,MATCH(U1637,תמותה!$A$1:A$121,0),IF($B$11="זכר",3,5)),1),0)</f>
        <v>0</v>
      </c>
      <c r="AD1637">
        <f t="shared" si="633"/>
        <v>0</v>
      </c>
      <c r="AE1637">
        <f t="shared" si="634"/>
        <v>0</v>
      </c>
      <c r="AF1637">
        <f t="shared" si="645"/>
        <v>0</v>
      </c>
      <c r="AG1637">
        <f t="shared" si="646"/>
        <v>0</v>
      </c>
      <c r="AH1637">
        <f t="shared" si="647"/>
        <v>0</v>
      </c>
      <c r="AI1637">
        <f t="shared" si="648"/>
        <v>0</v>
      </c>
      <c r="AJ1637">
        <f t="shared" si="649"/>
        <v>0</v>
      </c>
    </row>
    <row r="1638" spans="5:36" x14ac:dyDescent="0.2">
      <c r="E1638">
        <f t="shared" si="635"/>
        <v>0</v>
      </c>
      <c r="F1638">
        <f t="shared" si="625"/>
        <v>0</v>
      </c>
      <c r="G1638">
        <f t="shared" si="626"/>
        <v>0</v>
      </c>
      <c r="H1638">
        <f t="shared" si="627"/>
        <v>0</v>
      </c>
      <c r="I1638">
        <f t="shared" si="636"/>
        <v>0</v>
      </c>
      <c r="J1638">
        <f t="shared" si="637"/>
        <v>0</v>
      </c>
      <c r="K1638">
        <f t="shared" si="638"/>
        <v>0</v>
      </c>
      <c r="L1638">
        <f t="shared" si="639"/>
        <v>0</v>
      </c>
      <c r="M1638">
        <f t="shared" si="640"/>
        <v>0</v>
      </c>
      <c r="N1638">
        <f t="shared" si="641"/>
        <v>0</v>
      </c>
      <c r="O1638">
        <f>IF($B$14,_xlfn.IFNA(INDEX(תמותה!$A$1:$E$121,MATCH(F1638,תמותה!$A$1:A$121,0),IF($B$9="זכר",2,4)),1),0)</f>
        <v>0</v>
      </c>
      <c r="P1638">
        <f>IF($B$14,_xlfn.IFNA(INDEX('שיפור תמותה'!$A$1:$E$8743,MATCH(F1638&amp;G1638,'שיפור תמותה'!$C$1:$C$8743,0),IF($B$9="זכר",4,5)),1),0)</f>
        <v>0</v>
      </c>
      <c r="Q1638">
        <f>IF($B$14,_xlfn.IFNA(INDEX('שיפור תמותה'!$A$1:$E$8743,MATCH(F1638&amp;G1638-1,'שיפור תמותה'!$C$1:$C$8743,0),IF($B$9="זכר",4,5)),1),0)</f>
        <v>0</v>
      </c>
      <c r="R1638">
        <f t="shared" si="628"/>
        <v>0</v>
      </c>
      <c r="S1638">
        <f t="shared" si="629"/>
        <v>0</v>
      </c>
      <c r="T1638">
        <f t="shared" si="642"/>
        <v>0</v>
      </c>
      <c r="U1638">
        <f t="shared" si="630"/>
        <v>0</v>
      </c>
      <c r="V1638">
        <f t="shared" si="631"/>
        <v>0</v>
      </c>
      <c r="W1638">
        <f t="shared" si="643"/>
        <v>0</v>
      </c>
      <c r="X1638">
        <f>IF($B$15,_xlfn.IFNA(INDEX(תמותה!$A$1:$E$121,MATCH(U1638,תמותה!$A$1:A$121,0),IF($B$11="זכר",2,4)),1),0)</f>
        <v>0</v>
      </c>
      <c r="Y1638">
        <f>IF($B$15,_xlfn.IFNA(INDEX('שיפור תמותה'!$A$1:$E$8743,MATCH(U1638&amp;V1638,'שיפור תמותה'!$C$1:$C$8743,0),IF($B$11="זכר",4,5)),1),0)</f>
        <v>0</v>
      </c>
      <c r="Z1638">
        <f>IF($B$15,_xlfn.IFNA(INDEX('שיפור תמותה'!$A$1:$E$8743,MATCH(U1638&amp;V1638-1,'שיפור תמותה'!$C$1:$C$8743,0),IF($B$11="זכר",4,5)),1),0)</f>
        <v>0</v>
      </c>
      <c r="AA1638">
        <f t="shared" si="632"/>
        <v>0</v>
      </c>
      <c r="AB1638">
        <f t="shared" si="644"/>
        <v>0</v>
      </c>
      <c r="AC1638">
        <f>IF($B$15,_xlfn.IFNA(INDEX(תמותה!$A$1:$E$121,MATCH(U1638,תמותה!$A$1:A$121,0),IF($B$11="זכר",3,5)),1),0)</f>
        <v>0</v>
      </c>
      <c r="AD1638">
        <f t="shared" si="633"/>
        <v>0</v>
      </c>
      <c r="AE1638">
        <f t="shared" si="634"/>
        <v>0</v>
      </c>
      <c r="AF1638">
        <f t="shared" si="645"/>
        <v>0</v>
      </c>
      <c r="AG1638">
        <f t="shared" si="646"/>
        <v>0</v>
      </c>
      <c r="AH1638">
        <f t="shared" si="647"/>
        <v>0</v>
      </c>
      <c r="AI1638">
        <f t="shared" si="648"/>
        <v>0</v>
      </c>
      <c r="AJ1638">
        <f t="shared" si="649"/>
        <v>0</v>
      </c>
    </row>
    <row r="1639" spans="5:36" x14ac:dyDescent="0.2">
      <c r="E1639">
        <f t="shared" si="635"/>
        <v>0</v>
      </c>
      <c r="F1639">
        <f t="shared" si="625"/>
        <v>0</v>
      </c>
      <c r="G1639">
        <f t="shared" si="626"/>
        <v>0</v>
      </c>
      <c r="H1639">
        <f t="shared" si="627"/>
        <v>0</v>
      </c>
      <c r="I1639">
        <f t="shared" si="636"/>
        <v>0</v>
      </c>
      <c r="J1639">
        <f t="shared" si="637"/>
        <v>0</v>
      </c>
      <c r="K1639">
        <f t="shared" si="638"/>
        <v>0</v>
      </c>
      <c r="L1639">
        <f t="shared" si="639"/>
        <v>0</v>
      </c>
      <c r="M1639">
        <f t="shared" si="640"/>
        <v>0</v>
      </c>
      <c r="N1639">
        <f t="shared" si="641"/>
        <v>0</v>
      </c>
      <c r="O1639">
        <f>IF($B$14,_xlfn.IFNA(INDEX(תמותה!$A$1:$E$121,MATCH(F1639,תמותה!$A$1:A$121,0),IF($B$9="זכר",2,4)),1),0)</f>
        <v>0</v>
      </c>
      <c r="P1639">
        <f>IF($B$14,_xlfn.IFNA(INDEX('שיפור תמותה'!$A$1:$E$8743,MATCH(F1639&amp;G1639,'שיפור תמותה'!$C$1:$C$8743,0),IF($B$9="זכר",4,5)),1),0)</f>
        <v>0</v>
      </c>
      <c r="Q1639">
        <f>IF($B$14,_xlfn.IFNA(INDEX('שיפור תמותה'!$A$1:$E$8743,MATCH(F1639&amp;G1639-1,'שיפור תמותה'!$C$1:$C$8743,0),IF($B$9="זכר",4,5)),1),0)</f>
        <v>0</v>
      </c>
      <c r="R1639">
        <f t="shared" si="628"/>
        <v>0</v>
      </c>
      <c r="S1639">
        <f t="shared" si="629"/>
        <v>0</v>
      </c>
      <c r="T1639">
        <f t="shared" si="642"/>
        <v>0</v>
      </c>
      <c r="U1639">
        <f t="shared" si="630"/>
        <v>0</v>
      </c>
      <c r="V1639">
        <f t="shared" si="631"/>
        <v>0</v>
      </c>
      <c r="W1639">
        <f t="shared" si="643"/>
        <v>0</v>
      </c>
      <c r="X1639">
        <f>IF($B$15,_xlfn.IFNA(INDEX(תמותה!$A$1:$E$121,MATCH(U1639,תמותה!$A$1:A$121,0),IF($B$11="זכר",2,4)),1),0)</f>
        <v>0</v>
      </c>
      <c r="Y1639">
        <f>IF($B$15,_xlfn.IFNA(INDEX('שיפור תמותה'!$A$1:$E$8743,MATCH(U1639&amp;V1639,'שיפור תמותה'!$C$1:$C$8743,0),IF($B$11="זכר",4,5)),1),0)</f>
        <v>0</v>
      </c>
      <c r="Z1639">
        <f>IF($B$15,_xlfn.IFNA(INDEX('שיפור תמותה'!$A$1:$E$8743,MATCH(U1639&amp;V1639-1,'שיפור תמותה'!$C$1:$C$8743,0),IF($B$11="זכר",4,5)),1),0)</f>
        <v>0</v>
      </c>
      <c r="AA1639">
        <f t="shared" si="632"/>
        <v>0</v>
      </c>
      <c r="AB1639">
        <f t="shared" si="644"/>
        <v>0</v>
      </c>
      <c r="AC1639">
        <f>IF($B$15,_xlfn.IFNA(INDEX(תמותה!$A$1:$E$121,MATCH(U1639,תמותה!$A$1:A$121,0),IF($B$11="זכר",3,5)),1),0)</f>
        <v>0</v>
      </c>
      <c r="AD1639">
        <f t="shared" si="633"/>
        <v>0</v>
      </c>
      <c r="AE1639">
        <f t="shared" si="634"/>
        <v>0</v>
      </c>
      <c r="AF1639">
        <f t="shared" si="645"/>
        <v>0</v>
      </c>
      <c r="AG1639">
        <f t="shared" si="646"/>
        <v>0</v>
      </c>
      <c r="AH1639">
        <f t="shared" si="647"/>
        <v>0</v>
      </c>
      <c r="AI1639">
        <f t="shared" si="648"/>
        <v>0</v>
      </c>
      <c r="AJ1639">
        <f t="shared" si="649"/>
        <v>0</v>
      </c>
    </row>
    <row r="1640" spans="5:36" x14ac:dyDescent="0.2">
      <c r="E1640">
        <f t="shared" si="635"/>
        <v>0</v>
      </c>
      <c r="F1640">
        <f t="shared" si="625"/>
        <v>0</v>
      </c>
      <c r="G1640">
        <f t="shared" si="626"/>
        <v>0</v>
      </c>
      <c r="H1640">
        <f t="shared" si="627"/>
        <v>0</v>
      </c>
      <c r="I1640">
        <f t="shared" si="636"/>
        <v>0</v>
      </c>
      <c r="J1640">
        <f t="shared" si="637"/>
        <v>0</v>
      </c>
      <c r="K1640">
        <f t="shared" si="638"/>
        <v>0</v>
      </c>
      <c r="L1640">
        <f t="shared" si="639"/>
        <v>0</v>
      </c>
      <c r="M1640">
        <f t="shared" si="640"/>
        <v>0</v>
      </c>
      <c r="N1640">
        <f t="shared" si="641"/>
        <v>0</v>
      </c>
      <c r="O1640">
        <f>IF($B$14,_xlfn.IFNA(INDEX(תמותה!$A$1:$E$121,MATCH(F1640,תמותה!$A$1:A$121,0),IF($B$9="זכר",2,4)),1),0)</f>
        <v>0</v>
      </c>
      <c r="P1640">
        <f>IF($B$14,_xlfn.IFNA(INDEX('שיפור תמותה'!$A$1:$E$8743,MATCH(F1640&amp;G1640,'שיפור תמותה'!$C$1:$C$8743,0),IF($B$9="זכר",4,5)),1),0)</f>
        <v>0</v>
      </c>
      <c r="Q1640">
        <f>IF($B$14,_xlfn.IFNA(INDEX('שיפור תמותה'!$A$1:$E$8743,MATCH(F1640&amp;G1640-1,'שיפור תמותה'!$C$1:$C$8743,0),IF($B$9="זכר",4,5)),1),0)</f>
        <v>0</v>
      </c>
      <c r="R1640">
        <f t="shared" si="628"/>
        <v>0</v>
      </c>
      <c r="S1640">
        <f t="shared" si="629"/>
        <v>0</v>
      </c>
      <c r="T1640">
        <f t="shared" si="642"/>
        <v>0</v>
      </c>
      <c r="U1640">
        <f t="shared" si="630"/>
        <v>0</v>
      </c>
      <c r="V1640">
        <f t="shared" si="631"/>
        <v>0</v>
      </c>
      <c r="W1640">
        <f t="shared" si="643"/>
        <v>0</v>
      </c>
      <c r="X1640">
        <f>IF($B$15,_xlfn.IFNA(INDEX(תמותה!$A$1:$E$121,MATCH(U1640,תמותה!$A$1:A$121,0),IF($B$11="זכר",2,4)),1),0)</f>
        <v>0</v>
      </c>
      <c r="Y1640">
        <f>IF($B$15,_xlfn.IFNA(INDEX('שיפור תמותה'!$A$1:$E$8743,MATCH(U1640&amp;V1640,'שיפור תמותה'!$C$1:$C$8743,0),IF($B$11="זכר",4,5)),1),0)</f>
        <v>0</v>
      </c>
      <c r="Z1640">
        <f>IF($B$15,_xlfn.IFNA(INDEX('שיפור תמותה'!$A$1:$E$8743,MATCH(U1640&amp;V1640-1,'שיפור תמותה'!$C$1:$C$8743,0),IF($B$11="זכר",4,5)),1),0)</f>
        <v>0</v>
      </c>
      <c r="AA1640">
        <f t="shared" si="632"/>
        <v>0</v>
      </c>
      <c r="AB1640">
        <f t="shared" si="644"/>
        <v>0</v>
      </c>
      <c r="AC1640">
        <f>IF($B$15,_xlfn.IFNA(INDEX(תמותה!$A$1:$E$121,MATCH(U1640,תמותה!$A$1:A$121,0),IF($B$11="זכר",3,5)),1),0)</f>
        <v>0</v>
      </c>
      <c r="AD1640">
        <f t="shared" si="633"/>
        <v>0</v>
      </c>
      <c r="AE1640">
        <f t="shared" si="634"/>
        <v>0</v>
      </c>
      <c r="AF1640">
        <f t="shared" si="645"/>
        <v>0</v>
      </c>
      <c r="AG1640">
        <f t="shared" si="646"/>
        <v>0</v>
      </c>
      <c r="AH1640">
        <f t="shared" si="647"/>
        <v>0</v>
      </c>
      <c r="AI1640">
        <f t="shared" si="648"/>
        <v>0</v>
      </c>
      <c r="AJ1640">
        <f t="shared" si="649"/>
        <v>0</v>
      </c>
    </row>
    <row r="1641" spans="5:36" x14ac:dyDescent="0.2">
      <c r="E1641">
        <f t="shared" si="635"/>
        <v>0</v>
      </c>
      <c r="F1641">
        <f t="shared" si="625"/>
        <v>0</v>
      </c>
      <c r="G1641">
        <f t="shared" si="626"/>
        <v>0</v>
      </c>
      <c r="H1641">
        <f t="shared" si="627"/>
        <v>0</v>
      </c>
      <c r="I1641">
        <f t="shared" si="636"/>
        <v>0</v>
      </c>
      <c r="J1641">
        <f t="shared" si="637"/>
        <v>0</v>
      </c>
      <c r="K1641">
        <f t="shared" si="638"/>
        <v>0</v>
      </c>
      <c r="L1641">
        <f t="shared" si="639"/>
        <v>0</v>
      </c>
      <c r="M1641">
        <f t="shared" si="640"/>
        <v>0</v>
      </c>
      <c r="N1641">
        <f t="shared" si="641"/>
        <v>0</v>
      </c>
      <c r="O1641">
        <f>IF($B$14,_xlfn.IFNA(INDEX(תמותה!$A$1:$E$121,MATCH(F1641,תמותה!$A$1:A$121,0),IF($B$9="זכר",2,4)),1),0)</f>
        <v>0</v>
      </c>
      <c r="P1641">
        <f>IF($B$14,_xlfn.IFNA(INDEX('שיפור תמותה'!$A$1:$E$8743,MATCH(F1641&amp;G1641,'שיפור תמותה'!$C$1:$C$8743,0),IF($B$9="זכר",4,5)),1),0)</f>
        <v>0</v>
      </c>
      <c r="Q1641">
        <f>IF($B$14,_xlfn.IFNA(INDEX('שיפור תמותה'!$A$1:$E$8743,MATCH(F1641&amp;G1641-1,'שיפור תמותה'!$C$1:$C$8743,0),IF($B$9="זכר",4,5)),1),0)</f>
        <v>0</v>
      </c>
      <c r="R1641">
        <f t="shared" si="628"/>
        <v>0</v>
      </c>
      <c r="S1641">
        <f t="shared" si="629"/>
        <v>0</v>
      </c>
      <c r="T1641">
        <f t="shared" si="642"/>
        <v>0</v>
      </c>
      <c r="U1641">
        <f t="shared" si="630"/>
        <v>0</v>
      </c>
      <c r="V1641">
        <f t="shared" si="631"/>
        <v>0</v>
      </c>
      <c r="W1641">
        <f t="shared" si="643"/>
        <v>0</v>
      </c>
      <c r="X1641">
        <f>IF($B$15,_xlfn.IFNA(INDEX(תמותה!$A$1:$E$121,MATCH(U1641,תמותה!$A$1:A$121,0),IF($B$11="זכר",2,4)),1),0)</f>
        <v>0</v>
      </c>
      <c r="Y1641">
        <f>IF($B$15,_xlfn.IFNA(INDEX('שיפור תמותה'!$A$1:$E$8743,MATCH(U1641&amp;V1641,'שיפור תמותה'!$C$1:$C$8743,0),IF($B$11="זכר",4,5)),1),0)</f>
        <v>0</v>
      </c>
      <c r="Z1641">
        <f>IF($B$15,_xlfn.IFNA(INDEX('שיפור תמותה'!$A$1:$E$8743,MATCH(U1641&amp;V1641-1,'שיפור תמותה'!$C$1:$C$8743,0),IF($B$11="זכר",4,5)),1),0)</f>
        <v>0</v>
      </c>
      <c r="AA1641">
        <f t="shared" si="632"/>
        <v>0</v>
      </c>
      <c r="AB1641">
        <f t="shared" si="644"/>
        <v>0</v>
      </c>
      <c r="AC1641">
        <f>IF($B$15,_xlfn.IFNA(INDEX(תמותה!$A$1:$E$121,MATCH(U1641,תמותה!$A$1:A$121,0),IF($B$11="זכר",3,5)),1),0)</f>
        <v>0</v>
      </c>
      <c r="AD1641">
        <f t="shared" si="633"/>
        <v>0</v>
      </c>
      <c r="AE1641">
        <f t="shared" si="634"/>
        <v>0</v>
      </c>
      <c r="AF1641">
        <f t="shared" si="645"/>
        <v>0</v>
      </c>
      <c r="AG1641">
        <f t="shared" si="646"/>
        <v>0</v>
      </c>
      <c r="AH1641">
        <f t="shared" si="647"/>
        <v>0</v>
      </c>
      <c r="AI1641">
        <f t="shared" si="648"/>
        <v>0</v>
      </c>
      <c r="AJ1641">
        <f t="shared" si="649"/>
        <v>0</v>
      </c>
    </row>
    <row r="1642" spans="5:36" x14ac:dyDescent="0.2">
      <c r="E1642">
        <f t="shared" si="635"/>
        <v>0</v>
      </c>
      <c r="F1642">
        <f t="shared" si="625"/>
        <v>0</v>
      </c>
      <c r="G1642">
        <f t="shared" si="626"/>
        <v>0</v>
      </c>
      <c r="H1642">
        <f t="shared" si="627"/>
        <v>0</v>
      </c>
      <c r="I1642">
        <f t="shared" si="636"/>
        <v>0</v>
      </c>
      <c r="J1642">
        <f t="shared" si="637"/>
        <v>0</v>
      </c>
      <c r="K1642">
        <f t="shared" si="638"/>
        <v>0</v>
      </c>
      <c r="L1642">
        <f t="shared" si="639"/>
        <v>0</v>
      </c>
      <c r="M1642">
        <f t="shared" si="640"/>
        <v>0</v>
      </c>
      <c r="N1642">
        <f t="shared" si="641"/>
        <v>0</v>
      </c>
      <c r="O1642">
        <f>IF($B$14,_xlfn.IFNA(INDEX(תמותה!$A$1:$E$121,MATCH(F1642,תמותה!$A$1:A$121,0),IF($B$9="זכר",2,4)),1),0)</f>
        <v>0</v>
      </c>
      <c r="P1642">
        <f>IF($B$14,_xlfn.IFNA(INDEX('שיפור תמותה'!$A$1:$E$8743,MATCH(F1642&amp;G1642,'שיפור תמותה'!$C$1:$C$8743,0),IF($B$9="זכר",4,5)),1),0)</f>
        <v>0</v>
      </c>
      <c r="Q1642">
        <f>IF($B$14,_xlfn.IFNA(INDEX('שיפור תמותה'!$A$1:$E$8743,MATCH(F1642&amp;G1642-1,'שיפור תמותה'!$C$1:$C$8743,0),IF($B$9="זכר",4,5)),1),0)</f>
        <v>0</v>
      </c>
      <c r="R1642">
        <f t="shared" si="628"/>
        <v>0</v>
      </c>
      <c r="S1642">
        <f t="shared" si="629"/>
        <v>0</v>
      </c>
      <c r="T1642">
        <f t="shared" si="642"/>
        <v>0</v>
      </c>
      <c r="U1642">
        <f t="shared" si="630"/>
        <v>0</v>
      </c>
      <c r="V1642">
        <f t="shared" si="631"/>
        <v>0</v>
      </c>
      <c r="W1642">
        <f t="shared" si="643"/>
        <v>0</v>
      </c>
      <c r="X1642">
        <f>IF($B$15,_xlfn.IFNA(INDEX(תמותה!$A$1:$E$121,MATCH(U1642,תמותה!$A$1:A$121,0),IF($B$11="זכר",2,4)),1),0)</f>
        <v>0</v>
      </c>
      <c r="Y1642">
        <f>IF($B$15,_xlfn.IFNA(INDEX('שיפור תמותה'!$A$1:$E$8743,MATCH(U1642&amp;V1642,'שיפור תמותה'!$C$1:$C$8743,0),IF($B$11="זכר",4,5)),1),0)</f>
        <v>0</v>
      </c>
      <c r="Z1642">
        <f>IF($B$15,_xlfn.IFNA(INDEX('שיפור תמותה'!$A$1:$E$8743,MATCH(U1642&amp;V1642-1,'שיפור תמותה'!$C$1:$C$8743,0),IF($B$11="זכר",4,5)),1),0)</f>
        <v>0</v>
      </c>
      <c r="AA1642">
        <f t="shared" si="632"/>
        <v>0</v>
      </c>
      <c r="AB1642">
        <f t="shared" si="644"/>
        <v>0</v>
      </c>
      <c r="AC1642">
        <f>IF($B$15,_xlfn.IFNA(INDEX(תמותה!$A$1:$E$121,MATCH(U1642,תמותה!$A$1:A$121,0),IF($B$11="זכר",3,5)),1),0)</f>
        <v>0</v>
      </c>
      <c r="AD1642">
        <f t="shared" si="633"/>
        <v>0</v>
      </c>
      <c r="AE1642">
        <f t="shared" si="634"/>
        <v>0</v>
      </c>
      <c r="AF1642">
        <f t="shared" si="645"/>
        <v>0</v>
      </c>
      <c r="AG1642">
        <f t="shared" si="646"/>
        <v>0</v>
      </c>
      <c r="AH1642">
        <f t="shared" si="647"/>
        <v>0</v>
      </c>
      <c r="AI1642">
        <f t="shared" si="648"/>
        <v>0</v>
      </c>
      <c r="AJ1642">
        <f t="shared" si="649"/>
        <v>0</v>
      </c>
    </row>
    <row r="1643" spans="5:36" x14ac:dyDescent="0.2">
      <c r="E1643">
        <f t="shared" si="635"/>
        <v>0</v>
      </c>
      <c r="F1643">
        <f t="shared" si="625"/>
        <v>0</v>
      </c>
      <c r="G1643">
        <f t="shared" si="626"/>
        <v>0</v>
      </c>
      <c r="H1643">
        <f t="shared" si="627"/>
        <v>0</v>
      </c>
      <c r="I1643">
        <f t="shared" si="636"/>
        <v>0</v>
      </c>
      <c r="J1643">
        <f t="shared" si="637"/>
        <v>0</v>
      </c>
      <c r="K1643">
        <f t="shared" si="638"/>
        <v>0</v>
      </c>
      <c r="L1643">
        <f t="shared" si="639"/>
        <v>0</v>
      </c>
      <c r="M1643">
        <f t="shared" si="640"/>
        <v>0</v>
      </c>
      <c r="N1643">
        <f t="shared" si="641"/>
        <v>0</v>
      </c>
      <c r="O1643">
        <f>IF($B$14,_xlfn.IFNA(INDEX(תמותה!$A$1:$E$121,MATCH(F1643,תמותה!$A$1:A$121,0),IF($B$9="זכר",2,4)),1),0)</f>
        <v>0</v>
      </c>
      <c r="P1643">
        <f>IF($B$14,_xlfn.IFNA(INDEX('שיפור תמותה'!$A$1:$E$8743,MATCH(F1643&amp;G1643,'שיפור תמותה'!$C$1:$C$8743,0),IF($B$9="זכר",4,5)),1),0)</f>
        <v>0</v>
      </c>
      <c r="Q1643">
        <f>IF($B$14,_xlfn.IFNA(INDEX('שיפור תמותה'!$A$1:$E$8743,MATCH(F1643&amp;G1643-1,'שיפור תמותה'!$C$1:$C$8743,0),IF($B$9="זכר",4,5)),1),0)</f>
        <v>0</v>
      </c>
      <c r="R1643">
        <f t="shared" si="628"/>
        <v>0</v>
      </c>
      <c r="S1643">
        <f t="shared" si="629"/>
        <v>0</v>
      </c>
      <c r="T1643">
        <f t="shared" si="642"/>
        <v>0</v>
      </c>
      <c r="U1643">
        <f t="shared" si="630"/>
        <v>0</v>
      </c>
      <c r="V1643">
        <f t="shared" si="631"/>
        <v>0</v>
      </c>
      <c r="W1643">
        <f t="shared" si="643"/>
        <v>0</v>
      </c>
      <c r="X1643">
        <f>IF($B$15,_xlfn.IFNA(INDEX(תמותה!$A$1:$E$121,MATCH(U1643,תמותה!$A$1:A$121,0),IF($B$11="זכר",2,4)),1),0)</f>
        <v>0</v>
      </c>
      <c r="Y1643">
        <f>IF($B$15,_xlfn.IFNA(INDEX('שיפור תמותה'!$A$1:$E$8743,MATCH(U1643&amp;V1643,'שיפור תמותה'!$C$1:$C$8743,0),IF($B$11="זכר",4,5)),1),0)</f>
        <v>0</v>
      </c>
      <c r="Z1643">
        <f>IF($B$15,_xlfn.IFNA(INDEX('שיפור תמותה'!$A$1:$E$8743,MATCH(U1643&amp;V1643-1,'שיפור תמותה'!$C$1:$C$8743,0),IF($B$11="זכר",4,5)),1),0)</f>
        <v>0</v>
      </c>
      <c r="AA1643">
        <f t="shared" si="632"/>
        <v>0</v>
      </c>
      <c r="AB1643">
        <f t="shared" si="644"/>
        <v>0</v>
      </c>
      <c r="AC1643">
        <f>IF($B$15,_xlfn.IFNA(INDEX(תמותה!$A$1:$E$121,MATCH(U1643,תמותה!$A$1:A$121,0),IF($B$11="זכר",3,5)),1),0)</f>
        <v>0</v>
      </c>
      <c r="AD1643">
        <f t="shared" si="633"/>
        <v>0</v>
      </c>
      <c r="AE1643">
        <f t="shared" si="634"/>
        <v>0</v>
      </c>
      <c r="AF1643">
        <f t="shared" si="645"/>
        <v>0</v>
      </c>
      <c r="AG1643">
        <f t="shared" si="646"/>
        <v>0</v>
      </c>
      <c r="AH1643">
        <f t="shared" si="647"/>
        <v>0</v>
      </c>
      <c r="AI1643">
        <f t="shared" si="648"/>
        <v>0</v>
      </c>
      <c r="AJ1643">
        <f t="shared" si="649"/>
        <v>0</v>
      </c>
    </row>
    <row r="1644" spans="5:36" x14ac:dyDescent="0.2">
      <c r="E1644">
        <f t="shared" si="635"/>
        <v>0</v>
      </c>
      <c r="F1644">
        <f t="shared" si="625"/>
        <v>0</v>
      </c>
      <c r="G1644">
        <f t="shared" si="626"/>
        <v>0</v>
      </c>
      <c r="H1644">
        <f t="shared" si="627"/>
        <v>0</v>
      </c>
      <c r="I1644">
        <f t="shared" si="636"/>
        <v>0</v>
      </c>
      <c r="J1644">
        <f t="shared" si="637"/>
        <v>0</v>
      </c>
      <c r="K1644">
        <f t="shared" si="638"/>
        <v>0</v>
      </c>
      <c r="L1644">
        <f t="shared" si="639"/>
        <v>0</v>
      </c>
      <c r="M1644">
        <f t="shared" si="640"/>
        <v>0</v>
      </c>
      <c r="N1644">
        <f t="shared" si="641"/>
        <v>0</v>
      </c>
      <c r="O1644">
        <f>IF($B$14,_xlfn.IFNA(INDEX(תמותה!$A$1:$E$121,MATCH(F1644,תמותה!$A$1:A$121,0),IF($B$9="זכר",2,4)),1),0)</f>
        <v>0</v>
      </c>
      <c r="P1644">
        <f>IF($B$14,_xlfn.IFNA(INDEX('שיפור תמותה'!$A$1:$E$8743,MATCH(F1644&amp;G1644,'שיפור תמותה'!$C$1:$C$8743,0),IF($B$9="זכר",4,5)),1),0)</f>
        <v>0</v>
      </c>
      <c r="Q1644">
        <f>IF($B$14,_xlfn.IFNA(INDEX('שיפור תמותה'!$A$1:$E$8743,MATCH(F1644&amp;G1644-1,'שיפור תמותה'!$C$1:$C$8743,0),IF($B$9="זכר",4,5)),1),0)</f>
        <v>0</v>
      </c>
      <c r="R1644">
        <f t="shared" si="628"/>
        <v>0</v>
      </c>
      <c r="S1644">
        <f t="shared" si="629"/>
        <v>0</v>
      </c>
      <c r="T1644">
        <f t="shared" si="642"/>
        <v>0</v>
      </c>
      <c r="U1644">
        <f t="shared" si="630"/>
        <v>0</v>
      </c>
      <c r="V1644">
        <f t="shared" si="631"/>
        <v>0</v>
      </c>
      <c r="W1644">
        <f t="shared" si="643"/>
        <v>0</v>
      </c>
      <c r="X1644">
        <f>IF($B$15,_xlfn.IFNA(INDEX(תמותה!$A$1:$E$121,MATCH(U1644,תמותה!$A$1:A$121,0),IF($B$11="זכר",2,4)),1),0)</f>
        <v>0</v>
      </c>
      <c r="Y1644">
        <f>IF($B$15,_xlfn.IFNA(INDEX('שיפור תמותה'!$A$1:$E$8743,MATCH(U1644&amp;V1644,'שיפור תמותה'!$C$1:$C$8743,0),IF($B$11="זכר",4,5)),1),0)</f>
        <v>0</v>
      </c>
      <c r="Z1644">
        <f>IF($B$15,_xlfn.IFNA(INDEX('שיפור תמותה'!$A$1:$E$8743,MATCH(U1644&amp;V1644-1,'שיפור תמותה'!$C$1:$C$8743,0),IF($B$11="זכר",4,5)),1),0)</f>
        <v>0</v>
      </c>
      <c r="AA1644">
        <f t="shared" si="632"/>
        <v>0</v>
      </c>
      <c r="AB1644">
        <f t="shared" si="644"/>
        <v>0</v>
      </c>
      <c r="AC1644">
        <f>IF($B$15,_xlfn.IFNA(INDEX(תמותה!$A$1:$E$121,MATCH(U1644,תמותה!$A$1:A$121,0),IF($B$11="זכר",3,5)),1),0)</f>
        <v>0</v>
      </c>
      <c r="AD1644">
        <f t="shared" si="633"/>
        <v>0</v>
      </c>
      <c r="AE1644">
        <f t="shared" si="634"/>
        <v>0</v>
      </c>
      <c r="AF1644">
        <f t="shared" si="645"/>
        <v>0</v>
      </c>
      <c r="AG1644">
        <f t="shared" si="646"/>
        <v>0</v>
      </c>
      <c r="AH1644">
        <f t="shared" si="647"/>
        <v>0</v>
      </c>
      <c r="AI1644">
        <f t="shared" si="648"/>
        <v>0</v>
      </c>
      <c r="AJ1644">
        <f t="shared" si="649"/>
        <v>0</v>
      </c>
    </row>
    <row r="1645" spans="5:36" x14ac:dyDescent="0.2">
      <c r="E1645">
        <f t="shared" si="635"/>
        <v>0</v>
      </c>
      <c r="F1645">
        <f t="shared" si="625"/>
        <v>0</v>
      </c>
      <c r="G1645">
        <f t="shared" si="626"/>
        <v>0</v>
      </c>
      <c r="H1645">
        <f t="shared" si="627"/>
        <v>0</v>
      </c>
      <c r="I1645">
        <f t="shared" si="636"/>
        <v>0</v>
      </c>
      <c r="J1645">
        <f t="shared" si="637"/>
        <v>0</v>
      </c>
      <c r="K1645">
        <f t="shared" si="638"/>
        <v>0</v>
      </c>
      <c r="L1645">
        <f t="shared" si="639"/>
        <v>0</v>
      </c>
      <c r="M1645">
        <f t="shared" si="640"/>
        <v>0</v>
      </c>
      <c r="N1645">
        <f t="shared" si="641"/>
        <v>0</v>
      </c>
      <c r="O1645">
        <f>IF($B$14,_xlfn.IFNA(INDEX(תמותה!$A$1:$E$121,MATCH(F1645,תמותה!$A$1:A$121,0),IF($B$9="זכר",2,4)),1),0)</f>
        <v>0</v>
      </c>
      <c r="P1645">
        <f>IF($B$14,_xlfn.IFNA(INDEX('שיפור תמותה'!$A$1:$E$8743,MATCH(F1645&amp;G1645,'שיפור תמותה'!$C$1:$C$8743,0),IF($B$9="זכר",4,5)),1),0)</f>
        <v>0</v>
      </c>
      <c r="Q1645">
        <f>IF($B$14,_xlfn.IFNA(INDEX('שיפור תמותה'!$A$1:$E$8743,MATCH(F1645&amp;G1645-1,'שיפור תמותה'!$C$1:$C$8743,0),IF($B$9="זכר",4,5)),1),0)</f>
        <v>0</v>
      </c>
      <c r="R1645">
        <f t="shared" si="628"/>
        <v>0</v>
      </c>
      <c r="S1645">
        <f t="shared" si="629"/>
        <v>0</v>
      </c>
      <c r="T1645">
        <f t="shared" si="642"/>
        <v>0</v>
      </c>
      <c r="U1645">
        <f t="shared" si="630"/>
        <v>0</v>
      </c>
      <c r="V1645">
        <f t="shared" si="631"/>
        <v>0</v>
      </c>
      <c r="W1645">
        <f t="shared" si="643"/>
        <v>0</v>
      </c>
      <c r="X1645">
        <f>IF($B$15,_xlfn.IFNA(INDEX(תמותה!$A$1:$E$121,MATCH(U1645,תמותה!$A$1:A$121,0),IF($B$11="זכר",2,4)),1),0)</f>
        <v>0</v>
      </c>
      <c r="Y1645">
        <f>IF($B$15,_xlfn.IFNA(INDEX('שיפור תמותה'!$A$1:$E$8743,MATCH(U1645&amp;V1645,'שיפור תמותה'!$C$1:$C$8743,0),IF($B$11="זכר",4,5)),1),0)</f>
        <v>0</v>
      </c>
      <c r="Z1645">
        <f>IF($B$15,_xlfn.IFNA(INDEX('שיפור תמותה'!$A$1:$E$8743,MATCH(U1645&amp;V1645-1,'שיפור תמותה'!$C$1:$C$8743,0),IF($B$11="זכר",4,5)),1),0)</f>
        <v>0</v>
      </c>
      <c r="AA1645">
        <f t="shared" si="632"/>
        <v>0</v>
      </c>
      <c r="AB1645">
        <f t="shared" si="644"/>
        <v>0</v>
      </c>
      <c r="AC1645">
        <f>IF($B$15,_xlfn.IFNA(INDEX(תמותה!$A$1:$E$121,MATCH(U1645,תמותה!$A$1:A$121,0),IF($B$11="זכר",3,5)),1),0)</f>
        <v>0</v>
      </c>
      <c r="AD1645">
        <f t="shared" si="633"/>
        <v>0</v>
      </c>
      <c r="AE1645">
        <f t="shared" si="634"/>
        <v>0</v>
      </c>
      <c r="AF1645">
        <f t="shared" si="645"/>
        <v>0</v>
      </c>
      <c r="AG1645">
        <f t="shared" si="646"/>
        <v>0</v>
      </c>
      <c r="AH1645">
        <f t="shared" si="647"/>
        <v>0</v>
      </c>
      <c r="AI1645">
        <f t="shared" si="648"/>
        <v>0</v>
      </c>
      <c r="AJ1645">
        <f t="shared" si="649"/>
        <v>0</v>
      </c>
    </row>
    <row r="1646" spans="5:36" x14ac:dyDescent="0.2">
      <c r="E1646">
        <f t="shared" si="635"/>
        <v>0</v>
      </c>
      <c r="F1646">
        <f t="shared" si="625"/>
        <v>0</v>
      </c>
      <c r="G1646">
        <f t="shared" si="626"/>
        <v>0</v>
      </c>
      <c r="H1646">
        <f t="shared" si="627"/>
        <v>0</v>
      </c>
      <c r="I1646">
        <f t="shared" si="636"/>
        <v>0</v>
      </c>
      <c r="J1646">
        <f t="shared" si="637"/>
        <v>0</v>
      </c>
      <c r="K1646">
        <f t="shared" si="638"/>
        <v>0</v>
      </c>
      <c r="L1646">
        <f t="shared" si="639"/>
        <v>0</v>
      </c>
      <c r="M1646">
        <f t="shared" si="640"/>
        <v>0</v>
      </c>
      <c r="N1646">
        <f t="shared" si="641"/>
        <v>0</v>
      </c>
      <c r="O1646">
        <f>IF($B$14,_xlfn.IFNA(INDEX(תמותה!$A$1:$E$121,MATCH(F1646,תמותה!$A$1:A$121,0),IF($B$9="זכר",2,4)),1),0)</f>
        <v>0</v>
      </c>
      <c r="P1646">
        <f>IF($B$14,_xlfn.IFNA(INDEX('שיפור תמותה'!$A$1:$E$8743,MATCH(F1646&amp;G1646,'שיפור תמותה'!$C$1:$C$8743,0),IF($B$9="זכר",4,5)),1),0)</f>
        <v>0</v>
      </c>
      <c r="Q1646">
        <f>IF($B$14,_xlfn.IFNA(INDEX('שיפור תמותה'!$A$1:$E$8743,MATCH(F1646&amp;G1646-1,'שיפור תמותה'!$C$1:$C$8743,0),IF($B$9="זכר",4,5)),1),0)</f>
        <v>0</v>
      </c>
      <c r="R1646">
        <f t="shared" si="628"/>
        <v>0</v>
      </c>
      <c r="S1646">
        <f t="shared" si="629"/>
        <v>0</v>
      </c>
      <c r="T1646">
        <f t="shared" si="642"/>
        <v>0</v>
      </c>
      <c r="U1646">
        <f t="shared" si="630"/>
        <v>0</v>
      </c>
      <c r="V1646">
        <f t="shared" si="631"/>
        <v>0</v>
      </c>
      <c r="W1646">
        <f t="shared" si="643"/>
        <v>0</v>
      </c>
      <c r="X1646">
        <f>IF($B$15,_xlfn.IFNA(INDEX(תמותה!$A$1:$E$121,MATCH(U1646,תמותה!$A$1:A$121,0),IF($B$11="זכר",2,4)),1),0)</f>
        <v>0</v>
      </c>
      <c r="Y1646">
        <f>IF($B$15,_xlfn.IFNA(INDEX('שיפור תמותה'!$A$1:$E$8743,MATCH(U1646&amp;V1646,'שיפור תמותה'!$C$1:$C$8743,0),IF($B$11="זכר",4,5)),1),0)</f>
        <v>0</v>
      </c>
      <c r="Z1646">
        <f>IF($B$15,_xlfn.IFNA(INDEX('שיפור תמותה'!$A$1:$E$8743,MATCH(U1646&amp;V1646-1,'שיפור תמותה'!$C$1:$C$8743,0),IF($B$11="זכר",4,5)),1),0)</f>
        <v>0</v>
      </c>
      <c r="AA1646">
        <f t="shared" si="632"/>
        <v>0</v>
      </c>
      <c r="AB1646">
        <f t="shared" si="644"/>
        <v>0</v>
      </c>
      <c r="AC1646">
        <f>IF($B$15,_xlfn.IFNA(INDEX(תמותה!$A$1:$E$121,MATCH(U1646,תמותה!$A$1:A$121,0),IF($B$11="זכר",3,5)),1),0)</f>
        <v>0</v>
      </c>
      <c r="AD1646">
        <f t="shared" si="633"/>
        <v>0</v>
      </c>
      <c r="AE1646">
        <f t="shared" si="634"/>
        <v>0</v>
      </c>
      <c r="AF1646">
        <f t="shared" si="645"/>
        <v>0</v>
      </c>
      <c r="AG1646">
        <f t="shared" si="646"/>
        <v>0</v>
      </c>
      <c r="AH1646">
        <f t="shared" si="647"/>
        <v>0</v>
      </c>
      <c r="AI1646">
        <f t="shared" si="648"/>
        <v>0</v>
      </c>
      <c r="AJ1646">
        <f t="shared" si="649"/>
        <v>0</v>
      </c>
    </row>
    <row r="1647" spans="5:36" x14ac:dyDescent="0.2">
      <c r="E1647">
        <f t="shared" si="635"/>
        <v>0</v>
      </c>
      <c r="F1647">
        <f t="shared" si="625"/>
        <v>0</v>
      </c>
      <c r="G1647">
        <f t="shared" si="626"/>
        <v>0</v>
      </c>
      <c r="H1647">
        <f t="shared" si="627"/>
        <v>0</v>
      </c>
      <c r="I1647">
        <f t="shared" si="636"/>
        <v>0</v>
      </c>
      <c r="J1647">
        <f t="shared" si="637"/>
        <v>0</v>
      </c>
      <c r="K1647">
        <f t="shared" si="638"/>
        <v>0</v>
      </c>
      <c r="L1647">
        <f t="shared" si="639"/>
        <v>0</v>
      </c>
      <c r="M1647">
        <f t="shared" si="640"/>
        <v>0</v>
      </c>
      <c r="N1647">
        <f t="shared" si="641"/>
        <v>0</v>
      </c>
      <c r="O1647">
        <f>IF($B$14,_xlfn.IFNA(INDEX(תמותה!$A$1:$E$121,MATCH(F1647,תמותה!$A$1:A$121,0),IF($B$9="זכר",2,4)),1),0)</f>
        <v>0</v>
      </c>
      <c r="P1647">
        <f>IF($B$14,_xlfn.IFNA(INDEX('שיפור תמותה'!$A$1:$E$8743,MATCH(F1647&amp;G1647,'שיפור תמותה'!$C$1:$C$8743,0),IF($B$9="זכר",4,5)),1),0)</f>
        <v>0</v>
      </c>
      <c r="Q1647">
        <f>IF($B$14,_xlfn.IFNA(INDEX('שיפור תמותה'!$A$1:$E$8743,MATCH(F1647&amp;G1647-1,'שיפור תמותה'!$C$1:$C$8743,0),IF($B$9="זכר",4,5)),1),0)</f>
        <v>0</v>
      </c>
      <c r="R1647">
        <f t="shared" si="628"/>
        <v>0</v>
      </c>
      <c r="S1647">
        <f t="shared" si="629"/>
        <v>0</v>
      </c>
      <c r="T1647">
        <f t="shared" si="642"/>
        <v>0</v>
      </c>
      <c r="U1647">
        <f t="shared" si="630"/>
        <v>0</v>
      </c>
      <c r="V1647">
        <f t="shared" si="631"/>
        <v>0</v>
      </c>
      <c r="W1647">
        <f t="shared" si="643"/>
        <v>0</v>
      </c>
      <c r="X1647">
        <f>IF($B$15,_xlfn.IFNA(INDEX(תמותה!$A$1:$E$121,MATCH(U1647,תמותה!$A$1:A$121,0),IF($B$11="זכר",2,4)),1),0)</f>
        <v>0</v>
      </c>
      <c r="Y1647">
        <f>IF($B$15,_xlfn.IFNA(INDEX('שיפור תמותה'!$A$1:$E$8743,MATCH(U1647&amp;V1647,'שיפור תמותה'!$C$1:$C$8743,0),IF($B$11="זכר",4,5)),1),0)</f>
        <v>0</v>
      </c>
      <c r="Z1647">
        <f>IF($B$15,_xlfn.IFNA(INDEX('שיפור תמותה'!$A$1:$E$8743,MATCH(U1647&amp;V1647-1,'שיפור תמותה'!$C$1:$C$8743,0),IF($B$11="זכר",4,5)),1),0)</f>
        <v>0</v>
      </c>
      <c r="AA1647">
        <f t="shared" si="632"/>
        <v>0</v>
      </c>
      <c r="AB1647">
        <f t="shared" si="644"/>
        <v>0</v>
      </c>
      <c r="AC1647">
        <f>IF($B$15,_xlfn.IFNA(INDEX(תמותה!$A$1:$E$121,MATCH(U1647,תמותה!$A$1:A$121,0),IF($B$11="זכר",3,5)),1),0)</f>
        <v>0</v>
      </c>
      <c r="AD1647">
        <f t="shared" si="633"/>
        <v>0</v>
      </c>
      <c r="AE1647">
        <f t="shared" si="634"/>
        <v>0</v>
      </c>
      <c r="AF1647">
        <f t="shared" si="645"/>
        <v>0</v>
      </c>
      <c r="AG1647">
        <f t="shared" si="646"/>
        <v>0</v>
      </c>
      <c r="AH1647">
        <f t="shared" si="647"/>
        <v>0</v>
      </c>
      <c r="AI1647">
        <f t="shared" si="648"/>
        <v>0</v>
      </c>
      <c r="AJ1647">
        <f t="shared" si="649"/>
        <v>0</v>
      </c>
    </row>
    <row r="1648" spans="5:36" x14ac:dyDescent="0.2">
      <c r="E1648">
        <f t="shared" si="635"/>
        <v>0</v>
      </c>
      <c r="F1648">
        <f t="shared" si="625"/>
        <v>0</v>
      </c>
      <c r="G1648">
        <f t="shared" si="626"/>
        <v>0</v>
      </c>
      <c r="H1648">
        <f t="shared" si="627"/>
        <v>0</v>
      </c>
      <c r="I1648">
        <f t="shared" si="636"/>
        <v>0</v>
      </c>
      <c r="J1648">
        <f t="shared" si="637"/>
        <v>0</v>
      </c>
      <c r="K1648">
        <f t="shared" si="638"/>
        <v>0</v>
      </c>
      <c r="L1648">
        <f t="shared" si="639"/>
        <v>0</v>
      </c>
      <c r="M1648">
        <f t="shared" si="640"/>
        <v>0</v>
      </c>
      <c r="N1648">
        <f t="shared" si="641"/>
        <v>0</v>
      </c>
      <c r="O1648">
        <f>IF($B$14,_xlfn.IFNA(INDEX(תמותה!$A$1:$E$121,MATCH(F1648,תמותה!$A$1:A$121,0),IF($B$9="זכר",2,4)),1),0)</f>
        <v>0</v>
      </c>
      <c r="P1648">
        <f>IF($B$14,_xlfn.IFNA(INDEX('שיפור תמותה'!$A$1:$E$8743,MATCH(F1648&amp;G1648,'שיפור תמותה'!$C$1:$C$8743,0),IF($B$9="זכר",4,5)),1),0)</f>
        <v>0</v>
      </c>
      <c r="Q1648">
        <f>IF($B$14,_xlfn.IFNA(INDEX('שיפור תמותה'!$A$1:$E$8743,MATCH(F1648&amp;G1648-1,'שיפור תמותה'!$C$1:$C$8743,0),IF($B$9="זכר",4,5)),1),0)</f>
        <v>0</v>
      </c>
      <c r="R1648">
        <f t="shared" si="628"/>
        <v>0</v>
      </c>
      <c r="S1648">
        <f t="shared" si="629"/>
        <v>0</v>
      </c>
      <c r="T1648">
        <f t="shared" si="642"/>
        <v>0</v>
      </c>
      <c r="U1648">
        <f t="shared" si="630"/>
        <v>0</v>
      </c>
      <c r="V1648">
        <f t="shared" si="631"/>
        <v>0</v>
      </c>
      <c r="W1648">
        <f t="shared" si="643"/>
        <v>0</v>
      </c>
      <c r="X1648">
        <f>IF($B$15,_xlfn.IFNA(INDEX(תמותה!$A$1:$E$121,MATCH(U1648,תמותה!$A$1:A$121,0),IF($B$11="זכר",2,4)),1),0)</f>
        <v>0</v>
      </c>
      <c r="Y1648">
        <f>IF($B$15,_xlfn.IFNA(INDEX('שיפור תמותה'!$A$1:$E$8743,MATCH(U1648&amp;V1648,'שיפור תמותה'!$C$1:$C$8743,0),IF($B$11="זכר",4,5)),1),0)</f>
        <v>0</v>
      </c>
      <c r="Z1648">
        <f>IF($B$15,_xlfn.IFNA(INDEX('שיפור תמותה'!$A$1:$E$8743,MATCH(U1648&amp;V1648-1,'שיפור תמותה'!$C$1:$C$8743,0),IF($B$11="זכר",4,5)),1),0)</f>
        <v>0</v>
      </c>
      <c r="AA1648">
        <f t="shared" si="632"/>
        <v>0</v>
      </c>
      <c r="AB1648">
        <f t="shared" si="644"/>
        <v>0</v>
      </c>
      <c r="AC1648">
        <f>IF($B$15,_xlfn.IFNA(INDEX(תמותה!$A$1:$E$121,MATCH(U1648,תמותה!$A$1:A$121,0),IF($B$11="זכר",3,5)),1),0)</f>
        <v>0</v>
      </c>
      <c r="AD1648">
        <f t="shared" si="633"/>
        <v>0</v>
      </c>
      <c r="AE1648">
        <f t="shared" si="634"/>
        <v>0</v>
      </c>
      <c r="AF1648">
        <f t="shared" si="645"/>
        <v>0</v>
      </c>
      <c r="AG1648">
        <f t="shared" si="646"/>
        <v>0</v>
      </c>
      <c r="AH1648">
        <f t="shared" si="647"/>
        <v>0</v>
      </c>
      <c r="AI1648">
        <f t="shared" si="648"/>
        <v>0</v>
      </c>
      <c r="AJ1648">
        <f t="shared" si="649"/>
        <v>0</v>
      </c>
    </row>
    <row r="1649" spans="5:36" x14ac:dyDescent="0.2">
      <c r="E1649">
        <f t="shared" si="635"/>
        <v>0</v>
      </c>
      <c r="F1649">
        <f t="shared" si="625"/>
        <v>0</v>
      </c>
      <c r="G1649">
        <f t="shared" si="626"/>
        <v>0</v>
      </c>
      <c r="H1649">
        <f t="shared" si="627"/>
        <v>0</v>
      </c>
      <c r="I1649">
        <f t="shared" si="636"/>
        <v>0</v>
      </c>
      <c r="J1649">
        <f t="shared" si="637"/>
        <v>0</v>
      </c>
      <c r="K1649">
        <f t="shared" si="638"/>
        <v>0</v>
      </c>
      <c r="L1649">
        <f t="shared" si="639"/>
        <v>0</v>
      </c>
      <c r="M1649">
        <f t="shared" si="640"/>
        <v>0</v>
      </c>
      <c r="N1649">
        <f t="shared" si="641"/>
        <v>0</v>
      </c>
      <c r="O1649">
        <f>IF($B$14,_xlfn.IFNA(INDEX(תמותה!$A$1:$E$121,MATCH(F1649,תמותה!$A$1:A$121,0),IF($B$9="זכר",2,4)),1),0)</f>
        <v>0</v>
      </c>
      <c r="P1649">
        <f>IF($B$14,_xlfn.IFNA(INDEX('שיפור תמותה'!$A$1:$E$8743,MATCH(F1649&amp;G1649,'שיפור תמותה'!$C$1:$C$8743,0),IF($B$9="זכר",4,5)),1),0)</f>
        <v>0</v>
      </c>
      <c r="Q1649">
        <f>IF($B$14,_xlfn.IFNA(INDEX('שיפור תמותה'!$A$1:$E$8743,MATCH(F1649&amp;G1649-1,'שיפור תמותה'!$C$1:$C$8743,0),IF($B$9="זכר",4,5)),1),0)</f>
        <v>0</v>
      </c>
      <c r="R1649">
        <f t="shared" si="628"/>
        <v>0</v>
      </c>
      <c r="S1649">
        <f t="shared" si="629"/>
        <v>0</v>
      </c>
      <c r="T1649">
        <f t="shared" si="642"/>
        <v>0</v>
      </c>
      <c r="U1649">
        <f t="shared" si="630"/>
        <v>0</v>
      </c>
      <c r="V1649">
        <f t="shared" si="631"/>
        <v>0</v>
      </c>
      <c r="W1649">
        <f t="shared" si="643"/>
        <v>0</v>
      </c>
      <c r="X1649">
        <f>IF($B$15,_xlfn.IFNA(INDEX(תמותה!$A$1:$E$121,MATCH(U1649,תמותה!$A$1:A$121,0),IF($B$11="זכר",2,4)),1),0)</f>
        <v>0</v>
      </c>
      <c r="Y1649">
        <f>IF($B$15,_xlfn.IFNA(INDEX('שיפור תמותה'!$A$1:$E$8743,MATCH(U1649&amp;V1649,'שיפור תמותה'!$C$1:$C$8743,0),IF($B$11="זכר",4,5)),1),0)</f>
        <v>0</v>
      </c>
      <c r="Z1649">
        <f>IF($B$15,_xlfn.IFNA(INDEX('שיפור תמותה'!$A$1:$E$8743,MATCH(U1649&amp;V1649-1,'שיפור תמותה'!$C$1:$C$8743,0),IF($B$11="זכר",4,5)),1),0)</f>
        <v>0</v>
      </c>
      <c r="AA1649">
        <f t="shared" si="632"/>
        <v>0</v>
      </c>
      <c r="AB1649">
        <f t="shared" si="644"/>
        <v>0</v>
      </c>
      <c r="AC1649">
        <f>IF($B$15,_xlfn.IFNA(INDEX(תמותה!$A$1:$E$121,MATCH(U1649,תמותה!$A$1:A$121,0),IF($B$11="זכר",3,5)),1),0)</f>
        <v>0</v>
      </c>
      <c r="AD1649">
        <f t="shared" si="633"/>
        <v>0</v>
      </c>
      <c r="AE1649">
        <f t="shared" si="634"/>
        <v>0</v>
      </c>
      <c r="AF1649">
        <f t="shared" si="645"/>
        <v>0</v>
      </c>
      <c r="AG1649">
        <f t="shared" si="646"/>
        <v>0</v>
      </c>
      <c r="AH1649">
        <f t="shared" si="647"/>
        <v>0</v>
      </c>
      <c r="AI1649">
        <f t="shared" si="648"/>
        <v>0</v>
      </c>
      <c r="AJ1649">
        <f t="shared" si="649"/>
        <v>0</v>
      </c>
    </row>
    <row r="1650" spans="5:36" x14ac:dyDescent="0.2">
      <c r="E1650">
        <f t="shared" si="635"/>
        <v>0</v>
      </c>
      <c r="F1650">
        <f t="shared" si="625"/>
        <v>0</v>
      </c>
      <c r="G1650">
        <f t="shared" si="626"/>
        <v>0</v>
      </c>
      <c r="H1650">
        <f t="shared" si="627"/>
        <v>0</v>
      </c>
      <c r="I1650">
        <f t="shared" si="636"/>
        <v>0</v>
      </c>
      <c r="J1650">
        <f t="shared" si="637"/>
        <v>0</v>
      </c>
      <c r="K1650">
        <f t="shared" si="638"/>
        <v>0</v>
      </c>
      <c r="L1650">
        <f t="shared" si="639"/>
        <v>0</v>
      </c>
      <c r="M1650">
        <f t="shared" si="640"/>
        <v>0</v>
      </c>
      <c r="N1650">
        <f t="shared" si="641"/>
        <v>0</v>
      </c>
      <c r="O1650">
        <f>IF($B$14,_xlfn.IFNA(INDEX(תמותה!$A$1:$E$121,MATCH(F1650,תמותה!$A$1:A$121,0),IF($B$9="זכר",2,4)),1),0)</f>
        <v>0</v>
      </c>
      <c r="P1650">
        <f>IF($B$14,_xlfn.IFNA(INDEX('שיפור תמותה'!$A$1:$E$8743,MATCH(F1650&amp;G1650,'שיפור תמותה'!$C$1:$C$8743,0),IF($B$9="זכר",4,5)),1),0)</f>
        <v>0</v>
      </c>
      <c r="Q1650">
        <f>IF($B$14,_xlfn.IFNA(INDEX('שיפור תמותה'!$A$1:$E$8743,MATCH(F1650&amp;G1650-1,'שיפור תמותה'!$C$1:$C$8743,0),IF($B$9="זכר",4,5)),1),0)</f>
        <v>0</v>
      </c>
      <c r="R1650">
        <f t="shared" si="628"/>
        <v>0</v>
      </c>
      <c r="S1650">
        <f t="shared" si="629"/>
        <v>0</v>
      </c>
      <c r="T1650">
        <f t="shared" si="642"/>
        <v>0</v>
      </c>
      <c r="U1650">
        <f t="shared" si="630"/>
        <v>0</v>
      </c>
      <c r="V1650">
        <f t="shared" si="631"/>
        <v>0</v>
      </c>
      <c r="W1650">
        <f t="shared" si="643"/>
        <v>0</v>
      </c>
      <c r="X1650">
        <f>IF($B$15,_xlfn.IFNA(INDEX(תמותה!$A$1:$E$121,MATCH(U1650,תמותה!$A$1:A$121,0),IF($B$11="זכר",2,4)),1),0)</f>
        <v>0</v>
      </c>
      <c r="Y1650">
        <f>IF($B$15,_xlfn.IFNA(INDEX('שיפור תמותה'!$A$1:$E$8743,MATCH(U1650&amp;V1650,'שיפור תמותה'!$C$1:$C$8743,0),IF($B$11="זכר",4,5)),1),0)</f>
        <v>0</v>
      </c>
      <c r="Z1650">
        <f>IF($B$15,_xlfn.IFNA(INDEX('שיפור תמותה'!$A$1:$E$8743,MATCH(U1650&amp;V1650-1,'שיפור תמותה'!$C$1:$C$8743,0),IF($B$11="זכר",4,5)),1),0)</f>
        <v>0</v>
      </c>
      <c r="AA1650">
        <f t="shared" si="632"/>
        <v>0</v>
      </c>
      <c r="AB1650">
        <f t="shared" si="644"/>
        <v>0</v>
      </c>
      <c r="AC1650">
        <f>IF($B$15,_xlfn.IFNA(INDEX(תמותה!$A$1:$E$121,MATCH(U1650,תמותה!$A$1:A$121,0),IF($B$11="זכר",3,5)),1),0)</f>
        <v>0</v>
      </c>
      <c r="AD1650">
        <f t="shared" si="633"/>
        <v>0</v>
      </c>
      <c r="AE1650">
        <f t="shared" si="634"/>
        <v>0</v>
      </c>
      <c r="AF1650">
        <f t="shared" si="645"/>
        <v>0</v>
      </c>
      <c r="AG1650">
        <f t="shared" si="646"/>
        <v>0</v>
      </c>
      <c r="AH1650">
        <f t="shared" si="647"/>
        <v>0</v>
      </c>
      <c r="AI1650">
        <f t="shared" si="648"/>
        <v>0</v>
      </c>
      <c r="AJ1650">
        <f t="shared" si="649"/>
        <v>0</v>
      </c>
    </row>
    <row r="1651" spans="5:36" x14ac:dyDescent="0.2">
      <c r="E1651">
        <f t="shared" si="635"/>
        <v>0</v>
      </c>
      <c r="F1651">
        <f t="shared" si="625"/>
        <v>0</v>
      </c>
      <c r="G1651">
        <f t="shared" si="626"/>
        <v>0</v>
      </c>
      <c r="H1651">
        <f t="shared" si="627"/>
        <v>0</v>
      </c>
      <c r="I1651">
        <f t="shared" si="636"/>
        <v>0</v>
      </c>
      <c r="J1651">
        <f t="shared" si="637"/>
        <v>0</v>
      </c>
      <c r="K1651">
        <f t="shared" si="638"/>
        <v>0</v>
      </c>
      <c r="L1651">
        <f t="shared" si="639"/>
        <v>0</v>
      </c>
      <c r="M1651">
        <f t="shared" si="640"/>
        <v>0</v>
      </c>
      <c r="N1651">
        <f t="shared" si="641"/>
        <v>0</v>
      </c>
      <c r="O1651">
        <f>IF($B$14,_xlfn.IFNA(INDEX(תמותה!$A$1:$E$121,MATCH(F1651,תמותה!$A$1:A$121,0),IF($B$9="זכר",2,4)),1),0)</f>
        <v>0</v>
      </c>
      <c r="P1651">
        <f>IF($B$14,_xlfn.IFNA(INDEX('שיפור תמותה'!$A$1:$E$8743,MATCH(F1651&amp;G1651,'שיפור תמותה'!$C$1:$C$8743,0),IF($B$9="זכר",4,5)),1),0)</f>
        <v>0</v>
      </c>
      <c r="Q1651">
        <f>IF($B$14,_xlfn.IFNA(INDEX('שיפור תמותה'!$A$1:$E$8743,MATCH(F1651&amp;G1651-1,'שיפור תמותה'!$C$1:$C$8743,0),IF($B$9="זכר",4,5)),1),0)</f>
        <v>0</v>
      </c>
      <c r="R1651">
        <f t="shared" si="628"/>
        <v>0</v>
      </c>
      <c r="S1651">
        <f t="shared" si="629"/>
        <v>0</v>
      </c>
      <c r="T1651">
        <f t="shared" si="642"/>
        <v>0</v>
      </c>
      <c r="U1651">
        <f t="shared" si="630"/>
        <v>0</v>
      </c>
      <c r="V1651">
        <f t="shared" si="631"/>
        <v>0</v>
      </c>
      <c r="W1651">
        <f t="shared" si="643"/>
        <v>0</v>
      </c>
      <c r="X1651">
        <f>IF($B$15,_xlfn.IFNA(INDEX(תמותה!$A$1:$E$121,MATCH(U1651,תמותה!$A$1:A$121,0),IF($B$11="זכר",2,4)),1),0)</f>
        <v>0</v>
      </c>
      <c r="Y1651">
        <f>IF($B$15,_xlfn.IFNA(INDEX('שיפור תמותה'!$A$1:$E$8743,MATCH(U1651&amp;V1651,'שיפור תמותה'!$C$1:$C$8743,0),IF($B$11="זכר",4,5)),1),0)</f>
        <v>0</v>
      </c>
      <c r="Z1651">
        <f>IF($B$15,_xlfn.IFNA(INDEX('שיפור תמותה'!$A$1:$E$8743,MATCH(U1651&amp;V1651-1,'שיפור תמותה'!$C$1:$C$8743,0),IF($B$11="זכר",4,5)),1),0)</f>
        <v>0</v>
      </c>
      <c r="AA1651">
        <f t="shared" si="632"/>
        <v>0</v>
      </c>
      <c r="AB1651">
        <f t="shared" si="644"/>
        <v>0</v>
      </c>
      <c r="AC1651">
        <f>IF($B$15,_xlfn.IFNA(INDEX(תמותה!$A$1:$E$121,MATCH(U1651,תמותה!$A$1:A$121,0),IF($B$11="זכר",3,5)),1),0)</f>
        <v>0</v>
      </c>
      <c r="AD1651">
        <f t="shared" si="633"/>
        <v>0</v>
      </c>
      <c r="AE1651">
        <f t="shared" si="634"/>
        <v>0</v>
      </c>
      <c r="AF1651">
        <f t="shared" si="645"/>
        <v>0</v>
      </c>
      <c r="AG1651">
        <f t="shared" si="646"/>
        <v>0</v>
      </c>
      <c r="AH1651">
        <f t="shared" si="647"/>
        <v>0</v>
      </c>
      <c r="AI1651">
        <f t="shared" si="648"/>
        <v>0</v>
      </c>
      <c r="AJ1651">
        <f t="shared" si="649"/>
        <v>0</v>
      </c>
    </row>
    <row r="1652" spans="5:36" x14ac:dyDescent="0.2">
      <c r="E1652">
        <f t="shared" si="635"/>
        <v>0</v>
      </c>
      <c r="F1652">
        <f t="shared" si="625"/>
        <v>0</v>
      </c>
      <c r="G1652">
        <f t="shared" si="626"/>
        <v>0</v>
      </c>
      <c r="H1652">
        <f t="shared" si="627"/>
        <v>0</v>
      </c>
      <c r="I1652">
        <f t="shared" si="636"/>
        <v>0</v>
      </c>
      <c r="J1652">
        <f t="shared" si="637"/>
        <v>0</v>
      </c>
      <c r="K1652">
        <f t="shared" si="638"/>
        <v>0</v>
      </c>
      <c r="L1652">
        <f t="shared" si="639"/>
        <v>0</v>
      </c>
      <c r="M1652">
        <f t="shared" si="640"/>
        <v>0</v>
      </c>
      <c r="N1652">
        <f t="shared" si="641"/>
        <v>0</v>
      </c>
      <c r="O1652">
        <f>IF($B$14,_xlfn.IFNA(INDEX(תמותה!$A$1:$E$121,MATCH(F1652,תמותה!$A$1:A$121,0),IF($B$9="זכר",2,4)),1),0)</f>
        <v>0</v>
      </c>
      <c r="P1652">
        <f>IF($B$14,_xlfn.IFNA(INDEX('שיפור תמותה'!$A$1:$E$8743,MATCH(F1652&amp;G1652,'שיפור תמותה'!$C$1:$C$8743,0),IF($B$9="זכר",4,5)),1),0)</f>
        <v>0</v>
      </c>
      <c r="Q1652">
        <f>IF($B$14,_xlfn.IFNA(INDEX('שיפור תמותה'!$A$1:$E$8743,MATCH(F1652&amp;G1652-1,'שיפור תמותה'!$C$1:$C$8743,0),IF($B$9="זכר",4,5)),1),0)</f>
        <v>0</v>
      </c>
      <c r="R1652">
        <f t="shared" si="628"/>
        <v>0</v>
      </c>
      <c r="S1652">
        <f t="shared" si="629"/>
        <v>0</v>
      </c>
      <c r="T1652">
        <f t="shared" si="642"/>
        <v>0</v>
      </c>
      <c r="U1652">
        <f t="shared" si="630"/>
        <v>0</v>
      </c>
      <c r="V1652">
        <f t="shared" si="631"/>
        <v>0</v>
      </c>
      <c r="W1652">
        <f t="shared" si="643"/>
        <v>0</v>
      </c>
      <c r="X1652">
        <f>IF($B$15,_xlfn.IFNA(INDEX(תמותה!$A$1:$E$121,MATCH(U1652,תמותה!$A$1:A$121,0),IF($B$11="זכר",2,4)),1),0)</f>
        <v>0</v>
      </c>
      <c r="Y1652">
        <f>IF($B$15,_xlfn.IFNA(INDEX('שיפור תמותה'!$A$1:$E$8743,MATCH(U1652&amp;V1652,'שיפור תמותה'!$C$1:$C$8743,0),IF($B$11="זכר",4,5)),1),0)</f>
        <v>0</v>
      </c>
      <c r="Z1652">
        <f>IF($B$15,_xlfn.IFNA(INDEX('שיפור תמותה'!$A$1:$E$8743,MATCH(U1652&amp;V1652-1,'שיפור תמותה'!$C$1:$C$8743,0),IF($B$11="זכר",4,5)),1),0)</f>
        <v>0</v>
      </c>
      <c r="AA1652">
        <f t="shared" si="632"/>
        <v>0</v>
      </c>
      <c r="AB1652">
        <f t="shared" si="644"/>
        <v>0</v>
      </c>
      <c r="AC1652">
        <f>IF($B$15,_xlfn.IFNA(INDEX(תמותה!$A$1:$E$121,MATCH(U1652,תמותה!$A$1:A$121,0),IF($B$11="זכר",3,5)),1),0)</f>
        <v>0</v>
      </c>
      <c r="AD1652">
        <f t="shared" si="633"/>
        <v>0</v>
      </c>
      <c r="AE1652">
        <f t="shared" si="634"/>
        <v>0</v>
      </c>
      <c r="AF1652">
        <f t="shared" si="645"/>
        <v>0</v>
      </c>
      <c r="AG1652">
        <f t="shared" si="646"/>
        <v>0</v>
      </c>
      <c r="AH1652">
        <f t="shared" si="647"/>
        <v>0</v>
      </c>
      <c r="AI1652">
        <f t="shared" si="648"/>
        <v>0</v>
      </c>
      <c r="AJ1652">
        <f t="shared" si="649"/>
        <v>0</v>
      </c>
    </row>
    <row r="1653" spans="5:36" x14ac:dyDescent="0.2">
      <c r="E1653">
        <f t="shared" si="635"/>
        <v>0</v>
      </c>
      <c r="F1653">
        <f t="shared" si="625"/>
        <v>0</v>
      </c>
      <c r="G1653">
        <f t="shared" si="626"/>
        <v>0</v>
      </c>
      <c r="H1653">
        <f t="shared" si="627"/>
        <v>0</v>
      </c>
      <c r="I1653">
        <f t="shared" si="636"/>
        <v>0</v>
      </c>
      <c r="J1653">
        <f t="shared" si="637"/>
        <v>0</v>
      </c>
      <c r="K1653">
        <f t="shared" si="638"/>
        <v>0</v>
      </c>
      <c r="L1653">
        <f t="shared" si="639"/>
        <v>0</v>
      </c>
      <c r="M1653">
        <f t="shared" si="640"/>
        <v>0</v>
      </c>
      <c r="N1653">
        <f t="shared" si="641"/>
        <v>0</v>
      </c>
      <c r="O1653">
        <f>IF($B$14,_xlfn.IFNA(INDEX(תמותה!$A$1:$E$121,MATCH(F1653,תמותה!$A$1:A$121,0),IF($B$9="זכר",2,4)),1),0)</f>
        <v>0</v>
      </c>
      <c r="P1653">
        <f>IF($B$14,_xlfn.IFNA(INDEX('שיפור תמותה'!$A$1:$E$8743,MATCH(F1653&amp;G1653,'שיפור תמותה'!$C$1:$C$8743,0),IF($B$9="זכר",4,5)),1),0)</f>
        <v>0</v>
      </c>
      <c r="Q1653">
        <f>IF($B$14,_xlfn.IFNA(INDEX('שיפור תמותה'!$A$1:$E$8743,MATCH(F1653&amp;G1653-1,'שיפור תמותה'!$C$1:$C$8743,0),IF($B$9="זכר",4,5)),1),0)</f>
        <v>0</v>
      </c>
      <c r="R1653">
        <f t="shared" si="628"/>
        <v>0</v>
      </c>
      <c r="S1653">
        <f t="shared" si="629"/>
        <v>0</v>
      </c>
      <c r="T1653">
        <f t="shared" si="642"/>
        <v>0</v>
      </c>
      <c r="U1653">
        <f t="shared" si="630"/>
        <v>0</v>
      </c>
      <c r="V1653">
        <f t="shared" si="631"/>
        <v>0</v>
      </c>
      <c r="W1653">
        <f t="shared" si="643"/>
        <v>0</v>
      </c>
      <c r="X1653">
        <f>IF($B$15,_xlfn.IFNA(INDEX(תמותה!$A$1:$E$121,MATCH(U1653,תמותה!$A$1:A$121,0),IF($B$11="זכר",2,4)),1),0)</f>
        <v>0</v>
      </c>
      <c r="Y1653">
        <f>IF($B$15,_xlfn.IFNA(INDEX('שיפור תמותה'!$A$1:$E$8743,MATCH(U1653&amp;V1653,'שיפור תמותה'!$C$1:$C$8743,0),IF($B$11="זכר",4,5)),1),0)</f>
        <v>0</v>
      </c>
      <c r="Z1653">
        <f>IF($B$15,_xlfn.IFNA(INDEX('שיפור תמותה'!$A$1:$E$8743,MATCH(U1653&amp;V1653-1,'שיפור תמותה'!$C$1:$C$8743,0),IF($B$11="זכר",4,5)),1),0)</f>
        <v>0</v>
      </c>
      <c r="AA1653">
        <f t="shared" si="632"/>
        <v>0</v>
      </c>
      <c r="AB1653">
        <f t="shared" si="644"/>
        <v>0</v>
      </c>
      <c r="AC1653">
        <f>IF($B$15,_xlfn.IFNA(INDEX(תמותה!$A$1:$E$121,MATCH(U1653,תמותה!$A$1:A$121,0),IF($B$11="זכר",3,5)),1),0)</f>
        <v>0</v>
      </c>
      <c r="AD1653">
        <f t="shared" si="633"/>
        <v>0</v>
      </c>
      <c r="AE1653">
        <f t="shared" si="634"/>
        <v>0</v>
      </c>
      <c r="AF1653">
        <f t="shared" si="645"/>
        <v>0</v>
      </c>
      <c r="AG1653">
        <f t="shared" si="646"/>
        <v>0</v>
      </c>
      <c r="AH1653">
        <f t="shared" si="647"/>
        <v>0</v>
      </c>
      <c r="AI1653">
        <f t="shared" si="648"/>
        <v>0</v>
      </c>
      <c r="AJ1653">
        <f t="shared" si="649"/>
        <v>0</v>
      </c>
    </row>
    <row r="1654" spans="5:36" x14ac:dyDescent="0.2">
      <c r="E1654">
        <f t="shared" si="635"/>
        <v>0</v>
      </c>
      <c r="F1654">
        <f t="shared" si="625"/>
        <v>0</v>
      </c>
      <c r="G1654">
        <f t="shared" si="626"/>
        <v>0</v>
      </c>
      <c r="H1654">
        <f t="shared" si="627"/>
        <v>0</v>
      </c>
      <c r="I1654">
        <f t="shared" si="636"/>
        <v>0</v>
      </c>
      <c r="J1654">
        <f t="shared" si="637"/>
        <v>0</v>
      </c>
      <c r="K1654">
        <f t="shared" si="638"/>
        <v>0</v>
      </c>
      <c r="L1654">
        <f t="shared" si="639"/>
        <v>0</v>
      </c>
      <c r="M1654">
        <f t="shared" si="640"/>
        <v>0</v>
      </c>
      <c r="N1654">
        <f t="shared" si="641"/>
        <v>0</v>
      </c>
      <c r="O1654">
        <f>IF($B$14,_xlfn.IFNA(INDEX(תמותה!$A$1:$E$121,MATCH(F1654,תמותה!$A$1:A$121,0),IF($B$9="זכר",2,4)),1),0)</f>
        <v>0</v>
      </c>
      <c r="P1654">
        <f>IF($B$14,_xlfn.IFNA(INDEX('שיפור תמותה'!$A$1:$E$8743,MATCH(F1654&amp;G1654,'שיפור תמותה'!$C$1:$C$8743,0),IF($B$9="זכר",4,5)),1),0)</f>
        <v>0</v>
      </c>
      <c r="Q1654">
        <f>IF($B$14,_xlfn.IFNA(INDEX('שיפור תמותה'!$A$1:$E$8743,MATCH(F1654&amp;G1654-1,'שיפור תמותה'!$C$1:$C$8743,0),IF($B$9="זכר",4,5)),1),0)</f>
        <v>0</v>
      </c>
      <c r="R1654">
        <f t="shared" si="628"/>
        <v>0</v>
      </c>
      <c r="S1654">
        <f t="shared" si="629"/>
        <v>0</v>
      </c>
      <c r="T1654">
        <f t="shared" si="642"/>
        <v>0</v>
      </c>
      <c r="U1654">
        <f t="shared" si="630"/>
        <v>0</v>
      </c>
      <c r="V1654">
        <f t="shared" si="631"/>
        <v>0</v>
      </c>
      <c r="W1654">
        <f t="shared" si="643"/>
        <v>0</v>
      </c>
      <c r="X1654">
        <f>IF($B$15,_xlfn.IFNA(INDEX(תמותה!$A$1:$E$121,MATCH(U1654,תמותה!$A$1:A$121,0),IF($B$11="זכר",2,4)),1),0)</f>
        <v>0</v>
      </c>
      <c r="Y1654">
        <f>IF($B$15,_xlfn.IFNA(INDEX('שיפור תמותה'!$A$1:$E$8743,MATCH(U1654&amp;V1654,'שיפור תמותה'!$C$1:$C$8743,0),IF($B$11="זכר",4,5)),1),0)</f>
        <v>0</v>
      </c>
      <c r="Z1654">
        <f>IF($B$15,_xlfn.IFNA(INDEX('שיפור תמותה'!$A$1:$E$8743,MATCH(U1654&amp;V1654-1,'שיפור תמותה'!$C$1:$C$8743,0),IF($B$11="זכר",4,5)),1),0)</f>
        <v>0</v>
      </c>
      <c r="AA1654">
        <f t="shared" si="632"/>
        <v>0</v>
      </c>
      <c r="AB1654">
        <f t="shared" si="644"/>
        <v>0</v>
      </c>
      <c r="AC1654">
        <f>IF($B$15,_xlfn.IFNA(INDEX(תמותה!$A$1:$E$121,MATCH(U1654,תמותה!$A$1:A$121,0),IF($B$11="זכר",3,5)),1),0)</f>
        <v>0</v>
      </c>
      <c r="AD1654">
        <f t="shared" si="633"/>
        <v>0</v>
      </c>
      <c r="AE1654">
        <f t="shared" si="634"/>
        <v>0</v>
      </c>
      <c r="AF1654">
        <f t="shared" si="645"/>
        <v>0</v>
      </c>
      <c r="AG1654">
        <f t="shared" si="646"/>
        <v>0</v>
      </c>
      <c r="AH1654">
        <f t="shared" si="647"/>
        <v>0</v>
      </c>
      <c r="AI1654">
        <f t="shared" si="648"/>
        <v>0</v>
      </c>
      <c r="AJ1654">
        <f t="shared" si="649"/>
        <v>0</v>
      </c>
    </row>
    <row r="1655" spans="5:36" x14ac:dyDescent="0.2">
      <c r="E1655">
        <f t="shared" si="635"/>
        <v>0</v>
      </c>
      <c r="F1655">
        <f t="shared" si="625"/>
        <v>0</v>
      </c>
      <c r="G1655">
        <f t="shared" si="626"/>
        <v>0</v>
      </c>
      <c r="H1655">
        <f t="shared" si="627"/>
        <v>0</v>
      </c>
      <c r="I1655">
        <f t="shared" si="636"/>
        <v>0</v>
      </c>
      <c r="J1655">
        <f t="shared" si="637"/>
        <v>0</v>
      </c>
      <c r="K1655">
        <f t="shared" si="638"/>
        <v>0</v>
      </c>
      <c r="L1655">
        <f t="shared" si="639"/>
        <v>0</v>
      </c>
      <c r="M1655">
        <f t="shared" si="640"/>
        <v>0</v>
      </c>
      <c r="N1655">
        <f t="shared" si="641"/>
        <v>0</v>
      </c>
      <c r="O1655">
        <f>IF($B$14,_xlfn.IFNA(INDEX(תמותה!$A$1:$E$121,MATCH(F1655,תמותה!$A$1:A$121,0),IF($B$9="זכר",2,4)),1),0)</f>
        <v>0</v>
      </c>
      <c r="P1655">
        <f>IF($B$14,_xlfn.IFNA(INDEX('שיפור תמותה'!$A$1:$E$8743,MATCH(F1655&amp;G1655,'שיפור תמותה'!$C$1:$C$8743,0),IF($B$9="זכר",4,5)),1),0)</f>
        <v>0</v>
      </c>
      <c r="Q1655">
        <f>IF($B$14,_xlfn.IFNA(INDEX('שיפור תמותה'!$A$1:$E$8743,MATCH(F1655&amp;G1655-1,'שיפור תמותה'!$C$1:$C$8743,0),IF($B$9="זכר",4,5)),1),0)</f>
        <v>0</v>
      </c>
      <c r="R1655">
        <f t="shared" si="628"/>
        <v>0</v>
      </c>
      <c r="S1655">
        <f t="shared" si="629"/>
        <v>0</v>
      </c>
      <c r="T1655">
        <f t="shared" si="642"/>
        <v>0</v>
      </c>
      <c r="U1655">
        <f t="shared" si="630"/>
        <v>0</v>
      </c>
      <c r="V1655">
        <f t="shared" si="631"/>
        <v>0</v>
      </c>
      <c r="W1655">
        <f t="shared" si="643"/>
        <v>0</v>
      </c>
      <c r="X1655">
        <f>IF($B$15,_xlfn.IFNA(INDEX(תמותה!$A$1:$E$121,MATCH(U1655,תמותה!$A$1:A$121,0),IF($B$11="זכר",2,4)),1),0)</f>
        <v>0</v>
      </c>
      <c r="Y1655">
        <f>IF($B$15,_xlfn.IFNA(INDEX('שיפור תמותה'!$A$1:$E$8743,MATCH(U1655&amp;V1655,'שיפור תמותה'!$C$1:$C$8743,0),IF($B$11="זכר",4,5)),1),0)</f>
        <v>0</v>
      </c>
      <c r="Z1655">
        <f>IF($B$15,_xlfn.IFNA(INDEX('שיפור תמותה'!$A$1:$E$8743,MATCH(U1655&amp;V1655-1,'שיפור תמותה'!$C$1:$C$8743,0),IF($B$11="זכר",4,5)),1),0)</f>
        <v>0</v>
      </c>
      <c r="AA1655">
        <f t="shared" si="632"/>
        <v>0</v>
      </c>
      <c r="AB1655">
        <f t="shared" si="644"/>
        <v>0</v>
      </c>
      <c r="AC1655">
        <f>IF($B$15,_xlfn.IFNA(INDEX(תמותה!$A$1:$E$121,MATCH(U1655,תמותה!$A$1:A$121,0),IF($B$11="זכר",3,5)),1),0)</f>
        <v>0</v>
      </c>
      <c r="AD1655">
        <f t="shared" si="633"/>
        <v>0</v>
      </c>
      <c r="AE1655">
        <f t="shared" si="634"/>
        <v>0</v>
      </c>
      <c r="AF1655">
        <f t="shared" si="645"/>
        <v>0</v>
      </c>
      <c r="AG1655">
        <f t="shared" si="646"/>
        <v>0</v>
      </c>
      <c r="AH1655">
        <f t="shared" si="647"/>
        <v>0</v>
      </c>
      <c r="AI1655">
        <f t="shared" si="648"/>
        <v>0</v>
      </c>
      <c r="AJ1655">
        <f t="shared" si="649"/>
        <v>0</v>
      </c>
    </row>
    <row r="1656" spans="5:36" x14ac:dyDescent="0.2">
      <c r="E1656">
        <f t="shared" si="635"/>
        <v>0</v>
      </c>
      <c r="F1656">
        <f t="shared" si="625"/>
        <v>0</v>
      </c>
      <c r="G1656">
        <f t="shared" si="626"/>
        <v>0</v>
      </c>
      <c r="H1656">
        <f t="shared" si="627"/>
        <v>0</v>
      </c>
      <c r="I1656">
        <f t="shared" si="636"/>
        <v>0</v>
      </c>
      <c r="J1656">
        <f t="shared" si="637"/>
        <v>0</v>
      </c>
      <c r="K1656">
        <f t="shared" si="638"/>
        <v>0</v>
      </c>
      <c r="L1656">
        <f t="shared" si="639"/>
        <v>0</v>
      </c>
      <c r="M1656">
        <f t="shared" si="640"/>
        <v>0</v>
      </c>
      <c r="N1656">
        <f t="shared" si="641"/>
        <v>0</v>
      </c>
      <c r="O1656">
        <f>IF($B$14,_xlfn.IFNA(INDEX(תמותה!$A$1:$E$121,MATCH(F1656,תמותה!$A$1:A$121,0),IF($B$9="זכר",2,4)),1),0)</f>
        <v>0</v>
      </c>
      <c r="P1656">
        <f>IF($B$14,_xlfn.IFNA(INDEX('שיפור תמותה'!$A$1:$E$8743,MATCH(F1656&amp;G1656,'שיפור תמותה'!$C$1:$C$8743,0),IF($B$9="זכר",4,5)),1),0)</f>
        <v>0</v>
      </c>
      <c r="Q1656">
        <f>IF($B$14,_xlfn.IFNA(INDEX('שיפור תמותה'!$A$1:$E$8743,MATCH(F1656&amp;G1656-1,'שיפור תמותה'!$C$1:$C$8743,0),IF($B$9="זכר",4,5)),1),0)</f>
        <v>0</v>
      </c>
      <c r="R1656">
        <f t="shared" si="628"/>
        <v>0</v>
      </c>
      <c r="S1656">
        <f t="shared" si="629"/>
        <v>0</v>
      </c>
      <c r="T1656">
        <f t="shared" si="642"/>
        <v>0</v>
      </c>
      <c r="U1656">
        <f t="shared" si="630"/>
        <v>0</v>
      </c>
      <c r="V1656">
        <f t="shared" si="631"/>
        <v>0</v>
      </c>
      <c r="W1656">
        <f t="shared" si="643"/>
        <v>0</v>
      </c>
      <c r="X1656">
        <f>IF($B$15,_xlfn.IFNA(INDEX(תמותה!$A$1:$E$121,MATCH(U1656,תמותה!$A$1:A$121,0),IF($B$11="זכר",2,4)),1),0)</f>
        <v>0</v>
      </c>
      <c r="Y1656">
        <f>IF($B$15,_xlfn.IFNA(INDEX('שיפור תמותה'!$A$1:$E$8743,MATCH(U1656&amp;V1656,'שיפור תמותה'!$C$1:$C$8743,0),IF($B$11="זכר",4,5)),1),0)</f>
        <v>0</v>
      </c>
      <c r="Z1656">
        <f>IF($B$15,_xlfn.IFNA(INDEX('שיפור תמותה'!$A$1:$E$8743,MATCH(U1656&amp;V1656-1,'שיפור תמותה'!$C$1:$C$8743,0),IF($B$11="זכר",4,5)),1),0)</f>
        <v>0</v>
      </c>
      <c r="AA1656">
        <f t="shared" si="632"/>
        <v>0</v>
      </c>
      <c r="AB1656">
        <f t="shared" si="644"/>
        <v>0</v>
      </c>
      <c r="AC1656">
        <f>IF($B$15,_xlfn.IFNA(INDEX(תמותה!$A$1:$E$121,MATCH(U1656,תמותה!$A$1:A$121,0),IF($B$11="זכר",3,5)),1),0)</f>
        <v>0</v>
      </c>
      <c r="AD1656">
        <f t="shared" si="633"/>
        <v>0</v>
      </c>
      <c r="AE1656">
        <f t="shared" si="634"/>
        <v>0</v>
      </c>
      <c r="AF1656">
        <f t="shared" si="645"/>
        <v>0</v>
      </c>
      <c r="AG1656">
        <f t="shared" si="646"/>
        <v>0</v>
      </c>
      <c r="AH1656">
        <f t="shared" si="647"/>
        <v>0</v>
      </c>
      <c r="AI1656">
        <f t="shared" si="648"/>
        <v>0</v>
      </c>
      <c r="AJ1656">
        <f t="shared" si="649"/>
        <v>0</v>
      </c>
    </row>
    <row r="1657" spans="5:36" x14ac:dyDescent="0.2">
      <c r="E1657">
        <f t="shared" si="635"/>
        <v>0</v>
      </c>
      <c r="F1657">
        <f t="shared" si="625"/>
        <v>0</v>
      </c>
      <c r="G1657">
        <f t="shared" si="626"/>
        <v>0</v>
      </c>
      <c r="H1657">
        <f t="shared" si="627"/>
        <v>0</v>
      </c>
      <c r="I1657">
        <f t="shared" si="636"/>
        <v>0</v>
      </c>
      <c r="J1657">
        <f t="shared" si="637"/>
        <v>0</v>
      </c>
      <c r="K1657">
        <f t="shared" si="638"/>
        <v>0</v>
      </c>
      <c r="L1657">
        <f t="shared" si="639"/>
        <v>0</v>
      </c>
      <c r="M1657">
        <f t="shared" si="640"/>
        <v>0</v>
      </c>
      <c r="N1657">
        <f t="shared" si="641"/>
        <v>0</v>
      </c>
      <c r="O1657">
        <f>IF($B$14,_xlfn.IFNA(INDEX(תמותה!$A$1:$E$121,MATCH(F1657,תמותה!$A$1:A$121,0),IF($B$9="זכר",2,4)),1),0)</f>
        <v>0</v>
      </c>
      <c r="P1657">
        <f>IF($B$14,_xlfn.IFNA(INDEX('שיפור תמותה'!$A$1:$E$8743,MATCH(F1657&amp;G1657,'שיפור תמותה'!$C$1:$C$8743,0),IF($B$9="זכר",4,5)),1),0)</f>
        <v>0</v>
      </c>
      <c r="Q1657">
        <f>IF($B$14,_xlfn.IFNA(INDEX('שיפור תמותה'!$A$1:$E$8743,MATCH(F1657&amp;G1657-1,'שיפור תמותה'!$C$1:$C$8743,0),IF($B$9="זכר",4,5)),1),0)</f>
        <v>0</v>
      </c>
      <c r="R1657">
        <f t="shared" si="628"/>
        <v>0</v>
      </c>
      <c r="S1657">
        <f t="shared" si="629"/>
        <v>0</v>
      </c>
      <c r="T1657">
        <f t="shared" si="642"/>
        <v>0</v>
      </c>
      <c r="U1657">
        <f t="shared" si="630"/>
        <v>0</v>
      </c>
      <c r="V1657">
        <f t="shared" si="631"/>
        <v>0</v>
      </c>
      <c r="W1657">
        <f t="shared" si="643"/>
        <v>0</v>
      </c>
      <c r="X1657">
        <f>IF($B$15,_xlfn.IFNA(INDEX(תמותה!$A$1:$E$121,MATCH(U1657,תמותה!$A$1:A$121,0),IF($B$11="זכר",2,4)),1),0)</f>
        <v>0</v>
      </c>
      <c r="Y1657">
        <f>IF($B$15,_xlfn.IFNA(INDEX('שיפור תמותה'!$A$1:$E$8743,MATCH(U1657&amp;V1657,'שיפור תמותה'!$C$1:$C$8743,0),IF($B$11="זכר",4,5)),1),0)</f>
        <v>0</v>
      </c>
      <c r="Z1657">
        <f>IF($B$15,_xlfn.IFNA(INDEX('שיפור תמותה'!$A$1:$E$8743,MATCH(U1657&amp;V1657-1,'שיפור תמותה'!$C$1:$C$8743,0),IF($B$11="זכר",4,5)),1),0)</f>
        <v>0</v>
      </c>
      <c r="AA1657">
        <f t="shared" si="632"/>
        <v>0</v>
      </c>
      <c r="AB1657">
        <f t="shared" si="644"/>
        <v>0</v>
      </c>
      <c r="AC1657">
        <f>IF($B$15,_xlfn.IFNA(INDEX(תמותה!$A$1:$E$121,MATCH(U1657,תמותה!$A$1:A$121,0),IF($B$11="זכר",3,5)),1),0)</f>
        <v>0</v>
      </c>
      <c r="AD1657">
        <f t="shared" si="633"/>
        <v>0</v>
      </c>
      <c r="AE1657">
        <f t="shared" si="634"/>
        <v>0</v>
      </c>
      <c r="AF1657">
        <f t="shared" si="645"/>
        <v>0</v>
      </c>
      <c r="AG1657">
        <f t="shared" si="646"/>
        <v>0</v>
      </c>
      <c r="AH1657">
        <f t="shared" si="647"/>
        <v>0</v>
      </c>
      <c r="AI1657">
        <f t="shared" si="648"/>
        <v>0</v>
      </c>
      <c r="AJ1657">
        <f t="shared" si="649"/>
        <v>0</v>
      </c>
    </row>
    <row r="1658" spans="5:36" x14ac:dyDescent="0.2">
      <c r="E1658">
        <f t="shared" si="635"/>
        <v>0</v>
      </c>
      <c r="F1658">
        <f t="shared" si="625"/>
        <v>0</v>
      </c>
      <c r="G1658">
        <f t="shared" si="626"/>
        <v>0</v>
      </c>
      <c r="H1658">
        <f t="shared" si="627"/>
        <v>0</v>
      </c>
      <c r="I1658">
        <f t="shared" si="636"/>
        <v>0</v>
      </c>
      <c r="J1658">
        <f t="shared" si="637"/>
        <v>0</v>
      </c>
      <c r="K1658">
        <f t="shared" si="638"/>
        <v>0</v>
      </c>
      <c r="L1658">
        <f t="shared" si="639"/>
        <v>0</v>
      </c>
      <c r="M1658">
        <f t="shared" si="640"/>
        <v>0</v>
      </c>
      <c r="N1658">
        <f t="shared" si="641"/>
        <v>0</v>
      </c>
      <c r="O1658">
        <f>IF($B$14,_xlfn.IFNA(INDEX(תמותה!$A$1:$E$121,MATCH(F1658,תמותה!$A$1:A$121,0),IF($B$9="זכר",2,4)),1),0)</f>
        <v>0</v>
      </c>
      <c r="P1658">
        <f>IF($B$14,_xlfn.IFNA(INDEX('שיפור תמותה'!$A$1:$E$8743,MATCH(F1658&amp;G1658,'שיפור תמותה'!$C$1:$C$8743,0),IF($B$9="זכר",4,5)),1),0)</f>
        <v>0</v>
      </c>
      <c r="Q1658">
        <f>IF($B$14,_xlfn.IFNA(INDEX('שיפור תמותה'!$A$1:$E$8743,MATCH(F1658&amp;G1658-1,'שיפור תמותה'!$C$1:$C$8743,0),IF($B$9="זכר",4,5)),1),0)</f>
        <v>0</v>
      </c>
      <c r="R1658">
        <f t="shared" si="628"/>
        <v>0</v>
      </c>
      <c r="S1658">
        <f t="shared" si="629"/>
        <v>0</v>
      </c>
      <c r="T1658">
        <f t="shared" si="642"/>
        <v>0</v>
      </c>
      <c r="U1658">
        <f t="shared" si="630"/>
        <v>0</v>
      </c>
      <c r="V1658">
        <f t="shared" si="631"/>
        <v>0</v>
      </c>
      <c r="W1658">
        <f t="shared" si="643"/>
        <v>0</v>
      </c>
      <c r="X1658">
        <f>IF($B$15,_xlfn.IFNA(INDEX(תמותה!$A$1:$E$121,MATCH(U1658,תמותה!$A$1:A$121,0),IF($B$11="זכר",2,4)),1),0)</f>
        <v>0</v>
      </c>
      <c r="Y1658">
        <f>IF($B$15,_xlfn.IFNA(INDEX('שיפור תמותה'!$A$1:$E$8743,MATCH(U1658&amp;V1658,'שיפור תמותה'!$C$1:$C$8743,0),IF($B$11="זכר",4,5)),1),0)</f>
        <v>0</v>
      </c>
      <c r="Z1658">
        <f>IF($B$15,_xlfn.IFNA(INDEX('שיפור תמותה'!$A$1:$E$8743,MATCH(U1658&amp;V1658-1,'שיפור תמותה'!$C$1:$C$8743,0),IF($B$11="זכר",4,5)),1),0)</f>
        <v>0</v>
      </c>
      <c r="AA1658">
        <f t="shared" si="632"/>
        <v>0</v>
      </c>
      <c r="AB1658">
        <f t="shared" si="644"/>
        <v>0</v>
      </c>
      <c r="AC1658">
        <f>IF($B$15,_xlfn.IFNA(INDEX(תמותה!$A$1:$E$121,MATCH(U1658,תמותה!$A$1:A$121,0),IF($B$11="זכר",3,5)),1),0)</f>
        <v>0</v>
      </c>
      <c r="AD1658">
        <f t="shared" si="633"/>
        <v>0</v>
      </c>
      <c r="AE1658">
        <f t="shared" si="634"/>
        <v>0</v>
      </c>
      <c r="AF1658">
        <f t="shared" si="645"/>
        <v>0</v>
      </c>
      <c r="AG1658">
        <f t="shared" si="646"/>
        <v>0</v>
      </c>
      <c r="AH1658">
        <f t="shared" si="647"/>
        <v>0</v>
      </c>
      <c r="AI1658">
        <f t="shared" si="648"/>
        <v>0</v>
      </c>
      <c r="AJ1658">
        <f t="shared" si="649"/>
        <v>0</v>
      </c>
    </row>
    <row r="1659" spans="5:36" x14ac:dyDescent="0.2">
      <c r="E1659">
        <f t="shared" si="635"/>
        <v>0</v>
      </c>
      <c r="F1659">
        <f t="shared" si="625"/>
        <v>0</v>
      </c>
      <c r="G1659">
        <f t="shared" si="626"/>
        <v>0</v>
      </c>
      <c r="H1659">
        <f t="shared" si="627"/>
        <v>0</v>
      </c>
      <c r="I1659">
        <f t="shared" si="636"/>
        <v>0</v>
      </c>
      <c r="J1659">
        <f t="shared" si="637"/>
        <v>0</v>
      </c>
      <c r="K1659">
        <f t="shared" si="638"/>
        <v>0</v>
      </c>
      <c r="L1659">
        <f t="shared" si="639"/>
        <v>0</v>
      </c>
      <c r="M1659">
        <f t="shared" si="640"/>
        <v>0</v>
      </c>
      <c r="N1659">
        <f t="shared" si="641"/>
        <v>0</v>
      </c>
      <c r="O1659">
        <f>IF($B$14,_xlfn.IFNA(INDEX(תמותה!$A$1:$E$121,MATCH(F1659,תמותה!$A$1:A$121,0),IF($B$9="זכר",2,4)),1),0)</f>
        <v>0</v>
      </c>
      <c r="P1659">
        <f>IF($B$14,_xlfn.IFNA(INDEX('שיפור תמותה'!$A$1:$E$8743,MATCH(F1659&amp;G1659,'שיפור תמותה'!$C$1:$C$8743,0),IF($B$9="זכר",4,5)),1),0)</f>
        <v>0</v>
      </c>
      <c r="Q1659">
        <f>IF($B$14,_xlfn.IFNA(INDEX('שיפור תמותה'!$A$1:$E$8743,MATCH(F1659&amp;G1659-1,'שיפור תמותה'!$C$1:$C$8743,0),IF($B$9="זכר",4,5)),1),0)</f>
        <v>0</v>
      </c>
      <c r="R1659">
        <f t="shared" si="628"/>
        <v>0</v>
      </c>
      <c r="S1659">
        <f t="shared" si="629"/>
        <v>0</v>
      </c>
      <c r="T1659">
        <f t="shared" si="642"/>
        <v>0</v>
      </c>
      <c r="U1659">
        <f t="shared" si="630"/>
        <v>0</v>
      </c>
      <c r="V1659">
        <f t="shared" si="631"/>
        <v>0</v>
      </c>
      <c r="W1659">
        <f t="shared" si="643"/>
        <v>0</v>
      </c>
      <c r="X1659">
        <f>IF($B$15,_xlfn.IFNA(INDEX(תמותה!$A$1:$E$121,MATCH(U1659,תמותה!$A$1:A$121,0),IF($B$11="זכר",2,4)),1),0)</f>
        <v>0</v>
      </c>
      <c r="Y1659">
        <f>IF($B$15,_xlfn.IFNA(INDEX('שיפור תמותה'!$A$1:$E$8743,MATCH(U1659&amp;V1659,'שיפור תמותה'!$C$1:$C$8743,0),IF($B$11="זכר",4,5)),1),0)</f>
        <v>0</v>
      </c>
      <c r="Z1659">
        <f>IF($B$15,_xlfn.IFNA(INDEX('שיפור תמותה'!$A$1:$E$8743,MATCH(U1659&amp;V1659-1,'שיפור תמותה'!$C$1:$C$8743,0),IF($B$11="זכר",4,5)),1),0)</f>
        <v>0</v>
      </c>
      <c r="AA1659">
        <f t="shared" si="632"/>
        <v>0</v>
      </c>
      <c r="AB1659">
        <f t="shared" si="644"/>
        <v>0</v>
      </c>
      <c r="AC1659">
        <f>IF($B$15,_xlfn.IFNA(INDEX(תמותה!$A$1:$E$121,MATCH(U1659,תמותה!$A$1:A$121,0),IF($B$11="זכר",3,5)),1),0)</f>
        <v>0</v>
      </c>
      <c r="AD1659">
        <f t="shared" si="633"/>
        <v>0</v>
      </c>
      <c r="AE1659">
        <f t="shared" si="634"/>
        <v>0</v>
      </c>
      <c r="AF1659">
        <f t="shared" si="645"/>
        <v>0</v>
      </c>
      <c r="AG1659">
        <f t="shared" si="646"/>
        <v>0</v>
      </c>
      <c r="AH1659">
        <f t="shared" si="647"/>
        <v>0</v>
      </c>
      <c r="AI1659">
        <f t="shared" si="648"/>
        <v>0</v>
      </c>
      <c r="AJ1659">
        <f t="shared" si="649"/>
        <v>0</v>
      </c>
    </row>
    <row r="1660" spans="5:36" x14ac:dyDescent="0.2">
      <c r="E1660">
        <f t="shared" si="635"/>
        <v>0</v>
      </c>
      <c r="F1660">
        <f t="shared" si="625"/>
        <v>0</v>
      </c>
      <c r="G1660">
        <f t="shared" si="626"/>
        <v>0</v>
      </c>
      <c r="H1660">
        <f t="shared" si="627"/>
        <v>0</v>
      </c>
      <c r="I1660">
        <f t="shared" si="636"/>
        <v>0</v>
      </c>
      <c r="J1660">
        <f t="shared" si="637"/>
        <v>0</v>
      </c>
      <c r="K1660">
        <f t="shared" si="638"/>
        <v>0</v>
      </c>
      <c r="L1660">
        <f t="shared" si="639"/>
        <v>0</v>
      </c>
      <c r="M1660">
        <f t="shared" si="640"/>
        <v>0</v>
      </c>
      <c r="N1660">
        <f t="shared" si="641"/>
        <v>0</v>
      </c>
      <c r="O1660">
        <f>IF($B$14,_xlfn.IFNA(INDEX(תמותה!$A$1:$E$121,MATCH(F1660,תמותה!$A$1:A$121,0),IF($B$9="זכר",2,4)),1),0)</f>
        <v>0</v>
      </c>
      <c r="P1660">
        <f>IF($B$14,_xlfn.IFNA(INDEX('שיפור תמותה'!$A$1:$E$8743,MATCH(F1660&amp;G1660,'שיפור תמותה'!$C$1:$C$8743,0),IF($B$9="זכר",4,5)),1),0)</f>
        <v>0</v>
      </c>
      <c r="Q1660">
        <f>IF($B$14,_xlfn.IFNA(INDEX('שיפור תמותה'!$A$1:$E$8743,MATCH(F1660&amp;G1660-1,'שיפור תמותה'!$C$1:$C$8743,0),IF($B$9="זכר",4,5)),1),0)</f>
        <v>0</v>
      </c>
      <c r="R1660">
        <f t="shared" si="628"/>
        <v>0</v>
      </c>
      <c r="S1660">
        <f t="shared" si="629"/>
        <v>0</v>
      </c>
      <c r="T1660">
        <f t="shared" si="642"/>
        <v>0</v>
      </c>
      <c r="U1660">
        <f t="shared" si="630"/>
        <v>0</v>
      </c>
      <c r="V1660">
        <f t="shared" si="631"/>
        <v>0</v>
      </c>
      <c r="W1660">
        <f t="shared" si="643"/>
        <v>0</v>
      </c>
      <c r="X1660">
        <f>IF($B$15,_xlfn.IFNA(INDEX(תמותה!$A$1:$E$121,MATCH(U1660,תמותה!$A$1:A$121,0),IF($B$11="זכר",2,4)),1),0)</f>
        <v>0</v>
      </c>
      <c r="Y1660">
        <f>IF($B$15,_xlfn.IFNA(INDEX('שיפור תמותה'!$A$1:$E$8743,MATCH(U1660&amp;V1660,'שיפור תמותה'!$C$1:$C$8743,0),IF($B$11="זכר",4,5)),1),0)</f>
        <v>0</v>
      </c>
      <c r="Z1660">
        <f>IF($B$15,_xlfn.IFNA(INDEX('שיפור תמותה'!$A$1:$E$8743,MATCH(U1660&amp;V1660-1,'שיפור תמותה'!$C$1:$C$8743,0),IF($B$11="זכר",4,5)),1),0)</f>
        <v>0</v>
      </c>
      <c r="AA1660">
        <f t="shared" si="632"/>
        <v>0</v>
      </c>
      <c r="AB1660">
        <f t="shared" si="644"/>
        <v>0</v>
      </c>
      <c r="AC1660">
        <f>IF($B$15,_xlfn.IFNA(INDEX(תמותה!$A$1:$E$121,MATCH(U1660,תמותה!$A$1:A$121,0),IF($B$11="זכר",3,5)),1),0)</f>
        <v>0</v>
      </c>
      <c r="AD1660">
        <f t="shared" si="633"/>
        <v>0</v>
      </c>
      <c r="AE1660">
        <f t="shared" si="634"/>
        <v>0</v>
      </c>
      <c r="AF1660">
        <f t="shared" si="645"/>
        <v>0</v>
      </c>
      <c r="AG1660">
        <f t="shared" si="646"/>
        <v>0</v>
      </c>
      <c r="AH1660">
        <f t="shared" si="647"/>
        <v>0</v>
      </c>
      <c r="AI1660">
        <f t="shared" si="648"/>
        <v>0</v>
      </c>
      <c r="AJ1660">
        <f t="shared" si="649"/>
        <v>0</v>
      </c>
    </row>
    <row r="1661" spans="5:36" x14ac:dyDescent="0.2">
      <c r="E1661">
        <f t="shared" si="635"/>
        <v>0</v>
      </c>
      <c r="F1661">
        <f t="shared" si="625"/>
        <v>0</v>
      </c>
      <c r="G1661">
        <f t="shared" si="626"/>
        <v>0</v>
      </c>
      <c r="H1661">
        <f t="shared" si="627"/>
        <v>0</v>
      </c>
      <c r="I1661">
        <f t="shared" si="636"/>
        <v>0</v>
      </c>
      <c r="J1661">
        <f t="shared" si="637"/>
        <v>0</v>
      </c>
      <c r="K1661">
        <f t="shared" si="638"/>
        <v>0</v>
      </c>
      <c r="L1661">
        <f t="shared" si="639"/>
        <v>0</v>
      </c>
      <c r="M1661">
        <f t="shared" si="640"/>
        <v>0</v>
      </c>
      <c r="N1661">
        <f t="shared" si="641"/>
        <v>0</v>
      </c>
      <c r="O1661">
        <f>IF($B$14,_xlfn.IFNA(INDEX(תמותה!$A$1:$E$121,MATCH(F1661,תמותה!$A$1:A$121,0),IF($B$9="זכר",2,4)),1),0)</f>
        <v>0</v>
      </c>
      <c r="P1661">
        <f>IF($B$14,_xlfn.IFNA(INDEX('שיפור תמותה'!$A$1:$E$8743,MATCH(F1661&amp;G1661,'שיפור תמותה'!$C$1:$C$8743,0),IF($B$9="זכר",4,5)),1),0)</f>
        <v>0</v>
      </c>
      <c r="Q1661">
        <f>IF($B$14,_xlfn.IFNA(INDEX('שיפור תמותה'!$A$1:$E$8743,MATCH(F1661&amp;G1661-1,'שיפור תמותה'!$C$1:$C$8743,0),IF($B$9="זכר",4,5)),1),0)</f>
        <v>0</v>
      </c>
      <c r="R1661">
        <f t="shared" si="628"/>
        <v>0</v>
      </c>
      <c r="S1661">
        <f t="shared" si="629"/>
        <v>0</v>
      </c>
      <c r="T1661">
        <f t="shared" si="642"/>
        <v>0</v>
      </c>
      <c r="U1661">
        <f t="shared" si="630"/>
        <v>0</v>
      </c>
      <c r="V1661">
        <f t="shared" si="631"/>
        <v>0</v>
      </c>
      <c r="W1661">
        <f t="shared" si="643"/>
        <v>0</v>
      </c>
      <c r="X1661">
        <f>IF($B$15,_xlfn.IFNA(INDEX(תמותה!$A$1:$E$121,MATCH(U1661,תמותה!$A$1:A$121,0),IF($B$11="זכר",2,4)),1),0)</f>
        <v>0</v>
      </c>
      <c r="Y1661">
        <f>IF($B$15,_xlfn.IFNA(INDEX('שיפור תמותה'!$A$1:$E$8743,MATCH(U1661&amp;V1661,'שיפור תמותה'!$C$1:$C$8743,0),IF($B$11="זכר",4,5)),1),0)</f>
        <v>0</v>
      </c>
      <c r="Z1661">
        <f>IF($B$15,_xlfn.IFNA(INDEX('שיפור תמותה'!$A$1:$E$8743,MATCH(U1661&amp;V1661-1,'שיפור תמותה'!$C$1:$C$8743,0),IF($B$11="זכר",4,5)),1),0)</f>
        <v>0</v>
      </c>
      <c r="AA1661">
        <f t="shared" si="632"/>
        <v>0</v>
      </c>
      <c r="AB1661">
        <f t="shared" si="644"/>
        <v>0</v>
      </c>
      <c r="AC1661">
        <f>IF($B$15,_xlfn.IFNA(INDEX(תמותה!$A$1:$E$121,MATCH(U1661,תמותה!$A$1:A$121,0),IF($B$11="זכר",3,5)),1),0)</f>
        <v>0</v>
      </c>
      <c r="AD1661">
        <f t="shared" si="633"/>
        <v>0</v>
      </c>
      <c r="AE1661">
        <f t="shared" si="634"/>
        <v>0</v>
      </c>
      <c r="AF1661">
        <f t="shared" si="645"/>
        <v>0</v>
      </c>
      <c r="AG1661">
        <f t="shared" si="646"/>
        <v>0</v>
      </c>
      <c r="AH1661">
        <f t="shared" si="647"/>
        <v>0</v>
      </c>
      <c r="AI1661">
        <f t="shared" si="648"/>
        <v>0</v>
      </c>
      <c r="AJ1661">
        <f t="shared" si="649"/>
        <v>0</v>
      </c>
    </row>
    <row r="1662" spans="5:36" x14ac:dyDescent="0.2">
      <c r="E1662">
        <f t="shared" si="635"/>
        <v>0</v>
      </c>
      <c r="F1662">
        <f t="shared" si="625"/>
        <v>0</v>
      </c>
      <c r="G1662">
        <f t="shared" si="626"/>
        <v>0</v>
      </c>
      <c r="H1662">
        <f t="shared" si="627"/>
        <v>0</v>
      </c>
      <c r="I1662">
        <f t="shared" si="636"/>
        <v>0</v>
      </c>
      <c r="J1662">
        <f t="shared" si="637"/>
        <v>0</v>
      </c>
      <c r="K1662">
        <f t="shared" si="638"/>
        <v>0</v>
      </c>
      <c r="L1662">
        <f t="shared" si="639"/>
        <v>0</v>
      </c>
      <c r="M1662">
        <f t="shared" si="640"/>
        <v>0</v>
      </c>
      <c r="N1662">
        <f t="shared" si="641"/>
        <v>0</v>
      </c>
      <c r="O1662">
        <f>IF($B$14,_xlfn.IFNA(INDEX(תמותה!$A$1:$E$121,MATCH(F1662,תמותה!$A$1:A$121,0),IF($B$9="זכר",2,4)),1),0)</f>
        <v>0</v>
      </c>
      <c r="P1662">
        <f>IF($B$14,_xlfn.IFNA(INDEX('שיפור תמותה'!$A$1:$E$8743,MATCH(F1662&amp;G1662,'שיפור תמותה'!$C$1:$C$8743,0),IF($B$9="זכר",4,5)),1),0)</f>
        <v>0</v>
      </c>
      <c r="Q1662">
        <f>IF($B$14,_xlfn.IFNA(INDEX('שיפור תמותה'!$A$1:$E$8743,MATCH(F1662&amp;G1662-1,'שיפור תמותה'!$C$1:$C$8743,0),IF($B$9="זכר",4,5)),1),0)</f>
        <v>0</v>
      </c>
      <c r="R1662">
        <f t="shared" si="628"/>
        <v>0</v>
      </c>
      <c r="S1662">
        <f t="shared" si="629"/>
        <v>0</v>
      </c>
      <c r="T1662">
        <f t="shared" si="642"/>
        <v>0</v>
      </c>
      <c r="U1662">
        <f t="shared" si="630"/>
        <v>0</v>
      </c>
      <c r="V1662">
        <f t="shared" si="631"/>
        <v>0</v>
      </c>
      <c r="W1662">
        <f t="shared" si="643"/>
        <v>0</v>
      </c>
      <c r="X1662">
        <f>IF($B$15,_xlfn.IFNA(INDEX(תמותה!$A$1:$E$121,MATCH(U1662,תמותה!$A$1:A$121,0),IF($B$11="זכר",2,4)),1),0)</f>
        <v>0</v>
      </c>
      <c r="Y1662">
        <f>IF($B$15,_xlfn.IFNA(INDEX('שיפור תמותה'!$A$1:$E$8743,MATCH(U1662&amp;V1662,'שיפור תמותה'!$C$1:$C$8743,0),IF($B$11="זכר",4,5)),1),0)</f>
        <v>0</v>
      </c>
      <c r="Z1662">
        <f>IF($B$15,_xlfn.IFNA(INDEX('שיפור תמותה'!$A$1:$E$8743,MATCH(U1662&amp;V1662-1,'שיפור תמותה'!$C$1:$C$8743,0),IF($B$11="זכר",4,5)),1),0)</f>
        <v>0</v>
      </c>
      <c r="AA1662">
        <f t="shared" si="632"/>
        <v>0</v>
      </c>
      <c r="AB1662">
        <f t="shared" si="644"/>
        <v>0</v>
      </c>
      <c r="AC1662">
        <f>IF($B$15,_xlfn.IFNA(INDEX(תמותה!$A$1:$E$121,MATCH(U1662,תמותה!$A$1:A$121,0),IF($B$11="זכר",3,5)),1),0)</f>
        <v>0</v>
      </c>
      <c r="AD1662">
        <f t="shared" si="633"/>
        <v>0</v>
      </c>
      <c r="AE1662">
        <f t="shared" si="634"/>
        <v>0</v>
      </c>
      <c r="AF1662">
        <f t="shared" si="645"/>
        <v>0</v>
      </c>
      <c r="AG1662">
        <f t="shared" si="646"/>
        <v>0</v>
      </c>
      <c r="AH1662">
        <f t="shared" si="647"/>
        <v>0</v>
      </c>
      <c r="AI1662">
        <f t="shared" si="648"/>
        <v>0</v>
      </c>
      <c r="AJ1662">
        <f t="shared" si="649"/>
        <v>0</v>
      </c>
    </row>
    <row r="1663" spans="5:36" x14ac:dyDescent="0.2">
      <c r="E1663">
        <f t="shared" si="635"/>
        <v>0</v>
      </c>
      <c r="F1663">
        <f t="shared" si="625"/>
        <v>0</v>
      </c>
      <c r="G1663">
        <f t="shared" si="626"/>
        <v>0</v>
      </c>
      <c r="H1663">
        <f t="shared" si="627"/>
        <v>0</v>
      </c>
      <c r="I1663">
        <f t="shared" si="636"/>
        <v>0</v>
      </c>
      <c r="J1663">
        <f t="shared" si="637"/>
        <v>0</v>
      </c>
      <c r="K1663">
        <f t="shared" si="638"/>
        <v>0</v>
      </c>
      <c r="L1663">
        <f t="shared" si="639"/>
        <v>0</v>
      </c>
      <c r="M1663">
        <f t="shared" si="640"/>
        <v>0</v>
      </c>
      <c r="N1663">
        <f t="shared" si="641"/>
        <v>0</v>
      </c>
      <c r="O1663">
        <f>IF($B$14,_xlfn.IFNA(INDEX(תמותה!$A$1:$E$121,MATCH(F1663,תמותה!$A$1:A$121,0),IF($B$9="זכר",2,4)),1),0)</f>
        <v>0</v>
      </c>
      <c r="P1663">
        <f>IF($B$14,_xlfn.IFNA(INDEX('שיפור תמותה'!$A$1:$E$8743,MATCH(F1663&amp;G1663,'שיפור תמותה'!$C$1:$C$8743,0),IF($B$9="זכר",4,5)),1),0)</f>
        <v>0</v>
      </c>
      <c r="Q1663">
        <f>IF($B$14,_xlfn.IFNA(INDEX('שיפור תמותה'!$A$1:$E$8743,MATCH(F1663&amp;G1663-1,'שיפור תמותה'!$C$1:$C$8743,0),IF($B$9="זכר",4,5)),1),0)</f>
        <v>0</v>
      </c>
      <c r="R1663">
        <f t="shared" si="628"/>
        <v>0</v>
      </c>
      <c r="S1663">
        <f t="shared" si="629"/>
        <v>0</v>
      </c>
      <c r="T1663">
        <f t="shared" si="642"/>
        <v>0</v>
      </c>
      <c r="U1663">
        <f t="shared" si="630"/>
        <v>0</v>
      </c>
      <c r="V1663">
        <f t="shared" si="631"/>
        <v>0</v>
      </c>
      <c r="W1663">
        <f t="shared" si="643"/>
        <v>0</v>
      </c>
      <c r="X1663">
        <f>IF($B$15,_xlfn.IFNA(INDEX(תמותה!$A$1:$E$121,MATCH(U1663,תמותה!$A$1:A$121,0),IF($B$11="זכר",2,4)),1),0)</f>
        <v>0</v>
      </c>
      <c r="Y1663">
        <f>IF($B$15,_xlfn.IFNA(INDEX('שיפור תמותה'!$A$1:$E$8743,MATCH(U1663&amp;V1663,'שיפור תמותה'!$C$1:$C$8743,0),IF($B$11="זכר",4,5)),1),0)</f>
        <v>0</v>
      </c>
      <c r="Z1663">
        <f>IF($B$15,_xlfn.IFNA(INDEX('שיפור תמותה'!$A$1:$E$8743,MATCH(U1663&amp;V1663-1,'שיפור תמותה'!$C$1:$C$8743,0),IF($B$11="זכר",4,5)),1),0)</f>
        <v>0</v>
      </c>
      <c r="AA1663">
        <f t="shared" si="632"/>
        <v>0</v>
      </c>
      <c r="AB1663">
        <f t="shared" si="644"/>
        <v>0</v>
      </c>
      <c r="AC1663">
        <f>IF($B$15,_xlfn.IFNA(INDEX(תמותה!$A$1:$E$121,MATCH(U1663,תמותה!$A$1:A$121,0),IF($B$11="זכר",3,5)),1),0)</f>
        <v>0</v>
      </c>
      <c r="AD1663">
        <f t="shared" si="633"/>
        <v>0</v>
      </c>
      <c r="AE1663">
        <f t="shared" si="634"/>
        <v>0</v>
      </c>
      <c r="AF1663">
        <f t="shared" si="645"/>
        <v>0</v>
      </c>
      <c r="AG1663">
        <f t="shared" si="646"/>
        <v>0</v>
      </c>
      <c r="AH1663">
        <f t="shared" si="647"/>
        <v>0</v>
      </c>
      <c r="AI1663">
        <f t="shared" si="648"/>
        <v>0</v>
      </c>
      <c r="AJ1663">
        <f t="shared" si="649"/>
        <v>0</v>
      </c>
    </row>
    <row r="1664" spans="5:36" x14ac:dyDescent="0.2">
      <c r="E1664">
        <f t="shared" si="635"/>
        <v>0</v>
      </c>
      <c r="F1664">
        <f t="shared" si="625"/>
        <v>0</v>
      </c>
      <c r="G1664">
        <f t="shared" si="626"/>
        <v>0</v>
      </c>
      <c r="H1664">
        <f t="shared" si="627"/>
        <v>0</v>
      </c>
      <c r="I1664">
        <f t="shared" si="636"/>
        <v>0</v>
      </c>
      <c r="J1664">
        <f t="shared" si="637"/>
        <v>0</v>
      </c>
      <c r="K1664">
        <f t="shared" si="638"/>
        <v>0</v>
      </c>
      <c r="L1664">
        <f t="shared" si="639"/>
        <v>0</v>
      </c>
      <c r="M1664">
        <f t="shared" si="640"/>
        <v>0</v>
      </c>
      <c r="N1664">
        <f t="shared" si="641"/>
        <v>0</v>
      </c>
      <c r="O1664">
        <f>IF($B$14,_xlfn.IFNA(INDEX(תמותה!$A$1:$E$121,MATCH(F1664,תמותה!$A$1:A$121,0),IF($B$9="זכר",2,4)),1),0)</f>
        <v>0</v>
      </c>
      <c r="P1664">
        <f>IF($B$14,_xlfn.IFNA(INDEX('שיפור תמותה'!$A$1:$E$8743,MATCH(F1664&amp;G1664,'שיפור תמותה'!$C$1:$C$8743,0),IF($B$9="זכר",4,5)),1),0)</f>
        <v>0</v>
      </c>
      <c r="Q1664">
        <f>IF($B$14,_xlfn.IFNA(INDEX('שיפור תמותה'!$A$1:$E$8743,MATCH(F1664&amp;G1664-1,'שיפור תמותה'!$C$1:$C$8743,0),IF($B$9="זכר",4,5)),1),0)</f>
        <v>0</v>
      </c>
      <c r="R1664">
        <f t="shared" si="628"/>
        <v>0</v>
      </c>
      <c r="S1664">
        <f t="shared" si="629"/>
        <v>0</v>
      </c>
      <c r="T1664">
        <f t="shared" si="642"/>
        <v>0</v>
      </c>
      <c r="U1664">
        <f t="shared" si="630"/>
        <v>0</v>
      </c>
      <c r="V1664">
        <f t="shared" si="631"/>
        <v>0</v>
      </c>
      <c r="W1664">
        <f t="shared" si="643"/>
        <v>0</v>
      </c>
      <c r="X1664">
        <f>IF($B$15,_xlfn.IFNA(INDEX(תמותה!$A$1:$E$121,MATCH(U1664,תמותה!$A$1:A$121,0),IF($B$11="זכר",2,4)),1),0)</f>
        <v>0</v>
      </c>
      <c r="Y1664">
        <f>IF($B$15,_xlfn.IFNA(INDEX('שיפור תמותה'!$A$1:$E$8743,MATCH(U1664&amp;V1664,'שיפור תמותה'!$C$1:$C$8743,0),IF($B$11="זכר",4,5)),1),0)</f>
        <v>0</v>
      </c>
      <c r="Z1664">
        <f>IF($B$15,_xlfn.IFNA(INDEX('שיפור תמותה'!$A$1:$E$8743,MATCH(U1664&amp;V1664-1,'שיפור תמותה'!$C$1:$C$8743,0),IF($B$11="זכר",4,5)),1),0)</f>
        <v>0</v>
      </c>
      <c r="AA1664">
        <f t="shared" si="632"/>
        <v>0</v>
      </c>
      <c r="AB1664">
        <f t="shared" si="644"/>
        <v>0</v>
      </c>
      <c r="AC1664">
        <f>IF($B$15,_xlfn.IFNA(INDEX(תמותה!$A$1:$E$121,MATCH(U1664,תמותה!$A$1:A$121,0),IF($B$11="זכר",3,5)),1),0)</f>
        <v>0</v>
      </c>
      <c r="AD1664">
        <f t="shared" si="633"/>
        <v>0</v>
      </c>
      <c r="AE1664">
        <f t="shared" si="634"/>
        <v>0</v>
      </c>
      <c r="AF1664">
        <f t="shared" si="645"/>
        <v>0</v>
      </c>
      <c r="AG1664">
        <f t="shared" si="646"/>
        <v>0</v>
      </c>
      <c r="AH1664">
        <f t="shared" si="647"/>
        <v>0</v>
      </c>
      <c r="AI1664">
        <f t="shared" si="648"/>
        <v>0</v>
      </c>
      <c r="AJ1664">
        <f t="shared" si="649"/>
        <v>0</v>
      </c>
    </row>
    <row r="1665" spans="5:36" x14ac:dyDescent="0.2">
      <c r="E1665">
        <f t="shared" si="635"/>
        <v>0</v>
      </c>
      <c r="F1665">
        <f t="shared" si="625"/>
        <v>0</v>
      </c>
      <c r="G1665">
        <f t="shared" si="626"/>
        <v>0</v>
      </c>
      <c r="H1665">
        <f t="shared" si="627"/>
        <v>0</v>
      </c>
      <c r="I1665">
        <f t="shared" si="636"/>
        <v>0</v>
      </c>
      <c r="J1665">
        <f t="shared" si="637"/>
        <v>0</v>
      </c>
      <c r="K1665">
        <f t="shared" si="638"/>
        <v>0</v>
      </c>
      <c r="L1665">
        <f t="shared" si="639"/>
        <v>0</v>
      </c>
      <c r="M1665">
        <f t="shared" si="640"/>
        <v>0</v>
      </c>
      <c r="N1665">
        <f t="shared" si="641"/>
        <v>0</v>
      </c>
      <c r="O1665">
        <f>IF($B$14,_xlfn.IFNA(INDEX(תמותה!$A$1:$E$121,MATCH(F1665,תמותה!$A$1:A$121,0),IF($B$9="זכר",2,4)),1),0)</f>
        <v>0</v>
      </c>
      <c r="P1665">
        <f>IF($B$14,_xlfn.IFNA(INDEX('שיפור תמותה'!$A$1:$E$8743,MATCH(F1665&amp;G1665,'שיפור תמותה'!$C$1:$C$8743,0),IF($B$9="זכר",4,5)),1),0)</f>
        <v>0</v>
      </c>
      <c r="Q1665">
        <f>IF($B$14,_xlfn.IFNA(INDEX('שיפור תמותה'!$A$1:$E$8743,MATCH(F1665&amp;G1665-1,'שיפור תמותה'!$C$1:$C$8743,0),IF($B$9="זכר",4,5)),1),0)</f>
        <v>0</v>
      </c>
      <c r="R1665">
        <f t="shared" si="628"/>
        <v>0</v>
      </c>
      <c r="S1665">
        <f t="shared" si="629"/>
        <v>0</v>
      </c>
      <c r="T1665">
        <f t="shared" si="642"/>
        <v>0</v>
      </c>
      <c r="U1665">
        <f t="shared" si="630"/>
        <v>0</v>
      </c>
      <c r="V1665">
        <f t="shared" si="631"/>
        <v>0</v>
      </c>
      <c r="W1665">
        <f t="shared" si="643"/>
        <v>0</v>
      </c>
      <c r="X1665">
        <f>IF($B$15,_xlfn.IFNA(INDEX(תמותה!$A$1:$E$121,MATCH(U1665,תמותה!$A$1:A$121,0),IF($B$11="זכר",2,4)),1),0)</f>
        <v>0</v>
      </c>
      <c r="Y1665">
        <f>IF($B$15,_xlfn.IFNA(INDEX('שיפור תמותה'!$A$1:$E$8743,MATCH(U1665&amp;V1665,'שיפור תמותה'!$C$1:$C$8743,0),IF($B$11="זכר",4,5)),1),0)</f>
        <v>0</v>
      </c>
      <c r="Z1665">
        <f>IF($B$15,_xlfn.IFNA(INDEX('שיפור תמותה'!$A$1:$E$8743,MATCH(U1665&amp;V1665-1,'שיפור תמותה'!$C$1:$C$8743,0),IF($B$11="זכר",4,5)),1),0)</f>
        <v>0</v>
      </c>
      <c r="AA1665">
        <f t="shared" si="632"/>
        <v>0</v>
      </c>
      <c r="AB1665">
        <f t="shared" si="644"/>
        <v>0</v>
      </c>
      <c r="AC1665">
        <f>IF($B$15,_xlfn.IFNA(INDEX(תמותה!$A$1:$E$121,MATCH(U1665,תמותה!$A$1:A$121,0),IF($B$11="זכר",3,5)),1),0)</f>
        <v>0</v>
      </c>
      <c r="AD1665">
        <f t="shared" si="633"/>
        <v>0</v>
      </c>
      <c r="AE1665">
        <f t="shared" si="634"/>
        <v>0</v>
      </c>
      <c r="AF1665">
        <f t="shared" si="645"/>
        <v>0</v>
      </c>
      <c r="AG1665">
        <f t="shared" si="646"/>
        <v>0</v>
      </c>
      <c r="AH1665">
        <f t="shared" si="647"/>
        <v>0</v>
      </c>
      <c r="AI1665">
        <f t="shared" si="648"/>
        <v>0</v>
      </c>
      <c r="AJ1665">
        <f t="shared" si="649"/>
        <v>0</v>
      </c>
    </row>
    <row r="1666" spans="5:36" x14ac:dyDescent="0.2">
      <c r="E1666">
        <f t="shared" si="635"/>
        <v>0</v>
      </c>
      <c r="F1666">
        <f t="shared" si="625"/>
        <v>0</v>
      </c>
      <c r="G1666">
        <f t="shared" si="626"/>
        <v>0</v>
      </c>
      <c r="H1666">
        <f t="shared" si="627"/>
        <v>0</v>
      </c>
      <c r="I1666">
        <f t="shared" si="636"/>
        <v>0</v>
      </c>
      <c r="J1666">
        <f t="shared" si="637"/>
        <v>0</v>
      </c>
      <c r="K1666">
        <f t="shared" si="638"/>
        <v>0</v>
      </c>
      <c r="L1666">
        <f t="shared" si="639"/>
        <v>0</v>
      </c>
      <c r="M1666">
        <f t="shared" si="640"/>
        <v>0</v>
      </c>
      <c r="N1666">
        <f t="shared" si="641"/>
        <v>0</v>
      </c>
      <c r="O1666">
        <f>IF($B$14,_xlfn.IFNA(INDEX(תמותה!$A$1:$E$121,MATCH(F1666,תמותה!$A$1:A$121,0),IF($B$9="זכר",2,4)),1),0)</f>
        <v>0</v>
      </c>
      <c r="P1666">
        <f>IF($B$14,_xlfn.IFNA(INDEX('שיפור תמותה'!$A$1:$E$8743,MATCH(F1666&amp;G1666,'שיפור תמותה'!$C$1:$C$8743,0),IF($B$9="זכר",4,5)),1),0)</f>
        <v>0</v>
      </c>
      <c r="Q1666">
        <f>IF($B$14,_xlfn.IFNA(INDEX('שיפור תמותה'!$A$1:$E$8743,MATCH(F1666&amp;G1666-1,'שיפור תמותה'!$C$1:$C$8743,0),IF($B$9="זכר",4,5)),1),0)</f>
        <v>0</v>
      </c>
      <c r="R1666">
        <f t="shared" si="628"/>
        <v>0</v>
      </c>
      <c r="S1666">
        <f t="shared" si="629"/>
        <v>0</v>
      </c>
      <c r="T1666">
        <f t="shared" si="642"/>
        <v>0</v>
      </c>
      <c r="U1666">
        <f t="shared" si="630"/>
        <v>0</v>
      </c>
      <c r="V1666">
        <f t="shared" si="631"/>
        <v>0</v>
      </c>
      <c r="W1666">
        <f t="shared" si="643"/>
        <v>0</v>
      </c>
      <c r="X1666">
        <f>IF($B$15,_xlfn.IFNA(INDEX(תמותה!$A$1:$E$121,MATCH(U1666,תמותה!$A$1:A$121,0),IF($B$11="זכר",2,4)),1),0)</f>
        <v>0</v>
      </c>
      <c r="Y1666">
        <f>IF($B$15,_xlfn.IFNA(INDEX('שיפור תמותה'!$A$1:$E$8743,MATCH(U1666&amp;V1666,'שיפור תמותה'!$C$1:$C$8743,0),IF($B$11="זכר",4,5)),1),0)</f>
        <v>0</v>
      </c>
      <c r="Z1666">
        <f>IF($B$15,_xlfn.IFNA(INDEX('שיפור תמותה'!$A$1:$E$8743,MATCH(U1666&amp;V1666-1,'שיפור תמותה'!$C$1:$C$8743,0),IF($B$11="זכר",4,5)),1),0)</f>
        <v>0</v>
      </c>
      <c r="AA1666">
        <f t="shared" si="632"/>
        <v>0</v>
      </c>
      <c r="AB1666">
        <f t="shared" si="644"/>
        <v>0</v>
      </c>
      <c r="AC1666">
        <f>IF($B$15,_xlfn.IFNA(INDEX(תמותה!$A$1:$E$121,MATCH(U1666,תמותה!$A$1:A$121,0),IF($B$11="זכר",3,5)),1),0)</f>
        <v>0</v>
      </c>
      <c r="AD1666">
        <f t="shared" si="633"/>
        <v>0</v>
      </c>
      <c r="AE1666">
        <f t="shared" si="634"/>
        <v>0</v>
      </c>
      <c r="AF1666">
        <f t="shared" si="645"/>
        <v>0</v>
      </c>
      <c r="AG1666">
        <f t="shared" si="646"/>
        <v>0</v>
      </c>
      <c r="AH1666">
        <f t="shared" si="647"/>
        <v>0</v>
      </c>
      <c r="AI1666">
        <f t="shared" si="648"/>
        <v>0</v>
      </c>
      <c r="AJ1666">
        <f t="shared" si="649"/>
        <v>0</v>
      </c>
    </row>
    <row r="1667" spans="5:36" x14ac:dyDescent="0.2">
      <c r="E1667">
        <f t="shared" si="635"/>
        <v>0</v>
      </c>
      <c r="F1667">
        <f t="shared" ref="F1667:F1730" si="650">IF($B$14,ROUNDDOWN(E1667/12,0),0)</f>
        <v>0</v>
      </c>
      <c r="G1667">
        <f t="shared" ref="G1667:G1730" si="651">IF($B$14,ROUNDDOWN(($B$7+E1667)/12,0),0)</f>
        <v>0</v>
      </c>
      <c r="H1667">
        <f t="shared" ref="H1667:H1730" si="652">IF($B$14,(1+$B$2)^((E1667-$E$2+1)/12),0)</f>
        <v>0</v>
      </c>
      <c r="I1667">
        <f t="shared" si="636"/>
        <v>0</v>
      </c>
      <c r="J1667">
        <f t="shared" si="637"/>
        <v>0</v>
      </c>
      <c r="K1667">
        <f t="shared" si="638"/>
        <v>0</v>
      </c>
      <c r="L1667">
        <f t="shared" si="639"/>
        <v>0</v>
      </c>
      <c r="M1667">
        <f t="shared" si="640"/>
        <v>0</v>
      </c>
      <c r="N1667">
        <f t="shared" si="641"/>
        <v>0</v>
      </c>
      <c r="O1667">
        <f>IF($B$14,_xlfn.IFNA(INDEX(תמותה!$A$1:$E$121,MATCH(F1667,תמותה!$A$1:A$121,0),IF($B$9="זכר",2,4)),1),0)</f>
        <v>0</v>
      </c>
      <c r="P1667">
        <f>IF($B$14,_xlfn.IFNA(INDEX('שיפור תמותה'!$A$1:$E$8743,MATCH(F1667&amp;G1667,'שיפור תמותה'!$C$1:$C$8743,0),IF($B$9="זכר",4,5)),1),0)</f>
        <v>0</v>
      </c>
      <c r="Q1667">
        <f>IF($B$14,_xlfn.IFNA(INDEX('שיפור תמותה'!$A$1:$E$8743,MATCH(F1667&amp;G1667-1,'שיפור תמותה'!$C$1:$C$8743,0),IF($B$9="זכר",4,5)),1),0)</f>
        <v>0</v>
      </c>
      <c r="R1667">
        <f t="shared" ref="R1667:R1730" si="653">IF($B$14,AVERAGE(P1667:Q1667),0)</f>
        <v>0</v>
      </c>
      <c r="S1667">
        <f t="shared" ref="S1667:S1730" si="654">IF($B$14,IF(E1667&lt;$B$12,(1-(1-O1667)^(1/12))*R1667,1),0)</f>
        <v>0</v>
      </c>
      <c r="T1667">
        <f t="shared" si="642"/>
        <v>0</v>
      </c>
      <c r="U1667">
        <f t="shared" ref="U1667:U1730" si="655">IF($B$15,ROUNDDOWN(T1667/12,0),0)</f>
        <v>0</v>
      </c>
      <c r="V1667">
        <f t="shared" ref="V1667:V1730" si="656">IF($B$15,ROUNDDOWN(($B$8+T1667)/12,0),0)</f>
        <v>0</v>
      </c>
      <c r="W1667">
        <f t="shared" si="643"/>
        <v>0</v>
      </c>
      <c r="X1667">
        <f>IF($B$15,_xlfn.IFNA(INDEX(תמותה!$A$1:$E$121,MATCH(U1667,תמותה!$A$1:A$121,0),IF($B$11="זכר",2,4)),1),0)</f>
        <v>0</v>
      </c>
      <c r="Y1667">
        <f>IF($B$15,_xlfn.IFNA(INDEX('שיפור תמותה'!$A$1:$E$8743,MATCH(U1667&amp;V1667,'שיפור תמותה'!$C$1:$C$8743,0),IF($B$11="זכר",4,5)),1),0)</f>
        <v>0</v>
      </c>
      <c r="Z1667">
        <f>IF($B$15,_xlfn.IFNA(INDEX('שיפור תמותה'!$A$1:$E$8743,MATCH(U1667&amp;V1667-1,'שיפור תמותה'!$C$1:$C$8743,0),IF($B$11="זכר",4,5)),1),0)</f>
        <v>0</v>
      </c>
      <c r="AA1667">
        <f t="shared" ref="AA1667:AA1730" si="657">IF($B$15,AVERAGE(Y1667:Z1667),0)</f>
        <v>0</v>
      </c>
      <c r="AB1667">
        <f t="shared" si="644"/>
        <v>0</v>
      </c>
      <c r="AC1667">
        <f>IF($B$15,_xlfn.IFNA(INDEX(תמותה!$A$1:$E$121,MATCH(U1667,תמותה!$A$1:A$121,0),IF($B$11="זכר",3,5)),1),0)</f>
        <v>0</v>
      </c>
      <c r="AD1667">
        <f t="shared" ref="AD1667:AD1730" si="658">IF($B$15,IF(T1667&lt;$B$12,(1-(1-X1667)^(1/12))*AA1667,1),0)</f>
        <v>0</v>
      </c>
      <c r="AE1667">
        <f t="shared" ref="AE1667:AE1730" si="659">IF($B$15,IF(T1667&lt;$B$12,(1-(1-AC1667)^(1/12))*AA1667,1),0)</f>
        <v>0</v>
      </c>
      <c r="AF1667">
        <f t="shared" si="645"/>
        <v>0</v>
      </c>
      <c r="AG1667">
        <f t="shared" si="646"/>
        <v>0</v>
      </c>
      <c r="AH1667">
        <f t="shared" si="647"/>
        <v>0</v>
      </c>
      <c r="AI1667">
        <f t="shared" si="648"/>
        <v>0</v>
      </c>
      <c r="AJ1667">
        <f t="shared" si="649"/>
        <v>0</v>
      </c>
    </row>
    <row r="1668" spans="5:36" x14ac:dyDescent="0.2">
      <c r="E1668">
        <f t="shared" ref="E1668:E1731" si="660">IF($B$14,E1667+1,0)</f>
        <v>0</v>
      </c>
      <c r="F1668">
        <f t="shared" si="650"/>
        <v>0</v>
      </c>
      <c r="G1668">
        <f t="shared" si="651"/>
        <v>0</v>
      </c>
      <c r="H1668">
        <f t="shared" si="652"/>
        <v>0</v>
      </c>
      <c r="I1668">
        <f t="shared" ref="I1668:I1731" si="661">IF($B$14,IF(E1668&lt;=$B$3,IF(AND((E1668-$E$2)&lt;0,E1668&lt;$B$4),I1667+1/H1668,I1667+N1667/H1668)),0)</f>
        <v>0</v>
      </c>
      <c r="J1668">
        <f t="shared" ref="J1668:J1731" si="662">IF($B$14,IF(E1668&lt;=$B$3,IF(AND((E1668-$E$2)&lt;60,E1668&lt;$B$4),J1667+1/H1668,J1667+N1667/H1668)),0)</f>
        <v>0</v>
      </c>
      <c r="K1668">
        <f t="shared" ref="K1668:K1731" si="663">IF($B$14,IF(E1668&lt;=$B$3,IF(AND((E1668-$E$2)&lt;120,E1668&lt;$B$4),K1667+1/H1668,K1667+N1667/H1668)),0)</f>
        <v>0</v>
      </c>
      <c r="L1668">
        <f t="shared" ref="L1668:L1731" si="664">IF($B$14,IF(E1668&lt;=$B$3,IF(AND((E1668-$E$2)&lt;180,E1668&lt;$B$4),L1667+1/H1668,L1667+N1667/H1668)),0)</f>
        <v>0</v>
      </c>
      <c r="M1668">
        <f t="shared" ref="M1668:M1731" si="665">IF($B$14,IF(E1668&lt;=$B$3,IF(AND((E1668-$E$2)&lt;240,E1668&lt;$B$4),M1667+1/H1668,M1667+N1667/H1668)),0)</f>
        <v>0</v>
      </c>
      <c r="N1668">
        <f t="shared" ref="N1668:N1731" si="666">IF($B$14,N1667*(1-S1668),0)</f>
        <v>0</v>
      </c>
      <c r="O1668">
        <f>IF($B$14,_xlfn.IFNA(INDEX(תמותה!$A$1:$E$121,MATCH(F1668,תמותה!$A$1:A$121,0),IF($B$9="זכר",2,4)),1),0)</f>
        <v>0</v>
      </c>
      <c r="P1668">
        <f>IF($B$14,_xlfn.IFNA(INDEX('שיפור תמותה'!$A$1:$E$8743,MATCH(F1668&amp;G1668,'שיפור תמותה'!$C$1:$C$8743,0),IF($B$9="זכר",4,5)),1),0)</f>
        <v>0</v>
      </c>
      <c r="Q1668">
        <f>IF($B$14,_xlfn.IFNA(INDEX('שיפור תמותה'!$A$1:$E$8743,MATCH(F1668&amp;G1668-1,'שיפור תמותה'!$C$1:$C$8743,0),IF($B$9="זכר",4,5)),1),0)</f>
        <v>0</v>
      </c>
      <c r="R1668">
        <f t="shared" si="653"/>
        <v>0</v>
      </c>
      <c r="S1668">
        <f t="shared" si="654"/>
        <v>0</v>
      </c>
      <c r="T1668">
        <f t="shared" ref="T1668:T1731" si="667">IF($B$15,T1667+1,0)</f>
        <v>0</v>
      </c>
      <c r="U1668">
        <f t="shared" si="655"/>
        <v>0</v>
      </c>
      <c r="V1668">
        <f t="shared" si="656"/>
        <v>0</v>
      </c>
      <c r="W1668">
        <f t="shared" ref="W1668:W1731" si="668">IF($B$15,W1667*(1-AD1668),0)</f>
        <v>0</v>
      </c>
      <c r="X1668">
        <f>IF($B$15,_xlfn.IFNA(INDEX(תמותה!$A$1:$E$121,MATCH(U1668,תמותה!$A$1:A$121,0),IF($B$11="זכר",2,4)),1),0)</f>
        <v>0</v>
      </c>
      <c r="Y1668">
        <f>IF($B$15,_xlfn.IFNA(INDEX('שיפור תמותה'!$A$1:$E$8743,MATCH(U1668&amp;V1668,'שיפור תמותה'!$C$1:$C$8743,0),IF($B$11="זכר",4,5)),1),0)</f>
        <v>0</v>
      </c>
      <c r="Z1668">
        <f>IF($B$15,_xlfn.IFNA(INDEX('שיפור תמותה'!$A$1:$E$8743,MATCH(U1668&amp;V1668-1,'שיפור תמותה'!$C$1:$C$8743,0),IF($B$11="זכר",4,5)),1),0)</f>
        <v>0</v>
      </c>
      <c r="AA1668">
        <f t="shared" si="657"/>
        <v>0</v>
      </c>
      <c r="AB1668">
        <f t="shared" ref="AB1668:AB1731" si="669">IF($B$15,AB1667*(1-AE1668)+S1668*W1668*N1667,0)</f>
        <v>0</v>
      </c>
      <c r="AC1668">
        <f>IF($B$15,_xlfn.IFNA(INDEX(תמותה!$A$1:$E$121,MATCH(U1668,תמותה!$A$1:A$121,0),IF($B$11="זכר",3,5)),1),0)</f>
        <v>0</v>
      </c>
      <c r="AD1668">
        <f t="shared" si="658"/>
        <v>0</v>
      </c>
      <c r="AE1668">
        <f t="shared" si="659"/>
        <v>0</v>
      </c>
      <c r="AF1668">
        <f t="shared" ref="AF1668:AF1731" si="670">IF($B$15,IF(E1668&lt;=$B$3,IF(AND((E1668-$E$2)&lt;0,E1668&lt;$B$4),AF1667+0/H1668,AF1667+AB1667/H1668)),0)</f>
        <v>0</v>
      </c>
      <c r="AG1668">
        <f t="shared" ref="AG1668:AG1731" si="671">IF($B$15,IF(E1668&lt;=$B$3,IF(AND((E1668-$E$2)&lt;60,E1668&lt;$B$4),AG1667+0/H1668,AG1667+AB1667/H1668)),0)</f>
        <v>0</v>
      </c>
      <c r="AH1668">
        <f t="shared" ref="AH1668:AH1731" si="672">IF($B$15,IF(E1668&lt;=$B$3,IF(AND((E1668-$E$2)&lt;120,E1668&lt;$B$4),AH1667+0/H1668,AH1667+AB1667/H1668)),0)</f>
        <v>0</v>
      </c>
      <c r="AI1668">
        <f t="shared" ref="AI1668:AI1731" si="673">IF($B$15,IF(E1668&lt;=$B$3,IF(AND((E1668-$E$2)&lt;180,E1668&lt;$B$4),AI1667+0/H1668,AI1667+AB1667/H1668)),0)</f>
        <v>0</v>
      </c>
      <c r="AJ1668">
        <f t="shared" ref="AJ1668:AJ1731" si="674">IF($B$15,IF(E1668&lt;=$B$3,IF(AND((E1668-$E$2)&lt;240,E1668&lt;$B$4),AJ1667+0/H1668,AJ1667+AB1667/H1668)),0)</f>
        <v>0</v>
      </c>
    </row>
    <row r="1669" spans="5:36" x14ac:dyDescent="0.2">
      <c r="E1669">
        <f t="shared" si="660"/>
        <v>0</v>
      </c>
      <c r="F1669">
        <f t="shared" si="650"/>
        <v>0</v>
      </c>
      <c r="G1669">
        <f t="shared" si="651"/>
        <v>0</v>
      </c>
      <c r="H1669">
        <f t="shared" si="652"/>
        <v>0</v>
      </c>
      <c r="I1669">
        <f t="shared" si="661"/>
        <v>0</v>
      </c>
      <c r="J1669">
        <f t="shared" si="662"/>
        <v>0</v>
      </c>
      <c r="K1669">
        <f t="shared" si="663"/>
        <v>0</v>
      </c>
      <c r="L1669">
        <f t="shared" si="664"/>
        <v>0</v>
      </c>
      <c r="M1669">
        <f t="shared" si="665"/>
        <v>0</v>
      </c>
      <c r="N1669">
        <f t="shared" si="666"/>
        <v>0</v>
      </c>
      <c r="O1669">
        <f>IF($B$14,_xlfn.IFNA(INDEX(תמותה!$A$1:$E$121,MATCH(F1669,תמותה!$A$1:A$121,0),IF($B$9="זכר",2,4)),1),0)</f>
        <v>0</v>
      </c>
      <c r="P1669">
        <f>IF($B$14,_xlfn.IFNA(INDEX('שיפור תמותה'!$A$1:$E$8743,MATCH(F1669&amp;G1669,'שיפור תמותה'!$C$1:$C$8743,0),IF($B$9="זכר",4,5)),1),0)</f>
        <v>0</v>
      </c>
      <c r="Q1669">
        <f>IF($B$14,_xlfn.IFNA(INDEX('שיפור תמותה'!$A$1:$E$8743,MATCH(F1669&amp;G1669-1,'שיפור תמותה'!$C$1:$C$8743,0),IF($B$9="זכר",4,5)),1),0)</f>
        <v>0</v>
      </c>
      <c r="R1669">
        <f t="shared" si="653"/>
        <v>0</v>
      </c>
      <c r="S1669">
        <f t="shared" si="654"/>
        <v>0</v>
      </c>
      <c r="T1669">
        <f t="shared" si="667"/>
        <v>0</v>
      </c>
      <c r="U1669">
        <f t="shared" si="655"/>
        <v>0</v>
      </c>
      <c r="V1669">
        <f t="shared" si="656"/>
        <v>0</v>
      </c>
      <c r="W1669">
        <f t="shared" si="668"/>
        <v>0</v>
      </c>
      <c r="X1669">
        <f>IF($B$15,_xlfn.IFNA(INDEX(תמותה!$A$1:$E$121,MATCH(U1669,תמותה!$A$1:A$121,0),IF($B$11="זכר",2,4)),1),0)</f>
        <v>0</v>
      </c>
      <c r="Y1669">
        <f>IF($B$15,_xlfn.IFNA(INDEX('שיפור תמותה'!$A$1:$E$8743,MATCH(U1669&amp;V1669,'שיפור תמותה'!$C$1:$C$8743,0),IF($B$11="זכר",4,5)),1),0)</f>
        <v>0</v>
      </c>
      <c r="Z1669">
        <f>IF($B$15,_xlfn.IFNA(INDEX('שיפור תמותה'!$A$1:$E$8743,MATCH(U1669&amp;V1669-1,'שיפור תמותה'!$C$1:$C$8743,0),IF($B$11="זכר",4,5)),1),0)</f>
        <v>0</v>
      </c>
      <c r="AA1669">
        <f t="shared" si="657"/>
        <v>0</v>
      </c>
      <c r="AB1669">
        <f t="shared" si="669"/>
        <v>0</v>
      </c>
      <c r="AC1669">
        <f>IF($B$15,_xlfn.IFNA(INDEX(תמותה!$A$1:$E$121,MATCH(U1669,תמותה!$A$1:A$121,0),IF($B$11="זכר",3,5)),1),0)</f>
        <v>0</v>
      </c>
      <c r="AD1669">
        <f t="shared" si="658"/>
        <v>0</v>
      </c>
      <c r="AE1669">
        <f t="shared" si="659"/>
        <v>0</v>
      </c>
      <c r="AF1669">
        <f t="shared" si="670"/>
        <v>0</v>
      </c>
      <c r="AG1669">
        <f t="shared" si="671"/>
        <v>0</v>
      </c>
      <c r="AH1669">
        <f t="shared" si="672"/>
        <v>0</v>
      </c>
      <c r="AI1669">
        <f t="shared" si="673"/>
        <v>0</v>
      </c>
      <c r="AJ1669">
        <f t="shared" si="674"/>
        <v>0</v>
      </c>
    </row>
    <row r="1670" spans="5:36" x14ac:dyDescent="0.2">
      <c r="E1670">
        <f t="shared" si="660"/>
        <v>0</v>
      </c>
      <c r="F1670">
        <f t="shared" si="650"/>
        <v>0</v>
      </c>
      <c r="G1670">
        <f t="shared" si="651"/>
        <v>0</v>
      </c>
      <c r="H1670">
        <f t="shared" si="652"/>
        <v>0</v>
      </c>
      <c r="I1670">
        <f t="shared" si="661"/>
        <v>0</v>
      </c>
      <c r="J1670">
        <f t="shared" si="662"/>
        <v>0</v>
      </c>
      <c r="K1670">
        <f t="shared" si="663"/>
        <v>0</v>
      </c>
      <c r="L1670">
        <f t="shared" si="664"/>
        <v>0</v>
      </c>
      <c r="M1670">
        <f t="shared" si="665"/>
        <v>0</v>
      </c>
      <c r="N1670">
        <f t="shared" si="666"/>
        <v>0</v>
      </c>
      <c r="O1670">
        <f>IF($B$14,_xlfn.IFNA(INDEX(תמותה!$A$1:$E$121,MATCH(F1670,תמותה!$A$1:A$121,0),IF($B$9="זכר",2,4)),1),0)</f>
        <v>0</v>
      </c>
      <c r="P1670">
        <f>IF($B$14,_xlfn.IFNA(INDEX('שיפור תמותה'!$A$1:$E$8743,MATCH(F1670&amp;G1670,'שיפור תמותה'!$C$1:$C$8743,0),IF($B$9="זכר",4,5)),1),0)</f>
        <v>0</v>
      </c>
      <c r="Q1670">
        <f>IF($B$14,_xlfn.IFNA(INDEX('שיפור תמותה'!$A$1:$E$8743,MATCH(F1670&amp;G1670-1,'שיפור תמותה'!$C$1:$C$8743,0),IF($B$9="זכר",4,5)),1),0)</f>
        <v>0</v>
      </c>
      <c r="R1670">
        <f t="shared" si="653"/>
        <v>0</v>
      </c>
      <c r="S1670">
        <f t="shared" si="654"/>
        <v>0</v>
      </c>
      <c r="T1670">
        <f t="shared" si="667"/>
        <v>0</v>
      </c>
      <c r="U1670">
        <f t="shared" si="655"/>
        <v>0</v>
      </c>
      <c r="V1670">
        <f t="shared" si="656"/>
        <v>0</v>
      </c>
      <c r="W1670">
        <f t="shared" si="668"/>
        <v>0</v>
      </c>
      <c r="X1670">
        <f>IF($B$15,_xlfn.IFNA(INDEX(תמותה!$A$1:$E$121,MATCH(U1670,תמותה!$A$1:A$121,0),IF($B$11="זכר",2,4)),1),0)</f>
        <v>0</v>
      </c>
      <c r="Y1670">
        <f>IF($B$15,_xlfn.IFNA(INDEX('שיפור תמותה'!$A$1:$E$8743,MATCH(U1670&amp;V1670,'שיפור תמותה'!$C$1:$C$8743,0),IF($B$11="זכר",4,5)),1),0)</f>
        <v>0</v>
      </c>
      <c r="Z1670">
        <f>IF($B$15,_xlfn.IFNA(INDEX('שיפור תמותה'!$A$1:$E$8743,MATCH(U1670&amp;V1670-1,'שיפור תמותה'!$C$1:$C$8743,0),IF($B$11="זכר",4,5)),1),0)</f>
        <v>0</v>
      </c>
      <c r="AA1670">
        <f t="shared" si="657"/>
        <v>0</v>
      </c>
      <c r="AB1670">
        <f t="shared" si="669"/>
        <v>0</v>
      </c>
      <c r="AC1670">
        <f>IF($B$15,_xlfn.IFNA(INDEX(תמותה!$A$1:$E$121,MATCH(U1670,תמותה!$A$1:A$121,0),IF($B$11="זכר",3,5)),1),0)</f>
        <v>0</v>
      </c>
      <c r="AD1670">
        <f t="shared" si="658"/>
        <v>0</v>
      </c>
      <c r="AE1670">
        <f t="shared" si="659"/>
        <v>0</v>
      </c>
      <c r="AF1670">
        <f t="shared" si="670"/>
        <v>0</v>
      </c>
      <c r="AG1670">
        <f t="shared" si="671"/>
        <v>0</v>
      </c>
      <c r="AH1670">
        <f t="shared" si="672"/>
        <v>0</v>
      </c>
      <c r="AI1670">
        <f t="shared" si="673"/>
        <v>0</v>
      </c>
      <c r="AJ1670">
        <f t="shared" si="674"/>
        <v>0</v>
      </c>
    </row>
    <row r="1671" spans="5:36" x14ac:dyDescent="0.2">
      <c r="E1671">
        <f t="shared" si="660"/>
        <v>0</v>
      </c>
      <c r="F1671">
        <f t="shared" si="650"/>
        <v>0</v>
      </c>
      <c r="G1671">
        <f t="shared" si="651"/>
        <v>0</v>
      </c>
      <c r="H1671">
        <f t="shared" si="652"/>
        <v>0</v>
      </c>
      <c r="I1671">
        <f t="shared" si="661"/>
        <v>0</v>
      </c>
      <c r="J1671">
        <f t="shared" si="662"/>
        <v>0</v>
      </c>
      <c r="K1671">
        <f t="shared" si="663"/>
        <v>0</v>
      </c>
      <c r="L1671">
        <f t="shared" si="664"/>
        <v>0</v>
      </c>
      <c r="M1671">
        <f t="shared" si="665"/>
        <v>0</v>
      </c>
      <c r="N1671">
        <f t="shared" si="666"/>
        <v>0</v>
      </c>
      <c r="O1671">
        <f>IF($B$14,_xlfn.IFNA(INDEX(תמותה!$A$1:$E$121,MATCH(F1671,תמותה!$A$1:A$121,0),IF($B$9="זכר",2,4)),1),0)</f>
        <v>0</v>
      </c>
      <c r="P1671">
        <f>IF($B$14,_xlfn.IFNA(INDEX('שיפור תמותה'!$A$1:$E$8743,MATCH(F1671&amp;G1671,'שיפור תמותה'!$C$1:$C$8743,0),IF($B$9="זכר",4,5)),1),0)</f>
        <v>0</v>
      </c>
      <c r="Q1671">
        <f>IF($B$14,_xlfn.IFNA(INDEX('שיפור תמותה'!$A$1:$E$8743,MATCH(F1671&amp;G1671-1,'שיפור תמותה'!$C$1:$C$8743,0),IF($B$9="זכר",4,5)),1),0)</f>
        <v>0</v>
      </c>
      <c r="R1671">
        <f t="shared" si="653"/>
        <v>0</v>
      </c>
      <c r="S1671">
        <f t="shared" si="654"/>
        <v>0</v>
      </c>
      <c r="T1671">
        <f t="shared" si="667"/>
        <v>0</v>
      </c>
      <c r="U1671">
        <f t="shared" si="655"/>
        <v>0</v>
      </c>
      <c r="V1671">
        <f t="shared" si="656"/>
        <v>0</v>
      </c>
      <c r="W1671">
        <f t="shared" si="668"/>
        <v>0</v>
      </c>
      <c r="X1671">
        <f>IF($B$15,_xlfn.IFNA(INDEX(תמותה!$A$1:$E$121,MATCH(U1671,תמותה!$A$1:A$121,0),IF($B$11="זכר",2,4)),1),0)</f>
        <v>0</v>
      </c>
      <c r="Y1671">
        <f>IF($B$15,_xlfn.IFNA(INDEX('שיפור תמותה'!$A$1:$E$8743,MATCH(U1671&amp;V1671,'שיפור תמותה'!$C$1:$C$8743,0),IF($B$11="זכר",4,5)),1),0)</f>
        <v>0</v>
      </c>
      <c r="Z1671">
        <f>IF($B$15,_xlfn.IFNA(INDEX('שיפור תמותה'!$A$1:$E$8743,MATCH(U1671&amp;V1671-1,'שיפור תמותה'!$C$1:$C$8743,0),IF($B$11="זכר",4,5)),1),0)</f>
        <v>0</v>
      </c>
      <c r="AA1671">
        <f t="shared" si="657"/>
        <v>0</v>
      </c>
      <c r="AB1671">
        <f t="shared" si="669"/>
        <v>0</v>
      </c>
      <c r="AC1671">
        <f>IF($B$15,_xlfn.IFNA(INDEX(תמותה!$A$1:$E$121,MATCH(U1671,תמותה!$A$1:A$121,0),IF($B$11="זכר",3,5)),1),0)</f>
        <v>0</v>
      </c>
      <c r="AD1671">
        <f t="shared" si="658"/>
        <v>0</v>
      </c>
      <c r="AE1671">
        <f t="shared" si="659"/>
        <v>0</v>
      </c>
      <c r="AF1671">
        <f t="shared" si="670"/>
        <v>0</v>
      </c>
      <c r="AG1671">
        <f t="shared" si="671"/>
        <v>0</v>
      </c>
      <c r="AH1671">
        <f t="shared" si="672"/>
        <v>0</v>
      </c>
      <c r="AI1671">
        <f t="shared" si="673"/>
        <v>0</v>
      </c>
      <c r="AJ1671">
        <f t="shared" si="674"/>
        <v>0</v>
      </c>
    </row>
    <row r="1672" spans="5:36" x14ac:dyDescent="0.2">
      <c r="E1672">
        <f t="shared" si="660"/>
        <v>0</v>
      </c>
      <c r="F1672">
        <f t="shared" si="650"/>
        <v>0</v>
      </c>
      <c r="G1672">
        <f t="shared" si="651"/>
        <v>0</v>
      </c>
      <c r="H1672">
        <f t="shared" si="652"/>
        <v>0</v>
      </c>
      <c r="I1672">
        <f t="shared" si="661"/>
        <v>0</v>
      </c>
      <c r="J1672">
        <f t="shared" si="662"/>
        <v>0</v>
      </c>
      <c r="K1672">
        <f t="shared" si="663"/>
        <v>0</v>
      </c>
      <c r="L1672">
        <f t="shared" si="664"/>
        <v>0</v>
      </c>
      <c r="M1672">
        <f t="shared" si="665"/>
        <v>0</v>
      </c>
      <c r="N1672">
        <f t="shared" si="666"/>
        <v>0</v>
      </c>
      <c r="O1672">
        <f>IF($B$14,_xlfn.IFNA(INDEX(תמותה!$A$1:$E$121,MATCH(F1672,תמותה!$A$1:A$121,0),IF($B$9="זכר",2,4)),1),0)</f>
        <v>0</v>
      </c>
      <c r="P1672">
        <f>IF($B$14,_xlfn.IFNA(INDEX('שיפור תמותה'!$A$1:$E$8743,MATCH(F1672&amp;G1672,'שיפור תמותה'!$C$1:$C$8743,0),IF($B$9="זכר",4,5)),1),0)</f>
        <v>0</v>
      </c>
      <c r="Q1672">
        <f>IF($B$14,_xlfn.IFNA(INDEX('שיפור תמותה'!$A$1:$E$8743,MATCH(F1672&amp;G1672-1,'שיפור תמותה'!$C$1:$C$8743,0),IF($B$9="זכר",4,5)),1),0)</f>
        <v>0</v>
      </c>
      <c r="R1672">
        <f t="shared" si="653"/>
        <v>0</v>
      </c>
      <c r="S1672">
        <f t="shared" si="654"/>
        <v>0</v>
      </c>
      <c r="T1672">
        <f t="shared" si="667"/>
        <v>0</v>
      </c>
      <c r="U1672">
        <f t="shared" si="655"/>
        <v>0</v>
      </c>
      <c r="V1672">
        <f t="shared" si="656"/>
        <v>0</v>
      </c>
      <c r="W1672">
        <f t="shared" si="668"/>
        <v>0</v>
      </c>
      <c r="X1672">
        <f>IF($B$15,_xlfn.IFNA(INDEX(תמותה!$A$1:$E$121,MATCH(U1672,תמותה!$A$1:A$121,0),IF($B$11="זכר",2,4)),1),0)</f>
        <v>0</v>
      </c>
      <c r="Y1672">
        <f>IF($B$15,_xlfn.IFNA(INDEX('שיפור תמותה'!$A$1:$E$8743,MATCH(U1672&amp;V1672,'שיפור תמותה'!$C$1:$C$8743,0),IF($B$11="זכר",4,5)),1),0)</f>
        <v>0</v>
      </c>
      <c r="Z1672">
        <f>IF($B$15,_xlfn.IFNA(INDEX('שיפור תמותה'!$A$1:$E$8743,MATCH(U1672&amp;V1672-1,'שיפור תמותה'!$C$1:$C$8743,0),IF($B$11="זכר",4,5)),1),0)</f>
        <v>0</v>
      </c>
      <c r="AA1672">
        <f t="shared" si="657"/>
        <v>0</v>
      </c>
      <c r="AB1672">
        <f t="shared" si="669"/>
        <v>0</v>
      </c>
      <c r="AC1672">
        <f>IF($B$15,_xlfn.IFNA(INDEX(תמותה!$A$1:$E$121,MATCH(U1672,תמותה!$A$1:A$121,0),IF($B$11="זכר",3,5)),1),0)</f>
        <v>0</v>
      </c>
      <c r="AD1672">
        <f t="shared" si="658"/>
        <v>0</v>
      </c>
      <c r="AE1672">
        <f t="shared" si="659"/>
        <v>0</v>
      </c>
      <c r="AF1672">
        <f t="shared" si="670"/>
        <v>0</v>
      </c>
      <c r="AG1672">
        <f t="shared" si="671"/>
        <v>0</v>
      </c>
      <c r="AH1672">
        <f t="shared" si="672"/>
        <v>0</v>
      </c>
      <c r="AI1672">
        <f t="shared" si="673"/>
        <v>0</v>
      </c>
      <c r="AJ1672">
        <f t="shared" si="674"/>
        <v>0</v>
      </c>
    </row>
    <row r="1673" spans="5:36" x14ac:dyDescent="0.2">
      <c r="E1673">
        <f t="shared" si="660"/>
        <v>0</v>
      </c>
      <c r="F1673">
        <f t="shared" si="650"/>
        <v>0</v>
      </c>
      <c r="G1673">
        <f t="shared" si="651"/>
        <v>0</v>
      </c>
      <c r="H1673">
        <f t="shared" si="652"/>
        <v>0</v>
      </c>
      <c r="I1673">
        <f t="shared" si="661"/>
        <v>0</v>
      </c>
      <c r="J1673">
        <f t="shared" si="662"/>
        <v>0</v>
      </c>
      <c r="K1673">
        <f t="shared" si="663"/>
        <v>0</v>
      </c>
      <c r="L1673">
        <f t="shared" si="664"/>
        <v>0</v>
      </c>
      <c r="M1673">
        <f t="shared" si="665"/>
        <v>0</v>
      </c>
      <c r="N1673">
        <f t="shared" si="666"/>
        <v>0</v>
      </c>
      <c r="O1673">
        <f>IF($B$14,_xlfn.IFNA(INDEX(תמותה!$A$1:$E$121,MATCH(F1673,תמותה!$A$1:A$121,0),IF($B$9="זכר",2,4)),1),0)</f>
        <v>0</v>
      </c>
      <c r="P1673">
        <f>IF($B$14,_xlfn.IFNA(INDEX('שיפור תמותה'!$A$1:$E$8743,MATCH(F1673&amp;G1673,'שיפור תמותה'!$C$1:$C$8743,0),IF($B$9="זכר",4,5)),1),0)</f>
        <v>0</v>
      </c>
      <c r="Q1673">
        <f>IF($B$14,_xlfn.IFNA(INDEX('שיפור תמותה'!$A$1:$E$8743,MATCH(F1673&amp;G1673-1,'שיפור תמותה'!$C$1:$C$8743,0),IF($B$9="זכר",4,5)),1),0)</f>
        <v>0</v>
      </c>
      <c r="R1673">
        <f t="shared" si="653"/>
        <v>0</v>
      </c>
      <c r="S1673">
        <f t="shared" si="654"/>
        <v>0</v>
      </c>
      <c r="T1673">
        <f t="shared" si="667"/>
        <v>0</v>
      </c>
      <c r="U1673">
        <f t="shared" si="655"/>
        <v>0</v>
      </c>
      <c r="V1673">
        <f t="shared" si="656"/>
        <v>0</v>
      </c>
      <c r="W1673">
        <f t="shared" si="668"/>
        <v>0</v>
      </c>
      <c r="X1673">
        <f>IF($B$15,_xlfn.IFNA(INDEX(תמותה!$A$1:$E$121,MATCH(U1673,תמותה!$A$1:A$121,0),IF($B$11="זכר",2,4)),1),0)</f>
        <v>0</v>
      </c>
      <c r="Y1673">
        <f>IF($B$15,_xlfn.IFNA(INDEX('שיפור תמותה'!$A$1:$E$8743,MATCH(U1673&amp;V1673,'שיפור תמותה'!$C$1:$C$8743,0),IF($B$11="זכר",4,5)),1),0)</f>
        <v>0</v>
      </c>
      <c r="Z1673">
        <f>IF($B$15,_xlfn.IFNA(INDEX('שיפור תמותה'!$A$1:$E$8743,MATCH(U1673&amp;V1673-1,'שיפור תמותה'!$C$1:$C$8743,0),IF($B$11="זכר",4,5)),1),0)</f>
        <v>0</v>
      </c>
      <c r="AA1673">
        <f t="shared" si="657"/>
        <v>0</v>
      </c>
      <c r="AB1673">
        <f t="shared" si="669"/>
        <v>0</v>
      </c>
      <c r="AC1673">
        <f>IF($B$15,_xlfn.IFNA(INDEX(תמותה!$A$1:$E$121,MATCH(U1673,תמותה!$A$1:A$121,0),IF($B$11="זכר",3,5)),1),0)</f>
        <v>0</v>
      </c>
      <c r="AD1673">
        <f t="shared" si="658"/>
        <v>0</v>
      </c>
      <c r="AE1673">
        <f t="shared" si="659"/>
        <v>0</v>
      </c>
      <c r="AF1673">
        <f t="shared" si="670"/>
        <v>0</v>
      </c>
      <c r="AG1673">
        <f t="shared" si="671"/>
        <v>0</v>
      </c>
      <c r="AH1673">
        <f t="shared" si="672"/>
        <v>0</v>
      </c>
      <c r="AI1673">
        <f t="shared" si="673"/>
        <v>0</v>
      </c>
      <c r="AJ1673">
        <f t="shared" si="674"/>
        <v>0</v>
      </c>
    </row>
    <row r="1674" spans="5:36" x14ac:dyDescent="0.2">
      <c r="E1674">
        <f t="shared" si="660"/>
        <v>0</v>
      </c>
      <c r="F1674">
        <f t="shared" si="650"/>
        <v>0</v>
      </c>
      <c r="G1674">
        <f t="shared" si="651"/>
        <v>0</v>
      </c>
      <c r="H1674">
        <f t="shared" si="652"/>
        <v>0</v>
      </c>
      <c r="I1674">
        <f t="shared" si="661"/>
        <v>0</v>
      </c>
      <c r="J1674">
        <f t="shared" si="662"/>
        <v>0</v>
      </c>
      <c r="K1674">
        <f t="shared" si="663"/>
        <v>0</v>
      </c>
      <c r="L1674">
        <f t="shared" si="664"/>
        <v>0</v>
      </c>
      <c r="M1674">
        <f t="shared" si="665"/>
        <v>0</v>
      </c>
      <c r="N1674">
        <f t="shared" si="666"/>
        <v>0</v>
      </c>
      <c r="O1674">
        <f>IF($B$14,_xlfn.IFNA(INDEX(תמותה!$A$1:$E$121,MATCH(F1674,תמותה!$A$1:A$121,0),IF($B$9="זכר",2,4)),1),0)</f>
        <v>0</v>
      </c>
      <c r="P1674">
        <f>IF($B$14,_xlfn.IFNA(INDEX('שיפור תמותה'!$A$1:$E$8743,MATCH(F1674&amp;G1674,'שיפור תמותה'!$C$1:$C$8743,0),IF($B$9="זכר",4,5)),1),0)</f>
        <v>0</v>
      </c>
      <c r="Q1674">
        <f>IF($B$14,_xlfn.IFNA(INDEX('שיפור תמותה'!$A$1:$E$8743,MATCH(F1674&amp;G1674-1,'שיפור תמותה'!$C$1:$C$8743,0),IF($B$9="זכר",4,5)),1),0)</f>
        <v>0</v>
      </c>
      <c r="R1674">
        <f t="shared" si="653"/>
        <v>0</v>
      </c>
      <c r="S1674">
        <f t="shared" si="654"/>
        <v>0</v>
      </c>
      <c r="T1674">
        <f t="shared" si="667"/>
        <v>0</v>
      </c>
      <c r="U1674">
        <f t="shared" si="655"/>
        <v>0</v>
      </c>
      <c r="V1674">
        <f t="shared" si="656"/>
        <v>0</v>
      </c>
      <c r="W1674">
        <f t="shared" si="668"/>
        <v>0</v>
      </c>
      <c r="X1674">
        <f>IF($B$15,_xlfn.IFNA(INDEX(תמותה!$A$1:$E$121,MATCH(U1674,תמותה!$A$1:A$121,0),IF($B$11="זכר",2,4)),1),0)</f>
        <v>0</v>
      </c>
      <c r="Y1674">
        <f>IF($B$15,_xlfn.IFNA(INDEX('שיפור תמותה'!$A$1:$E$8743,MATCH(U1674&amp;V1674,'שיפור תמותה'!$C$1:$C$8743,0),IF($B$11="זכר",4,5)),1),0)</f>
        <v>0</v>
      </c>
      <c r="Z1674">
        <f>IF($B$15,_xlfn.IFNA(INDEX('שיפור תמותה'!$A$1:$E$8743,MATCH(U1674&amp;V1674-1,'שיפור תמותה'!$C$1:$C$8743,0),IF($B$11="זכר",4,5)),1),0)</f>
        <v>0</v>
      </c>
      <c r="AA1674">
        <f t="shared" si="657"/>
        <v>0</v>
      </c>
      <c r="AB1674">
        <f t="shared" si="669"/>
        <v>0</v>
      </c>
      <c r="AC1674">
        <f>IF($B$15,_xlfn.IFNA(INDEX(תמותה!$A$1:$E$121,MATCH(U1674,תמותה!$A$1:A$121,0),IF($B$11="זכר",3,5)),1),0)</f>
        <v>0</v>
      </c>
      <c r="AD1674">
        <f t="shared" si="658"/>
        <v>0</v>
      </c>
      <c r="AE1674">
        <f t="shared" si="659"/>
        <v>0</v>
      </c>
      <c r="AF1674">
        <f t="shared" si="670"/>
        <v>0</v>
      </c>
      <c r="AG1674">
        <f t="shared" si="671"/>
        <v>0</v>
      </c>
      <c r="AH1674">
        <f t="shared" si="672"/>
        <v>0</v>
      </c>
      <c r="AI1674">
        <f t="shared" si="673"/>
        <v>0</v>
      </c>
      <c r="AJ1674">
        <f t="shared" si="674"/>
        <v>0</v>
      </c>
    </row>
    <row r="1675" spans="5:36" x14ac:dyDescent="0.2">
      <c r="E1675">
        <f t="shared" si="660"/>
        <v>0</v>
      </c>
      <c r="F1675">
        <f t="shared" si="650"/>
        <v>0</v>
      </c>
      <c r="G1675">
        <f t="shared" si="651"/>
        <v>0</v>
      </c>
      <c r="H1675">
        <f t="shared" si="652"/>
        <v>0</v>
      </c>
      <c r="I1675">
        <f t="shared" si="661"/>
        <v>0</v>
      </c>
      <c r="J1675">
        <f t="shared" si="662"/>
        <v>0</v>
      </c>
      <c r="K1675">
        <f t="shared" si="663"/>
        <v>0</v>
      </c>
      <c r="L1675">
        <f t="shared" si="664"/>
        <v>0</v>
      </c>
      <c r="M1675">
        <f t="shared" si="665"/>
        <v>0</v>
      </c>
      <c r="N1675">
        <f t="shared" si="666"/>
        <v>0</v>
      </c>
      <c r="O1675">
        <f>IF($B$14,_xlfn.IFNA(INDEX(תמותה!$A$1:$E$121,MATCH(F1675,תמותה!$A$1:A$121,0),IF($B$9="זכר",2,4)),1),0)</f>
        <v>0</v>
      </c>
      <c r="P1675">
        <f>IF($B$14,_xlfn.IFNA(INDEX('שיפור תמותה'!$A$1:$E$8743,MATCH(F1675&amp;G1675,'שיפור תמותה'!$C$1:$C$8743,0),IF($B$9="זכר",4,5)),1),0)</f>
        <v>0</v>
      </c>
      <c r="Q1675">
        <f>IF($B$14,_xlfn.IFNA(INDEX('שיפור תמותה'!$A$1:$E$8743,MATCH(F1675&amp;G1675-1,'שיפור תמותה'!$C$1:$C$8743,0),IF($B$9="זכר",4,5)),1),0)</f>
        <v>0</v>
      </c>
      <c r="R1675">
        <f t="shared" si="653"/>
        <v>0</v>
      </c>
      <c r="S1675">
        <f t="shared" si="654"/>
        <v>0</v>
      </c>
      <c r="T1675">
        <f t="shared" si="667"/>
        <v>0</v>
      </c>
      <c r="U1675">
        <f t="shared" si="655"/>
        <v>0</v>
      </c>
      <c r="V1675">
        <f t="shared" si="656"/>
        <v>0</v>
      </c>
      <c r="W1675">
        <f t="shared" si="668"/>
        <v>0</v>
      </c>
      <c r="X1675">
        <f>IF($B$15,_xlfn.IFNA(INDEX(תמותה!$A$1:$E$121,MATCH(U1675,תמותה!$A$1:A$121,0),IF($B$11="זכר",2,4)),1),0)</f>
        <v>0</v>
      </c>
      <c r="Y1675">
        <f>IF($B$15,_xlfn.IFNA(INDEX('שיפור תמותה'!$A$1:$E$8743,MATCH(U1675&amp;V1675,'שיפור תמותה'!$C$1:$C$8743,0),IF($B$11="זכר",4,5)),1),0)</f>
        <v>0</v>
      </c>
      <c r="Z1675">
        <f>IF($B$15,_xlfn.IFNA(INDEX('שיפור תמותה'!$A$1:$E$8743,MATCH(U1675&amp;V1675-1,'שיפור תמותה'!$C$1:$C$8743,0),IF($B$11="זכר",4,5)),1),0)</f>
        <v>0</v>
      </c>
      <c r="AA1675">
        <f t="shared" si="657"/>
        <v>0</v>
      </c>
      <c r="AB1675">
        <f t="shared" si="669"/>
        <v>0</v>
      </c>
      <c r="AC1675">
        <f>IF($B$15,_xlfn.IFNA(INDEX(תמותה!$A$1:$E$121,MATCH(U1675,תמותה!$A$1:A$121,0),IF($B$11="זכר",3,5)),1),0)</f>
        <v>0</v>
      </c>
      <c r="AD1675">
        <f t="shared" si="658"/>
        <v>0</v>
      </c>
      <c r="AE1675">
        <f t="shared" si="659"/>
        <v>0</v>
      </c>
      <c r="AF1675">
        <f t="shared" si="670"/>
        <v>0</v>
      </c>
      <c r="AG1675">
        <f t="shared" si="671"/>
        <v>0</v>
      </c>
      <c r="AH1675">
        <f t="shared" si="672"/>
        <v>0</v>
      </c>
      <c r="AI1675">
        <f t="shared" si="673"/>
        <v>0</v>
      </c>
      <c r="AJ1675">
        <f t="shared" si="674"/>
        <v>0</v>
      </c>
    </row>
    <row r="1676" spans="5:36" x14ac:dyDescent="0.2">
      <c r="E1676">
        <f t="shared" si="660"/>
        <v>0</v>
      </c>
      <c r="F1676">
        <f t="shared" si="650"/>
        <v>0</v>
      </c>
      <c r="G1676">
        <f t="shared" si="651"/>
        <v>0</v>
      </c>
      <c r="H1676">
        <f t="shared" si="652"/>
        <v>0</v>
      </c>
      <c r="I1676">
        <f t="shared" si="661"/>
        <v>0</v>
      </c>
      <c r="J1676">
        <f t="shared" si="662"/>
        <v>0</v>
      </c>
      <c r="K1676">
        <f t="shared" si="663"/>
        <v>0</v>
      </c>
      <c r="L1676">
        <f t="shared" si="664"/>
        <v>0</v>
      </c>
      <c r="M1676">
        <f t="shared" si="665"/>
        <v>0</v>
      </c>
      <c r="N1676">
        <f t="shared" si="666"/>
        <v>0</v>
      </c>
      <c r="O1676">
        <f>IF($B$14,_xlfn.IFNA(INDEX(תמותה!$A$1:$E$121,MATCH(F1676,תמותה!$A$1:A$121,0),IF($B$9="זכר",2,4)),1),0)</f>
        <v>0</v>
      </c>
      <c r="P1676">
        <f>IF($B$14,_xlfn.IFNA(INDEX('שיפור תמותה'!$A$1:$E$8743,MATCH(F1676&amp;G1676,'שיפור תמותה'!$C$1:$C$8743,0),IF($B$9="זכר",4,5)),1),0)</f>
        <v>0</v>
      </c>
      <c r="Q1676">
        <f>IF($B$14,_xlfn.IFNA(INDEX('שיפור תמותה'!$A$1:$E$8743,MATCH(F1676&amp;G1676-1,'שיפור תמותה'!$C$1:$C$8743,0),IF($B$9="זכר",4,5)),1),0)</f>
        <v>0</v>
      </c>
      <c r="R1676">
        <f t="shared" si="653"/>
        <v>0</v>
      </c>
      <c r="S1676">
        <f t="shared" si="654"/>
        <v>0</v>
      </c>
      <c r="T1676">
        <f t="shared" si="667"/>
        <v>0</v>
      </c>
      <c r="U1676">
        <f t="shared" si="655"/>
        <v>0</v>
      </c>
      <c r="V1676">
        <f t="shared" si="656"/>
        <v>0</v>
      </c>
      <c r="W1676">
        <f t="shared" si="668"/>
        <v>0</v>
      </c>
      <c r="X1676">
        <f>IF($B$15,_xlfn.IFNA(INDEX(תמותה!$A$1:$E$121,MATCH(U1676,תמותה!$A$1:A$121,0),IF($B$11="זכר",2,4)),1),0)</f>
        <v>0</v>
      </c>
      <c r="Y1676">
        <f>IF($B$15,_xlfn.IFNA(INDEX('שיפור תמותה'!$A$1:$E$8743,MATCH(U1676&amp;V1676,'שיפור תמותה'!$C$1:$C$8743,0),IF($B$11="זכר",4,5)),1),0)</f>
        <v>0</v>
      </c>
      <c r="Z1676">
        <f>IF($B$15,_xlfn.IFNA(INDEX('שיפור תמותה'!$A$1:$E$8743,MATCH(U1676&amp;V1676-1,'שיפור תמותה'!$C$1:$C$8743,0),IF($B$11="זכר",4,5)),1),0)</f>
        <v>0</v>
      </c>
      <c r="AA1676">
        <f t="shared" si="657"/>
        <v>0</v>
      </c>
      <c r="AB1676">
        <f t="shared" si="669"/>
        <v>0</v>
      </c>
      <c r="AC1676">
        <f>IF($B$15,_xlfn.IFNA(INDEX(תמותה!$A$1:$E$121,MATCH(U1676,תמותה!$A$1:A$121,0),IF($B$11="זכר",3,5)),1),0)</f>
        <v>0</v>
      </c>
      <c r="AD1676">
        <f t="shared" si="658"/>
        <v>0</v>
      </c>
      <c r="AE1676">
        <f t="shared" si="659"/>
        <v>0</v>
      </c>
      <c r="AF1676">
        <f t="shared" si="670"/>
        <v>0</v>
      </c>
      <c r="AG1676">
        <f t="shared" si="671"/>
        <v>0</v>
      </c>
      <c r="AH1676">
        <f t="shared" si="672"/>
        <v>0</v>
      </c>
      <c r="AI1676">
        <f t="shared" si="673"/>
        <v>0</v>
      </c>
      <c r="AJ1676">
        <f t="shared" si="674"/>
        <v>0</v>
      </c>
    </row>
    <row r="1677" spans="5:36" x14ac:dyDescent="0.2">
      <c r="E1677">
        <f t="shared" si="660"/>
        <v>0</v>
      </c>
      <c r="F1677">
        <f t="shared" si="650"/>
        <v>0</v>
      </c>
      <c r="G1677">
        <f t="shared" si="651"/>
        <v>0</v>
      </c>
      <c r="H1677">
        <f t="shared" si="652"/>
        <v>0</v>
      </c>
      <c r="I1677">
        <f t="shared" si="661"/>
        <v>0</v>
      </c>
      <c r="J1677">
        <f t="shared" si="662"/>
        <v>0</v>
      </c>
      <c r="K1677">
        <f t="shared" si="663"/>
        <v>0</v>
      </c>
      <c r="L1677">
        <f t="shared" si="664"/>
        <v>0</v>
      </c>
      <c r="M1677">
        <f t="shared" si="665"/>
        <v>0</v>
      </c>
      <c r="N1677">
        <f t="shared" si="666"/>
        <v>0</v>
      </c>
      <c r="O1677">
        <f>IF($B$14,_xlfn.IFNA(INDEX(תמותה!$A$1:$E$121,MATCH(F1677,תמותה!$A$1:A$121,0),IF($B$9="זכר",2,4)),1),0)</f>
        <v>0</v>
      </c>
      <c r="P1677">
        <f>IF($B$14,_xlfn.IFNA(INDEX('שיפור תמותה'!$A$1:$E$8743,MATCH(F1677&amp;G1677,'שיפור תמותה'!$C$1:$C$8743,0),IF($B$9="זכר",4,5)),1),0)</f>
        <v>0</v>
      </c>
      <c r="Q1677">
        <f>IF($B$14,_xlfn.IFNA(INDEX('שיפור תמותה'!$A$1:$E$8743,MATCH(F1677&amp;G1677-1,'שיפור תמותה'!$C$1:$C$8743,0),IF($B$9="זכר",4,5)),1),0)</f>
        <v>0</v>
      </c>
      <c r="R1677">
        <f t="shared" si="653"/>
        <v>0</v>
      </c>
      <c r="S1677">
        <f t="shared" si="654"/>
        <v>0</v>
      </c>
      <c r="T1677">
        <f t="shared" si="667"/>
        <v>0</v>
      </c>
      <c r="U1677">
        <f t="shared" si="655"/>
        <v>0</v>
      </c>
      <c r="V1677">
        <f t="shared" si="656"/>
        <v>0</v>
      </c>
      <c r="W1677">
        <f t="shared" si="668"/>
        <v>0</v>
      </c>
      <c r="X1677">
        <f>IF($B$15,_xlfn.IFNA(INDEX(תמותה!$A$1:$E$121,MATCH(U1677,תמותה!$A$1:A$121,0),IF($B$11="זכר",2,4)),1),0)</f>
        <v>0</v>
      </c>
      <c r="Y1677">
        <f>IF($B$15,_xlfn.IFNA(INDEX('שיפור תמותה'!$A$1:$E$8743,MATCH(U1677&amp;V1677,'שיפור תמותה'!$C$1:$C$8743,0),IF($B$11="זכר",4,5)),1),0)</f>
        <v>0</v>
      </c>
      <c r="Z1677">
        <f>IF($B$15,_xlfn.IFNA(INDEX('שיפור תמותה'!$A$1:$E$8743,MATCH(U1677&amp;V1677-1,'שיפור תמותה'!$C$1:$C$8743,0),IF($B$11="זכר",4,5)),1),0)</f>
        <v>0</v>
      </c>
      <c r="AA1677">
        <f t="shared" si="657"/>
        <v>0</v>
      </c>
      <c r="AB1677">
        <f t="shared" si="669"/>
        <v>0</v>
      </c>
      <c r="AC1677">
        <f>IF($B$15,_xlfn.IFNA(INDEX(תמותה!$A$1:$E$121,MATCH(U1677,תמותה!$A$1:A$121,0),IF($B$11="זכר",3,5)),1),0)</f>
        <v>0</v>
      </c>
      <c r="AD1677">
        <f t="shared" si="658"/>
        <v>0</v>
      </c>
      <c r="AE1677">
        <f t="shared" si="659"/>
        <v>0</v>
      </c>
      <c r="AF1677">
        <f t="shared" si="670"/>
        <v>0</v>
      </c>
      <c r="AG1677">
        <f t="shared" si="671"/>
        <v>0</v>
      </c>
      <c r="AH1677">
        <f t="shared" si="672"/>
        <v>0</v>
      </c>
      <c r="AI1677">
        <f t="shared" si="673"/>
        <v>0</v>
      </c>
      <c r="AJ1677">
        <f t="shared" si="674"/>
        <v>0</v>
      </c>
    </row>
    <row r="1678" spans="5:36" x14ac:dyDescent="0.2">
      <c r="E1678">
        <f t="shared" si="660"/>
        <v>0</v>
      </c>
      <c r="F1678">
        <f t="shared" si="650"/>
        <v>0</v>
      </c>
      <c r="G1678">
        <f t="shared" si="651"/>
        <v>0</v>
      </c>
      <c r="H1678">
        <f t="shared" si="652"/>
        <v>0</v>
      </c>
      <c r="I1678">
        <f t="shared" si="661"/>
        <v>0</v>
      </c>
      <c r="J1678">
        <f t="shared" si="662"/>
        <v>0</v>
      </c>
      <c r="K1678">
        <f t="shared" si="663"/>
        <v>0</v>
      </c>
      <c r="L1678">
        <f t="shared" si="664"/>
        <v>0</v>
      </c>
      <c r="M1678">
        <f t="shared" si="665"/>
        <v>0</v>
      </c>
      <c r="N1678">
        <f t="shared" si="666"/>
        <v>0</v>
      </c>
      <c r="O1678">
        <f>IF($B$14,_xlfn.IFNA(INDEX(תמותה!$A$1:$E$121,MATCH(F1678,תמותה!$A$1:A$121,0),IF($B$9="זכר",2,4)),1),0)</f>
        <v>0</v>
      </c>
      <c r="P1678">
        <f>IF($B$14,_xlfn.IFNA(INDEX('שיפור תמותה'!$A$1:$E$8743,MATCH(F1678&amp;G1678,'שיפור תמותה'!$C$1:$C$8743,0),IF($B$9="זכר",4,5)),1),0)</f>
        <v>0</v>
      </c>
      <c r="Q1678">
        <f>IF($B$14,_xlfn.IFNA(INDEX('שיפור תמותה'!$A$1:$E$8743,MATCH(F1678&amp;G1678-1,'שיפור תמותה'!$C$1:$C$8743,0),IF($B$9="זכר",4,5)),1),0)</f>
        <v>0</v>
      </c>
      <c r="R1678">
        <f t="shared" si="653"/>
        <v>0</v>
      </c>
      <c r="S1678">
        <f t="shared" si="654"/>
        <v>0</v>
      </c>
      <c r="T1678">
        <f t="shared" si="667"/>
        <v>0</v>
      </c>
      <c r="U1678">
        <f t="shared" si="655"/>
        <v>0</v>
      </c>
      <c r="V1678">
        <f t="shared" si="656"/>
        <v>0</v>
      </c>
      <c r="W1678">
        <f t="shared" si="668"/>
        <v>0</v>
      </c>
      <c r="X1678">
        <f>IF($B$15,_xlfn.IFNA(INDEX(תמותה!$A$1:$E$121,MATCH(U1678,תמותה!$A$1:A$121,0),IF($B$11="זכר",2,4)),1),0)</f>
        <v>0</v>
      </c>
      <c r="Y1678">
        <f>IF($B$15,_xlfn.IFNA(INDEX('שיפור תמותה'!$A$1:$E$8743,MATCH(U1678&amp;V1678,'שיפור תמותה'!$C$1:$C$8743,0),IF($B$11="זכר",4,5)),1),0)</f>
        <v>0</v>
      </c>
      <c r="Z1678">
        <f>IF($B$15,_xlfn.IFNA(INDEX('שיפור תמותה'!$A$1:$E$8743,MATCH(U1678&amp;V1678-1,'שיפור תמותה'!$C$1:$C$8743,0),IF($B$11="זכר",4,5)),1),0)</f>
        <v>0</v>
      </c>
      <c r="AA1678">
        <f t="shared" si="657"/>
        <v>0</v>
      </c>
      <c r="AB1678">
        <f t="shared" si="669"/>
        <v>0</v>
      </c>
      <c r="AC1678">
        <f>IF($B$15,_xlfn.IFNA(INDEX(תמותה!$A$1:$E$121,MATCH(U1678,תמותה!$A$1:A$121,0),IF($B$11="זכר",3,5)),1),0)</f>
        <v>0</v>
      </c>
      <c r="AD1678">
        <f t="shared" si="658"/>
        <v>0</v>
      </c>
      <c r="AE1678">
        <f t="shared" si="659"/>
        <v>0</v>
      </c>
      <c r="AF1678">
        <f t="shared" si="670"/>
        <v>0</v>
      </c>
      <c r="AG1678">
        <f t="shared" si="671"/>
        <v>0</v>
      </c>
      <c r="AH1678">
        <f t="shared" si="672"/>
        <v>0</v>
      </c>
      <c r="AI1678">
        <f t="shared" si="673"/>
        <v>0</v>
      </c>
      <c r="AJ1678">
        <f t="shared" si="674"/>
        <v>0</v>
      </c>
    </row>
    <row r="1679" spans="5:36" x14ac:dyDescent="0.2">
      <c r="E1679">
        <f t="shared" si="660"/>
        <v>0</v>
      </c>
      <c r="F1679">
        <f t="shared" si="650"/>
        <v>0</v>
      </c>
      <c r="G1679">
        <f t="shared" si="651"/>
        <v>0</v>
      </c>
      <c r="H1679">
        <f t="shared" si="652"/>
        <v>0</v>
      </c>
      <c r="I1679">
        <f t="shared" si="661"/>
        <v>0</v>
      </c>
      <c r="J1679">
        <f t="shared" si="662"/>
        <v>0</v>
      </c>
      <c r="K1679">
        <f t="shared" si="663"/>
        <v>0</v>
      </c>
      <c r="L1679">
        <f t="shared" si="664"/>
        <v>0</v>
      </c>
      <c r="M1679">
        <f t="shared" si="665"/>
        <v>0</v>
      </c>
      <c r="N1679">
        <f t="shared" si="666"/>
        <v>0</v>
      </c>
      <c r="O1679">
        <f>IF($B$14,_xlfn.IFNA(INDEX(תמותה!$A$1:$E$121,MATCH(F1679,תמותה!$A$1:A$121,0),IF($B$9="זכר",2,4)),1),0)</f>
        <v>0</v>
      </c>
      <c r="P1679">
        <f>IF($B$14,_xlfn.IFNA(INDEX('שיפור תמותה'!$A$1:$E$8743,MATCH(F1679&amp;G1679,'שיפור תמותה'!$C$1:$C$8743,0),IF($B$9="זכר",4,5)),1),0)</f>
        <v>0</v>
      </c>
      <c r="Q1679">
        <f>IF($B$14,_xlfn.IFNA(INDEX('שיפור תמותה'!$A$1:$E$8743,MATCH(F1679&amp;G1679-1,'שיפור תמותה'!$C$1:$C$8743,0),IF($B$9="זכר",4,5)),1),0)</f>
        <v>0</v>
      </c>
      <c r="R1679">
        <f t="shared" si="653"/>
        <v>0</v>
      </c>
      <c r="S1679">
        <f t="shared" si="654"/>
        <v>0</v>
      </c>
      <c r="T1679">
        <f t="shared" si="667"/>
        <v>0</v>
      </c>
      <c r="U1679">
        <f t="shared" si="655"/>
        <v>0</v>
      </c>
      <c r="V1679">
        <f t="shared" si="656"/>
        <v>0</v>
      </c>
      <c r="W1679">
        <f t="shared" si="668"/>
        <v>0</v>
      </c>
      <c r="X1679">
        <f>IF($B$15,_xlfn.IFNA(INDEX(תמותה!$A$1:$E$121,MATCH(U1679,תמותה!$A$1:A$121,0),IF($B$11="זכר",2,4)),1),0)</f>
        <v>0</v>
      </c>
      <c r="Y1679">
        <f>IF($B$15,_xlfn.IFNA(INDEX('שיפור תמותה'!$A$1:$E$8743,MATCH(U1679&amp;V1679,'שיפור תמותה'!$C$1:$C$8743,0),IF($B$11="זכר",4,5)),1),0)</f>
        <v>0</v>
      </c>
      <c r="Z1679">
        <f>IF($B$15,_xlfn.IFNA(INDEX('שיפור תמותה'!$A$1:$E$8743,MATCH(U1679&amp;V1679-1,'שיפור תמותה'!$C$1:$C$8743,0),IF($B$11="זכר",4,5)),1),0)</f>
        <v>0</v>
      </c>
      <c r="AA1679">
        <f t="shared" si="657"/>
        <v>0</v>
      </c>
      <c r="AB1679">
        <f t="shared" si="669"/>
        <v>0</v>
      </c>
      <c r="AC1679">
        <f>IF($B$15,_xlfn.IFNA(INDEX(תמותה!$A$1:$E$121,MATCH(U1679,תמותה!$A$1:A$121,0),IF($B$11="זכר",3,5)),1),0)</f>
        <v>0</v>
      </c>
      <c r="AD1679">
        <f t="shared" si="658"/>
        <v>0</v>
      </c>
      <c r="AE1679">
        <f t="shared" si="659"/>
        <v>0</v>
      </c>
      <c r="AF1679">
        <f t="shared" si="670"/>
        <v>0</v>
      </c>
      <c r="AG1679">
        <f t="shared" si="671"/>
        <v>0</v>
      </c>
      <c r="AH1679">
        <f t="shared" si="672"/>
        <v>0</v>
      </c>
      <c r="AI1679">
        <f t="shared" si="673"/>
        <v>0</v>
      </c>
      <c r="AJ1679">
        <f t="shared" si="674"/>
        <v>0</v>
      </c>
    </row>
    <row r="1680" spans="5:36" x14ac:dyDescent="0.2">
      <c r="E1680">
        <f t="shared" si="660"/>
        <v>0</v>
      </c>
      <c r="F1680">
        <f t="shared" si="650"/>
        <v>0</v>
      </c>
      <c r="G1680">
        <f t="shared" si="651"/>
        <v>0</v>
      </c>
      <c r="H1680">
        <f t="shared" si="652"/>
        <v>0</v>
      </c>
      <c r="I1680">
        <f t="shared" si="661"/>
        <v>0</v>
      </c>
      <c r="J1680">
        <f t="shared" si="662"/>
        <v>0</v>
      </c>
      <c r="K1680">
        <f t="shared" si="663"/>
        <v>0</v>
      </c>
      <c r="L1680">
        <f t="shared" si="664"/>
        <v>0</v>
      </c>
      <c r="M1680">
        <f t="shared" si="665"/>
        <v>0</v>
      </c>
      <c r="N1680">
        <f t="shared" si="666"/>
        <v>0</v>
      </c>
      <c r="O1680">
        <f>IF($B$14,_xlfn.IFNA(INDEX(תמותה!$A$1:$E$121,MATCH(F1680,תמותה!$A$1:A$121,0),IF($B$9="זכר",2,4)),1),0)</f>
        <v>0</v>
      </c>
      <c r="P1680">
        <f>IF($B$14,_xlfn.IFNA(INDEX('שיפור תמותה'!$A$1:$E$8743,MATCH(F1680&amp;G1680,'שיפור תמותה'!$C$1:$C$8743,0),IF($B$9="זכר",4,5)),1),0)</f>
        <v>0</v>
      </c>
      <c r="Q1680">
        <f>IF($B$14,_xlfn.IFNA(INDEX('שיפור תמותה'!$A$1:$E$8743,MATCH(F1680&amp;G1680-1,'שיפור תמותה'!$C$1:$C$8743,0),IF($B$9="זכר",4,5)),1),0)</f>
        <v>0</v>
      </c>
      <c r="R1680">
        <f t="shared" si="653"/>
        <v>0</v>
      </c>
      <c r="S1680">
        <f t="shared" si="654"/>
        <v>0</v>
      </c>
      <c r="T1680">
        <f t="shared" si="667"/>
        <v>0</v>
      </c>
      <c r="U1680">
        <f t="shared" si="655"/>
        <v>0</v>
      </c>
      <c r="V1680">
        <f t="shared" si="656"/>
        <v>0</v>
      </c>
      <c r="W1680">
        <f t="shared" si="668"/>
        <v>0</v>
      </c>
      <c r="X1680">
        <f>IF($B$15,_xlfn.IFNA(INDEX(תמותה!$A$1:$E$121,MATCH(U1680,תמותה!$A$1:A$121,0),IF($B$11="זכר",2,4)),1),0)</f>
        <v>0</v>
      </c>
      <c r="Y1680">
        <f>IF($B$15,_xlfn.IFNA(INDEX('שיפור תמותה'!$A$1:$E$8743,MATCH(U1680&amp;V1680,'שיפור תמותה'!$C$1:$C$8743,0),IF($B$11="זכר",4,5)),1),0)</f>
        <v>0</v>
      </c>
      <c r="Z1680">
        <f>IF($B$15,_xlfn.IFNA(INDEX('שיפור תמותה'!$A$1:$E$8743,MATCH(U1680&amp;V1680-1,'שיפור תמותה'!$C$1:$C$8743,0),IF($B$11="זכר",4,5)),1),0)</f>
        <v>0</v>
      </c>
      <c r="AA1680">
        <f t="shared" si="657"/>
        <v>0</v>
      </c>
      <c r="AB1680">
        <f t="shared" si="669"/>
        <v>0</v>
      </c>
      <c r="AC1680">
        <f>IF($B$15,_xlfn.IFNA(INDEX(תמותה!$A$1:$E$121,MATCH(U1680,תמותה!$A$1:A$121,0),IF($B$11="זכר",3,5)),1),0)</f>
        <v>0</v>
      </c>
      <c r="AD1680">
        <f t="shared" si="658"/>
        <v>0</v>
      </c>
      <c r="AE1680">
        <f t="shared" si="659"/>
        <v>0</v>
      </c>
      <c r="AF1680">
        <f t="shared" si="670"/>
        <v>0</v>
      </c>
      <c r="AG1680">
        <f t="shared" si="671"/>
        <v>0</v>
      </c>
      <c r="AH1680">
        <f t="shared" si="672"/>
        <v>0</v>
      </c>
      <c r="AI1680">
        <f t="shared" si="673"/>
        <v>0</v>
      </c>
      <c r="AJ1680">
        <f t="shared" si="674"/>
        <v>0</v>
      </c>
    </row>
    <row r="1681" spans="5:36" x14ac:dyDescent="0.2">
      <c r="E1681">
        <f t="shared" si="660"/>
        <v>0</v>
      </c>
      <c r="F1681">
        <f t="shared" si="650"/>
        <v>0</v>
      </c>
      <c r="G1681">
        <f t="shared" si="651"/>
        <v>0</v>
      </c>
      <c r="H1681">
        <f t="shared" si="652"/>
        <v>0</v>
      </c>
      <c r="I1681">
        <f t="shared" si="661"/>
        <v>0</v>
      </c>
      <c r="J1681">
        <f t="shared" si="662"/>
        <v>0</v>
      </c>
      <c r="K1681">
        <f t="shared" si="663"/>
        <v>0</v>
      </c>
      <c r="L1681">
        <f t="shared" si="664"/>
        <v>0</v>
      </c>
      <c r="M1681">
        <f t="shared" si="665"/>
        <v>0</v>
      </c>
      <c r="N1681">
        <f t="shared" si="666"/>
        <v>0</v>
      </c>
      <c r="O1681">
        <f>IF($B$14,_xlfn.IFNA(INDEX(תמותה!$A$1:$E$121,MATCH(F1681,תמותה!$A$1:A$121,0),IF($B$9="זכר",2,4)),1),0)</f>
        <v>0</v>
      </c>
      <c r="P1681">
        <f>IF($B$14,_xlfn.IFNA(INDEX('שיפור תמותה'!$A$1:$E$8743,MATCH(F1681&amp;G1681,'שיפור תמותה'!$C$1:$C$8743,0),IF($B$9="זכר",4,5)),1),0)</f>
        <v>0</v>
      </c>
      <c r="Q1681">
        <f>IF($B$14,_xlfn.IFNA(INDEX('שיפור תמותה'!$A$1:$E$8743,MATCH(F1681&amp;G1681-1,'שיפור תמותה'!$C$1:$C$8743,0),IF($B$9="זכר",4,5)),1),0)</f>
        <v>0</v>
      </c>
      <c r="R1681">
        <f t="shared" si="653"/>
        <v>0</v>
      </c>
      <c r="S1681">
        <f t="shared" si="654"/>
        <v>0</v>
      </c>
      <c r="T1681">
        <f t="shared" si="667"/>
        <v>0</v>
      </c>
      <c r="U1681">
        <f t="shared" si="655"/>
        <v>0</v>
      </c>
      <c r="V1681">
        <f t="shared" si="656"/>
        <v>0</v>
      </c>
      <c r="W1681">
        <f t="shared" si="668"/>
        <v>0</v>
      </c>
      <c r="X1681">
        <f>IF($B$15,_xlfn.IFNA(INDEX(תמותה!$A$1:$E$121,MATCH(U1681,תמותה!$A$1:A$121,0),IF($B$11="זכר",2,4)),1),0)</f>
        <v>0</v>
      </c>
      <c r="Y1681">
        <f>IF($B$15,_xlfn.IFNA(INDEX('שיפור תמותה'!$A$1:$E$8743,MATCH(U1681&amp;V1681,'שיפור תמותה'!$C$1:$C$8743,0),IF($B$11="זכר",4,5)),1),0)</f>
        <v>0</v>
      </c>
      <c r="Z1681">
        <f>IF($B$15,_xlfn.IFNA(INDEX('שיפור תמותה'!$A$1:$E$8743,MATCH(U1681&amp;V1681-1,'שיפור תמותה'!$C$1:$C$8743,0),IF($B$11="זכר",4,5)),1),0)</f>
        <v>0</v>
      </c>
      <c r="AA1681">
        <f t="shared" si="657"/>
        <v>0</v>
      </c>
      <c r="AB1681">
        <f t="shared" si="669"/>
        <v>0</v>
      </c>
      <c r="AC1681">
        <f>IF($B$15,_xlfn.IFNA(INDEX(תמותה!$A$1:$E$121,MATCH(U1681,תמותה!$A$1:A$121,0),IF($B$11="זכר",3,5)),1),0)</f>
        <v>0</v>
      </c>
      <c r="AD1681">
        <f t="shared" si="658"/>
        <v>0</v>
      </c>
      <c r="AE1681">
        <f t="shared" si="659"/>
        <v>0</v>
      </c>
      <c r="AF1681">
        <f t="shared" si="670"/>
        <v>0</v>
      </c>
      <c r="AG1681">
        <f t="shared" si="671"/>
        <v>0</v>
      </c>
      <c r="AH1681">
        <f t="shared" si="672"/>
        <v>0</v>
      </c>
      <c r="AI1681">
        <f t="shared" si="673"/>
        <v>0</v>
      </c>
      <c r="AJ1681">
        <f t="shared" si="674"/>
        <v>0</v>
      </c>
    </row>
    <row r="1682" spans="5:36" x14ac:dyDescent="0.2">
      <c r="E1682">
        <f t="shared" si="660"/>
        <v>0</v>
      </c>
      <c r="F1682">
        <f t="shared" si="650"/>
        <v>0</v>
      </c>
      <c r="G1682">
        <f t="shared" si="651"/>
        <v>0</v>
      </c>
      <c r="H1682">
        <f t="shared" si="652"/>
        <v>0</v>
      </c>
      <c r="I1682">
        <f t="shared" si="661"/>
        <v>0</v>
      </c>
      <c r="J1682">
        <f t="shared" si="662"/>
        <v>0</v>
      </c>
      <c r="K1682">
        <f t="shared" si="663"/>
        <v>0</v>
      </c>
      <c r="L1682">
        <f t="shared" si="664"/>
        <v>0</v>
      </c>
      <c r="M1682">
        <f t="shared" si="665"/>
        <v>0</v>
      </c>
      <c r="N1682">
        <f t="shared" si="666"/>
        <v>0</v>
      </c>
      <c r="O1682">
        <f>IF($B$14,_xlfn.IFNA(INDEX(תמותה!$A$1:$E$121,MATCH(F1682,תמותה!$A$1:A$121,0),IF($B$9="זכר",2,4)),1),0)</f>
        <v>0</v>
      </c>
      <c r="P1682">
        <f>IF($B$14,_xlfn.IFNA(INDEX('שיפור תמותה'!$A$1:$E$8743,MATCH(F1682&amp;G1682,'שיפור תמותה'!$C$1:$C$8743,0),IF($B$9="זכר",4,5)),1),0)</f>
        <v>0</v>
      </c>
      <c r="Q1682">
        <f>IF($B$14,_xlfn.IFNA(INDEX('שיפור תמותה'!$A$1:$E$8743,MATCH(F1682&amp;G1682-1,'שיפור תמותה'!$C$1:$C$8743,0),IF($B$9="זכר",4,5)),1),0)</f>
        <v>0</v>
      </c>
      <c r="R1682">
        <f t="shared" si="653"/>
        <v>0</v>
      </c>
      <c r="S1682">
        <f t="shared" si="654"/>
        <v>0</v>
      </c>
      <c r="T1682">
        <f t="shared" si="667"/>
        <v>0</v>
      </c>
      <c r="U1682">
        <f t="shared" si="655"/>
        <v>0</v>
      </c>
      <c r="V1682">
        <f t="shared" si="656"/>
        <v>0</v>
      </c>
      <c r="W1682">
        <f t="shared" si="668"/>
        <v>0</v>
      </c>
      <c r="X1682">
        <f>IF($B$15,_xlfn.IFNA(INDEX(תמותה!$A$1:$E$121,MATCH(U1682,תמותה!$A$1:A$121,0),IF($B$11="זכר",2,4)),1),0)</f>
        <v>0</v>
      </c>
      <c r="Y1682">
        <f>IF($B$15,_xlfn.IFNA(INDEX('שיפור תמותה'!$A$1:$E$8743,MATCH(U1682&amp;V1682,'שיפור תמותה'!$C$1:$C$8743,0),IF($B$11="זכר",4,5)),1),0)</f>
        <v>0</v>
      </c>
      <c r="Z1682">
        <f>IF($B$15,_xlfn.IFNA(INDEX('שיפור תמותה'!$A$1:$E$8743,MATCH(U1682&amp;V1682-1,'שיפור תמותה'!$C$1:$C$8743,0),IF($B$11="זכר",4,5)),1),0)</f>
        <v>0</v>
      </c>
      <c r="AA1682">
        <f t="shared" si="657"/>
        <v>0</v>
      </c>
      <c r="AB1682">
        <f t="shared" si="669"/>
        <v>0</v>
      </c>
      <c r="AC1682">
        <f>IF($B$15,_xlfn.IFNA(INDEX(תמותה!$A$1:$E$121,MATCH(U1682,תמותה!$A$1:A$121,0),IF($B$11="זכר",3,5)),1),0)</f>
        <v>0</v>
      </c>
      <c r="AD1682">
        <f t="shared" si="658"/>
        <v>0</v>
      </c>
      <c r="AE1682">
        <f t="shared" si="659"/>
        <v>0</v>
      </c>
      <c r="AF1682">
        <f t="shared" si="670"/>
        <v>0</v>
      </c>
      <c r="AG1682">
        <f t="shared" si="671"/>
        <v>0</v>
      </c>
      <c r="AH1682">
        <f t="shared" si="672"/>
        <v>0</v>
      </c>
      <c r="AI1682">
        <f t="shared" si="673"/>
        <v>0</v>
      </c>
      <c r="AJ1682">
        <f t="shared" si="674"/>
        <v>0</v>
      </c>
    </row>
    <row r="1683" spans="5:36" x14ac:dyDescent="0.2">
      <c r="E1683">
        <f t="shared" si="660"/>
        <v>0</v>
      </c>
      <c r="F1683">
        <f t="shared" si="650"/>
        <v>0</v>
      </c>
      <c r="G1683">
        <f t="shared" si="651"/>
        <v>0</v>
      </c>
      <c r="H1683">
        <f t="shared" si="652"/>
        <v>0</v>
      </c>
      <c r="I1683">
        <f t="shared" si="661"/>
        <v>0</v>
      </c>
      <c r="J1683">
        <f t="shared" si="662"/>
        <v>0</v>
      </c>
      <c r="K1683">
        <f t="shared" si="663"/>
        <v>0</v>
      </c>
      <c r="L1683">
        <f t="shared" si="664"/>
        <v>0</v>
      </c>
      <c r="M1683">
        <f t="shared" si="665"/>
        <v>0</v>
      </c>
      <c r="N1683">
        <f t="shared" si="666"/>
        <v>0</v>
      </c>
      <c r="O1683">
        <f>IF($B$14,_xlfn.IFNA(INDEX(תמותה!$A$1:$E$121,MATCH(F1683,תמותה!$A$1:A$121,0),IF($B$9="זכר",2,4)),1),0)</f>
        <v>0</v>
      </c>
      <c r="P1683">
        <f>IF($B$14,_xlfn.IFNA(INDEX('שיפור תמותה'!$A$1:$E$8743,MATCH(F1683&amp;G1683,'שיפור תמותה'!$C$1:$C$8743,0),IF($B$9="זכר",4,5)),1),0)</f>
        <v>0</v>
      </c>
      <c r="Q1683">
        <f>IF($B$14,_xlfn.IFNA(INDEX('שיפור תמותה'!$A$1:$E$8743,MATCH(F1683&amp;G1683-1,'שיפור תמותה'!$C$1:$C$8743,0),IF($B$9="זכר",4,5)),1),0)</f>
        <v>0</v>
      </c>
      <c r="R1683">
        <f t="shared" si="653"/>
        <v>0</v>
      </c>
      <c r="S1683">
        <f t="shared" si="654"/>
        <v>0</v>
      </c>
      <c r="T1683">
        <f t="shared" si="667"/>
        <v>0</v>
      </c>
      <c r="U1683">
        <f t="shared" si="655"/>
        <v>0</v>
      </c>
      <c r="V1683">
        <f t="shared" si="656"/>
        <v>0</v>
      </c>
      <c r="W1683">
        <f t="shared" si="668"/>
        <v>0</v>
      </c>
      <c r="X1683">
        <f>IF($B$15,_xlfn.IFNA(INDEX(תמותה!$A$1:$E$121,MATCH(U1683,תמותה!$A$1:A$121,0),IF($B$11="זכר",2,4)),1),0)</f>
        <v>0</v>
      </c>
      <c r="Y1683">
        <f>IF($B$15,_xlfn.IFNA(INDEX('שיפור תמותה'!$A$1:$E$8743,MATCH(U1683&amp;V1683,'שיפור תמותה'!$C$1:$C$8743,0),IF($B$11="זכר",4,5)),1),0)</f>
        <v>0</v>
      </c>
      <c r="Z1683">
        <f>IF($B$15,_xlfn.IFNA(INDEX('שיפור תמותה'!$A$1:$E$8743,MATCH(U1683&amp;V1683-1,'שיפור תמותה'!$C$1:$C$8743,0),IF($B$11="זכר",4,5)),1),0)</f>
        <v>0</v>
      </c>
      <c r="AA1683">
        <f t="shared" si="657"/>
        <v>0</v>
      </c>
      <c r="AB1683">
        <f t="shared" si="669"/>
        <v>0</v>
      </c>
      <c r="AC1683">
        <f>IF($B$15,_xlfn.IFNA(INDEX(תמותה!$A$1:$E$121,MATCH(U1683,תמותה!$A$1:A$121,0),IF($B$11="זכר",3,5)),1),0)</f>
        <v>0</v>
      </c>
      <c r="AD1683">
        <f t="shared" si="658"/>
        <v>0</v>
      </c>
      <c r="AE1683">
        <f t="shared" si="659"/>
        <v>0</v>
      </c>
      <c r="AF1683">
        <f t="shared" si="670"/>
        <v>0</v>
      </c>
      <c r="AG1683">
        <f t="shared" si="671"/>
        <v>0</v>
      </c>
      <c r="AH1683">
        <f t="shared" si="672"/>
        <v>0</v>
      </c>
      <c r="AI1683">
        <f t="shared" si="673"/>
        <v>0</v>
      </c>
      <c r="AJ1683">
        <f t="shared" si="674"/>
        <v>0</v>
      </c>
    </row>
    <row r="1684" spans="5:36" x14ac:dyDescent="0.2">
      <c r="E1684">
        <f t="shared" si="660"/>
        <v>0</v>
      </c>
      <c r="F1684">
        <f t="shared" si="650"/>
        <v>0</v>
      </c>
      <c r="G1684">
        <f t="shared" si="651"/>
        <v>0</v>
      </c>
      <c r="H1684">
        <f t="shared" si="652"/>
        <v>0</v>
      </c>
      <c r="I1684">
        <f t="shared" si="661"/>
        <v>0</v>
      </c>
      <c r="J1684">
        <f t="shared" si="662"/>
        <v>0</v>
      </c>
      <c r="K1684">
        <f t="shared" si="663"/>
        <v>0</v>
      </c>
      <c r="L1684">
        <f t="shared" si="664"/>
        <v>0</v>
      </c>
      <c r="M1684">
        <f t="shared" si="665"/>
        <v>0</v>
      </c>
      <c r="N1684">
        <f t="shared" si="666"/>
        <v>0</v>
      </c>
      <c r="O1684">
        <f>IF($B$14,_xlfn.IFNA(INDEX(תמותה!$A$1:$E$121,MATCH(F1684,תמותה!$A$1:A$121,0),IF($B$9="זכר",2,4)),1),0)</f>
        <v>0</v>
      </c>
      <c r="P1684">
        <f>IF($B$14,_xlfn.IFNA(INDEX('שיפור תמותה'!$A$1:$E$8743,MATCH(F1684&amp;G1684,'שיפור תמותה'!$C$1:$C$8743,0),IF($B$9="זכר",4,5)),1),0)</f>
        <v>0</v>
      </c>
      <c r="Q1684">
        <f>IF($B$14,_xlfn.IFNA(INDEX('שיפור תמותה'!$A$1:$E$8743,MATCH(F1684&amp;G1684-1,'שיפור תמותה'!$C$1:$C$8743,0),IF($B$9="זכר",4,5)),1),0)</f>
        <v>0</v>
      </c>
      <c r="R1684">
        <f t="shared" si="653"/>
        <v>0</v>
      </c>
      <c r="S1684">
        <f t="shared" si="654"/>
        <v>0</v>
      </c>
      <c r="T1684">
        <f t="shared" si="667"/>
        <v>0</v>
      </c>
      <c r="U1684">
        <f t="shared" si="655"/>
        <v>0</v>
      </c>
      <c r="V1684">
        <f t="shared" si="656"/>
        <v>0</v>
      </c>
      <c r="W1684">
        <f t="shared" si="668"/>
        <v>0</v>
      </c>
      <c r="X1684">
        <f>IF($B$15,_xlfn.IFNA(INDEX(תמותה!$A$1:$E$121,MATCH(U1684,תמותה!$A$1:A$121,0),IF($B$11="זכר",2,4)),1),0)</f>
        <v>0</v>
      </c>
      <c r="Y1684">
        <f>IF($B$15,_xlfn.IFNA(INDEX('שיפור תמותה'!$A$1:$E$8743,MATCH(U1684&amp;V1684,'שיפור תמותה'!$C$1:$C$8743,0),IF($B$11="זכר",4,5)),1),0)</f>
        <v>0</v>
      </c>
      <c r="Z1684">
        <f>IF($B$15,_xlfn.IFNA(INDEX('שיפור תמותה'!$A$1:$E$8743,MATCH(U1684&amp;V1684-1,'שיפור תמותה'!$C$1:$C$8743,0),IF($B$11="זכר",4,5)),1),0)</f>
        <v>0</v>
      </c>
      <c r="AA1684">
        <f t="shared" si="657"/>
        <v>0</v>
      </c>
      <c r="AB1684">
        <f t="shared" si="669"/>
        <v>0</v>
      </c>
      <c r="AC1684">
        <f>IF($B$15,_xlfn.IFNA(INDEX(תמותה!$A$1:$E$121,MATCH(U1684,תמותה!$A$1:A$121,0),IF($B$11="זכר",3,5)),1),0)</f>
        <v>0</v>
      </c>
      <c r="AD1684">
        <f t="shared" si="658"/>
        <v>0</v>
      </c>
      <c r="AE1684">
        <f t="shared" si="659"/>
        <v>0</v>
      </c>
      <c r="AF1684">
        <f t="shared" si="670"/>
        <v>0</v>
      </c>
      <c r="AG1684">
        <f t="shared" si="671"/>
        <v>0</v>
      </c>
      <c r="AH1684">
        <f t="shared" si="672"/>
        <v>0</v>
      </c>
      <c r="AI1684">
        <f t="shared" si="673"/>
        <v>0</v>
      </c>
      <c r="AJ1684">
        <f t="shared" si="674"/>
        <v>0</v>
      </c>
    </row>
    <row r="1685" spans="5:36" x14ac:dyDescent="0.2">
      <c r="E1685">
        <f t="shared" si="660"/>
        <v>0</v>
      </c>
      <c r="F1685">
        <f t="shared" si="650"/>
        <v>0</v>
      </c>
      <c r="G1685">
        <f t="shared" si="651"/>
        <v>0</v>
      </c>
      <c r="H1685">
        <f t="shared" si="652"/>
        <v>0</v>
      </c>
      <c r="I1685">
        <f t="shared" si="661"/>
        <v>0</v>
      </c>
      <c r="J1685">
        <f t="shared" si="662"/>
        <v>0</v>
      </c>
      <c r="K1685">
        <f t="shared" si="663"/>
        <v>0</v>
      </c>
      <c r="L1685">
        <f t="shared" si="664"/>
        <v>0</v>
      </c>
      <c r="M1685">
        <f t="shared" si="665"/>
        <v>0</v>
      </c>
      <c r="N1685">
        <f t="shared" si="666"/>
        <v>0</v>
      </c>
      <c r="O1685">
        <f>IF($B$14,_xlfn.IFNA(INDEX(תמותה!$A$1:$E$121,MATCH(F1685,תמותה!$A$1:A$121,0),IF($B$9="זכר",2,4)),1),0)</f>
        <v>0</v>
      </c>
      <c r="P1685">
        <f>IF($B$14,_xlfn.IFNA(INDEX('שיפור תמותה'!$A$1:$E$8743,MATCH(F1685&amp;G1685,'שיפור תמותה'!$C$1:$C$8743,0),IF($B$9="זכר",4,5)),1),0)</f>
        <v>0</v>
      </c>
      <c r="Q1685">
        <f>IF($B$14,_xlfn.IFNA(INDEX('שיפור תמותה'!$A$1:$E$8743,MATCH(F1685&amp;G1685-1,'שיפור תמותה'!$C$1:$C$8743,0),IF($B$9="זכר",4,5)),1),0)</f>
        <v>0</v>
      </c>
      <c r="R1685">
        <f t="shared" si="653"/>
        <v>0</v>
      </c>
      <c r="S1685">
        <f t="shared" si="654"/>
        <v>0</v>
      </c>
      <c r="T1685">
        <f t="shared" si="667"/>
        <v>0</v>
      </c>
      <c r="U1685">
        <f t="shared" si="655"/>
        <v>0</v>
      </c>
      <c r="V1685">
        <f t="shared" si="656"/>
        <v>0</v>
      </c>
      <c r="W1685">
        <f t="shared" si="668"/>
        <v>0</v>
      </c>
      <c r="X1685">
        <f>IF($B$15,_xlfn.IFNA(INDEX(תמותה!$A$1:$E$121,MATCH(U1685,תמותה!$A$1:A$121,0),IF($B$11="זכר",2,4)),1),0)</f>
        <v>0</v>
      </c>
      <c r="Y1685">
        <f>IF($B$15,_xlfn.IFNA(INDEX('שיפור תמותה'!$A$1:$E$8743,MATCH(U1685&amp;V1685,'שיפור תמותה'!$C$1:$C$8743,0),IF($B$11="זכר",4,5)),1),0)</f>
        <v>0</v>
      </c>
      <c r="Z1685">
        <f>IF($B$15,_xlfn.IFNA(INDEX('שיפור תמותה'!$A$1:$E$8743,MATCH(U1685&amp;V1685-1,'שיפור תמותה'!$C$1:$C$8743,0),IF($B$11="זכר",4,5)),1),0)</f>
        <v>0</v>
      </c>
      <c r="AA1685">
        <f t="shared" si="657"/>
        <v>0</v>
      </c>
      <c r="AB1685">
        <f t="shared" si="669"/>
        <v>0</v>
      </c>
      <c r="AC1685">
        <f>IF($B$15,_xlfn.IFNA(INDEX(תמותה!$A$1:$E$121,MATCH(U1685,תמותה!$A$1:A$121,0),IF($B$11="זכר",3,5)),1),0)</f>
        <v>0</v>
      </c>
      <c r="AD1685">
        <f t="shared" si="658"/>
        <v>0</v>
      </c>
      <c r="AE1685">
        <f t="shared" si="659"/>
        <v>0</v>
      </c>
      <c r="AF1685">
        <f t="shared" si="670"/>
        <v>0</v>
      </c>
      <c r="AG1685">
        <f t="shared" si="671"/>
        <v>0</v>
      </c>
      <c r="AH1685">
        <f t="shared" si="672"/>
        <v>0</v>
      </c>
      <c r="AI1685">
        <f t="shared" si="673"/>
        <v>0</v>
      </c>
      <c r="AJ1685">
        <f t="shared" si="674"/>
        <v>0</v>
      </c>
    </row>
    <row r="1686" spans="5:36" x14ac:dyDescent="0.2">
      <c r="E1686">
        <f t="shared" si="660"/>
        <v>0</v>
      </c>
      <c r="F1686">
        <f t="shared" si="650"/>
        <v>0</v>
      </c>
      <c r="G1686">
        <f t="shared" si="651"/>
        <v>0</v>
      </c>
      <c r="H1686">
        <f t="shared" si="652"/>
        <v>0</v>
      </c>
      <c r="I1686">
        <f t="shared" si="661"/>
        <v>0</v>
      </c>
      <c r="J1686">
        <f t="shared" si="662"/>
        <v>0</v>
      </c>
      <c r="K1686">
        <f t="shared" si="663"/>
        <v>0</v>
      </c>
      <c r="L1686">
        <f t="shared" si="664"/>
        <v>0</v>
      </c>
      <c r="M1686">
        <f t="shared" si="665"/>
        <v>0</v>
      </c>
      <c r="N1686">
        <f t="shared" si="666"/>
        <v>0</v>
      </c>
      <c r="O1686">
        <f>IF($B$14,_xlfn.IFNA(INDEX(תמותה!$A$1:$E$121,MATCH(F1686,תמותה!$A$1:A$121,0),IF($B$9="זכר",2,4)),1),0)</f>
        <v>0</v>
      </c>
      <c r="P1686">
        <f>IF($B$14,_xlfn.IFNA(INDEX('שיפור תמותה'!$A$1:$E$8743,MATCH(F1686&amp;G1686,'שיפור תמותה'!$C$1:$C$8743,0),IF($B$9="זכר",4,5)),1),0)</f>
        <v>0</v>
      </c>
      <c r="Q1686">
        <f>IF($B$14,_xlfn.IFNA(INDEX('שיפור תמותה'!$A$1:$E$8743,MATCH(F1686&amp;G1686-1,'שיפור תמותה'!$C$1:$C$8743,0),IF($B$9="זכר",4,5)),1),0)</f>
        <v>0</v>
      </c>
      <c r="R1686">
        <f t="shared" si="653"/>
        <v>0</v>
      </c>
      <c r="S1686">
        <f t="shared" si="654"/>
        <v>0</v>
      </c>
      <c r="T1686">
        <f t="shared" si="667"/>
        <v>0</v>
      </c>
      <c r="U1686">
        <f t="shared" si="655"/>
        <v>0</v>
      </c>
      <c r="V1686">
        <f t="shared" si="656"/>
        <v>0</v>
      </c>
      <c r="W1686">
        <f t="shared" si="668"/>
        <v>0</v>
      </c>
      <c r="X1686">
        <f>IF($B$15,_xlfn.IFNA(INDEX(תמותה!$A$1:$E$121,MATCH(U1686,תמותה!$A$1:A$121,0),IF($B$11="זכר",2,4)),1),0)</f>
        <v>0</v>
      </c>
      <c r="Y1686">
        <f>IF($B$15,_xlfn.IFNA(INDEX('שיפור תמותה'!$A$1:$E$8743,MATCH(U1686&amp;V1686,'שיפור תמותה'!$C$1:$C$8743,0),IF($B$11="זכר",4,5)),1),0)</f>
        <v>0</v>
      </c>
      <c r="Z1686">
        <f>IF($B$15,_xlfn.IFNA(INDEX('שיפור תמותה'!$A$1:$E$8743,MATCH(U1686&amp;V1686-1,'שיפור תמותה'!$C$1:$C$8743,0),IF($B$11="זכר",4,5)),1),0)</f>
        <v>0</v>
      </c>
      <c r="AA1686">
        <f t="shared" si="657"/>
        <v>0</v>
      </c>
      <c r="AB1686">
        <f t="shared" si="669"/>
        <v>0</v>
      </c>
      <c r="AC1686">
        <f>IF($B$15,_xlfn.IFNA(INDEX(תמותה!$A$1:$E$121,MATCH(U1686,תמותה!$A$1:A$121,0),IF($B$11="זכר",3,5)),1),0)</f>
        <v>0</v>
      </c>
      <c r="AD1686">
        <f t="shared" si="658"/>
        <v>0</v>
      </c>
      <c r="AE1686">
        <f t="shared" si="659"/>
        <v>0</v>
      </c>
      <c r="AF1686">
        <f t="shared" si="670"/>
        <v>0</v>
      </c>
      <c r="AG1686">
        <f t="shared" si="671"/>
        <v>0</v>
      </c>
      <c r="AH1686">
        <f t="shared" si="672"/>
        <v>0</v>
      </c>
      <c r="AI1686">
        <f t="shared" si="673"/>
        <v>0</v>
      </c>
      <c r="AJ1686">
        <f t="shared" si="674"/>
        <v>0</v>
      </c>
    </row>
    <row r="1687" spans="5:36" x14ac:dyDescent="0.2">
      <c r="E1687">
        <f t="shared" si="660"/>
        <v>0</v>
      </c>
      <c r="F1687">
        <f t="shared" si="650"/>
        <v>0</v>
      </c>
      <c r="G1687">
        <f t="shared" si="651"/>
        <v>0</v>
      </c>
      <c r="H1687">
        <f t="shared" si="652"/>
        <v>0</v>
      </c>
      <c r="I1687">
        <f t="shared" si="661"/>
        <v>0</v>
      </c>
      <c r="J1687">
        <f t="shared" si="662"/>
        <v>0</v>
      </c>
      <c r="K1687">
        <f t="shared" si="663"/>
        <v>0</v>
      </c>
      <c r="L1687">
        <f t="shared" si="664"/>
        <v>0</v>
      </c>
      <c r="M1687">
        <f t="shared" si="665"/>
        <v>0</v>
      </c>
      <c r="N1687">
        <f t="shared" si="666"/>
        <v>0</v>
      </c>
      <c r="O1687">
        <f>IF($B$14,_xlfn.IFNA(INDEX(תמותה!$A$1:$E$121,MATCH(F1687,תמותה!$A$1:A$121,0),IF($B$9="זכר",2,4)),1),0)</f>
        <v>0</v>
      </c>
      <c r="P1687">
        <f>IF($B$14,_xlfn.IFNA(INDEX('שיפור תמותה'!$A$1:$E$8743,MATCH(F1687&amp;G1687,'שיפור תמותה'!$C$1:$C$8743,0),IF($B$9="זכר",4,5)),1),0)</f>
        <v>0</v>
      </c>
      <c r="Q1687">
        <f>IF($B$14,_xlfn.IFNA(INDEX('שיפור תמותה'!$A$1:$E$8743,MATCH(F1687&amp;G1687-1,'שיפור תמותה'!$C$1:$C$8743,0),IF($B$9="זכר",4,5)),1),0)</f>
        <v>0</v>
      </c>
      <c r="R1687">
        <f t="shared" si="653"/>
        <v>0</v>
      </c>
      <c r="S1687">
        <f t="shared" si="654"/>
        <v>0</v>
      </c>
      <c r="T1687">
        <f t="shared" si="667"/>
        <v>0</v>
      </c>
      <c r="U1687">
        <f t="shared" si="655"/>
        <v>0</v>
      </c>
      <c r="V1687">
        <f t="shared" si="656"/>
        <v>0</v>
      </c>
      <c r="W1687">
        <f t="shared" si="668"/>
        <v>0</v>
      </c>
      <c r="X1687">
        <f>IF($B$15,_xlfn.IFNA(INDEX(תמותה!$A$1:$E$121,MATCH(U1687,תמותה!$A$1:A$121,0),IF($B$11="זכר",2,4)),1),0)</f>
        <v>0</v>
      </c>
      <c r="Y1687">
        <f>IF($B$15,_xlfn.IFNA(INDEX('שיפור תמותה'!$A$1:$E$8743,MATCH(U1687&amp;V1687,'שיפור תמותה'!$C$1:$C$8743,0),IF($B$11="זכר",4,5)),1),0)</f>
        <v>0</v>
      </c>
      <c r="Z1687">
        <f>IF($B$15,_xlfn.IFNA(INDEX('שיפור תמותה'!$A$1:$E$8743,MATCH(U1687&amp;V1687-1,'שיפור תמותה'!$C$1:$C$8743,0),IF($B$11="זכר",4,5)),1),0)</f>
        <v>0</v>
      </c>
      <c r="AA1687">
        <f t="shared" si="657"/>
        <v>0</v>
      </c>
      <c r="AB1687">
        <f t="shared" si="669"/>
        <v>0</v>
      </c>
      <c r="AC1687">
        <f>IF($B$15,_xlfn.IFNA(INDEX(תמותה!$A$1:$E$121,MATCH(U1687,תמותה!$A$1:A$121,0),IF($B$11="זכר",3,5)),1),0)</f>
        <v>0</v>
      </c>
      <c r="AD1687">
        <f t="shared" si="658"/>
        <v>0</v>
      </c>
      <c r="AE1687">
        <f t="shared" si="659"/>
        <v>0</v>
      </c>
      <c r="AF1687">
        <f t="shared" si="670"/>
        <v>0</v>
      </c>
      <c r="AG1687">
        <f t="shared" si="671"/>
        <v>0</v>
      </c>
      <c r="AH1687">
        <f t="shared" si="672"/>
        <v>0</v>
      </c>
      <c r="AI1687">
        <f t="shared" si="673"/>
        <v>0</v>
      </c>
      <c r="AJ1687">
        <f t="shared" si="674"/>
        <v>0</v>
      </c>
    </row>
    <row r="1688" spans="5:36" x14ac:dyDescent="0.2">
      <c r="E1688">
        <f t="shared" si="660"/>
        <v>0</v>
      </c>
      <c r="F1688">
        <f t="shared" si="650"/>
        <v>0</v>
      </c>
      <c r="G1688">
        <f t="shared" si="651"/>
        <v>0</v>
      </c>
      <c r="H1688">
        <f t="shared" si="652"/>
        <v>0</v>
      </c>
      <c r="I1688">
        <f t="shared" si="661"/>
        <v>0</v>
      </c>
      <c r="J1688">
        <f t="shared" si="662"/>
        <v>0</v>
      </c>
      <c r="K1688">
        <f t="shared" si="663"/>
        <v>0</v>
      </c>
      <c r="L1688">
        <f t="shared" si="664"/>
        <v>0</v>
      </c>
      <c r="M1688">
        <f t="shared" si="665"/>
        <v>0</v>
      </c>
      <c r="N1688">
        <f t="shared" si="666"/>
        <v>0</v>
      </c>
      <c r="O1688">
        <f>IF($B$14,_xlfn.IFNA(INDEX(תמותה!$A$1:$E$121,MATCH(F1688,תמותה!$A$1:A$121,0),IF($B$9="זכר",2,4)),1),0)</f>
        <v>0</v>
      </c>
      <c r="P1688">
        <f>IF($B$14,_xlfn.IFNA(INDEX('שיפור תמותה'!$A$1:$E$8743,MATCH(F1688&amp;G1688,'שיפור תמותה'!$C$1:$C$8743,0),IF($B$9="זכר",4,5)),1),0)</f>
        <v>0</v>
      </c>
      <c r="Q1688">
        <f>IF($B$14,_xlfn.IFNA(INDEX('שיפור תמותה'!$A$1:$E$8743,MATCH(F1688&amp;G1688-1,'שיפור תמותה'!$C$1:$C$8743,0),IF($B$9="זכר",4,5)),1),0)</f>
        <v>0</v>
      </c>
      <c r="R1688">
        <f t="shared" si="653"/>
        <v>0</v>
      </c>
      <c r="S1688">
        <f t="shared" si="654"/>
        <v>0</v>
      </c>
      <c r="T1688">
        <f t="shared" si="667"/>
        <v>0</v>
      </c>
      <c r="U1688">
        <f t="shared" si="655"/>
        <v>0</v>
      </c>
      <c r="V1688">
        <f t="shared" si="656"/>
        <v>0</v>
      </c>
      <c r="W1688">
        <f t="shared" si="668"/>
        <v>0</v>
      </c>
      <c r="X1688">
        <f>IF($B$15,_xlfn.IFNA(INDEX(תמותה!$A$1:$E$121,MATCH(U1688,תמותה!$A$1:A$121,0),IF($B$11="זכר",2,4)),1),0)</f>
        <v>0</v>
      </c>
      <c r="Y1688">
        <f>IF($B$15,_xlfn.IFNA(INDEX('שיפור תמותה'!$A$1:$E$8743,MATCH(U1688&amp;V1688,'שיפור תמותה'!$C$1:$C$8743,0),IF($B$11="זכר",4,5)),1),0)</f>
        <v>0</v>
      </c>
      <c r="Z1688">
        <f>IF($B$15,_xlfn.IFNA(INDEX('שיפור תמותה'!$A$1:$E$8743,MATCH(U1688&amp;V1688-1,'שיפור תמותה'!$C$1:$C$8743,0),IF($B$11="זכר",4,5)),1),0)</f>
        <v>0</v>
      </c>
      <c r="AA1688">
        <f t="shared" si="657"/>
        <v>0</v>
      </c>
      <c r="AB1688">
        <f t="shared" si="669"/>
        <v>0</v>
      </c>
      <c r="AC1688">
        <f>IF($B$15,_xlfn.IFNA(INDEX(תמותה!$A$1:$E$121,MATCH(U1688,תמותה!$A$1:A$121,0),IF($B$11="זכר",3,5)),1),0)</f>
        <v>0</v>
      </c>
      <c r="AD1688">
        <f t="shared" si="658"/>
        <v>0</v>
      </c>
      <c r="AE1688">
        <f t="shared" si="659"/>
        <v>0</v>
      </c>
      <c r="AF1688">
        <f t="shared" si="670"/>
        <v>0</v>
      </c>
      <c r="AG1688">
        <f t="shared" si="671"/>
        <v>0</v>
      </c>
      <c r="AH1688">
        <f t="shared" si="672"/>
        <v>0</v>
      </c>
      <c r="AI1688">
        <f t="shared" si="673"/>
        <v>0</v>
      </c>
      <c r="AJ1688">
        <f t="shared" si="674"/>
        <v>0</v>
      </c>
    </row>
    <row r="1689" spans="5:36" x14ac:dyDescent="0.2">
      <c r="E1689">
        <f t="shared" si="660"/>
        <v>0</v>
      </c>
      <c r="F1689">
        <f t="shared" si="650"/>
        <v>0</v>
      </c>
      <c r="G1689">
        <f t="shared" si="651"/>
        <v>0</v>
      </c>
      <c r="H1689">
        <f t="shared" si="652"/>
        <v>0</v>
      </c>
      <c r="I1689">
        <f t="shared" si="661"/>
        <v>0</v>
      </c>
      <c r="J1689">
        <f t="shared" si="662"/>
        <v>0</v>
      </c>
      <c r="K1689">
        <f t="shared" si="663"/>
        <v>0</v>
      </c>
      <c r="L1689">
        <f t="shared" si="664"/>
        <v>0</v>
      </c>
      <c r="M1689">
        <f t="shared" si="665"/>
        <v>0</v>
      </c>
      <c r="N1689">
        <f t="shared" si="666"/>
        <v>0</v>
      </c>
      <c r="O1689">
        <f>IF($B$14,_xlfn.IFNA(INDEX(תמותה!$A$1:$E$121,MATCH(F1689,תמותה!$A$1:A$121,0),IF($B$9="זכר",2,4)),1),0)</f>
        <v>0</v>
      </c>
      <c r="P1689">
        <f>IF($B$14,_xlfn.IFNA(INDEX('שיפור תמותה'!$A$1:$E$8743,MATCH(F1689&amp;G1689,'שיפור תמותה'!$C$1:$C$8743,0),IF($B$9="זכר",4,5)),1),0)</f>
        <v>0</v>
      </c>
      <c r="Q1689">
        <f>IF($B$14,_xlfn.IFNA(INDEX('שיפור תמותה'!$A$1:$E$8743,MATCH(F1689&amp;G1689-1,'שיפור תמותה'!$C$1:$C$8743,0),IF($B$9="זכר",4,5)),1),0)</f>
        <v>0</v>
      </c>
      <c r="R1689">
        <f t="shared" si="653"/>
        <v>0</v>
      </c>
      <c r="S1689">
        <f t="shared" si="654"/>
        <v>0</v>
      </c>
      <c r="T1689">
        <f t="shared" si="667"/>
        <v>0</v>
      </c>
      <c r="U1689">
        <f t="shared" si="655"/>
        <v>0</v>
      </c>
      <c r="V1689">
        <f t="shared" si="656"/>
        <v>0</v>
      </c>
      <c r="W1689">
        <f t="shared" si="668"/>
        <v>0</v>
      </c>
      <c r="X1689">
        <f>IF($B$15,_xlfn.IFNA(INDEX(תמותה!$A$1:$E$121,MATCH(U1689,תמותה!$A$1:A$121,0),IF($B$11="זכר",2,4)),1),0)</f>
        <v>0</v>
      </c>
      <c r="Y1689">
        <f>IF($B$15,_xlfn.IFNA(INDEX('שיפור תמותה'!$A$1:$E$8743,MATCH(U1689&amp;V1689,'שיפור תמותה'!$C$1:$C$8743,0),IF($B$11="זכר",4,5)),1),0)</f>
        <v>0</v>
      </c>
      <c r="Z1689">
        <f>IF($B$15,_xlfn.IFNA(INDEX('שיפור תמותה'!$A$1:$E$8743,MATCH(U1689&amp;V1689-1,'שיפור תמותה'!$C$1:$C$8743,0),IF($B$11="זכר",4,5)),1),0)</f>
        <v>0</v>
      </c>
      <c r="AA1689">
        <f t="shared" si="657"/>
        <v>0</v>
      </c>
      <c r="AB1689">
        <f t="shared" si="669"/>
        <v>0</v>
      </c>
      <c r="AC1689">
        <f>IF($B$15,_xlfn.IFNA(INDEX(תמותה!$A$1:$E$121,MATCH(U1689,תמותה!$A$1:A$121,0),IF($B$11="זכר",3,5)),1),0)</f>
        <v>0</v>
      </c>
      <c r="AD1689">
        <f t="shared" si="658"/>
        <v>0</v>
      </c>
      <c r="AE1689">
        <f t="shared" si="659"/>
        <v>0</v>
      </c>
      <c r="AF1689">
        <f t="shared" si="670"/>
        <v>0</v>
      </c>
      <c r="AG1689">
        <f t="shared" si="671"/>
        <v>0</v>
      </c>
      <c r="AH1689">
        <f t="shared" si="672"/>
        <v>0</v>
      </c>
      <c r="AI1689">
        <f t="shared" si="673"/>
        <v>0</v>
      </c>
      <c r="AJ1689">
        <f t="shared" si="674"/>
        <v>0</v>
      </c>
    </row>
    <row r="1690" spans="5:36" x14ac:dyDescent="0.2">
      <c r="E1690">
        <f t="shared" si="660"/>
        <v>0</v>
      </c>
      <c r="F1690">
        <f t="shared" si="650"/>
        <v>0</v>
      </c>
      <c r="G1690">
        <f t="shared" si="651"/>
        <v>0</v>
      </c>
      <c r="H1690">
        <f t="shared" si="652"/>
        <v>0</v>
      </c>
      <c r="I1690">
        <f t="shared" si="661"/>
        <v>0</v>
      </c>
      <c r="J1690">
        <f t="shared" si="662"/>
        <v>0</v>
      </c>
      <c r="K1690">
        <f t="shared" si="663"/>
        <v>0</v>
      </c>
      <c r="L1690">
        <f t="shared" si="664"/>
        <v>0</v>
      </c>
      <c r="M1690">
        <f t="shared" si="665"/>
        <v>0</v>
      </c>
      <c r="N1690">
        <f t="shared" si="666"/>
        <v>0</v>
      </c>
      <c r="O1690">
        <f>IF($B$14,_xlfn.IFNA(INDEX(תמותה!$A$1:$E$121,MATCH(F1690,תמותה!$A$1:A$121,0),IF($B$9="זכר",2,4)),1),0)</f>
        <v>0</v>
      </c>
      <c r="P1690">
        <f>IF($B$14,_xlfn.IFNA(INDEX('שיפור תמותה'!$A$1:$E$8743,MATCH(F1690&amp;G1690,'שיפור תמותה'!$C$1:$C$8743,0),IF($B$9="זכר",4,5)),1),0)</f>
        <v>0</v>
      </c>
      <c r="Q1690">
        <f>IF($B$14,_xlfn.IFNA(INDEX('שיפור תמותה'!$A$1:$E$8743,MATCH(F1690&amp;G1690-1,'שיפור תמותה'!$C$1:$C$8743,0),IF($B$9="זכר",4,5)),1),0)</f>
        <v>0</v>
      </c>
      <c r="R1690">
        <f t="shared" si="653"/>
        <v>0</v>
      </c>
      <c r="S1690">
        <f t="shared" si="654"/>
        <v>0</v>
      </c>
      <c r="T1690">
        <f t="shared" si="667"/>
        <v>0</v>
      </c>
      <c r="U1690">
        <f t="shared" si="655"/>
        <v>0</v>
      </c>
      <c r="V1690">
        <f t="shared" si="656"/>
        <v>0</v>
      </c>
      <c r="W1690">
        <f t="shared" si="668"/>
        <v>0</v>
      </c>
      <c r="X1690">
        <f>IF($B$15,_xlfn.IFNA(INDEX(תמותה!$A$1:$E$121,MATCH(U1690,תמותה!$A$1:A$121,0),IF($B$11="זכר",2,4)),1),0)</f>
        <v>0</v>
      </c>
      <c r="Y1690">
        <f>IF($B$15,_xlfn.IFNA(INDEX('שיפור תמותה'!$A$1:$E$8743,MATCH(U1690&amp;V1690,'שיפור תמותה'!$C$1:$C$8743,0),IF($B$11="זכר",4,5)),1),0)</f>
        <v>0</v>
      </c>
      <c r="Z1690">
        <f>IF($B$15,_xlfn.IFNA(INDEX('שיפור תמותה'!$A$1:$E$8743,MATCH(U1690&amp;V1690-1,'שיפור תמותה'!$C$1:$C$8743,0),IF($B$11="זכר",4,5)),1),0)</f>
        <v>0</v>
      </c>
      <c r="AA1690">
        <f t="shared" si="657"/>
        <v>0</v>
      </c>
      <c r="AB1690">
        <f t="shared" si="669"/>
        <v>0</v>
      </c>
      <c r="AC1690">
        <f>IF($B$15,_xlfn.IFNA(INDEX(תמותה!$A$1:$E$121,MATCH(U1690,תמותה!$A$1:A$121,0),IF($B$11="זכר",3,5)),1),0)</f>
        <v>0</v>
      </c>
      <c r="AD1690">
        <f t="shared" si="658"/>
        <v>0</v>
      </c>
      <c r="AE1690">
        <f t="shared" si="659"/>
        <v>0</v>
      </c>
      <c r="AF1690">
        <f t="shared" si="670"/>
        <v>0</v>
      </c>
      <c r="AG1690">
        <f t="shared" si="671"/>
        <v>0</v>
      </c>
      <c r="AH1690">
        <f t="shared" si="672"/>
        <v>0</v>
      </c>
      <c r="AI1690">
        <f t="shared" si="673"/>
        <v>0</v>
      </c>
      <c r="AJ1690">
        <f t="shared" si="674"/>
        <v>0</v>
      </c>
    </row>
    <row r="1691" spans="5:36" x14ac:dyDescent="0.2">
      <c r="E1691">
        <f t="shared" si="660"/>
        <v>0</v>
      </c>
      <c r="F1691">
        <f t="shared" si="650"/>
        <v>0</v>
      </c>
      <c r="G1691">
        <f t="shared" si="651"/>
        <v>0</v>
      </c>
      <c r="H1691">
        <f t="shared" si="652"/>
        <v>0</v>
      </c>
      <c r="I1691">
        <f t="shared" si="661"/>
        <v>0</v>
      </c>
      <c r="J1691">
        <f t="shared" si="662"/>
        <v>0</v>
      </c>
      <c r="K1691">
        <f t="shared" si="663"/>
        <v>0</v>
      </c>
      <c r="L1691">
        <f t="shared" si="664"/>
        <v>0</v>
      </c>
      <c r="M1691">
        <f t="shared" si="665"/>
        <v>0</v>
      </c>
      <c r="N1691">
        <f t="shared" si="666"/>
        <v>0</v>
      </c>
      <c r="O1691">
        <f>IF($B$14,_xlfn.IFNA(INDEX(תמותה!$A$1:$E$121,MATCH(F1691,תמותה!$A$1:A$121,0),IF($B$9="זכר",2,4)),1),0)</f>
        <v>0</v>
      </c>
      <c r="P1691">
        <f>IF($B$14,_xlfn.IFNA(INDEX('שיפור תמותה'!$A$1:$E$8743,MATCH(F1691&amp;G1691,'שיפור תמותה'!$C$1:$C$8743,0),IF($B$9="זכר",4,5)),1),0)</f>
        <v>0</v>
      </c>
      <c r="Q1691">
        <f>IF($B$14,_xlfn.IFNA(INDEX('שיפור תמותה'!$A$1:$E$8743,MATCH(F1691&amp;G1691-1,'שיפור תמותה'!$C$1:$C$8743,0),IF($B$9="זכר",4,5)),1),0)</f>
        <v>0</v>
      </c>
      <c r="R1691">
        <f t="shared" si="653"/>
        <v>0</v>
      </c>
      <c r="S1691">
        <f t="shared" si="654"/>
        <v>0</v>
      </c>
      <c r="T1691">
        <f t="shared" si="667"/>
        <v>0</v>
      </c>
      <c r="U1691">
        <f t="shared" si="655"/>
        <v>0</v>
      </c>
      <c r="V1691">
        <f t="shared" si="656"/>
        <v>0</v>
      </c>
      <c r="W1691">
        <f t="shared" si="668"/>
        <v>0</v>
      </c>
      <c r="X1691">
        <f>IF($B$15,_xlfn.IFNA(INDEX(תמותה!$A$1:$E$121,MATCH(U1691,תמותה!$A$1:A$121,0),IF($B$11="זכר",2,4)),1),0)</f>
        <v>0</v>
      </c>
      <c r="Y1691">
        <f>IF($B$15,_xlfn.IFNA(INDEX('שיפור תמותה'!$A$1:$E$8743,MATCH(U1691&amp;V1691,'שיפור תמותה'!$C$1:$C$8743,0),IF($B$11="זכר",4,5)),1),0)</f>
        <v>0</v>
      </c>
      <c r="Z1691">
        <f>IF($B$15,_xlfn.IFNA(INDEX('שיפור תמותה'!$A$1:$E$8743,MATCH(U1691&amp;V1691-1,'שיפור תמותה'!$C$1:$C$8743,0),IF($B$11="זכר",4,5)),1),0)</f>
        <v>0</v>
      </c>
      <c r="AA1691">
        <f t="shared" si="657"/>
        <v>0</v>
      </c>
      <c r="AB1691">
        <f t="shared" si="669"/>
        <v>0</v>
      </c>
      <c r="AC1691">
        <f>IF($B$15,_xlfn.IFNA(INDEX(תמותה!$A$1:$E$121,MATCH(U1691,תמותה!$A$1:A$121,0),IF($B$11="זכר",3,5)),1),0)</f>
        <v>0</v>
      </c>
      <c r="AD1691">
        <f t="shared" si="658"/>
        <v>0</v>
      </c>
      <c r="AE1691">
        <f t="shared" si="659"/>
        <v>0</v>
      </c>
      <c r="AF1691">
        <f t="shared" si="670"/>
        <v>0</v>
      </c>
      <c r="AG1691">
        <f t="shared" si="671"/>
        <v>0</v>
      </c>
      <c r="AH1691">
        <f t="shared" si="672"/>
        <v>0</v>
      </c>
      <c r="AI1691">
        <f t="shared" si="673"/>
        <v>0</v>
      </c>
      <c r="AJ1691">
        <f t="shared" si="674"/>
        <v>0</v>
      </c>
    </row>
    <row r="1692" spans="5:36" x14ac:dyDescent="0.2">
      <c r="E1692">
        <f t="shared" si="660"/>
        <v>0</v>
      </c>
      <c r="F1692">
        <f t="shared" si="650"/>
        <v>0</v>
      </c>
      <c r="G1692">
        <f t="shared" si="651"/>
        <v>0</v>
      </c>
      <c r="H1692">
        <f t="shared" si="652"/>
        <v>0</v>
      </c>
      <c r="I1692">
        <f t="shared" si="661"/>
        <v>0</v>
      </c>
      <c r="J1692">
        <f t="shared" si="662"/>
        <v>0</v>
      </c>
      <c r="K1692">
        <f t="shared" si="663"/>
        <v>0</v>
      </c>
      <c r="L1692">
        <f t="shared" si="664"/>
        <v>0</v>
      </c>
      <c r="M1692">
        <f t="shared" si="665"/>
        <v>0</v>
      </c>
      <c r="N1692">
        <f t="shared" si="666"/>
        <v>0</v>
      </c>
      <c r="O1692">
        <f>IF($B$14,_xlfn.IFNA(INDEX(תמותה!$A$1:$E$121,MATCH(F1692,תמותה!$A$1:A$121,0),IF($B$9="זכר",2,4)),1),0)</f>
        <v>0</v>
      </c>
      <c r="P1692">
        <f>IF($B$14,_xlfn.IFNA(INDEX('שיפור תמותה'!$A$1:$E$8743,MATCH(F1692&amp;G1692,'שיפור תמותה'!$C$1:$C$8743,0),IF($B$9="זכר",4,5)),1),0)</f>
        <v>0</v>
      </c>
      <c r="Q1692">
        <f>IF($B$14,_xlfn.IFNA(INDEX('שיפור תמותה'!$A$1:$E$8743,MATCH(F1692&amp;G1692-1,'שיפור תמותה'!$C$1:$C$8743,0),IF($B$9="זכר",4,5)),1),0)</f>
        <v>0</v>
      </c>
      <c r="R1692">
        <f t="shared" si="653"/>
        <v>0</v>
      </c>
      <c r="S1692">
        <f t="shared" si="654"/>
        <v>0</v>
      </c>
      <c r="T1692">
        <f t="shared" si="667"/>
        <v>0</v>
      </c>
      <c r="U1692">
        <f t="shared" si="655"/>
        <v>0</v>
      </c>
      <c r="V1692">
        <f t="shared" si="656"/>
        <v>0</v>
      </c>
      <c r="W1692">
        <f t="shared" si="668"/>
        <v>0</v>
      </c>
      <c r="X1692">
        <f>IF($B$15,_xlfn.IFNA(INDEX(תמותה!$A$1:$E$121,MATCH(U1692,תמותה!$A$1:A$121,0),IF($B$11="זכר",2,4)),1),0)</f>
        <v>0</v>
      </c>
      <c r="Y1692">
        <f>IF($B$15,_xlfn.IFNA(INDEX('שיפור תמותה'!$A$1:$E$8743,MATCH(U1692&amp;V1692,'שיפור תמותה'!$C$1:$C$8743,0),IF($B$11="זכר",4,5)),1),0)</f>
        <v>0</v>
      </c>
      <c r="Z1692">
        <f>IF($B$15,_xlfn.IFNA(INDEX('שיפור תמותה'!$A$1:$E$8743,MATCH(U1692&amp;V1692-1,'שיפור תמותה'!$C$1:$C$8743,0),IF($B$11="זכר",4,5)),1),0)</f>
        <v>0</v>
      </c>
      <c r="AA1692">
        <f t="shared" si="657"/>
        <v>0</v>
      </c>
      <c r="AB1692">
        <f t="shared" si="669"/>
        <v>0</v>
      </c>
      <c r="AC1692">
        <f>IF($B$15,_xlfn.IFNA(INDEX(תמותה!$A$1:$E$121,MATCH(U1692,תמותה!$A$1:A$121,0),IF($B$11="זכר",3,5)),1),0)</f>
        <v>0</v>
      </c>
      <c r="AD1692">
        <f t="shared" si="658"/>
        <v>0</v>
      </c>
      <c r="AE1692">
        <f t="shared" si="659"/>
        <v>0</v>
      </c>
      <c r="AF1692">
        <f t="shared" si="670"/>
        <v>0</v>
      </c>
      <c r="AG1692">
        <f t="shared" si="671"/>
        <v>0</v>
      </c>
      <c r="AH1692">
        <f t="shared" si="672"/>
        <v>0</v>
      </c>
      <c r="AI1692">
        <f t="shared" si="673"/>
        <v>0</v>
      </c>
      <c r="AJ1692">
        <f t="shared" si="674"/>
        <v>0</v>
      </c>
    </row>
    <row r="1693" spans="5:36" x14ac:dyDescent="0.2">
      <c r="E1693">
        <f t="shared" si="660"/>
        <v>0</v>
      </c>
      <c r="F1693">
        <f t="shared" si="650"/>
        <v>0</v>
      </c>
      <c r="G1693">
        <f t="shared" si="651"/>
        <v>0</v>
      </c>
      <c r="H1693">
        <f t="shared" si="652"/>
        <v>0</v>
      </c>
      <c r="I1693">
        <f t="shared" si="661"/>
        <v>0</v>
      </c>
      <c r="J1693">
        <f t="shared" si="662"/>
        <v>0</v>
      </c>
      <c r="K1693">
        <f t="shared" si="663"/>
        <v>0</v>
      </c>
      <c r="L1693">
        <f t="shared" si="664"/>
        <v>0</v>
      </c>
      <c r="M1693">
        <f t="shared" si="665"/>
        <v>0</v>
      </c>
      <c r="N1693">
        <f t="shared" si="666"/>
        <v>0</v>
      </c>
      <c r="O1693">
        <f>IF($B$14,_xlfn.IFNA(INDEX(תמותה!$A$1:$E$121,MATCH(F1693,תמותה!$A$1:A$121,0),IF($B$9="זכר",2,4)),1),0)</f>
        <v>0</v>
      </c>
      <c r="P1693">
        <f>IF($B$14,_xlfn.IFNA(INDEX('שיפור תמותה'!$A$1:$E$8743,MATCH(F1693&amp;G1693,'שיפור תמותה'!$C$1:$C$8743,0),IF($B$9="זכר",4,5)),1),0)</f>
        <v>0</v>
      </c>
      <c r="Q1693">
        <f>IF($B$14,_xlfn.IFNA(INDEX('שיפור תמותה'!$A$1:$E$8743,MATCH(F1693&amp;G1693-1,'שיפור תמותה'!$C$1:$C$8743,0),IF($B$9="זכר",4,5)),1),0)</f>
        <v>0</v>
      </c>
      <c r="R1693">
        <f t="shared" si="653"/>
        <v>0</v>
      </c>
      <c r="S1693">
        <f t="shared" si="654"/>
        <v>0</v>
      </c>
      <c r="T1693">
        <f t="shared" si="667"/>
        <v>0</v>
      </c>
      <c r="U1693">
        <f t="shared" si="655"/>
        <v>0</v>
      </c>
      <c r="V1693">
        <f t="shared" si="656"/>
        <v>0</v>
      </c>
      <c r="W1693">
        <f t="shared" si="668"/>
        <v>0</v>
      </c>
      <c r="X1693">
        <f>IF($B$15,_xlfn.IFNA(INDEX(תמותה!$A$1:$E$121,MATCH(U1693,תמותה!$A$1:A$121,0),IF($B$11="זכר",2,4)),1),0)</f>
        <v>0</v>
      </c>
      <c r="Y1693">
        <f>IF($B$15,_xlfn.IFNA(INDEX('שיפור תמותה'!$A$1:$E$8743,MATCH(U1693&amp;V1693,'שיפור תמותה'!$C$1:$C$8743,0),IF($B$11="זכר",4,5)),1),0)</f>
        <v>0</v>
      </c>
      <c r="Z1693">
        <f>IF($B$15,_xlfn.IFNA(INDEX('שיפור תמותה'!$A$1:$E$8743,MATCH(U1693&amp;V1693-1,'שיפור תמותה'!$C$1:$C$8743,0),IF($B$11="זכר",4,5)),1),0)</f>
        <v>0</v>
      </c>
      <c r="AA1693">
        <f t="shared" si="657"/>
        <v>0</v>
      </c>
      <c r="AB1693">
        <f t="shared" si="669"/>
        <v>0</v>
      </c>
      <c r="AC1693">
        <f>IF($B$15,_xlfn.IFNA(INDEX(תמותה!$A$1:$E$121,MATCH(U1693,תמותה!$A$1:A$121,0),IF($B$11="זכר",3,5)),1),0)</f>
        <v>0</v>
      </c>
      <c r="AD1693">
        <f t="shared" si="658"/>
        <v>0</v>
      </c>
      <c r="AE1693">
        <f t="shared" si="659"/>
        <v>0</v>
      </c>
      <c r="AF1693">
        <f t="shared" si="670"/>
        <v>0</v>
      </c>
      <c r="AG1693">
        <f t="shared" si="671"/>
        <v>0</v>
      </c>
      <c r="AH1693">
        <f t="shared" si="672"/>
        <v>0</v>
      </c>
      <c r="AI1693">
        <f t="shared" si="673"/>
        <v>0</v>
      </c>
      <c r="AJ1693">
        <f t="shared" si="674"/>
        <v>0</v>
      </c>
    </row>
    <row r="1694" spans="5:36" x14ac:dyDescent="0.2">
      <c r="E1694">
        <f t="shared" si="660"/>
        <v>0</v>
      </c>
      <c r="F1694">
        <f t="shared" si="650"/>
        <v>0</v>
      </c>
      <c r="G1694">
        <f t="shared" si="651"/>
        <v>0</v>
      </c>
      <c r="H1694">
        <f t="shared" si="652"/>
        <v>0</v>
      </c>
      <c r="I1694">
        <f t="shared" si="661"/>
        <v>0</v>
      </c>
      <c r="J1694">
        <f t="shared" si="662"/>
        <v>0</v>
      </c>
      <c r="K1694">
        <f t="shared" si="663"/>
        <v>0</v>
      </c>
      <c r="L1694">
        <f t="shared" si="664"/>
        <v>0</v>
      </c>
      <c r="M1694">
        <f t="shared" si="665"/>
        <v>0</v>
      </c>
      <c r="N1694">
        <f t="shared" si="666"/>
        <v>0</v>
      </c>
      <c r="O1694">
        <f>IF($B$14,_xlfn.IFNA(INDEX(תמותה!$A$1:$E$121,MATCH(F1694,תמותה!$A$1:A$121,0),IF($B$9="זכר",2,4)),1),0)</f>
        <v>0</v>
      </c>
      <c r="P1694">
        <f>IF($B$14,_xlfn.IFNA(INDEX('שיפור תמותה'!$A$1:$E$8743,MATCH(F1694&amp;G1694,'שיפור תמותה'!$C$1:$C$8743,0),IF($B$9="זכר",4,5)),1),0)</f>
        <v>0</v>
      </c>
      <c r="Q1694">
        <f>IF($B$14,_xlfn.IFNA(INDEX('שיפור תמותה'!$A$1:$E$8743,MATCH(F1694&amp;G1694-1,'שיפור תמותה'!$C$1:$C$8743,0),IF($B$9="זכר",4,5)),1),0)</f>
        <v>0</v>
      </c>
      <c r="R1694">
        <f t="shared" si="653"/>
        <v>0</v>
      </c>
      <c r="S1694">
        <f t="shared" si="654"/>
        <v>0</v>
      </c>
      <c r="T1694">
        <f t="shared" si="667"/>
        <v>0</v>
      </c>
      <c r="U1694">
        <f t="shared" si="655"/>
        <v>0</v>
      </c>
      <c r="V1694">
        <f t="shared" si="656"/>
        <v>0</v>
      </c>
      <c r="W1694">
        <f t="shared" si="668"/>
        <v>0</v>
      </c>
      <c r="X1694">
        <f>IF($B$15,_xlfn.IFNA(INDEX(תמותה!$A$1:$E$121,MATCH(U1694,תמותה!$A$1:A$121,0),IF($B$11="זכר",2,4)),1),0)</f>
        <v>0</v>
      </c>
      <c r="Y1694">
        <f>IF($B$15,_xlfn.IFNA(INDEX('שיפור תמותה'!$A$1:$E$8743,MATCH(U1694&amp;V1694,'שיפור תמותה'!$C$1:$C$8743,0),IF($B$11="זכר",4,5)),1),0)</f>
        <v>0</v>
      </c>
      <c r="Z1694">
        <f>IF($B$15,_xlfn.IFNA(INDEX('שיפור תמותה'!$A$1:$E$8743,MATCH(U1694&amp;V1694-1,'שיפור תמותה'!$C$1:$C$8743,0),IF($B$11="זכר",4,5)),1),0)</f>
        <v>0</v>
      </c>
      <c r="AA1694">
        <f t="shared" si="657"/>
        <v>0</v>
      </c>
      <c r="AB1694">
        <f t="shared" si="669"/>
        <v>0</v>
      </c>
      <c r="AC1694">
        <f>IF($B$15,_xlfn.IFNA(INDEX(תמותה!$A$1:$E$121,MATCH(U1694,תמותה!$A$1:A$121,0),IF($B$11="זכר",3,5)),1),0)</f>
        <v>0</v>
      </c>
      <c r="AD1694">
        <f t="shared" si="658"/>
        <v>0</v>
      </c>
      <c r="AE1694">
        <f t="shared" si="659"/>
        <v>0</v>
      </c>
      <c r="AF1694">
        <f t="shared" si="670"/>
        <v>0</v>
      </c>
      <c r="AG1694">
        <f t="shared" si="671"/>
        <v>0</v>
      </c>
      <c r="AH1694">
        <f t="shared" si="672"/>
        <v>0</v>
      </c>
      <c r="AI1694">
        <f t="shared" si="673"/>
        <v>0</v>
      </c>
      <c r="AJ1694">
        <f t="shared" si="674"/>
        <v>0</v>
      </c>
    </row>
    <row r="1695" spans="5:36" x14ac:dyDescent="0.2">
      <c r="E1695">
        <f t="shared" si="660"/>
        <v>0</v>
      </c>
      <c r="F1695">
        <f t="shared" si="650"/>
        <v>0</v>
      </c>
      <c r="G1695">
        <f t="shared" si="651"/>
        <v>0</v>
      </c>
      <c r="H1695">
        <f t="shared" si="652"/>
        <v>0</v>
      </c>
      <c r="I1695">
        <f t="shared" si="661"/>
        <v>0</v>
      </c>
      <c r="J1695">
        <f t="shared" si="662"/>
        <v>0</v>
      </c>
      <c r="K1695">
        <f t="shared" si="663"/>
        <v>0</v>
      </c>
      <c r="L1695">
        <f t="shared" si="664"/>
        <v>0</v>
      </c>
      <c r="M1695">
        <f t="shared" si="665"/>
        <v>0</v>
      </c>
      <c r="N1695">
        <f t="shared" si="666"/>
        <v>0</v>
      </c>
      <c r="O1695">
        <f>IF($B$14,_xlfn.IFNA(INDEX(תמותה!$A$1:$E$121,MATCH(F1695,תמותה!$A$1:A$121,0),IF($B$9="זכר",2,4)),1),0)</f>
        <v>0</v>
      </c>
      <c r="P1695">
        <f>IF($B$14,_xlfn.IFNA(INDEX('שיפור תמותה'!$A$1:$E$8743,MATCH(F1695&amp;G1695,'שיפור תמותה'!$C$1:$C$8743,0),IF($B$9="זכר",4,5)),1),0)</f>
        <v>0</v>
      </c>
      <c r="Q1695">
        <f>IF($B$14,_xlfn.IFNA(INDEX('שיפור תמותה'!$A$1:$E$8743,MATCH(F1695&amp;G1695-1,'שיפור תמותה'!$C$1:$C$8743,0),IF($B$9="זכר",4,5)),1),0)</f>
        <v>0</v>
      </c>
      <c r="R1695">
        <f t="shared" si="653"/>
        <v>0</v>
      </c>
      <c r="S1695">
        <f t="shared" si="654"/>
        <v>0</v>
      </c>
      <c r="T1695">
        <f t="shared" si="667"/>
        <v>0</v>
      </c>
      <c r="U1695">
        <f t="shared" si="655"/>
        <v>0</v>
      </c>
      <c r="V1695">
        <f t="shared" si="656"/>
        <v>0</v>
      </c>
      <c r="W1695">
        <f t="shared" si="668"/>
        <v>0</v>
      </c>
      <c r="X1695">
        <f>IF($B$15,_xlfn.IFNA(INDEX(תמותה!$A$1:$E$121,MATCH(U1695,תמותה!$A$1:A$121,0),IF($B$11="זכר",2,4)),1),0)</f>
        <v>0</v>
      </c>
      <c r="Y1695">
        <f>IF($B$15,_xlfn.IFNA(INDEX('שיפור תמותה'!$A$1:$E$8743,MATCH(U1695&amp;V1695,'שיפור תמותה'!$C$1:$C$8743,0),IF($B$11="זכר",4,5)),1),0)</f>
        <v>0</v>
      </c>
      <c r="Z1695">
        <f>IF($B$15,_xlfn.IFNA(INDEX('שיפור תמותה'!$A$1:$E$8743,MATCH(U1695&amp;V1695-1,'שיפור תמותה'!$C$1:$C$8743,0),IF($B$11="זכר",4,5)),1),0)</f>
        <v>0</v>
      </c>
      <c r="AA1695">
        <f t="shared" si="657"/>
        <v>0</v>
      </c>
      <c r="AB1695">
        <f t="shared" si="669"/>
        <v>0</v>
      </c>
      <c r="AC1695">
        <f>IF($B$15,_xlfn.IFNA(INDEX(תמותה!$A$1:$E$121,MATCH(U1695,תמותה!$A$1:A$121,0),IF($B$11="זכר",3,5)),1),0)</f>
        <v>0</v>
      </c>
      <c r="AD1695">
        <f t="shared" si="658"/>
        <v>0</v>
      </c>
      <c r="AE1695">
        <f t="shared" si="659"/>
        <v>0</v>
      </c>
      <c r="AF1695">
        <f t="shared" si="670"/>
        <v>0</v>
      </c>
      <c r="AG1695">
        <f t="shared" si="671"/>
        <v>0</v>
      </c>
      <c r="AH1695">
        <f t="shared" si="672"/>
        <v>0</v>
      </c>
      <c r="AI1695">
        <f t="shared" si="673"/>
        <v>0</v>
      </c>
      <c r="AJ1695">
        <f t="shared" si="674"/>
        <v>0</v>
      </c>
    </row>
    <row r="1696" spans="5:36" x14ac:dyDescent="0.2">
      <c r="E1696">
        <f t="shared" si="660"/>
        <v>0</v>
      </c>
      <c r="F1696">
        <f t="shared" si="650"/>
        <v>0</v>
      </c>
      <c r="G1696">
        <f t="shared" si="651"/>
        <v>0</v>
      </c>
      <c r="H1696">
        <f t="shared" si="652"/>
        <v>0</v>
      </c>
      <c r="I1696">
        <f t="shared" si="661"/>
        <v>0</v>
      </c>
      <c r="J1696">
        <f t="shared" si="662"/>
        <v>0</v>
      </c>
      <c r="K1696">
        <f t="shared" si="663"/>
        <v>0</v>
      </c>
      <c r="L1696">
        <f t="shared" si="664"/>
        <v>0</v>
      </c>
      <c r="M1696">
        <f t="shared" si="665"/>
        <v>0</v>
      </c>
      <c r="N1696">
        <f t="shared" si="666"/>
        <v>0</v>
      </c>
      <c r="O1696">
        <f>IF($B$14,_xlfn.IFNA(INDEX(תמותה!$A$1:$E$121,MATCH(F1696,תמותה!$A$1:A$121,0),IF($B$9="זכר",2,4)),1),0)</f>
        <v>0</v>
      </c>
      <c r="P1696">
        <f>IF($B$14,_xlfn.IFNA(INDEX('שיפור תמותה'!$A$1:$E$8743,MATCH(F1696&amp;G1696,'שיפור תמותה'!$C$1:$C$8743,0),IF($B$9="זכר",4,5)),1),0)</f>
        <v>0</v>
      </c>
      <c r="Q1696">
        <f>IF($B$14,_xlfn.IFNA(INDEX('שיפור תמותה'!$A$1:$E$8743,MATCH(F1696&amp;G1696-1,'שיפור תמותה'!$C$1:$C$8743,0),IF($B$9="זכר",4,5)),1),0)</f>
        <v>0</v>
      </c>
      <c r="R1696">
        <f t="shared" si="653"/>
        <v>0</v>
      </c>
      <c r="S1696">
        <f t="shared" si="654"/>
        <v>0</v>
      </c>
      <c r="T1696">
        <f t="shared" si="667"/>
        <v>0</v>
      </c>
      <c r="U1696">
        <f t="shared" si="655"/>
        <v>0</v>
      </c>
      <c r="V1696">
        <f t="shared" si="656"/>
        <v>0</v>
      </c>
      <c r="W1696">
        <f t="shared" si="668"/>
        <v>0</v>
      </c>
      <c r="X1696">
        <f>IF($B$15,_xlfn.IFNA(INDEX(תמותה!$A$1:$E$121,MATCH(U1696,תמותה!$A$1:A$121,0),IF($B$11="זכר",2,4)),1),0)</f>
        <v>0</v>
      </c>
      <c r="Y1696">
        <f>IF($B$15,_xlfn.IFNA(INDEX('שיפור תמותה'!$A$1:$E$8743,MATCH(U1696&amp;V1696,'שיפור תמותה'!$C$1:$C$8743,0),IF($B$11="זכר",4,5)),1),0)</f>
        <v>0</v>
      </c>
      <c r="Z1696">
        <f>IF($B$15,_xlfn.IFNA(INDEX('שיפור תמותה'!$A$1:$E$8743,MATCH(U1696&amp;V1696-1,'שיפור תמותה'!$C$1:$C$8743,0),IF($B$11="זכר",4,5)),1),0)</f>
        <v>0</v>
      </c>
      <c r="AA1696">
        <f t="shared" si="657"/>
        <v>0</v>
      </c>
      <c r="AB1696">
        <f t="shared" si="669"/>
        <v>0</v>
      </c>
      <c r="AC1696">
        <f>IF($B$15,_xlfn.IFNA(INDEX(תמותה!$A$1:$E$121,MATCH(U1696,תמותה!$A$1:A$121,0),IF($B$11="זכר",3,5)),1),0)</f>
        <v>0</v>
      </c>
      <c r="AD1696">
        <f t="shared" si="658"/>
        <v>0</v>
      </c>
      <c r="AE1696">
        <f t="shared" si="659"/>
        <v>0</v>
      </c>
      <c r="AF1696">
        <f t="shared" si="670"/>
        <v>0</v>
      </c>
      <c r="AG1696">
        <f t="shared" si="671"/>
        <v>0</v>
      </c>
      <c r="AH1696">
        <f t="shared" si="672"/>
        <v>0</v>
      </c>
      <c r="AI1696">
        <f t="shared" si="673"/>
        <v>0</v>
      </c>
      <c r="AJ1696">
        <f t="shared" si="674"/>
        <v>0</v>
      </c>
    </row>
    <row r="1697" spans="5:36" x14ac:dyDescent="0.2">
      <c r="E1697">
        <f t="shared" si="660"/>
        <v>0</v>
      </c>
      <c r="F1697">
        <f t="shared" si="650"/>
        <v>0</v>
      </c>
      <c r="G1697">
        <f t="shared" si="651"/>
        <v>0</v>
      </c>
      <c r="H1697">
        <f t="shared" si="652"/>
        <v>0</v>
      </c>
      <c r="I1697">
        <f t="shared" si="661"/>
        <v>0</v>
      </c>
      <c r="J1697">
        <f t="shared" si="662"/>
        <v>0</v>
      </c>
      <c r="K1697">
        <f t="shared" si="663"/>
        <v>0</v>
      </c>
      <c r="L1697">
        <f t="shared" si="664"/>
        <v>0</v>
      </c>
      <c r="M1697">
        <f t="shared" si="665"/>
        <v>0</v>
      </c>
      <c r="N1697">
        <f t="shared" si="666"/>
        <v>0</v>
      </c>
      <c r="O1697">
        <f>IF($B$14,_xlfn.IFNA(INDEX(תמותה!$A$1:$E$121,MATCH(F1697,תמותה!$A$1:A$121,0),IF($B$9="זכר",2,4)),1),0)</f>
        <v>0</v>
      </c>
      <c r="P1697">
        <f>IF($B$14,_xlfn.IFNA(INDEX('שיפור תמותה'!$A$1:$E$8743,MATCH(F1697&amp;G1697,'שיפור תמותה'!$C$1:$C$8743,0),IF($B$9="זכר",4,5)),1),0)</f>
        <v>0</v>
      </c>
      <c r="Q1697">
        <f>IF($B$14,_xlfn.IFNA(INDEX('שיפור תמותה'!$A$1:$E$8743,MATCH(F1697&amp;G1697-1,'שיפור תמותה'!$C$1:$C$8743,0),IF($B$9="זכר",4,5)),1),0)</f>
        <v>0</v>
      </c>
      <c r="R1697">
        <f t="shared" si="653"/>
        <v>0</v>
      </c>
      <c r="S1697">
        <f t="shared" si="654"/>
        <v>0</v>
      </c>
      <c r="T1697">
        <f t="shared" si="667"/>
        <v>0</v>
      </c>
      <c r="U1697">
        <f t="shared" si="655"/>
        <v>0</v>
      </c>
      <c r="V1697">
        <f t="shared" si="656"/>
        <v>0</v>
      </c>
      <c r="W1697">
        <f t="shared" si="668"/>
        <v>0</v>
      </c>
      <c r="X1697">
        <f>IF($B$15,_xlfn.IFNA(INDEX(תמותה!$A$1:$E$121,MATCH(U1697,תמותה!$A$1:A$121,0),IF($B$11="זכר",2,4)),1),0)</f>
        <v>0</v>
      </c>
      <c r="Y1697">
        <f>IF($B$15,_xlfn.IFNA(INDEX('שיפור תמותה'!$A$1:$E$8743,MATCH(U1697&amp;V1697,'שיפור תמותה'!$C$1:$C$8743,0),IF($B$11="זכר",4,5)),1),0)</f>
        <v>0</v>
      </c>
      <c r="Z1697">
        <f>IF($B$15,_xlfn.IFNA(INDEX('שיפור תמותה'!$A$1:$E$8743,MATCH(U1697&amp;V1697-1,'שיפור תמותה'!$C$1:$C$8743,0),IF($B$11="זכר",4,5)),1),0)</f>
        <v>0</v>
      </c>
      <c r="AA1697">
        <f t="shared" si="657"/>
        <v>0</v>
      </c>
      <c r="AB1697">
        <f t="shared" si="669"/>
        <v>0</v>
      </c>
      <c r="AC1697">
        <f>IF($B$15,_xlfn.IFNA(INDEX(תמותה!$A$1:$E$121,MATCH(U1697,תמותה!$A$1:A$121,0),IF($B$11="זכר",3,5)),1),0)</f>
        <v>0</v>
      </c>
      <c r="AD1697">
        <f t="shared" si="658"/>
        <v>0</v>
      </c>
      <c r="AE1697">
        <f t="shared" si="659"/>
        <v>0</v>
      </c>
      <c r="AF1697">
        <f t="shared" si="670"/>
        <v>0</v>
      </c>
      <c r="AG1697">
        <f t="shared" si="671"/>
        <v>0</v>
      </c>
      <c r="AH1697">
        <f t="shared" si="672"/>
        <v>0</v>
      </c>
      <c r="AI1697">
        <f t="shared" si="673"/>
        <v>0</v>
      </c>
      <c r="AJ1697">
        <f t="shared" si="674"/>
        <v>0</v>
      </c>
    </row>
    <row r="1698" spans="5:36" x14ac:dyDescent="0.2">
      <c r="E1698">
        <f t="shared" si="660"/>
        <v>0</v>
      </c>
      <c r="F1698">
        <f t="shared" si="650"/>
        <v>0</v>
      </c>
      <c r="G1698">
        <f t="shared" si="651"/>
        <v>0</v>
      </c>
      <c r="H1698">
        <f t="shared" si="652"/>
        <v>0</v>
      </c>
      <c r="I1698">
        <f t="shared" si="661"/>
        <v>0</v>
      </c>
      <c r="J1698">
        <f t="shared" si="662"/>
        <v>0</v>
      </c>
      <c r="K1698">
        <f t="shared" si="663"/>
        <v>0</v>
      </c>
      <c r="L1698">
        <f t="shared" si="664"/>
        <v>0</v>
      </c>
      <c r="M1698">
        <f t="shared" si="665"/>
        <v>0</v>
      </c>
      <c r="N1698">
        <f t="shared" si="666"/>
        <v>0</v>
      </c>
      <c r="O1698">
        <f>IF($B$14,_xlfn.IFNA(INDEX(תמותה!$A$1:$E$121,MATCH(F1698,תמותה!$A$1:A$121,0),IF($B$9="זכר",2,4)),1),0)</f>
        <v>0</v>
      </c>
      <c r="P1698">
        <f>IF($B$14,_xlfn.IFNA(INDEX('שיפור תמותה'!$A$1:$E$8743,MATCH(F1698&amp;G1698,'שיפור תמותה'!$C$1:$C$8743,0),IF($B$9="זכר",4,5)),1),0)</f>
        <v>0</v>
      </c>
      <c r="Q1698">
        <f>IF($B$14,_xlfn.IFNA(INDEX('שיפור תמותה'!$A$1:$E$8743,MATCH(F1698&amp;G1698-1,'שיפור תמותה'!$C$1:$C$8743,0),IF($B$9="זכר",4,5)),1),0)</f>
        <v>0</v>
      </c>
      <c r="R1698">
        <f t="shared" si="653"/>
        <v>0</v>
      </c>
      <c r="S1698">
        <f t="shared" si="654"/>
        <v>0</v>
      </c>
      <c r="T1698">
        <f t="shared" si="667"/>
        <v>0</v>
      </c>
      <c r="U1698">
        <f t="shared" si="655"/>
        <v>0</v>
      </c>
      <c r="V1698">
        <f t="shared" si="656"/>
        <v>0</v>
      </c>
      <c r="W1698">
        <f t="shared" si="668"/>
        <v>0</v>
      </c>
      <c r="X1698">
        <f>IF($B$15,_xlfn.IFNA(INDEX(תמותה!$A$1:$E$121,MATCH(U1698,תמותה!$A$1:A$121,0),IF($B$11="זכר",2,4)),1),0)</f>
        <v>0</v>
      </c>
      <c r="Y1698">
        <f>IF($B$15,_xlfn.IFNA(INDEX('שיפור תמותה'!$A$1:$E$8743,MATCH(U1698&amp;V1698,'שיפור תמותה'!$C$1:$C$8743,0),IF($B$11="זכר",4,5)),1),0)</f>
        <v>0</v>
      </c>
      <c r="Z1698">
        <f>IF($B$15,_xlfn.IFNA(INDEX('שיפור תמותה'!$A$1:$E$8743,MATCH(U1698&amp;V1698-1,'שיפור תמותה'!$C$1:$C$8743,0),IF($B$11="זכר",4,5)),1),0)</f>
        <v>0</v>
      </c>
      <c r="AA1698">
        <f t="shared" si="657"/>
        <v>0</v>
      </c>
      <c r="AB1698">
        <f t="shared" si="669"/>
        <v>0</v>
      </c>
      <c r="AC1698">
        <f>IF($B$15,_xlfn.IFNA(INDEX(תמותה!$A$1:$E$121,MATCH(U1698,תמותה!$A$1:A$121,0),IF($B$11="זכר",3,5)),1),0)</f>
        <v>0</v>
      </c>
      <c r="AD1698">
        <f t="shared" si="658"/>
        <v>0</v>
      </c>
      <c r="AE1698">
        <f t="shared" si="659"/>
        <v>0</v>
      </c>
      <c r="AF1698">
        <f t="shared" si="670"/>
        <v>0</v>
      </c>
      <c r="AG1698">
        <f t="shared" si="671"/>
        <v>0</v>
      </c>
      <c r="AH1698">
        <f t="shared" si="672"/>
        <v>0</v>
      </c>
      <c r="AI1698">
        <f t="shared" si="673"/>
        <v>0</v>
      </c>
      <c r="AJ1698">
        <f t="shared" si="674"/>
        <v>0</v>
      </c>
    </row>
    <row r="1699" spans="5:36" x14ac:dyDescent="0.2">
      <c r="E1699">
        <f t="shared" si="660"/>
        <v>0</v>
      </c>
      <c r="F1699">
        <f t="shared" si="650"/>
        <v>0</v>
      </c>
      <c r="G1699">
        <f t="shared" si="651"/>
        <v>0</v>
      </c>
      <c r="H1699">
        <f t="shared" si="652"/>
        <v>0</v>
      </c>
      <c r="I1699">
        <f t="shared" si="661"/>
        <v>0</v>
      </c>
      <c r="J1699">
        <f t="shared" si="662"/>
        <v>0</v>
      </c>
      <c r="K1699">
        <f t="shared" si="663"/>
        <v>0</v>
      </c>
      <c r="L1699">
        <f t="shared" si="664"/>
        <v>0</v>
      </c>
      <c r="M1699">
        <f t="shared" si="665"/>
        <v>0</v>
      </c>
      <c r="N1699">
        <f t="shared" si="666"/>
        <v>0</v>
      </c>
      <c r="O1699">
        <f>IF($B$14,_xlfn.IFNA(INDEX(תמותה!$A$1:$E$121,MATCH(F1699,תמותה!$A$1:A$121,0),IF($B$9="זכר",2,4)),1),0)</f>
        <v>0</v>
      </c>
      <c r="P1699">
        <f>IF($B$14,_xlfn.IFNA(INDEX('שיפור תמותה'!$A$1:$E$8743,MATCH(F1699&amp;G1699,'שיפור תמותה'!$C$1:$C$8743,0),IF($B$9="זכר",4,5)),1),0)</f>
        <v>0</v>
      </c>
      <c r="Q1699">
        <f>IF($B$14,_xlfn.IFNA(INDEX('שיפור תמותה'!$A$1:$E$8743,MATCH(F1699&amp;G1699-1,'שיפור תמותה'!$C$1:$C$8743,0),IF($B$9="זכר",4,5)),1),0)</f>
        <v>0</v>
      </c>
      <c r="R1699">
        <f t="shared" si="653"/>
        <v>0</v>
      </c>
      <c r="S1699">
        <f t="shared" si="654"/>
        <v>0</v>
      </c>
      <c r="T1699">
        <f t="shared" si="667"/>
        <v>0</v>
      </c>
      <c r="U1699">
        <f t="shared" si="655"/>
        <v>0</v>
      </c>
      <c r="V1699">
        <f t="shared" si="656"/>
        <v>0</v>
      </c>
      <c r="W1699">
        <f t="shared" si="668"/>
        <v>0</v>
      </c>
      <c r="X1699">
        <f>IF($B$15,_xlfn.IFNA(INDEX(תמותה!$A$1:$E$121,MATCH(U1699,תמותה!$A$1:A$121,0),IF($B$11="זכר",2,4)),1),0)</f>
        <v>0</v>
      </c>
      <c r="Y1699">
        <f>IF($B$15,_xlfn.IFNA(INDEX('שיפור תמותה'!$A$1:$E$8743,MATCH(U1699&amp;V1699,'שיפור תמותה'!$C$1:$C$8743,0),IF($B$11="זכר",4,5)),1),0)</f>
        <v>0</v>
      </c>
      <c r="Z1699">
        <f>IF($B$15,_xlfn.IFNA(INDEX('שיפור תמותה'!$A$1:$E$8743,MATCH(U1699&amp;V1699-1,'שיפור תמותה'!$C$1:$C$8743,0),IF($B$11="זכר",4,5)),1),0)</f>
        <v>0</v>
      </c>
      <c r="AA1699">
        <f t="shared" si="657"/>
        <v>0</v>
      </c>
      <c r="AB1699">
        <f t="shared" si="669"/>
        <v>0</v>
      </c>
      <c r="AC1699">
        <f>IF($B$15,_xlfn.IFNA(INDEX(תמותה!$A$1:$E$121,MATCH(U1699,תמותה!$A$1:A$121,0),IF($B$11="זכר",3,5)),1),0)</f>
        <v>0</v>
      </c>
      <c r="AD1699">
        <f t="shared" si="658"/>
        <v>0</v>
      </c>
      <c r="AE1699">
        <f t="shared" si="659"/>
        <v>0</v>
      </c>
      <c r="AF1699">
        <f t="shared" si="670"/>
        <v>0</v>
      </c>
      <c r="AG1699">
        <f t="shared" si="671"/>
        <v>0</v>
      </c>
      <c r="AH1699">
        <f t="shared" si="672"/>
        <v>0</v>
      </c>
      <c r="AI1699">
        <f t="shared" si="673"/>
        <v>0</v>
      </c>
      <c r="AJ1699">
        <f t="shared" si="674"/>
        <v>0</v>
      </c>
    </row>
    <row r="1700" spans="5:36" x14ac:dyDescent="0.2">
      <c r="E1700">
        <f t="shared" si="660"/>
        <v>0</v>
      </c>
      <c r="F1700">
        <f t="shared" si="650"/>
        <v>0</v>
      </c>
      <c r="G1700">
        <f t="shared" si="651"/>
        <v>0</v>
      </c>
      <c r="H1700">
        <f t="shared" si="652"/>
        <v>0</v>
      </c>
      <c r="I1700">
        <f t="shared" si="661"/>
        <v>0</v>
      </c>
      <c r="J1700">
        <f t="shared" si="662"/>
        <v>0</v>
      </c>
      <c r="K1700">
        <f t="shared" si="663"/>
        <v>0</v>
      </c>
      <c r="L1700">
        <f t="shared" si="664"/>
        <v>0</v>
      </c>
      <c r="M1700">
        <f t="shared" si="665"/>
        <v>0</v>
      </c>
      <c r="N1700">
        <f t="shared" si="666"/>
        <v>0</v>
      </c>
      <c r="O1700">
        <f>IF($B$14,_xlfn.IFNA(INDEX(תמותה!$A$1:$E$121,MATCH(F1700,תמותה!$A$1:A$121,0),IF($B$9="זכר",2,4)),1),0)</f>
        <v>0</v>
      </c>
      <c r="P1700">
        <f>IF($B$14,_xlfn.IFNA(INDEX('שיפור תמותה'!$A$1:$E$8743,MATCH(F1700&amp;G1700,'שיפור תמותה'!$C$1:$C$8743,0),IF($B$9="זכר",4,5)),1),0)</f>
        <v>0</v>
      </c>
      <c r="Q1700">
        <f>IF($B$14,_xlfn.IFNA(INDEX('שיפור תמותה'!$A$1:$E$8743,MATCH(F1700&amp;G1700-1,'שיפור תמותה'!$C$1:$C$8743,0),IF($B$9="זכר",4,5)),1),0)</f>
        <v>0</v>
      </c>
      <c r="R1700">
        <f t="shared" si="653"/>
        <v>0</v>
      </c>
      <c r="S1700">
        <f t="shared" si="654"/>
        <v>0</v>
      </c>
      <c r="T1700">
        <f t="shared" si="667"/>
        <v>0</v>
      </c>
      <c r="U1700">
        <f t="shared" si="655"/>
        <v>0</v>
      </c>
      <c r="V1700">
        <f t="shared" si="656"/>
        <v>0</v>
      </c>
      <c r="W1700">
        <f t="shared" si="668"/>
        <v>0</v>
      </c>
      <c r="X1700">
        <f>IF($B$15,_xlfn.IFNA(INDEX(תמותה!$A$1:$E$121,MATCH(U1700,תמותה!$A$1:A$121,0),IF($B$11="זכר",2,4)),1),0)</f>
        <v>0</v>
      </c>
      <c r="Y1700">
        <f>IF($B$15,_xlfn.IFNA(INDEX('שיפור תמותה'!$A$1:$E$8743,MATCH(U1700&amp;V1700,'שיפור תמותה'!$C$1:$C$8743,0),IF($B$11="זכר",4,5)),1),0)</f>
        <v>0</v>
      </c>
      <c r="Z1700">
        <f>IF($B$15,_xlfn.IFNA(INDEX('שיפור תמותה'!$A$1:$E$8743,MATCH(U1700&amp;V1700-1,'שיפור תמותה'!$C$1:$C$8743,0),IF($B$11="זכר",4,5)),1),0)</f>
        <v>0</v>
      </c>
      <c r="AA1700">
        <f t="shared" si="657"/>
        <v>0</v>
      </c>
      <c r="AB1700">
        <f t="shared" si="669"/>
        <v>0</v>
      </c>
      <c r="AC1700">
        <f>IF($B$15,_xlfn.IFNA(INDEX(תמותה!$A$1:$E$121,MATCH(U1700,תמותה!$A$1:A$121,0),IF($B$11="זכר",3,5)),1),0)</f>
        <v>0</v>
      </c>
      <c r="AD1700">
        <f t="shared" si="658"/>
        <v>0</v>
      </c>
      <c r="AE1700">
        <f t="shared" si="659"/>
        <v>0</v>
      </c>
      <c r="AF1700">
        <f t="shared" si="670"/>
        <v>0</v>
      </c>
      <c r="AG1700">
        <f t="shared" si="671"/>
        <v>0</v>
      </c>
      <c r="AH1700">
        <f t="shared" si="672"/>
        <v>0</v>
      </c>
      <c r="AI1700">
        <f t="shared" si="673"/>
        <v>0</v>
      </c>
      <c r="AJ1700">
        <f t="shared" si="674"/>
        <v>0</v>
      </c>
    </row>
    <row r="1701" spans="5:36" x14ac:dyDescent="0.2">
      <c r="E1701">
        <f t="shared" si="660"/>
        <v>0</v>
      </c>
      <c r="F1701">
        <f t="shared" si="650"/>
        <v>0</v>
      </c>
      <c r="G1701">
        <f t="shared" si="651"/>
        <v>0</v>
      </c>
      <c r="H1701">
        <f t="shared" si="652"/>
        <v>0</v>
      </c>
      <c r="I1701">
        <f t="shared" si="661"/>
        <v>0</v>
      </c>
      <c r="J1701">
        <f t="shared" si="662"/>
        <v>0</v>
      </c>
      <c r="K1701">
        <f t="shared" si="663"/>
        <v>0</v>
      </c>
      <c r="L1701">
        <f t="shared" si="664"/>
        <v>0</v>
      </c>
      <c r="M1701">
        <f t="shared" si="665"/>
        <v>0</v>
      </c>
      <c r="N1701">
        <f t="shared" si="666"/>
        <v>0</v>
      </c>
      <c r="O1701">
        <f>IF($B$14,_xlfn.IFNA(INDEX(תמותה!$A$1:$E$121,MATCH(F1701,תמותה!$A$1:A$121,0),IF($B$9="זכר",2,4)),1),0)</f>
        <v>0</v>
      </c>
      <c r="P1701">
        <f>IF($B$14,_xlfn.IFNA(INDEX('שיפור תמותה'!$A$1:$E$8743,MATCH(F1701&amp;G1701,'שיפור תמותה'!$C$1:$C$8743,0),IF($B$9="זכר",4,5)),1),0)</f>
        <v>0</v>
      </c>
      <c r="Q1701">
        <f>IF($B$14,_xlfn.IFNA(INDEX('שיפור תמותה'!$A$1:$E$8743,MATCH(F1701&amp;G1701-1,'שיפור תמותה'!$C$1:$C$8743,0),IF($B$9="זכר",4,5)),1),0)</f>
        <v>0</v>
      </c>
      <c r="R1701">
        <f t="shared" si="653"/>
        <v>0</v>
      </c>
      <c r="S1701">
        <f t="shared" si="654"/>
        <v>0</v>
      </c>
      <c r="T1701">
        <f t="shared" si="667"/>
        <v>0</v>
      </c>
      <c r="U1701">
        <f t="shared" si="655"/>
        <v>0</v>
      </c>
      <c r="V1701">
        <f t="shared" si="656"/>
        <v>0</v>
      </c>
      <c r="W1701">
        <f t="shared" si="668"/>
        <v>0</v>
      </c>
      <c r="X1701">
        <f>IF($B$15,_xlfn.IFNA(INDEX(תמותה!$A$1:$E$121,MATCH(U1701,תמותה!$A$1:A$121,0),IF($B$11="זכר",2,4)),1),0)</f>
        <v>0</v>
      </c>
      <c r="Y1701">
        <f>IF($B$15,_xlfn.IFNA(INDEX('שיפור תמותה'!$A$1:$E$8743,MATCH(U1701&amp;V1701,'שיפור תמותה'!$C$1:$C$8743,0),IF($B$11="זכר",4,5)),1),0)</f>
        <v>0</v>
      </c>
      <c r="Z1701">
        <f>IF($B$15,_xlfn.IFNA(INDEX('שיפור תמותה'!$A$1:$E$8743,MATCH(U1701&amp;V1701-1,'שיפור תמותה'!$C$1:$C$8743,0),IF($B$11="זכר",4,5)),1),0)</f>
        <v>0</v>
      </c>
      <c r="AA1701">
        <f t="shared" si="657"/>
        <v>0</v>
      </c>
      <c r="AB1701">
        <f t="shared" si="669"/>
        <v>0</v>
      </c>
      <c r="AC1701">
        <f>IF($B$15,_xlfn.IFNA(INDEX(תמותה!$A$1:$E$121,MATCH(U1701,תמותה!$A$1:A$121,0),IF($B$11="זכר",3,5)),1),0)</f>
        <v>0</v>
      </c>
      <c r="AD1701">
        <f t="shared" si="658"/>
        <v>0</v>
      </c>
      <c r="AE1701">
        <f t="shared" si="659"/>
        <v>0</v>
      </c>
      <c r="AF1701">
        <f t="shared" si="670"/>
        <v>0</v>
      </c>
      <c r="AG1701">
        <f t="shared" si="671"/>
        <v>0</v>
      </c>
      <c r="AH1701">
        <f t="shared" si="672"/>
        <v>0</v>
      </c>
      <c r="AI1701">
        <f t="shared" si="673"/>
        <v>0</v>
      </c>
      <c r="AJ1701">
        <f t="shared" si="674"/>
        <v>0</v>
      </c>
    </row>
    <row r="1702" spans="5:36" x14ac:dyDescent="0.2">
      <c r="E1702">
        <f t="shared" si="660"/>
        <v>0</v>
      </c>
      <c r="F1702">
        <f t="shared" si="650"/>
        <v>0</v>
      </c>
      <c r="G1702">
        <f t="shared" si="651"/>
        <v>0</v>
      </c>
      <c r="H1702">
        <f t="shared" si="652"/>
        <v>0</v>
      </c>
      <c r="I1702">
        <f t="shared" si="661"/>
        <v>0</v>
      </c>
      <c r="J1702">
        <f t="shared" si="662"/>
        <v>0</v>
      </c>
      <c r="K1702">
        <f t="shared" si="663"/>
        <v>0</v>
      </c>
      <c r="L1702">
        <f t="shared" si="664"/>
        <v>0</v>
      </c>
      <c r="M1702">
        <f t="shared" si="665"/>
        <v>0</v>
      </c>
      <c r="N1702">
        <f t="shared" si="666"/>
        <v>0</v>
      </c>
      <c r="O1702">
        <f>IF($B$14,_xlfn.IFNA(INDEX(תמותה!$A$1:$E$121,MATCH(F1702,תמותה!$A$1:A$121,0),IF($B$9="זכר",2,4)),1),0)</f>
        <v>0</v>
      </c>
      <c r="P1702">
        <f>IF($B$14,_xlfn.IFNA(INDEX('שיפור תמותה'!$A$1:$E$8743,MATCH(F1702&amp;G1702,'שיפור תמותה'!$C$1:$C$8743,0),IF($B$9="זכר",4,5)),1),0)</f>
        <v>0</v>
      </c>
      <c r="Q1702">
        <f>IF($B$14,_xlfn.IFNA(INDEX('שיפור תמותה'!$A$1:$E$8743,MATCH(F1702&amp;G1702-1,'שיפור תמותה'!$C$1:$C$8743,0),IF($B$9="זכר",4,5)),1),0)</f>
        <v>0</v>
      </c>
      <c r="R1702">
        <f t="shared" si="653"/>
        <v>0</v>
      </c>
      <c r="S1702">
        <f t="shared" si="654"/>
        <v>0</v>
      </c>
      <c r="T1702">
        <f t="shared" si="667"/>
        <v>0</v>
      </c>
      <c r="U1702">
        <f t="shared" si="655"/>
        <v>0</v>
      </c>
      <c r="V1702">
        <f t="shared" si="656"/>
        <v>0</v>
      </c>
      <c r="W1702">
        <f t="shared" si="668"/>
        <v>0</v>
      </c>
      <c r="X1702">
        <f>IF($B$15,_xlfn.IFNA(INDEX(תמותה!$A$1:$E$121,MATCH(U1702,תמותה!$A$1:A$121,0),IF($B$11="זכר",2,4)),1),0)</f>
        <v>0</v>
      </c>
      <c r="Y1702">
        <f>IF($B$15,_xlfn.IFNA(INDEX('שיפור תמותה'!$A$1:$E$8743,MATCH(U1702&amp;V1702,'שיפור תמותה'!$C$1:$C$8743,0),IF($B$11="זכר",4,5)),1),0)</f>
        <v>0</v>
      </c>
      <c r="Z1702">
        <f>IF($B$15,_xlfn.IFNA(INDEX('שיפור תמותה'!$A$1:$E$8743,MATCH(U1702&amp;V1702-1,'שיפור תמותה'!$C$1:$C$8743,0),IF($B$11="זכר",4,5)),1),0)</f>
        <v>0</v>
      </c>
      <c r="AA1702">
        <f t="shared" si="657"/>
        <v>0</v>
      </c>
      <c r="AB1702">
        <f t="shared" si="669"/>
        <v>0</v>
      </c>
      <c r="AC1702">
        <f>IF($B$15,_xlfn.IFNA(INDEX(תמותה!$A$1:$E$121,MATCH(U1702,תמותה!$A$1:A$121,0),IF($B$11="זכר",3,5)),1),0)</f>
        <v>0</v>
      </c>
      <c r="AD1702">
        <f t="shared" si="658"/>
        <v>0</v>
      </c>
      <c r="AE1702">
        <f t="shared" si="659"/>
        <v>0</v>
      </c>
      <c r="AF1702">
        <f t="shared" si="670"/>
        <v>0</v>
      </c>
      <c r="AG1702">
        <f t="shared" si="671"/>
        <v>0</v>
      </c>
      <c r="AH1702">
        <f t="shared" si="672"/>
        <v>0</v>
      </c>
      <c r="AI1702">
        <f t="shared" si="673"/>
        <v>0</v>
      </c>
      <c r="AJ1702">
        <f t="shared" si="674"/>
        <v>0</v>
      </c>
    </row>
    <row r="1703" spans="5:36" x14ac:dyDescent="0.2">
      <c r="E1703">
        <f t="shared" si="660"/>
        <v>0</v>
      </c>
      <c r="F1703">
        <f t="shared" si="650"/>
        <v>0</v>
      </c>
      <c r="G1703">
        <f t="shared" si="651"/>
        <v>0</v>
      </c>
      <c r="H1703">
        <f t="shared" si="652"/>
        <v>0</v>
      </c>
      <c r="I1703">
        <f t="shared" si="661"/>
        <v>0</v>
      </c>
      <c r="J1703">
        <f t="shared" si="662"/>
        <v>0</v>
      </c>
      <c r="K1703">
        <f t="shared" si="663"/>
        <v>0</v>
      </c>
      <c r="L1703">
        <f t="shared" si="664"/>
        <v>0</v>
      </c>
      <c r="M1703">
        <f t="shared" si="665"/>
        <v>0</v>
      </c>
      <c r="N1703">
        <f t="shared" si="666"/>
        <v>0</v>
      </c>
      <c r="O1703">
        <f>IF($B$14,_xlfn.IFNA(INDEX(תמותה!$A$1:$E$121,MATCH(F1703,תמותה!$A$1:A$121,0),IF($B$9="זכר",2,4)),1),0)</f>
        <v>0</v>
      </c>
      <c r="P1703">
        <f>IF($B$14,_xlfn.IFNA(INDEX('שיפור תמותה'!$A$1:$E$8743,MATCH(F1703&amp;G1703,'שיפור תמותה'!$C$1:$C$8743,0),IF($B$9="זכר",4,5)),1),0)</f>
        <v>0</v>
      </c>
      <c r="Q1703">
        <f>IF($B$14,_xlfn.IFNA(INDEX('שיפור תמותה'!$A$1:$E$8743,MATCH(F1703&amp;G1703-1,'שיפור תמותה'!$C$1:$C$8743,0),IF($B$9="זכר",4,5)),1),0)</f>
        <v>0</v>
      </c>
      <c r="R1703">
        <f t="shared" si="653"/>
        <v>0</v>
      </c>
      <c r="S1703">
        <f t="shared" si="654"/>
        <v>0</v>
      </c>
      <c r="T1703">
        <f t="shared" si="667"/>
        <v>0</v>
      </c>
      <c r="U1703">
        <f t="shared" si="655"/>
        <v>0</v>
      </c>
      <c r="V1703">
        <f t="shared" si="656"/>
        <v>0</v>
      </c>
      <c r="W1703">
        <f t="shared" si="668"/>
        <v>0</v>
      </c>
      <c r="X1703">
        <f>IF($B$15,_xlfn.IFNA(INDEX(תמותה!$A$1:$E$121,MATCH(U1703,תמותה!$A$1:A$121,0),IF($B$11="זכר",2,4)),1),0)</f>
        <v>0</v>
      </c>
      <c r="Y1703">
        <f>IF($B$15,_xlfn.IFNA(INDEX('שיפור תמותה'!$A$1:$E$8743,MATCH(U1703&amp;V1703,'שיפור תמותה'!$C$1:$C$8743,0),IF($B$11="זכר",4,5)),1),0)</f>
        <v>0</v>
      </c>
      <c r="Z1703">
        <f>IF($B$15,_xlfn.IFNA(INDEX('שיפור תמותה'!$A$1:$E$8743,MATCH(U1703&amp;V1703-1,'שיפור תמותה'!$C$1:$C$8743,0),IF($B$11="זכר",4,5)),1),0)</f>
        <v>0</v>
      </c>
      <c r="AA1703">
        <f t="shared" si="657"/>
        <v>0</v>
      </c>
      <c r="AB1703">
        <f t="shared" si="669"/>
        <v>0</v>
      </c>
      <c r="AC1703">
        <f>IF($B$15,_xlfn.IFNA(INDEX(תמותה!$A$1:$E$121,MATCH(U1703,תמותה!$A$1:A$121,0),IF($B$11="זכר",3,5)),1),0)</f>
        <v>0</v>
      </c>
      <c r="AD1703">
        <f t="shared" si="658"/>
        <v>0</v>
      </c>
      <c r="AE1703">
        <f t="shared" si="659"/>
        <v>0</v>
      </c>
      <c r="AF1703">
        <f t="shared" si="670"/>
        <v>0</v>
      </c>
      <c r="AG1703">
        <f t="shared" si="671"/>
        <v>0</v>
      </c>
      <c r="AH1703">
        <f t="shared" si="672"/>
        <v>0</v>
      </c>
      <c r="AI1703">
        <f t="shared" si="673"/>
        <v>0</v>
      </c>
      <c r="AJ1703">
        <f t="shared" si="674"/>
        <v>0</v>
      </c>
    </row>
    <row r="1704" spans="5:36" x14ac:dyDescent="0.2">
      <c r="E1704">
        <f t="shared" si="660"/>
        <v>0</v>
      </c>
      <c r="F1704">
        <f t="shared" si="650"/>
        <v>0</v>
      </c>
      <c r="G1704">
        <f t="shared" si="651"/>
        <v>0</v>
      </c>
      <c r="H1704">
        <f t="shared" si="652"/>
        <v>0</v>
      </c>
      <c r="I1704">
        <f t="shared" si="661"/>
        <v>0</v>
      </c>
      <c r="J1704">
        <f t="shared" si="662"/>
        <v>0</v>
      </c>
      <c r="K1704">
        <f t="shared" si="663"/>
        <v>0</v>
      </c>
      <c r="L1704">
        <f t="shared" si="664"/>
        <v>0</v>
      </c>
      <c r="M1704">
        <f t="shared" si="665"/>
        <v>0</v>
      </c>
      <c r="N1704">
        <f t="shared" si="666"/>
        <v>0</v>
      </c>
      <c r="O1704">
        <f>IF($B$14,_xlfn.IFNA(INDEX(תמותה!$A$1:$E$121,MATCH(F1704,תמותה!$A$1:A$121,0),IF($B$9="זכר",2,4)),1),0)</f>
        <v>0</v>
      </c>
      <c r="P1704">
        <f>IF($B$14,_xlfn.IFNA(INDEX('שיפור תמותה'!$A$1:$E$8743,MATCH(F1704&amp;G1704,'שיפור תמותה'!$C$1:$C$8743,0),IF($B$9="זכר",4,5)),1),0)</f>
        <v>0</v>
      </c>
      <c r="Q1704">
        <f>IF($B$14,_xlfn.IFNA(INDEX('שיפור תמותה'!$A$1:$E$8743,MATCH(F1704&amp;G1704-1,'שיפור תמותה'!$C$1:$C$8743,0),IF($B$9="זכר",4,5)),1),0)</f>
        <v>0</v>
      </c>
      <c r="R1704">
        <f t="shared" si="653"/>
        <v>0</v>
      </c>
      <c r="S1704">
        <f t="shared" si="654"/>
        <v>0</v>
      </c>
      <c r="T1704">
        <f t="shared" si="667"/>
        <v>0</v>
      </c>
      <c r="U1704">
        <f t="shared" si="655"/>
        <v>0</v>
      </c>
      <c r="V1704">
        <f t="shared" si="656"/>
        <v>0</v>
      </c>
      <c r="W1704">
        <f t="shared" si="668"/>
        <v>0</v>
      </c>
      <c r="X1704">
        <f>IF($B$15,_xlfn.IFNA(INDEX(תמותה!$A$1:$E$121,MATCH(U1704,תמותה!$A$1:A$121,0),IF($B$11="זכר",2,4)),1),0)</f>
        <v>0</v>
      </c>
      <c r="Y1704">
        <f>IF($B$15,_xlfn.IFNA(INDEX('שיפור תמותה'!$A$1:$E$8743,MATCH(U1704&amp;V1704,'שיפור תמותה'!$C$1:$C$8743,0),IF($B$11="זכר",4,5)),1),0)</f>
        <v>0</v>
      </c>
      <c r="Z1704">
        <f>IF($B$15,_xlfn.IFNA(INDEX('שיפור תמותה'!$A$1:$E$8743,MATCH(U1704&amp;V1704-1,'שיפור תמותה'!$C$1:$C$8743,0),IF($B$11="זכר",4,5)),1),0)</f>
        <v>0</v>
      </c>
      <c r="AA1704">
        <f t="shared" si="657"/>
        <v>0</v>
      </c>
      <c r="AB1704">
        <f t="shared" si="669"/>
        <v>0</v>
      </c>
      <c r="AC1704">
        <f>IF($B$15,_xlfn.IFNA(INDEX(תמותה!$A$1:$E$121,MATCH(U1704,תמותה!$A$1:A$121,0),IF($B$11="זכר",3,5)),1),0)</f>
        <v>0</v>
      </c>
      <c r="AD1704">
        <f t="shared" si="658"/>
        <v>0</v>
      </c>
      <c r="AE1704">
        <f t="shared" si="659"/>
        <v>0</v>
      </c>
      <c r="AF1704">
        <f t="shared" si="670"/>
        <v>0</v>
      </c>
      <c r="AG1704">
        <f t="shared" si="671"/>
        <v>0</v>
      </c>
      <c r="AH1704">
        <f t="shared" si="672"/>
        <v>0</v>
      </c>
      <c r="AI1704">
        <f t="shared" si="673"/>
        <v>0</v>
      </c>
      <c r="AJ1704">
        <f t="shared" si="674"/>
        <v>0</v>
      </c>
    </row>
    <row r="1705" spans="5:36" x14ac:dyDescent="0.2">
      <c r="E1705">
        <f t="shared" si="660"/>
        <v>0</v>
      </c>
      <c r="F1705">
        <f t="shared" si="650"/>
        <v>0</v>
      </c>
      <c r="G1705">
        <f t="shared" si="651"/>
        <v>0</v>
      </c>
      <c r="H1705">
        <f t="shared" si="652"/>
        <v>0</v>
      </c>
      <c r="I1705">
        <f t="shared" si="661"/>
        <v>0</v>
      </c>
      <c r="J1705">
        <f t="shared" si="662"/>
        <v>0</v>
      </c>
      <c r="K1705">
        <f t="shared" si="663"/>
        <v>0</v>
      </c>
      <c r="L1705">
        <f t="shared" si="664"/>
        <v>0</v>
      </c>
      <c r="M1705">
        <f t="shared" si="665"/>
        <v>0</v>
      </c>
      <c r="N1705">
        <f t="shared" si="666"/>
        <v>0</v>
      </c>
      <c r="O1705">
        <f>IF($B$14,_xlfn.IFNA(INDEX(תמותה!$A$1:$E$121,MATCH(F1705,תמותה!$A$1:A$121,0),IF($B$9="זכר",2,4)),1),0)</f>
        <v>0</v>
      </c>
      <c r="P1705">
        <f>IF($B$14,_xlfn.IFNA(INDEX('שיפור תמותה'!$A$1:$E$8743,MATCH(F1705&amp;G1705,'שיפור תמותה'!$C$1:$C$8743,0),IF($B$9="זכר",4,5)),1),0)</f>
        <v>0</v>
      </c>
      <c r="Q1705">
        <f>IF($B$14,_xlfn.IFNA(INDEX('שיפור תמותה'!$A$1:$E$8743,MATCH(F1705&amp;G1705-1,'שיפור תמותה'!$C$1:$C$8743,0),IF($B$9="זכר",4,5)),1),0)</f>
        <v>0</v>
      </c>
      <c r="R1705">
        <f t="shared" si="653"/>
        <v>0</v>
      </c>
      <c r="S1705">
        <f t="shared" si="654"/>
        <v>0</v>
      </c>
      <c r="T1705">
        <f t="shared" si="667"/>
        <v>0</v>
      </c>
      <c r="U1705">
        <f t="shared" si="655"/>
        <v>0</v>
      </c>
      <c r="V1705">
        <f t="shared" si="656"/>
        <v>0</v>
      </c>
      <c r="W1705">
        <f t="shared" si="668"/>
        <v>0</v>
      </c>
      <c r="X1705">
        <f>IF($B$15,_xlfn.IFNA(INDEX(תמותה!$A$1:$E$121,MATCH(U1705,תמותה!$A$1:A$121,0),IF($B$11="זכר",2,4)),1),0)</f>
        <v>0</v>
      </c>
      <c r="Y1705">
        <f>IF($B$15,_xlfn.IFNA(INDEX('שיפור תמותה'!$A$1:$E$8743,MATCH(U1705&amp;V1705,'שיפור תמותה'!$C$1:$C$8743,0),IF($B$11="זכר",4,5)),1),0)</f>
        <v>0</v>
      </c>
      <c r="Z1705">
        <f>IF($B$15,_xlfn.IFNA(INDEX('שיפור תמותה'!$A$1:$E$8743,MATCH(U1705&amp;V1705-1,'שיפור תמותה'!$C$1:$C$8743,0),IF($B$11="זכר",4,5)),1),0)</f>
        <v>0</v>
      </c>
      <c r="AA1705">
        <f t="shared" si="657"/>
        <v>0</v>
      </c>
      <c r="AB1705">
        <f t="shared" si="669"/>
        <v>0</v>
      </c>
      <c r="AC1705">
        <f>IF($B$15,_xlfn.IFNA(INDEX(תמותה!$A$1:$E$121,MATCH(U1705,תמותה!$A$1:A$121,0),IF($B$11="זכר",3,5)),1),0)</f>
        <v>0</v>
      </c>
      <c r="AD1705">
        <f t="shared" si="658"/>
        <v>0</v>
      </c>
      <c r="AE1705">
        <f t="shared" si="659"/>
        <v>0</v>
      </c>
      <c r="AF1705">
        <f t="shared" si="670"/>
        <v>0</v>
      </c>
      <c r="AG1705">
        <f t="shared" si="671"/>
        <v>0</v>
      </c>
      <c r="AH1705">
        <f t="shared" si="672"/>
        <v>0</v>
      </c>
      <c r="AI1705">
        <f t="shared" si="673"/>
        <v>0</v>
      </c>
      <c r="AJ1705">
        <f t="shared" si="674"/>
        <v>0</v>
      </c>
    </row>
    <row r="1706" spans="5:36" x14ac:dyDescent="0.2">
      <c r="E1706">
        <f t="shared" si="660"/>
        <v>0</v>
      </c>
      <c r="F1706">
        <f t="shared" si="650"/>
        <v>0</v>
      </c>
      <c r="G1706">
        <f t="shared" si="651"/>
        <v>0</v>
      </c>
      <c r="H1706">
        <f t="shared" si="652"/>
        <v>0</v>
      </c>
      <c r="I1706">
        <f t="shared" si="661"/>
        <v>0</v>
      </c>
      <c r="J1706">
        <f t="shared" si="662"/>
        <v>0</v>
      </c>
      <c r="K1706">
        <f t="shared" si="663"/>
        <v>0</v>
      </c>
      <c r="L1706">
        <f t="shared" si="664"/>
        <v>0</v>
      </c>
      <c r="M1706">
        <f t="shared" si="665"/>
        <v>0</v>
      </c>
      <c r="N1706">
        <f t="shared" si="666"/>
        <v>0</v>
      </c>
      <c r="O1706">
        <f>IF($B$14,_xlfn.IFNA(INDEX(תמותה!$A$1:$E$121,MATCH(F1706,תמותה!$A$1:A$121,0),IF($B$9="זכר",2,4)),1),0)</f>
        <v>0</v>
      </c>
      <c r="P1706">
        <f>IF($B$14,_xlfn.IFNA(INDEX('שיפור תמותה'!$A$1:$E$8743,MATCH(F1706&amp;G1706,'שיפור תמותה'!$C$1:$C$8743,0),IF($B$9="זכר",4,5)),1),0)</f>
        <v>0</v>
      </c>
      <c r="Q1706">
        <f>IF($B$14,_xlfn.IFNA(INDEX('שיפור תמותה'!$A$1:$E$8743,MATCH(F1706&amp;G1706-1,'שיפור תמותה'!$C$1:$C$8743,0),IF($B$9="זכר",4,5)),1),0)</f>
        <v>0</v>
      </c>
      <c r="R1706">
        <f t="shared" si="653"/>
        <v>0</v>
      </c>
      <c r="S1706">
        <f t="shared" si="654"/>
        <v>0</v>
      </c>
      <c r="T1706">
        <f t="shared" si="667"/>
        <v>0</v>
      </c>
      <c r="U1706">
        <f t="shared" si="655"/>
        <v>0</v>
      </c>
      <c r="V1706">
        <f t="shared" si="656"/>
        <v>0</v>
      </c>
      <c r="W1706">
        <f t="shared" si="668"/>
        <v>0</v>
      </c>
      <c r="X1706">
        <f>IF($B$15,_xlfn.IFNA(INDEX(תמותה!$A$1:$E$121,MATCH(U1706,תמותה!$A$1:A$121,0),IF($B$11="זכר",2,4)),1),0)</f>
        <v>0</v>
      </c>
      <c r="Y1706">
        <f>IF($B$15,_xlfn.IFNA(INDEX('שיפור תמותה'!$A$1:$E$8743,MATCH(U1706&amp;V1706,'שיפור תמותה'!$C$1:$C$8743,0),IF($B$11="זכר",4,5)),1),0)</f>
        <v>0</v>
      </c>
      <c r="Z1706">
        <f>IF($B$15,_xlfn.IFNA(INDEX('שיפור תמותה'!$A$1:$E$8743,MATCH(U1706&amp;V1706-1,'שיפור תמותה'!$C$1:$C$8743,0),IF($B$11="זכר",4,5)),1),0)</f>
        <v>0</v>
      </c>
      <c r="AA1706">
        <f t="shared" si="657"/>
        <v>0</v>
      </c>
      <c r="AB1706">
        <f t="shared" si="669"/>
        <v>0</v>
      </c>
      <c r="AC1706">
        <f>IF($B$15,_xlfn.IFNA(INDEX(תמותה!$A$1:$E$121,MATCH(U1706,תמותה!$A$1:A$121,0),IF($B$11="זכר",3,5)),1),0)</f>
        <v>0</v>
      </c>
      <c r="AD1706">
        <f t="shared" si="658"/>
        <v>0</v>
      </c>
      <c r="AE1706">
        <f t="shared" si="659"/>
        <v>0</v>
      </c>
      <c r="AF1706">
        <f t="shared" si="670"/>
        <v>0</v>
      </c>
      <c r="AG1706">
        <f t="shared" si="671"/>
        <v>0</v>
      </c>
      <c r="AH1706">
        <f t="shared" si="672"/>
        <v>0</v>
      </c>
      <c r="AI1706">
        <f t="shared" si="673"/>
        <v>0</v>
      </c>
      <c r="AJ1706">
        <f t="shared" si="674"/>
        <v>0</v>
      </c>
    </row>
    <row r="1707" spans="5:36" x14ac:dyDescent="0.2">
      <c r="E1707">
        <f t="shared" si="660"/>
        <v>0</v>
      </c>
      <c r="F1707">
        <f t="shared" si="650"/>
        <v>0</v>
      </c>
      <c r="G1707">
        <f t="shared" si="651"/>
        <v>0</v>
      </c>
      <c r="H1707">
        <f t="shared" si="652"/>
        <v>0</v>
      </c>
      <c r="I1707">
        <f t="shared" si="661"/>
        <v>0</v>
      </c>
      <c r="J1707">
        <f t="shared" si="662"/>
        <v>0</v>
      </c>
      <c r="K1707">
        <f t="shared" si="663"/>
        <v>0</v>
      </c>
      <c r="L1707">
        <f t="shared" si="664"/>
        <v>0</v>
      </c>
      <c r="M1707">
        <f t="shared" si="665"/>
        <v>0</v>
      </c>
      <c r="N1707">
        <f t="shared" si="666"/>
        <v>0</v>
      </c>
      <c r="O1707">
        <f>IF($B$14,_xlfn.IFNA(INDEX(תמותה!$A$1:$E$121,MATCH(F1707,תמותה!$A$1:A$121,0),IF($B$9="זכר",2,4)),1),0)</f>
        <v>0</v>
      </c>
      <c r="P1707">
        <f>IF($B$14,_xlfn.IFNA(INDEX('שיפור תמותה'!$A$1:$E$8743,MATCH(F1707&amp;G1707,'שיפור תמותה'!$C$1:$C$8743,0),IF($B$9="זכר",4,5)),1),0)</f>
        <v>0</v>
      </c>
      <c r="Q1707">
        <f>IF($B$14,_xlfn.IFNA(INDEX('שיפור תמותה'!$A$1:$E$8743,MATCH(F1707&amp;G1707-1,'שיפור תמותה'!$C$1:$C$8743,0),IF($B$9="זכר",4,5)),1),0)</f>
        <v>0</v>
      </c>
      <c r="R1707">
        <f t="shared" si="653"/>
        <v>0</v>
      </c>
      <c r="S1707">
        <f t="shared" si="654"/>
        <v>0</v>
      </c>
      <c r="T1707">
        <f t="shared" si="667"/>
        <v>0</v>
      </c>
      <c r="U1707">
        <f t="shared" si="655"/>
        <v>0</v>
      </c>
      <c r="V1707">
        <f t="shared" si="656"/>
        <v>0</v>
      </c>
      <c r="W1707">
        <f t="shared" si="668"/>
        <v>0</v>
      </c>
      <c r="X1707">
        <f>IF($B$15,_xlfn.IFNA(INDEX(תמותה!$A$1:$E$121,MATCH(U1707,תמותה!$A$1:A$121,0),IF($B$11="זכר",2,4)),1),0)</f>
        <v>0</v>
      </c>
      <c r="Y1707">
        <f>IF($B$15,_xlfn.IFNA(INDEX('שיפור תמותה'!$A$1:$E$8743,MATCH(U1707&amp;V1707,'שיפור תמותה'!$C$1:$C$8743,0),IF($B$11="זכר",4,5)),1),0)</f>
        <v>0</v>
      </c>
      <c r="Z1707">
        <f>IF($B$15,_xlfn.IFNA(INDEX('שיפור תמותה'!$A$1:$E$8743,MATCH(U1707&amp;V1707-1,'שיפור תמותה'!$C$1:$C$8743,0),IF($B$11="זכר",4,5)),1),0)</f>
        <v>0</v>
      </c>
      <c r="AA1707">
        <f t="shared" si="657"/>
        <v>0</v>
      </c>
      <c r="AB1707">
        <f t="shared" si="669"/>
        <v>0</v>
      </c>
      <c r="AC1707">
        <f>IF($B$15,_xlfn.IFNA(INDEX(תמותה!$A$1:$E$121,MATCH(U1707,תמותה!$A$1:A$121,0),IF($B$11="זכר",3,5)),1),0)</f>
        <v>0</v>
      </c>
      <c r="AD1707">
        <f t="shared" si="658"/>
        <v>0</v>
      </c>
      <c r="AE1707">
        <f t="shared" si="659"/>
        <v>0</v>
      </c>
      <c r="AF1707">
        <f t="shared" si="670"/>
        <v>0</v>
      </c>
      <c r="AG1707">
        <f t="shared" si="671"/>
        <v>0</v>
      </c>
      <c r="AH1707">
        <f t="shared" si="672"/>
        <v>0</v>
      </c>
      <c r="AI1707">
        <f t="shared" si="673"/>
        <v>0</v>
      </c>
      <c r="AJ1707">
        <f t="shared" si="674"/>
        <v>0</v>
      </c>
    </row>
    <row r="1708" spans="5:36" x14ac:dyDescent="0.2">
      <c r="E1708">
        <f t="shared" si="660"/>
        <v>0</v>
      </c>
      <c r="F1708">
        <f t="shared" si="650"/>
        <v>0</v>
      </c>
      <c r="G1708">
        <f t="shared" si="651"/>
        <v>0</v>
      </c>
      <c r="H1708">
        <f t="shared" si="652"/>
        <v>0</v>
      </c>
      <c r="I1708">
        <f t="shared" si="661"/>
        <v>0</v>
      </c>
      <c r="J1708">
        <f t="shared" si="662"/>
        <v>0</v>
      </c>
      <c r="K1708">
        <f t="shared" si="663"/>
        <v>0</v>
      </c>
      <c r="L1708">
        <f t="shared" si="664"/>
        <v>0</v>
      </c>
      <c r="M1708">
        <f t="shared" si="665"/>
        <v>0</v>
      </c>
      <c r="N1708">
        <f t="shared" si="666"/>
        <v>0</v>
      </c>
      <c r="O1708">
        <f>IF($B$14,_xlfn.IFNA(INDEX(תמותה!$A$1:$E$121,MATCH(F1708,תמותה!$A$1:A$121,0),IF($B$9="זכר",2,4)),1),0)</f>
        <v>0</v>
      </c>
      <c r="P1708">
        <f>IF($B$14,_xlfn.IFNA(INDEX('שיפור תמותה'!$A$1:$E$8743,MATCH(F1708&amp;G1708,'שיפור תמותה'!$C$1:$C$8743,0),IF($B$9="זכר",4,5)),1),0)</f>
        <v>0</v>
      </c>
      <c r="Q1708">
        <f>IF($B$14,_xlfn.IFNA(INDEX('שיפור תמותה'!$A$1:$E$8743,MATCH(F1708&amp;G1708-1,'שיפור תמותה'!$C$1:$C$8743,0),IF($B$9="זכר",4,5)),1),0)</f>
        <v>0</v>
      </c>
      <c r="R1708">
        <f t="shared" si="653"/>
        <v>0</v>
      </c>
      <c r="S1708">
        <f t="shared" si="654"/>
        <v>0</v>
      </c>
      <c r="T1708">
        <f t="shared" si="667"/>
        <v>0</v>
      </c>
      <c r="U1708">
        <f t="shared" si="655"/>
        <v>0</v>
      </c>
      <c r="V1708">
        <f t="shared" si="656"/>
        <v>0</v>
      </c>
      <c r="W1708">
        <f t="shared" si="668"/>
        <v>0</v>
      </c>
      <c r="X1708">
        <f>IF($B$15,_xlfn.IFNA(INDEX(תמותה!$A$1:$E$121,MATCH(U1708,תמותה!$A$1:A$121,0),IF($B$11="זכר",2,4)),1),0)</f>
        <v>0</v>
      </c>
      <c r="Y1708">
        <f>IF($B$15,_xlfn.IFNA(INDEX('שיפור תמותה'!$A$1:$E$8743,MATCH(U1708&amp;V1708,'שיפור תמותה'!$C$1:$C$8743,0),IF($B$11="זכר",4,5)),1),0)</f>
        <v>0</v>
      </c>
      <c r="Z1708">
        <f>IF($B$15,_xlfn.IFNA(INDEX('שיפור תמותה'!$A$1:$E$8743,MATCH(U1708&amp;V1708-1,'שיפור תמותה'!$C$1:$C$8743,0),IF($B$11="זכר",4,5)),1),0)</f>
        <v>0</v>
      </c>
      <c r="AA1708">
        <f t="shared" si="657"/>
        <v>0</v>
      </c>
      <c r="AB1708">
        <f t="shared" si="669"/>
        <v>0</v>
      </c>
      <c r="AC1708">
        <f>IF($B$15,_xlfn.IFNA(INDEX(תמותה!$A$1:$E$121,MATCH(U1708,תמותה!$A$1:A$121,0),IF($B$11="זכר",3,5)),1),0)</f>
        <v>0</v>
      </c>
      <c r="AD1708">
        <f t="shared" si="658"/>
        <v>0</v>
      </c>
      <c r="AE1708">
        <f t="shared" si="659"/>
        <v>0</v>
      </c>
      <c r="AF1708">
        <f t="shared" si="670"/>
        <v>0</v>
      </c>
      <c r="AG1708">
        <f t="shared" si="671"/>
        <v>0</v>
      </c>
      <c r="AH1708">
        <f t="shared" si="672"/>
        <v>0</v>
      </c>
      <c r="AI1708">
        <f t="shared" si="673"/>
        <v>0</v>
      </c>
      <c r="AJ1708">
        <f t="shared" si="674"/>
        <v>0</v>
      </c>
    </row>
    <row r="1709" spans="5:36" x14ac:dyDescent="0.2">
      <c r="E1709">
        <f t="shared" si="660"/>
        <v>0</v>
      </c>
      <c r="F1709">
        <f t="shared" si="650"/>
        <v>0</v>
      </c>
      <c r="G1709">
        <f t="shared" si="651"/>
        <v>0</v>
      </c>
      <c r="H1709">
        <f t="shared" si="652"/>
        <v>0</v>
      </c>
      <c r="I1709">
        <f t="shared" si="661"/>
        <v>0</v>
      </c>
      <c r="J1709">
        <f t="shared" si="662"/>
        <v>0</v>
      </c>
      <c r="K1709">
        <f t="shared" si="663"/>
        <v>0</v>
      </c>
      <c r="L1709">
        <f t="shared" si="664"/>
        <v>0</v>
      </c>
      <c r="M1709">
        <f t="shared" si="665"/>
        <v>0</v>
      </c>
      <c r="N1709">
        <f t="shared" si="666"/>
        <v>0</v>
      </c>
      <c r="O1709">
        <f>IF($B$14,_xlfn.IFNA(INDEX(תמותה!$A$1:$E$121,MATCH(F1709,תמותה!$A$1:A$121,0),IF($B$9="זכר",2,4)),1),0)</f>
        <v>0</v>
      </c>
      <c r="P1709">
        <f>IF($B$14,_xlfn.IFNA(INDEX('שיפור תמותה'!$A$1:$E$8743,MATCH(F1709&amp;G1709,'שיפור תמותה'!$C$1:$C$8743,0),IF($B$9="זכר",4,5)),1),0)</f>
        <v>0</v>
      </c>
      <c r="Q1709">
        <f>IF($B$14,_xlfn.IFNA(INDEX('שיפור תמותה'!$A$1:$E$8743,MATCH(F1709&amp;G1709-1,'שיפור תמותה'!$C$1:$C$8743,0),IF($B$9="זכר",4,5)),1),0)</f>
        <v>0</v>
      </c>
      <c r="R1709">
        <f t="shared" si="653"/>
        <v>0</v>
      </c>
      <c r="S1709">
        <f t="shared" si="654"/>
        <v>0</v>
      </c>
      <c r="T1709">
        <f t="shared" si="667"/>
        <v>0</v>
      </c>
      <c r="U1709">
        <f t="shared" si="655"/>
        <v>0</v>
      </c>
      <c r="V1709">
        <f t="shared" si="656"/>
        <v>0</v>
      </c>
      <c r="W1709">
        <f t="shared" si="668"/>
        <v>0</v>
      </c>
      <c r="X1709">
        <f>IF($B$15,_xlfn.IFNA(INDEX(תמותה!$A$1:$E$121,MATCH(U1709,תמותה!$A$1:A$121,0),IF($B$11="זכר",2,4)),1),0)</f>
        <v>0</v>
      </c>
      <c r="Y1709">
        <f>IF($B$15,_xlfn.IFNA(INDEX('שיפור תמותה'!$A$1:$E$8743,MATCH(U1709&amp;V1709,'שיפור תמותה'!$C$1:$C$8743,0),IF($B$11="זכר",4,5)),1),0)</f>
        <v>0</v>
      </c>
      <c r="Z1709">
        <f>IF($B$15,_xlfn.IFNA(INDEX('שיפור תמותה'!$A$1:$E$8743,MATCH(U1709&amp;V1709-1,'שיפור תמותה'!$C$1:$C$8743,0),IF($B$11="זכר",4,5)),1),0)</f>
        <v>0</v>
      </c>
      <c r="AA1709">
        <f t="shared" si="657"/>
        <v>0</v>
      </c>
      <c r="AB1709">
        <f t="shared" si="669"/>
        <v>0</v>
      </c>
      <c r="AC1709">
        <f>IF($B$15,_xlfn.IFNA(INDEX(תמותה!$A$1:$E$121,MATCH(U1709,תמותה!$A$1:A$121,0),IF($B$11="זכר",3,5)),1),0)</f>
        <v>0</v>
      </c>
      <c r="AD1709">
        <f t="shared" si="658"/>
        <v>0</v>
      </c>
      <c r="AE1709">
        <f t="shared" si="659"/>
        <v>0</v>
      </c>
      <c r="AF1709">
        <f t="shared" si="670"/>
        <v>0</v>
      </c>
      <c r="AG1709">
        <f t="shared" si="671"/>
        <v>0</v>
      </c>
      <c r="AH1709">
        <f t="shared" si="672"/>
        <v>0</v>
      </c>
      <c r="AI1709">
        <f t="shared" si="673"/>
        <v>0</v>
      </c>
      <c r="AJ1709">
        <f t="shared" si="674"/>
        <v>0</v>
      </c>
    </row>
    <row r="1710" spans="5:36" x14ac:dyDescent="0.2">
      <c r="E1710">
        <f t="shared" si="660"/>
        <v>0</v>
      </c>
      <c r="F1710">
        <f t="shared" si="650"/>
        <v>0</v>
      </c>
      <c r="G1710">
        <f t="shared" si="651"/>
        <v>0</v>
      </c>
      <c r="H1710">
        <f t="shared" si="652"/>
        <v>0</v>
      </c>
      <c r="I1710">
        <f t="shared" si="661"/>
        <v>0</v>
      </c>
      <c r="J1710">
        <f t="shared" si="662"/>
        <v>0</v>
      </c>
      <c r="K1710">
        <f t="shared" si="663"/>
        <v>0</v>
      </c>
      <c r="L1710">
        <f t="shared" si="664"/>
        <v>0</v>
      </c>
      <c r="M1710">
        <f t="shared" si="665"/>
        <v>0</v>
      </c>
      <c r="N1710">
        <f t="shared" si="666"/>
        <v>0</v>
      </c>
      <c r="O1710">
        <f>IF($B$14,_xlfn.IFNA(INDEX(תמותה!$A$1:$E$121,MATCH(F1710,תמותה!$A$1:A$121,0),IF($B$9="זכר",2,4)),1),0)</f>
        <v>0</v>
      </c>
      <c r="P1710">
        <f>IF($B$14,_xlfn.IFNA(INDEX('שיפור תמותה'!$A$1:$E$8743,MATCH(F1710&amp;G1710,'שיפור תמותה'!$C$1:$C$8743,0),IF($B$9="זכר",4,5)),1),0)</f>
        <v>0</v>
      </c>
      <c r="Q1710">
        <f>IF($B$14,_xlfn.IFNA(INDEX('שיפור תמותה'!$A$1:$E$8743,MATCH(F1710&amp;G1710-1,'שיפור תמותה'!$C$1:$C$8743,0),IF($B$9="זכר",4,5)),1),0)</f>
        <v>0</v>
      </c>
      <c r="R1710">
        <f t="shared" si="653"/>
        <v>0</v>
      </c>
      <c r="S1710">
        <f t="shared" si="654"/>
        <v>0</v>
      </c>
      <c r="T1710">
        <f t="shared" si="667"/>
        <v>0</v>
      </c>
      <c r="U1710">
        <f t="shared" si="655"/>
        <v>0</v>
      </c>
      <c r="V1710">
        <f t="shared" si="656"/>
        <v>0</v>
      </c>
      <c r="W1710">
        <f t="shared" si="668"/>
        <v>0</v>
      </c>
      <c r="X1710">
        <f>IF($B$15,_xlfn.IFNA(INDEX(תמותה!$A$1:$E$121,MATCH(U1710,תמותה!$A$1:A$121,0),IF($B$11="זכר",2,4)),1),0)</f>
        <v>0</v>
      </c>
      <c r="Y1710">
        <f>IF($B$15,_xlfn.IFNA(INDEX('שיפור תמותה'!$A$1:$E$8743,MATCH(U1710&amp;V1710,'שיפור תמותה'!$C$1:$C$8743,0),IF($B$11="זכר",4,5)),1),0)</f>
        <v>0</v>
      </c>
      <c r="Z1710">
        <f>IF($B$15,_xlfn.IFNA(INDEX('שיפור תמותה'!$A$1:$E$8743,MATCH(U1710&amp;V1710-1,'שיפור תמותה'!$C$1:$C$8743,0),IF($B$11="זכר",4,5)),1),0)</f>
        <v>0</v>
      </c>
      <c r="AA1710">
        <f t="shared" si="657"/>
        <v>0</v>
      </c>
      <c r="AB1710">
        <f t="shared" si="669"/>
        <v>0</v>
      </c>
      <c r="AC1710">
        <f>IF($B$15,_xlfn.IFNA(INDEX(תמותה!$A$1:$E$121,MATCH(U1710,תמותה!$A$1:A$121,0),IF($B$11="זכר",3,5)),1),0)</f>
        <v>0</v>
      </c>
      <c r="AD1710">
        <f t="shared" si="658"/>
        <v>0</v>
      </c>
      <c r="AE1710">
        <f t="shared" si="659"/>
        <v>0</v>
      </c>
      <c r="AF1710">
        <f t="shared" si="670"/>
        <v>0</v>
      </c>
      <c r="AG1710">
        <f t="shared" si="671"/>
        <v>0</v>
      </c>
      <c r="AH1710">
        <f t="shared" si="672"/>
        <v>0</v>
      </c>
      <c r="AI1710">
        <f t="shared" si="673"/>
        <v>0</v>
      </c>
      <c r="AJ1710">
        <f t="shared" si="674"/>
        <v>0</v>
      </c>
    </row>
    <row r="1711" spans="5:36" x14ac:dyDescent="0.2">
      <c r="E1711">
        <f t="shared" si="660"/>
        <v>0</v>
      </c>
      <c r="F1711">
        <f t="shared" si="650"/>
        <v>0</v>
      </c>
      <c r="G1711">
        <f t="shared" si="651"/>
        <v>0</v>
      </c>
      <c r="H1711">
        <f t="shared" si="652"/>
        <v>0</v>
      </c>
      <c r="I1711">
        <f t="shared" si="661"/>
        <v>0</v>
      </c>
      <c r="J1711">
        <f t="shared" si="662"/>
        <v>0</v>
      </c>
      <c r="K1711">
        <f t="shared" si="663"/>
        <v>0</v>
      </c>
      <c r="L1711">
        <f t="shared" si="664"/>
        <v>0</v>
      </c>
      <c r="M1711">
        <f t="shared" si="665"/>
        <v>0</v>
      </c>
      <c r="N1711">
        <f t="shared" si="666"/>
        <v>0</v>
      </c>
      <c r="O1711">
        <f>IF($B$14,_xlfn.IFNA(INDEX(תמותה!$A$1:$E$121,MATCH(F1711,תמותה!$A$1:A$121,0),IF($B$9="זכר",2,4)),1),0)</f>
        <v>0</v>
      </c>
      <c r="P1711">
        <f>IF($B$14,_xlfn.IFNA(INDEX('שיפור תמותה'!$A$1:$E$8743,MATCH(F1711&amp;G1711,'שיפור תמותה'!$C$1:$C$8743,0),IF($B$9="זכר",4,5)),1),0)</f>
        <v>0</v>
      </c>
      <c r="Q1711">
        <f>IF($B$14,_xlfn.IFNA(INDEX('שיפור תמותה'!$A$1:$E$8743,MATCH(F1711&amp;G1711-1,'שיפור תמותה'!$C$1:$C$8743,0),IF($B$9="זכר",4,5)),1),0)</f>
        <v>0</v>
      </c>
      <c r="R1711">
        <f t="shared" si="653"/>
        <v>0</v>
      </c>
      <c r="S1711">
        <f t="shared" si="654"/>
        <v>0</v>
      </c>
      <c r="T1711">
        <f t="shared" si="667"/>
        <v>0</v>
      </c>
      <c r="U1711">
        <f t="shared" si="655"/>
        <v>0</v>
      </c>
      <c r="V1711">
        <f t="shared" si="656"/>
        <v>0</v>
      </c>
      <c r="W1711">
        <f t="shared" si="668"/>
        <v>0</v>
      </c>
      <c r="X1711">
        <f>IF($B$15,_xlfn.IFNA(INDEX(תמותה!$A$1:$E$121,MATCH(U1711,תמותה!$A$1:A$121,0),IF($B$11="זכר",2,4)),1),0)</f>
        <v>0</v>
      </c>
      <c r="Y1711">
        <f>IF($B$15,_xlfn.IFNA(INDEX('שיפור תמותה'!$A$1:$E$8743,MATCH(U1711&amp;V1711,'שיפור תמותה'!$C$1:$C$8743,0),IF($B$11="זכר",4,5)),1),0)</f>
        <v>0</v>
      </c>
      <c r="Z1711">
        <f>IF($B$15,_xlfn.IFNA(INDEX('שיפור תמותה'!$A$1:$E$8743,MATCH(U1711&amp;V1711-1,'שיפור תמותה'!$C$1:$C$8743,0),IF($B$11="זכר",4,5)),1),0)</f>
        <v>0</v>
      </c>
      <c r="AA1711">
        <f t="shared" si="657"/>
        <v>0</v>
      </c>
      <c r="AB1711">
        <f t="shared" si="669"/>
        <v>0</v>
      </c>
      <c r="AC1711">
        <f>IF($B$15,_xlfn.IFNA(INDEX(תמותה!$A$1:$E$121,MATCH(U1711,תמותה!$A$1:A$121,0),IF($B$11="זכר",3,5)),1),0)</f>
        <v>0</v>
      </c>
      <c r="AD1711">
        <f t="shared" si="658"/>
        <v>0</v>
      </c>
      <c r="AE1711">
        <f t="shared" si="659"/>
        <v>0</v>
      </c>
      <c r="AF1711">
        <f t="shared" si="670"/>
        <v>0</v>
      </c>
      <c r="AG1711">
        <f t="shared" si="671"/>
        <v>0</v>
      </c>
      <c r="AH1711">
        <f t="shared" si="672"/>
        <v>0</v>
      </c>
      <c r="AI1711">
        <f t="shared" si="673"/>
        <v>0</v>
      </c>
      <c r="AJ1711">
        <f t="shared" si="674"/>
        <v>0</v>
      </c>
    </row>
    <row r="1712" spans="5:36" x14ac:dyDescent="0.2">
      <c r="E1712">
        <f t="shared" si="660"/>
        <v>0</v>
      </c>
      <c r="F1712">
        <f t="shared" si="650"/>
        <v>0</v>
      </c>
      <c r="G1712">
        <f t="shared" si="651"/>
        <v>0</v>
      </c>
      <c r="H1712">
        <f t="shared" si="652"/>
        <v>0</v>
      </c>
      <c r="I1712">
        <f t="shared" si="661"/>
        <v>0</v>
      </c>
      <c r="J1712">
        <f t="shared" si="662"/>
        <v>0</v>
      </c>
      <c r="K1712">
        <f t="shared" si="663"/>
        <v>0</v>
      </c>
      <c r="L1712">
        <f t="shared" si="664"/>
        <v>0</v>
      </c>
      <c r="M1712">
        <f t="shared" si="665"/>
        <v>0</v>
      </c>
      <c r="N1712">
        <f t="shared" si="666"/>
        <v>0</v>
      </c>
      <c r="O1712">
        <f>IF($B$14,_xlfn.IFNA(INDEX(תמותה!$A$1:$E$121,MATCH(F1712,תמותה!$A$1:A$121,0),IF($B$9="זכר",2,4)),1),0)</f>
        <v>0</v>
      </c>
      <c r="P1712">
        <f>IF($B$14,_xlfn.IFNA(INDEX('שיפור תמותה'!$A$1:$E$8743,MATCH(F1712&amp;G1712,'שיפור תמותה'!$C$1:$C$8743,0),IF($B$9="זכר",4,5)),1),0)</f>
        <v>0</v>
      </c>
      <c r="Q1712">
        <f>IF($B$14,_xlfn.IFNA(INDEX('שיפור תמותה'!$A$1:$E$8743,MATCH(F1712&amp;G1712-1,'שיפור תמותה'!$C$1:$C$8743,0),IF($B$9="זכר",4,5)),1),0)</f>
        <v>0</v>
      </c>
      <c r="R1712">
        <f t="shared" si="653"/>
        <v>0</v>
      </c>
      <c r="S1712">
        <f t="shared" si="654"/>
        <v>0</v>
      </c>
      <c r="T1712">
        <f t="shared" si="667"/>
        <v>0</v>
      </c>
      <c r="U1712">
        <f t="shared" si="655"/>
        <v>0</v>
      </c>
      <c r="V1712">
        <f t="shared" si="656"/>
        <v>0</v>
      </c>
      <c r="W1712">
        <f t="shared" si="668"/>
        <v>0</v>
      </c>
      <c r="X1712">
        <f>IF($B$15,_xlfn.IFNA(INDEX(תמותה!$A$1:$E$121,MATCH(U1712,תמותה!$A$1:A$121,0),IF($B$11="זכר",2,4)),1),0)</f>
        <v>0</v>
      </c>
      <c r="Y1712">
        <f>IF($B$15,_xlfn.IFNA(INDEX('שיפור תמותה'!$A$1:$E$8743,MATCH(U1712&amp;V1712,'שיפור תמותה'!$C$1:$C$8743,0),IF($B$11="זכר",4,5)),1),0)</f>
        <v>0</v>
      </c>
      <c r="Z1712">
        <f>IF($B$15,_xlfn.IFNA(INDEX('שיפור תמותה'!$A$1:$E$8743,MATCH(U1712&amp;V1712-1,'שיפור תמותה'!$C$1:$C$8743,0),IF($B$11="זכר",4,5)),1),0)</f>
        <v>0</v>
      </c>
      <c r="AA1712">
        <f t="shared" si="657"/>
        <v>0</v>
      </c>
      <c r="AB1712">
        <f t="shared" si="669"/>
        <v>0</v>
      </c>
      <c r="AC1712">
        <f>IF($B$15,_xlfn.IFNA(INDEX(תמותה!$A$1:$E$121,MATCH(U1712,תמותה!$A$1:A$121,0),IF($B$11="זכר",3,5)),1),0)</f>
        <v>0</v>
      </c>
      <c r="AD1712">
        <f t="shared" si="658"/>
        <v>0</v>
      </c>
      <c r="AE1712">
        <f t="shared" si="659"/>
        <v>0</v>
      </c>
      <c r="AF1712">
        <f t="shared" si="670"/>
        <v>0</v>
      </c>
      <c r="AG1712">
        <f t="shared" si="671"/>
        <v>0</v>
      </c>
      <c r="AH1712">
        <f t="shared" si="672"/>
        <v>0</v>
      </c>
      <c r="AI1712">
        <f t="shared" si="673"/>
        <v>0</v>
      </c>
      <c r="AJ1712">
        <f t="shared" si="674"/>
        <v>0</v>
      </c>
    </row>
    <row r="1713" spans="5:36" x14ac:dyDescent="0.2">
      <c r="E1713">
        <f t="shared" si="660"/>
        <v>0</v>
      </c>
      <c r="F1713">
        <f t="shared" si="650"/>
        <v>0</v>
      </c>
      <c r="G1713">
        <f t="shared" si="651"/>
        <v>0</v>
      </c>
      <c r="H1713">
        <f t="shared" si="652"/>
        <v>0</v>
      </c>
      <c r="I1713">
        <f t="shared" si="661"/>
        <v>0</v>
      </c>
      <c r="J1713">
        <f t="shared" si="662"/>
        <v>0</v>
      </c>
      <c r="K1713">
        <f t="shared" si="663"/>
        <v>0</v>
      </c>
      <c r="L1713">
        <f t="shared" si="664"/>
        <v>0</v>
      </c>
      <c r="M1713">
        <f t="shared" si="665"/>
        <v>0</v>
      </c>
      <c r="N1713">
        <f t="shared" si="666"/>
        <v>0</v>
      </c>
      <c r="O1713">
        <f>IF($B$14,_xlfn.IFNA(INDEX(תמותה!$A$1:$E$121,MATCH(F1713,תמותה!$A$1:A$121,0),IF($B$9="זכר",2,4)),1),0)</f>
        <v>0</v>
      </c>
      <c r="P1713">
        <f>IF($B$14,_xlfn.IFNA(INDEX('שיפור תמותה'!$A$1:$E$8743,MATCH(F1713&amp;G1713,'שיפור תמותה'!$C$1:$C$8743,0),IF($B$9="זכר",4,5)),1),0)</f>
        <v>0</v>
      </c>
      <c r="Q1713">
        <f>IF($B$14,_xlfn.IFNA(INDEX('שיפור תמותה'!$A$1:$E$8743,MATCH(F1713&amp;G1713-1,'שיפור תמותה'!$C$1:$C$8743,0),IF($B$9="זכר",4,5)),1),0)</f>
        <v>0</v>
      </c>
      <c r="R1713">
        <f t="shared" si="653"/>
        <v>0</v>
      </c>
      <c r="S1713">
        <f t="shared" si="654"/>
        <v>0</v>
      </c>
      <c r="T1713">
        <f t="shared" si="667"/>
        <v>0</v>
      </c>
      <c r="U1713">
        <f t="shared" si="655"/>
        <v>0</v>
      </c>
      <c r="V1713">
        <f t="shared" si="656"/>
        <v>0</v>
      </c>
      <c r="W1713">
        <f t="shared" si="668"/>
        <v>0</v>
      </c>
      <c r="X1713">
        <f>IF($B$15,_xlfn.IFNA(INDEX(תמותה!$A$1:$E$121,MATCH(U1713,תמותה!$A$1:A$121,0),IF($B$11="זכר",2,4)),1),0)</f>
        <v>0</v>
      </c>
      <c r="Y1713">
        <f>IF($B$15,_xlfn.IFNA(INDEX('שיפור תמותה'!$A$1:$E$8743,MATCH(U1713&amp;V1713,'שיפור תמותה'!$C$1:$C$8743,0),IF($B$11="זכר",4,5)),1),0)</f>
        <v>0</v>
      </c>
      <c r="Z1713">
        <f>IF($B$15,_xlfn.IFNA(INDEX('שיפור תמותה'!$A$1:$E$8743,MATCH(U1713&amp;V1713-1,'שיפור תמותה'!$C$1:$C$8743,0),IF($B$11="זכר",4,5)),1),0)</f>
        <v>0</v>
      </c>
      <c r="AA1713">
        <f t="shared" si="657"/>
        <v>0</v>
      </c>
      <c r="AB1713">
        <f t="shared" si="669"/>
        <v>0</v>
      </c>
      <c r="AC1713">
        <f>IF($B$15,_xlfn.IFNA(INDEX(תמותה!$A$1:$E$121,MATCH(U1713,תמותה!$A$1:A$121,0),IF($B$11="זכר",3,5)),1),0)</f>
        <v>0</v>
      </c>
      <c r="AD1713">
        <f t="shared" si="658"/>
        <v>0</v>
      </c>
      <c r="AE1713">
        <f t="shared" si="659"/>
        <v>0</v>
      </c>
      <c r="AF1713">
        <f t="shared" si="670"/>
        <v>0</v>
      </c>
      <c r="AG1713">
        <f t="shared" si="671"/>
        <v>0</v>
      </c>
      <c r="AH1713">
        <f t="shared" si="672"/>
        <v>0</v>
      </c>
      <c r="AI1713">
        <f t="shared" si="673"/>
        <v>0</v>
      </c>
      <c r="AJ1713">
        <f t="shared" si="674"/>
        <v>0</v>
      </c>
    </row>
    <row r="1714" spans="5:36" x14ac:dyDescent="0.2">
      <c r="E1714">
        <f t="shared" si="660"/>
        <v>0</v>
      </c>
      <c r="F1714">
        <f t="shared" si="650"/>
        <v>0</v>
      </c>
      <c r="G1714">
        <f t="shared" si="651"/>
        <v>0</v>
      </c>
      <c r="H1714">
        <f t="shared" si="652"/>
        <v>0</v>
      </c>
      <c r="I1714">
        <f t="shared" si="661"/>
        <v>0</v>
      </c>
      <c r="J1714">
        <f t="shared" si="662"/>
        <v>0</v>
      </c>
      <c r="K1714">
        <f t="shared" si="663"/>
        <v>0</v>
      </c>
      <c r="L1714">
        <f t="shared" si="664"/>
        <v>0</v>
      </c>
      <c r="M1714">
        <f t="shared" si="665"/>
        <v>0</v>
      </c>
      <c r="N1714">
        <f t="shared" si="666"/>
        <v>0</v>
      </c>
      <c r="O1714">
        <f>IF($B$14,_xlfn.IFNA(INDEX(תמותה!$A$1:$E$121,MATCH(F1714,תמותה!$A$1:A$121,0),IF($B$9="זכר",2,4)),1),0)</f>
        <v>0</v>
      </c>
      <c r="P1714">
        <f>IF($B$14,_xlfn.IFNA(INDEX('שיפור תמותה'!$A$1:$E$8743,MATCH(F1714&amp;G1714,'שיפור תמותה'!$C$1:$C$8743,0),IF($B$9="זכר",4,5)),1),0)</f>
        <v>0</v>
      </c>
      <c r="Q1714">
        <f>IF($B$14,_xlfn.IFNA(INDEX('שיפור תמותה'!$A$1:$E$8743,MATCH(F1714&amp;G1714-1,'שיפור תמותה'!$C$1:$C$8743,0),IF($B$9="זכר",4,5)),1),0)</f>
        <v>0</v>
      </c>
      <c r="R1714">
        <f t="shared" si="653"/>
        <v>0</v>
      </c>
      <c r="S1714">
        <f t="shared" si="654"/>
        <v>0</v>
      </c>
      <c r="T1714">
        <f t="shared" si="667"/>
        <v>0</v>
      </c>
      <c r="U1714">
        <f t="shared" si="655"/>
        <v>0</v>
      </c>
      <c r="V1714">
        <f t="shared" si="656"/>
        <v>0</v>
      </c>
      <c r="W1714">
        <f t="shared" si="668"/>
        <v>0</v>
      </c>
      <c r="X1714">
        <f>IF($B$15,_xlfn.IFNA(INDEX(תמותה!$A$1:$E$121,MATCH(U1714,תמותה!$A$1:A$121,0),IF($B$11="זכר",2,4)),1),0)</f>
        <v>0</v>
      </c>
      <c r="Y1714">
        <f>IF($B$15,_xlfn.IFNA(INDEX('שיפור תמותה'!$A$1:$E$8743,MATCH(U1714&amp;V1714,'שיפור תמותה'!$C$1:$C$8743,0),IF($B$11="זכר",4,5)),1),0)</f>
        <v>0</v>
      </c>
      <c r="Z1714">
        <f>IF($B$15,_xlfn.IFNA(INDEX('שיפור תמותה'!$A$1:$E$8743,MATCH(U1714&amp;V1714-1,'שיפור תמותה'!$C$1:$C$8743,0),IF($B$11="זכר",4,5)),1),0)</f>
        <v>0</v>
      </c>
      <c r="AA1714">
        <f t="shared" si="657"/>
        <v>0</v>
      </c>
      <c r="AB1714">
        <f t="shared" si="669"/>
        <v>0</v>
      </c>
      <c r="AC1714">
        <f>IF($B$15,_xlfn.IFNA(INDEX(תמותה!$A$1:$E$121,MATCH(U1714,תמותה!$A$1:A$121,0),IF($B$11="זכר",3,5)),1),0)</f>
        <v>0</v>
      </c>
      <c r="AD1714">
        <f t="shared" si="658"/>
        <v>0</v>
      </c>
      <c r="AE1714">
        <f t="shared" si="659"/>
        <v>0</v>
      </c>
      <c r="AF1714">
        <f t="shared" si="670"/>
        <v>0</v>
      </c>
      <c r="AG1714">
        <f t="shared" si="671"/>
        <v>0</v>
      </c>
      <c r="AH1714">
        <f t="shared" si="672"/>
        <v>0</v>
      </c>
      <c r="AI1714">
        <f t="shared" si="673"/>
        <v>0</v>
      </c>
      <c r="AJ1714">
        <f t="shared" si="674"/>
        <v>0</v>
      </c>
    </row>
    <row r="1715" spans="5:36" x14ac:dyDescent="0.2">
      <c r="E1715">
        <f t="shared" si="660"/>
        <v>0</v>
      </c>
      <c r="F1715">
        <f t="shared" si="650"/>
        <v>0</v>
      </c>
      <c r="G1715">
        <f t="shared" si="651"/>
        <v>0</v>
      </c>
      <c r="H1715">
        <f t="shared" si="652"/>
        <v>0</v>
      </c>
      <c r="I1715">
        <f t="shared" si="661"/>
        <v>0</v>
      </c>
      <c r="J1715">
        <f t="shared" si="662"/>
        <v>0</v>
      </c>
      <c r="K1715">
        <f t="shared" si="663"/>
        <v>0</v>
      </c>
      <c r="L1715">
        <f t="shared" si="664"/>
        <v>0</v>
      </c>
      <c r="M1715">
        <f t="shared" si="665"/>
        <v>0</v>
      </c>
      <c r="N1715">
        <f t="shared" si="666"/>
        <v>0</v>
      </c>
      <c r="O1715">
        <f>IF($B$14,_xlfn.IFNA(INDEX(תמותה!$A$1:$E$121,MATCH(F1715,תמותה!$A$1:A$121,0),IF($B$9="זכר",2,4)),1),0)</f>
        <v>0</v>
      </c>
      <c r="P1715">
        <f>IF($B$14,_xlfn.IFNA(INDEX('שיפור תמותה'!$A$1:$E$8743,MATCH(F1715&amp;G1715,'שיפור תמותה'!$C$1:$C$8743,0),IF($B$9="זכר",4,5)),1),0)</f>
        <v>0</v>
      </c>
      <c r="Q1715">
        <f>IF($B$14,_xlfn.IFNA(INDEX('שיפור תמותה'!$A$1:$E$8743,MATCH(F1715&amp;G1715-1,'שיפור תמותה'!$C$1:$C$8743,0),IF($B$9="זכר",4,5)),1),0)</f>
        <v>0</v>
      </c>
      <c r="R1715">
        <f t="shared" si="653"/>
        <v>0</v>
      </c>
      <c r="S1715">
        <f t="shared" si="654"/>
        <v>0</v>
      </c>
      <c r="T1715">
        <f t="shared" si="667"/>
        <v>0</v>
      </c>
      <c r="U1715">
        <f t="shared" si="655"/>
        <v>0</v>
      </c>
      <c r="V1715">
        <f t="shared" si="656"/>
        <v>0</v>
      </c>
      <c r="W1715">
        <f t="shared" si="668"/>
        <v>0</v>
      </c>
      <c r="X1715">
        <f>IF($B$15,_xlfn.IFNA(INDEX(תמותה!$A$1:$E$121,MATCH(U1715,תמותה!$A$1:A$121,0),IF($B$11="זכר",2,4)),1),0)</f>
        <v>0</v>
      </c>
      <c r="Y1715">
        <f>IF($B$15,_xlfn.IFNA(INDEX('שיפור תמותה'!$A$1:$E$8743,MATCH(U1715&amp;V1715,'שיפור תמותה'!$C$1:$C$8743,0),IF($B$11="זכר",4,5)),1),0)</f>
        <v>0</v>
      </c>
      <c r="Z1715">
        <f>IF($B$15,_xlfn.IFNA(INDEX('שיפור תמותה'!$A$1:$E$8743,MATCH(U1715&amp;V1715-1,'שיפור תמותה'!$C$1:$C$8743,0),IF($B$11="זכר",4,5)),1),0)</f>
        <v>0</v>
      </c>
      <c r="AA1715">
        <f t="shared" si="657"/>
        <v>0</v>
      </c>
      <c r="AB1715">
        <f t="shared" si="669"/>
        <v>0</v>
      </c>
      <c r="AC1715">
        <f>IF($B$15,_xlfn.IFNA(INDEX(תמותה!$A$1:$E$121,MATCH(U1715,תמותה!$A$1:A$121,0),IF($B$11="זכר",3,5)),1),0)</f>
        <v>0</v>
      </c>
      <c r="AD1715">
        <f t="shared" si="658"/>
        <v>0</v>
      </c>
      <c r="AE1715">
        <f t="shared" si="659"/>
        <v>0</v>
      </c>
      <c r="AF1715">
        <f t="shared" si="670"/>
        <v>0</v>
      </c>
      <c r="AG1715">
        <f t="shared" si="671"/>
        <v>0</v>
      </c>
      <c r="AH1715">
        <f t="shared" si="672"/>
        <v>0</v>
      </c>
      <c r="AI1715">
        <f t="shared" si="673"/>
        <v>0</v>
      </c>
      <c r="AJ1715">
        <f t="shared" si="674"/>
        <v>0</v>
      </c>
    </row>
    <row r="1716" spans="5:36" x14ac:dyDescent="0.2">
      <c r="E1716">
        <f t="shared" si="660"/>
        <v>0</v>
      </c>
      <c r="F1716">
        <f t="shared" si="650"/>
        <v>0</v>
      </c>
      <c r="G1716">
        <f t="shared" si="651"/>
        <v>0</v>
      </c>
      <c r="H1716">
        <f t="shared" si="652"/>
        <v>0</v>
      </c>
      <c r="I1716">
        <f t="shared" si="661"/>
        <v>0</v>
      </c>
      <c r="J1716">
        <f t="shared" si="662"/>
        <v>0</v>
      </c>
      <c r="K1716">
        <f t="shared" si="663"/>
        <v>0</v>
      </c>
      <c r="L1716">
        <f t="shared" si="664"/>
        <v>0</v>
      </c>
      <c r="M1716">
        <f t="shared" si="665"/>
        <v>0</v>
      </c>
      <c r="N1716">
        <f t="shared" si="666"/>
        <v>0</v>
      </c>
      <c r="O1716">
        <f>IF($B$14,_xlfn.IFNA(INDEX(תמותה!$A$1:$E$121,MATCH(F1716,תמותה!$A$1:A$121,0),IF($B$9="זכר",2,4)),1),0)</f>
        <v>0</v>
      </c>
      <c r="P1716">
        <f>IF($B$14,_xlfn.IFNA(INDEX('שיפור תמותה'!$A$1:$E$8743,MATCH(F1716&amp;G1716,'שיפור תמותה'!$C$1:$C$8743,0),IF($B$9="זכר",4,5)),1),0)</f>
        <v>0</v>
      </c>
      <c r="Q1716">
        <f>IF($B$14,_xlfn.IFNA(INDEX('שיפור תמותה'!$A$1:$E$8743,MATCH(F1716&amp;G1716-1,'שיפור תמותה'!$C$1:$C$8743,0),IF($B$9="זכר",4,5)),1),0)</f>
        <v>0</v>
      </c>
      <c r="R1716">
        <f t="shared" si="653"/>
        <v>0</v>
      </c>
      <c r="S1716">
        <f t="shared" si="654"/>
        <v>0</v>
      </c>
      <c r="T1716">
        <f t="shared" si="667"/>
        <v>0</v>
      </c>
      <c r="U1716">
        <f t="shared" si="655"/>
        <v>0</v>
      </c>
      <c r="V1716">
        <f t="shared" si="656"/>
        <v>0</v>
      </c>
      <c r="W1716">
        <f t="shared" si="668"/>
        <v>0</v>
      </c>
      <c r="X1716">
        <f>IF($B$15,_xlfn.IFNA(INDEX(תמותה!$A$1:$E$121,MATCH(U1716,תמותה!$A$1:A$121,0),IF($B$11="זכר",2,4)),1),0)</f>
        <v>0</v>
      </c>
      <c r="Y1716">
        <f>IF($B$15,_xlfn.IFNA(INDEX('שיפור תמותה'!$A$1:$E$8743,MATCH(U1716&amp;V1716,'שיפור תמותה'!$C$1:$C$8743,0),IF($B$11="זכר",4,5)),1),0)</f>
        <v>0</v>
      </c>
      <c r="Z1716">
        <f>IF($B$15,_xlfn.IFNA(INDEX('שיפור תמותה'!$A$1:$E$8743,MATCH(U1716&amp;V1716-1,'שיפור תמותה'!$C$1:$C$8743,0),IF($B$11="זכר",4,5)),1),0)</f>
        <v>0</v>
      </c>
      <c r="AA1716">
        <f t="shared" si="657"/>
        <v>0</v>
      </c>
      <c r="AB1716">
        <f t="shared" si="669"/>
        <v>0</v>
      </c>
      <c r="AC1716">
        <f>IF($B$15,_xlfn.IFNA(INDEX(תמותה!$A$1:$E$121,MATCH(U1716,תמותה!$A$1:A$121,0),IF($B$11="זכר",3,5)),1),0)</f>
        <v>0</v>
      </c>
      <c r="AD1716">
        <f t="shared" si="658"/>
        <v>0</v>
      </c>
      <c r="AE1716">
        <f t="shared" si="659"/>
        <v>0</v>
      </c>
      <c r="AF1716">
        <f t="shared" si="670"/>
        <v>0</v>
      </c>
      <c r="AG1716">
        <f t="shared" si="671"/>
        <v>0</v>
      </c>
      <c r="AH1716">
        <f t="shared" si="672"/>
        <v>0</v>
      </c>
      <c r="AI1716">
        <f t="shared" si="673"/>
        <v>0</v>
      </c>
      <c r="AJ1716">
        <f t="shared" si="674"/>
        <v>0</v>
      </c>
    </row>
    <row r="1717" spans="5:36" x14ac:dyDescent="0.2">
      <c r="E1717">
        <f t="shared" si="660"/>
        <v>0</v>
      </c>
      <c r="F1717">
        <f t="shared" si="650"/>
        <v>0</v>
      </c>
      <c r="G1717">
        <f t="shared" si="651"/>
        <v>0</v>
      </c>
      <c r="H1717">
        <f t="shared" si="652"/>
        <v>0</v>
      </c>
      <c r="I1717">
        <f t="shared" si="661"/>
        <v>0</v>
      </c>
      <c r="J1717">
        <f t="shared" si="662"/>
        <v>0</v>
      </c>
      <c r="K1717">
        <f t="shared" si="663"/>
        <v>0</v>
      </c>
      <c r="L1717">
        <f t="shared" si="664"/>
        <v>0</v>
      </c>
      <c r="M1717">
        <f t="shared" si="665"/>
        <v>0</v>
      </c>
      <c r="N1717">
        <f t="shared" si="666"/>
        <v>0</v>
      </c>
      <c r="O1717">
        <f>IF($B$14,_xlfn.IFNA(INDEX(תמותה!$A$1:$E$121,MATCH(F1717,תמותה!$A$1:A$121,0),IF($B$9="זכר",2,4)),1),0)</f>
        <v>0</v>
      </c>
      <c r="P1717">
        <f>IF($B$14,_xlfn.IFNA(INDEX('שיפור תמותה'!$A$1:$E$8743,MATCH(F1717&amp;G1717,'שיפור תמותה'!$C$1:$C$8743,0),IF($B$9="זכר",4,5)),1),0)</f>
        <v>0</v>
      </c>
      <c r="Q1717">
        <f>IF($B$14,_xlfn.IFNA(INDEX('שיפור תמותה'!$A$1:$E$8743,MATCH(F1717&amp;G1717-1,'שיפור תמותה'!$C$1:$C$8743,0),IF($B$9="זכר",4,5)),1),0)</f>
        <v>0</v>
      </c>
      <c r="R1717">
        <f t="shared" si="653"/>
        <v>0</v>
      </c>
      <c r="S1717">
        <f t="shared" si="654"/>
        <v>0</v>
      </c>
      <c r="T1717">
        <f t="shared" si="667"/>
        <v>0</v>
      </c>
      <c r="U1717">
        <f t="shared" si="655"/>
        <v>0</v>
      </c>
      <c r="V1717">
        <f t="shared" si="656"/>
        <v>0</v>
      </c>
      <c r="W1717">
        <f t="shared" si="668"/>
        <v>0</v>
      </c>
      <c r="X1717">
        <f>IF($B$15,_xlfn.IFNA(INDEX(תמותה!$A$1:$E$121,MATCH(U1717,תמותה!$A$1:A$121,0),IF($B$11="זכר",2,4)),1),0)</f>
        <v>0</v>
      </c>
      <c r="Y1717">
        <f>IF($B$15,_xlfn.IFNA(INDEX('שיפור תמותה'!$A$1:$E$8743,MATCH(U1717&amp;V1717,'שיפור תמותה'!$C$1:$C$8743,0),IF($B$11="זכר",4,5)),1),0)</f>
        <v>0</v>
      </c>
      <c r="Z1717">
        <f>IF($B$15,_xlfn.IFNA(INDEX('שיפור תמותה'!$A$1:$E$8743,MATCH(U1717&amp;V1717-1,'שיפור תמותה'!$C$1:$C$8743,0),IF($B$11="זכר",4,5)),1),0)</f>
        <v>0</v>
      </c>
      <c r="AA1717">
        <f t="shared" si="657"/>
        <v>0</v>
      </c>
      <c r="AB1717">
        <f t="shared" si="669"/>
        <v>0</v>
      </c>
      <c r="AC1717">
        <f>IF($B$15,_xlfn.IFNA(INDEX(תמותה!$A$1:$E$121,MATCH(U1717,תמותה!$A$1:A$121,0),IF($B$11="זכר",3,5)),1),0)</f>
        <v>0</v>
      </c>
      <c r="AD1717">
        <f t="shared" si="658"/>
        <v>0</v>
      </c>
      <c r="AE1717">
        <f t="shared" si="659"/>
        <v>0</v>
      </c>
      <c r="AF1717">
        <f t="shared" si="670"/>
        <v>0</v>
      </c>
      <c r="AG1717">
        <f t="shared" si="671"/>
        <v>0</v>
      </c>
      <c r="AH1717">
        <f t="shared" si="672"/>
        <v>0</v>
      </c>
      <c r="AI1717">
        <f t="shared" si="673"/>
        <v>0</v>
      </c>
      <c r="AJ1717">
        <f t="shared" si="674"/>
        <v>0</v>
      </c>
    </row>
    <row r="1718" spans="5:36" x14ac:dyDescent="0.2">
      <c r="E1718">
        <f t="shared" si="660"/>
        <v>0</v>
      </c>
      <c r="F1718">
        <f t="shared" si="650"/>
        <v>0</v>
      </c>
      <c r="G1718">
        <f t="shared" si="651"/>
        <v>0</v>
      </c>
      <c r="H1718">
        <f t="shared" si="652"/>
        <v>0</v>
      </c>
      <c r="I1718">
        <f t="shared" si="661"/>
        <v>0</v>
      </c>
      <c r="J1718">
        <f t="shared" si="662"/>
        <v>0</v>
      </c>
      <c r="K1718">
        <f t="shared" si="663"/>
        <v>0</v>
      </c>
      <c r="L1718">
        <f t="shared" si="664"/>
        <v>0</v>
      </c>
      <c r="M1718">
        <f t="shared" si="665"/>
        <v>0</v>
      </c>
      <c r="N1718">
        <f t="shared" si="666"/>
        <v>0</v>
      </c>
      <c r="O1718">
        <f>IF($B$14,_xlfn.IFNA(INDEX(תמותה!$A$1:$E$121,MATCH(F1718,תמותה!$A$1:A$121,0),IF($B$9="זכר",2,4)),1),0)</f>
        <v>0</v>
      </c>
      <c r="P1718">
        <f>IF($B$14,_xlfn.IFNA(INDEX('שיפור תמותה'!$A$1:$E$8743,MATCH(F1718&amp;G1718,'שיפור תמותה'!$C$1:$C$8743,0),IF($B$9="זכר",4,5)),1),0)</f>
        <v>0</v>
      </c>
      <c r="Q1718">
        <f>IF($B$14,_xlfn.IFNA(INDEX('שיפור תמותה'!$A$1:$E$8743,MATCH(F1718&amp;G1718-1,'שיפור תמותה'!$C$1:$C$8743,0),IF($B$9="זכר",4,5)),1),0)</f>
        <v>0</v>
      </c>
      <c r="R1718">
        <f t="shared" si="653"/>
        <v>0</v>
      </c>
      <c r="S1718">
        <f t="shared" si="654"/>
        <v>0</v>
      </c>
      <c r="T1718">
        <f t="shared" si="667"/>
        <v>0</v>
      </c>
      <c r="U1718">
        <f t="shared" si="655"/>
        <v>0</v>
      </c>
      <c r="V1718">
        <f t="shared" si="656"/>
        <v>0</v>
      </c>
      <c r="W1718">
        <f t="shared" si="668"/>
        <v>0</v>
      </c>
      <c r="X1718">
        <f>IF($B$15,_xlfn.IFNA(INDEX(תמותה!$A$1:$E$121,MATCH(U1718,תמותה!$A$1:A$121,0),IF($B$11="זכר",2,4)),1),0)</f>
        <v>0</v>
      </c>
      <c r="Y1718">
        <f>IF($B$15,_xlfn.IFNA(INDEX('שיפור תמותה'!$A$1:$E$8743,MATCH(U1718&amp;V1718,'שיפור תמותה'!$C$1:$C$8743,0),IF($B$11="זכר",4,5)),1),0)</f>
        <v>0</v>
      </c>
      <c r="Z1718">
        <f>IF($B$15,_xlfn.IFNA(INDEX('שיפור תמותה'!$A$1:$E$8743,MATCH(U1718&amp;V1718-1,'שיפור תמותה'!$C$1:$C$8743,0),IF($B$11="זכר",4,5)),1),0)</f>
        <v>0</v>
      </c>
      <c r="AA1718">
        <f t="shared" si="657"/>
        <v>0</v>
      </c>
      <c r="AB1718">
        <f t="shared" si="669"/>
        <v>0</v>
      </c>
      <c r="AC1718">
        <f>IF($B$15,_xlfn.IFNA(INDEX(תמותה!$A$1:$E$121,MATCH(U1718,תמותה!$A$1:A$121,0),IF($B$11="זכר",3,5)),1),0)</f>
        <v>0</v>
      </c>
      <c r="AD1718">
        <f t="shared" si="658"/>
        <v>0</v>
      </c>
      <c r="AE1718">
        <f t="shared" si="659"/>
        <v>0</v>
      </c>
      <c r="AF1718">
        <f t="shared" si="670"/>
        <v>0</v>
      </c>
      <c r="AG1718">
        <f t="shared" si="671"/>
        <v>0</v>
      </c>
      <c r="AH1718">
        <f t="shared" si="672"/>
        <v>0</v>
      </c>
      <c r="AI1718">
        <f t="shared" si="673"/>
        <v>0</v>
      </c>
      <c r="AJ1718">
        <f t="shared" si="674"/>
        <v>0</v>
      </c>
    </row>
    <row r="1719" spans="5:36" x14ac:dyDescent="0.2">
      <c r="E1719">
        <f t="shared" si="660"/>
        <v>0</v>
      </c>
      <c r="F1719">
        <f t="shared" si="650"/>
        <v>0</v>
      </c>
      <c r="G1719">
        <f t="shared" si="651"/>
        <v>0</v>
      </c>
      <c r="H1719">
        <f t="shared" si="652"/>
        <v>0</v>
      </c>
      <c r="I1719">
        <f t="shared" si="661"/>
        <v>0</v>
      </c>
      <c r="J1719">
        <f t="shared" si="662"/>
        <v>0</v>
      </c>
      <c r="K1719">
        <f t="shared" si="663"/>
        <v>0</v>
      </c>
      <c r="L1719">
        <f t="shared" si="664"/>
        <v>0</v>
      </c>
      <c r="M1719">
        <f t="shared" si="665"/>
        <v>0</v>
      </c>
      <c r="N1719">
        <f t="shared" si="666"/>
        <v>0</v>
      </c>
      <c r="O1719">
        <f>IF($B$14,_xlfn.IFNA(INDEX(תמותה!$A$1:$E$121,MATCH(F1719,תמותה!$A$1:A$121,0),IF($B$9="זכר",2,4)),1),0)</f>
        <v>0</v>
      </c>
      <c r="P1719">
        <f>IF($B$14,_xlfn.IFNA(INDEX('שיפור תמותה'!$A$1:$E$8743,MATCH(F1719&amp;G1719,'שיפור תמותה'!$C$1:$C$8743,0),IF($B$9="זכר",4,5)),1),0)</f>
        <v>0</v>
      </c>
      <c r="Q1719">
        <f>IF($B$14,_xlfn.IFNA(INDEX('שיפור תמותה'!$A$1:$E$8743,MATCH(F1719&amp;G1719-1,'שיפור תמותה'!$C$1:$C$8743,0),IF($B$9="זכר",4,5)),1),0)</f>
        <v>0</v>
      </c>
      <c r="R1719">
        <f t="shared" si="653"/>
        <v>0</v>
      </c>
      <c r="S1719">
        <f t="shared" si="654"/>
        <v>0</v>
      </c>
      <c r="T1719">
        <f t="shared" si="667"/>
        <v>0</v>
      </c>
      <c r="U1719">
        <f t="shared" si="655"/>
        <v>0</v>
      </c>
      <c r="V1719">
        <f t="shared" si="656"/>
        <v>0</v>
      </c>
      <c r="W1719">
        <f t="shared" si="668"/>
        <v>0</v>
      </c>
      <c r="X1719">
        <f>IF($B$15,_xlfn.IFNA(INDEX(תמותה!$A$1:$E$121,MATCH(U1719,תמותה!$A$1:A$121,0),IF($B$11="זכר",2,4)),1),0)</f>
        <v>0</v>
      </c>
      <c r="Y1719">
        <f>IF($B$15,_xlfn.IFNA(INDEX('שיפור תמותה'!$A$1:$E$8743,MATCH(U1719&amp;V1719,'שיפור תמותה'!$C$1:$C$8743,0),IF($B$11="זכר",4,5)),1),0)</f>
        <v>0</v>
      </c>
      <c r="Z1719">
        <f>IF($B$15,_xlfn.IFNA(INDEX('שיפור תמותה'!$A$1:$E$8743,MATCH(U1719&amp;V1719-1,'שיפור תמותה'!$C$1:$C$8743,0),IF($B$11="זכר",4,5)),1),0)</f>
        <v>0</v>
      </c>
      <c r="AA1719">
        <f t="shared" si="657"/>
        <v>0</v>
      </c>
      <c r="AB1719">
        <f t="shared" si="669"/>
        <v>0</v>
      </c>
      <c r="AC1719">
        <f>IF($B$15,_xlfn.IFNA(INDEX(תמותה!$A$1:$E$121,MATCH(U1719,תמותה!$A$1:A$121,0),IF($B$11="זכר",3,5)),1),0)</f>
        <v>0</v>
      </c>
      <c r="AD1719">
        <f t="shared" si="658"/>
        <v>0</v>
      </c>
      <c r="AE1719">
        <f t="shared" si="659"/>
        <v>0</v>
      </c>
      <c r="AF1719">
        <f t="shared" si="670"/>
        <v>0</v>
      </c>
      <c r="AG1719">
        <f t="shared" si="671"/>
        <v>0</v>
      </c>
      <c r="AH1719">
        <f t="shared" si="672"/>
        <v>0</v>
      </c>
      <c r="AI1719">
        <f t="shared" si="673"/>
        <v>0</v>
      </c>
      <c r="AJ1719">
        <f t="shared" si="674"/>
        <v>0</v>
      </c>
    </row>
    <row r="1720" spans="5:36" x14ac:dyDescent="0.2">
      <c r="E1720">
        <f t="shared" si="660"/>
        <v>0</v>
      </c>
      <c r="F1720">
        <f t="shared" si="650"/>
        <v>0</v>
      </c>
      <c r="G1720">
        <f t="shared" si="651"/>
        <v>0</v>
      </c>
      <c r="H1720">
        <f t="shared" si="652"/>
        <v>0</v>
      </c>
      <c r="I1720">
        <f t="shared" si="661"/>
        <v>0</v>
      </c>
      <c r="J1720">
        <f t="shared" si="662"/>
        <v>0</v>
      </c>
      <c r="K1720">
        <f t="shared" si="663"/>
        <v>0</v>
      </c>
      <c r="L1720">
        <f t="shared" si="664"/>
        <v>0</v>
      </c>
      <c r="M1720">
        <f t="shared" si="665"/>
        <v>0</v>
      </c>
      <c r="N1720">
        <f t="shared" si="666"/>
        <v>0</v>
      </c>
      <c r="O1720">
        <f>IF($B$14,_xlfn.IFNA(INDEX(תמותה!$A$1:$E$121,MATCH(F1720,תמותה!$A$1:A$121,0),IF($B$9="זכר",2,4)),1),0)</f>
        <v>0</v>
      </c>
      <c r="P1720">
        <f>IF($B$14,_xlfn.IFNA(INDEX('שיפור תמותה'!$A$1:$E$8743,MATCH(F1720&amp;G1720,'שיפור תמותה'!$C$1:$C$8743,0),IF($B$9="זכר",4,5)),1),0)</f>
        <v>0</v>
      </c>
      <c r="Q1720">
        <f>IF($B$14,_xlfn.IFNA(INDEX('שיפור תמותה'!$A$1:$E$8743,MATCH(F1720&amp;G1720-1,'שיפור תמותה'!$C$1:$C$8743,0),IF($B$9="זכר",4,5)),1),0)</f>
        <v>0</v>
      </c>
      <c r="R1720">
        <f t="shared" si="653"/>
        <v>0</v>
      </c>
      <c r="S1720">
        <f t="shared" si="654"/>
        <v>0</v>
      </c>
      <c r="T1720">
        <f t="shared" si="667"/>
        <v>0</v>
      </c>
      <c r="U1720">
        <f t="shared" si="655"/>
        <v>0</v>
      </c>
      <c r="V1720">
        <f t="shared" si="656"/>
        <v>0</v>
      </c>
      <c r="W1720">
        <f t="shared" si="668"/>
        <v>0</v>
      </c>
      <c r="X1720">
        <f>IF($B$15,_xlfn.IFNA(INDEX(תמותה!$A$1:$E$121,MATCH(U1720,תמותה!$A$1:A$121,0),IF($B$11="זכר",2,4)),1),0)</f>
        <v>0</v>
      </c>
      <c r="Y1720">
        <f>IF($B$15,_xlfn.IFNA(INDEX('שיפור תמותה'!$A$1:$E$8743,MATCH(U1720&amp;V1720,'שיפור תמותה'!$C$1:$C$8743,0),IF($B$11="זכר",4,5)),1),0)</f>
        <v>0</v>
      </c>
      <c r="Z1720">
        <f>IF($B$15,_xlfn.IFNA(INDEX('שיפור תמותה'!$A$1:$E$8743,MATCH(U1720&amp;V1720-1,'שיפור תמותה'!$C$1:$C$8743,0),IF($B$11="זכר",4,5)),1),0)</f>
        <v>0</v>
      </c>
      <c r="AA1720">
        <f t="shared" si="657"/>
        <v>0</v>
      </c>
      <c r="AB1720">
        <f t="shared" si="669"/>
        <v>0</v>
      </c>
      <c r="AC1720">
        <f>IF($B$15,_xlfn.IFNA(INDEX(תמותה!$A$1:$E$121,MATCH(U1720,תמותה!$A$1:A$121,0),IF($B$11="זכר",3,5)),1),0)</f>
        <v>0</v>
      </c>
      <c r="AD1720">
        <f t="shared" si="658"/>
        <v>0</v>
      </c>
      <c r="AE1720">
        <f t="shared" si="659"/>
        <v>0</v>
      </c>
      <c r="AF1720">
        <f t="shared" si="670"/>
        <v>0</v>
      </c>
      <c r="AG1720">
        <f t="shared" si="671"/>
        <v>0</v>
      </c>
      <c r="AH1720">
        <f t="shared" si="672"/>
        <v>0</v>
      </c>
      <c r="AI1720">
        <f t="shared" si="673"/>
        <v>0</v>
      </c>
      <c r="AJ1720">
        <f t="shared" si="674"/>
        <v>0</v>
      </c>
    </row>
    <row r="1721" spans="5:36" x14ac:dyDescent="0.2">
      <c r="E1721">
        <f t="shared" si="660"/>
        <v>0</v>
      </c>
      <c r="F1721">
        <f t="shared" si="650"/>
        <v>0</v>
      </c>
      <c r="G1721">
        <f t="shared" si="651"/>
        <v>0</v>
      </c>
      <c r="H1721">
        <f t="shared" si="652"/>
        <v>0</v>
      </c>
      <c r="I1721">
        <f t="shared" si="661"/>
        <v>0</v>
      </c>
      <c r="J1721">
        <f t="shared" si="662"/>
        <v>0</v>
      </c>
      <c r="K1721">
        <f t="shared" si="663"/>
        <v>0</v>
      </c>
      <c r="L1721">
        <f t="shared" si="664"/>
        <v>0</v>
      </c>
      <c r="M1721">
        <f t="shared" si="665"/>
        <v>0</v>
      </c>
      <c r="N1721">
        <f t="shared" si="666"/>
        <v>0</v>
      </c>
      <c r="O1721">
        <f>IF($B$14,_xlfn.IFNA(INDEX(תמותה!$A$1:$E$121,MATCH(F1721,תמותה!$A$1:A$121,0),IF($B$9="זכר",2,4)),1),0)</f>
        <v>0</v>
      </c>
      <c r="P1721">
        <f>IF($B$14,_xlfn.IFNA(INDEX('שיפור תמותה'!$A$1:$E$8743,MATCH(F1721&amp;G1721,'שיפור תמותה'!$C$1:$C$8743,0),IF($B$9="זכר",4,5)),1),0)</f>
        <v>0</v>
      </c>
      <c r="Q1721">
        <f>IF($B$14,_xlfn.IFNA(INDEX('שיפור תמותה'!$A$1:$E$8743,MATCH(F1721&amp;G1721-1,'שיפור תמותה'!$C$1:$C$8743,0),IF($B$9="זכר",4,5)),1),0)</f>
        <v>0</v>
      </c>
      <c r="R1721">
        <f t="shared" si="653"/>
        <v>0</v>
      </c>
      <c r="S1721">
        <f t="shared" si="654"/>
        <v>0</v>
      </c>
      <c r="T1721">
        <f t="shared" si="667"/>
        <v>0</v>
      </c>
      <c r="U1721">
        <f t="shared" si="655"/>
        <v>0</v>
      </c>
      <c r="V1721">
        <f t="shared" si="656"/>
        <v>0</v>
      </c>
      <c r="W1721">
        <f t="shared" si="668"/>
        <v>0</v>
      </c>
      <c r="X1721">
        <f>IF($B$15,_xlfn.IFNA(INDEX(תמותה!$A$1:$E$121,MATCH(U1721,תמותה!$A$1:A$121,0),IF($B$11="זכר",2,4)),1),0)</f>
        <v>0</v>
      </c>
      <c r="Y1721">
        <f>IF($B$15,_xlfn.IFNA(INDEX('שיפור תמותה'!$A$1:$E$8743,MATCH(U1721&amp;V1721,'שיפור תמותה'!$C$1:$C$8743,0),IF($B$11="זכר",4,5)),1),0)</f>
        <v>0</v>
      </c>
      <c r="Z1721">
        <f>IF($B$15,_xlfn.IFNA(INDEX('שיפור תמותה'!$A$1:$E$8743,MATCH(U1721&amp;V1721-1,'שיפור תמותה'!$C$1:$C$8743,0),IF($B$11="זכר",4,5)),1),0)</f>
        <v>0</v>
      </c>
      <c r="AA1721">
        <f t="shared" si="657"/>
        <v>0</v>
      </c>
      <c r="AB1721">
        <f t="shared" si="669"/>
        <v>0</v>
      </c>
      <c r="AC1721">
        <f>IF($B$15,_xlfn.IFNA(INDEX(תמותה!$A$1:$E$121,MATCH(U1721,תמותה!$A$1:A$121,0),IF($B$11="זכר",3,5)),1),0)</f>
        <v>0</v>
      </c>
      <c r="AD1721">
        <f t="shared" si="658"/>
        <v>0</v>
      </c>
      <c r="AE1721">
        <f t="shared" si="659"/>
        <v>0</v>
      </c>
      <c r="AF1721">
        <f t="shared" si="670"/>
        <v>0</v>
      </c>
      <c r="AG1721">
        <f t="shared" si="671"/>
        <v>0</v>
      </c>
      <c r="AH1721">
        <f t="shared" si="672"/>
        <v>0</v>
      </c>
      <c r="AI1721">
        <f t="shared" si="673"/>
        <v>0</v>
      </c>
      <c r="AJ1721">
        <f t="shared" si="674"/>
        <v>0</v>
      </c>
    </row>
    <row r="1722" spans="5:36" x14ac:dyDescent="0.2">
      <c r="E1722">
        <f t="shared" si="660"/>
        <v>0</v>
      </c>
      <c r="F1722">
        <f t="shared" si="650"/>
        <v>0</v>
      </c>
      <c r="G1722">
        <f t="shared" si="651"/>
        <v>0</v>
      </c>
      <c r="H1722">
        <f t="shared" si="652"/>
        <v>0</v>
      </c>
      <c r="I1722">
        <f t="shared" si="661"/>
        <v>0</v>
      </c>
      <c r="J1722">
        <f t="shared" si="662"/>
        <v>0</v>
      </c>
      <c r="K1722">
        <f t="shared" si="663"/>
        <v>0</v>
      </c>
      <c r="L1722">
        <f t="shared" si="664"/>
        <v>0</v>
      </c>
      <c r="M1722">
        <f t="shared" si="665"/>
        <v>0</v>
      </c>
      <c r="N1722">
        <f t="shared" si="666"/>
        <v>0</v>
      </c>
      <c r="O1722">
        <f>IF($B$14,_xlfn.IFNA(INDEX(תמותה!$A$1:$E$121,MATCH(F1722,תמותה!$A$1:A$121,0),IF($B$9="זכר",2,4)),1),0)</f>
        <v>0</v>
      </c>
      <c r="P1722">
        <f>IF($B$14,_xlfn.IFNA(INDEX('שיפור תמותה'!$A$1:$E$8743,MATCH(F1722&amp;G1722,'שיפור תמותה'!$C$1:$C$8743,0),IF($B$9="זכר",4,5)),1),0)</f>
        <v>0</v>
      </c>
      <c r="Q1722">
        <f>IF($B$14,_xlfn.IFNA(INDEX('שיפור תמותה'!$A$1:$E$8743,MATCH(F1722&amp;G1722-1,'שיפור תמותה'!$C$1:$C$8743,0),IF($B$9="זכר",4,5)),1),0)</f>
        <v>0</v>
      </c>
      <c r="R1722">
        <f t="shared" si="653"/>
        <v>0</v>
      </c>
      <c r="S1722">
        <f t="shared" si="654"/>
        <v>0</v>
      </c>
      <c r="T1722">
        <f t="shared" si="667"/>
        <v>0</v>
      </c>
      <c r="U1722">
        <f t="shared" si="655"/>
        <v>0</v>
      </c>
      <c r="V1722">
        <f t="shared" si="656"/>
        <v>0</v>
      </c>
      <c r="W1722">
        <f t="shared" si="668"/>
        <v>0</v>
      </c>
      <c r="X1722">
        <f>IF($B$15,_xlfn.IFNA(INDEX(תמותה!$A$1:$E$121,MATCH(U1722,תמותה!$A$1:A$121,0),IF($B$11="זכר",2,4)),1),0)</f>
        <v>0</v>
      </c>
      <c r="Y1722">
        <f>IF($B$15,_xlfn.IFNA(INDEX('שיפור תמותה'!$A$1:$E$8743,MATCH(U1722&amp;V1722,'שיפור תמותה'!$C$1:$C$8743,0),IF($B$11="זכר",4,5)),1),0)</f>
        <v>0</v>
      </c>
      <c r="Z1722">
        <f>IF($B$15,_xlfn.IFNA(INDEX('שיפור תמותה'!$A$1:$E$8743,MATCH(U1722&amp;V1722-1,'שיפור תמותה'!$C$1:$C$8743,0),IF($B$11="זכר",4,5)),1),0)</f>
        <v>0</v>
      </c>
      <c r="AA1722">
        <f t="shared" si="657"/>
        <v>0</v>
      </c>
      <c r="AB1722">
        <f t="shared" si="669"/>
        <v>0</v>
      </c>
      <c r="AC1722">
        <f>IF($B$15,_xlfn.IFNA(INDEX(תמותה!$A$1:$E$121,MATCH(U1722,תמותה!$A$1:A$121,0),IF($B$11="זכר",3,5)),1),0)</f>
        <v>0</v>
      </c>
      <c r="AD1722">
        <f t="shared" si="658"/>
        <v>0</v>
      </c>
      <c r="AE1722">
        <f t="shared" si="659"/>
        <v>0</v>
      </c>
      <c r="AF1722">
        <f t="shared" si="670"/>
        <v>0</v>
      </c>
      <c r="AG1722">
        <f t="shared" si="671"/>
        <v>0</v>
      </c>
      <c r="AH1722">
        <f t="shared" si="672"/>
        <v>0</v>
      </c>
      <c r="AI1722">
        <f t="shared" si="673"/>
        <v>0</v>
      </c>
      <c r="AJ1722">
        <f t="shared" si="674"/>
        <v>0</v>
      </c>
    </row>
    <row r="1723" spans="5:36" x14ac:dyDescent="0.2">
      <c r="E1723">
        <f t="shared" si="660"/>
        <v>0</v>
      </c>
      <c r="F1723">
        <f t="shared" si="650"/>
        <v>0</v>
      </c>
      <c r="G1723">
        <f t="shared" si="651"/>
        <v>0</v>
      </c>
      <c r="H1723">
        <f t="shared" si="652"/>
        <v>0</v>
      </c>
      <c r="I1723">
        <f t="shared" si="661"/>
        <v>0</v>
      </c>
      <c r="J1723">
        <f t="shared" si="662"/>
        <v>0</v>
      </c>
      <c r="K1723">
        <f t="shared" si="663"/>
        <v>0</v>
      </c>
      <c r="L1723">
        <f t="shared" si="664"/>
        <v>0</v>
      </c>
      <c r="M1723">
        <f t="shared" si="665"/>
        <v>0</v>
      </c>
      <c r="N1723">
        <f t="shared" si="666"/>
        <v>0</v>
      </c>
      <c r="O1723">
        <f>IF($B$14,_xlfn.IFNA(INDEX(תמותה!$A$1:$E$121,MATCH(F1723,תמותה!$A$1:A$121,0),IF($B$9="זכר",2,4)),1),0)</f>
        <v>0</v>
      </c>
      <c r="P1723">
        <f>IF($B$14,_xlfn.IFNA(INDEX('שיפור תמותה'!$A$1:$E$8743,MATCH(F1723&amp;G1723,'שיפור תמותה'!$C$1:$C$8743,0),IF($B$9="זכר",4,5)),1),0)</f>
        <v>0</v>
      </c>
      <c r="Q1723">
        <f>IF($B$14,_xlfn.IFNA(INDEX('שיפור תמותה'!$A$1:$E$8743,MATCH(F1723&amp;G1723-1,'שיפור תמותה'!$C$1:$C$8743,0),IF($B$9="זכר",4,5)),1),0)</f>
        <v>0</v>
      </c>
      <c r="R1723">
        <f t="shared" si="653"/>
        <v>0</v>
      </c>
      <c r="S1723">
        <f t="shared" si="654"/>
        <v>0</v>
      </c>
      <c r="T1723">
        <f t="shared" si="667"/>
        <v>0</v>
      </c>
      <c r="U1723">
        <f t="shared" si="655"/>
        <v>0</v>
      </c>
      <c r="V1723">
        <f t="shared" si="656"/>
        <v>0</v>
      </c>
      <c r="W1723">
        <f t="shared" si="668"/>
        <v>0</v>
      </c>
      <c r="X1723">
        <f>IF($B$15,_xlfn.IFNA(INDEX(תמותה!$A$1:$E$121,MATCH(U1723,תמותה!$A$1:A$121,0),IF($B$11="זכר",2,4)),1),0)</f>
        <v>0</v>
      </c>
      <c r="Y1723">
        <f>IF($B$15,_xlfn.IFNA(INDEX('שיפור תמותה'!$A$1:$E$8743,MATCH(U1723&amp;V1723,'שיפור תמותה'!$C$1:$C$8743,0),IF($B$11="זכר",4,5)),1),0)</f>
        <v>0</v>
      </c>
      <c r="Z1723">
        <f>IF($B$15,_xlfn.IFNA(INDEX('שיפור תמותה'!$A$1:$E$8743,MATCH(U1723&amp;V1723-1,'שיפור תמותה'!$C$1:$C$8743,0),IF($B$11="זכר",4,5)),1),0)</f>
        <v>0</v>
      </c>
      <c r="AA1723">
        <f t="shared" si="657"/>
        <v>0</v>
      </c>
      <c r="AB1723">
        <f t="shared" si="669"/>
        <v>0</v>
      </c>
      <c r="AC1723">
        <f>IF($B$15,_xlfn.IFNA(INDEX(תמותה!$A$1:$E$121,MATCH(U1723,תמותה!$A$1:A$121,0),IF($B$11="זכר",3,5)),1),0)</f>
        <v>0</v>
      </c>
      <c r="AD1723">
        <f t="shared" si="658"/>
        <v>0</v>
      </c>
      <c r="AE1723">
        <f t="shared" si="659"/>
        <v>0</v>
      </c>
      <c r="AF1723">
        <f t="shared" si="670"/>
        <v>0</v>
      </c>
      <c r="AG1723">
        <f t="shared" si="671"/>
        <v>0</v>
      </c>
      <c r="AH1723">
        <f t="shared" si="672"/>
        <v>0</v>
      </c>
      <c r="AI1723">
        <f t="shared" si="673"/>
        <v>0</v>
      </c>
      <c r="AJ1723">
        <f t="shared" si="674"/>
        <v>0</v>
      </c>
    </row>
    <row r="1724" spans="5:36" x14ac:dyDescent="0.2">
      <c r="E1724">
        <f t="shared" si="660"/>
        <v>0</v>
      </c>
      <c r="F1724">
        <f t="shared" si="650"/>
        <v>0</v>
      </c>
      <c r="G1724">
        <f t="shared" si="651"/>
        <v>0</v>
      </c>
      <c r="H1724">
        <f t="shared" si="652"/>
        <v>0</v>
      </c>
      <c r="I1724">
        <f t="shared" si="661"/>
        <v>0</v>
      </c>
      <c r="J1724">
        <f t="shared" si="662"/>
        <v>0</v>
      </c>
      <c r="K1724">
        <f t="shared" si="663"/>
        <v>0</v>
      </c>
      <c r="L1724">
        <f t="shared" si="664"/>
        <v>0</v>
      </c>
      <c r="M1724">
        <f t="shared" si="665"/>
        <v>0</v>
      </c>
      <c r="N1724">
        <f t="shared" si="666"/>
        <v>0</v>
      </c>
      <c r="O1724">
        <f>IF($B$14,_xlfn.IFNA(INDEX(תמותה!$A$1:$E$121,MATCH(F1724,תמותה!$A$1:A$121,0),IF($B$9="זכר",2,4)),1),0)</f>
        <v>0</v>
      </c>
      <c r="P1724">
        <f>IF($B$14,_xlfn.IFNA(INDEX('שיפור תמותה'!$A$1:$E$8743,MATCH(F1724&amp;G1724,'שיפור תמותה'!$C$1:$C$8743,0),IF($B$9="זכר",4,5)),1),0)</f>
        <v>0</v>
      </c>
      <c r="Q1724">
        <f>IF($B$14,_xlfn.IFNA(INDEX('שיפור תמותה'!$A$1:$E$8743,MATCH(F1724&amp;G1724-1,'שיפור תמותה'!$C$1:$C$8743,0),IF($B$9="זכר",4,5)),1),0)</f>
        <v>0</v>
      </c>
      <c r="R1724">
        <f t="shared" si="653"/>
        <v>0</v>
      </c>
      <c r="S1724">
        <f t="shared" si="654"/>
        <v>0</v>
      </c>
      <c r="T1724">
        <f t="shared" si="667"/>
        <v>0</v>
      </c>
      <c r="U1724">
        <f t="shared" si="655"/>
        <v>0</v>
      </c>
      <c r="V1724">
        <f t="shared" si="656"/>
        <v>0</v>
      </c>
      <c r="W1724">
        <f t="shared" si="668"/>
        <v>0</v>
      </c>
      <c r="X1724">
        <f>IF($B$15,_xlfn.IFNA(INDEX(תמותה!$A$1:$E$121,MATCH(U1724,תמותה!$A$1:A$121,0),IF($B$11="זכר",2,4)),1),0)</f>
        <v>0</v>
      </c>
      <c r="Y1724">
        <f>IF($B$15,_xlfn.IFNA(INDEX('שיפור תמותה'!$A$1:$E$8743,MATCH(U1724&amp;V1724,'שיפור תמותה'!$C$1:$C$8743,0),IF($B$11="זכר",4,5)),1),0)</f>
        <v>0</v>
      </c>
      <c r="Z1724">
        <f>IF($B$15,_xlfn.IFNA(INDEX('שיפור תמותה'!$A$1:$E$8743,MATCH(U1724&amp;V1724-1,'שיפור תמותה'!$C$1:$C$8743,0),IF($B$11="זכר",4,5)),1),0)</f>
        <v>0</v>
      </c>
      <c r="AA1724">
        <f t="shared" si="657"/>
        <v>0</v>
      </c>
      <c r="AB1724">
        <f t="shared" si="669"/>
        <v>0</v>
      </c>
      <c r="AC1724">
        <f>IF($B$15,_xlfn.IFNA(INDEX(תמותה!$A$1:$E$121,MATCH(U1724,תמותה!$A$1:A$121,0),IF($B$11="זכר",3,5)),1),0)</f>
        <v>0</v>
      </c>
      <c r="AD1724">
        <f t="shared" si="658"/>
        <v>0</v>
      </c>
      <c r="AE1724">
        <f t="shared" si="659"/>
        <v>0</v>
      </c>
      <c r="AF1724">
        <f t="shared" si="670"/>
        <v>0</v>
      </c>
      <c r="AG1724">
        <f t="shared" si="671"/>
        <v>0</v>
      </c>
      <c r="AH1724">
        <f t="shared" si="672"/>
        <v>0</v>
      </c>
      <c r="AI1724">
        <f t="shared" si="673"/>
        <v>0</v>
      </c>
      <c r="AJ1724">
        <f t="shared" si="674"/>
        <v>0</v>
      </c>
    </row>
    <row r="1725" spans="5:36" x14ac:dyDescent="0.2">
      <c r="E1725">
        <f t="shared" si="660"/>
        <v>0</v>
      </c>
      <c r="F1725">
        <f t="shared" si="650"/>
        <v>0</v>
      </c>
      <c r="G1725">
        <f t="shared" si="651"/>
        <v>0</v>
      </c>
      <c r="H1725">
        <f t="shared" si="652"/>
        <v>0</v>
      </c>
      <c r="I1725">
        <f t="shared" si="661"/>
        <v>0</v>
      </c>
      <c r="J1725">
        <f t="shared" si="662"/>
        <v>0</v>
      </c>
      <c r="K1725">
        <f t="shared" si="663"/>
        <v>0</v>
      </c>
      <c r="L1725">
        <f t="shared" si="664"/>
        <v>0</v>
      </c>
      <c r="M1725">
        <f t="shared" si="665"/>
        <v>0</v>
      </c>
      <c r="N1725">
        <f t="shared" si="666"/>
        <v>0</v>
      </c>
      <c r="O1725">
        <f>IF($B$14,_xlfn.IFNA(INDEX(תמותה!$A$1:$E$121,MATCH(F1725,תמותה!$A$1:A$121,0),IF($B$9="זכר",2,4)),1),0)</f>
        <v>0</v>
      </c>
      <c r="P1725">
        <f>IF($B$14,_xlfn.IFNA(INDEX('שיפור תמותה'!$A$1:$E$8743,MATCH(F1725&amp;G1725,'שיפור תמותה'!$C$1:$C$8743,0),IF($B$9="זכר",4,5)),1),0)</f>
        <v>0</v>
      </c>
      <c r="Q1725">
        <f>IF($B$14,_xlfn.IFNA(INDEX('שיפור תמותה'!$A$1:$E$8743,MATCH(F1725&amp;G1725-1,'שיפור תמותה'!$C$1:$C$8743,0),IF($B$9="זכר",4,5)),1),0)</f>
        <v>0</v>
      </c>
      <c r="R1725">
        <f t="shared" si="653"/>
        <v>0</v>
      </c>
      <c r="S1725">
        <f t="shared" si="654"/>
        <v>0</v>
      </c>
      <c r="T1725">
        <f t="shared" si="667"/>
        <v>0</v>
      </c>
      <c r="U1725">
        <f t="shared" si="655"/>
        <v>0</v>
      </c>
      <c r="V1725">
        <f t="shared" si="656"/>
        <v>0</v>
      </c>
      <c r="W1725">
        <f t="shared" si="668"/>
        <v>0</v>
      </c>
      <c r="X1725">
        <f>IF($B$15,_xlfn.IFNA(INDEX(תמותה!$A$1:$E$121,MATCH(U1725,תמותה!$A$1:A$121,0),IF($B$11="זכר",2,4)),1),0)</f>
        <v>0</v>
      </c>
      <c r="Y1725">
        <f>IF($B$15,_xlfn.IFNA(INDEX('שיפור תמותה'!$A$1:$E$8743,MATCH(U1725&amp;V1725,'שיפור תמותה'!$C$1:$C$8743,0),IF($B$11="זכר",4,5)),1),0)</f>
        <v>0</v>
      </c>
      <c r="Z1725">
        <f>IF($B$15,_xlfn.IFNA(INDEX('שיפור תמותה'!$A$1:$E$8743,MATCH(U1725&amp;V1725-1,'שיפור תמותה'!$C$1:$C$8743,0),IF($B$11="זכר",4,5)),1),0)</f>
        <v>0</v>
      </c>
      <c r="AA1725">
        <f t="shared" si="657"/>
        <v>0</v>
      </c>
      <c r="AB1725">
        <f t="shared" si="669"/>
        <v>0</v>
      </c>
      <c r="AC1725">
        <f>IF($B$15,_xlfn.IFNA(INDEX(תמותה!$A$1:$E$121,MATCH(U1725,תמותה!$A$1:A$121,0),IF($B$11="זכר",3,5)),1),0)</f>
        <v>0</v>
      </c>
      <c r="AD1725">
        <f t="shared" si="658"/>
        <v>0</v>
      </c>
      <c r="AE1725">
        <f t="shared" si="659"/>
        <v>0</v>
      </c>
      <c r="AF1725">
        <f t="shared" si="670"/>
        <v>0</v>
      </c>
      <c r="AG1725">
        <f t="shared" si="671"/>
        <v>0</v>
      </c>
      <c r="AH1725">
        <f t="shared" si="672"/>
        <v>0</v>
      </c>
      <c r="AI1725">
        <f t="shared" si="673"/>
        <v>0</v>
      </c>
      <c r="AJ1725">
        <f t="shared" si="674"/>
        <v>0</v>
      </c>
    </row>
    <row r="1726" spans="5:36" x14ac:dyDescent="0.2">
      <c r="E1726">
        <f t="shared" si="660"/>
        <v>0</v>
      </c>
      <c r="F1726">
        <f t="shared" si="650"/>
        <v>0</v>
      </c>
      <c r="G1726">
        <f t="shared" si="651"/>
        <v>0</v>
      </c>
      <c r="H1726">
        <f t="shared" si="652"/>
        <v>0</v>
      </c>
      <c r="I1726">
        <f t="shared" si="661"/>
        <v>0</v>
      </c>
      <c r="J1726">
        <f t="shared" si="662"/>
        <v>0</v>
      </c>
      <c r="K1726">
        <f t="shared" si="663"/>
        <v>0</v>
      </c>
      <c r="L1726">
        <f t="shared" si="664"/>
        <v>0</v>
      </c>
      <c r="M1726">
        <f t="shared" si="665"/>
        <v>0</v>
      </c>
      <c r="N1726">
        <f t="shared" si="666"/>
        <v>0</v>
      </c>
      <c r="O1726">
        <f>IF($B$14,_xlfn.IFNA(INDEX(תמותה!$A$1:$E$121,MATCH(F1726,תמותה!$A$1:A$121,0),IF($B$9="זכר",2,4)),1),0)</f>
        <v>0</v>
      </c>
      <c r="P1726">
        <f>IF($B$14,_xlfn.IFNA(INDEX('שיפור תמותה'!$A$1:$E$8743,MATCH(F1726&amp;G1726,'שיפור תמותה'!$C$1:$C$8743,0),IF($B$9="זכר",4,5)),1),0)</f>
        <v>0</v>
      </c>
      <c r="Q1726">
        <f>IF($B$14,_xlfn.IFNA(INDEX('שיפור תמותה'!$A$1:$E$8743,MATCH(F1726&amp;G1726-1,'שיפור תמותה'!$C$1:$C$8743,0),IF($B$9="זכר",4,5)),1),0)</f>
        <v>0</v>
      </c>
      <c r="R1726">
        <f t="shared" si="653"/>
        <v>0</v>
      </c>
      <c r="S1726">
        <f t="shared" si="654"/>
        <v>0</v>
      </c>
      <c r="T1726">
        <f t="shared" si="667"/>
        <v>0</v>
      </c>
      <c r="U1726">
        <f t="shared" si="655"/>
        <v>0</v>
      </c>
      <c r="V1726">
        <f t="shared" si="656"/>
        <v>0</v>
      </c>
      <c r="W1726">
        <f t="shared" si="668"/>
        <v>0</v>
      </c>
      <c r="X1726">
        <f>IF($B$15,_xlfn.IFNA(INDEX(תמותה!$A$1:$E$121,MATCH(U1726,תמותה!$A$1:A$121,0),IF($B$11="זכר",2,4)),1),0)</f>
        <v>0</v>
      </c>
      <c r="Y1726">
        <f>IF($B$15,_xlfn.IFNA(INDEX('שיפור תמותה'!$A$1:$E$8743,MATCH(U1726&amp;V1726,'שיפור תמותה'!$C$1:$C$8743,0),IF($B$11="זכר",4,5)),1),0)</f>
        <v>0</v>
      </c>
      <c r="Z1726">
        <f>IF($B$15,_xlfn.IFNA(INDEX('שיפור תמותה'!$A$1:$E$8743,MATCH(U1726&amp;V1726-1,'שיפור תמותה'!$C$1:$C$8743,0),IF($B$11="זכר",4,5)),1),0)</f>
        <v>0</v>
      </c>
      <c r="AA1726">
        <f t="shared" si="657"/>
        <v>0</v>
      </c>
      <c r="AB1726">
        <f t="shared" si="669"/>
        <v>0</v>
      </c>
      <c r="AC1726">
        <f>IF($B$15,_xlfn.IFNA(INDEX(תמותה!$A$1:$E$121,MATCH(U1726,תמותה!$A$1:A$121,0),IF($B$11="זכר",3,5)),1),0)</f>
        <v>0</v>
      </c>
      <c r="AD1726">
        <f t="shared" si="658"/>
        <v>0</v>
      </c>
      <c r="AE1726">
        <f t="shared" si="659"/>
        <v>0</v>
      </c>
      <c r="AF1726">
        <f t="shared" si="670"/>
        <v>0</v>
      </c>
      <c r="AG1726">
        <f t="shared" si="671"/>
        <v>0</v>
      </c>
      <c r="AH1726">
        <f t="shared" si="672"/>
        <v>0</v>
      </c>
      <c r="AI1726">
        <f t="shared" si="673"/>
        <v>0</v>
      </c>
      <c r="AJ1726">
        <f t="shared" si="674"/>
        <v>0</v>
      </c>
    </row>
    <row r="1727" spans="5:36" x14ac:dyDescent="0.2">
      <c r="E1727">
        <f t="shared" si="660"/>
        <v>0</v>
      </c>
      <c r="F1727">
        <f t="shared" si="650"/>
        <v>0</v>
      </c>
      <c r="G1727">
        <f t="shared" si="651"/>
        <v>0</v>
      </c>
      <c r="H1727">
        <f t="shared" si="652"/>
        <v>0</v>
      </c>
      <c r="I1727">
        <f t="shared" si="661"/>
        <v>0</v>
      </c>
      <c r="J1727">
        <f t="shared" si="662"/>
        <v>0</v>
      </c>
      <c r="K1727">
        <f t="shared" si="663"/>
        <v>0</v>
      </c>
      <c r="L1727">
        <f t="shared" si="664"/>
        <v>0</v>
      </c>
      <c r="M1727">
        <f t="shared" si="665"/>
        <v>0</v>
      </c>
      <c r="N1727">
        <f t="shared" si="666"/>
        <v>0</v>
      </c>
      <c r="O1727">
        <f>IF($B$14,_xlfn.IFNA(INDEX(תמותה!$A$1:$E$121,MATCH(F1727,תמותה!$A$1:A$121,0),IF($B$9="זכר",2,4)),1),0)</f>
        <v>0</v>
      </c>
      <c r="P1727">
        <f>IF($B$14,_xlfn.IFNA(INDEX('שיפור תמותה'!$A$1:$E$8743,MATCH(F1727&amp;G1727,'שיפור תמותה'!$C$1:$C$8743,0),IF($B$9="זכר",4,5)),1),0)</f>
        <v>0</v>
      </c>
      <c r="Q1727">
        <f>IF($B$14,_xlfn.IFNA(INDEX('שיפור תמותה'!$A$1:$E$8743,MATCH(F1727&amp;G1727-1,'שיפור תמותה'!$C$1:$C$8743,0),IF($B$9="זכר",4,5)),1),0)</f>
        <v>0</v>
      </c>
      <c r="R1727">
        <f t="shared" si="653"/>
        <v>0</v>
      </c>
      <c r="S1727">
        <f t="shared" si="654"/>
        <v>0</v>
      </c>
      <c r="T1727">
        <f t="shared" si="667"/>
        <v>0</v>
      </c>
      <c r="U1727">
        <f t="shared" si="655"/>
        <v>0</v>
      </c>
      <c r="V1727">
        <f t="shared" si="656"/>
        <v>0</v>
      </c>
      <c r="W1727">
        <f t="shared" si="668"/>
        <v>0</v>
      </c>
      <c r="X1727">
        <f>IF($B$15,_xlfn.IFNA(INDEX(תמותה!$A$1:$E$121,MATCH(U1727,תמותה!$A$1:A$121,0),IF($B$11="זכר",2,4)),1),0)</f>
        <v>0</v>
      </c>
      <c r="Y1727">
        <f>IF($B$15,_xlfn.IFNA(INDEX('שיפור תמותה'!$A$1:$E$8743,MATCH(U1727&amp;V1727,'שיפור תמותה'!$C$1:$C$8743,0),IF($B$11="זכר",4,5)),1),0)</f>
        <v>0</v>
      </c>
      <c r="Z1727">
        <f>IF($B$15,_xlfn.IFNA(INDEX('שיפור תמותה'!$A$1:$E$8743,MATCH(U1727&amp;V1727-1,'שיפור תמותה'!$C$1:$C$8743,0),IF($B$11="זכר",4,5)),1),0)</f>
        <v>0</v>
      </c>
      <c r="AA1727">
        <f t="shared" si="657"/>
        <v>0</v>
      </c>
      <c r="AB1727">
        <f t="shared" si="669"/>
        <v>0</v>
      </c>
      <c r="AC1727">
        <f>IF($B$15,_xlfn.IFNA(INDEX(תמותה!$A$1:$E$121,MATCH(U1727,תמותה!$A$1:A$121,0),IF($B$11="זכר",3,5)),1),0)</f>
        <v>0</v>
      </c>
      <c r="AD1727">
        <f t="shared" si="658"/>
        <v>0</v>
      </c>
      <c r="AE1727">
        <f t="shared" si="659"/>
        <v>0</v>
      </c>
      <c r="AF1727">
        <f t="shared" si="670"/>
        <v>0</v>
      </c>
      <c r="AG1727">
        <f t="shared" si="671"/>
        <v>0</v>
      </c>
      <c r="AH1727">
        <f t="shared" si="672"/>
        <v>0</v>
      </c>
      <c r="AI1727">
        <f t="shared" si="673"/>
        <v>0</v>
      </c>
      <c r="AJ1727">
        <f t="shared" si="674"/>
        <v>0</v>
      </c>
    </row>
    <row r="1728" spans="5:36" x14ac:dyDescent="0.2">
      <c r="E1728">
        <f t="shared" si="660"/>
        <v>0</v>
      </c>
      <c r="F1728">
        <f t="shared" si="650"/>
        <v>0</v>
      </c>
      <c r="G1728">
        <f t="shared" si="651"/>
        <v>0</v>
      </c>
      <c r="H1728">
        <f t="shared" si="652"/>
        <v>0</v>
      </c>
      <c r="I1728">
        <f t="shared" si="661"/>
        <v>0</v>
      </c>
      <c r="J1728">
        <f t="shared" si="662"/>
        <v>0</v>
      </c>
      <c r="K1728">
        <f t="shared" si="663"/>
        <v>0</v>
      </c>
      <c r="L1728">
        <f t="shared" si="664"/>
        <v>0</v>
      </c>
      <c r="M1728">
        <f t="shared" si="665"/>
        <v>0</v>
      </c>
      <c r="N1728">
        <f t="shared" si="666"/>
        <v>0</v>
      </c>
      <c r="O1728">
        <f>IF($B$14,_xlfn.IFNA(INDEX(תמותה!$A$1:$E$121,MATCH(F1728,תמותה!$A$1:A$121,0),IF($B$9="זכר",2,4)),1),0)</f>
        <v>0</v>
      </c>
      <c r="P1728">
        <f>IF($B$14,_xlfn.IFNA(INDEX('שיפור תמותה'!$A$1:$E$8743,MATCH(F1728&amp;G1728,'שיפור תמותה'!$C$1:$C$8743,0),IF($B$9="זכר",4,5)),1),0)</f>
        <v>0</v>
      </c>
      <c r="Q1728">
        <f>IF($B$14,_xlfn.IFNA(INDEX('שיפור תמותה'!$A$1:$E$8743,MATCH(F1728&amp;G1728-1,'שיפור תמותה'!$C$1:$C$8743,0),IF($B$9="זכר",4,5)),1),0)</f>
        <v>0</v>
      </c>
      <c r="R1728">
        <f t="shared" si="653"/>
        <v>0</v>
      </c>
      <c r="S1728">
        <f t="shared" si="654"/>
        <v>0</v>
      </c>
      <c r="T1728">
        <f t="shared" si="667"/>
        <v>0</v>
      </c>
      <c r="U1728">
        <f t="shared" si="655"/>
        <v>0</v>
      </c>
      <c r="V1728">
        <f t="shared" si="656"/>
        <v>0</v>
      </c>
      <c r="W1728">
        <f t="shared" si="668"/>
        <v>0</v>
      </c>
      <c r="X1728">
        <f>IF($B$15,_xlfn.IFNA(INDEX(תמותה!$A$1:$E$121,MATCH(U1728,תמותה!$A$1:A$121,0),IF($B$11="זכר",2,4)),1),0)</f>
        <v>0</v>
      </c>
      <c r="Y1728">
        <f>IF($B$15,_xlfn.IFNA(INDEX('שיפור תמותה'!$A$1:$E$8743,MATCH(U1728&amp;V1728,'שיפור תמותה'!$C$1:$C$8743,0),IF($B$11="זכר",4,5)),1),0)</f>
        <v>0</v>
      </c>
      <c r="Z1728">
        <f>IF($B$15,_xlfn.IFNA(INDEX('שיפור תמותה'!$A$1:$E$8743,MATCH(U1728&amp;V1728-1,'שיפור תמותה'!$C$1:$C$8743,0),IF($B$11="זכר",4,5)),1),0)</f>
        <v>0</v>
      </c>
      <c r="AA1728">
        <f t="shared" si="657"/>
        <v>0</v>
      </c>
      <c r="AB1728">
        <f t="shared" si="669"/>
        <v>0</v>
      </c>
      <c r="AC1728">
        <f>IF($B$15,_xlfn.IFNA(INDEX(תמותה!$A$1:$E$121,MATCH(U1728,תמותה!$A$1:A$121,0),IF($B$11="זכר",3,5)),1),0)</f>
        <v>0</v>
      </c>
      <c r="AD1728">
        <f t="shared" si="658"/>
        <v>0</v>
      </c>
      <c r="AE1728">
        <f t="shared" si="659"/>
        <v>0</v>
      </c>
      <c r="AF1728">
        <f t="shared" si="670"/>
        <v>0</v>
      </c>
      <c r="AG1728">
        <f t="shared" si="671"/>
        <v>0</v>
      </c>
      <c r="AH1728">
        <f t="shared" si="672"/>
        <v>0</v>
      </c>
      <c r="AI1728">
        <f t="shared" si="673"/>
        <v>0</v>
      </c>
      <c r="AJ1728">
        <f t="shared" si="674"/>
        <v>0</v>
      </c>
    </row>
    <row r="1729" spans="5:36" x14ac:dyDescent="0.2">
      <c r="E1729">
        <f t="shared" si="660"/>
        <v>0</v>
      </c>
      <c r="F1729">
        <f t="shared" si="650"/>
        <v>0</v>
      </c>
      <c r="G1729">
        <f t="shared" si="651"/>
        <v>0</v>
      </c>
      <c r="H1729">
        <f t="shared" si="652"/>
        <v>0</v>
      </c>
      <c r="I1729">
        <f t="shared" si="661"/>
        <v>0</v>
      </c>
      <c r="J1729">
        <f t="shared" si="662"/>
        <v>0</v>
      </c>
      <c r="K1729">
        <f t="shared" si="663"/>
        <v>0</v>
      </c>
      <c r="L1729">
        <f t="shared" si="664"/>
        <v>0</v>
      </c>
      <c r="M1729">
        <f t="shared" si="665"/>
        <v>0</v>
      </c>
      <c r="N1729">
        <f t="shared" si="666"/>
        <v>0</v>
      </c>
      <c r="O1729">
        <f>IF($B$14,_xlfn.IFNA(INDEX(תמותה!$A$1:$E$121,MATCH(F1729,תמותה!$A$1:A$121,0),IF($B$9="זכר",2,4)),1),0)</f>
        <v>0</v>
      </c>
      <c r="P1729">
        <f>IF($B$14,_xlfn.IFNA(INDEX('שיפור תמותה'!$A$1:$E$8743,MATCH(F1729&amp;G1729,'שיפור תמותה'!$C$1:$C$8743,0),IF($B$9="זכר",4,5)),1),0)</f>
        <v>0</v>
      </c>
      <c r="Q1729">
        <f>IF($B$14,_xlfn.IFNA(INDEX('שיפור תמותה'!$A$1:$E$8743,MATCH(F1729&amp;G1729-1,'שיפור תמותה'!$C$1:$C$8743,0),IF($B$9="זכר",4,5)),1),0)</f>
        <v>0</v>
      </c>
      <c r="R1729">
        <f t="shared" si="653"/>
        <v>0</v>
      </c>
      <c r="S1729">
        <f t="shared" si="654"/>
        <v>0</v>
      </c>
      <c r="T1729">
        <f t="shared" si="667"/>
        <v>0</v>
      </c>
      <c r="U1729">
        <f t="shared" si="655"/>
        <v>0</v>
      </c>
      <c r="V1729">
        <f t="shared" si="656"/>
        <v>0</v>
      </c>
      <c r="W1729">
        <f t="shared" si="668"/>
        <v>0</v>
      </c>
      <c r="X1729">
        <f>IF($B$15,_xlfn.IFNA(INDEX(תמותה!$A$1:$E$121,MATCH(U1729,תמותה!$A$1:A$121,0),IF($B$11="זכר",2,4)),1),0)</f>
        <v>0</v>
      </c>
      <c r="Y1729">
        <f>IF($B$15,_xlfn.IFNA(INDEX('שיפור תמותה'!$A$1:$E$8743,MATCH(U1729&amp;V1729,'שיפור תמותה'!$C$1:$C$8743,0),IF($B$11="זכר",4,5)),1),0)</f>
        <v>0</v>
      </c>
      <c r="Z1729">
        <f>IF($B$15,_xlfn.IFNA(INDEX('שיפור תמותה'!$A$1:$E$8743,MATCH(U1729&amp;V1729-1,'שיפור תמותה'!$C$1:$C$8743,0),IF($B$11="זכר",4,5)),1),0)</f>
        <v>0</v>
      </c>
      <c r="AA1729">
        <f t="shared" si="657"/>
        <v>0</v>
      </c>
      <c r="AB1729">
        <f t="shared" si="669"/>
        <v>0</v>
      </c>
      <c r="AC1729">
        <f>IF($B$15,_xlfn.IFNA(INDEX(תמותה!$A$1:$E$121,MATCH(U1729,תמותה!$A$1:A$121,0),IF($B$11="זכר",3,5)),1),0)</f>
        <v>0</v>
      </c>
      <c r="AD1729">
        <f t="shared" si="658"/>
        <v>0</v>
      </c>
      <c r="AE1729">
        <f t="shared" si="659"/>
        <v>0</v>
      </c>
      <c r="AF1729">
        <f t="shared" si="670"/>
        <v>0</v>
      </c>
      <c r="AG1729">
        <f t="shared" si="671"/>
        <v>0</v>
      </c>
      <c r="AH1729">
        <f t="shared" si="672"/>
        <v>0</v>
      </c>
      <c r="AI1729">
        <f t="shared" si="673"/>
        <v>0</v>
      </c>
      <c r="AJ1729">
        <f t="shared" si="674"/>
        <v>0</v>
      </c>
    </row>
    <row r="1730" spans="5:36" x14ac:dyDescent="0.2">
      <c r="E1730">
        <f t="shared" si="660"/>
        <v>0</v>
      </c>
      <c r="F1730">
        <f t="shared" si="650"/>
        <v>0</v>
      </c>
      <c r="G1730">
        <f t="shared" si="651"/>
        <v>0</v>
      </c>
      <c r="H1730">
        <f t="shared" si="652"/>
        <v>0</v>
      </c>
      <c r="I1730">
        <f t="shared" si="661"/>
        <v>0</v>
      </c>
      <c r="J1730">
        <f t="shared" si="662"/>
        <v>0</v>
      </c>
      <c r="K1730">
        <f t="shared" si="663"/>
        <v>0</v>
      </c>
      <c r="L1730">
        <f t="shared" si="664"/>
        <v>0</v>
      </c>
      <c r="M1730">
        <f t="shared" si="665"/>
        <v>0</v>
      </c>
      <c r="N1730">
        <f t="shared" si="666"/>
        <v>0</v>
      </c>
      <c r="O1730">
        <f>IF($B$14,_xlfn.IFNA(INDEX(תמותה!$A$1:$E$121,MATCH(F1730,תמותה!$A$1:A$121,0),IF($B$9="זכר",2,4)),1),0)</f>
        <v>0</v>
      </c>
      <c r="P1730">
        <f>IF($B$14,_xlfn.IFNA(INDEX('שיפור תמותה'!$A$1:$E$8743,MATCH(F1730&amp;G1730,'שיפור תמותה'!$C$1:$C$8743,0),IF($B$9="זכר",4,5)),1),0)</f>
        <v>0</v>
      </c>
      <c r="Q1730">
        <f>IF($B$14,_xlfn.IFNA(INDEX('שיפור תמותה'!$A$1:$E$8743,MATCH(F1730&amp;G1730-1,'שיפור תמותה'!$C$1:$C$8743,0),IF($B$9="זכר",4,5)),1),0)</f>
        <v>0</v>
      </c>
      <c r="R1730">
        <f t="shared" si="653"/>
        <v>0</v>
      </c>
      <c r="S1730">
        <f t="shared" si="654"/>
        <v>0</v>
      </c>
      <c r="T1730">
        <f t="shared" si="667"/>
        <v>0</v>
      </c>
      <c r="U1730">
        <f t="shared" si="655"/>
        <v>0</v>
      </c>
      <c r="V1730">
        <f t="shared" si="656"/>
        <v>0</v>
      </c>
      <c r="W1730">
        <f t="shared" si="668"/>
        <v>0</v>
      </c>
      <c r="X1730">
        <f>IF($B$15,_xlfn.IFNA(INDEX(תמותה!$A$1:$E$121,MATCH(U1730,תמותה!$A$1:A$121,0),IF($B$11="זכר",2,4)),1),0)</f>
        <v>0</v>
      </c>
      <c r="Y1730">
        <f>IF($B$15,_xlfn.IFNA(INDEX('שיפור תמותה'!$A$1:$E$8743,MATCH(U1730&amp;V1730,'שיפור תמותה'!$C$1:$C$8743,0),IF($B$11="זכר",4,5)),1),0)</f>
        <v>0</v>
      </c>
      <c r="Z1730">
        <f>IF($B$15,_xlfn.IFNA(INDEX('שיפור תמותה'!$A$1:$E$8743,MATCH(U1730&amp;V1730-1,'שיפור תמותה'!$C$1:$C$8743,0),IF($B$11="זכר",4,5)),1),0)</f>
        <v>0</v>
      </c>
      <c r="AA1730">
        <f t="shared" si="657"/>
        <v>0</v>
      </c>
      <c r="AB1730">
        <f t="shared" si="669"/>
        <v>0</v>
      </c>
      <c r="AC1730">
        <f>IF($B$15,_xlfn.IFNA(INDEX(תמותה!$A$1:$E$121,MATCH(U1730,תמותה!$A$1:A$121,0),IF($B$11="זכר",3,5)),1),0)</f>
        <v>0</v>
      </c>
      <c r="AD1730">
        <f t="shared" si="658"/>
        <v>0</v>
      </c>
      <c r="AE1730">
        <f t="shared" si="659"/>
        <v>0</v>
      </c>
      <c r="AF1730">
        <f t="shared" si="670"/>
        <v>0</v>
      </c>
      <c r="AG1730">
        <f t="shared" si="671"/>
        <v>0</v>
      </c>
      <c r="AH1730">
        <f t="shared" si="672"/>
        <v>0</v>
      </c>
      <c r="AI1730">
        <f t="shared" si="673"/>
        <v>0</v>
      </c>
      <c r="AJ1730">
        <f t="shared" si="674"/>
        <v>0</v>
      </c>
    </row>
    <row r="1731" spans="5:36" x14ac:dyDescent="0.2">
      <c r="E1731">
        <f t="shared" si="660"/>
        <v>0</v>
      </c>
      <c r="F1731">
        <f t="shared" ref="F1731:F1794" si="675">IF($B$14,ROUNDDOWN(E1731/12,0),0)</f>
        <v>0</v>
      </c>
      <c r="G1731">
        <f t="shared" ref="G1731:G1794" si="676">IF($B$14,ROUNDDOWN(($B$7+E1731)/12,0),0)</f>
        <v>0</v>
      </c>
      <c r="H1731">
        <f t="shared" ref="H1731:H1794" si="677">IF($B$14,(1+$B$2)^((E1731-$E$2+1)/12),0)</f>
        <v>0</v>
      </c>
      <c r="I1731">
        <f t="shared" si="661"/>
        <v>0</v>
      </c>
      <c r="J1731">
        <f t="shared" si="662"/>
        <v>0</v>
      </c>
      <c r="K1731">
        <f t="shared" si="663"/>
        <v>0</v>
      </c>
      <c r="L1731">
        <f t="shared" si="664"/>
        <v>0</v>
      </c>
      <c r="M1731">
        <f t="shared" si="665"/>
        <v>0</v>
      </c>
      <c r="N1731">
        <f t="shared" si="666"/>
        <v>0</v>
      </c>
      <c r="O1731">
        <f>IF($B$14,_xlfn.IFNA(INDEX(תמותה!$A$1:$E$121,MATCH(F1731,תמותה!$A$1:A$121,0),IF($B$9="זכר",2,4)),1),0)</f>
        <v>0</v>
      </c>
      <c r="P1731">
        <f>IF($B$14,_xlfn.IFNA(INDEX('שיפור תמותה'!$A$1:$E$8743,MATCH(F1731&amp;G1731,'שיפור תמותה'!$C$1:$C$8743,0),IF($B$9="זכר",4,5)),1),0)</f>
        <v>0</v>
      </c>
      <c r="Q1731">
        <f>IF($B$14,_xlfn.IFNA(INDEX('שיפור תמותה'!$A$1:$E$8743,MATCH(F1731&amp;G1731-1,'שיפור תמותה'!$C$1:$C$8743,0),IF($B$9="זכר",4,5)),1),0)</f>
        <v>0</v>
      </c>
      <c r="R1731">
        <f t="shared" ref="R1731:R1794" si="678">IF($B$14,AVERAGE(P1731:Q1731),0)</f>
        <v>0</v>
      </c>
      <c r="S1731">
        <f t="shared" ref="S1731:S1794" si="679">IF($B$14,IF(E1731&lt;$B$12,(1-(1-O1731)^(1/12))*R1731,1),0)</f>
        <v>0</v>
      </c>
      <c r="T1731">
        <f t="shared" si="667"/>
        <v>0</v>
      </c>
      <c r="U1731">
        <f t="shared" ref="U1731:U1794" si="680">IF($B$15,ROUNDDOWN(T1731/12,0),0)</f>
        <v>0</v>
      </c>
      <c r="V1731">
        <f t="shared" ref="V1731:V1794" si="681">IF($B$15,ROUNDDOWN(($B$8+T1731)/12,0),0)</f>
        <v>0</v>
      </c>
      <c r="W1731">
        <f t="shared" si="668"/>
        <v>0</v>
      </c>
      <c r="X1731">
        <f>IF($B$15,_xlfn.IFNA(INDEX(תמותה!$A$1:$E$121,MATCH(U1731,תמותה!$A$1:A$121,0),IF($B$11="זכר",2,4)),1),0)</f>
        <v>0</v>
      </c>
      <c r="Y1731">
        <f>IF($B$15,_xlfn.IFNA(INDEX('שיפור תמותה'!$A$1:$E$8743,MATCH(U1731&amp;V1731,'שיפור תמותה'!$C$1:$C$8743,0),IF($B$11="זכר",4,5)),1),0)</f>
        <v>0</v>
      </c>
      <c r="Z1731">
        <f>IF($B$15,_xlfn.IFNA(INDEX('שיפור תמותה'!$A$1:$E$8743,MATCH(U1731&amp;V1731-1,'שיפור תמותה'!$C$1:$C$8743,0),IF($B$11="זכר",4,5)),1),0)</f>
        <v>0</v>
      </c>
      <c r="AA1731">
        <f t="shared" ref="AA1731:AA1794" si="682">IF($B$15,AVERAGE(Y1731:Z1731),0)</f>
        <v>0</v>
      </c>
      <c r="AB1731">
        <f t="shared" si="669"/>
        <v>0</v>
      </c>
      <c r="AC1731">
        <f>IF($B$15,_xlfn.IFNA(INDEX(תמותה!$A$1:$E$121,MATCH(U1731,תמותה!$A$1:A$121,0),IF($B$11="זכר",3,5)),1),0)</f>
        <v>0</v>
      </c>
      <c r="AD1731">
        <f t="shared" ref="AD1731:AD1794" si="683">IF($B$15,IF(T1731&lt;$B$12,(1-(1-X1731)^(1/12))*AA1731,1),0)</f>
        <v>0</v>
      </c>
      <c r="AE1731">
        <f t="shared" ref="AE1731:AE1794" si="684">IF($B$15,IF(T1731&lt;$B$12,(1-(1-AC1731)^(1/12))*AA1731,1),0)</f>
        <v>0</v>
      </c>
      <c r="AF1731">
        <f t="shared" si="670"/>
        <v>0</v>
      </c>
      <c r="AG1731">
        <f t="shared" si="671"/>
        <v>0</v>
      </c>
      <c r="AH1731">
        <f t="shared" si="672"/>
        <v>0</v>
      </c>
      <c r="AI1731">
        <f t="shared" si="673"/>
        <v>0</v>
      </c>
      <c r="AJ1731">
        <f t="shared" si="674"/>
        <v>0</v>
      </c>
    </row>
    <row r="1732" spans="5:36" x14ac:dyDescent="0.2">
      <c r="E1732">
        <f t="shared" ref="E1732:E1795" si="685">IF($B$14,E1731+1,0)</f>
        <v>0</v>
      </c>
      <c r="F1732">
        <f t="shared" si="675"/>
        <v>0</v>
      </c>
      <c r="G1732">
        <f t="shared" si="676"/>
        <v>0</v>
      </c>
      <c r="H1732">
        <f t="shared" si="677"/>
        <v>0</v>
      </c>
      <c r="I1732">
        <f t="shared" ref="I1732:I1795" si="686">IF($B$14,IF(E1732&lt;=$B$3,IF(AND((E1732-$E$2)&lt;0,E1732&lt;$B$4),I1731+1/H1732,I1731+N1731/H1732)),0)</f>
        <v>0</v>
      </c>
      <c r="J1732">
        <f t="shared" ref="J1732:J1795" si="687">IF($B$14,IF(E1732&lt;=$B$3,IF(AND((E1732-$E$2)&lt;60,E1732&lt;$B$4),J1731+1/H1732,J1731+N1731/H1732)),0)</f>
        <v>0</v>
      </c>
      <c r="K1732">
        <f t="shared" ref="K1732:K1795" si="688">IF($B$14,IF(E1732&lt;=$B$3,IF(AND((E1732-$E$2)&lt;120,E1732&lt;$B$4),K1731+1/H1732,K1731+N1731/H1732)),0)</f>
        <v>0</v>
      </c>
      <c r="L1732">
        <f t="shared" ref="L1732:L1795" si="689">IF($B$14,IF(E1732&lt;=$B$3,IF(AND((E1732-$E$2)&lt;180,E1732&lt;$B$4),L1731+1/H1732,L1731+N1731/H1732)),0)</f>
        <v>0</v>
      </c>
      <c r="M1732">
        <f t="shared" ref="M1732:M1795" si="690">IF($B$14,IF(E1732&lt;=$B$3,IF(AND((E1732-$E$2)&lt;240,E1732&lt;$B$4),M1731+1/H1732,M1731+N1731/H1732)),0)</f>
        <v>0</v>
      </c>
      <c r="N1732">
        <f t="shared" ref="N1732:N1795" si="691">IF($B$14,N1731*(1-S1732),0)</f>
        <v>0</v>
      </c>
      <c r="O1732">
        <f>IF($B$14,_xlfn.IFNA(INDEX(תמותה!$A$1:$E$121,MATCH(F1732,תמותה!$A$1:A$121,0),IF($B$9="זכר",2,4)),1),0)</f>
        <v>0</v>
      </c>
      <c r="P1732">
        <f>IF($B$14,_xlfn.IFNA(INDEX('שיפור תמותה'!$A$1:$E$8743,MATCH(F1732&amp;G1732,'שיפור תמותה'!$C$1:$C$8743,0),IF($B$9="זכר",4,5)),1),0)</f>
        <v>0</v>
      </c>
      <c r="Q1732">
        <f>IF($B$14,_xlfn.IFNA(INDEX('שיפור תמותה'!$A$1:$E$8743,MATCH(F1732&amp;G1732-1,'שיפור תמותה'!$C$1:$C$8743,0),IF($B$9="זכר",4,5)),1),0)</f>
        <v>0</v>
      </c>
      <c r="R1732">
        <f t="shared" si="678"/>
        <v>0</v>
      </c>
      <c r="S1732">
        <f t="shared" si="679"/>
        <v>0</v>
      </c>
      <c r="T1732">
        <f t="shared" ref="T1732:T1795" si="692">IF($B$15,T1731+1,0)</f>
        <v>0</v>
      </c>
      <c r="U1732">
        <f t="shared" si="680"/>
        <v>0</v>
      </c>
      <c r="V1732">
        <f t="shared" si="681"/>
        <v>0</v>
      </c>
      <c r="W1732">
        <f t="shared" ref="W1732:W1795" si="693">IF($B$15,W1731*(1-AD1732),0)</f>
        <v>0</v>
      </c>
      <c r="X1732">
        <f>IF($B$15,_xlfn.IFNA(INDEX(תמותה!$A$1:$E$121,MATCH(U1732,תמותה!$A$1:A$121,0),IF($B$11="זכר",2,4)),1),0)</f>
        <v>0</v>
      </c>
      <c r="Y1732">
        <f>IF($B$15,_xlfn.IFNA(INDEX('שיפור תמותה'!$A$1:$E$8743,MATCH(U1732&amp;V1732,'שיפור תמותה'!$C$1:$C$8743,0),IF($B$11="זכר",4,5)),1),0)</f>
        <v>0</v>
      </c>
      <c r="Z1732">
        <f>IF($B$15,_xlfn.IFNA(INDEX('שיפור תמותה'!$A$1:$E$8743,MATCH(U1732&amp;V1732-1,'שיפור תמותה'!$C$1:$C$8743,0),IF($B$11="זכר",4,5)),1),0)</f>
        <v>0</v>
      </c>
      <c r="AA1732">
        <f t="shared" si="682"/>
        <v>0</v>
      </c>
      <c r="AB1732">
        <f t="shared" ref="AB1732:AB1795" si="694">IF($B$15,AB1731*(1-AE1732)+S1732*W1732*N1731,0)</f>
        <v>0</v>
      </c>
      <c r="AC1732">
        <f>IF($B$15,_xlfn.IFNA(INDEX(תמותה!$A$1:$E$121,MATCH(U1732,תמותה!$A$1:A$121,0),IF($B$11="זכר",3,5)),1),0)</f>
        <v>0</v>
      </c>
      <c r="AD1732">
        <f t="shared" si="683"/>
        <v>0</v>
      </c>
      <c r="AE1732">
        <f t="shared" si="684"/>
        <v>0</v>
      </c>
      <c r="AF1732">
        <f t="shared" ref="AF1732:AF1795" si="695">IF($B$15,IF(E1732&lt;=$B$3,IF(AND((E1732-$E$2)&lt;0,E1732&lt;$B$4),AF1731+0/H1732,AF1731+AB1731/H1732)),0)</f>
        <v>0</v>
      </c>
      <c r="AG1732">
        <f t="shared" ref="AG1732:AG1795" si="696">IF($B$15,IF(E1732&lt;=$B$3,IF(AND((E1732-$E$2)&lt;60,E1732&lt;$B$4),AG1731+0/H1732,AG1731+AB1731/H1732)),0)</f>
        <v>0</v>
      </c>
      <c r="AH1732">
        <f t="shared" ref="AH1732:AH1795" si="697">IF($B$15,IF(E1732&lt;=$B$3,IF(AND((E1732-$E$2)&lt;120,E1732&lt;$B$4),AH1731+0/H1732,AH1731+AB1731/H1732)),0)</f>
        <v>0</v>
      </c>
      <c r="AI1732">
        <f t="shared" ref="AI1732:AI1795" si="698">IF($B$15,IF(E1732&lt;=$B$3,IF(AND((E1732-$E$2)&lt;180,E1732&lt;$B$4),AI1731+0/H1732,AI1731+AB1731/H1732)),0)</f>
        <v>0</v>
      </c>
      <c r="AJ1732">
        <f t="shared" ref="AJ1732:AJ1795" si="699">IF($B$15,IF(E1732&lt;=$B$3,IF(AND((E1732-$E$2)&lt;240,E1732&lt;$B$4),AJ1731+0/H1732,AJ1731+AB1731/H1732)),0)</f>
        <v>0</v>
      </c>
    </row>
    <row r="1733" spans="5:36" x14ac:dyDescent="0.2">
      <c r="E1733">
        <f t="shared" si="685"/>
        <v>0</v>
      </c>
      <c r="F1733">
        <f t="shared" si="675"/>
        <v>0</v>
      </c>
      <c r="G1733">
        <f t="shared" si="676"/>
        <v>0</v>
      </c>
      <c r="H1733">
        <f t="shared" si="677"/>
        <v>0</v>
      </c>
      <c r="I1733">
        <f t="shared" si="686"/>
        <v>0</v>
      </c>
      <c r="J1733">
        <f t="shared" si="687"/>
        <v>0</v>
      </c>
      <c r="K1733">
        <f t="shared" si="688"/>
        <v>0</v>
      </c>
      <c r="L1733">
        <f t="shared" si="689"/>
        <v>0</v>
      </c>
      <c r="M1733">
        <f t="shared" si="690"/>
        <v>0</v>
      </c>
      <c r="N1733">
        <f t="shared" si="691"/>
        <v>0</v>
      </c>
      <c r="O1733">
        <f>IF($B$14,_xlfn.IFNA(INDEX(תמותה!$A$1:$E$121,MATCH(F1733,תמותה!$A$1:A$121,0),IF($B$9="זכר",2,4)),1),0)</f>
        <v>0</v>
      </c>
      <c r="P1733">
        <f>IF($B$14,_xlfn.IFNA(INDEX('שיפור תמותה'!$A$1:$E$8743,MATCH(F1733&amp;G1733,'שיפור תמותה'!$C$1:$C$8743,0),IF($B$9="זכר",4,5)),1),0)</f>
        <v>0</v>
      </c>
      <c r="Q1733">
        <f>IF($B$14,_xlfn.IFNA(INDEX('שיפור תמותה'!$A$1:$E$8743,MATCH(F1733&amp;G1733-1,'שיפור תמותה'!$C$1:$C$8743,0),IF($B$9="זכר",4,5)),1),0)</f>
        <v>0</v>
      </c>
      <c r="R1733">
        <f t="shared" si="678"/>
        <v>0</v>
      </c>
      <c r="S1733">
        <f t="shared" si="679"/>
        <v>0</v>
      </c>
      <c r="T1733">
        <f t="shared" si="692"/>
        <v>0</v>
      </c>
      <c r="U1733">
        <f t="shared" si="680"/>
        <v>0</v>
      </c>
      <c r="V1733">
        <f t="shared" si="681"/>
        <v>0</v>
      </c>
      <c r="W1733">
        <f t="shared" si="693"/>
        <v>0</v>
      </c>
      <c r="X1733">
        <f>IF($B$15,_xlfn.IFNA(INDEX(תמותה!$A$1:$E$121,MATCH(U1733,תמותה!$A$1:A$121,0),IF($B$11="זכר",2,4)),1),0)</f>
        <v>0</v>
      </c>
      <c r="Y1733">
        <f>IF($B$15,_xlfn.IFNA(INDEX('שיפור תמותה'!$A$1:$E$8743,MATCH(U1733&amp;V1733,'שיפור תמותה'!$C$1:$C$8743,0),IF($B$11="זכר",4,5)),1),0)</f>
        <v>0</v>
      </c>
      <c r="Z1733">
        <f>IF($B$15,_xlfn.IFNA(INDEX('שיפור תמותה'!$A$1:$E$8743,MATCH(U1733&amp;V1733-1,'שיפור תמותה'!$C$1:$C$8743,0),IF($B$11="זכר",4,5)),1),0)</f>
        <v>0</v>
      </c>
      <c r="AA1733">
        <f t="shared" si="682"/>
        <v>0</v>
      </c>
      <c r="AB1733">
        <f t="shared" si="694"/>
        <v>0</v>
      </c>
      <c r="AC1733">
        <f>IF($B$15,_xlfn.IFNA(INDEX(תמותה!$A$1:$E$121,MATCH(U1733,תמותה!$A$1:A$121,0),IF($B$11="זכר",3,5)),1),0)</f>
        <v>0</v>
      </c>
      <c r="AD1733">
        <f t="shared" si="683"/>
        <v>0</v>
      </c>
      <c r="AE1733">
        <f t="shared" si="684"/>
        <v>0</v>
      </c>
      <c r="AF1733">
        <f t="shared" si="695"/>
        <v>0</v>
      </c>
      <c r="AG1733">
        <f t="shared" si="696"/>
        <v>0</v>
      </c>
      <c r="AH1733">
        <f t="shared" si="697"/>
        <v>0</v>
      </c>
      <c r="AI1733">
        <f t="shared" si="698"/>
        <v>0</v>
      </c>
      <c r="AJ1733">
        <f t="shared" si="699"/>
        <v>0</v>
      </c>
    </row>
    <row r="1734" spans="5:36" x14ac:dyDescent="0.2">
      <c r="E1734">
        <f t="shared" si="685"/>
        <v>0</v>
      </c>
      <c r="F1734">
        <f t="shared" si="675"/>
        <v>0</v>
      </c>
      <c r="G1734">
        <f t="shared" si="676"/>
        <v>0</v>
      </c>
      <c r="H1734">
        <f t="shared" si="677"/>
        <v>0</v>
      </c>
      <c r="I1734">
        <f t="shared" si="686"/>
        <v>0</v>
      </c>
      <c r="J1734">
        <f t="shared" si="687"/>
        <v>0</v>
      </c>
      <c r="K1734">
        <f t="shared" si="688"/>
        <v>0</v>
      </c>
      <c r="L1734">
        <f t="shared" si="689"/>
        <v>0</v>
      </c>
      <c r="M1734">
        <f t="shared" si="690"/>
        <v>0</v>
      </c>
      <c r="N1734">
        <f t="shared" si="691"/>
        <v>0</v>
      </c>
      <c r="O1734">
        <f>IF($B$14,_xlfn.IFNA(INDEX(תמותה!$A$1:$E$121,MATCH(F1734,תמותה!$A$1:A$121,0),IF($B$9="זכר",2,4)),1),0)</f>
        <v>0</v>
      </c>
      <c r="P1734">
        <f>IF($B$14,_xlfn.IFNA(INDEX('שיפור תמותה'!$A$1:$E$8743,MATCH(F1734&amp;G1734,'שיפור תמותה'!$C$1:$C$8743,0),IF($B$9="זכר",4,5)),1),0)</f>
        <v>0</v>
      </c>
      <c r="Q1734">
        <f>IF($B$14,_xlfn.IFNA(INDEX('שיפור תמותה'!$A$1:$E$8743,MATCH(F1734&amp;G1734-1,'שיפור תמותה'!$C$1:$C$8743,0),IF($B$9="זכר",4,5)),1),0)</f>
        <v>0</v>
      </c>
      <c r="R1734">
        <f t="shared" si="678"/>
        <v>0</v>
      </c>
      <c r="S1734">
        <f t="shared" si="679"/>
        <v>0</v>
      </c>
      <c r="T1734">
        <f t="shared" si="692"/>
        <v>0</v>
      </c>
      <c r="U1734">
        <f t="shared" si="680"/>
        <v>0</v>
      </c>
      <c r="V1734">
        <f t="shared" si="681"/>
        <v>0</v>
      </c>
      <c r="W1734">
        <f t="shared" si="693"/>
        <v>0</v>
      </c>
      <c r="X1734">
        <f>IF($B$15,_xlfn.IFNA(INDEX(תמותה!$A$1:$E$121,MATCH(U1734,תמותה!$A$1:A$121,0),IF($B$11="זכר",2,4)),1),0)</f>
        <v>0</v>
      </c>
      <c r="Y1734">
        <f>IF($B$15,_xlfn.IFNA(INDEX('שיפור תמותה'!$A$1:$E$8743,MATCH(U1734&amp;V1734,'שיפור תמותה'!$C$1:$C$8743,0),IF($B$11="זכר",4,5)),1),0)</f>
        <v>0</v>
      </c>
      <c r="Z1734">
        <f>IF($B$15,_xlfn.IFNA(INDEX('שיפור תמותה'!$A$1:$E$8743,MATCH(U1734&amp;V1734-1,'שיפור תמותה'!$C$1:$C$8743,0),IF($B$11="זכר",4,5)),1),0)</f>
        <v>0</v>
      </c>
      <c r="AA1734">
        <f t="shared" si="682"/>
        <v>0</v>
      </c>
      <c r="AB1734">
        <f t="shared" si="694"/>
        <v>0</v>
      </c>
      <c r="AC1734">
        <f>IF($B$15,_xlfn.IFNA(INDEX(תמותה!$A$1:$E$121,MATCH(U1734,תמותה!$A$1:A$121,0),IF($B$11="זכר",3,5)),1),0)</f>
        <v>0</v>
      </c>
      <c r="AD1734">
        <f t="shared" si="683"/>
        <v>0</v>
      </c>
      <c r="AE1734">
        <f t="shared" si="684"/>
        <v>0</v>
      </c>
      <c r="AF1734">
        <f t="shared" si="695"/>
        <v>0</v>
      </c>
      <c r="AG1734">
        <f t="shared" si="696"/>
        <v>0</v>
      </c>
      <c r="AH1734">
        <f t="shared" si="697"/>
        <v>0</v>
      </c>
      <c r="AI1734">
        <f t="shared" si="698"/>
        <v>0</v>
      </c>
      <c r="AJ1734">
        <f t="shared" si="699"/>
        <v>0</v>
      </c>
    </row>
    <row r="1735" spans="5:36" x14ac:dyDescent="0.2">
      <c r="E1735">
        <f t="shared" si="685"/>
        <v>0</v>
      </c>
      <c r="F1735">
        <f t="shared" si="675"/>
        <v>0</v>
      </c>
      <c r="G1735">
        <f t="shared" si="676"/>
        <v>0</v>
      </c>
      <c r="H1735">
        <f t="shared" si="677"/>
        <v>0</v>
      </c>
      <c r="I1735">
        <f t="shared" si="686"/>
        <v>0</v>
      </c>
      <c r="J1735">
        <f t="shared" si="687"/>
        <v>0</v>
      </c>
      <c r="K1735">
        <f t="shared" si="688"/>
        <v>0</v>
      </c>
      <c r="L1735">
        <f t="shared" si="689"/>
        <v>0</v>
      </c>
      <c r="M1735">
        <f t="shared" si="690"/>
        <v>0</v>
      </c>
      <c r="N1735">
        <f t="shared" si="691"/>
        <v>0</v>
      </c>
      <c r="O1735">
        <f>IF($B$14,_xlfn.IFNA(INDEX(תמותה!$A$1:$E$121,MATCH(F1735,תמותה!$A$1:A$121,0),IF($B$9="זכר",2,4)),1),0)</f>
        <v>0</v>
      </c>
      <c r="P1735">
        <f>IF($B$14,_xlfn.IFNA(INDEX('שיפור תמותה'!$A$1:$E$8743,MATCH(F1735&amp;G1735,'שיפור תמותה'!$C$1:$C$8743,0),IF($B$9="זכר",4,5)),1),0)</f>
        <v>0</v>
      </c>
      <c r="Q1735">
        <f>IF($B$14,_xlfn.IFNA(INDEX('שיפור תמותה'!$A$1:$E$8743,MATCH(F1735&amp;G1735-1,'שיפור תמותה'!$C$1:$C$8743,0),IF($B$9="זכר",4,5)),1),0)</f>
        <v>0</v>
      </c>
      <c r="R1735">
        <f t="shared" si="678"/>
        <v>0</v>
      </c>
      <c r="S1735">
        <f t="shared" si="679"/>
        <v>0</v>
      </c>
      <c r="T1735">
        <f t="shared" si="692"/>
        <v>0</v>
      </c>
      <c r="U1735">
        <f t="shared" si="680"/>
        <v>0</v>
      </c>
      <c r="V1735">
        <f t="shared" si="681"/>
        <v>0</v>
      </c>
      <c r="W1735">
        <f t="shared" si="693"/>
        <v>0</v>
      </c>
      <c r="X1735">
        <f>IF($B$15,_xlfn.IFNA(INDEX(תמותה!$A$1:$E$121,MATCH(U1735,תמותה!$A$1:A$121,0),IF($B$11="זכר",2,4)),1),0)</f>
        <v>0</v>
      </c>
      <c r="Y1735">
        <f>IF($B$15,_xlfn.IFNA(INDEX('שיפור תמותה'!$A$1:$E$8743,MATCH(U1735&amp;V1735,'שיפור תמותה'!$C$1:$C$8743,0),IF($B$11="זכר",4,5)),1),0)</f>
        <v>0</v>
      </c>
      <c r="Z1735">
        <f>IF($B$15,_xlfn.IFNA(INDEX('שיפור תמותה'!$A$1:$E$8743,MATCH(U1735&amp;V1735-1,'שיפור תמותה'!$C$1:$C$8743,0),IF($B$11="זכר",4,5)),1),0)</f>
        <v>0</v>
      </c>
      <c r="AA1735">
        <f t="shared" si="682"/>
        <v>0</v>
      </c>
      <c r="AB1735">
        <f t="shared" si="694"/>
        <v>0</v>
      </c>
      <c r="AC1735">
        <f>IF($B$15,_xlfn.IFNA(INDEX(תמותה!$A$1:$E$121,MATCH(U1735,תמותה!$A$1:A$121,0),IF($B$11="זכר",3,5)),1),0)</f>
        <v>0</v>
      </c>
      <c r="AD1735">
        <f t="shared" si="683"/>
        <v>0</v>
      </c>
      <c r="AE1735">
        <f t="shared" si="684"/>
        <v>0</v>
      </c>
      <c r="AF1735">
        <f t="shared" si="695"/>
        <v>0</v>
      </c>
      <c r="AG1735">
        <f t="shared" si="696"/>
        <v>0</v>
      </c>
      <c r="AH1735">
        <f t="shared" si="697"/>
        <v>0</v>
      </c>
      <c r="AI1735">
        <f t="shared" si="698"/>
        <v>0</v>
      </c>
      <c r="AJ1735">
        <f t="shared" si="699"/>
        <v>0</v>
      </c>
    </row>
    <row r="1736" spans="5:36" x14ac:dyDescent="0.2">
      <c r="E1736">
        <f t="shared" si="685"/>
        <v>0</v>
      </c>
      <c r="F1736">
        <f t="shared" si="675"/>
        <v>0</v>
      </c>
      <c r="G1736">
        <f t="shared" si="676"/>
        <v>0</v>
      </c>
      <c r="H1736">
        <f t="shared" si="677"/>
        <v>0</v>
      </c>
      <c r="I1736">
        <f t="shared" si="686"/>
        <v>0</v>
      </c>
      <c r="J1736">
        <f t="shared" si="687"/>
        <v>0</v>
      </c>
      <c r="K1736">
        <f t="shared" si="688"/>
        <v>0</v>
      </c>
      <c r="L1736">
        <f t="shared" si="689"/>
        <v>0</v>
      </c>
      <c r="M1736">
        <f t="shared" si="690"/>
        <v>0</v>
      </c>
      <c r="N1736">
        <f t="shared" si="691"/>
        <v>0</v>
      </c>
      <c r="O1736">
        <f>IF($B$14,_xlfn.IFNA(INDEX(תמותה!$A$1:$E$121,MATCH(F1736,תמותה!$A$1:A$121,0),IF($B$9="זכר",2,4)),1),0)</f>
        <v>0</v>
      </c>
      <c r="P1736">
        <f>IF($B$14,_xlfn.IFNA(INDEX('שיפור תמותה'!$A$1:$E$8743,MATCH(F1736&amp;G1736,'שיפור תמותה'!$C$1:$C$8743,0),IF($B$9="זכר",4,5)),1),0)</f>
        <v>0</v>
      </c>
      <c r="Q1736">
        <f>IF($B$14,_xlfn.IFNA(INDEX('שיפור תמותה'!$A$1:$E$8743,MATCH(F1736&amp;G1736-1,'שיפור תמותה'!$C$1:$C$8743,0),IF($B$9="זכר",4,5)),1),0)</f>
        <v>0</v>
      </c>
      <c r="R1736">
        <f t="shared" si="678"/>
        <v>0</v>
      </c>
      <c r="S1736">
        <f t="shared" si="679"/>
        <v>0</v>
      </c>
      <c r="T1736">
        <f t="shared" si="692"/>
        <v>0</v>
      </c>
      <c r="U1736">
        <f t="shared" si="680"/>
        <v>0</v>
      </c>
      <c r="V1736">
        <f t="shared" si="681"/>
        <v>0</v>
      </c>
      <c r="W1736">
        <f t="shared" si="693"/>
        <v>0</v>
      </c>
      <c r="X1736">
        <f>IF($B$15,_xlfn.IFNA(INDEX(תמותה!$A$1:$E$121,MATCH(U1736,תמותה!$A$1:A$121,0),IF($B$11="זכר",2,4)),1),0)</f>
        <v>0</v>
      </c>
      <c r="Y1736">
        <f>IF($B$15,_xlfn.IFNA(INDEX('שיפור תמותה'!$A$1:$E$8743,MATCH(U1736&amp;V1736,'שיפור תמותה'!$C$1:$C$8743,0),IF($B$11="זכר",4,5)),1),0)</f>
        <v>0</v>
      </c>
      <c r="Z1736">
        <f>IF($B$15,_xlfn.IFNA(INDEX('שיפור תמותה'!$A$1:$E$8743,MATCH(U1736&amp;V1736-1,'שיפור תמותה'!$C$1:$C$8743,0),IF($B$11="זכר",4,5)),1),0)</f>
        <v>0</v>
      </c>
      <c r="AA1736">
        <f t="shared" si="682"/>
        <v>0</v>
      </c>
      <c r="AB1736">
        <f t="shared" si="694"/>
        <v>0</v>
      </c>
      <c r="AC1736">
        <f>IF($B$15,_xlfn.IFNA(INDEX(תמותה!$A$1:$E$121,MATCH(U1736,תמותה!$A$1:A$121,0),IF($B$11="זכר",3,5)),1),0)</f>
        <v>0</v>
      </c>
      <c r="AD1736">
        <f t="shared" si="683"/>
        <v>0</v>
      </c>
      <c r="AE1736">
        <f t="shared" si="684"/>
        <v>0</v>
      </c>
      <c r="AF1736">
        <f t="shared" si="695"/>
        <v>0</v>
      </c>
      <c r="AG1736">
        <f t="shared" si="696"/>
        <v>0</v>
      </c>
      <c r="AH1736">
        <f t="shared" si="697"/>
        <v>0</v>
      </c>
      <c r="AI1736">
        <f t="shared" si="698"/>
        <v>0</v>
      </c>
      <c r="AJ1736">
        <f t="shared" si="699"/>
        <v>0</v>
      </c>
    </row>
    <row r="1737" spans="5:36" x14ac:dyDescent="0.2">
      <c r="E1737">
        <f t="shared" si="685"/>
        <v>0</v>
      </c>
      <c r="F1737">
        <f t="shared" si="675"/>
        <v>0</v>
      </c>
      <c r="G1737">
        <f t="shared" si="676"/>
        <v>0</v>
      </c>
      <c r="H1737">
        <f t="shared" si="677"/>
        <v>0</v>
      </c>
      <c r="I1737">
        <f t="shared" si="686"/>
        <v>0</v>
      </c>
      <c r="J1737">
        <f t="shared" si="687"/>
        <v>0</v>
      </c>
      <c r="K1737">
        <f t="shared" si="688"/>
        <v>0</v>
      </c>
      <c r="L1737">
        <f t="shared" si="689"/>
        <v>0</v>
      </c>
      <c r="M1737">
        <f t="shared" si="690"/>
        <v>0</v>
      </c>
      <c r="N1737">
        <f t="shared" si="691"/>
        <v>0</v>
      </c>
      <c r="O1737">
        <f>IF($B$14,_xlfn.IFNA(INDEX(תמותה!$A$1:$E$121,MATCH(F1737,תמותה!$A$1:A$121,0),IF($B$9="זכר",2,4)),1),0)</f>
        <v>0</v>
      </c>
      <c r="P1737">
        <f>IF($B$14,_xlfn.IFNA(INDEX('שיפור תמותה'!$A$1:$E$8743,MATCH(F1737&amp;G1737,'שיפור תמותה'!$C$1:$C$8743,0),IF($B$9="זכר",4,5)),1),0)</f>
        <v>0</v>
      </c>
      <c r="Q1737">
        <f>IF($B$14,_xlfn.IFNA(INDEX('שיפור תמותה'!$A$1:$E$8743,MATCH(F1737&amp;G1737-1,'שיפור תמותה'!$C$1:$C$8743,0),IF($B$9="זכר",4,5)),1),0)</f>
        <v>0</v>
      </c>
      <c r="R1737">
        <f t="shared" si="678"/>
        <v>0</v>
      </c>
      <c r="S1737">
        <f t="shared" si="679"/>
        <v>0</v>
      </c>
      <c r="T1737">
        <f t="shared" si="692"/>
        <v>0</v>
      </c>
      <c r="U1737">
        <f t="shared" si="680"/>
        <v>0</v>
      </c>
      <c r="V1737">
        <f t="shared" si="681"/>
        <v>0</v>
      </c>
      <c r="W1737">
        <f t="shared" si="693"/>
        <v>0</v>
      </c>
      <c r="X1737">
        <f>IF($B$15,_xlfn.IFNA(INDEX(תמותה!$A$1:$E$121,MATCH(U1737,תמותה!$A$1:A$121,0),IF($B$11="זכר",2,4)),1),0)</f>
        <v>0</v>
      </c>
      <c r="Y1737">
        <f>IF($B$15,_xlfn.IFNA(INDEX('שיפור תמותה'!$A$1:$E$8743,MATCH(U1737&amp;V1737,'שיפור תמותה'!$C$1:$C$8743,0),IF($B$11="זכר",4,5)),1),0)</f>
        <v>0</v>
      </c>
      <c r="Z1737">
        <f>IF($B$15,_xlfn.IFNA(INDEX('שיפור תמותה'!$A$1:$E$8743,MATCH(U1737&amp;V1737-1,'שיפור תמותה'!$C$1:$C$8743,0),IF($B$11="זכר",4,5)),1),0)</f>
        <v>0</v>
      </c>
      <c r="AA1737">
        <f t="shared" si="682"/>
        <v>0</v>
      </c>
      <c r="AB1737">
        <f t="shared" si="694"/>
        <v>0</v>
      </c>
      <c r="AC1737">
        <f>IF($B$15,_xlfn.IFNA(INDEX(תמותה!$A$1:$E$121,MATCH(U1737,תמותה!$A$1:A$121,0),IF($B$11="זכר",3,5)),1),0)</f>
        <v>0</v>
      </c>
      <c r="AD1737">
        <f t="shared" si="683"/>
        <v>0</v>
      </c>
      <c r="AE1737">
        <f t="shared" si="684"/>
        <v>0</v>
      </c>
      <c r="AF1737">
        <f t="shared" si="695"/>
        <v>0</v>
      </c>
      <c r="AG1737">
        <f t="shared" si="696"/>
        <v>0</v>
      </c>
      <c r="AH1737">
        <f t="shared" si="697"/>
        <v>0</v>
      </c>
      <c r="AI1737">
        <f t="shared" si="698"/>
        <v>0</v>
      </c>
      <c r="AJ1737">
        <f t="shared" si="699"/>
        <v>0</v>
      </c>
    </row>
    <row r="1738" spans="5:36" x14ac:dyDescent="0.2">
      <c r="E1738">
        <f t="shared" si="685"/>
        <v>0</v>
      </c>
      <c r="F1738">
        <f t="shared" si="675"/>
        <v>0</v>
      </c>
      <c r="G1738">
        <f t="shared" si="676"/>
        <v>0</v>
      </c>
      <c r="H1738">
        <f t="shared" si="677"/>
        <v>0</v>
      </c>
      <c r="I1738">
        <f t="shared" si="686"/>
        <v>0</v>
      </c>
      <c r="J1738">
        <f t="shared" si="687"/>
        <v>0</v>
      </c>
      <c r="K1738">
        <f t="shared" si="688"/>
        <v>0</v>
      </c>
      <c r="L1738">
        <f t="shared" si="689"/>
        <v>0</v>
      </c>
      <c r="M1738">
        <f t="shared" si="690"/>
        <v>0</v>
      </c>
      <c r="N1738">
        <f t="shared" si="691"/>
        <v>0</v>
      </c>
      <c r="O1738">
        <f>IF($B$14,_xlfn.IFNA(INDEX(תמותה!$A$1:$E$121,MATCH(F1738,תמותה!$A$1:A$121,0),IF($B$9="זכר",2,4)),1),0)</f>
        <v>0</v>
      </c>
      <c r="P1738">
        <f>IF($B$14,_xlfn.IFNA(INDEX('שיפור תמותה'!$A$1:$E$8743,MATCH(F1738&amp;G1738,'שיפור תמותה'!$C$1:$C$8743,0),IF($B$9="זכר",4,5)),1),0)</f>
        <v>0</v>
      </c>
      <c r="Q1738">
        <f>IF($B$14,_xlfn.IFNA(INDEX('שיפור תמותה'!$A$1:$E$8743,MATCH(F1738&amp;G1738-1,'שיפור תמותה'!$C$1:$C$8743,0),IF($B$9="זכר",4,5)),1),0)</f>
        <v>0</v>
      </c>
      <c r="R1738">
        <f t="shared" si="678"/>
        <v>0</v>
      </c>
      <c r="S1738">
        <f t="shared" si="679"/>
        <v>0</v>
      </c>
      <c r="T1738">
        <f t="shared" si="692"/>
        <v>0</v>
      </c>
      <c r="U1738">
        <f t="shared" si="680"/>
        <v>0</v>
      </c>
      <c r="V1738">
        <f t="shared" si="681"/>
        <v>0</v>
      </c>
      <c r="W1738">
        <f t="shared" si="693"/>
        <v>0</v>
      </c>
      <c r="X1738">
        <f>IF($B$15,_xlfn.IFNA(INDEX(תמותה!$A$1:$E$121,MATCH(U1738,תמותה!$A$1:A$121,0),IF($B$11="זכר",2,4)),1),0)</f>
        <v>0</v>
      </c>
      <c r="Y1738">
        <f>IF($B$15,_xlfn.IFNA(INDEX('שיפור תמותה'!$A$1:$E$8743,MATCH(U1738&amp;V1738,'שיפור תמותה'!$C$1:$C$8743,0),IF($B$11="זכר",4,5)),1),0)</f>
        <v>0</v>
      </c>
      <c r="Z1738">
        <f>IF($B$15,_xlfn.IFNA(INDEX('שיפור תמותה'!$A$1:$E$8743,MATCH(U1738&amp;V1738-1,'שיפור תמותה'!$C$1:$C$8743,0),IF($B$11="זכר",4,5)),1),0)</f>
        <v>0</v>
      </c>
      <c r="AA1738">
        <f t="shared" si="682"/>
        <v>0</v>
      </c>
      <c r="AB1738">
        <f t="shared" si="694"/>
        <v>0</v>
      </c>
      <c r="AC1738">
        <f>IF($B$15,_xlfn.IFNA(INDEX(תמותה!$A$1:$E$121,MATCH(U1738,תמותה!$A$1:A$121,0),IF($B$11="זכר",3,5)),1),0)</f>
        <v>0</v>
      </c>
      <c r="AD1738">
        <f t="shared" si="683"/>
        <v>0</v>
      </c>
      <c r="AE1738">
        <f t="shared" si="684"/>
        <v>0</v>
      </c>
      <c r="AF1738">
        <f t="shared" si="695"/>
        <v>0</v>
      </c>
      <c r="AG1738">
        <f t="shared" si="696"/>
        <v>0</v>
      </c>
      <c r="AH1738">
        <f t="shared" si="697"/>
        <v>0</v>
      </c>
      <c r="AI1738">
        <f t="shared" si="698"/>
        <v>0</v>
      </c>
      <c r="AJ1738">
        <f t="shared" si="699"/>
        <v>0</v>
      </c>
    </row>
    <row r="1739" spans="5:36" x14ac:dyDescent="0.2">
      <c r="E1739">
        <f t="shared" si="685"/>
        <v>0</v>
      </c>
      <c r="F1739">
        <f t="shared" si="675"/>
        <v>0</v>
      </c>
      <c r="G1739">
        <f t="shared" si="676"/>
        <v>0</v>
      </c>
      <c r="H1739">
        <f t="shared" si="677"/>
        <v>0</v>
      </c>
      <c r="I1739">
        <f t="shared" si="686"/>
        <v>0</v>
      </c>
      <c r="J1739">
        <f t="shared" si="687"/>
        <v>0</v>
      </c>
      <c r="K1739">
        <f t="shared" si="688"/>
        <v>0</v>
      </c>
      <c r="L1739">
        <f t="shared" si="689"/>
        <v>0</v>
      </c>
      <c r="M1739">
        <f t="shared" si="690"/>
        <v>0</v>
      </c>
      <c r="N1739">
        <f t="shared" si="691"/>
        <v>0</v>
      </c>
      <c r="O1739">
        <f>IF($B$14,_xlfn.IFNA(INDEX(תמותה!$A$1:$E$121,MATCH(F1739,תמותה!$A$1:A$121,0),IF($B$9="זכר",2,4)),1),0)</f>
        <v>0</v>
      </c>
      <c r="P1739">
        <f>IF($B$14,_xlfn.IFNA(INDEX('שיפור תמותה'!$A$1:$E$8743,MATCH(F1739&amp;G1739,'שיפור תמותה'!$C$1:$C$8743,0),IF($B$9="זכר",4,5)),1),0)</f>
        <v>0</v>
      </c>
      <c r="Q1739">
        <f>IF($B$14,_xlfn.IFNA(INDEX('שיפור תמותה'!$A$1:$E$8743,MATCH(F1739&amp;G1739-1,'שיפור תמותה'!$C$1:$C$8743,0),IF($B$9="זכר",4,5)),1),0)</f>
        <v>0</v>
      </c>
      <c r="R1739">
        <f t="shared" si="678"/>
        <v>0</v>
      </c>
      <c r="S1739">
        <f t="shared" si="679"/>
        <v>0</v>
      </c>
      <c r="T1739">
        <f t="shared" si="692"/>
        <v>0</v>
      </c>
      <c r="U1739">
        <f t="shared" si="680"/>
        <v>0</v>
      </c>
      <c r="V1739">
        <f t="shared" si="681"/>
        <v>0</v>
      </c>
      <c r="W1739">
        <f t="shared" si="693"/>
        <v>0</v>
      </c>
      <c r="X1739">
        <f>IF($B$15,_xlfn.IFNA(INDEX(תמותה!$A$1:$E$121,MATCH(U1739,תמותה!$A$1:A$121,0),IF($B$11="זכר",2,4)),1),0)</f>
        <v>0</v>
      </c>
      <c r="Y1739">
        <f>IF($B$15,_xlfn.IFNA(INDEX('שיפור תמותה'!$A$1:$E$8743,MATCH(U1739&amp;V1739,'שיפור תמותה'!$C$1:$C$8743,0),IF($B$11="זכר",4,5)),1),0)</f>
        <v>0</v>
      </c>
      <c r="Z1739">
        <f>IF($B$15,_xlfn.IFNA(INDEX('שיפור תמותה'!$A$1:$E$8743,MATCH(U1739&amp;V1739-1,'שיפור תמותה'!$C$1:$C$8743,0),IF($B$11="זכר",4,5)),1),0)</f>
        <v>0</v>
      </c>
      <c r="AA1739">
        <f t="shared" si="682"/>
        <v>0</v>
      </c>
      <c r="AB1739">
        <f t="shared" si="694"/>
        <v>0</v>
      </c>
      <c r="AC1739">
        <f>IF($B$15,_xlfn.IFNA(INDEX(תמותה!$A$1:$E$121,MATCH(U1739,תמותה!$A$1:A$121,0),IF($B$11="זכר",3,5)),1),0)</f>
        <v>0</v>
      </c>
      <c r="AD1739">
        <f t="shared" si="683"/>
        <v>0</v>
      </c>
      <c r="AE1739">
        <f t="shared" si="684"/>
        <v>0</v>
      </c>
      <c r="AF1739">
        <f t="shared" si="695"/>
        <v>0</v>
      </c>
      <c r="AG1739">
        <f t="shared" si="696"/>
        <v>0</v>
      </c>
      <c r="AH1739">
        <f t="shared" si="697"/>
        <v>0</v>
      </c>
      <c r="AI1739">
        <f t="shared" si="698"/>
        <v>0</v>
      </c>
      <c r="AJ1739">
        <f t="shared" si="699"/>
        <v>0</v>
      </c>
    </row>
    <row r="1740" spans="5:36" x14ac:dyDescent="0.2">
      <c r="E1740">
        <f t="shared" si="685"/>
        <v>0</v>
      </c>
      <c r="F1740">
        <f t="shared" si="675"/>
        <v>0</v>
      </c>
      <c r="G1740">
        <f t="shared" si="676"/>
        <v>0</v>
      </c>
      <c r="H1740">
        <f t="shared" si="677"/>
        <v>0</v>
      </c>
      <c r="I1740">
        <f t="shared" si="686"/>
        <v>0</v>
      </c>
      <c r="J1740">
        <f t="shared" si="687"/>
        <v>0</v>
      </c>
      <c r="K1740">
        <f t="shared" si="688"/>
        <v>0</v>
      </c>
      <c r="L1740">
        <f t="shared" si="689"/>
        <v>0</v>
      </c>
      <c r="M1740">
        <f t="shared" si="690"/>
        <v>0</v>
      </c>
      <c r="N1740">
        <f t="shared" si="691"/>
        <v>0</v>
      </c>
      <c r="O1740">
        <f>IF($B$14,_xlfn.IFNA(INDEX(תמותה!$A$1:$E$121,MATCH(F1740,תמותה!$A$1:A$121,0),IF($B$9="זכר",2,4)),1),0)</f>
        <v>0</v>
      </c>
      <c r="P1740">
        <f>IF($B$14,_xlfn.IFNA(INDEX('שיפור תמותה'!$A$1:$E$8743,MATCH(F1740&amp;G1740,'שיפור תמותה'!$C$1:$C$8743,0),IF($B$9="זכר",4,5)),1),0)</f>
        <v>0</v>
      </c>
      <c r="Q1740">
        <f>IF($B$14,_xlfn.IFNA(INDEX('שיפור תמותה'!$A$1:$E$8743,MATCH(F1740&amp;G1740-1,'שיפור תמותה'!$C$1:$C$8743,0),IF($B$9="זכר",4,5)),1),0)</f>
        <v>0</v>
      </c>
      <c r="R1740">
        <f t="shared" si="678"/>
        <v>0</v>
      </c>
      <c r="S1740">
        <f t="shared" si="679"/>
        <v>0</v>
      </c>
      <c r="T1740">
        <f t="shared" si="692"/>
        <v>0</v>
      </c>
      <c r="U1740">
        <f t="shared" si="680"/>
        <v>0</v>
      </c>
      <c r="V1740">
        <f t="shared" si="681"/>
        <v>0</v>
      </c>
      <c r="W1740">
        <f t="shared" si="693"/>
        <v>0</v>
      </c>
      <c r="X1740">
        <f>IF($B$15,_xlfn.IFNA(INDEX(תמותה!$A$1:$E$121,MATCH(U1740,תמותה!$A$1:A$121,0),IF($B$11="זכר",2,4)),1),0)</f>
        <v>0</v>
      </c>
      <c r="Y1740">
        <f>IF($B$15,_xlfn.IFNA(INDEX('שיפור תמותה'!$A$1:$E$8743,MATCH(U1740&amp;V1740,'שיפור תמותה'!$C$1:$C$8743,0),IF($B$11="זכר",4,5)),1),0)</f>
        <v>0</v>
      </c>
      <c r="Z1740">
        <f>IF($B$15,_xlfn.IFNA(INDEX('שיפור תמותה'!$A$1:$E$8743,MATCH(U1740&amp;V1740-1,'שיפור תמותה'!$C$1:$C$8743,0),IF($B$11="זכר",4,5)),1),0)</f>
        <v>0</v>
      </c>
      <c r="AA1740">
        <f t="shared" si="682"/>
        <v>0</v>
      </c>
      <c r="AB1740">
        <f t="shared" si="694"/>
        <v>0</v>
      </c>
      <c r="AC1740">
        <f>IF($B$15,_xlfn.IFNA(INDEX(תמותה!$A$1:$E$121,MATCH(U1740,תמותה!$A$1:A$121,0),IF($B$11="זכר",3,5)),1),0)</f>
        <v>0</v>
      </c>
      <c r="AD1740">
        <f t="shared" si="683"/>
        <v>0</v>
      </c>
      <c r="AE1740">
        <f t="shared" si="684"/>
        <v>0</v>
      </c>
      <c r="AF1740">
        <f t="shared" si="695"/>
        <v>0</v>
      </c>
      <c r="AG1740">
        <f t="shared" si="696"/>
        <v>0</v>
      </c>
      <c r="AH1740">
        <f t="shared" si="697"/>
        <v>0</v>
      </c>
      <c r="AI1740">
        <f t="shared" si="698"/>
        <v>0</v>
      </c>
      <c r="AJ1740">
        <f t="shared" si="699"/>
        <v>0</v>
      </c>
    </row>
    <row r="1741" spans="5:36" x14ac:dyDescent="0.2">
      <c r="E1741">
        <f t="shared" si="685"/>
        <v>0</v>
      </c>
      <c r="F1741">
        <f t="shared" si="675"/>
        <v>0</v>
      </c>
      <c r="G1741">
        <f t="shared" si="676"/>
        <v>0</v>
      </c>
      <c r="H1741">
        <f t="shared" si="677"/>
        <v>0</v>
      </c>
      <c r="I1741">
        <f t="shared" si="686"/>
        <v>0</v>
      </c>
      <c r="J1741">
        <f t="shared" si="687"/>
        <v>0</v>
      </c>
      <c r="K1741">
        <f t="shared" si="688"/>
        <v>0</v>
      </c>
      <c r="L1741">
        <f t="shared" si="689"/>
        <v>0</v>
      </c>
      <c r="M1741">
        <f t="shared" si="690"/>
        <v>0</v>
      </c>
      <c r="N1741">
        <f t="shared" si="691"/>
        <v>0</v>
      </c>
      <c r="O1741">
        <f>IF($B$14,_xlfn.IFNA(INDEX(תמותה!$A$1:$E$121,MATCH(F1741,תמותה!$A$1:A$121,0),IF($B$9="זכר",2,4)),1),0)</f>
        <v>0</v>
      </c>
      <c r="P1741">
        <f>IF($B$14,_xlfn.IFNA(INDEX('שיפור תמותה'!$A$1:$E$8743,MATCH(F1741&amp;G1741,'שיפור תמותה'!$C$1:$C$8743,0),IF($B$9="זכר",4,5)),1),0)</f>
        <v>0</v>
      </c>
      <c r="Q1741">
        <f>IF($B$14,_xlfn.IFNA(INDEX('שיפור תמותה'!$A$1:$E$8743,MATCH(F1741&amp;G1741-1,'שיפור תמותה'!$C$1:$C$8743,0),IF($B$9="זכר",4,5)),1),0)</f>
        <v>0</v>
      </c>
      <c r="R1741">
        <f t="shared" si="678"/>
        <v>0</v>
      </c>
      <c r="S1741">
        <f t="shared" si="679"/>
        <v>0</v>
      </c>
      <c r="T1741">
        <f t="shared" si="692"/>
        <v>0</v>
      </c>
      <c r="U1741">
        <f t="shared" si="680"/>
        <v>0</v>
      </c>
      <c r="V1741">
        <f t="shared" si="681"/>
        <v>0</v>
      </c>
      <c r="W1741">
        <f t="shared" si="693"/>
        <v>0</v>
      </c>
      <c r="X1741">
        <f>IF($B$15,_xlfn.IFNA(INDEX(תמותה!$A$1:$E$121,MATCH(U1741,תמותה!$A$1:A$121,0),IF($B$11="זכר",2,4)),1),0)</f>
        <v>0</v>
      </c>
      <c r="Y1741">
        <f>IF($B$15,_xlfn.IFNA(INDEX('שיפור תמותה'!$A$1:$E$8743,MATCH(U1741&amp;V1741,'שיפור תמותה'!$C$1:$C$8743,0),IF($B$11="זכר",4,5)),1),0)</f>
        <v>0</v>
      </c>
      <c r="Z1741">
        <f>IF($B$15,_xlfn.IFNA(INDEX('שיפור תמותה'!$A$1:$E$8743,MATCH(U1741&amp;V1741-1,'שיפור תמותה'!$C$1:$C$8743,0),IF($B$11="זכר",4,5)),1),0)</f>
        <v>0</v>
      </c>
      <c r="AA1741">
        <f t="shared" si="682"/>
        <v>0</v>
      </c>
      <c r="AB1741">
        <f t="shared" si="694"/>
        <v>0</v>
      </c>
      <c r="AC1741">
        <f>IF($B$15,_xlfn.IFNA(INDEX(תמותה!$A$1:$E$121,MATCH(U1741,תמותה!$A$1:A$121,0),IF($B$11="זכר",3,5)),1),0)</f>
        <v>0</v>
      </c>
      <c r="AD1741">
        <f t="shared" si="683"/>
        <v>0</v>
      </c>
      <c r="AE1741">
        <f t="shared" si="684"/>
        <v>0</v>
      </c>
      <c r="AF1741">
        <f t="shared" si="695"/>
        <v>0</v>
      </c>
      <c r="AG1741">
        <f t="shared" si="696"/>
        <v>0</v>
      </c>
      <c r="AH1741">
        <f t="shared" si="697"/>
        <v>0</v>
      </c>
      <c r="AI1741">
        <f t="shared" si="698"/>
        <v>0</v>
      </c>
      <c r="AJ1741">
        <f t="shared" si="699"/>
        <v>0</v>
      </c>
    </row>
    <row r="1742" spans="5:36" x14ac:dyDescent="0.2">
      <c r="E1742">
        <f t="shared" si="685"/>
        <v>0</v>
      </c>
      <c r="F1742">
        <f t="shared" si="675"/>
        <v>0</v>
      </c>
      <c r="G1742">
        <f t="shared" si="676"/>
        <v>0</v>
      </c>
      <c r="H1742">
        <f t="shared" si="677"/>
        <v>0</v>
      </c>
      <c r="I1742">
        <f t="shared" si="686"/>
        <v>0</v>
      </c>
      <c r="J1742">
        <f t="shared" si="687"/>
        <v>0</v>
      </c>
      <c r="K1742">
        <f t="shared" si="688"/>
        <v>0</v>
      </c>
      <c r="L1742">
        <f t="shared" si="689"/>
        <v>0</v>
      </c>
      <c r="M1742">
        <f t="shared" si="690"/>
        <v>0</v>
      </c>
      <c r="N1742">
        <f t="shared" si="691"/>
        <v>0</v>
      </c>
      <c r="O1742">
        <f>IF($B$14,_xlfn.IFNA(INDEX(תמותה!$A$1:$E$121,MATCH(F1742,תמותה!$A$1:A$121,0),IF($B$9="זכר",2,4)),1),0)</f>
        <v>0</v>
      </c>
      <c r="P1742">
        <f>IF($B$14,_xlfn.IFNA(INDEX('שיפור תמותה'!$A$1:$E$8743,MATCH(F1742&amp;G1742,'שיפור תמותה'!$C$1:$C$8743,0),IF($B$9="זכר",4,5)),1),0)</f>
        <v>0</v>
      </c>
      <c r="Q1742">
        <f>IF($B$14,_xlfn.IFNA(INDEX('שיפור תמותה'!$A$1:$E$8743,MATCH(F1742&amp;G1742-1,'שיפור תמותה'!$C$1:$C$8743,0),IF($B$9="זכר",4,5)),1),0)</f>
        <v>0</v>
      </c>
      <c r="R1742">
        <f t="shared" si="678"/>
        <v>0</v>
      </c>
      <c r="S1742">
        <f t="shared" si="679"/>
        <v>0</v>
      </c>
      <c r="T1742">
        <f t="shared" si="692"/>
        <v>0</v>
      </c>
      <c r="U1742">
        <f t="shared" si="680"/>
        <v>0</v>
      </c>
      <c r="V1742">
        <f t="shared" si="681"/>
        <v>0</v>
      </c>
      <c r="W1742">
        <f t="shared" si="693"/>
        <v>0</v>
      </c>
      <c r="X1742">
        <f>IF($B$15,_xlfn.IFNA(INDEX(תמותה!$A$1:$E$121,MATCH(U1742,תמותה!$A$1:A$121,0),IF($B$11="זכר",2,4)),1),0)</f>
        <v>0</v>
      </c>
      <c r="Y1742">
        <f>IF($B$15,_xlfn.IFNA(INDEX('שיפור תמותה'!$A$1:$E$8743,MATCH(U1742&amp;V1742,'שיפור תמותה'!$C$1:$C$8743,0),IF($B$11="זכר",4,5)),1),0)</f>
        <v>0</v>
      </c>
      <c r="Z1742">
        <f>IF($B$15,_xlfn.IFNA(INDEX('שיפור תמותה'!$A$1:$E$8743,MATCH(U1742&amp;V1742-1,'שיפור תמותה'!$C$1:$C$8743,0),IF($B$11="זכר",4,5)),1),0)</f>
        <v>0</v>
      </c>
      <c r="AA1742">
        <f t="shared" si="682"/>
        <v>0</v>
      </c>
      <c r="AB1742">
        <f t="shared" si="694"/>
        <v>0</v>
      </c>
      <c r="AC1742">
        <f>IF($B$15,_xlfn.IFNA(INDEX(תמותה!$A$1:$E$121,MATCH(U1742,תמותה!$A$1:A$121,0),IF($B$11="זכר",3,5)),1),0)</f>
        <v>0</v>
      </c>
      <c r="AD1742">
        <f t="shared" si="683"/>
        <v>0</v>
      </c>
      <c r="AE1742">
        <f t="shared" si="684"/>
        <v>0</v>
      </c>
      <c r="AF1742">
        <f t="shared" si="695"/>
        <v>0</v>
      </c>
      <c r="AG1742">
        <f t="shared" si="696"/>
        <v>0</v>
      </c>
      <c r="AH1742">
        <f t="shared" si="697"/>
        <v>0</v>
      </c>
      <c r="AI1742">
        <f t="shared" si="698"/>
        <v>0</v>
      </c>
      <c r="AJ1742">
        <f t="shared" si="699"/>
        <v>0</v>
      </c>
    </row>
    <row r="1743" spans="5:36" x14ac:dyDescent="0.2">
      <c r="E1743">
        <f t="shared" si="685"/>
        <v>0</v>
      </c>
      <c r="F1743">
        <f t="shared" si="675"/>
        <v>0</v>
      </c>
      <c r="G1743">
        <f t="shared" si="676"/>
        <v>0</v>
      </c>
      <c r="H1743">
        <f t="shared" si="677"/>
        <v>0</v>
      </c>
      <c r="I1743">
        <f t="shared" si="686"/>
        <v>0</v>
      </c>
      <c r="J1743">
        <f t="shared" si="687"/>
        <v>0</v>
      </c>
      <c r="K1743">
        <f t="shared" si="688"/>
        <v>0</v>
      </c>
      <c r="L1743">
        <f t="shared" si="689"/>
        <v>0</v>
      </c>
      <c r="M1743">
        <f t="shared" si="690"/>
        <v>0</v>
      </c>
      <c r="N1743">
        <f t="shared" si="691"/>
        <v>0</v>
      </c>
      <c r="O1743">
        <f>IF($B$14,_xlfn.IFNA(INDEX(תמותה!$A$1:$E$121,MATCH(F1743,תמותה!$A$1:A$121,0),IF($B$9="זכר",2,4)),1),0)</f>
        <v>0</v>
      </c>
      <c r="P1743">
        <f>IF($B$14,_xlfn.IFNA(INDEX('שיפור תמותה'!$A$1:$E$8743,MATCH(F1743&amp;G1743,'שיפור תמותה'!$C$1:$C$8743,0),IF($B$9="זכר",4,5)),1),0)</f>
        <v>0</v>
      </c>
      <c r="Q1743">
        <f>IF($B$14,_xlfn.IFNA(INDEX('שיפור תמותה'!$A$1:$E$8743,MATCH(F1743&amp;G1743-1,'שיפור תמותה'!$C$1:$C$8743,0),IF($B$9="זכר",4,5)),1),0)</f>
        <v>0</v>
      </c>
      <c r="R1743">
        <f t="shared" si="678"/>
        <v>0</v>
      </c>
      <c r="S1743">
        <f t="shared" si="679"/>
        <v>0</v>
      </c>
      <c r="T1743">
        <f t="shared" si="692"/>
        <v>0</v>
      </c>
      <c r="U1743">
        <f t="shared" si="680"/>
        <v>0</v>
      </c>
      <c r="V1743">
        <f t="shared" si="681"/>
        <v>0</v>
      </c>
      <c r="W1743">
        <f t="shared" si="693"/>
        <v>0</v>
      </c>
      <c r="X1743">
        <f>IF($B$15,_xlfn.IFNA(INDEX(תמותה!$A$1:$E$121,MATCH(U1743,תמותה!$A$1:A$121,0),IF($B$11="זכר",2,4)),1),0)</f>
        <v>0</v>
      </c>
      <c r="Y1743">
        <f>IF($B$15,_xlfn.IFNA(INDEX('שיפור תמותה'!$A$1:$E$8743,MATCH(U1743&amp;V1743,'שיפור תמותה'!$C$1:$C$8743,0),IF($B$11="זכר",4,5)),1),0)</f>
        <v>0</v>
      </c>
      <c r="Z1743">
        <f>IF($B$15,_xlfn.IFNA(INDEX('שיפור תמותה'!$A$1:$E$8743,MATCH(U1743&amp;V1743-1,'שיפור תמותה'!$C$1:$C$8743,0),IF($B$11="זכר",4,5)),1),0)</f>
        <v>0</v>
      </c>
      <c r="AA1743">
        <f t="shared" si="682"/>
        <v>0</v>
      </c>
      <c r="AB1743">
        <f t="shared" si="694"/>
        <v>0</v>
      </c>
      <c r="AC1743">
        <f>IF($B$15,_xlfn.IFNA(INDEX(תמותה!$A$1:$E$121,MATCH(U1743,תמותה!$A$1:A$121,0),IF($B$11="זכר",3,5)),1),0)</f>
        <v>0</v>
      </c>
      <c r="AD1743">
        <f t="shared" si="683"/>
        <v>0</v>
      </c>
      <c r="AE1743">
        <f t="shared" si="684"/>
        <v>0</v>
      </c>
      <c r="AF1743">
        <f t="shared" si="695"/>
        <v>0</v>
      </c>
      <c r="AG1743">
        <f t="shared" si="696"/>
        <v>0</v>
      </c>
      <c r="AH1743">
        <f t="shared" si="697"/>
        <v>0</v>
      </c>
      <c r="AI1743">
        <f t="shared" si="698"/>
        <v>0</v>
      </c>
      <c r="AJ1743">
        <f t="shared" si="699"/>
        <v>0</v>
      </c>
    </row>
    <row r="1744" spans="5:36" x14ac:dyDescent="0.2">
      <c r="E1744">
        <f t="shared" si="685"/>
        <v>0</v>
      </c>
      <c r="F1744">
        <f t="shared" si="675"/>
        <v>0</v>
      </c>
      <c r="G1744">
        <f t="shared" si="676"/>
        <v>0</v>
      </c>
      <c r="H1744">
        <f t="shared" si="677"/>
        <v>0</v>
      </c>
      <c r="I1744">
        <f t="shared" si="686"/>
        <v>0</v>
      </c>
      <c r="J1744">
        <f t="shared" si="687"/>
        <v>0</v>
      </c>
      <c r="K1744">
        <f t="shared" si="688"/>
        <v>0</v>
      </c>
      <c r="L1744">
        <f t="shared" si="689"/>
        <v>0</v>
      </c>
      <c r="M1744">
        <f t="shared" si="690"/>
        <v>0</v>
      </c>
      <c r="N1744">
        <f t="shared" si="691"/>
        <v>0</v>
      </c>
      <c r="O1744">
        <f>IF($B$14,_xlfn.IFNA(INDEX(תמותה!$A$1:$E$121,MATCH(F1744,תמותה!$A$1:A$121,0),IF($B$9="זכר",2,4)),1),0)</f>
        <v>0</v>
      </c>
      <c r="P1744">
        <f>IF($B$14,_xlfn.IFNA(INDEX('שיפור תמותה'!$A$1:$E$8743,MATCH(F1744&amp;G1744,'שיפור תמותה'!$C$1:$C$8743,0),IF($B$9="זכר",4,5)),1),0)</f>
        <v>0</v>
      </c>
      <c r="Q1744">
        <f>IF($B$14,_xlfn.IFNA(INDEX('שיפור תמותה'!$A$1:$E$8743,MATCH(F1744&amp;G1744-1,'שיפור תמותה'!$C$1:$C$8743,0),IF($B$9="זכר",4,5)),1),0)</f>
        <v>0</v>
      </c>
      <c r="R1744">
        <f t="shared" si="678"/>
        <v>0</v>
      </c>
      <c r="S1744">
        <f t="shared" si="679"/>
        <v>0</v>
      </c>
      <c r="T1744">
        <f t="shared" si="692"/>
        <v>0</v>
      </c>
      <c r="U1744">
        <f t="shared" si="680"/>
        <v>0</v>
      </c>
      <c r="V1744">
        <f t="shared" si="681"/>
        <v>0</v>
      </c>
      <c r="W1744">
        <f t="shared" si="693"/>
        <v>0</v>
      </c>
      <c r="X1744">
        <f>IF($B$15,_xlfn.IFNA(INDEX(תמותה!$A$1:$E$121,MATCH(U1744,תמותה!$A$1:A$121,0),IF($B$11="זכר",2,4)),1),0)</f>
        <v>0</v>
      </c>
      <c r="Y1744">
        <f>IF($B$15,_xlfn.IFNA(INDEX('שיפור תמותה'!$A$1:$E$8743,MATCH(U1744&amp;V1744,'שיפור תמותה'!$C$1:$C$8743,0),IF($B$11="זכר",4,5)),1),0)</f>
        <v>0</v>
      </c>
      <c r="Z1744">
        <f>IF($B$15,_xlfn.IFNA(INDEX('שיפור תמותה'!$A$1:$E$8743,MATCH(U1744&amp;V1744-1,'שיפור תמותה'!$C$1:$C$8743,0),IF($B$11="זכר",4,5)),1),0)</f>
        <v>0</v>
      </c>
      <c r="AA1744">
        <f t="shared" si="682"/>
        <v>0</v>
      </c>
      <c r="AB1744">
        <f t="shared" si="694"/>
        <v>0</v>
      </c>
      <c r="AC1744">
        <f>IF($B$15,_xlfn.IFNA(INDEX(תמותה!$A$1:$E$121,MATCH(U1744,תמותה!$A$1:A$121,0),IF($B$11="זכר",3,5)),1),0)</f>
        <v>0</v>
      </c>
      <c r="AD1744">
        <f t="shared" si="683"/>
        <v>0</v>
      </c>
      <c r="AE1744">
        <f t="shared" si="684"/>
        <v>0</v>
      </c>
      <c r="AF1744">
        <f t="shared" si="695"/>
        <v>0</v>
      </c>
      <c r="AG1744">
        <f t="shared" si="696"/>
        <v>0</v>
      </c>
      <c r="AH1744">
        <f t="shared" si="697"/>
        <v>0</v>
      </c>
      <c r="AI1744">
        <f t="shared" si="698"/>
        <v>0</v>
      </c>
      <c r="AJ1744">
        <f t="shared" si="699"/>
        <v>0</v>
      </c>
    </row>
    <row r="1745" spans="5:36" x14ac:dyDescent="0.2">
      <c r="E1745">
        <f t="shared" si="685"/>
        <v>0</v>
      </c>
      <c r="F1745">
        <f t="shared" si="675"/>
        <v>0</v>
      </c>
      <c r="G1745">
        <f t="shared" si="676"/>
        <v>0</v>
      </c>
      <c r="H1745">
        <f t="shared" si="677"/>
        <v>0</v>
      </c>
      <c r="I1745">
        <f t="shared" si="686"/>
        <v>0</v>
      </c>
      <c r="J1745">
        <f t="shared" si="687"/>
        <v>0</v>
      </c>
      <c r="K1745">
        <f t="shared" si="688"/>
        <v>0</v>
      </c>
      <c r="L1745">
        <f t="shared" si="689"/>
        <v>0</v>
      </c>
      <c r="M1745">
        <f t="shared" si="690"/>
        <v>0</v>
      </c>
      <c r="N1745">
        <f t="shared" si="691"/>
        <v>0</v>
      </c>
      <c r="O1745">
        <f>IF($B$14,_xlfn.IFNA(INDEX(תמותה!$A$1:$E$121,MATCH(F1745,תמותה!$A$1:A$121,0),IF($B$9="זכר",2,4)),1),0)</f>
        <v>0</v>
      </c>
      <c r="P1745">
        <f>IF($B$14,_xlfn.IFNA(INDEX('שיפור תמותה'!$A$1:$E$8743,MATCH(F1745&amp;G1745,'שיפור תמותה'!$C$1:$C$8743,0),IF($B$9="זכר",4,5)),1),0)</f>
        <v>0</v>
      </c>
      <c r="Q1745">
        <f>IF($B$14,_xlfn.IFNA(INDEX('שיפור תמותה'!$A$1:$E$8743,MATCH(F1745&amp;G1745-1,'שיפור תמותה'!$C$1:$C$8743,0),IF($B$9="זכר",4,5)),1),0)</f>
        <v>0</v>
      </c>
      <c r="R1745">
        <f t="shared" si="678"/>
        <v>0</v>
      </c>
      <c r="S1745">
        <f t="shared" si="679"/>
        <v>0</v>
      </c>
      <c r="T1745">
        <f t="shared" si="692"/>
        <v>0</v>
      </c>
      <c r="U1745">
        <f t="shared" si="680"/>
        <v>0</v>
      </c>
      <c r="V1745">
        <f t="shared" si="681"/>
        <v>0</v>
      </c>
      <c r="W1745">
        <f t="shared" si="693"/>
        <v>0</v>
      </c>
      <c r="X1745">
        <f>IF($B$15,_xlfn.IFNA(INDEX(תמותה!$A$1:$E$121,MATCH(U1745,תמותה!$A$1:A$121,0),IF($B$11="זכר",2,4)),1),0)</f>
        <v>0</v>
      </c>
      <c r="Y1745">
        <f>IF($B$15,_xlfn.IFNA(INDEX('שיפור תמותה'!$A$1:$E$8743,MATCH(U1745&amp;V1745,'שיפור תמותה'!$C$1:$C$8743,0),IF($B$11="זכר",4,5)),1),0)</f>
        <v>0</v>
      </c>
      <c r="Z1745">
        <f>IF($B$15,_xlfn.IFNA(INDEX('שיפור תמותה'!$A$1:$E$8743,MATCH(U1745&amp;V1745-1,'שיפור תמותה'!$C$1:$C$8743,0),IF($B$11="זכר",4,5)),1),0)</f>
        <v>0</v>
      </c>
      <c r="AA1745">
        <f t="shared" si="682"/>
        <v>0</v>
      </c>
      <c r="AB1745">
        <f t="shared" si="694"/>
        <v>0</v>
      </c>
      <c r="AC1745">
        <f>IF($B$15,_xlfn.IFNA(INDEX(תמותה!$A$1:$E$121,MATCH(U1745,תמותה!$A$1:A$121,0),IF($B$11="זכר",3,5)),1),0)</f>
        <v>0</v>
      </c>
      <c r="AD1745">
        <f t="shared" si="683"/>
        <v>0</v>
      </c>
      <c r="AE1745">
        <f t="shared" si="684"/>
        <v>0</v>
      </c>
      <c r="AF1745">
        <f t="shared" si="695"/>
        <v>0</v>
      </c>
      <c r="AG1745">
        <f t="shared" si="696"/>
        <v>0</v>
      </c>
      <c r="AH1745">
        <f t="shared" si="697"/>
        <v>0</v>
      </c>
      <c r="AI1745">
        <f t="shared" si="698"/>
        <v>0</v>
      </c>
      <c r="AJ1745">
        <f t="shared" si="699"/>
        <v>0</v>
      </c>
    </row>
    <row r="1746" spans="5:36" x14ac:dyDescent="0.2">
      <c r="E1746">
        <f t="shared" si="685"/>
        <v>0</v>
      </c>
      <c r="F1746">
        <f t="shared" si="675"/>
        <v>0</v>
      </c>
      <c r="G1746">
        <f t="shared" si="676"/>
        <v>0</v>
      </c>
      <c r="H1746">
        <f t="shared" si="677"/>
        <v>0</v>
      </c>
      <c r="I1746">
        <f t="shared" si="686"/>
        <v>0</v>
      </c>
      <c r="J1746">
        <f t="shared" si="687"/>
        <v>0</v>
      </c>
      <c r="K1746">
        <f t="shared" si="688"/>
        <v>0</v>
      </c>
      <c r="L1746">
        <f t="shared" si="689"/>
        <v>0</v>
      </c>
      <c r="M1746">
        <f t="shared" si="690"/>
        <v>0</v>
      </c>
      <c r="N1746">
        <f t="shared" si="691"/>
        <v>0</v>
      </c>
      <c r="O1746">
        <f>IF($B$14,_xlfn.IFNA(INDEX(תמותה!$A$1:$E$121,MATCH(F1746,תמותה!$A$1:A$121,0),IF($B$9="זכר",2,4)),1),0)</f>
        <v>0</v>
      </c>
      <c r="P1746">
        <f>IF($B$14,_xlfn.IFNA(INDEX('שיפור תמותה'!$A$1:$E$8743,MATCH(F1746&amp;G1746,'שיפור תמותה'!$C$1:$C$8743,0),IF($B$9="זכר",4,5)),1),0)</f>
        <v>0</v>
      </c>
      <c r="Q1746">
        <f>IF($B$14,_xlfn.IFNA(INDEX('שיפור תמותה'!$A$1:$E$8743,MATCH(F1746&amp;G1746-1,'שיפור תמותה'!$C$1:$C$8743,0),IF($B$9="זכר",4,5)),1),0)</f>
        <v>0</v>
      </c>
      <c r="R1746">
        <f t="shared" si="678"/>
        <v>0</v>
      </c>
      <c r="S1746">
        <f t="shared" si="679"/>
        <v>0</v>
      </c>
      <c r="T1746">
        <f t="shared" si="692"/>
        <v>0</v>
      </c>
      <c r="U1746">
        <f t="shared" si="680"/>
        <v>0</v>
      </c>
      <c r="V1746">
        <f t="shared" si="681"/>
        <v>0</v>
      </c>
      <c r="W1746">
        <f t="shared" si="693"/>
        <v>0</v>
      </c>
      <c r="X1746">
        <f>IF($B$15,_xlfn.IFNA(INDEX(תמותה!$A$1:$E$121,MATCH(U1746,תמותה!$A$1:A$121,0),IF($B$11="זכר",2,4)),1),0)</f>
        <v>0</v>
      </c>
      <c r="Y1746">
        <f>IF($B$15,_xlfn.IFNA(INDEX('שיפור תמותה'!$A$1:$E$8743,MATCH(U1746&amp;V1746,'שיפור תמותה'!$C$1:$C$8743,0),IF($B$11="זכר",4,5)),1),0)</f>
        <v>0</v>
      </c>
      <c r="Z1746">
        <f>IF($B$15,_xlfn.IFNA(INDEX('שיפור תמותה'!$A$1:$E$8743,MATCH(U1746&amp;V1746-1,'שיפור תמותה'!$C$1:$C$8743,0),IF($B$11="זכר",4,5)),1),0)</f>
        <v>0</v>
      </c>
      <c r="AA1746">
        <f t="shared" si="682"/>
        <v>0</v>
      </c>
      <c r="AB1746">
        <f t="shared" si="694"/>
        <v>0</v>
      </c>
      <c r="AC1746">
        <f>IF($B$15,_xlfn.IFNA(INDEX(תמותה!$A$1:$E$121,MATCH(U1746,תמותה!$A$1:A$121,0),IF($B$11="זכר",3,5)),1),0)</f>
        <v>0</v>
      </c>
      <c r="AD1746">
        <f t="shared" si="683"/>
        <v>0</v>
      </c>
      <c r="AE1746">
        <f t="shared" si="684"/>
        <v>0</v>
      </c>
      <c r="AF1746">
        <f t="shared" si="695"/>
        <v>0</v>
      </c>
      <c r="AG1746">
        <f t="shared" si="696"/>
        <v>0</v>
      </c>
      <c r="AH1746">
        <f t="shared" si="697"/>
        <v>0</v>
      </c>
      <c r="AI1746">
        <f t="shared" si="698"/>
        <v>0</v>
      </c>
      <c r="AJ1746">
        <f t="shared" si="699"/>
        <v>0</v>
      </c>
    </row>
    <row r="1747" spans="5:36" x14ac:dyDescent="0.2">
      <c r="E1747">
        <f t="shared" si="685"/>
        <v>0</v>
      </c>
      <c r="F1747">
        <f t="shared" si="675"/>
        <v>0</v>
      </c>
      <c r="G1747">
        <f t="shared" si="676"/>
        <v>0</v>
      </c>
      <c r="H1747">
        <f t="shared" si="677"/>
        <v>0</v>
      </c>
      <c r="I1747">
        <f t="shared" si="686"/>
        <v>0</v>
      </c>
      <c r="J1747">
        <f t="shared" si="687"/>
        <v>0</v>
      </c>
      <c r="K1747">
        <f t="shared" si="688"/>
        <v>0</v>
      </c>
      <c r="L1747">
        <f t="shared" si="689"/>
        <v>0</v>
      </c>
      <c r="M1747">
        <f t="shared" si="690"/>
        <v>0</v>
      </c>
      <c r="N1747">
        <f t="shared" si="691"/>
        <v>0</v>
      </c>
      <c r="O1747">
        <f>IF($B$14,_xlfn.IFNA(INDEX(תמותה!$A$1:$E$121,MATCH(F1747,תמותה!$A$1:A$121,0),IF($B$9="זכר",2,4)),1),0)</f>
        <v>0</v>
      </c>
      <c r="P1747">
        <f>IF($B$14,_xlfn.IFNA(INDEX('שיפור תמותה'!$A$1:$E$8743,MATCH(F1747&amp;G1747,'שיפור תמותה'!$C$1:$C$8743,0),IF($B$9="זכר",4,5)),1),0)</f>
        <v>0</v>
      </c>
      <c r="Q1747">
        <f>IF($B$14,_xlfn.IFNA(INDEX('שיפור תמותה'!$A$1:$E$8743,MATCH(F1747&amp;G1747-1,'שיפור תמותה'!$C$1:$C$8743,0),IF($B$9="זכר",4,5)),1),0)</f>
        <v>0</v>
      </c>
      <c r="R1747">
        <f t="shared" si="678"/>
        <v>0</v>
      </c>
      <c r="S1747">
        <f t="shared" si="679"/>
        <v>0</v>
      </c>
      <c r="T1747">
        <f t="shared" si="692"/>
        <v>0</v>
      </c>
      <c r="U1747">
        <f t="shared" si="680"/>
        <v>0</v>
      </c>
      <c r="V1747">
        <f t="shared" si="681"/>
        <v>0</v>
      </c>
      <c r="W1747">
        <f t="shared" si="693"/>
        <v>0</v>
      </c>
      <c r="X1747">
        <f>IF($B$15,_xlfn.IFNA(INDEX(תמותה!$A$1:$E$121,MATCH(U1747,תמותה!$A$1:A$121,0),IF($B$11="זכר",2,4)),1),0)</f>
        <v>0</v>
      </c>
      <c r="Y1747">
        <f>IF($B$15,_xlfn.IFNA(INDEX('שיפור תמותה'!$A$1:$E$8743,MATCH(U1747&amp;V1747,'שיפור תמותה'!$C$1:$C$8743,0),IF($B$11="זכר",4,5)),1),0)</f>
        <v>0</v>
      </c>
      <c r="Z1747">
        <f>IF($B$15,_xlfn.IFNA(INDEX('שיפור תמותה'!$A$1:$E$8743,MATCH(U1747&amp;V1747-1,'שיפור תמותה'!$C$1:$C$8743,0),IF($B$11="זכר",4,5)),1),0)</f>
        <v>0</v>
      </c>
      <c r="AA1747">
        <f t="shared" si="682"/>
        <v>0</v>
      </c>
      <c r="AB1747">
        <f t="shared" si="694"/>
        <v>0</v>
      </c>
      <c r="AC1747">
        <f>IF($B$15,_xlfn.IFNA(INDEX(תמותה!$A$1:$E$121,MATCH(U1747,תמותה!$A$1:A$121,0),IF($B$11="זכר",3,5)),1),0)</f>
        <v>0</v>
      </c>
      <c r="AD1747">
        <f t="shared" si="683"/>
        <v>0</v>
      </c>
      <c r="AE1747">
        <f t="shared" si="684"/>
        <v>0</v>
      </c>
      <c r="AF1747">
        <f t="shared" si="695"/>
        <v>0</v>
      </c>
      <c r="AG1747">
        <f t="shared" si="696"/>
        <v>0</v>
      </c>
      <c r="AH1747">
        <f t="shared" si="697"/>
        <v>0</v>
      </c>
      <c r="AI1747">
        <f t="shared" si="698"/>
        <v>0</v>
      </c>
      <c r="AJ1747">
        <f t="shared" si="699"/>
        <v>0</v>
      </c>
    </row>
    <row r="1748" spans="5:36" x14ac:dyDescent="0.2">
      <c r="E1748">
        <f t="shared" si="685"/>
        <v>0</v>
      </c>
      <c r="F1748">
        <f t="shared" si="675"/>
        <v>0</v>
      </c>
      <c r="G1748">
        <f t="shared" si="676"/>
        <v>0</v>
      </c>
      <c r="H1748">
        <f t="shared" si="677"/>
        <v>0</v>
      </c>
      <c r="I1748">
        <f t="shared" si="686"/>
        <v>0</v>
      </c>
      <c r="J1748">
        <f t="shared" si="687"/>
        <v>0</v>
      </c>
      <c r="K1748">
        <f t="shared" si="688"/>
        <v>0</v>
      </c>
      <c r="L1748">
        <f t="shared" si="689"/>
        <v>0</v>
      </c>
      <c r="M1748">
        <f t="shared" si="690"/>
        <v>0</v>
      </c>
      <c r="N1748">
        <f t="shared" si="691"/>
        <v>0</v>
      </c>
      <c r="O1748">
        <f>IF($B$14,_xlfn.IFNA(INDEX(תמותה!$A$1:$E$121,MATCH(F1748,תמותה!$A$1:A$121,0),IF($B$9="זכר",2,4)),1),0)</f>
        <v>0</v>
      </c>
      <c r="P1748">
        <f>IF($B$14,_xlfn.IFNA(INDEX('שיפור תמותה'!$A$1:$E$8743,MATCH(F1748&amp;G1748,'שיפור תמותה'!$C$1:$C$8743,0),IF($B$9="זכר",4,5)),1),0)</f>
        <v>0</v>
      </c>
      <c r="Q1748">
        <f>IF($B$14,_xlfn.IFNA(INDEX('שיפור תמותה'!$A$1:$E$8743,MATCH(F1748&amp;G1748-1,'שיפור תמותה'!$C$1:$C$8743,0),IF($B$9="זכר",4,5)),1),0)</f>
        <v>0</v>
      </c>
      <c r="R1748">
        <f t="shared" si="678"/>
        <v>0</v>
      </c>
      <c r="S1748">
        <f t="shared" si="679"/>
        <v>0</v>
      </c>
      <c r="T1748">
        <f t="shared" si="692"/>
        <v>0</v>
      </c>
      <c r="U1748">
        <f t="shared" si="680"/>
        <v>0</v>
      </c>
      <c r="V1748">
        <f t="shared" si="681"/>
        <v>0</v>
      </c>
      <c r="W1748">
        <f t="shared" si="693"/>
        <v>0</v>
      </c>
      <c r="X1748">
        <f>IF($B$15,_xlfn.IFNA(INDEX(תמותה!$A$1:$E$121,MATCH(U1748,תמותה!$A$1:A$121,0),IF($B$11="זכר",2,4)),1),0)</f>
        <v>0</v>
      </c>
      <c r="Y1748">
        <f>IF($B$15,_xlfn.IFNA(INDEX('שיפור תמותה'!$A$1:$E$8743,MATCH(U1748&amp;V1748,'שיפור תמותה'!$C$1:$C$8743,0),IF($B$11="זכר",4,5)),1),0)</f>
        <v>0</v>
      </c>
      <c r="Z1748">
        <f>IF($B$15,_xlfn.IFNA(INDEX('שיפור תמותה'!$A$1:$E$8743,MATCH(U1748&amp;V1748-1,'שיפור תמותה'!$C$1:$C$8743,0),IF($B$11="זכר",4,5)),1),0)</f>
        <v>0</v>
      </c>
      <c r="AA1748">
        <f t="shared" si="682"/>
        <v>0</v>
      </c>
      <c r="AB1748">
        <f t="shared" si="694"/>
        <v>0</v>
      </c>
      <c r="AC1748">
        <f>IF($B$15,_xlfn.IFNA(INDEX(תמותה!$A$1:$E$121,MATCH(U1748,תמותה!$A$1:A$121,0),IF($B$11="זכר",3,5)),1),0)</f>
        <v>0</v>
      </c>
      <c r="AD1748">
        <f t="shared" si="683"/>
        <v>0</v>
      </c>
      <c r="AE1748">
        <f t="shared" si="684"/>
        <v>0</v>
      </c>
      <c r="AF1748">
        <f t="shared" si="695"/>
        <v>0</v>
      </c>
      <c r="AG1748">
        <f t="shared" si="696"/>
        <v>0</v>
      </c>
      <c r="AH1748">
        <f t="shared" si="697"/>
        <v>0</v>
      </c>
      <c r="AI1748">
        <f t="shared" si="698"/>
        <v>0</v>
      </c>
      <c r="AJ1748">
        <f t="shared" si="699"/>
        <v>0</v>
      </c>
    </row>
    <row r="1749" spans="5:36" x14ac:dyDescent="0.2">
      <c r="E1749">
        <f t="shared" si="685"/>
        <v>0</v>
      </c>
      <c r="F1749">
        <f t="shared" si="675"/>
        <v>0</v>
      </c>
      <c r="G1749">
        <f t="shared" si="676"/>
        <v>0</v>
      </c>
      <c r="H1749">
        <f t="shared" si="677"/>
        <v>0</v>
      </c>
      <c r="I1749">
        <f t="shared" si="686"/>
        <v>0</v>
      </c>
      <c r="J1749">
        <f t="shared" si="687"/>
        <v>0</v>
      </c>
      <c r="K1749">
        <f t="shared" si="688"/>
        <v>0</v>
      </c>
      <c r="L1749">
        <f t="shared" si="689"/>
        <v>0</v>
      </c>
      <c r="M1749">
        <f t="shared" si="690"/>
        <v>0</v>
      </c>
      <c r="N1749">
        <f t="shared" si="691"/>
        <v>0</v>
      </c>
      <c r="O1749">
        <f>IF($B$14,_xlfn.IFNA(INDEX(תמותה!$A$1:$E$121,MATCH(F1749,תמותה!$A$1:A$121,0),IF($B$9="זכר",2,4)),1),0)</f>
        <v>0</v>
      </c>
      <c r="P1749">
        <f>IF($B$14,_xlfn.IFNA(INDEX('שיפור תמותה'!$A$1:$E$8743,MATCH(F1749&amp;G1749,'שיפור תמותה'!$C$1:$C$8743,0),IF($B$9="זכר",4,5)),1),0)</f>
        <v>0</v>
      </c>
      <c r="Q1749">
        <f>IF($B$14,_xlfn.IFNA(INDEX('שיפור תמותה'!$A$1:$E$8743,MATCH(F1749&amp;G1749-1,'שיפור תמותה'!$C$1:$C$8743,0),IF($B$9="זכר",4,5)),1),0)</f>
        <v>0</v>
      </c>
      <c r="R1749">
        <f t="shared" si="678"/>
        <v>0</v>
      </c>
      <c r="S1749">
        <f t="shared" si="679"/>
        <v>0</v>
      </c>
      <c r="T1749">
        <f t="shared" si="692"/>
        <v>0</v>
      </c>
      <c r="U1749">
        <f t="shared" si="680"/>
        <v>0</v>
      </c>
      <c r="V1749">
        <f t="shared" si="681"/>
        <v>0</v>
      </c>
      <c r="W1749">
        <f t="shared" si="693"/>
        <v>0</v>
      </c>
      <c r="X1749">
        <f>IF($B$15,_xlfn.IFNA(INDEX(תמותה!$A$1:$E$121,MATCH(U1749,תמותה!$A$1:A$121,0),IF($B$11="זכר",2,4)),1),0)</f>
        <v>0</v>
      </c>
      <c r="Y1749">
        <f>IF($B$15,_xlfn.IFNA(INDEX('שיפור תמותה'!$A$1:$E$8743,MATCH(U1749&amp;V1749,'שיפור תמותה'!$C$1:$C$8743,0),IF($B$11="זכר",4,5)),1),0)</f>
        <v>0</v>
      </c>
      <c r="Z1749">
        <f>IF($B$15,_xlfn.IFNA(INDEX('שיפור תמותה'!$A$1:$E$8743,MATCH(U1749&amp;V1749-1,'שיפור תמותה'!$C$1:$C$8743,0),IF($B$11="זכר",4,5)),1),0)</f>
        <v>0</v>
      </c>
      <c r="AA1749">
        <f t="shared" si="682"/>
        <v>0</v>
      </c>
      <c r="AB1749">
        <f t="shared" si="694"/>
        <v>0</v>
      </c>
      <c r="AC1749">
        <f>IF($B$15,_xlfn.IFNA(INDEX(תמותה!$A$1:$E$121,MATCH(U1749,תמותה!$A$1:A$121,0),IF($B$11="זכר",3,5)),1),0)</f>
        <v>0</v>
      </c>
      <c r="AD1749">
        <f t="shared" si="683"/>
        <v>0</v>
      </c>
      <c r="AE1749">
        <f t="shared" si="684"/>
        <v>0</v>
      </c>
      <c r="AF1749">
        <f t="shared" si="695"/>
        <v>0</v>
      </c>
      <c r="AG1749">
        <f t="shared" si="696"/>
        <v>0</v>
      </c>
      <c r="AH1749">
        <f t="shared" si="697"/>
        <v>0</v>
      </c>
      <c r="AI1749">
        <f t="shared" si="698"/>
        <v>0</v>
      </c>
      <c r="AJ1749">
        <f t="shared" si="699"/>
        <v>0</v>
      </c>
    </row>
    <row r="1750" spans="5:36" x14ac:dyDescent="0.2">
      <c r="E1750">
        <f t="shared" si="685"/>
        <v>0</v>
      </c>
      <c r="F1750">
        <f t="shared" si="675"/>
        <v>0</v>
      </c>
      <c r="G1750">
        <f t="shared" si="676"/>
        <v>0</v>
      </c>
      <c r="H1750">
        <f t="shared" si="677"/>
        <v>0</v>
      </c>
      <c r="I1750">
        <f t="shared" si="686"/>
        <v>0</v>
      </c>
      <c r="J1750">
        <f t="shared" si="687"/>
        <v>0</v>
      </c>
      <c r="K1750">
        <f t="shared" si="688"/>
        <v>0</v>
      </c>
      <c r="L1750">
        <f t="shared" si="689"/>
        <v>0</v>
      </c>
      <c r="M1750">
        <f t="shared" si="690"/>
        <v>0</v>
      </c>
      <c r="N1750">
        <f t="shared" si="691"/>
        <v>0</v>
      </c>
      <c r="O1750">
        <f>IF($B$14,_xlfn.IFNA(INDEX(תמותה!$A$1:$E$121,MATCH(F1750,תמותה!$A$1:A$121,0),IF($B$9="זכר",2,4)),1),0)</f>
        <v>0</v>
      </c>
      <c r="P1750">
        <f>IF($B$14,_xlfn.IFNA(INDEX('שיפור תמותה'!$A$1:$E$8743,MATCH(F1750&amp;G1750,'שיפור תמותה'!$C$1:$C$8743,0),IF($B$9="זכר",4,5)),1),0)</f>
        <v>0</v>
      </c>
      <c r="Q1750">
        <f>IF($B$14,_xlfn.IFNA(INDEX('שיפור תמותה'!$A$1:$E$8743,MATCH(F1750&amp;G1750-1,'שיפור תמותה'!$C$1:$C$8743,0),IF($B$9="זכר",4,5)),1),0)</f>
        <v>0</v>
      </c>
      <c r="R1750">
        <f t="shared" si="678"/>
        <v>0</v>
      </c>
      <c r="S1750">
        <f t="shared" si="679"/>
        <v>0</v>
      </c>
      <c r="T1750">
        <f t="shared" si="692"/>
        <v>0</v>
      </c>
      <c r="U1750">
        <f t="shared" si="680"/>
        <v>0</v>
      </c>
      <c r="V1750">
        <f t="shared" si="681"/>
        <v>0</v>
      </c>
      <c r="W1750">
        <f t="shared" si="693"/>
        <v>0</v>
      </c>
      <c r="X1750">
        <f>IF($B$15,_xlfn.IFNA(INDEX(תמותה!$A$1:$E$121,MATCH(U1750,תמותה!$A$1:A$121,0),IF($B$11="זכר",2,4)),1),0)</f>
        <v>0</v>
      </c>
      <c r="Y1750">
        <f>IF($B$15,_xlfn.IFNA(INDEX('שיפור תמותה'!$A$1:$E$8743,MATCH(U1750&amp;V1750,'שיפור תמותה'!$C$1:$C$8743,0),IF($B$11="זכר",4,5)),1),0)</f>
        <v>0</v>
      </c>
      <c r="Z1750">
        <f>IF($B$15,_xlfn.IFNA(INDEX('שיפור תמותה'!$A$1:$E$8743,MATCH(U1750&amp;V1750-1,'שיפור תמותה'!$C$1:$C$8743,0),IF($B$11="זכר",4,5)),1),0)</f>
        <v>0</v>
      </c>
      <c r="AA1750">
        <f t="shared" si="682"/>
        <v>0</v>
      </c>
      <c r="AB1750">
        <f t="shared" si="694"/>
        <v>0</v>
      </c>
      <c r="AC1750">
        <f>IF($B$15,_xlfn.IFNA(INDEX(תמותה!$A$1:$E$121,MATCH(U1750,תמותה!$A$1:A$121,0),IF($B$11="זכר",3,5)),1),0)</f>
        <v>0</v>
      </c>
      <c r="AD1750">
        <f t="shared" si="683"/>
        <v>0</v>
      </c>
      <c r="AE1750">
        <f t="shared" si="684"/>
        <v>0</v>
      </c>
      <c r="AF1750">
        <f t="shared" si="695"/>
        <v>0</v>
      </c>
      <c r="AG1750">
        <f t="shared" si="696"/>
        <v>0</v>
      </c>
      <c r="AH1750">
        <f t="shared" si="697"/>
        <v>0</v>
      </c>
      <c r="AI1750">
        <f t="shared" si="698"/>
        <v>0</v>
      </c>
      <c r="AJ1750">
        <f t="shared" si="699"/>
        <v>0</v>
      </c>
    </row>
    <row r="1751" spans="5:36" x14ac:dyDescent="0.2">
      <c r="E1751">
        <f t="shared" si="685"/>
        <v>0</v>
      </c>
      <c r="F1751">
        <f t="shared" si="675"/>
        <v>0</v>
      </c>
      <c r="G1751">
        <f t="shared" si="676"/>
        <v>0</v>
      </c>
      <c r="H1751">
        <f t="shared" si="677"/>
        <v>0</v>
      </c>
      <c r="I1751">
        <f t="shared" si="686"/>
        <v>0</v>
      </c>
      <c r="J1751">
        <f t="shared" si="687"/>
        <v>0</v>
      </c>
      <c r="K1751">
        <f t="shared" si="688"/>
        <v>0</v>
      </c>
      <c r="L1751">
        <f t="shared" si="689"/>
        <v>0</v>
      </c>
      <c r="M1751">
        <f t="shared" si="690"/>
        <v>0</v>
      </c>
      <c r="N1751">
        <f t="shared" si="691"/>
        <v>0</v>
      </c>
      <c r="O1751">
        <f>IF($B$14,_xlfn.IFNA(INDEX(תמותה!$A$1:$E$121,MATCH(F1751,תמותה!$A$1:A$121,0),IF($B$9="זכר",2,4)),1),0)</f>
        <v>0</v>
      </c>
      <c r="P1751">
        <f>IF($B$14,_xlfn.IFNA(INDEX('שיפור תמותה'!$A$1:$E$8743,MATCH(F1751&amp;G1751,'שיפור תמותה'!$C$1:$C$8743,0),IF($B$9="זכר",4,5)),1),0)</f>
        <v>0</v>
      </c>
      <c r="Q1751">
        <f>IF($B$14,_xlfn.IFNA(INDEX('שיפור תמותה'!$A$1:$E$8743,MATCH(F1751&amp;G1751-1,'שיפור תמותה'!$C$1:$C$8743,0),IF($B$9="זכר",4,5)),1),0)</f>
        <v>0</v>
      </c>
      <c r="R1751">
        <f t="shared" si="678"/>
        <v>0</v>
      </c>
      <c r="S1751">
        <f t="shared" si="679"/>
        <v>0</v>
      </c>
      <c r="T1751">
        <f t="shared" si="692"/>
        <v>0</v>
      </c>
      <c r="U1751">
        <f t="shared" si="680"/>
        <v>0</v>
      </c>
      <c r="V1751">
        <f t="shared" si="681"/>
        <v>0</v>
      </c>
      <c r="W1751">
        <f t="shared" si="693"/>
        <v>0</v>
      </c>
      <c r="X1751">
        <f>IF($B$15,_xlfn.IFNA(INDEX(תמותה!$A$1:$E$121,MATCH(U1751,תמותה!$A$1:A$121,0),IF($B$11="זכר",2,4)),1),0)</f>
        <v>0</v>
      </c>
      <c r="Y1751">
        <f>IF($B$15,_xlfn.IFNA(INDEX('שיפור תמותה'!$A$1:$E$8743,MATCH(U1751&amp;V1751,'שיפור תמותה'!$C$1:$C$8743,0),IF($B$11="זכר",4,5)),1),0)</f>
        <v>0</v>
      </c>
      <c r="Z1751">
        <f>IF($B$15,_xlfn.IFNA(INDEX('שיפור תמותה'!$A$1:$E$8743,MATCH(U1751&amp;V1751-1,'שיפור תמותה'!$C$1:$C$8743,0),IF($B$11="זכר",4,5)),1),0)</f>
        <v>0</v>
      </c>
      <c r="AA1751">
        <f t="shared" si="682"/>
        <v>0</v>
      </c>
      <c r="AB1751">
        <f t="shared" si="694"/>
        <v>0</v>
      </c>
      <c r="AC1751">
        <f>IF($B$15,_xlfn.IFNA(INDEX(תמותה!$A$1:$E$121,MATCH(U1751,תמותה!$A$1:A$121,0),IF($B$11="זכר",3,5)),1),0)</f>
        <v>0</v>
      </c>
      <c r="AD1751">
        <f t="shared" si="683"/>
        <v>0</v>
      </c>
      <c r="AE1751">
        <f t="shared" si="684"/>
        <v>0</v>
      </c>
      <c r="AF1751">
        <f t="shared" si="695"/>
        <v>0</v>
      </c>
      <c r="AG1751">
        <f t="shared" si="696"/>
        <v>0</v>
      </c>
      <c r="AH1751">
        <f t="shared" si="697"/>
        <v>0</v>
      </c>
      <c r="AI1751">
        <f t="shared" si="698"/>
        <v>0</v>
      </c>
      <c r="AJ1751">
        <f t="shared" si="699"/>
        <v>0</v>
      </c>
    </row>
    <row r="1752" spans="5:36" x14ac:dyDescent="0.2">
      <c r="E1752">
        <f t="shared" si="685"/>
        <v>0</v>
      </c>
      <c r="F1752">
        <f t="shared" si="675"/>
        <v>0</v>
      </c>
      <c r="G1752">
        <f t="shared" si="676"/>
        <v>0</v>
      </c>
      <c r="H1752">
        <f t="shared" si="677"/>
        <v>0</v>
      </c>
      <c r="I1752">
        <f t="shared" si="686"/>
        <v>0</v>
      </c>
      <c r="J1752">
        <f t="shared" si="687"/>
        <v>0</v>
      </c>
      <c r="K1752">
        <f t="shared" si="688"/>
        <v>0</v>
      </c>
      <c r="L1752">
        <f t="shared" si="689"/>
        <v>0</v>
      </c>
      <c r="M1752">
        <f t="shared" si="690"/>
        <v>0</v>
      </c>
      <c r="N1752">
        <f t="shared" si="691"/>
        <v>0</v>
      </c>
      <c r="O1752">
        <f>IF($B$14,_xlfn.IFNA(INDEX(תמותה!$A$1:$E$121,MATCH(F1752,תמותה!$A$1:A$121,0),IF($B$9="זכר",2,4)),1),0)</f>
        <v>0</v>
      </c>
      <c r="P1752">
        <f>IF($B$14,_xlfn.IFNA(INDEX('שיפור תמותה'!$A$1:$E$8743,MATCH(F1752&amp;G1752,'שיפור תמותה'!$C$1:$C$8743,0),IF($B$9="זכר",4,5)),1),0)</f>
        <v>0</v>
      </c>
      <c r="Q1752">
        <f>IF($B$14,_xlfn.IFNA(INDEX('שיפור תמותה'!$A$1:$E$8743,MATCH(F1752&amp;G1752-1,'שיפור תמותה'!$C$1:$C$8743,0),IF($B$9="זכר",4,5)),1),0)</f>
        <v>0</v>
      </c>
      <c r="R1752">
        <f t="shared" si="678"/>
        <v>0</v>
      </c>
      <c r="S1752">
        <f t="shared" si="679"/>
        <v>0</v>
      </c>
      <c r="T1752">
        <f t="shared" si="692"/>
        <v>0</v>
      </c>
      <c r="U1752">
        <f t="shared" si="680"/>
        <v>0</v>
      </c>
      <c r="V1752">
        <f t="shared" si="681"/>
        <v>0</v>
      </c>
      <c r="W1752">
        <f t="shared" si="693"/>
        <v>0</v>
      </c>
      <c r="X1752">
        <f>IF($B$15,_xlfn.IFNA(INDEX(תמותה!$A$1:$E$121,MATCH(U1752,תמותה!$A$1:A$121,0),IF($B$11="זכר",2,4)),1),0)</f>
        <v>0</v>
      </c>
      <c r="Y1752">
        <f>IF($B$15,_xlfn.IFNA(INDEX('שיפור תמותה'!$A$1:$E$8743,MATCH(U1752&amp;V1752,'שיפור תמותה'!$C$1:$C$8743,0),IF($B$11="זכר",4,5)),1),0)</f>
        <v>0</v>
      </c>
      <c r="Z1752">
        <f>IF($B$15,_xlfn.IFNA(INDEX('שיפור תמותה'!$A$1:$E$8743,MATCH(U1752&amp;V1752-1,'שיפור תמותה'!$C$1:$C$8743,0),IF($B$11="זכר",4,5)),1),0)</f>
        <v>0</v>
      </c>
      <c r="AA1752">
        <f t="shared" si="682"/>
        <v>0</v>
      </c>
      <c r="AB1752">
        <f t="shared" si="694"/>
        <v>0</v>
      </c>
      <c r="AC1752">
        <f>IF($B$15,_xlfn.IFNA(INDEX(תמותה!$A$1:$E$121,MATCH(U1752,תמותה!$A$1:A$121,0),IF($B$11="זכר",3,5)),1),0)</f>
        <v>0</v>
      </c>
      <c r="AD1752">
        <f t="shared" si="683"/>
        <v>0</v>
      </c>
      <c r="AE1752">
        <f t="shared" si="684"/>
        <v>0</v>
      </c>
      <c r="AF1752">
        <f t="shared" si="695"/>
        <v>0</v>
      </c>
      <c r="AG1752">
        <f t="shared" si="696"/>
        <v>0</v>
      </c>
      <c r="AH1752">
        <f t="shared" si="697"/>
        <v>0</v>
      </c>
      <c r="AI1752">
        <f t="shared" si="698"/>
        <v>0</v>
      </c>
      <c r="AJ1752">
        <f t="shared" si="699"/>
        <v>0</v>
      </c>
    </row>
    <row r="1753" spans="5:36" x14ac:dyDescent="0.2">
      <c r="E1753">
        <f t="shared" si="685"/>
        <v>0</v>
      </c>
      <c r="F1753">
        <f t="shared" si="675"/>
        <v>0</v>
      </c>
      <c r="G1753">
        <f t="shared" si="676"/>
        <v>0</v>
      </c>
      <c r="H1753">
        <f t="shared" si="677"/>
        <v>0</v>
      </c>
      <c r="I1753">
        <f t="shared" si="686"/>
        <v>0</v>
      </c>
      <c r="J1753">
        <f t="shared" si="687"/>
        <v>0</v>
      </c>
      <c r="K1753">
        <f t="shared" si="688"/>
        <v>0</v>
      </c>
      <c r="L1753">
        <f t="shared" si="689"/>
        <v>0</v>
      </c>
      <c r="M1753">
        <f t="shared" si="690"/>
        <v>0</v>
      </c>
      <c r="N1753">
        <f t="shared" si="691"/>
        <v>0</v>
      </c>
      <c r="O1753">
        <f>IF($B$14,_xlfn.IFNA(INDEX(תמותה!$A$1:$E$121,MATCH(F1753,תמותה!$A$1:A$121,0),IF($B$9="זכר",2,4)),1),0)</f>
        <v>0</v>
      </c>
      <c r="P1753">
        <f>IF($B$14,_xlfn.IFNA(INDEX('שיפור תמותה'!$A$1:$E$8743,MATCH(F1753&amp;G1753,'שיפור תמותה'!$C$1:$C$8743,0),IF($B$9="זכר",4,5)),1),0)</f>
        <v>0</v>
      </c>
      <c r="Q1753">
        <f>IF($B$14,_xlfn.IFNA(INDEX('שיפור תמותה'!$A$1:$E$8743,MATCH(F1753&amp;G1753-1,'שיפור תמותה'!$C$1:$C$8743,0),IF($B$9="זכר",4,5)),1),0)</f>
        <v>0</v>
      </c>
      <c r="R1753">
        <f t="shared" si="678"/>
        <v>0</v>
      </c>
      <c r="S1753">
        <f t="shared" si="679"/>
        <v>0</v>
      </c>
      <c r="T1753">
        <f t="shared" si="692"/>
        <v>0</v>
      </c>
      <c r="U1753">
        <f t="shared" si="680"/>
        <v>0</v>
      </c>
      <c r="V1753">
        <f t="shared" si="681"/>
        <v>0</v>
      </c>
      <c r="W1753">
        <f t="shared" si="693"/>
        <v>0</v>
      </c>
      <c r="X1753">
        <f>IF($B$15,_xlfn.IFNA(INDEX(תמותה!$A$1:$E$121,MATCH(U1753,תמותה!$A$1:A$121,0),IF($B$11="זכר",2,4)),1),0)</f>
        <v>0</v>
      </c>
      <c r="Y1753">
        <f>IF($B$15,_xlfn.IFNA(INDEX('שיפור תמותה'!$A$1:$E$8743,MATCH(U1753&amp;V1753,'שיפור תמותה'!$C$1:$C$8743,0),IF($B$11="זכר",4,5)),1),0)</f>
        <v>0</v>
      </c>
      <c r="Z1753">
        <f>IF($B$15,_xlfn.IFNA(INDEX('שיפור תמותה'!$A$1:$E$8743,MATCH(U1753&amp;V1753-1,'שיפור תמותה'!$C$1:$C$8743,0),IF($B$11="זכר",4,5)),1),0)</f>
        <v>0</v>
      </c>
      <c r="AA1753">
        <f t="shared" si="682"/>
        <v>0</v>
      </c>
      <c r="AB1753">
        <f t="shared" si="694"/>
        <v>0</v>
      </c>
      <c r="AC1753">
        <f>IF($B$15,_xlfn.IFNA(INDEX(תמותה!$A$1:$E$121,MATCH(U1753,תמותה!$A$1:A$121,0),IF($B$11="זכר",3,5)),1),0)</f>
        <v>0</v>
      </c>
      <c r="AD1753">
        <f t="shared" si="683"/>
        <v>0</v>
      </c>
      <c r="AE1753">
        <f t="shared" si="684"/>
        <v>0</v>
      </c>
      <c r="AF1753">
        <f t="shared" si="695"/>
        <v>0</v>
      </c>
      <c r="AG1753">
        <f t="shared" si="696"/>
        <v>0</v>
      </c>
      <c r="AH1753">
        <f t="shared" si="697"/>
        <v>0</v>
      </c>
      <c r="AI1753">
        <f t="shared" si="698"/>
        <v>0</v>
      </c>
      <c r="AJ1753">
        <f t="shared" si="699"/>
        <v>0</v>
      </c>
    </row>
    <row r="1754" spans="5:36" x14ac:dyDescent="0.2">
      <c r="E1754">
        <f t="shared" si="685"/>
        <v>0</v>
      </c>
      <c r="F1754">
        <f t="shared" si="675"/>
        <v>0</v>
      </c>
      <c r="G1754">
        <f t="shared" si="676"/>
        <v>0</v>
      </c>
      <c r="H1754">
        <f t="shared" si="677"/>
        <v>0</v>
      </c>
      <c r="I1754">
        <f t="shared" si="686"/>
        <v>0</v>
      </c>
      <c r="J1754">
        <f t="shared" si="687"/>
        <v>0</v>
      </c>
      <c r="K1754">
        <f t="shared" si="688"/>
        <v>0</v>
      </c>
      <c r="L1754">
        <f t="shared" si="689"/>
        <v>0</v>
      </c>
      <c r="M1754">
        <f t="shared" si="690"/>
        <v>0</v>
      </c>
      <c r="N1754">
        <f t="shared" si="691"/>
        <v>0</v>
      </c>
      <c r="O1754">
        <f>IF($B$14,_xlfn.IFNA(INDEX(תמותה!$A$1:$E$121,MATCH(F1754,תמותה!$A$1:A$121,0),IF($B$9="זכר",2,4)),1),0)</f>
        <v>0</v>
      </c>
      <c r="P1754">
        <f>IF($B$14,_xlfn.IFNA(INDEX('שיפור תמותה'!$A$1:$E$8743,MATCH(F1754&amp;G1754,'שיפור תמותה'!$C$1:$C$8743,0),IF($B$9="זכר",4,5)),1),0)</f>
        <v>0</v>
      </c>
      <c r="Q1754">
        <f>IF($B$14,_xlfn.IFNA(INDEX('שיפור תמותה'!$A$1:$E$8743,MATCH(F1754&amp;G1754-1,'שיפור תמותה'!$C$1:$C$8743,0),IF($B$9="זכר",4,5)),1),0)</f>
        <v>0</v>
      </c>
      <c r="R1754">
        <f t="shared" si="678"/>
        <v>0</v>
      </c>
      <c r="S1754">
        <f t="shared" si="679"/>
        <v>0</v>
      </c>
      <c r="T1754">
        <f t="shared" si="692"/>
        <v>0</v>
      </c>
      <c r="U1754">
        <f t="shared" si="680"/>
        <v>0</v>
      </c>
      <c r="V1754">
        <f t="shared" si="681"/>
        <v>0</v>
      </c>
      <c r="W1754">
        <f t="shared" si="693"/>
        <v>0</v>
      </c>
      <c r="X1754">
        <f>IF($B$15,_xlfn.IFNA(INDEX(תמותה!$A$1:$E$121,MATCH(U1754,תמותה!$A$1:A$121,0),IF($B$11="זכר",2,4)),1),0)</f>
        <v>0</v>
      </c>
      <c r="Y1754">
        <f>IF($B$15,_xlfn.IFNA(INDEX('שיפור תמותה'!$A$1:$E$8743,MATCH(U1754&amp;V1754,'שיפור תמותה'!$C$1:$C$8743,0),IF($B$11="זכר",4,5)),1),0)</f>
        <v>0</v>
      </c>
      <c r="Z1754">
        <f>IF($B$15,_xlfn.IFNA(INDEX('שיפור תמותה'!$A$1:$E$8743,MATCH(U1754&amp;V1754-1,'שיפור תמותה'!$C$1:$C$8743,0),IF($B$11="זכר",4,5)),1),0)</f>
        <v>0</v>
      </c>
      <c r="AA1754">
        <f t="shared" si="682"/>
        <v>0</v>
      </c>
      <c r="AB1754">
        <f t="shared" si="694"/>
        <v>0</v>
      </c>
      <c r="AC1754">
        <f>IF($B$15,_xlfn.IFNA(INDEX(תמותה!$A$1:$E$121,MATCH(U1754,תמותה!$A$1:A$121,0),IF($B$11="זכר",3,5)),1),0)</f>
        <v>0</v>
      </c>
      <c r="AD1754">
        <f t="shared" si="683"/>
        <v>0</v>
      </c>
      <c r="AE1754">
        <f t="shared" si="684"/>
        <v>0</v>
      </c>
      <c r="AF1754">
        <f t="shared" si="695"/>
        <v>0</v>
      </c>
      <c r="AG1754">
        <f t="shared" si="696"/>
        <v>0</v>
      </c>
      <c r="AH1754">
        <f t="shared" si="697"/>
        <v>0</v>
      </c>
      <c r="AI1754">
        <f t="shared" si="698"/>
        <v>0</v>
      </c>
      <c r="AJ1754">
        <f t="shared" si="699"/>
        <v>0</v>
      </c>
    </row>
    <row r="1755" spans="5:36" x14ac:dyDescent="0.2">
      <c r="E1755">
        <f t="shared" si="685"/>
        <v>0</v>
      </c>
      <c r="F1755">
        <f t="shared" si="675"/>
        <v>0</v>
      </c>
      <c r="G1755">
        <f t="shared" si="676"/>
        <v>0</v>
      </c>
      <c r="H1755">
        <f t="shared" si="677"/>
        <v>0</v>
      </c>
      <c r="I1755">
        <f t="shared" si="686"/>
        <v>0</v>
      </c>
      <c r="J1755">
        <f t="shared" si="687"/>
        <v>0</v>
      </c>
      <c r="K1755">
        <f t="shared" si="688"/>
        <v>0</v>
      </c>
      <c r="L1755">
        <f t="shared" si="689"/>
        <v>0</v>
      </c>
      <c r="M1755">
        <f t="shared" si="690"/>
        <v>0</v>
      </c>
      <c r="N1755">
        <f t="shared" si="691"/>
        <v>0</v>
      </c>
      <c r="O1755">
        <f>IF($B$14,_xlfn.IFNA(INDEX(תמותה!$A$1:$E$121,MATCH(F1755,תמותה!$A$1:A$121,0),IF($B$9="זכר",2,4)),1),0)</f>
        <v>0</v>
      </c>
      <c r="P1755">
        <f>IF($B$14,_xlfn.IFNA(INDEX('שיפור תמותה'!$A$1:$E$8743,MATCH(F1755&amp;G1755,'שיפור תמותה'!$C$1:$C$8743,0),IF($B$9="זכר",4,5)),1),0)</f>
        <v>0</v>
      </c>
      <c r="Q1755">
        <f>IF($B$14,_xlfn.IFNA(INDEX('שיפור תמותה'!$A$1:$E$8743,MATCH(F1755&amp;G1755-1,'שיפור תמותה'!$C$1:$C$8743,0),IF($B$9="זכר",4,5)),1),0)</f>
        <v>0</v>
      </c>
      <c r="R1755">
        <f t="shared" si="678"/>
        <v>0</v>
      </c>
      <c r="S1755">
        <f t="shared" si="679"/>
        <v>0</v>
      </c>
      <c r="T1755">
        <f t="shared" si="692"/>
        <v>0</v>
      </c>
      <c r="U1755">
        <f t="shared" si="680"/>
        <v>0</v>
      </c>
      <c r="V1755">
        <f t="shared" si="681"/>
        <v>0</v>
      </c>
      <c r="W1755">
        <f t="shared" si="693"/>
        <v>0</v>
      </c>
      <c r="X1755">
        <f>IF($B$15,_xlfn.IFNA(INDEX(תמותה!$A$1:$E$121,MATCH(U1755,תמותה!$A$1:A$121,0),IF($B$11="זכר",2,4)),1),0)</f>
        <v>0</v>
      </c>
      <c r="Y1755">
        <f>IF($B$15,_xlfn.IFNA(INDEX('שיפור תמותה'!$A$1:$E$8743,MATCH(U1755&amp;V1755,'שיפור תמותה'!$C$1:$C$8743,0),IF($B$11="זכר",4,5)),1),0)</f>
        <v>0</v>
      </c>
      <c r="Z1755">
        <f>IF($B$15,_xlfn.IFNA(INDEX('שיפור תמותה'!$A$1:$E$8743,MATCH(U1755&amp;V1755-1,'שיפור תמותה'!$C$1:$C$8743,0),IF($B$11="זכר",4,5)),1),0)</f>
        <v>0</v>
      </c>
      <c r="AA1755">
        <f t="shared" si="682"/>
        <v>0</v>
      </c>
      <c r="AB1755">
        <f t="shared" si="694"/>
        <v>0</v>
      </c>
      <c r="AC1755">
        <f>IF($B$15,_xlfn.IFNA(INDEX(תמותה!$A$1:$E$121,MATCH(U1755,תמותה!$A$1:A$121,0),IF($B$11="זכר",3,5)),1),0)</f>
        <v>0</v>
      </c>
      <c r="AD1755">
        <f t="shared" si="683"/>
        <v>0</v>
      </c>
      <c r="AE1755">
        <f t="shared" si="684"/>
        <v>0</v>
      </c>
      <c r="AF1755">
        <f t="shared" si="695"/>
        <v>0</v>
      </c>
      <c r="AG1755">
        <f t="shared" si="696"/>
        <v>0</v>
      </c>
      <c r="AH1755">
        <f t="shared" si="697"/>
        <v>0</v>
      </c>
      <c r="AI1755">
        <f t="shared" si="698"/>
        <v>0</v>
      </c>
      <c r="AJ1755">
        <f t="shared" si="699"/>
        <v>0</v>
      </c>
    </row>
    <row r="1756" spans="5:36" x14ac:dyDescent="0.2">
      <c r="E1756">
        <f t="shared" si="685"/>
        <v>0</v>
      </c>
      <c r="F1756">
        <f t="shared" si="675"/>
        <v>0</v>
      </c>
      <c r="G1756">
        <f t="shared" si="676"/>
        <v>0</v>
      </c>
      <c r="H1756">
        <f t="shared" si="677"/>
        <v>0</v>
      </c>
      <c r="I1756">
        <f t="shared" si="686"/>
        <v>0</v>
      </c>
      <c r="J1756">
        <f t="shared" si="687"/>
        <v>0</v>
      </c>
      <c r="K1756">
        <f t="shared" si="688"/>
        <v>0</v>
      </c>
      <c r="L1756">
        <f t="shared" si="689"/>
        <v>0</v>
      </c>
      <c r="M1756">
        <f t="shared" si="690"/>
        <v>0</v>
      </c>
      <c r="N1756">
        <f t="shared" si="691"/>
        <v>0</v>
      </c>
      <c r="O1756">
        <f>IF($B$14,_xlfn.IFNA(INDEX(תמותה!$A$1:$E$121,MATCH(F1756,תמותה!$A$1:A$121,0),IF($B$9="זכר",2,4)),1),0)</f>
        <v>0</v>
      </c>
      <c r="P1756">
        <f>IF($B$14,_xlfn.IFNA(INDEX('שיפור תמותה'!$A$1:$E$8743,MATCH(F1756&amp;G1756,'שיפור תמותה'!$C$1:$C$8743,0),IF($B$9="זכר",4,5)),1),0)</f>
        <v>0</v>
      </c>
      <c r="Q1756">
        <f>IF($B$14,_xlfn.IFNA(INDEX('שיפור תמותה'!$A$1:$E$8743,MATCH(F1756&amp;G1756-1,'שיפור תמותה'!$C$1:$C$8743,0),IF($B$9="זכר",4,5)),1),0)</f>
        <v>0</v>
      </c>
      <c r="R1756">
        <f t="shared" si="678"/>
        <v>0</v>
      </c>
      <c r="S1756">
        <f t="shared" si="679"/>
        <v>0</v>
      </c>
      <c r="T1756">
        <f t="shared" si="692"/>
        <v>0</v>
      </c>
      <c r="U1756">
        <f t="shared" si="680"/>
        <v>0</v>
      </c>
      <c r="V1756">
        <f t="shared" si="681"/>
        <v>0</v>
      </c>
      <c r="W1756">
        <f t="shared" si="693"/>
        <v>0</v>
      </c>
      <c r="X1756">
        <f>IF($B$15,_xlfn.IFNA(INDEX(תמותה!$A$1:$E$121,MATCH(U1756,תמותה!$A$1:A$121,0),IF($B$11="זכר",2,4)),1),0)</f>
        <v>0</v>
      </c>
      <c r="Y1756">
        <f>IF($B$15,_xlfn.IFNA(INDEX('שיפור תמותה'!$A$1:$E$8743,MATCH(U1756&amp;V1756,'שיפור תמותה'!$C$1:$C$8743,0),IF($B$11="זכר",4,5)),1),0)</f>
        <v>0</v>
      </c>
      <c r="Z1756">
        <f>IF($B$15,_xlfn.IFNA(INDEX('שיפור תמותה'!$A$1:$E$8743,MATCH(U1756&amp;V1756-1,'שיפור תמותה'!$C$1:$C$8743,0),IF($B$11="זכר",4,5)),1),0)</f>
        <v>0</v>
      </c>
      <c r="AA1756">
        <f t="shared" si="682"/>
        <v>0</v>
      </c>
      <c r="AB1756">
        <f t="shared" si="694"/>
        <v>0</v>
      </c>
      <c r="AC1756">
        <f>IF($B$15,_xlfn.IFNA(INDEX(תמותה!$A$1:$E$121,MATCH(U1756,תמותה!$A$1:A$121,0),IF($B$11="זכר",3,5)),1),0)</f>
        <v>0</v>
      </c>
      <c r="AD1756">
        <f t="shared" si="683"/>
        <v>0</v>
      </c>
      <c r="AE1756">
        <f t="shared" si="684"/>
        <v>0</v>
      </c>
      <c r="AF1756">
        <f t="shared" si="695"/>
        <v>0</v>
      </c>
      <c r="AG1756">
        <f t="shared" si="696"/>
        <v>0</v>
      </c>
      <c r="AH1756">
        <f t="shared" si="697"/>
        <v>0</v>
      </c>
      <c r="AI1756">
        <f t="shared" si="698"/>
        <v>0</v>
      </c>
      <c r="AJ1756">
        <f t="shared" si="699"/>
        <v>0</v>
      </c>
    </row>
    <row r="1757" spans="5:36" x14ac:dyDescent="0.2">
      <c r="E1757">
        <f t="shared" si="685"/>
        <v>0</v>
      </c>
      <c r="F1757">
        <f t="shared" si="675"/>
        <v>0</v>
      </c>
      <c r="G1757">
        <f t="shared" si="676"/>
        <v>0</v>
      </c>
      <c r="H1757">
        <f t="shared" si="677"/>
        <v>0</v>
      </c>
      <c r="I1757">
        <f t="shared" si="686"/>
        <v>0</v>
      </c>
      <c r="J1757">
        <f t="shared" si="687"/>
        <v>0</v>
      </c>
      <c r="K1757">
        <f t="shared" si="688"/>
        <v>0</v>
      </c>
      <c r="L1757">
        <f t="shared" si="689"/>
        <v>0</v>
      </c>
      <c r="M1757">
        <f t="shared" si="690"/>
        <v>0</v>
      </c>
      <c r="N1757">
        <f t="shared" si="691"/>
        <v>0</v>
      </c>
      <c r="O1757">
        <f>IF($B$14,_xlfn.IFNA(INDEX(תמותה!$A$1:$E$121,MATCH(F1757,תמותה!$A$1:A$121,0),IF($B$9="זכר",2,4)),1),0)</f>
        <v>0</v>
      </c>
      <c r="P1757">
        <f>IF($B$14,_xlfn.IFNA(INDEX('שיפור תמותה'!$A$1:$E$8743,MATCH(F1757&amp;G1757,'שיפור תמותה'!$C$1:$C$8743,0),IF($B$9="זכר",4,5)),1),0)</f>
        <v>0</v>
      </c>
      <c r="Q1757">
        <f>IF($B$14,_xlfn.IFNA(INDEX('שיפור תמותה'!$A$1:$E$8743,MATCH(F1757&amp;G1757-1,'שיפור תמותה'!$C$1:$C$8743,0),IF($B$9="זכר",4,5)),1),0)</f>
        <v>0</v>
      </c>
      <c r="R1757">
        <f t="shared" si="678"/>
        <v>0</v>
      </c>
      <c r="S1757">
        <f t="shared" si="679"/>
        <v>0</v>
      </c>
      <c r="T1757">
        <f t="shared" si="692"/>
        <v>0</v>
      </c>
      <c r="U1757">
        <f t="shared" si="680"/>
        <v>0</v>
      </c>
      <c r="V1757">
        <f t="shared" si="681"/>
        <v>0</v>
      </c>
      <c r="W1757">
        <f t="shared" si="693"/>
        <v>0</v>
      </c>
      <c r="X1757">
        <f>IF($B$15,_xlfn.IFNA(INDEX(תמותה!$A$1:$E$121,MATCH(U1757,תמותה!$A$1:A$121,0),IF($B$11="זכר",2,4)),1),0)</f>
        <v>0</v>
      </c>
      <c r="Y1757">
        <f>IF($B$15,_xlfn.IFNA(INDEX('שיפור תמותה'!$A$1:$E$8743,MATCH(U1757&amp;V1757,'שיפור תמותה'!$C$1:$C$8743,0),IF($B$11="זכר",4,5)),1),0)</f>
        <v>0</v>
      </c>
      <c r="Z1757">
        <f>IF($B$15,_xlfn.IFNA(INDEX('שיפור תמותה'!$A$1:$E$8743,MATCH(U1757&amp;V1757-1,'שיפור תמותה'!$C$1:$C$8743,0),IF($B$11="זכר",4,5)),1),0)</f>
        <v>0</v>
      </c>
      <c r="AA1757">
        <f t="shared" si="682"/>
        <v>0</v>
      </c>
      <c r="AB1757">
        <f t="shared" si="694"/>
        <v>0</v>
      </c>
      <c r="AC1757">
        <f>IF($B$15,_xlfn.IFNA(INDEX(תמותה!$A$1:$E$121,MATCH(U1757,תמותה!$A$1:A$121,0),IF($B$11="זכר",3,5)),1),0)</f>
        <v>0</v>
      </c>
      <c r="AD1757">
        <f t="shared" si="683"/>
        <v>0</v>
      </c>
      <c r="AE1757">
        <f t="shared" si="684"/>
        <v>0</v>
      </c>
      <c r="AF1757">
        <f t="shared" si="695"/>
        <v>0</v>
      </c>
      <c r="AG1757">
        <f t="shared" si="696"/>
        <v>0</v>
      </c>
      <c r="AH1757">
        <f t="shared" si="697"/>
        <v>0</v>
      </c>
      <c r="AI1757">
        <f t="shared" si="698"/>
        <v>0</v>
      </c>
      <c r="AJ1757">
        <f t="shared" si="699"/>
        <v>0</v>
      </c>
    </row>
    <row r="1758" spans="5:36" x14ac:dyDescent="0.2">
      <c r="E1758">
        <f t="shared" si="685"/>
        <v>0</v>
      </c>
      <c r="F1758">
        <f t="shared" si="675"/>
        <v>0</v>
      </c>
      <c r="G1758">
        <f t="shared" si="676"/>
        <v>0</v>
      </c>
      <c r="H1758">
        <f t="shared" si="677"/>
        <v>0</v>
      </c>
      <c r="I1758">
        <f t="shared" si="686"/>
        <v>0</v>
      </c>
      <c r="J1758">
        <f t="shared" si="687"/>
        <v>0</v>
      </c>
      <c r="K1758">
        <f t="shared" si="688"/>
        <v>0</v>
      </c>
      <c r="L1758">
        <f t="shared" si="689"/>
        <v>0</v>
      </c>
      <c r="M1758">
        <f t="shared" si="690"/>
        <v>0</v>
      </c>
      <c r="N1758">
        <f t="shared" si="691"/>
        <v>0</v>
      </c>
      <c r="O1758">
        <f>IF($B$14,_xlfn.IFNA(INDEX(תמותה!$A$1:$E$121,MATCH(F1758,תמותה!$A$1:A$121,0),IF($B$9="זכר",2,4)),1),0)</f>
        <v>0</v>
      </c>
      <c r="P1758">
        <f>IF($B$14,_xlfn.IFNA(INDEX('שיפור תמותה'!$A$1:$E$8743,MATCH(F1758&amp;G1758,'שיפור תמותה'!$C$1:$C$8743,0),IF($B$9="זכר",4,5)),1),0)</f>
        <v>0</v>
      </c>
      <c r="Q1758">
        <f>IF($B$14,_xlfn.IFNA(INDEX('שיפור תמותה'!$A$1:$E$8743,MATCH(F1758&amp;G1758-1,'שיפור תמותה'!$C$1:$C$8743,0),IF($B$9="זכר",4,5)),1),0)</f>
        <v>0</v>
      </c>
      <c r="R1758">
        <f t="shared" si="678"/>
        <v>0</v>
      </c>
      <c r="S1758">
        <f t="shared" si="679"/>
        <v>0</v>
      </c>
      <c r="T1758">
        <f t="shared" si="692"/>
        <v>0</v>
      </c>
      <c r="U1758">
        <f t="shared" si="680"/>
        <v>0</v>
      </c>
      <c r="V1758">
        <f t="shared" si="681"/>
        <v>0</v>
      </c>
      <c r="W1758">
        <f t="shared" si="693"/>
        <v>0</v>
      </c>
      <c r="X1758">
        <f>IF($B$15,_xlfn.IFNA(INDEX(תמותה!$A$1:$E$121,MATCH(U1758,תמותה!$A$1:A$121,0),IF($B$11="זכר",2,4)),1),0)</f>
        <v>0</v>
      </c>
      <c r="Y1758">
        <f>IF($B$15,_xlfn.IFNA(INDEX('שיפור תמותה'!$A$1:$E$8743,MATCH(U1758&amp;V1758,'שיפור תמותה'!$C$1:$C$8743,0),IF($B$11="זכר",4,5)),1),0)</f>
        <v>0</v>
      </c>
      <c r="Z1758">
        <f>IF($B$15,_xlfn.IFNA(INDEX('שיפור תמותה'!$A$1:$E$8743,MATCH(U1758&amp;V1758-1,'שיפור תמותה'!$C$1:$C$8743,0),IF($B$11="זכר",4,5)),1),0)</f>
        <v>0</v>
      </c>
      <c r="AA1758">
        <f t="shared" si="682"/>
        <v>0</v>
      </c>
      <c r="AB1758">
        <f t="shared" si="694"/>
        <v>0</v>
      </c>
      <c r="AC1758">
        <f>IF($B$15,_xlfn.IFNA(INDEX(תמותה!$A$1:$E$121,MATCH(U1758,תמותה!$A$1:A$121,0),IF($B$11="זכר",3,5)),1),0)</f>
        <v>0</v>
      </c>
      <c r="AD1758">
        <f t="shared" si="683"/>
        <v>0</v>
      </c>
      <c r="AE1758">
        <f t="shared" si="684"/>
        <v>0</v>
      </c>
      <c r="AF1758">
        <f t="shared" si="695"/>
        <v>0</v>
      </c>
      <c r="AG1758">
        <f t="shared" si="696"/>
        <v>0</v>
      </c>
      <c r="AH1758">
        <f t="shared" si="697"/>
        <v>0</v>
      </c>
      <c r="AI1758">
        <f t="shared" si="698"/>
        <v>0</v>
      </c>
      <c r="AJ1758">
        <f t="shared" si="699"/>
        <v>0</v>
      </c>
    </row>
    <row r="1759" spans="5:36" x14ac:dyDescent="0.2">
      <c r="E1759">
        <f t="shared" si="685"/>
        <v>0</v>
      </c>
      <c r="F1759">
        <f t="shared" si="675"/>
        <v>0</v>
      </c>
      <c r="G1759">
        <f t="shared" si="676"/>
        <v>0</v>
      </c>
      <c r="H1759">
        <f t="shared" si="677"/>
        <v>0</v>
      </c>
      <c r="I1759">
        <f t="shared" si="686"/>
        <v>0</v>
      </c>
      <c r="J1759">
        <f t="shared" si="687"/>
        <v>0</v>
      </c>
      <c r="K1759">
        <f t="shared" si="688"/>
        <v>0</v>
      </c>
      <c r="L1759">
        <f t="shared" si="689"/>
        <v>0</v>
      </c>
      <c r="M1759">
        <f t="shared" si="690"/>
        <v>0</v>
      </c>
      <c r="N1759">
        <f t="shared" si="691"/>
        <v>0</v>
      </c>
      <c r="O1759">
        <f>IF($B$14,_xlfn.IFNA(INDEX(תמותה!$A$1:$E$121,MATCH(F1759,תמותה!$A$1:A$121,0),IF($B$9="זכר",2,4)),1),0)</f>
        <v>0</v>
      </c>
      <c r="P1759">
        <f>IF($B$14,_xlfn.IFNA(INDEX('שיפור תמותה'!$A$1:$E$8743,MATCH(F1759&amp;G1759,'שיפור תמותה'!$C$1:$C$8743,0),IF($B$9="זכר",4,5)),1),0)</f>
        <v>0</v>
      </c>
      <c r="Q1759">
        <f>IF($B$14,_xlfn.IFNA(INDEX('שיפור תמותה'!$A$1:$E$8743,MATCH(F1759&amp;G1759-1,'שיפור תמותה'!$C$1:$C$8743,0),IF($B$9="זכר",4,5)),1),0)</f>
        <v>0</v>
      </c>
      <c r="R1759">
        <f t="shared" si="678"/>
        <v>0</v>
      </c>
      <c r="S1759">
        <f t="shared" si="679"/>
        <v>0</v>
      </c>
      <c r="T1759">
        <f t="shared" si="692"/>
        <v>0</v>
      </c>
      <c r="U1759">
        <f t="shared" si="680"/>
        <v>0</v>
      </c>
      <c r="V1759">
        <f t="shared" si="681"/>
        <v>0</v>
      </c>
      <c r="W1759">
        <f t="shared" si="693"/>
        <v>0</v>
      </c>
      <c r="X1759">
        <f>IF($B$15,_xlfn.IFNA(INDEX(תמותה!$A$1:$E$121,MATCH(U1759,תמותה!$A$1:A$121,0),IF($B$11="זכר",2,4)),1),0)</f>
        <v>0</v>
      </c>
      <c r="Y1759">
        <f>IF($B$15,_xlfn.IFNA(INDEX('שיפור תמותה'!$A$1:$E$8743,MATCH(U1759&amp;V1759,'שיפור תמותה'!$C$1:$C$8743,0),IF($B$11="זכר",4,5)),1),0)</f>
        <v>0</v>
      </c>
      <c r="Z1759">
        <f>IF($B$15,_xlfn.IFNA(INDEX('שיפור תמותה'!$A$1:$E$8743,MATCH(U1759&amp;V1759-1,'שיפור תמותה'!$C$1:$C$8743,0),IF($B$11="זכר",4,5)),1),0)</f>
        <v>0</v>
      </c>
      <c r="AA1759">
        <f t="shared" si="682"/>
        <v>0</v>
      </c>
      <c r="AB1759">
        <f t="shared" si="694"/>
        <v>0</v>
      </c>
      <c r="AC1759">
        <f>IF($B$15,_xlfn.IFNA(INDEX(תמותה!$A$1:$E$121,MATCH(U1759,תמותה!$A$1:A$121,0),IF($B$11="זכר",3,5)),1),0)</f>
        <v>0</v>
      </c>
      <c r="AD1759">
        <f t="shared" si="683"/>
        <v>0</v>
      </c>
      <c r="AE1759">
        <f t="shared" si="684"/>
        <v>0</v>
      </c>
      <c r="AF1759">
        <f t="shared" si="695"/>
        <v>0</v>
      </c>
      <c r="AG1759">
        <f t="shared" si="696"/>
        <v>0</v>
      </c>
      <c r="AH1759">
        <f t="shared" si="697"/>
        <v>0</v>
      </c>
      <c r="AI1759">
        <f t="shared" si="698"/>
        <v>0</v>
      </c>
      <c r="AJ1759">
        <f t="shared" si="699"/>
        <v>0</v>
      </c>
    </row>
    <row r="1760" spans="5:36" x14ac:dyDescent="0.2">
      <c r="E1760">
        <f t="shared" si="685"/>
        <v>0</v>
      </c>
      <c r="F1760">
        <f t="shared" si="675"/>
        <v>0</v>
      </c>
      <c r="G1760">
        <f t="shared" si="676"/>
        <v>0</v>
      </c>
      <c r="H1760">
        <f t="shared" si="677"/>
        <v>0</v>
      </c>
      <c r="I1760">
        <f t="shared" si="686"/>
        <v>0</v>
      </c>
      <c r="J1760">
        <f t="shared" si="687"/>
        <v>0</v>
      </c>
      <c r="K1760">
        <f t="shared" si="688"/>
        <v>0</v>
      </c>
      <c r="L1760">
        <f t="shared" si="689"/>
        <v>0</v>
      </c>
      <c r="M1760">
        <f t="shared" si="690"/>
        <v>0</v>
      </c>
      <c r="N1760">
        <f t="shared" si="691"/>
        <v>0</v>
      </c>
      <c r="O1760">
        <f>IF($B$14,_xlfn.IFNA(INDEX(תמותה!$A$1:$E$121,MATCH(F1760,תמותה!$A$1:A$121,0),IF($B$9="זכר",2,4)),1),0)</f>
        <v>0</v>
      </c>
      <c r="P1760">
        <f>IF($B$14,_xlfn.IFNA(INDEX('שיפור תמותה'!$A$1:$E$8743,MATCH(F1760&amp;G1760,'שיפור תמותה'!$C$1:$C$8743,0),IF($B$9="זכר",4,5)),1),0)</f>
        <v>0</v>
      </c>
      <c r="Q1760">
        <f>IF($B$14,_xlfn.IFNA(INDEX('שיפור תמותה'!$A$1:$E$8743,MATCH(F1760&amp;G1760-1,'שיפור תמותה'!$C$1:$C$8743,0),IF($B$9="זכר",4,5)),1),0)</f>
        <v>0</v>
      </c>
      <c r="R1760">
        <f t="shared" si="678"/>
        <v>0</v>
      </c>
      <c r="S1760">
        <f t="shared" si="679"/>
        <v>0</v>
      </c>
      <c r="T1760">
        <f t="shared" si="692"/>
        <v>0</v>
      </c>
      <c r="U1760">
        <f t="shared" si="680"/>
        <v>0</v>
      </c>
      <c r="V1760">
        <f t="shared" si="681"/>
        <v>0</v>
      </c>
      <c r="W1760">
        <f t="shared" si="693"/>
        <v>0</v>
      </c>
      <c r="X1760">
        <f>IF($B$15,_xlfn.IFNA(INDEX(תמותה!$A$1:$E$121,MATCH(U1760,תמותה!$A$1:A$121,0),IF($B$11="זכר",2,4)),1),0)</f>
        <v>0</v>
      </c>
      <c r="Y1760">
        <f>IF($B$15,_xlfn.IFNA(INDEX('שיפור תמותה'!$A$1:$E$8743,MATCH(U1760&amp;V1760,'שיפור תמותה'!$C$1:$C$8743,0),IF($B$11="זכר",4,5)),1),0)</f>
        <v>0</v>
      </c>
      <c r="Z1760">
        <f>IF($B$15,_xlfn.IFNA(INDEX('שיפור תמותה'!$A$1:$E$8743,MATCH(U1760&amp;V1760-1,'שיפור תמותה'!$C$1:$C$8743,0),IF($B$11="זכר",4,5)),1),0)</f>
        <v>0</v>
      </c>
      <c r="AA1760">
        <f t="shared" si="682"/>
        <v>0</v>
      </c>
      <c r="AB1760">
        <f t="shared" si="694"/>
        <v>0</v>
      </c>
      <c r="AC1760">
        <f>IF($B$15,_xlfn.IFNA(INDEX(תמותה!$A$1:$E$121,MATCH(U1760,תמותה!$A$1:A$121,0),IF($B$11="זכר",3,5)),1),0)</f>
        <v>0</v>
      </c>
      <c r="AD1760">
        <f t="shared" si="683"/>
        <v>0</v>
      </c>
      <c r="AE1760">
        <f t="shared" si="684"/>
        <v>0</v>
      </c>
      <c r="AF1760">
        <f t="shared" si="695"/>
        <v>0</v>
      </c>
      <c r="AG1760">
        <f t="shared" si="696"/>
        <v>0</v>
      </c>
      <c r="AH1760">
        <f t="shared" si="697"/>
        <v>0</v>
      </c>
      <c r="AI1760">
        <f t="shared" si="698"/>
        <v>0</v>
      </c>
      <c r="AJ1760">
        <f t="shared" si="699"/>
        <v>0</v>
      </c>
    </row>
    <row r="1761" spans="5:36" x14ac:dyDescent="0.2">
      <c r="E1761">
        <f t="shared" si="685"/>
        <v>0</v>
      </c>
      <c r="F1761">
        <f t="shared" si="675"/>
        <v>0</v>
      </c>
      <c r="G1761">
        <f t="shared" si="676"/>
        <v>0</v>
      </c>
      <c r="H1761">
        <f t="shared" si="677"/>
        <v>0</v>
      </c>
      <c r="I1761">
        <f t="shared" si="686"/>
        <v>0</v>
      </c>
      <c r="J1761">
        <f t="shared" si="687"/>
        <v>0</v>
      </c>
      <c r="K1761">
        <f t="shared" si="688"/>
        <v>0</v>
      </c>
      <c r="L1761">
        <f t="shared" si="689"/>
        <v>0</v>
      </c>
      <c r="M1761">
        <f t="shared" si="690"/>
        <v>0</v>
      </c>
      <c r="N1761">
        <f t="shared" si="691"/>
        <v>0</v>
      </c>
      <c r="O1761">
        <f>IF($B$14,_xlfn.IFNA(INDEX(תמותה!$A$1:$E$121,MATCH(F1761,תמותה!$A$1:A$121,0),IF($B$9="זכר",2,4)),1),0)</f>
        <v>0</v>
      </c>
      <c r="P1761">
        <f>IF($B$14,_xlfn.IFNA(INDEX('שיפור תמותה'!$A$1:$E$8743,MATCH(F1761&amp;G1761,'שיפור תמותה'!$C$1:$C$8743,0),IF($B$9="זכר",4,5)),1),0)</f>
        <v>0</v>
      </c>
      <c r="Q1761">
        <f>IF($B$14,_xlfn.IFNA(INDEX('שיפור תמותה'!$A$1:$E$8743,MATCH(F1761&amp;G1761-1,'שיפור תמותה'!$C$1:$C$8743,0),IF($B$9="זכר",4,5)),1),0)</f>
        <v>0</v>
      </c>
      <c r="R1761">
        <f t="shared" si="678"/>
        <v>0</v>
      </c>
      <c r="S1761">
        <f t="shared" si="679"/>
        <v>0</v>
      </c>
      <c r="T1761">
        <f t="shared" si="692"/>
        <v>0</v>
      </c>
      <c r="U1761">
        <f t="shared" si="680"/>
        <v>0</v>
      </c>
      <c r="V1761">
        <f t="shared" si="681"/>
        <v>0</v>
      </c>
      <c r="W1761">
        <f t="shared" si="693"/>
        <v>0</v>
      </c>
      <c r="X1761">
        <f>IF($B$15,_xlfn.IFNA(INDEX(תמותה!$A$1:$E$121,MATCH(U1761,תמותה!$A$1:A$121,0),IF($B$11="זכר",2,4)),1),0)</f>
        <v>0</v>
      </c>
      <c r="Y1761">
        <f>IF($B$15,_xlfn.IFNA(INDEX('שיפור תמותה'!$A$1:$E$8743,MATCH(U1761&amp;V1761,'שיפור תמותה'!$C$1:$C$8743,0),IF($B$11="זכר",4,5)),1),0)</f>
        <v>0</v>
      </c>
      <c r="Z1761">
        <f>IF($B$15,_xlfn.IFNA(INDEX('שיפור תמותה'!$A$1:$E$8743,MATCH(U1761&amp;V1761-1,'שיפור תמותה'!$C$1:$C$8743,0),IF($B$11="זכר",4,5)),1),0)</f>
        <v>0</v>
      </c>
      <c r="AA1761">
        <f t="shared" si="682"/>
        <v>0</v>
      </c>
      <c r="AB1761">
        <f t="shared" si="694"/>
        <v>0</v>
      </c>
      <c r="AC1761">
        <f>IF($B$15,_xlfn.IFNA(INDEX(תמותה!$A$1:$E$121,MATCH(U1761,תמותה!$A$1:A$121,0),IF($B$11="זכר",3,5)),1),0)</f>
        <v>0</v>
      </c>
      <c r="AD1761">
        <f t="shared" si="683"/>
        <v>0</v>
      </c>
      <c r="AE1761">
        <f t="shared" si="684"/>
        <v>0</v>
      </c>
      <c r="AF1761">
        <f t="shared" si="695"/>
        <v>0</v>
      </c>
      <c r="AG1761">
        <f t="shared" si="696"/>
        <v>0</v>
      </c>
      <c r="AH1761">
        <f t="shared" si="697"/>
        <v>0</v>
      </c>
      <c r="AI1761">
        <f t="shared" si="698"/>
        <v>0</v>
      </c>
      <c r="AJ1761">
        <f t="shared" si="699"/>
        <v>0</v>
      </c>
    </row>
    <row r="1762" spans="5:36" x14ac:dyDescent="0.2">
      <c r="E1762">
        <f t="shared" si="685"/>
        <v>0</v>
      </c>
      <c r="F1762">
        <f t="shared" si="675"/>
        <v>0</v>
      </c>
      <c r="G1762">
        <f t="shared" si="676"/>
        <v>0</v>
      </c>
      <c r="H1762">
        <f t="shared" si="677"/>
        <v>0</v>
      </c>
      <c r="I1762">
        <f t="shared" si="686"/>
        <v>0</v>
      </c>
      <c r="J1762">
        <f t="shared" si="687"/>
        <v>0</v>
      </c>
      <c r="K1762">
        <f t="shared" si="688"/>
        <v>0</v>
      </c>
      <c r="L1762">
        <f t="shared" si="689"/>
        <v>0</v>
      </c>
      <c r="M1762">
        <f t="shared" si="690"/>
        <v>0</v>
      </c>
      <c r="N1762">
        <f t="shared" si="691"/>
        <v>0</v>
      </c>
      <c r="O1762">
        <f>IF($B$14,_xlfn.IFNA(INDEX(תמותה!$A$1:$E$121,MATCH(F1762,תמותה!$A$1:A$121,0),IF($B$9="זכר",2,4)),1),0)</f>
        <v>0</v>
      </c>
      <c r="P1762">
        <f>IF($B$14,_xlfn.IFNA(INDEX('שיפור תמותה'!$A$1:$E$8743,MATCH(F1762&amp;G1762,'שיפור תמותה'!$C$1:$C$8743,0),IF($B$9="זכר",4,5)),1),0)</f>
        <v>0</v>
      </c>
      <c r="Q1762">
        <f>IF($B$14,_xlfn.IFNA(INDEX('שיפור תמותה'!$A$1:$E$8743,MATCH(F1762&amp;G1762-1,'שיפור תמותה'!$C$1:$C$8743,0),IF($B$9="זכר",4,5)),1),0)</f>
        <v>0</v>
      </c>
      <c r="R1762">
        <f t="shared" si="678"/>
        <v>0</v>
      </c>
      <c r="S1762">
        <f t="shared" si="679"/>
        <v>0</v>
      </c>
      <c r="T1762">
        <f t="shared" si="692"/>
        <v>0</v>
      </c>
      <c r="U1762">
        <f t="shared" si="680"/>
        <v>0</v>
      </c>
      <c r="V1762">
        <f t="shared" si="681"/>
        <v>0</v>
      </c>
      <c r="W1762">
        <f t="shared" si="693"/>
        <v>0</v>
      </c>
      <c r="X1762">
        <f>IF($B$15,_xlfn.IFNA(INDEX(תמותה!$A$1:$E$121,MATCH(U1762,תמותה!$A$1:A$121,0),IF($B$11="זכר",2,4)),1),0)</f>
        <v>0</v>
      </c>
      <c r="Y1762">
        <f>IF($B$15,_xlfn.IFNA(INDEX('שיפור תמותה'!$A$1:$E$8743,MATCH(U1762&amp;V1762,'שיפור תמותה'!$C$1:$C$8743,0),IF($B$11="זכר",4,5)),1),0)</f>
        <v>0</v>
      </c>
      <c r="Z1762">
        <f>IF($B$15,_xlfn.IFNA(INDEX('שיפור תמותה'!$A$1:$E$8743,MATCH(U1762&amp;V1762-1,'שיפור תמותה'!$C$1:$C$8743,0),IF($B$11="זכר",4,5)),1),0)</f>
        <v>0</v>
      </c>
      <c r="AA1762">
        <f t="shared" si="682"/>
        <v>0</v>
      </c>
      <c r="AB1762">
        <f t="shared" si="694"/>
        <v>0</v>
      </c>
      <c r="AC1762">
        <f>IF($B$15,_xlfn.IFNA(INDEX(תמותה!$A$1:$E$121,MATCH(U1762,תמותה!$A$1:A$121,0),IF($B$11="זכר",3,5)),1),0)</f>
        <v>0</v>
      </c>
      <c r="AD1762">
        <f t="shared" si="683"/>
        <v>0</v>
      </c>
      <c r="AE1762">
        <f t="shared" si="684"/>
        <v>0</v>
      </c>
      <c r="AF1762">
        <f t="shared" si="695"/>
        <v>0</v>
      </c>
      <c r="AG1762">
        <f t="shared" si="696"/>
        <v>0</v>
      </c>
      <c r="AH1762">
        <f t="shared" si="697"/>
        <v>0</v>
      </c>
      <c r="AI1762">
        <f t="shared" si="698"/>
        <v>0</v>
      </c>
      <c r="AJ1762">
        <f t="shared" si="699"/>
        <v>0</v>
      </c>
    </row>
    <row r="1763" spans="5:36" x14ac:dyDescent="0.2">
      <c r="E1763">
        <f t="shared" si="685"/>
        <v>0</v>
      </c>
      <c r="F1763">
        <f t="shared" si="675"/>
        <v>0</v>
      </c>
      <c r="G1763">
        <f t="shared" si="676"/>
        <v>0</v>
      </c>
      <c r="H1763">
        <f t="shared" si="677"/>
        <v>0</v>
      </c>
      <c r="I1763">
        <f t="shared" si="686"/>
        <v>0</v>
      </c>
      <c r="J1763">
        <f t="shared" si="687"/>
        <v>0</v>
      </c>
      <c r="K1763">
        <f t="shared" si="688"/>
        <v>0</v>
      </c>
      <c r="L1763">
        <f t="shared" si="689"/>
        <v>0</v>
      </c>
      <c r="M1763">
        <f t="shared" si="690"/>
        <v>0</v>
      </c>
      <c r="N1763">
        <f t="shared" si="691"/>
        <v>0</v>
      </c>
      <c r="O1763">
        <f>IF($B$14,_xlfn.IFNA(INDEX(תמותה!$A$1:$E$121,MATCH(F1763,תמותה!$A$1:A$121,0),IF($B$9="זכר",2,4)),1),0)</f>
        <v>0</v>
      </c>
      <c r="P1763">
        <f>IF($B$14,_xlfn.IFNA(INDEX('שיפור תמותה'!$A$1:$E$8743,MATCH(F1763&amp;G1763,'שיפור תמותה'!$C$1:$C$8743,0),IF($B$9="זכר",4,5)),1),0)</f>
        <v>0</v>
      </c>
      <c r="Q1763">
        <f>IF($B$14,_xlfn.IFNA(INDEX('שיפור תמותה'!$A$1:$E$8743,MATCH(F1763&amp;G1763-1,'שיפור תמותה'!$C$1:$C$8743,0),IF($B$9="זכר",4,5)),1),0)</f>
        <v>0</v>
      </c>
      <c r="R1763">
        <f t="shared" si="678"/>
        <v>0</v>
      </c>
      <c r="S1763">
        <f t="shared" si="679"/>
        <v>0</v>
      </c>
      <c r="T1763">
        <f t="shared" si="692"/>
        <v>0</v>
      </c>
      <c r="U1763">
        <f t="shared" si="680"/>
        <v>0</v>
      </c>
      <c r="V1763">
        <f t="shared" si="681"/>
        <v>0</v>
      </c>
      <c r="W1763">
        <f t="shared" si="693"/>
        <v>0</v>
      </c>
      <c r="X1763">
        <f>IF($B$15,_xlfn.IFNA(INDEX(תמותה!$A$1:$E$121,MATCH(U1763,תמותה!$A$1:A$121,0),IF($B$11="זכר",2,4)),1),0)</f>
        <v>0</v>
      </c>
      <c r="Y1763">
        <f>IF($B$15,_xlfn.IFNA(INDEX('שיפור תמותה'!$A$1:$E$8743,MATCH(U1763&amp;V1763,'שיפור תמותה'!$C$1:$C$8743,0),IF($B$11="זכר",4,5)),1),0)</f>
        <v>0</v>
      </c>
      <c r="Z1763">
        <f>IF($B$15,_xlfn.IFNA(INDEX('שיפור תמותה'!$A$1:$E$8743,MATCH(U1763&amp;V1763-1,'שיפור תמותה'!$C$1:$C$8743,0),IF($B$11="זכר",4,5)),1),0)</f>
        <v>0</v>
      </c>
      <c r="AA1763">
        <f t="shared" si="682"/>
        <v>0</v>
      </c>
      <c r="AB1763">
        <f t="shared" si="694"/>
        <v>0</v>
      </c>
      <c r="AC1763">
        <f>IF($B$15,_xlfn.IFNA(INDEX(תמותה!$A$1:$E$121,MATCH(U1763,תמותה!$A$1:A$121,0),IF($B$11="זכר",3,5)),1),0)</f>
        <v>0</v>
      </c>
      <c r="AD1763">
        <f t="shared" si="683"/>
        <v>0</v>
      </c>
      <c r="AE1763">
        <f t="shared" si="684"/>
        <v>0</v>
      </c>
      <c r="AF1763">
        <f t="shared" si="695"/>
        <v>0</v>
      </c>
      <c r="AG1763">
        <f t="shared" si="696"/>
        <v>0</v>
      </c>
      <c r="AH1763">
        <f t="shared" si="697"/>
        <v>0</v>
      </c>
      <c r="AI1763">
        <f t="shared" si="698"/>
        <v>0</v>
      </c>
      <c r="AJ1763">
        <f t="shared" si="699"/>
        <v>0</v>
      </c>
    </row>
    <row r="1764" spans="5:36" x14ac:dyDescent="0.2">
      <c r="E1764">
        <f t="shared" si="685"/>
        <v>0</v>
      </c>
      <c r="F1764">
        <f t="shared" si="675"/>
        <v>0</v>
      </c>
      <c r="G1764">
        <f t="shared" si="676"/>
        <v>0</v>
      </c>
      <c r="H1764">
        <f t="shared" si="677"/>
        <v>0</v>
      </c>
      <c r="I1764">
        <f t="shared" si="686"/>
        <v>0</v>
      </c>
      <c r="J1764">
        <f t="shared" si="687"/>
        <v>0</v>
      </c>
      <c r="K1764">
        <f t="shared" si="688"/>
        <v>0</v>
      </c>
      <c r="L1764">
        <f t="shared" si="689"/>
        <v>0</v>
      </c>
      <c r="M1764">
        <f t="shared" si="690"/>
        <v>0</v>
      </c>
      <c r="N1764">
        <f t="shared" si="691"/>
        <v>0</v>
      </c>
      <c r="O1764">
        <f>IF($B$14,_xlfn.IFNA(INDEX(תמותה!$A$1:$E$121,MATCH(F1764,תמותה!$A$1:A$121,0),IF($B$9="זכר",2,4)),1),0)</f>
        <v>0</v>
      </c>
      <c r="P1764">
        <f>IF($B$14,_xlfn.IFNA(INDEX('שיפור תמותה'!$A$1:$E$8743,MATCH(F1764&amp;G1764,'שיפור תמותה'!$C$1:$C$8743,0),IF($B$9="זכר",4,5)),1),0)</f>
        <v>0</v>
      </c>
      <c r="Q1764">
        <f>IF($B$14,_xlfn.IFNA(INDEX('שיפור תמותה'!$A$1:$E$8743,MATCH(F1764&amp;G1764-1,'שיפור תמותה'!$C$1:$C$8743,0),IF($B$9="זכר",4,5)),1),0)</f>
        <v>0</v>
      </c>
      <c r="R1764">
        <f t="shared" si="678"/>
        <v>0</v>
      </c>
      <c r="S1764">
        <f t="shared" si="679"/>
        <v>0</v>
      </c>
      <c r="T1764">
        <f t="shared" si="692"/>
        <v>0</v>
      </c>
      <c r="U1764">
        <f t="shared" si="680"/>
        <v>0</v>
      </c>
      <c r="V1764">
        <f t="shared" si="681"/>
        <v>0</v>
      </c>
      <c r="W1764">
        <f t="shared" si="693"/>
        <v>0</v>
      </c>
      <c r="X1764">
        <f>IF($B$15,_xlfn.IFNA(INDEX(תמותה!$A$1:$E$121,MATCH(U1764,תמותה!$A$1:A$121,0),IF($B$11="זכר",2,4)),1),0)</f>
        <v>0</v>
      </c>
      <c r="Y1764">
        <f>IF($B$15,_xlfn.IFNA(INDEX('שיפור תמותה'!$A$1:$E$8743,MATCH(U1764&amp;V1764,'שיפור תמותה'!$C$1:$C$8743,0),IF($B$11="זכר",4,5)),1),0)</f>
        <v>0</v>
      </c>
      <c r="Z1764">
        <f>IF($B$15,_xlfn.IFNA(INDEX('שיפור תמותה'!$A$1:$E$8743,MATCH(U1764&amp;V1764-1,'שיפור תמותה'!$C$1:$C$8743,0),IF($B$11="זכר",4,5)),1),0)</f>
        <v>0</v>
      </c>
      <c r="AA1764">
        <f t="shared" si="682"/>
        <v>0</v>
      </c>
      <c r="AB1764">
        <f t="shared" si="694"/>
        <v>0</v>
      </c>
      <c r="AC1764">
        <f>IF($B$15,_xlfn.IFNA(INDEX(תמותה!$A$1:$E$121,MATCH(U1764,תמותה!$A$1:A$121,0),IF($B$11="זכר",3,5)),1),0)</f>
        <v>0</v>
      </c>
      <c r="AD1764">
        <f t="shared" si="683"/>
        <v>0</v>
      </c>
      <c r="AE1764">
        <f t="shared" si="684"/>
        <v>0</v>
      </c>
      <c r="AF1764">
        <f t="shared" si="695"/>
        <v>0</v>
      </c>
      <c r="AG1764">
        <f t="shared" si="696"/>
        <v>0</v>
      </c>
      <c r="AH1764">
        <f t="shared" si="697"/>
        <v>0</v>
      </c>
      <c r="AI1764">
        <f t="shared" si="698"/>
        <v>0</v>
      </c>
      <c r="AJ1764">
        <f t="shared" si="699"/>
        <v>0</v>
      </c>
    </row>
    <row r="1765" spans="5:36" x14ac:dyDescent="0.2">
      <c r="E1765">
        <f t="shared" si="685"/>
        <v>0</v>
      </c>
      <c r="F1765">
        <f t="shared" si="675"/>
        <v>0</v>
      </c>
      <c r="G1765">
        <f t="shared" si="676"/>
        <v>0</v>
      </c>
      <c r="H1765">
        <f t="shared" si="677"/>
        <v>0</v>
      </c>
      <c r="I1765">
        <f t="shared" si="686"/>
        <v>0</v>
      </c>
      <c r="J1765">
        <f t="shared" si="687"/>
        <v>0</v>
      </c>
      <c r="K1765">
        <f t="shared" si="688"/>
        <v>0</v>
      </c>
      <c r="L1765">
        <f t="shared" si="689"/>
        <v>0</v>
      </c>
      <c r="M1765">
        <f t="shared" si="690"/>
        <v>0</v>
      </c>
      <c r="N1765">
        <f t="shared" si="691"/>
        <v>0</v>
      </c>
      <c r="O1765">
        <f>IF($B$14,_xlfn.IFNA(INDEX(תמותה!$A$1:$E$121,MATCH(F1765,תמותה!$A$1:A$121,0),IF($B$9="זכר",2,4)),1),0)</f>
        <v>0</v>
      </c>
      <c r="P1765">
        <f>IF($B$14,_xlfn.IFNA(INDEX('שיפור תמותה'!$A$1:$E$8743,MATCH(F1765&amp;G1765,'שיפור תמותה'!$C$1:$C$8743,0),IF($B$9="זכר",4,5)),1),0)</f>
        <v>0</v>
      </c>
      <c r="Q1765">
        <f>IF($B$14,_xlfn.IFNA(INDEX('שיפור תמותה'!$A$1:$E$8743,MATCH(F1765&amp;G1765-1,'שיפור תמותה'!$C$1:$C$8743,0),IF($B$9="זכר",4,5)),1),0)</f>
        <v>0</v>
      </c>
      <c r="R1765">
        <f t="shared" si="678"/>
        <v>0</v>
      </c>
      <c r="S1765">
        <f t="shared" si="679"/>
        <v>0</v>
      </c>
      <c r="T1765">
        <f t="shared" si="692"/>
        <v>0</v>
      </c>
      <c r="U1765">
        <f t="shared" si="680"/>
        <v>0</v>
      </c>
      <c r="V1765">
        <f t="shared" si="681"/>
        <v>0</v>
      </c>
      <c r="W1765">
        <f t="shared" si="693"/>
        <v>0</v>
      </c>
      <c r="X1765">
        <f>IF($B$15,_xlfn.IFNA(INDEX(תמותה!$A$1:$E$121,MATCH(U1765,תמותה!$A$1:A$121,0),IF($B$11="זכר",2,4)),1),0)</f>
        <v>0</v>
      </c>
      <c r="Y1765">
        <f>IF($B$15,_xlfn.IFNA(INDEX('שיפור תמותה'!$A$1:$E$8743,MATCH(U1765&amp;V1765,'שיפור תמותה'!$C$1:$C$8743,0),IF($B$11="זכר",4,5)),1),0)</f>
        <v>0</v>
      </c>
      <c r="Z1765">
        <f>IF($B$15,_xlfn.IFNA(INDEX('שיפור תמותה'!$A$1:$E$8743,MATCH(U1765&amp;V1765-1,'שיפור תמותה'!$C$1:$C$8743,0),IF($B$11="זכר",4,5)),1),0)</f>
        <v>0</v>
      </c>
      <c r="AA1765">
        <f t="shared" si="682"/>
        <v>0</v>
      </c>
      <c r="AB1765">
        <f t="shared" si="694"/>
        <v>0</v>
      </c>
      <c r="AC1765">
        <f>IF($B$15,_xlfn.IFNA(INDEX(תמותה!$A$1:$E$121,MATCH(U1765,תמותה!$A$1:A$121,0),IF($B$11="זכר",3,5)),1),0)</f>
        <v>0</v>
      </c>
      <c r="AD1765">
        <f t="shared" si="683"/>
        <v>0</v>
      </c>
      <c r="AE1765">
        <f t="shared" si="684"/>
        <v>0</v>
      </c>
      <c r="AF1765">
        <f t="shared" si="695"/>
        <v>0</v>
      </c>
      <c r="AG1765">
        <f t="shared" si="696"/>
        <v>0</v>
      </c>
      <c r="AH1765">
        <f t="shared" si="697"/>
        <v>0</v>
      </c>
      <c r="AI1765">
        <f t="shared" si="698"/>
        <v>0</v>
      </c>
      <c r="AJ1765">
        <f t="shared" si="699"/>
        <v>0</v>
      </c>
    </row>
    <row r="1766" spans="5:36" x14ac:dyDescent="0.2">
      <c r="E1766">
        <f t="shared" si="685"/>
        <v>0</v>
      </c>
      <c r="F1766">
        <f t="shared" si="675"/>
        <v>0</v>
      </c>
      <c r="G1766">
        <f t="shared" si="676"/>
        <v>0</v>
      </c>
      <c r="H1766">
        <f t="shared" si="677"/>
        <v>0</v>
      </c>
      <c r="I1766">
        <f t="shared" si="686"/>
        <v>0</v>
      </c>
      <c r="J1766">
        <f t="shared" si="687"/>
        <v>0</v>
      </c>
      <c r="K1766">
        <f t="shared" si="688"/>
        <v>0</v>
      </c>
      <c r="L1766">
        <f t="shared" si="689"/>
        <v>0</v>
      </c>
      <c r="M1766">
        <f t="shared" si="690"/>
        <v>0</v>
      </c>
      <c r="N1766">
        <f t="shared" si="691"/>
        <v>0</v>
      </c>
      <c r="O1766">
        <f>IF($B$14,_xlfn.IFNA(INDEX(תמותה!$A$1:$E$121,MATCH(F1766,תמותה!$A$1:A$121,0),IF($B$9="זכר",2,4)),1),0)</f>
        <v>0</v>
      </c>
      <c r="P1766">
        <f>IF($B$14,_xlfn.IFNA(INDEX('שיפור תמותה'!$A$1:$E$8743,MATCH(F1766&amp;G1766,'שיפור תמותה'!$C$1:$C$8743,0),IF($B$9="זכר",4,5)),1),0)</f>
        <v>0</v>
      </c>
      <c r="Q1766">
        <f>IF($B$14,_xlfn.IFNA(INDEX('שיפור תמותה'!$A$1:$E$8743,MATCH(F1766&amp;G1766-1,'שיפור תמותה'!$C$1:$C$8743,0),IF($B$9="זכר",4,5)),1),0)</f>
        <v>0</v>
      </c>
      <c r="R1766">
        <f t="shared" si="678"/>
        <v>0</v>
      </c>
      <c r="S1766">
        <f t="shared" si="679"/>
        <v>0</v>
      </c>
      <c r="T1766">
        <f t="shared" si="692"/>
        <v>0</v>
      </c>
      <c r="U1766">
        <f t="shared" si="680"/>
        <v>0</v>
      </c>
      <c r="V1766">
        <f t="shared" si="681"/>
        <v>0</v>
      </c>
      <c r="W1766">
        <f t="shared" si="693"/>
        <v>0</v>
      </c>
      <c r="X1766">
        <f>IF($B$15,_xlfn.IFNA(INDEX(תמותה!$A$1:$E$121,MATCH(U1766,תמותה!$A$1:A$121,0),IF($B$11="זכר",2,4)),1),0)</f>
        <v>0</v>
      </c>
      <c r="Y1766">
        <f>IF($B$15,_xlfn.IFNA(INDEX('שיפור תמותה'!$A$1:$E$8743,MATCH(U1766&amp;V1766,'שיפור תמותה'!$C$1:$C$8743,0),IF($B$11="זכר",4,5)),1),0)</f>
        <v>0</v>
      </c>
      <c r="Z1766">
        <f>IF($B$15,_xlfn.IFNA(INDEX('שיפור תמותה'!$A$1:$E$8743,MATCH(U1766&amp;V1766-1,'שיפור תמותה'!$C$1:$C$8743,0),IF($B$11="זכר",4,5)),1),0)</f>
        <v>0</v>
      </c>
      <c r="AA1766">
        <f t="shared" si="682"/>
        <v>0</v>
      </c>
      <c r="AB1766">
        <f t="shared" si="694"/>
        <v>0</v>
      </c>
      <c r="AC1766">
        <f>IF($B$15,_xlfn.IFNA(INDEX(תמותה!$A$1:$E$121,MATCH(U1766,תמותה!$A$1:A$121,0),IF($B$11="זכר",3,5)),1),0)</f>
        <v>0</v>
      </c>
      <c r="AD1766">
        <f t="shared" si="683"/>
        <v>0</v>
      </c>
      <c r="AE1766">
        <f t="shared" si="684"/>
        <v>0</v>
      </c>
      <c r="AF1766">
        <f t="shared" si="695"/>
        <v>0</v>
      </c>
      <c r="AG1766">
        <f t="shared" si="696"/>
        <v>0</v>
      </c>
      <c r="AH1766">
        <f t="shared" si="697"/>
        <v>0</v>
      </c>
      <c r="AI1766">
        <f t="shared" si="698"/>
        <v>0</v>
      </c>
      <c r="AJ1766">
        <f t="shared" si="699"/>
        <v>0</v>
      </c>
    </row>
    <row r="1767" spans="5:36" x14ac:dyDescent="0.2">
      <c r="E1767">
        <f t="shared" si="685"/>
        <v>0</v>
      </c>
      <c r="F1767">
        <f t="shared" si="675"/>
        <v>0</v>
      </c>
      <c r="G1767">
        <f t="shared" si="676"/>
        <v>0</v>
      </c>
      <c r="H1767">
        <f t="shared" si="677"/>
        <v>0</v>
      </c>
      <c r="I1767">
        <f t="shared" si="686"/>
        <v>0</v>
      </c>
      <c r="J1767">
        <f t="shared" si="687"/>
        <v>0</v>
      </c>
      <c r="K1767">
        <f t="shared" si="688"/>
        <v>0</v>
      </c>
      <c r="L1767">
        <f t="shared" si="689"/>
        <v>0</v>
      </c>
      <c r="M1767">
        <f t="shared" si="690"/>
        <v>0</v>
      </c>
      <c r="N1767">
        <f t="shared" si="691"/>
        <v>0</v>
      </c>
      <c r="O1767">
        <f>IF($B$14,_xlfn.IFNA(INDEX(תמותה!$A$1:$E$121,MATCH(F1767,תמותה!$A$1:A$121,0),IF($B$9="זכר",2,4)),1),0)</f>
        <v>0</v>
      </c>
      <c r="P1767">
        <f>IF($B$14,_xlfn.IFNA(INDEX('שיפור תמותה'!$A$1:$E$8743,MATCH(F1767&amp;G1767,'שיפור תמותה'!$C$1:$C$8743,0),IF($B$9="זכר",4,5)),1),0)</f>
        <v>0</v>
      </c>
      <c r="Q1767">
        <f>IF($B$14,_xlfn.IFNA(INDEX('שיפור תמותה'!$A$1:$E$8743,MATCH(F1767&amp;G1767-1,'שיפור תמותה'!$C$1:$C$8743,0),IF($B$9="זכר",4,5)),1),0)</f>
        <v>0</v>
      </c>
      <c r="R1767">
        <f t="shared" si="678"/>
        <v>0</v>
      </c>
      <c r="S1767">
        <f t="shared" si="679"/>
        <v>0</v>
      </c>
      <c r="T1767">
        <f t="shared" si="692"/>
        <v>0</v>
      </c>
      <c r="U1767">
        <f t="shared" si="680"/>
        <v>0</v>
      </c>
      <c r="V1767">
        <f t="shared" si="681"/>
        <v>0</v>
      </c>
      <c r="W1767">
        <f t="shared" si="693"/>
        <v>0</v>
      </c>
      <c r="X1767">
        <f>IF($B$15,_xlfn.IFNA(INDEX(תמותה!$A$1:$E$121,MATCH(U1767,תמותה!$A$1:A$121,0),IF($B$11="זכר",2,4)),1),0)</f>
        <v>0</v>
      </c>
      <c r="Y1767">
        <f>IF($B$15,_xlfn.IFNA(INDEX('שיפור תמותה'!$A$1:$E$8743,MATCH(U1767&amp;V1767,'שיפור תמותה'!$C$1:$C$8743,0),IF($B$11="זכר",4,5)),1),0)</f>
        <v>0</v>
      </c>
      <c r="Z1767">
        <f>IF($B$15,_xlfn.IFNA(INDEX('שיפור תמותה'!$A$1:$E$8743,MATCH(U1767&amp;V1767-1,'שיפור תמותה'!$C$1:$C$8743,0),IF($B$11="זכר",4,5)),1),0)</f>
        <v>0</v>
      </c>
      <c r="AA1767">
        <f t="shared" si="682"/>
        <v>0</v>
      </c>
      <c r="AB1767">
        <f t="shared" si="694"/>
        <v>0</v>
      </c>
      <c r="AC1767">
        <f>IF($B$15,_xlfn.IFNA(INDEX(תמותה!$A$1:$E$121,MATCH(U1767,תמותה!$A$1:A$121,0),IF($B$11="זכר",3,5)),1),0)</f>
        <v>0</v>
      </c>
      <c r="AD1767">
        <f t="shared" si="683"/>
        <v>0</v>
      </c>
      <c r="AE1767">
        <f t="shared" si="684"/>
        <v>0</v>
      </c>
      <c r="AF1767">
        <f t="shared" si="695"/>
        <v>0</v>
      </c>
      <c r="AG1767">
        <f t="shared" si="696"/>
        <v>0</v>
      </c>
      <c r="AH1767">
        <f t="shared" si="697"/>
        <v>0</v>
      </c>
      <c r="AI1767">
        <f t="shared" si="698"/>
        <v>0</v>
      </c>
      <c r="AJ1767">
        <f t="shared" si="699"/>
        <v>0</v>
      </c>
    </row>
    <row r="1768" spans="5:36" x14ac:dyDescent="0.2">
      <c r="E1768">
        <f t="shared" si="685"/>
        <v>0</v>
      </c>
      <c r="F1768">
        <f t="shared" si="675"/>
        <v>0</v>
      </c>
      <c r="G1768">
        <f t="shared" si="676"/>
        <v>0</v>
      </c>
      <c r="H1768">
        <f t="shared" si="677"/>
        <v>0</v>
      </c>
      <c r="I1768">
        <f t="shared" si="686"/>
        <v>0</v>
      </c>
      <c r="J1768">
        <f t="shared" si="687"/>
        <v>0</v>
      </c>
      <c r="K1768">
        <f t="shared" si="688"/>
        <v>0</v>
      </c>
      <c r="L1768">
        <f t="shared" si="689"/>
        <v>0</v>
      </c>
      <c r="M1768">
        <f t="shared" si="690"/>
        <v>0</v>
      </c>
      <c r="N1768">
        <f t="shared" si="691"/>
        <v>0</v>
      </c>
      <c r="O1768">
        <f>IF($B$14,_xlfn.IFNA(INDEX(תמותה!$A$1:$E$121,MATCH(F1768,תמותה!$A$1:A$121,0),IF($B$9="זכר",2,4)),1),0)</f>
        <v>0</v>
      </c>
      <c r="P1768">
        <f>IF($B$14,_xlfn.IFNA(INDEX('שיפור תמותה'!$A$1:$E$8743,MATCH(F1768&amp;G1768,'שיפור תמותה'!$C$1:$C$8743,0),IF($B$9="זכר",4,5)),1),0)</f>
        <v>0</v>
      </c>
      <c r="Q1768">
        <f>IF($B$14,_xlfn.IFNA(INDEX('שיפור תמותה'!$A$1:$E$8743,MATCH(F1768&amp;G1768-1,'שיפור תמותה'!$C$1:$C$8743,0),IF($B$9="זכר",4,5)),1),0)</f>
        <v>0</v>
      </c>
      <c r="R1768">
        <f t="shared" si="678"/>
        <v>0</v>
      </c>
      <c r="S1768">
        <f t="shared" si="679"/>
        <v>0</v>
      </c>
      <c r="T1768">
        <f t="shared" si="692"/>
        <v>0</v>
      </c>
      <c r="U1768">
        <f t="shared" si="680"/>
        <v>0</v>
      </c>
      <c r="V1768">
        <f t="shared" si="681"/>
        <v>0</v>
      </c>
      <c r="W1768">
        <f t="shared" si="693"/>
        <v>0</v>
      </c>
      <c r="X1768">
        <f>IF($B$15,_xlfn.IFNA(INDEX(תמותה!$A$1:$E$121,MATCH(U1768,תמותה!$A$1:A$121,0),IF($B$11="זכר",2,4)),1),0)</f>
        <v>0</v>
      </c>
      <c r="Y1768">
        <f>IF($B$15,_xlfn.IFNA(INDEX('שיפור תמותה'!$A$1:$E$8743,MATCH(U1768&amp;V1768,'שיפור תמותה'!$C$1:$C$8743,0),IF($B$11="זכר",4,5)),1),0)</f>
        <v>0</v>
      </c>
      <c r="Z1768">
        <f>IF($B$15,_xlfn.IFNA(INDEX('שיפור תמותה'!$A$1:$E$8743,MATCH(U1768&amp;V1768-1,'שיפור תמותה'!$C$1:$C$8743,0),IF($B$11="זכר",4,5)),1),0)</f>
        <v>0</v>
      </c>
      <c r="AA1768">
        <f t="shared" si="682"/>
        <v>0</v>
      </c>
      <c r="AB1768">
        <f t="shared" si="694"/>
        <v>0</v>
      </c>
      <c r="AC1768">
        <f>IF($B$15,_xlfn.IFNA(INDEX(תמותה!$A$1:$E$121,MATCH(U1768,תמותה!$A$1:A$121,0),IF($B$11="זכר",3,5)),1),0)</f>
        <v>0</v>
      </c>
      <c r="AD1768">
        <f t="shared" si="683"/>
        <v>0</v>
      </c>
      <c r="AE1768">
        <f t="shared" si="684"/>
        <v>0</v>
      </c>
      <c r="AF1768">
        <f t="shared" si="695"/>
        <v>0</v>
      </c>
      <c r="AG1768">
        <f t="shared" si="696"/>
        <v>0</v>
      </c>
      <c r="AH1768">
        <f t="shared" si="697"/>
        <v>0</v>
      </c>
      <c r="AI1768">
        <f t="shared" si="698"/>
        <v>0</v>
      </c>
      <c r="AJ1768">
        <f t="shared" si="699"/>
        <v>0</v>
      </c>
    </row>
    <row r="1769" spans="5:36" x14ac:dyDescent="0.2">
      <c r="E1769">
        <f t="shared" si="685"/>
        <v>0</v>
      </c>
      <c r="F1769">
        <f t="shared" si="675"/>
        <v>0</v>
      </c>
      <c r="G1769">
        <f t="shared" si="676"/>
        <v>0</v>
      </c>
      <c r="H1769">
        <f t="shared" si="677"/>
        <v>0</v>
      </c>
      <c r="I1769">
        <f t="shared" si="686"/>
        <v>0</v>
      </c>
      <c r="J1769">
        <f t="shared" si="687"/>
        <v>0</v>
      </c>
      <c r="K1769">
        <f t="shared" si="688"/>
        <v>0</v>
      </c>
      <c r="L1769">
        <f t="shared" si="689"/>
        <v>0</v>
      </c>
      <c r="M1769">
        <f t="shared" si="690"/>
        <v>0</v>
      </c>
      <c r="N1769">
        <f t="shared" si="691"/>
        <v>0</v>
      </c>
      <c r="O1769">
        <f>IF($B$14,_xlfn.IFNA(INDEX(תמותה!$A$1:$E$121,MATCH(F1769,תמותה!$A$1:A$121,0),IF($B$9="זכר",2,4)),1),0)</f>
        <v>0</v>
      </c>
      <c r="P1769">
        <f>IF($B$14,_xlfn.IFNA(INDEX('שיפור תמותה'!$A$1:$E$8743,MATCH(F1769&amp;G1769,'שיפור תמותה'!$C$1:$C$8743,0),IF($B$9="זכר",4,5)),1),0)</f>
        <v>0</v>
      </c>
      <c r="Q1769">
        <f>IF($B$14,_xlfn.IFNA(INDEX('שיפור תמותה'!$A$1:$E$8743,MATCH(F1769&amp;G1769-1,'שיפור תמותה'!$C$1:$C$8743,0),IF($B$9="זכר",4,5)),1),0)</f>
        <v>0</v>
      </c>
      <c r="R1769">
        <f t="shared" si="678"/>
        <v>0</v>
      </c>
      <c r="S1769">
        <f t="shared" si="679"/>
        <v>0</v>
      </c>
      <c r="T1769">
        <f t="shared" si="692"/>
        <v>0</v>
      </c>
      <c r="U1769">
        <f t="shared" si="680"/>
        <v>0</v>
      </c>
      <c r="V1769">
        <f t="shared" si="681"/>
        <v>0</v>
      </c>
      <c r="W1769">
        <f t="shared" si="693"/>
        <v>0</v>
      </c>
      <c r="X1769">
        <f>IF($B$15,_xlfn.IFNA(INDEX(תמותה!$A$1:$E$121,MATCH(U1769,תמותה!$A$1:A$121,0),IF($B$11="זכר",2,4)),1),0)</f>
        <v>0</v>
      </c>
      <c r="Y1769">
        <f>IF($B$15,_xlfn.IFNA(INDEX('שיפור תמותה'!$A$1:$E$8743,MATCH(U1769&amp;V1769,'שיפור תמותה'!$C$1:$C$8743,0),IF($B$11="זכר",4,5)),1),0)</f>
        <v>0</v>
      </c>
      <c r="Z1769">
        <f>IF($B$15,_xlfn.IFNA(INDEX('שיפור תמותה'!$A$1:$E$8743,MATCH(U1769&amp;V1769-1,'שיפור תמותה'!$C$1:$C$8743,0),IF($B$11="זכר",4,5)),1),0)</f>
        <v>0</v>
      </c>
      <c r="AA1769">
        <f t="shared" si="682"/>
        <v>0</v>
      </c>
      <c r="AB1769">
        <f t="shared" si="694"/>
        <v>0</v>
      </c>
      <c r="AC1769">
        <f>IF($B$15,_xlfn.IFNA(INDEX(תמותה!$A$1:$E$121,MATCH(U1769,תמותה!$A$1:A$121,0),IF($B$11="זכר",3,5)),1),0)</f>
        <v>0</v>
      </c>
      <c r="AD1769">
        <f t="shared" si="683"/>
        <v>0</v>
      </c>
      <c r="AE1769">
        <f t="shared" si="684"/>
        <v>0</v>
      </c>
      <c r="AF1769">
        <f t="shared" si="695"/>
        <v>0</v>
      </c>
      <c r="AG1769">
        <f t="shared" si="696"/>
        <v>0</v>
      </c>
      <c r="AH1769">
        <f t="shared" si="697"/>
        <v>0</v>
      </c>
      <c r="AI1769">
        <f t="shared" si="698"/>
        <v>0</v>
      </c>
      <c r="AJ1769">
        <f t="shared" si="699"/>
        <v>0</v>
      </c>
    </row>
    <row r="1770" spans="5:36" x14ac:dyDescent="0.2">
      <c r="E1770">
        <f t="shared" si="685"/>
        <v>0</v>
      </c>
      <c r="F1770">
        <f t="shared" si="675"/>
        <v>0</v>
      </c>
      <c r="G1770">
        <f t="shared" si="676"/>
        <v>0</v>
      </c>
      <c r="H1770">
        <f t="shared" si="677"/>
        <v>0</v>
      </c>
      <c r="I1770">
        <f t="shared" si="686"/>
        <v>0</v>
      </c>
      <c r="J1770">
        <f t="shared" si="687"/>
        <v>0</v>
      </c>
      <c r="K1770">
        <f t="shared" si="688"/>
        <v>0</v>
      </c>
      <c r="L1770">
        <f t="shared" si="689"/>
        <v>0</v>
      </c>
      <c r="M1770">
        <f t="shared" si="690"/>
        <v>0</v>
      </c>
      <c r="N1770">
        <f t="shared" si="691"/>
        <v>0</v>
      </c>
      <c r="O1770">
        <f>IF($B$14,_xlfn.IFNA(INDEX(תמותה!$A$1:$E$121,MATCH(F1770,תמותה!$A$1:A$121,0),IF($B$9="זכר",2,4)),1),0)</f>
        <v>0</v>
      </c>
      <c r="P1770">
        <f>IF($B$14,_xlfn.IFNA(INDEX('שיפור תמותה'!$A$1:$E$8743,MATCH(F1770&amp;G1770,'שיפור תמותה'!$C$1:$C$8743,0),IF($B$9="זכר",4,5)),1),0)</f>
        <v>0</v>
      </c>
      <c r="Q1770">
        <f>IF($B$14,_xlfn.IFNA(INDEX('שיפור תמותה'!$A$1:$E$8743,MATCH(F1770&amp;G1770-1,'שיפור תמותה'!$C$1:$C$8743,0),IF($B$9="זכר",4,5)),1),0)</f>
        <v>0</v>
      </c>
      <c r="R1770">
        <f t="shared" si="678"/>
        <v>0</v>
      </c>
      <c r="S1770">
        <f t="shared" si="679"/>
        <v>0</v>
      </c>
      <c r="T1770">
        <f t="shared" si="692"/>
        <v>0</v>
      </c>
      <c r="U1770">
        <f t="shared" si="680"/>
        <v>0</v>
      </c>
      <c r="V1770">
        <f t="shared" si="681"/>
        <v>0</v>
      </c>
      <c r="W1770">
        <f t="shared" si="693"/>
        <v>0</v>
      </c>
      <c r="X1770">
        <f>IF($B$15,_xlfn.IFNA(INDEX(תמותה!$A$1:$E$121,MATCH(U1770,תמותה!$A$1:A$121,0),IF($B$11="זכר",2,4)),1),0)</f>
        <v>0</v>
      </c>
      <c r="Y1770">
        <f>IF($B$15,_xlfn.IFNA(INDEX('שיפור תמותה'!$A$1:$E$8743,MATCH(U1770&amp;V1770,'שיפור תמותה'!$C$1:$C$8743,0),IF($B$11="זכר",4,5)),1),0)</f>
        <v>0</v>
      </c>
      <c r="Z1770">
        <f>IF($B$15,_xlfn.IFNA(INDEX('שיפור תמותה'!$A$1:$E$8743,MATCH(U1770&amp;V1770-1,'שיפור תמותה'!$C$1:$C$8743,0),IF($B$11="זכר",4,5)),1),0)</f>
        <v>0</v>
      </c>
      <c r="AA1770">
        <f t="shared" si="682"/>
        <v>0</v>
      </c>
      <c r="AB1770">
        <f t="shared" si="694"/>
        <v>0</v>
      </c>
      <c r="AC1770">
        <f>IF($B$15,_xlfn.IFNA(INDEX(תמותה!$A$1:$E$121,MATCH(U1770,תמותה!$A$1:A$121,0),IF($B$11="זכר",3,5)),1),0)</f>
        <v>0</v>
      </c>
      <c r="AD1770">
        <f t="shared" si="683"/>
        <v>0</v>
      </c>
      <c r="AE1770">
        <f t="shared" si="684"/>
        <v>0</v>
      </c>
      <c r="AF1770">
        <f t="shared" si="695"/>
        <v>0</v>
      </c>
      <c r="AG1770">
        <f t="shared" si="696"/>
        <v>0</v>
      </c>
      <c r="AH1770">
        <f t="shared" si="697"/>
        <v>0</v>
      </c>
      <c r="AI1770">
        <f t="shared" si="698"/>
        <v>0</v>
      </c>
      <c r="AJ1770">
        <f t="shared" si="699"/>
        <v>0</v>
      </c>
    </row>
    <row r="1771" spans="5:36" x14ac:dyDescent="0.2">
      <c r="E1771">
        <f t="shared" si="685"/>
        <v>0</v>
      </c>
      <c r="F1771">
        <f t="shared" si="675"/>
        <v>0</v>
      </c>
      <c r="G1771">
        <f t="shared" si="676"/>
        <v>0</v>
      </c>
      <c r="H1771">
        <f t="shared" si="677"/>
        <v>0</v>
      </c>
      <c r="I1771">
        <f t="shared" si="686"/>
        <v>0</v>
      </c>
      <c r="J1771">
        <f t="shared" si="687"/>
        <v>0</v>
      </c>
      <c r="K1771">
        <f t="shared" si="688"/>
        <v>0</v>
      </c>
      <c r="L1771">
        <f t="shared" si="689"/>
        <v>0</v>
      </c>
      <c r="M1771">
        <f t="shared" si="690"/>
        <v>0</v>
      </c>
      <c r="N1771">
        <f t="shared" si="691"/>
        <v>0</v>
      </c>
      <c r="O1771">
        <f>IF($B$14,_xlfn.IFNA(INDEX(תמותה!$A$1:$E$121,MATCH(F1771,תמותה!$A$1:A$121,0),IF($B$9="זכר",2,4)),1),0)</f>
        <v>0</v>
      </c>
      <c r="P1771">
        <f>IF($B$14,_xlfn.IFNA(INDEX('שיפור תמותה'!$A$1:$E$8743,MATCH(F1771&amp;G1771,'שיפור תמותה'!$C$1:$C$8743,0),IF($B$9="זכר",4,5)),1),0)</f>
        <v>0</v>
      </c>
      <c r="Q1771">
        <f>IF($B$14,_xlfn.IFNA(INDEX('שיפור תמותה'!$A$1:$E$8743,MATCH(F1771&amp;G1771-1,'שיפור תמותה'!$C$1:$C$8743,0),IF($B$9="זכר",4,5)),1),0)</f>
        <v>0</v>
      </c>
      <c r="R1771">
        <f t="shared" si="678"/>
        <v>0</v>
      </c>
      <c r="S1771">
        <f t="shared" si="679"/>
        <v>0</v>
      </c>
      <c r="T1771">
        <f t="shared" si="692"/>
        <v>0</v>
      </c>
      <c r="U1771">
        <f t="shared" si="680"/>
        <v>0</v>
      </c>
      <c r="V1771">
        <f t="shared" si="681"/>
        <v>0</v>
      </c>
      <c r="W1771">
        <f t="shared" si="693"/>
        <v>0</v>
      </c>
      <c r="X1771">
        <f>IF($B$15,_xlfn.IFNA(INDEX(תמותה!$A$1:$E$121,MATCH(U1771,תמותה!$A$1:A$121,0),IF($B$11="זכר",2,4)),1),0)</f>
        <v>0</v>
      </c>
      <c r="Y1771">
        <f>IF($B$15,_xlfn.IFNA(INDEX('שיפור תמותה'!$A$1:$E$8743,MATCH(U1771&amp;V1771,'שיפור תמותה'!$C$1:$C$8743,0),IF($B$11="זכר",4,5)),1),0)</f>
        <v>0</v>
      </c>
      <c r="Z1771">
        <f>IF($B$15,_xlfn.IFNA(INDEX('שיפור תמותה'!$A$1:$E$8743,MATCH(U1771&amp;V1771-1,'שיפור תמותה'!$C$1:$C$8743,0),IF($B$11="זכר",4,5)),1),0)</f>
        <v>0</v>
      </c>
      <c r="AA1771">
        <f t="shared" si="682"/>
        <v>0</v>
      </c>
      <c r="AB1771">
        <f t="shared" si="694"/>
        <v>0</v>
      </c>
      <c r="AC1771">
        <f>IF($B$15,_xlfn.IFNA(INDEX(תמותה!$A$1:$E$121,MATCH(U1771,תמותה!$A$1:A$121,0),IF($B$11="זכר",3,5)),1),0)</f>
        <v>0</v>
      </c>
      <c r="AD1771">
        <f t="shared" si="683"/>
        <v>0</v>
      </c>
      <c r="AE1771">
        <f t="shared" si="684"/>
        <v>0</v>
      </c>
      <c r="AF1771">
        <f t="shared" si="695"/>
        <v>0</v>
      </c>
      <c r="AG1771">
        <f t="shared" si="696"/>
        <v>0</v>
      </c>
      <c r="AH1771">
        <f t="shared" si="697"/>
        <v>0</v>
      </c>
      <c r="AI1771">
        <f t="shared" si="698"/>
        <v>0</v>
      </c>
      <c r="AJ1771">
        <f t="shared" si="699"/>
        <v>0</v>
      </c>
    </row>
    <row r="1772" spans="5:36" x14ac:dyDescent="0.2">
      <c r="E1772">
        <f t="shared" si="685"/>
        <v>0</v>
      </c>
      <c r="F1772">
        <f t="shared" si="675"/>
        <v>0</v>
      </c>
      <c r="G1772">
        <f t="shared" si="676"/>
        <v>0</v>
      </c>
      <c r="H1772">
        <f t="shared" si="677"/>
        <v>0</v>
      </c>
      <c r="I1772">
        <f t="shared" si="686"/>
        <v>0</v>
      </c>
      <c r="J1772">
        <f t="shared" si="687"/>
        <v>0</v>
      </c>
      <c r="K1772">
        <f t="shared" si="688"/>
        <v>0</v>
      </c>
      <c r="L1772">
        <f t="shared" si="689"/>
        <v>0</v>
      </c>
      <c r="M1772">
        <f t="shared" si="690"/>
        <v>0</v>
      </c>
      <c r="N1772">
        <f t="shared" si="691"/>
        <v>0</v>
      </c>
      <c r="O1772">
        <f>IF($B$14,_xlfn.IFNA(INDEX(תמותה!$A$1:$E$121,MATCH(F1772,תמותה!$A$1:A$121,0),IF($B$9="זכר",2,4)),1),0)</f>
        <v>0</v>
      </c>
      <c r="P1772">
        <f>IF($B$14,_xlfn.IFNA(INDEX('שיפור תמותה'!$A$1:$E$8743,MATCH(F1772&amp;G1772,'שיפור תמותה'!$C$1:$C$8743,0),IF($B$9="זכר",4,5)),1),0)</f>
        <v>0</v>
      </c>
      <c r="Q1772">
        <f>IF($B$14,_xlfn.IFNA(INDEX('שיפור תמותה'!$A$1:$E$8743,MATCH(F1772&amp;G1772-1,'שיפור תמותה'!$C$1:$C$8743,0),IF($B$9="זכר",4,5)),1),0)</f>
        <v>0</v>
      </c>
      <c r="R1772">
        <f t="shared" si="678"/>
        <v>0</v>
      </c>
      <c r="S1772">
        <f t="shared" si="679"/>
        <v>0</v>
      </c>
      <c r="T1772">
        <f t="shared" si="692"/>
        <v>0</v>
      </c>
      <c r="U1772">
        <f t="shared" si="680"/>
        <v>0</v>
      </c>
      <c r="V1772">
        <f t="shared" si="681"/>
        <v>0</v>
      </c>
      <c r="W1772">
        <f t="shared" si="693"/>
        <v>0</v>
      </c>
      <c r="X1772">
        <f>IF($B$15,_xlfn.IFNA(INDEX(תמותה!$A$1:$E$121,MATCH(U1772,תמותה!$A$1:A$121,0),IF($B$11="זכר",2,4)),1),0)</f>
        <v>0</v>
      </c>
      <c r="Y1772">
        <f>IF($B$15,_xlfn.IFNA(INDEX('שיפור תמותה'!$A$1:$E$8743,MATCH(U1772&amp;V1772,'שיפור תמותה'!$C$1:$C$8743,0),IF($B$11="זכר",4,5)),1),0)</f>
        <v>0</v>
      </c>
      <c r="Z1772">
        <f>IF($B$15,_xlfn.IFNA(INDEX('שיפור תמותה'!$A$1:$E$8743,MATCH(U1772&amp;V1772-1,'שיפור תמותה'!$C$1:$C$8743,0),IF($B$11="זכר",4,5)),1),0)</f>
        <v>0</v>
      </c>
      <c r="AA1772">
        <f t="shared" si="682"/>
        <v>0</v>
      </c>
      <c r="AB1772">
        <f t="shared" si="694"/>
        <v>0</v>
      </c>
      <c r="AC1772">
        <f>IF($B$15,_xlfn.IFNA(INDEX(תמותה!$A$1:$E$121,MATCH(U1772,תמותה!$A$1:A$121,0),IF($B$11="זכר",3,5)),1),0)</f>
        <v>0</v>
      </c>
      <c r="AD1772">
        <f t="shared" si="683"/>
        <v>0</v>
      </c>
      <c r="AE1772">
        <f t="shared" si="684"/>
        <v>0</v>
      </c>
      <c r="AF1772">
        <f t="shared" si="695"/>
        <v>0</v>
      </c>
      <c r="AG1772">
        <f t="shared" si="696"/>
        <v>0</v>
      </c>
      <c r="AH1772">
        <f t="shared" si="697"/>
        <v>0</v>
      </c>
      <c r="AI1772">
        <f t="shared" si="698"/>
        <v>0</v>
      </c>
      <c r="AJ1772">
        <f t="shared" si="699"/>
        <v>0</v>
      </c>
    </row>
    <row r="1773" spans="5:36" x14ac:dyDescent="0.2">
      <c r="E1773">
        <f t="shared" si="685"/>
        <v>0</v>
      </c>
      <c r="F1773">
        <f t="shared" si="675"/>
        <v>0</v>
      </c>
      <c r="G1773">
        <f t="shared" si="676"/>
        <v>0</v>
      </c>
      <c r="H1773">
        <f t="shared" si="677"/>
        <v>0</v>
      </c>
      <c r="I1773">
        <f t="shared" si="686"/>
        <v>0</v>
      </c>
      <c r="J1773">
        <f t="shared" si="687"/>
        <v>0</v>
      </c>
      <c r="K1773">
        <f t="shared" si="688"/>
        <v>0</v>
      </c>
      <c r="L1773">
        <f t="shared" si="689"/>
        <v>0</v>
      </c>
      <c r="M1773">
        <f t="shared" si="690"/>
        <v>0</v>
      </c>
      <c r="N1773">
        <f t="shared" si="691"/>
        <v>0</v>
      </c>
      <c r="O1773">
        <f>IF($B$14,_xlfn.IFNA(INDEX(תמותה!$A$1:$E$121,MATCH(F1773,תמותה!$A$1:A$121,0),IF($B$9="זכר",2,4)),1),0)</f>
        <v>0</v>
      </c>
      <c r="P1773">
        <f>IF($B$14,_xlfn.IFNA(INDEX('שיפור תמותה'!$A$1:$E$8743,MATCH(F1773&amp;G1773,'שיפור תמותה'!$C$1:$C$8743,0),IF($B$9="זכר",4,5)),1),0)</f>
        <v>0</v>
      </c>
      <c r="Q1773">
        <f>IF($B$14,_xlfn.IFNA(INDEX('שיפור תמותה'!$A$1:$E$8743,MATCH(F1773&amp;G1773-1,'שיפור תמותה'!$C$1:$C$8743,0),IF($B$9="זכר",4,5)),1),0)</f>
        <v>0</v>
      </c>
      <c r="R1773">
        <f t="shared" si="678"/>
        <v>0</v>
      </c>
      <c r="S1773">
        <f t="shared" si="679"/>
        <v>0</v>
      </c>
      <c r="T1773">
        <f t="shared" si="692"/>
        <v>0</v>
      </c>
      <c r="U1773">
        <f t="shared" si="680"/>
        <v>0</v>
      </c>
      <c r="V1773">
        <f t="shared" si="681"/>
        <v>0</v>
      </c>
      <c r="W1773">
        <f t="shared" si="693"/>
        <v>0</v>
      </c>
      <c r="X1773">
        <f>IF($B$15,_xlfn.IFNA(INDEX(תמותה!$A$1:$E$121,MATCH(U1773,תמותה!$A$1:A$121,0),IF($B$11="זכר",2,4)),1),0)</f>
        <v>0</v>
      </c>
      <c r="Y1773">
        <f>IF($B$15,_xlfn.IFNA(INDEX('שיפור תמותה'!$A$1:$E$8743,MATCH(U1773&amp;V1773,'שיפור תמותה'!$C$1:$C$8743,0),IF($B$11="זכר",4,5)),1),0)</f>
        <v>0</v>
      </c>
      <c r="Z1773">
        <f>IF($B$15,_xlfn.IFNA(INDEX('שיפור תמותה'!$A$1:$E$8743,MATCH(U1773&amp;V1773-1,'שיפור תמותה'!$C$1:$C$8743,0),IF($B$11="זכר",4,5)),1),0)</f>
        <v>0</v>
      </c>
      <c r="AA1773">
        <f t="shared" si="682"/>
        <v>0</v>
      </c>
      <c r="AB1773">
        <f t="shared" si="694"/>
        <v>0</v>
      </c>
      <c r="AC1773">
        <f>IF($B$15,_xlfn.IFNA(INDEX(תמותה!$A$1:$E$121,MATCH(U1773,תמותה!$A$1:A$121,0),IF($B$11="זכר",3,5)),1),0)</f>
        <v>0</v>
      </c>
      <c r="AD1773">
        <f t="shared" si="683"/>
        <v>0</v>
      </c>
      <c r="AE1773">
        <f t="shared" si="684"/>
        <v>0</v>
      </c>
      <c r="AF1773">
        <f t="shared" si="695"/>
        <v>0</v>
      </c>
      <c r="AG1773">
        <f t="shared" si="696"/>
        <v>0</v>
      </c>
      <c r="AH1773">
        <f t="shared" si="697"/>
        <v>0</v>
      </c>
      <c r="AI1773">
        <f t="shared" si="698"/>
        <v>0</v>
      </c>
      <c r="AJ1773">
        <f t="shared" si="699"/>
        <v>0</v>
      </c>
    </row>
    <row r="1774" spans="5:36" x14ac:dyDescent="0.2">
      <c r="E1774">
        <f t="shared" si="685"/>
        <v>0</v>
      </c>
      <c r="F1774">
        <f t="shared" si="675"/>
        <v>0</v>
      </c>
      <c r="G1774">
        <f t="shared" si="676"/>
        <v>0</v>
      </c>
      <c r="H1774">
        <f t="shared" si="677"/>
        <v>0</v>
      </c>
      <c r="I1774">
        <f t="shared" si="686"/>
        <v>0</v>
      </c>
      <c r="J1774">
        <f t="shared" si="687"/>
        <v>0</v>
      </c>
      <c r="K1774">
        <f t="shared" si="688"/>
        <v>0</v>
      </c>
      <c r="L1774">
        <f t="shared" si="689"/>
        <v>0</v>
      </c>
      <c r="M1774">
        <f t="shared" si="690"/>
        <v>0</v>
      </c>
      <c r="N1774">
        <f t="shared" si="691"/>
        <v>0</v>
      </c>
      <c r="O1774">
        <f>IF($B$14,_xlfn.IFNA(INDEX(תמותה!$A$1:$E$121,MATCH(F1774,תמותה!$A$1:A$121,0),IF($B$9="זכר",2,4)),1),0)</f>
        <v>0</v>
      </c>
      <c r="P1774">
        <f>IF($B$14,_xlfn.IFNA(INDEX('שיפור תמותה'!$A$1:$E$8743,MATCH(F1774&amp;G1774,'שיפור תמותה'!$C$1:$C$8743,0),IF($B$9="זכר",4,5)),1),0)</f>
        <v>0</v>
      </c>
      <c r="Q1774">
        <f>IF($B$14,_xlfn.IFNA(INDEX('שיפור תמותה'!$A$1:$E$8743,MATCH(F1774&amp;G1774-1,'שיפור תמותה'!$C$1:$C$8743,0),IF($B$9="זכר",4,5)),1),0)</f>
        <v>0</v>
      </c>
      <c r="R1774">
        <f t="shared" si="678"/>
        <v>0</v>
      </c>
      <c r="S1774">
        <f t="shared" si="679"/>
        <v>0</v>
      </c>
      <c r="T1774">
        <f t="shared" si="692"/>
        <v>0</v>
      </c>
      <c r="U1774">
        <f t="shared" si="680"/>
        <v>0</v>
      </c>
      <c r="V1774">
        <f t="shared" si="681"/>
        <v>0</v>
      </c>
      <c r="W1774">
        <f t="shared" si="693"/>
        <v>0</v>
      </c>
      <c r="X1774">
        <f>IF($B$15,_xlfn.IFNA(INDEX(תמותה!$A$1:$E$121,MATCH(U1774,תמותה!$A$1:A$121,0),IF($B$11="זכר",2,4)),1),0)</f>
        <v>0</v>
      </c>
      <c r="Y1774">
        <f>IF($B$15,_xlfn.IFNA(INDEX('שיפור תמותה'!$A$1:$E$8743,MATCH(U1774&amp;V1774,'שיפור תמותה'!$C$1:$C$8743,0),IF($B$11="זכר",4,5)),1),0)</f>
        <v>0</v>
      </c>
      <c r="Z1774">
        <f>IF($B$15,_xlfn.IFNA(INDEX('שיפור תמותה'!$A$1:$E$8743,MATCH(U1774&amp;V1774-1,'שיפור תמותה'!$C$1:$C$8743,0),IF($B$11="זכר",4,5)),1),0)</f>
        <v>0</v>
      </c>
      <c r="AA1774">
        <f t="shared" si="682"/>
        <v>0</v>
      </c>
      <c r="AB1774">
        <f t="shared" si="694"/>
        <v>0</v>
      </c>
      <c r="AC1774">
        <f>IF($B$15,_xlfn.IFNA(INDEX(תמותה!$A$1:$E$121,MATCH(U1774,תמותה!$A$1:A$121,0),IF($B$11="זכר",3,5)),1),0)</f>
        <v>0</v>
      </c>
      <c r="AD1774">
        <f t="shared" si="683"/>
        <v>0</v>
      </c>
      <c r="AE1774">
        <f t="shared" si="684"/>
        <v>0</v>
      </c>
      <c r="AF1774">
        <f t="shared" si="695"/>
        <v>0</v>
      </c>
      <c r="AG1774">
        <f t="shared" si="696"/>
        <v>0</v>
      </c>
      <c r="AH1774">
        <f t="shared" si="697"/>
        <v>0</v>
      </c>
      <c r="AI1774">
        <f t="shared" si="698"/>
        <v>0</v>
      </c>
      <c r="AJ1774">
        <f t="shared" si="699"/>
        <v>0</v>
      </c>
    </row>
    <row r="1775" spans="5:36" x14ac:dyDescent="0.2">
      <c r="E1775">
        <f t="shared" si="685"/>
        <v>0</v>
      </c>
      <c r="F1775">
        <f t="shared" si="675"/>
        <v>0</v>
      </c>
      <c r="G1775">
        <f t="shared" si="676"/>
        <v>0</v>
      </c>
      <c r="H1775">
        <f t="shared" si="677"/>
        <v>0</v>
      </c>
      <c r="I1775">
        <f t="shared" si="686"/>
        <v>0</v>
      </c>
      <c r="J1775">
        <f t="shared" si="687"/>
        <v>0</v>
      </c>
      <c r="K1775">
        <f t="shared" si="688"/>
        <v>0</v>
      </c>
      <c r="L1775">
        <f t="shared" si="689"/>
        <v>0</v>
      </c>
      <c r="M1775">
        <f t="shared" si="690"/>
        <v>0</v>
      </c>
      <c r="N1775">
        <f t="shared" si="691"/>
        <v>0</v>
      </c>
      <c r="O1775">
        <f>IF($B$14,_xlfn.IFNA(INDEX(תמותה!$A$1:$E$121,MATCH(F1775,תמותה!$A$1:A$121,0),IF($B$9="זכר",2,4)),1),0)</f>
        <v>0</v>
      </c>
      <c r="P1775">
        <f>IF($B$14,_xlfn.IFNA(INDEX('שיפור תמותה'!$A$1:$E$8743,MATCH(F1775&amp;G1775,'שיפור תמותה'!$C$1:$C$8743,0),IF($B$9="זכר",4,5)),1),0)</f>
        <v>0</v>
      </c>
      <c r="Q1775">
        <f>IF($B$14,_xlfn.IFNA(INDEX('שיפור תמותה'!$A$1:$E$8743,MATCH(F1775&amp;G1775-1,'שיפור תמותה'!$C$1:$C$8743,0),IF($B$9="זכר",4,5)),1),0)</f>
        <v>0</v>
      </c>
      <c r="R1775">
        <f t="shared" si="678"/>
        <v>0</v>
      </c>
      <c r="S1775">
        <f t="shared" si="679"/>
        <v>0</v>
      </c>
      <c r="T1775">
        <f t="shared" si="692"/>
        <v>0</v>
      </c>
      <c r="U1775">
        <f t="shared" si="680"/>
        <v>0</v>
      </c>
      <c r="V1775">
        <f t="shared" si="681"/>
        <v>0</v>
      </c>
      <c r="W1775">
        <f t="shared" si="693"/>
        <v>0</v>
      </c>
      <c r="X1775">
        <f>IF($B$15,_xlfn.IFNA(INDEX(תמותה!$A$1:$E$121,MATCH(U1775,תמותה!$A$1:A$121,0),IF($B$11="זכר",2,4)),1),0)</f>
        <v>0</v>
      </c>
      <c r="Y1775">
        <f>IF($B$15,_xlfn.IFNA(INDEX('שיפור תמותה'!$A$1:$E$8743,MATCH(U1775&amp;V1775,'שיפור תמותה'!$C$1:$C$8743,0),IF($B$11="זכר",4,5)),1),0)</f>
        <v>0</v>
      </c>
      <c r="Z1775">
        <f>IF($B$15,_xlfn.IFNA(INDEX('שיפור תמותה'!$A$1:$E$8743,MATCH(U1775&amp;V1775-1,'שיפור תמותה'!$C$1:$C$8743,0),IF($B$11="זכר",4,5)),1),0)</f>
        <v>0</v>
      </c>
      <c r="AA1775">
        <f t="shared" si="682"/>
        <v>0</v>
      </c>
      <c r="AB1775">
        <f t="shared" si="694"/>
        <v>0</v>
      </c>
      <c r="AC1775">
        <f>IF($B$15,_xlfn.IFNA(INDEX(תמותה!$A$1:$E$121,MATCH(U1775,תמותה!$A$1:A$121,0),IF($B$11="זכר",3,5)),1),0)</f>
        <v>0</v>
      </c>
      <c r="AD1775">
        <f t="shared" si="683"/>
        <v>0</v>
      </c>
      <c r="AE1775">
        <f t="shared" si="684"/>
        <v>0</v>
      </c>
      <c r="AF1775">
        <f t="shared" si="695"/>
        <v>0</v>
      </c>
      <c r="AG1775">
        <f t="shared" si="696"/>
        <v>0</v>
      </c>
      <c r="AH1775">
        <f t="shared" si="697"/>
        <v>0</v>
      </c>
      <c r="AI1775">
        <f t="shared" si="698"/>
        <v>0</v>
      </c>
      <c r="AJ1775">
        <f t="shared" si="699"/>
        <v>0</v>
      </c>
    </row>
    <row r="1776" spans="5:36" x14ac:dyDescent="0.2">
      <c r="E1776">
        <f t="shared" si="685"/>
        <v>0</v>
      </c>
      <c r="F1776">
        <f t="shared" si="675"/>
        <v>0</v>
      </c>
      <c r="G1776">
        <f t="shared" si="676"/>
        <v>0</v>
      </c>
      <c r="H1776">
        <f t="shared" si="677"/>
        <v>0</v>
      </c>
      <c r="I1776">
        <f t="shared" si="686"/>
        <v>0</v>
      </c>
      <c r="J1776">
        <f t="shared" si="687"/>
        <v>0</v>
      </c>
      <c r="K1776">
        <f t="shared" si="688"/>
        <v>0</v>
      </c>
      <c r="L1776">
        <f t="shared" si="689"/>
        <v>0</v>
      </c>
      <c r="M1776">
        <f t="shared" si="690"/>
        <v>0</v>
      </c>
      <c r="N1776">
        <f t="shared" si="691"/>
        <v>0</v>
      </c>
      <c r="O1776">
        <f>IF($B$14,_xlfn.IFNA(INDEX(תמותה!$A$1:$E$121,MATCH(F1776,תמותה!$A$1:A$121,0),IF($B$9="זכר",2,4)),1),0)</f>
        <v>0</v>
      </c>
      <c r="P1776">
        <f>IF($B$14,_xlfn.IFNA(INDEX('שיפור תמותה'!$A$1:$E$8743,MATCH(F1776&amp;G1776,'שיפור תמותה'!$C$1:$C$8743,0),IF($B$9="זכר",4,5)),1),0)</f>
        <v>0</v>
      </c>
      <c r="Q1776">
        <f>IF($B$14,_xlfn.IFNA(INDEX('שיפור תמותה'!$A$1:$E$8743,MATCH(F1776&amp;G1776-1,'שיפור תמותה'!$C$1:$C$8743,0),IF($B$9="זכר",4,5)),1),0)</f>
        <v>0</v>
      </c>
      <c r="R1776">
        <f t="shared" si="678"/>
        <v>0</v>
      </c>
      <c r="S1776">
        <f t="shared" si="679"/>
        <v>0</v>
      </c>
      <c r="T1776">
        <f t="shared" si="692"/>
        <v>0</v>
      </c>
      <c r="U1776">
        <f t="shared" si="680"/>
        <v>0</v>
      </c>
      <c r="V1776">
        <f t="shared" si="681"/>
        <v>0</v>
      </c>
      <c r="W1776">
        <f t="shared" si="693"/>
        <v>0</v>
      </c>
      <c r="X1776">
        <f>IF($B$15,_xlfn.IFNA(INDEX(תמותה!$A$1:$E$121,MATCH(U1776,תמותה!$A$1:A$121,0),IF($B$11="זכר",2,4)),1),0)</f>
        <v>0</v>
      </c>
      <c r="Y1776">
        <f>IF($B$15,_xlfn.IFNA(INDEX('שיפור תמותה'!$A$1:$E$8743,MATCH(U1776&amp;V1776,'שיפור תמותה'!$C$1:$C$8743,0),IF($B$11="זכר",4,5)),1),0)</f>
        <v>0</v>
      </c>
      <c r="Z1776">
        <f>IF($B$15,_xlfn.IFNA(INDEX('שיפור תמותה'!$A$1:$E$8743,MATCH(U1776&amp;V1776-1,'שיפור תמותה'!$C$1:$C$8743,0),IF($B$11="זכר",4,5)),1),0)</f>
        <v>0</v>
      </c>
      <c r="AA1776">
        <f t="shared" si="682"/>
        <v>0</v>
      </c>
      <c r="AB1776">
        <f t="shared" si="694"/>
        <v>0</v>
      </c>
      <c r="AC1776">
        <f>IF($B$15,_xlfn.IFNA(INDEX(תמותה!$A$1:$E$121,MATCH(U1776,תמותה!$A$1:A$121,0),IF($B$11="זכר",3,5)),1),0)</f>
        <v>0</v>
      </c>
      <c r="AD1776">
        <f t="shared" si="683"/>
        <v>0</v>
      </c>
      <c r="AE1776">
        <f t="shared" si="684"/>
        <v>0</v>
      </c>
      <c r="AF1776">
        <f t="shared" si="695"/>
        <v>0</v>
      </c>
      <c r="AG1776">
        <f t="shared" si="696"/>
        <v>0</v>
      </c>
      <c r="AH1776">
        <f t="shared" si="697"/>
        <v>0</v>
      </c>
      <c r="AI1776">
        <f t="shared" si="698"/>
        <v>0</v>
      </c>
      <c r="AJ1776">
        <f t="shared" si="699"/>
        <v>0</v>
      </c>
    </row>
    <row r="1777" spans="5:36" x14ac:dyDescent="0.2">
      <c r="E1777">
        <f t="shared" si="685"/>
        <v>0</v>
      </c>
      <c r="F1777">
        <f t="shared" si="675"/>
        <v>0</v>
      </c>
      <c r="G1777">
        <f t="shared" si="676"/>
        <v>0</v>
      </c>
      <c r="H1777">
        <f t="shared" si="677"/>
        <v>0</v>
      </c>
      <c r="I1777">
        <f t="shared" si="686"/>
        <v>0</v>
      </c>
      <c r="J1777">
        <f t="shared" si="687"/>
        <v>0</v>
      </c>
      <c r="K1777">
        <f t="shared" si="688"/>
        <v>0</v>
      </c>
      <c r="L1777">
        <f t="shared" si="689"/>
        <v>0</v>
      </c>
      <c r="M1777">
        <f t="shared" si="690"/>
        <v>0</v>
      </c>
      <c r="N1777">
        <f t="shared" si="691"/>
        <v>0</v>
      </c>
      <c r="O1777">
        <f>IF($B$14,_xlfn.IFNA(INDEX(תמותה!$A$1:$E$121,MATCH(F1777,תמותה!$A$1:A$121,0),IF($B$9="זכר",2,4)),1),0)</f>
        <v>0</v>
      </c>
      <c r="P1777">
        <f>IF($B$14,_xlfn.IFNA(INDEX('שיפור תמותה'!$A$1:$E$8743,MATCH(F1777&amp;G1777,'שיפור תמותה'!$C$1:$C$8743,0),IF($B$9="זכר",4,5)),1),0)</f>
        <v>0</v>
      </c>
      <c r="Q1777">
        <f>IF($B$14,_xlfn.IFNA(INDEX('שיפור תמותה'!$A$1:$E$8743,MATCH(F1777&amp;G1777-1,'שיפור תמותה'!$C$1:$C$8743,0),IF($B$9="זכר",4,5)),1),0)</f>
        <v>0</v>
      </c>
      <c r="R1777">
        <f t="shared" si="678"/>
        <v>0</v>
      </c>
      <c r="S1777">
        <f t="shared" si="679"/>
        <v>0</v>
      </c>
      <c r="T1777">
        <f t="shared" si="692"/>
        <v>0</v>
      </c>
      <c r="U1777">
        <f t="shared" si="680"/>
        <v>0</v>
      </c>
      <c r="V1777">
        <f t="shared" si="681"/>
        <v>0</v>
      </c>
      <c r="W1777">
        <f t="shared" si="693"/>
        <v>0</v>
      </c>
      <c r="X1777">
        <f>IF($B$15,_xlfn.IFNA(INDEX(תמותה!$A$1:$E$121,MATCH(U1777,תמותה!$A$1:A$121,0),IF($B$11="זכר",2,4)),1),0)</f>
        <v>0</v>
      </c>
      <c r="Y1777">
        <f>IF($B$15,_xlfn.IFNA(INDEX('שיפור תמותה'!$A$1:$E$8743,MATCH(U1777&amp;V1777,'שיפור תמותה'!$C$1:$C$8743,0),IF($B$11="זכר",4,5)),1),0)</f>
        <v>0</v>
      </c>
      <c r="Z1777">
        <f>IF($B$15,_xlfn.IFNA(INDEX('שיפור תמותה'!$A$1:$E$8743,MATCH(U1777&amp;V1777-1,'שיפור תמותה'!$C$1:$C$8743,0),IF($B$11="זכר",4,5)),1),0)</f>
        <v>0</v>
      </c>
      <c r="AA1777">
        <f t="shared" si="682"/>
        <v>0</v>
      </c>
      <c r="AB1777">
        <f t="shared" si="694"/>
        <v>0</v>
      </c>
      <c r="AC1777">
        <f>IF($B$15,_xlfn.IFNA(INDEX(תמותה!$A$1:$E$121,MATCH(U1777,תמותה!$A$1:A$121,0),IF($B$11="זכר",3,5)),1),0)</f>
        <v>0</v>
      </c>
      <c r="AD1777">
        <f t="shared" si="683"/>
        <v>0</v>
      </c>
      <c r="AE1777">
        <f t="shared" si="684"/>
        <v>0</v>
      </c>
      <c r="AF1777">
        <f t="shared" si="695"/>
        <v>0</v>
      </c>
      <c r="AG1777">
        <f t="shared" si="696"/>
        <v>0</v>
      </c>
      <c r="AH1777">
        <f t="shared" si="697"/>
        <v>0</v>
      </c>
      <c r="AI1777">
        <f t="shared" si="698"/>
        <v>0</v>
      </c>
      <c r="AJ1777">
        <f t="shared" si="699"/>
        <v>0</v>
      </c>
    </row>
    <row r="1778" spans="5:36" x14ac:dyDescent="0.2">
      <c r="E1778">
        <f t="shared" si="685"/>
        <v>0</v>
      </c>
      <c r="F1778">
        <f t="shared" si="675"/>
        <v>0</v>
      </c>
      <c r="G1778">
        <f t="shared" si="676"/>
        <v>0</v>
      </c>
      <c r="H1778">
        <f t="shared" si="677"/>
        <v>0</v>
      </c>
      <c r="I1778">
        <f t="shared" si="686"/>
        <v>0</v>
      </c>
      <c r="J1778">
        <f t="shared" si="687"/>
        <v>0</v>
      </c>
      <c r="K1778">
        <f t="shared" si="688"/>
        <v>0</v>
      </c>
      <c r="L1778">
        <f t="shared" si="689"/>
        <v>0</v>
      </c>
      <c r="M1778">
        <f t="shared" si="690"/>
        <v>0</v>
      </c>
      <c r="N1778">
        <f t="shared" si="691"/>
        <v>0</v>
      </c>
      <c r="O1778">
        <f>IF($B$14,_xlfn.IFNA(INDEX(תמותה!$A$1:$E$121,MATCH(F1778,תמותה!$A$1:A$121,0),IF($B$9="זכר",2,4)),1),0)</f>
        <v>0</v>
      </c>
      <c r="P1778">
        <f>IF($B$14,_xlfn.IFNA(INDEX('שיפור תמותה'!$A$1:$E$8743,MATCH(F1778&amp;G1778,'שיפור תמותה'!$C$1:$C$8743,0),IF($B$9="זכר",4,5)),1),0)</f>
        <v>0</v>
      </c>
      <c r="Q1778">
        <f>IF($B$14,_xlfn.IFNA(INDEX('שיפור תמותה'!$A$1:$E$8743,MATCH(F1778&amp;G1778-1,'שיפור תמותה'!$C$1:$C$8743,0),IF($B$9="זכר",4,5)),1),0)</f>
        <v>0</v>
      </c>
      <c r="R1778">
        <f t="shared" si="678"/>
        <v>0</v>
      </c>
      <c r="S1778">
        <f t="shared" si="679"/>
        <v>0</v>
      </c>
      <c r="T1778">
        <f t="shared" si="692"/>
        <v>0</v>
      </c>
      <c r="U1778">
        <f t="shared" si="680"/>
        <v>0</v>
      </c>
      <c r="V1778">
        <f t="shared" si="681"/>
        <v>0</v>
      </c>
      <c r="W1778">
        <f t="shared" si="693"/>
        <v>0</v>
      </c>
      <c r="X1778">
        <f>IF($B$15,_xlfn.IFNA(INDEX(תמותה!$A$1:$E$121,MATCH(U1778,תמותה!$A$1:A$121,0),IF($B$11="זכר",2,4)),1),0)</f>
        <v>0</v>
      </c>
      <c r="Y1778">
        <f>IF($B$15,_xlfn.IFNA(INDEX('שיפור תמותה'!$A$1:$E$8743,MATCH(U1778&amp;V1778,'שיפור תמותה'!$C$1:$C$8743,0),IF($B$11="זכר",4,5)),1),0)</f>
        <v>0</v>
      </c>
      <c r="Z1778">
        <f>IF($B$15,_xlfn.IFNA(INDEX('שיפור תמותה'!$A$1:$E$8743,MATCH(U1778&amp;V1778-1,'שיפור תמותה'!$C$1:$C$8743,0),IF($B$11="זכר",4,5)),1),0)</f>
        <v>0</v>
      </c>
      <c r="AA1778">
        <f t="shared" si="682"/>
        <v>0</v>
      </c>
      <c r="AB1778">
        <f t="shared" si="694"/>
        <v>0</v>
      </c>
      <c r="AC1778">
        <f>IF($B$15,_xlfn.IFNA(INDEX(תמותה!$A$1:$E$121,MATCH(U1778,תמותה!$A$1:A$121,0),IF($B$11="זכר",3,5)),1),0)</f>
        <v>0</v>
      </c>
      <c r="AD1778">
        <f t="shared" si="683"/>
        <v>0</v>
      </c>
      <c r="AE1778">
        <f t="shared" si="684"/>
        <v>0</v>
      </c>
      <c r="AF1778">
        <f t="shared" si="695"/>
        <v>0</v>
      </c>
      <c r="AG1778">
        <f t="shared" si="696"/>
        <v>0</v>
      </c>
      <c r="AH1778">
        <f t="shared" si="697"/>
        <v>0</v>
      </c>
      <c r="AI1778">
        <f t="shared" si="698"/>
        <v>0</v>
      </c>
      <c r="AJ1778">
        <f t="shared" si="699"/>
        <v>0</v>
      </c>
    </row>
    <row r="1779" spans="5:36" x14ac:dyDescent="0.2">
      <c r="E1779">
        <f t="shared" si="685"/>
        <v>0</v>
      </c>
      <c r="F1779">
        <f t="shared" si="675"/>
        <v>0</v>
      </c>
      <c r="G1779">
        <f t="shared" si="676"/>
        <v>0</v>
      </c>
      <c r="H1779">
        <f t="shared" si="677"/>
        <v>0</v>
      </c>
      <c r="I1779">
        <f t="shared" si="686"/>
        <v>0</v>
      </c>
      <c r="J1779">
        <f t="shared" si="687"/>
        <v>0</v>
      </c>
      <c r="K1779">
        <f t="shared" si="688"/>
        <v>0</v>
      </c>
      <c r="L1779">
        <f t="shared" si="689"/>
        <v>0</v>
      </c>
      <c r="M1779">
        <f t="shared" si="690"/>
        <v>0</v>
      </c>
      <c r="N1779">
        <f t="shared" si="691"/>
        <v>0</v>
      </c>
      <c r="O1779">
        <f>IF($B$14,_xlfn.IFNA(INDEX(תמותה!$A$1:$E$121,MATCH(F1779,תמותה!$A$1:A$121,0),IF($B$9="זכר",2,4)),1),0)</f>
        <v>0</v>
      </c>
      <c r="P1779">
        <f>IF($B$14,_xlfn.IFNA(INDEX('שיפור תמותה'!$A$1:$E$8743,MATCH(F1779&amp;G1779,'שיפור תמותה'!$C$1:$C$8743,0),IF($B$9="זכר",4,5)),1),0)</f>
        <v>0</v>
      </c>
      <c r="Q1779">
        <f>IF($B$14,_xlfn.IFNA(INDEX('שיפור תמותה'!$A$1:$E$8743,MATCH(F1779&amp;G1779-1,'שיפור תמותה'!$C$1:$C$8743,0),IF($B$9="זכר",4,5)),1),0)</f>
        <v>0</v>
      </c>
      <c r="R1779">
        <f t="shared" si="678"/>
        <v>0</v>
      </c>
      <c r="S1779">
        <f t="shared" si="679"/>
        <v>0</v>
      </c>
      <c r="T1779">
        <f t="shared" si="692"/>
        <v>0</v>
      </c>
      <c r="U1779">
        <f t="shared" si="680"/>
        <v>0</v>
      </c>
      <c r="V1779">
        <f t="shared" si="681"/>
        <v>0</v>
      </c>
      <c r="W1779">
        <f t="shared" si="693"/>
        <v>0</v>
      </c>
      <c r="X1779">
        <f>IF($B$15,_xlfn.IFNA(INDEX(תמותה!$A$1:$E$121,MATCH(U1779,תמותה!$A$1:A$121,0),IF($B$11="זכר",2,4)),1),0)</f>
        <v>0</v>
      </c>
      <c r="Y1779">
        <f>IF($B$15,_xlfn.IFNA(INDEX('שיפור תמותה'!$A$1:$E$8743,MATCH(U1779&amp;V1779,'שיפור תמותה'!$C$1:$C$8743,0),IF($B$11="זכר",4,5)),1),0)</f>
        <v>0</v>
      </c>
      <c r="Z1779">
        <f>IF($B$15,_xlfn.IFNA(INDEX('שיפור תמותה'!$A$1:$E$8743,MATCH(U1779&amp;V1779-1,'שיפור תמותה'!$C$1:$C$8743,0),IF($B$11="זכר",4,5)),1),0)</f>
        <v>0</v>
      </c>
      <c r="AA1779">
        <f t="shared" si="682"/>
        <v>0</v>
      </c>
      <c r="AB1779">
        <f t="shared" si="694"/>
        <v>0</v>
      </c>
      <c r="AC1779">
        <f>IF($B$15,_xlfn.IFNA(INDEX(תמותה!$A$1:$E$121,MATCH(U1779,תמותה!$A$1:A$121,0),IF($B$11="זכר",3,5)),1),0)</f>
        <v>0</v>
      </c>
      <c r="AD1779">
        <f t="shared" si="683"/>
        <v>0</v>
      </c>
      <c r="AE1779">
        <f t="shared" si="684"/>
        <v>0</v>
      </c>
      <c r="AF1779">
        <f t="shared" si="695"/>
        <v>0</v>
      </c>
      <c r="AG1779">
        <f t="shared" si="696"/>
        <v>0</v>
      </c>
      <c r="AH1779">
        <f t="shared" si="697"/>
        <v>0</v>
      </c>
      <c r="AI1779">
        <f t="shared" si="698"/>
        <v>0</v>
      </c>
      <c r="AJ1779">
        <f t="shared" si="699"/>
        <v>0</v>
      </c>
    </row>
    <row r="1780" spans="5:36" x14ac:dyDescent="0.2">
      <c r="E1780">
        <f t="shared" si="685"/>
        <v>0</v>
      </c>
      <c r="F1780">
        <f t="shared" si="675"/>
        <v>0</v>
      </c>
      <c r="G1780">
        <f t="shared" si="676"/>
        <v>0</v>
      </c>
      <c r="H1780">
        <f t="shared" si="677"/>
        <v>0</v>
      </c>
      <c r="I1780">
        <f t="shared" si="686"/>
        <v>0</v>
      </c>
      <c r="J1780">
        <f t="shared" si="687"/>
        <v>0</v>
      </c>
      <c r="K1780">
        <f t="shared" si="688"/>
        <v>0</v>
      </c>
      <c r="L1780">
        <f t="shared" si="689"/>
        <v>0</v>
      </c>
      <c r="M1780">
        <f t="shared" si="690"/>
        <v>0</v>
      </c>
      <c r="N1780">
        <f t="shared" si="691"/>
        <v>0</v>
      </c>
      <c r="O1780">
        <f>IF($B$14,_xlfn.IFNA(INDEX(תמותה!$A$1:$E$121,MATCH(F1780,תמותה!$A$1:A$121,0),IF($B$9="זכר",2,4)),1),0)</f>
        <v>0</v>
      </c>
      <c r="P1780">
        <f>IF($B$14,_xlfn.IFNA(INDEX('שיפור תמותה'!$A$1:$E$8743,MATCH(F1780&amp;G1780,'שיפור תמותה'!$C$1:$C$8743,0),IF($B$9="זכר",4,5)),1),0)</f>
        <v>0</v>
      </c>
      <c r="Q1780">
        <f>IF($B$14,_xlfn.IFNA(INDEX('שיפור תמותה'!$A$1:$E$8743,MATCH(F1780&amp;G1780-1,'שיפור תמותה'!$C$1:$C$8743,0),IF($B$9="זכר",4,5)),1),0)</f>
        <v>0</v>
      </c>
      <c r="R1780">
        <f t="shared" si="678"/>
        <v>0</v>
      </c>
      <c r="S1780">
        <f t="shared" si="679"/>
        <v>0</v>
      </c>
      <c r="T1780">
        <f t="shared" si="692"/>
        <v>0</v>
      </c>
      <c r="U1780">
        <f t="shared" si="680"/>
        <v>0</v>
      </c>
      <c r="V1780">
        <f t="shared" si="681"/>
        <v>0</v>
      </c>
      <c r="W1780">
        <f t="shared" si="693"/>
        <v>0</v>
      </c>
      <c r="X1780">
        <f>IF($B$15,_xlfn.IFNA(INDEX(תמותה!$A$1:$E$121,MATCH(U1780,תמותה!$A$1:A$121,0),IF($B$11="זכר",2,4)),1),0)</f>
        <v>0</v>
      </c>
      <c r="Y1780">
        <f>IF($B$15,_xlfn.IFNA(INDEX('שיפור תמותה'!$A$1:$E$8743,MATCH(U1780&amp;V1780,'שיפור תמותה'!$C$1:$C$8743,0),IF($B$11="זכר",4,5)),1),0)</f>
        <v>0</v>
      </c>
      <c r="Z1780">
        <f>IF($B$15,_xlfn.IFNA(INDEX('שיפור תמותה'!$A$1:$E$8743,MATCH(U1780&amp;V1780-1,'שיפור תמותה'!$C$1:$C$8743,0),IF($B$11="זכר",4,5)),1),0)</f>
        <v>0</v>
      </c>
      <c r="AA1780">
        <f t="shared" si="682"/>
        <v>0</v>
      </c>
      <c r="AB1780">
        <f t="shared" si="694"/>
        <v>0</v>
      </c>
      <c r="AC1780">
        <f>IF($B$15,_xlfn.IFNA(INDEX(תמותה!$A$1:$E$121,MATCH(U1780,תמותה!$A$1:A$121,0),IF($B$11="זכר",3,5)),1),0)</f>
        <v>0</v>
      </c>
      <c r="AD1780">
        <f t="shared" si="683"/>
        <v>0</v>
      </c>
      <c r="AE1780">
        <f t="shared" si="684"/>
        <v>0</v>
      </c>
      <c r="AF1780">
        <f t="shared" si="695"/>
        <v>0</v>
      </c>
      <c r="AG1780">
        <f t="shared" si="696"/>
        <v>0</v>
      </c>
      <c r="AH1780">
        <f t="shared" si="697"/>
        <v>0</v>
      </c>
      <c r="AI1780">
        <f t="shared" si="698"/>
        <v>0</v>
      </c>
      <c r="AJ1780">
        <f t="shared" si="699"/>
        <v>0</v>
      </c>
    </row>
    <row r="1781" spans="5:36" x14ac:dyDescent="0.2">
      <c r="E1781">
        <f t="shared" si="685"/>
        <v>0</v>
      </c>
      <c r="F1781">
        <f t="shared" si="675"/>
        <v>0</v>
      </c>
      <c r="G1781">
        <f t="shared" si="676"/>
        <v>0</v>
      </c>
      <c r="H1781">
        <f t="shared" si="677"/>
        <v>0</v>
      </c>
      <c r="I1781">
        <f t="shared" si="686"/>
        <v>0</v>
      </c>
      <c r="J1781">
        <f t="shared" si="687"/>
        <v>0</v>
      </c>
      <c r="K1781">
        <f t="shared" si="688"/>
        <v>0</v>
      </c>
      <c r="L1781">
        <f t="shared" si="689"/>
        <v>0</v>
      </c>
      <c r="M1781">
        <f t="shared" si="690"/>
        <v>0</v>
      </c>
      <c r="N1781">
        <f t="shared" si="691"/>
        <v>0</v>
      </c>
      <c r="O1781">
        <f>IF($B$14,_xlfn.IFNA(INDEX(תמותה!$A$1:$E$121,MATCH(F1781,תמותה!$A$1:A$121,0),IF($B$9="זכר",2,4)),1),0)</f>
        <v>0</v>
      </c>
      <c r="P1781">
        <f>IF($B$14,_xlfn.IFNA(INDEX('שיפור תמותה'!$A$1:$E$8743,MATCH(F1781&amp;G1781,'שיפור תמותה'!$C$1:$C$8743,0),IF($B$9="זכר",4,5)),1),0)</f>
        <v>0</v>
      </c>
      <c r="Q1781">
        <f>IF($B$14,_xlfn.IFNA(INDEX('שיפור תמותה'!$A$1:$E$8743,MATCH(F1781&amp;G1781-1,'שיפור תמותה'!$C$1:$C$8743,0),IF($B$9="זכר",4,5)),1),0)</f>
        <v>0</v>
      </c>
      <c r="R1781">
        <f t="shared" si="678"/>
        <v>0</v>
      </c>
      <c r="S1781">
        <f t="shared" si="679"/>
        <v>0</v>
      </c>
      <c r="T1781">
        <f t="shared" si="692"/>
        <v>0</v>
      </c>
      <c r="U1781">
        <f t="shared" si="680"/>
        <v>0</v>
      </c>
      <c r="V1781">
        <f t="shared" si="681"/>
        <v>0</v>
      </c>
      <c r="W1781">
        <f t="shared" si="693"/>
        <v>0</v>
      </c>
      <c r="X1781">
        <f>IF($B$15,_xlfn.IFNA(INDEX(תמותה!$A$1:$E$121,MATCH(U1781,תמותה!$A$1:A$121,0),IF($B$11="זכר",2,4)),1),0)</f>
        <v>0</v>
      </c>
      <c r="Y1781">
        <f>IF($B$15,_xlfn.IFNA(INDEX('שיפור תמותה'!$A$1:$E$8743,MATCH(U1781&amp;V1781,'שיפור תמותה'!$C$1:$C$8743,0),IF($B$11="זכר",4,5)),1),0)</f>
        <v>0</v>
      </c>
      <c r="Z1781">
        <f>IF($B$15,_xlfn.IFNA(INDEX('שיפור תמותה'!$A$1:$E$8743,MATCH(U1781&amp;V1781-1,'שיפור תמותה'!$C$1:$C$8743,0),IF($B$11="זכר",4,5)),1),0)</f>
        <v>0</v>
      </c>
      <c r="AA1781">
        <f t="shared" si="682"/>
        <v>0</v>
      </c>
      <c r="AB1781">
        <f t="shared" si="694"/>
        <v>0</v>
      </c>
      <c r="AC1781">
        <f>IF($B$15,_xlfn.IFNA(INDEX(תמותה!$A$1:$E$121,MATCH(U1781,תמותה!$A$1:A$121,0),IF($B$11="זכר",3,5)),1),0)</f>
        <v>0</v>
      </c>
      <c r="AD1781">
        <f t="shared" si="683"/>
        <v>0</v>
      </c>
      <c r="AE1781">
        <f t="shared" si="684"/>
        <v>0</v>
      </c>
      <c r="AF1781">
        <f t="shared" si="695"/>
        <v>0</v>
      </c>
      <c r="AG1781">
        <f t="shared" si="696"/>
        <v>0</v>
      </c>
      <c r="AH1781">
        <f t="shared" si="697"/>
        <v>0</v>
      </c>
      <c r="AI1781">
        <f t="shared" si="698"/>
        <v>0</v>
      </c>
      <c r="AJ1781">
        <f t="shared" si="699"/>
        <v>0</v>
      </c>
    </row>
    <row r="1782" spans="5:36" x14ac:dyDescent="0.2">
      <c r="E1782">
        <f t="shared" si="685"/>
        <v>0</v>
      </c>
      <c r="F1782">
        <f t="shared" si="675"/>
        <v>0</v>
      </c>
      <c r="G1782">
        <f t="shared" si="676"/>
        <v>0</v>
      </c>
      <c r="H1782">
        <f t="shared" si="677"/>
        <v>0</v>
      </c>
      <c r="I1782">
        <f t="shared" si="686"/>
        <v>0</v>
      </c>
      <c r="J1782">
        <f t="shared" si="687"/>
        <v>0</v>
      </c>
      <c r="K1782">
        <f t="shared" si="688"/>
        <v>0</v>
      </c>
      <c r="L1782">
        <f t="shared" si="689"/>
        <v>0</v>
      </c>
      <c r="M1782">
        <f t="shared" si="690"/>
        <v>0</v>
      </c>
      <c r="N1782">
        <f t="shared" si="691"/>
        <v>0</v>
      </c>
      <c r="O1782">
        <f>IF($B$14,_xlfn.IFNA(INDEX(תמותה!$A$1:$E$121,MATCH(F1782,תמותה!$A$1:A$121,0),IF($B$9="זכר",2,4)),1),0)</f>
        <v>0</v>
      </c>
      <c r="P1782">
        <f>IF($B$14,_xlfn.IFNA(INDEX('שיפור תמותה'!$A$1:$E$8743,MATCH(F1782&amp;G1782,'שיפור תמותה'!$C$1:$C$8743,0),IF($B$9="זכר",4,5)),1),0)</f>
        <v>0</v>
      </c>
      <c r="Q1782">
        <f>IF($B$14,_xlfn.IFNA(INDEX('שיפור תמותה'!$A$1:$E$8743,MATCH(F1782&amp;G1782-1,'שיפור תמותה'!$C$1:$C$8743,0),IF($B$9="זכר",4,5)),1),0)</f>
        <v>0</v>
      </c>
      <c r="R1782">
        <f t="shared" si="678"/>
        <v>0</v>
      </c>
      <c r="S1782">
        <f t="shared" si="679"/>
        <v>0</v>
      </c>
      <c r="T1782">
        <f t="shared" si="692"/>
        <v>0</v>
      </c>
      <c r="U1782">
        <f t="shared" si="680"/>
        <v>0</v>
      </c>
      <c r="V1782">
        <f t="shared" si="681"/>
        <v>0</v>
      </c>
      <c r="W1782">
        <f t="shared" si="693"/>
        <v>0</v>
      </c>
      <c r="X1782">
        <f>IF($B$15,_xlfn.IFNA(INDEX(תמותה!$A$1:$E$121,MATCH(U1782,תמותה!$A$1:A$121,0),IF($B$11="זכר",2,4)),1),0)</f>
        <v>0</v>
      </c>
      <c r="Y1782">
        <f>IF($B$15,_xlfn.IFNA(INDEX('שיפור תמותה'!$A$1:$E$8743,MATCH(U1782&amp;V1782,'שיפור תמותה'!$C$1:$C$8743,0),IF($B$11="זכר",4,5)),1),0)</f>
        <v>0</v>
      </c>
      <c r="Z1782">
        <f>IF($B$15,_xlfn.IFNA(INDEX('שיפור תמותה'!$A$1:$E$8743,MATCH(U1782&amp;V1782-1,'שיפור תמותה'!$C$1:$C$8743,0),IF($B$11="זכר",4,5)),1),0)</f>
        <v>0</v>
      </c>
      <c r="AA1782">
        <f t="shared" si="682"/>
        <v>0</v>
      </c>
      <c r="AB1782">
        <f t="shared" si="694"/>
        <v>0</v>
      </c>
      <c r="AC1782">
        <f>IF($B$15,_xlfn.IFNA(INDEX(תמותה!$A$1:$E$121,MATCH(U1782,תמותה!$A$1:A$121,0),IF($B$11="זכר",3,5)),1),0)</f>
        <v>0</v>
      </c>
      <c r="AD1782">
        <f t="shared" si="683"/>
        <v>0</v>
      </c>
      <c r="AE1782">
        <f t="shared" si="684"/>
        <v>0</v>
      </c>
      <c r="AF1782">
        <f t="shared" si="695"/>
        <v>0</v>
      </c>
      <c r="AG1782">
        <f t="shared" si="696"/>
        <v>0</v>
      </c>
      <c r="AH1782">
        <f t="shared" si="697"/>
        <v>0</v>
      </c>
      <c r="AI1782">
        <f t="shared" si="698"/>
        <v>0</v>
      </c>
      <c r="AJ1782">
        <f t="shared" si="699"/>
        <v>0</v>
      </c>
    </row>
    <row r="1783" spans="5:36" x14ac:dyDescent="0.2">
      <c r="E1783">
        <f t="shared" si="685"/>
        <v>0</v>
      </c>
      <c r="F1783">
        <f t="shared" si="675"/>
        <v>0</v>
      </c>
      <c r="G1783">
        <f t="shared" si="676"/>
        <v>0</v>
      </c>
      <c r="H1783">
        <f t="shared" si="677"/>
        <v>0</v>
      </c>
      <c r="I1783">
        <f t="shared" si="686"/>
        <v>0</v>
      </c>
      <c r="J1783">
        <f t="shared" si="687"/>
        <v>0</v>
      </c>
      <c r="K1783">
        <f t="shared" si="688"/>
        <v>0</v>
      </c>
      <c r="L1783">
        <f t="shared" si="689"/>
        <v>0</v>
      </c>
      <c r="M1783">
        <f t="shared" si="690"/>
        <v>0</v>
      </c>
      <c r="N1783">
        <f t="shared" si="691"/>
        <v>0</v>
      </c>
      <c r="O1783">
        <f>IF($B$14,_xlfn.IFNA(INDEX(תמותה!$A$1:$E$121,MATCH(F1783,תמותה!$A$1:A$121,0),IF($B$9="זכר",2,4)),1),0)</f>
        <v>0</v>
      </c>
      <c r="P1783">
        <f>IF($B$14,_xlfn.IFNA(INDEX('שיפור תמותה'!$A$1:$E$8743,MATCH(F1783&amp;G1783,'שיפור תמותה'!$C$1:$C$8743,0),IF($B$9="זכר",4,5)),1),0)</f>
        <v>0</v>
      </c>
      <c r="Q1783">
        <f>IF($B$14,_xlfn.IFNA(INDEX('שיפור תמותה'!$A$1:$E$8743,MATCH(F1783&amp;G1783-1,'שיפור תמותה'!$C$1:$C$8743,0),IF($B$9="זכר",4,5)),1),0)</f>
        <v>0</v>
      </c>
      <c r="R1783">
        <f t="shared" si="678"/>
        <v>0</v>
      </c>
      <c r="S1783">
        <f t="shared" si="679"/>
        <v>0</v>
      </c>
      <c r="T1783">
        <f t="shared" si="692"/>
        <v>0</v>
      </c>
      <c r="U1783">
        <f t="shared" si="680"/>
        <v>0</v>
      </c>
      <c r="V1783">
        <f t="shared" si="681"/>
        <v>0</v>
      </c>
      <c r="W1783">
        <f t="shared" si="693"/>
        <v>0</v>
      </c>
      <c r="X1783">
        <f>IF($B$15,_xlfn.IFNA(INDEX(תמותה!$A$1:$E$121,MATCH(U1783,תמותה!$A$1:A$121,0),IF($B$11="זכר",2,4)),1),0)</f>
        <v>0</v>
      </c>
      <c r="Y1783">
        <f>IF($B$15,_xlfn.IFNA(INDEX('שיפור תמותה'!$A$1:$E$8743,MATCH(U1783&amp;V1783,'שיפור תמותה'!$C$1:$C$8743,0),IF($B$11="זכר",4,5)),1),0)</f>
        <v>0</v>
      </c>
      <c r="Z1783">
        <f>IF($B$15,_xlfn.IFNA(INDEX('שיפור תמותה'!$A$1:$E$8743,MATCH(U1783&amp;V1783-1,'שיפור תמותה'!$C$1:$C$8743,0),IF($B$11="זכר",4,5)),1),0)</f>
        <v>0</v>
      </c>
      <c r="AA1783">
        <f t="shared" si="682"/>
        <v>0</v>
      </c>
      <c r="AB1783">
        <f t="shared" si="694"/>
        <v>0</v>
      </c>
      <c r="AC1783">
        <f>IF($B$15,_xlfn.IFNA(INDEX(תמותה!$A$1:$E$121,MATCH(U1783,תמותה!$A$1:A$121,0),IF($B$11="זכר",3,5)),1),0)</f>
        <v>0</v>
      </c>
      <c r="AD1783">
        <f t="shared" si="683"/>
        <v>0</v>
      </c>
      <c r="AE1783">
        <f t="shared" si="684"/>
        <v>0</v>
      </c>
      <c r="AF1783">
        <f t="shared" si="695"/>
        <v>0</v>
      </c>
      <c r="AG1783">
        <f t="shared" si="696"/>
        <v>0</v>
      </c>
      <c r="AH1783">
        <f t="shared" si="697"/>
        <v>0</v>
      </c>
      <c r="AI1783">
        <f t="shared" si="698"/>
        <v>0</v>
      </c>
      <c r="AJ1783">
        <f t="shared" si="699"/>
        <v>0</v>
      </c>
    </row>
    <row r="1784" spans="5:36" x14ac:dyDescent="0.2">
      <c r="E1784">
        <f t="shared" si="685"/>
        <v>0</v>
      </c>
      <c r="F1784">
        <f t="shared" si="675"/>
        <v>0</v>
      </c>
      <c r="G1784">
        <f t="shared" si="676"/>
        <v>0</v>
      </c>
      <c r="H1784">
        <f t="shared" si="677"/>
        <v>0</v>
      </c>
      <c r="I1784">
        <f t="shared" si="686"/>
        <v>0</v>
      </c>
      <c r="J1784">
        <f t="shared" si="687"/>
        <v>0</v>
      </c>
      <c r="K1784">
        <f t="shared" si="688"/>
        <v>0</v>
      </c>
      <c r="L1784">
        <f t="shared" si="689"/>
        <v>0</v>
      </c>
      <c r="M1784">
        <f t="shared" si="690"/>
        <v>0</v>
      </c>
      <c r="N1784">
        <f t="shared" si="691"/>
        <v>0</v>
      </c>
      <c r="O1784">
        <f>IF($B$14,_xlfn.IFNA(INDEX(תמותה!$A$1:$E$121,MATCH(F1784,תמותה!$A$1:A$121,0),IF($B$9="זכר",2,4)),1),0)</f>
        <v>0</v>
      </c>
      <c r="P1784">
        <f>IF($B$14,_xlfn.IFNA(INDEX('שיפור תמותה'!$A$1:$E$8743,MATCH(F1784&amp;G1784,'שיפור תמותה'!$C$1:$C$8743,0),IF($B$9="זכר",4,5)),1),0)</f>
        <v>0</v>
      </c>
      <c r="Q1784">
        <f>IF($B$14,_xlfn.IFNA(INDEX('שיפור תמותה'!$A$1:$E$8743,MATCH(F1784&amp;G1784-1,'שיפור תמותה'!$C$1:$C$8743,0),IF($B$9="זכר",4,5)),1),0)</f>
        <v>0</v>
      </c>
      <c r="R1784">
        <f t="shared" si="678"/>
        <v>0</v>
      </c>
      <c r="S1784">
        <f t="shared" si="679"/>
        <v>0</v>
      </c>
      <c r="T1784">
        <f t="shared" si="692"/>
        <v>0</v>
      </c>
      <c r="U1784">
        <f t="shared" si="680"/>
        <v>0</v>
      </c>
      <c r="V1784">
        <f t="shared" si="681"/>
        <v>0</v>
      </c>
      <c r="W1784">
        <f t="shared" si="693"/>
        <v>0</v>
      </c>
      <c r="X1784">
        <f>IF($B$15,_xlfn.IFNA(INDEX(תמותה!$A$1:$E$121,MATCH(U1784,תמותה!$A$1:A$121,0),IF($B$11="זכר",2,4)),1),0)</f>
        <v>0</v>
      </c>
      <c r="Y1784">
        <f>IF($B$15,_xlfn.IFNA(INDEX('שיפור תמותה'!$A$1:$E$8743,MATCH(U1784&amp;V1784,'שיפור תמותה'!$C$1:$C$8743,0),IF($B$11="זכר",4,5)),1),0)</f>
        <v>0</v>
      </c>
      <c r="Z1784">
        <f>IF($B$15,_xlfn.IFNA(INDEX('שיפור תמותה'!$A$1:$E$8743,MATCH(U1784&amp;V1784-1,'שיפור תמותה'!$C$1:$C$8743,0),IF($B$11="זכר",4,5)),1),0)</f>
        <v>0</v>
      </c>
      <c r="AA1784">
        <f t="shared" si="682"/>
        <v>0</v>
      </c>
      <c r="AB1784">
        <f t="shared" si="694"/>
        <v>0</v>
      </c>
      <c r="AC1784">
        <f>IF($B$15,_xlfn.IFNA(INDEX(תמותה!$A$1:$E$121,MATCH(U1784,תמותה!$A$1:A$121,0),IF($B$11="זכר",3,5)),1),0)</f>
        <v>0</v>
      </c>
      <c r="AD1784">
        <f t="shared" si="683"/>
        <v>0</v>
      </c>
      <c r="AE1784">
        <f t="shared" si="684"/>
        <v>0</v>
      </c>
      <c r="AF1784">
        <f t="shared" si="695"/>
        <v>0</v>
      </c>
      <c r="AG1784">
        <f t="shared" si="696"/>
        <v>0</v>
      </c>
      <c r="AH1784">
        <f t="shared" si="697"/>
        <v>0</v>
      </c>
      <c r="AI1784">
        <f t="shared" si="698"/>
        <v>0</v>
      </c>
      <c r="AJ1784">
        <f t="shared" si="699"/>
        <v>0</v>
      </c>
    </row>
    <row r="1785" spans="5:36" x14ac:dyDescent="0.2">
      <c r="E1785">
        <f t="shared" si="685"/>
        <v>0</v>
      </c>
      <c r="F1785">
        <f t="shared" si="675"/>
        <v>0</v>
      </c>
      <c r="G1785">
        <f t="shared" si="676"/>
        <v>0</v>
      </c>
      <c r="H1785">
        <f t="shared" si="677"/>
        <v>0</v>
      </c>
      <c r="I1785">
        <f t="shared" si="686"/>
        <v>0</v>
      </c>
      <c r="J1785">
        <f t="shared" si="687"/>
        <v>0</v>
      </c>
      <c r="K1785">
        <f t="shared" si="688"/>
        <v>0</v>
      </c>
      <c r="L1785">
        <f t="shared" si="689"/>
        <v>0</v>
      </c>
      <c r="M1785">
        <f t="shared" si="690"/>
        <v>0</v>
      </c>
      <c r="N1785">
        <f t="shared" si="691"/>
        <v>0</v>
      </c>
      <c r="O1785">
        <f>IF($B$14,_xlfn.IFNA(INDEX(תמותה!$A$1:$E$121,MATCH(F1785,תמותה!$A$1:A$121,0),IF($B$9="זכר",2,4)),1),0)</f>
        <v>0</v>
      </c>
      <c r="P1785">
        <f>IF($B$14,_xlfn.IFNA(INDEX('שיפור תמותה'!$A$1:$E$8743,MATCH(F1785&amp;G1785,'שיפור תמותה'!$C$1:$C$8743,0),IF($B$9="זכר",4,5)),1),0)</f>
        <v>0</v>
      </c>
      <c r="Q1785">
        <f>IF($B$14,_xlfn.IFNA(INDEX('שיפור תמותה'!$A$1:$E$8743,MATCH(F1785&amp;G1785-1,'שיפור תמותה'!$C$1:$C$8743,0),IF($B$9="זכר",4,5)),1),0)</f>
        <v>0</v>
      </c>
      <c r="R1785">
        <f t="shared" si="678"/>
        <v>0</v>
      </c>
      <c r="S1785">
        <f t="shared" si="679"/>
        <v>0</v>
      </c>
      <c r="T1785">
        <f t="shared" si="692"/>
        <v>0</v>
      </c>
      <c r="U1785">
        <f t="shared" si="680"/>
        <v>0</v>
      </c>
      <c r="V1785">
        <f t="shared" si="681"/>
        <v>0</v>
      </c>
      <c r="W1785">
        <f t="shared" si="693"/>
        <v>0</v>
      </c>
      <c r="X1785">
        <f>IF($B$15,_xlfn.IFNA(INDEX(תמותה!$A$1:$E$121,MATCH(U1785,תמותה!$A$1:A$121,0),IF($B$11="זכר",2,4)),1),0)</f>
        <v>0</v>
      </c>
      <c r="Y1785">
        <f>IF($B$15,_xlfn.IFNA(INDEX('שיפור תמותה'!$A$1:$E$8743,MATCH(U1785&amp;V1785,'שיפור תמותה'!$C$1:$C$8743,0),IF($B$11="זכר",4,5)),1),0)</f>
        <v>0</v>
      </c>
      <c r="Z1785">
        <f>IF($B$15,_xlfn.IFNA(INDEX('שיפור תמותה'!$A$1:$E$8743,MATCH(U1785&amp;V1785-1,'שיפור תמותה'!$C$1:$C$8743,0),IF($B$11="זכר",4,5)),1),0)</f>
        <v>0</v>
      </c>
      <c r="AA1785">
        <f t="shared" si="682"/>
        <v>0</v>
      </c>
      <c r="AB1785">
        <f t="shared" si="694"/>
        <v>0</v>
      </c>
      <c r="AC1785">
        <f>IF($B$15,_xlfn.IFNA(INDEX(תמותה!$A$1:$E$121,MATCH(U1785,תמותה!$A$1:A$121,0),IF($B$11="זכר",3,5)),1),0)</f>
        <v>0</v>
      </c>
      <c r="AD1785">
        <f t="shared" si="683"/>
        <v>0</v>
      </c>
      <c r="AE1785">
        <f t="shared" si="684"/>
        <v>0</v>
      </c>
      <c r="AF1785">
        <f t="shared" si="695"/>
        <v>0</v>
      </c>
      <c r="AG1785">
        <f t="shared" si="696"/>
        <v>0</v>
      </c>
      <c r="AH1785">
        <f t="shared" si="697"/>
        <v>0</v>
      </c>
      <c r="AI1785">
        <f t="shared" si="698"/>
        <v>0</v>
      </c>
      <c r="AJ1785">
        <f t="shared" si="699"/>
        <v>0</v>
      </c>
    </row>
    <row r="1786" spans="5:36" x14ac:dyDescent="0.2">
      <c r="E1786">
        <f t="shared" si="685"/>
        <v>0</v>
      </c>
      <c r="F1786">
        <f t="shared" si="675"/>
        <v>0</v>
      </c>
      <c r="G1786">
        <f t="shared" si="676"/>
        <v>0</v>
      </c>
      <c r="H1786">
        <f t="shared" si="677"/>
        <v>0</v>
      </c>
      <c r="I1786">
        <f t="shared" si="686"/>
        <v>0</v>
      </c>
      <c r="J1786">
        <f t="shared" si="687"/>
        <v>0</v>
      </c>
      <c r="K1786">
        <f t="shared" si="688"/>
        <v>0</v>
      </c>
      <c r="L1786">
        <f t="shared" si="689"/>
        <v>0</v>
      </c>
      <c r="M1786">
        <f t="shared" si="690"/>
        <v>0</v>
      </c>
      <c r="N1786">
        <f t="shared" si="691"/>
        <v>0</v>
      </c>
      <c r="O1786">
        <f>IF($B$14,_xlfn.IFNA(INDEX(תמותה!$A$1:$E$121,MATCH(F1786,תמותה!$A$1:A$121,0),IF($B$9="זכר",2,4)),1),0)</f>
        <v>0</v>
      </c>
      <c r="P1786">
        <f>IF($B$14,_xlfn.IFNA(INDEX('שיפור תמותה'!$A$1:$E$8743,MATCH(F1786&amp;G1786,'שיפור תמותה'!$C$1:$C$8743,0),IF($B$9="זכר",4,5)),1),0)</f>
        <v>0</v>
      </c>
      <c r="Q1786">
        <f>IF($B$14,_xlfn.IFNA(INDEX('שיפור תמותה'!$A$1:$E$8743,MATCH(F1786&amp;G1786-1,'שיפור תמותה'!$C$1:$C$8743,0),IF($B$9="זכר",4,5)),1),0)</f>
        <v>0</v>
      </c>
      <c r="R1786">
        <f t="shared" si="678"/>
        <v>0</v>
      </c>
      <c r="S1786">
        <f t="shared" si="679"/>
        <v>0</v>
      </c>
      <c r="T1786">
        <f t="shared" si="692"/>
        <v>0</v>
      </c>
      <c r="U1786">
        <f t="shared" si="680"/>
        <v>0</v>
      </c>
      <c r="V1786">
        <f t="shared" si="681"/>
        <v>0</v>
      </c>
      <c r="W1786">
        <f t="shared" si="693"/>
        <v>0</v>
      </c>
      <c r="X1786">
        <f>IF($B$15,_xlfn.IFNA(INDEX(תמותה!$A$1:$E$121,MATCH(U1786,תמותה!$A$1:A$121,0),IF($B$11="זכר",2,4)),1),0)</f>
        <v>0</v>
      </c>
      <c r="Y1786">
        <f>IF($B$15,_xlfn.IFNA(INDEX('שיפור תמותה'!$A$1:$E$8743,MATCH(U1786&amp;V1786,'שיפור תמותה'!$C$1:$C$8743,0),IF($B$11="זכר",4,5)),1),0)</f>
        <v>0</v>
      </c>
      <c r="Z1786">
        <f>IF($B$15,_xlfn.IFNA(INDEX('שיפור תמותה'!$A$1:$E$8743,MATCH(U1786&amp;V1786-1,'שיפור תמותה'!$C$1:$C$8743,0),IF($B$11="זכר",4,5)),1),0)</f>
        <v>0</v>
      </c>
      <c r="AA1786">
        <f t="shared" si="682"/>
        <v>0</v>
      </c>
      <c r="AB1786">
        <f t="shared" si="694"/>
        <v>0</v>
      </c>
      <c r="AC1786">
        <f>IF($B$15,_xlfn.IFNA(INDEX(תמותה!$A$1:$E$121,MATCH(U1786,תמותה!$A$1:A$121,0),IF($B$11="זכר",3,5)),1),0)</f>
        <v>0</v>
      </c>
      <c r="AD1786">
        <f t="shared" si="683"/>
        <v>0</v>
      </c>
      <c r="AE1786">
        <f t="shared" si="684"/>
        <v>0</v>
      </c>
      <c r="AF1786">
        <f t="shared" si="695"/>
        <v>0</v>
      </c>
      <c r="AG1786">
        <f t="shared" si="696"/>
        <v>0</v>
      </c>
      <c r="AH1786">
        <f t="shared" si="697"/>
        <v>0</v>
      </c>
      <c r="AI1786">
        <f t="shared" si="698"/>
        <v>0</v>
      </c>
      <c r="AJ1786">
        <f t="shared" si="699"/>
        <v>0</v>
      </c>
    </row>
    <row r="1787" spans="5:36" x14ac:dyDescent="0.2">
      <c r="E1787">
        <f t="shared" si="685"/>
        <v>0</v>
      </c>
      <c r="F1787">
        <f t="shared" si="675"/>
        <v>0</v>
      </c>
      <c r="G1787">
        <f t="shared" si="676"/>
        <v>0</v>
      </c>
      <c r="H1787">
        <f t="shared" si="677"/>
        <v>0</v>
      </c>
      <c r="I1787">
        <f t="shared" si="686"/>
        <v>0</v>
      </c>
      <c r="J1787">
        <f t="shared" si="687"/>
        <v>0</v>
      </c>
      <c r="K1787">
        <f t="shared" si="688"/>
        <v>0</v>
      </c>
      <c r="L1787">
        <f t="shared" si="689"/>
        <v>0</v>
      </c>
      <c r="M1787">
        <f t="shared" si="690"/>
        <v>0</v>
      </c>
      <c r="N1787">
        <f t="shared" si="691"/>
        <v>0</v>
      </c>
      <c r="O1787">
        <f>IF($B$14,_xlfn.IFNA(INDEX(תמותה!$A$1:$E$121,MATCH(F1787,תמותה!$A$1:A$121,0),IF($B$9="זכר",2,4)),1),0)</f>
        <v>0</v>
      </c>
      <c r="P1787">
        <f>IF($B$14,_xlfn.IFNA(INDEX('שיפור תמותה'!$A$1:$E$8743,MATCH(F1787&amp;G1787,'שיפור תמותה'!$C$1:$C$8743,0),IF($B$9="זכר",4,5)),1),0)</f>
        <v>0</v>
      </c>
      <c r="Q1787">
        <f>IF($B$14,_xlfn.IFNA(INDEX('שיפור תמותה'!$A$1:$E$8743,MATCH(F1787&amp;G1787-1,'שיפור תמותה'!$C$1:$C$8743,0),IF($B$9="זכר",4,5)),1),0)</f>
        <v>0</v>
      </c>
      <c r="R1787">
        <f t="shared" si="678"/>
        <v>0</v>
      </c>
      <c r="S1787">
        <f t="shared" si="679"/>
        <v>0</v>
      </c>
      <c r="T1787">
        <f t="shared" si="692"/>
        <v>0</v>
      </c>
      <c r="U1787">
        <f t="shared" si="680"/>
        <v>0</v>
      </c>
      <c r="V1787">
        <f t="shared" si="681"/>
        <v>0</v>
      </c>
      <c r="W1787">
        <f t="shared" si="693"/>
        <v>0</v>
      </c>
      <c r="X1787">
        <f>IF($B$15,_xlfn.IFNA(INDEX(תמותה!$A$1:$E$121,MATCH(U1787,תמותה!$A$1:A$121,0),IF($B$11="זכר",2,4)),1),0)</f>
        <v>0</v>
      </c>
      <c r="Y1787">
        <f>IF($B$15,_xlfn.IFNA(INDEX('שיפור תמותה'!$A$1:$E$8743,MATCH(U1787&amp;V1787,'שיפור תמותה'!$C$1:$C$8743,0),IF($B$11="זכר",4,5)),1),0)</f>
        <v>0</v>
      </c>
      <c r="Z1787">
        <f>IF($B$15,_xlfn.IFNA(INDEX('שיפור תמותה'!$A$1:$E$8743,MATCH(U1787&amp;V1787-1,'שיפור תמותה'!$C$1:$C$8743,0),IF($B$11="זכר",4,5)),1),0)</f>
        <v>0</v>
      </c>
      <c r="AA1787">
        <f t="shared" si="682"/>
        <v>0</v>
      </c>
      <c r="AB1787">
        <f t="shared" si="694"/>
        <v>0</v>
      </c>
      <c r="AC1787">
        <f>IF($B$15,_xlfn.IFNA(INDEX(תמותה!$A$1:$E$121,MATCH(U1787,תמותה!$A$1:A$121,0),IF($B$11="זכר",3,5)),1),0)</f>
        <v>0</v>
      </c>
      <c r="AD1787">
        <f t="shared" si="683"/>
        <v>0</v>
      </c>
      <c r="AE1787">
        <f t="shared" si="684"/>
        <v>0</v>
      </c>
      <c r="AF1787">
        <f t="shared" si="695"/>
        <v>0</v>
      </c>
      <c r="AG1787">
        <f t="shared" si="696"/>
        <v>0</v>
      </c>
      <c r="AH1787">
        <f t="shared" si="697"/>
        <v>0</v>
      </c>
      <c r="AI1787">
        <f t="shared" si="698"/>
        <v>0</v>
      </c>
      <c r="AJ1787">
        <f t="shared" si="699"/>
        <v>0</v>
      </c>
    </row>
    <row r="1788" spans="5:36" x14ac:dyDescent="0.2">
      <c r="E1788">
        <f t="shared" si="685"/>
        <v>0</v>
      </c>
      <c r="F1788">
        <f t="shared" si="675"/>
        <v>0</v>
      </c>
      <c r="G1788">
        <f t="shared" si="676"/>
        <v>0</v>
      </c>
      <c r="H1788">
        <f t="shared" si="677"/>
        <v>0</v>
      </c>
      <c r="I1788">
        <f t="shared" si="686"/>
        <v>0</v>
      </c>
      <c r="J1788">
        <f t="shared" si="687"/>
        <v>0</v>
      </c>
      <c r="K1788">
        <f t="shared" si="688"/>
        <v>0</v>
      </c>
      <c r="L1788">
        <f t="shared" si="689"/>
        <v>0</v>
      </c>
      <c r="M1788">
        <f t="shared" si="690"/>
        <v>0</v>
      </c>
      <c r="N1788">
        <f t="shared" si="691"/>
        <v>0</v>
      </c>
      <c r="O1788">
        <f>IF($B$14,_xlfn.IFNA(INDEX(תמותה!$A$1:$E$121,MATCH(F1788,תמותה!$A$1:A$121,0),IF($B$9="זכר",2,4)),1),0)</f>
        <v>0</v>
      </c>
      <c r="P1788">
        <f>IF($B$14,_xlfn.IFNA(INDEX('שיפור תמותה'!$A$1:$E$8743,MATCH(F1788&amp;G1788,'שיפור תמותה'!$C$1:$C$8743,0),IF($B$9="זכר",4,5)),1),0)</f>
        <v>0</v>
      </c>
      <c r="Q1788">
        <f>IF($B$14,_xlfn.IFNA(INDEX('שיפור תמותה'!$A$1:$E$8743,MATCH(F1788&amp;G1788-1,'שיפור תמותה'!$C$1:$C$8743,0),IF($B$9="זכר",4,5)),1),0)</f>
        <v>0</v>
      </c>
      <c r="R1788">
        <f t="shared" si="678"/>
        <v>0</v>
      </c>
      <c r="S1788">
        <f t="shared" si="679"/>
        <v>0</v>
      </c>
      <c r="T1788">
        <f t="shared" si="692"/>
        <v>0</v>
      </c>
      <c r="U1788">
        <f t="shared" si="680"/>
        <v>0</v>
      </c>
      <c r="V1788">
        <f t="shared" si="681"/>
        <v>0</v>
      </c>
      <c r="W1788">
        <f t="shared" si="693"/>
        <v>0</v>
      </c>
      <c r="X1788">
        <f>IF($B$15,_xlfn.IFNA(INDEX(תמותה!$A$1:$E$121,MATCH(U1788,תמותה!$A$1:A$121,0),IF($B$11="זכר",2,4)),1),0)</f>
        <v>0</v>
      </c>
      <c r="Y1788">
        <f>IF($B$15,_xlfn.IFNA(INDEX('שיפור תמותה'!$A$1:$E$8743,MATCH(U1788&amp;V1788,'שיפור תמותה'!$C$1:$C$8743,0),IF($B$11="זכר",4,5)),1),0)</f>
        <v>0</v>
      </c>
      <c r="Z1788">
        <f>IF($B$15,_xlfn.IFNA(INDEX('שיפור תמותה'!$A$1:$E$8743,MATCH(U1788&amp;V1788-1,'שיפור תמותה'!$C$1:$C$8743,0),IF($B$11="זכר",4,5)),1),0)</f>
        <v>0</v>
      </c>
      <c r="AA1788">
        <f t="shared" si="682"/>
        <v>0</v>
      </c>
      <c r="AB1788">
        <f t="shared" si="694"/>
        <v>0</v>
      </c>
      <c r="AC1788">
        <f>IF($B$15,_xlfn.IFNA(INDEX(תמותה!$A$1:$E$121,MATCH(U1788,תמותה!$A$1:A$121,0),IF($B$11="זכר",3,5)),1),0)</f>
        <v>0</v>
      </c>
      <c r="AD1788">
        <f t="shared" si="683"/>
        <v>0</v>
      </c>
      <c r="AE1788">
        <f t="shared" si="684"/>
        <v>0</v>
      </c>
      <c r="AF1788">
        <f t="shared" si="695"/>
        <v>0</v>
      </c>
      <c r="AG1788">
        <f t="shared" si="696"/>
        <v>0</v>
      </c>
      <c r="AH1788">
        <f t="shared" si="697"/>
        <v>0</v>
      </c>
      <c r="AI1788">
        <f t="shared" si="698"/>
        <v>0</v>
      </c>
      <c r="AJ1788">
        <f t="shared" si="699"/>
        <v>0</v>
      </c>
    </row>
    <row r="1789" spans="5:36" x14ac:dyDescent="0.2">
      <c r="E1789">
        <f t="shared" si="685"/>
        <v>0</v>
      </c>
      <c r="F1789">
        <f t="shared" si="675"/>
        <v>0</v>
      </c>
      <c r="G1789">
        <f t="shared" si="676"/>
        <v>0</v>
      </c>
      <c r="H1789">
        <f t="shared" si="677"/>
        <v>0</v>
      </c>
      <c r="I1789">
        <f t="shared" si="686"/>
        <v>0</v>
      </c>
      <c r="J1789">
        <f t="shared" si="687"/>
        <v>0</v>
      </c>
      <c r="K1789">
        <f t="shared" si="688"/>
        <v>0</v>
      </c>
      <c r="L1789">
        <f t="shared" si="689"/>
        <v>0</v>
      </c>
      <c r="M1789">
        <f t="shared" si="690"/>
        <v>0</v>
      </c>
      <c r="N1789">
        <f t="shared" si="691"/>
        <v>0</v>
      </c>
      <c r="O1789">
        <f>IF($B$14,_xlfn.IFNA(INDEX(תמותה!$A$1:$E$121,MATCH(F1789,תמותה!$A$1:A$121,0),IF($B$9="זכר",2,4)),1),0)</f>
        <v>0</v>
      </c>
      <c r="P1789">
        <f>IF($B$14,_xlfn.IFNA(INDEX('שיפור תמותה'!$A$1:$E$8743,MATCH(F1789&amp;G1789,'שיפור תמותה'!$C$1:$C$8743,0),IF($B$9="זכר",4,5)),1),0)</f>
        <v>0</v>
      </c>
      <c r="Q1789">
        <f>IF($B$14,_xlfn.IFNA(INDEX('שיפור תמותה'!$A$1:$E$8743,MATCH(F1789&amp;G1789-1,'שיפור תמותה'!$C$1:$C$8743,0),IF($B$9="זכר",4,5)),1),0)</f>
        <v>0</v>
      </c>
      <c r="R1789">
        <f t="shared" si="678"/>
        <v>0</v>
      </c>
      <c r="S1789">
        <f t="shared" si="679"/>
        <v>0</v>
      </c>
      <c r="T1789">
        <f t="shared" si="692"/>
        <v>0</v>
      </c>
      <c r="U1789">
        <f t="shared" si="680"/>
        <v>0</v>
      </c>
      <c r="V1789">
        <f t="shared" si="681"/>
        <v>0</v>
      </c>
      <c r="W1789">
        <f t="shared" si="693"/>
        <v>0</v>
      </c>
      <c r="X1789">
        <f>IF($B$15,_xlfn.IFNA(INDEX(תמותה!$A$1:$E$121,MATCH(U1789,תמותה!$A$1:A$121,0),IF($B$11="זכר",2,4)),1),0)</f>
        <v>0</v>
      </c>
      <c r="Y1789">
        <f>IF($B$15,_xlfn.IFNA(INDEX('שיפור תמותה'!$A$1:$E$8743,MATCH(U1789&amp;V1789,'שיפור תמותה'!$C$1:$C$8743,0),IF($B$11="זכר",4,5)),1),0)</f>
        <v>0</v>
      </c>
      <c r="Z1789">
        <f>IF($B$15,_xlfn.IFNA(INDEX('שיפור תמותה'!$A$1:$E$8743,MATCH(U1789&amp;V1789-1,'שיפור תמותה'!$C$1:$C$8743,0),IF($B$11="זכר",4,5)),1),0)</f>
        <v>0</v>
      </c>
      <c r="AA1789">
        <f t="shared" si="682"/>
        <v>0</v>
      </c>
      <c r="AB1789">
        <f t="shared" si="694"/>
        <v>0</v>
      </c>
      <c r="AC1789">
        <f>IF($B$15,_xlfn.IFNA(INDEX(תמותה!$A$1:$E$121,MATCH(U1789,תמותה!$A$1:A$121,0),IF($B$11="זכר",3,5)),1),0)</f>
        <v>0</v>
      </c>
      <c r="AD1789">
        <f t="shared" si="683"/>
        <v>0</v>
      </c>
      <c r="AE1789">
        <f t="shared" si="684"/>
        <v>0</v>
      </c>
      <c r="AF1789">
        <f t="shared" si="695"/>
        <v>0</v>
      </c>
      <c r="AG1789">
        <f t="shared" si="696"/>
        <v>0</v>
      </c>
      <c r="AH1789">
        <f t="shared" si="697"/>
        <v>0</v>
      </c>
      <c r="AI1789">
        <f t="shared" si="698"/>
        <v>0</v>
      </c>
      <c r="AJ1789">
        <f t="shared" si="699"/>
        <v>0</v>
      </c>
    </row>
    <row r="1790" spans="5:36" x14ac:dyDescent="0.2">
      <c r="E1790">
        <f t="shared" si="685"/>
        <v>0</v>
      </c>
      <c r="F1790">
        <f t="shared" si="675"/>
        <v>0</v>
      </c>
      <c r="G1790">
        <f t="shared" si="676"/>
        <v>0</v>
      </c>
      <c r="H1790">
        <f t="shared" si="677"/>
        <v>0</v>
      </c>
      <c r="I1790">
        <f t="shared" si="686"/>
        <v>0</v>
      </c>
      <c r="J1790">
        <f t="shared" si="687"/>
        <v>0</v>
      </c>
      <c r="K1790">
        <f t="shared" si="688"/>
        <v>0</v>
      </c>
      <c r="L1790">
        <f t="shared" si="689"/>
        <v>0</v>
      </c>
      <c r="M1790">
        <f t="shared" si="690"/>
        <v>0</v>
      </c>
      <c r="N1790">
        <f t="shared" si="691"/>
        <v>0</v>
      </c>
      <c r="O1790">
        <f>IF($B$14,_xlfn.IFNA(INDEX(תמותה!$A$1:$E$121,MATCH(F1790,תמותה!$A$1:A$121,0),IF($B$9="זכר",2,4)),1),0)</f>
        <v>0</v>
      </c>
      <c r="P1790">
        <f>IF($B$14,_xlfn.IFNA(INDEX('שיפור תמותה'!$A$1:$E$8743,MATCH(F1790&amp;G1790,'שיפור תמותה'!$C$1:$C$8743,0),IF($B$9="זכר",4,5)),1),0)</f>
        <v>0</v>
      </c>
      <c r="Q1790">
        <f>IF($B$14,_xlfn.IFNA(INDEX('שיפור תמותה'!$A$1:$E$8743,MATCH(F1790&amp;G1790-1,'שיפור תמותה'!$C$1:$C$8743,0),IF($B$9="זכר",4,5)),1),0)</f>
        <v>0</v>
      </c>
      <c r="R1790">
        <f t="shared" si="678"/>
        <v>0</v>
      </c>
      <c r="S1790">
        <f t="shared" si="679"/>
        <v>0</v>
      </c>
      <c r="T1790">
        <f t="shared" si="692"/>
        <v>0</v>
      </c>
      <c r="U1790">
        <f t="shared" si="680"/>
        <v>0</v>
      </c>
      <c r="V1790">
        <f t="shared" si="681"/>
        <v>0</v>
      </c>
      <c r="W1790">
        <f t="shared" si="693"/>
        <v>0</v>
      </c>
      <c r="X1790">
        <f>IF($B$15,_xlfn.IFNA(INDEX(תמותה!$A$1:$E$121,MATCH(U1790,תמותה!$A$1:A$121,0),IF($B$11="זכר",2,4)),1),0)</f>
        <v>0</v>
      </c>
      <c r="Y1790">
        <f>IF($B$15,_xlfn.IFNA(INDEX('שיפור תמותה'!$A$1:$E$8743,MATCH(U1790&amp;V1790,'שיפור תמותה'!$C$1:$C$8743,0),IF($B$11="זכר",4,5)),1),0)</f>
        <v>0</v>
      </c>
      <c r="Z1790">
        <f>IF($B$15,_xlfn.IFNA(INDEX('שיפור תמותה'!$A$1:$E$8743,MATCH(U1790&amp;V1790-1,'שיפור תמותה'!$C$1:$C$8743,0),IF($B$11="זכר",4,5)),1),0)</f>
        <v>0</v>
      </c>
      <c r="AA1790">
        <f t="shared" si="682"/>
        <v>0</v>
      </c>
      <c r="AB1790">
        <f t="shared" si="694"/>
        <v>0</v>
      </c>
      <c r="AC1790">
        <f>IF($B$15,_xlfn.IFNA(INDEX(תמותה!$A$1:$E$121,MATCH(U1790,תמותה!$A$1:A$121,0),IF($B$11="זכר",3,5)),1),0)</f>
        <v>0</v>
      </c>
      <c r="AD1790">
        <f t="shared" si="683"/>
        <v>0</v>
      </c>
      <c r="AE1790">
        <f t="shared" si="684"/>
        <v>0</v>
      </c>
      <c r="AF1790">
        <f t="shared" si="695"/>
        <v>0</v>
      </c>
      <c r="AG1790">
        <f t="shared" si="696"/>
        <v>0</v>
      </c>
      <c r="AH1790">
        <f t="shared" si="697"/>
        <v>0</v>
      </c>
      <c r="AI1790">
        <f t="shared" si="698"/>
        <v>0</v>
      </c>
      <c r="AJ1790">
        <f t="shared" si="699"/>
        <v>0</v>
      </c>
    </row>
    <row r="1791" spans="5:36" x14ac:dyDescent="0.2">
      <c r="E1791">
        <f t="shared" si="685"/>
        <v>0</v>
      </c>
      <c r="F1791">
        <f t="shared" si="675"/>
        <v>0</v>
      </c>
      <c r="G1791">
        <f t="shared" si="676"/>
        <v>0</v>
      </c>
      <c r="H1791">
        <f t="shared" si="677"/>
        <v>0</v>
      </c>
      <c r="I1791">
        <f t="shared" si="686"/>
        <v>0</v>
      </c>
      <c r="J1791">
        <f t="shared" si="687"/>
        <v>0</v>
      </c>
      <c r="K1791">
        <f t="shared" si="688"/>
        <v>0</v>
      </c>
      <c r="L1791">
        <f t="shared" si="689"/>
        <v>0</v>
      </c>
      <c r="M1791">
        <f t="shared" si="690"/>
        <v>0</v>
      </c>
      <c r="N1791">
        <f t="shared" si="691"/>
        <v>0</v>
      </c>
      <c r="O1791">
        <f>IF($B$14,_xlfn.IFNA(INDEX(תמותה!$A$1:$E$121,MATCH(F1791,תמותה!$A$1:A$121,0),IF($B$9="זכר",2,4)),1),0)</f>
        <v>0</v>
      </c>
      <c r="P1791">
        <f>IF($B$14,_xlfn.IFNA(INDEX('שיפור תמותה'!$A$1:$E$8743,MATCH(F1791&amp;G1791,'שיפור תמותה'!$C$1:$C$8743,0),IF($B$9="זכר",4,5)),1),0)</f>
        <v>0</v>
      </c>
      <c r="Q1791">
        <f>IF($B$14,_xlfn.IFNA(INDEX('שיפור תמותה'!$A$1:$E$8743,MATCH(F1791&amp;G1791-1,'שיפור תמותה'!$C$1:$C$8743,0),IF($B$9="זכר",4,5)),1),0)</f>
        <v>0</v>
      </c>
      <c r="R1791">
        <f t="shared" si="678"/>
        <v>0</v>
      </c>
      <c r="S1791">
        <f t="shared" si="679"/>
        <v>0</v>
      </c>
      <c r="T1791">
        <f t="shared" si="692"/>
        <v>0</v>
      </c>
      <c r="U1791">
        <f t="shared" si="680"/>
        <v>0</v>
      </c>
      <c r="V1791">
        <f t="shared" si="681"/>
        <v>0</v>
      </c>
      <c r="W1791">
        <f t="shared" si="693"/>
        <v>0</v>
      </c>
      <c r="X1791">
        <f>IF($B$15,_xlfn.IFNA(INDEX(תמותה!$A$1:$E$121,MATCH(U1791,תמותה!$A$1:A$121,0),IF($B$11="זכר",2,4)),1),0)</f>
        <v>0</v>
      </c>
      <c r="Y1791">
        <f>IF($B$15,_xlfn.IFNA(INDEX('שיפור תמותה'!$A$1:$E$8743,MATCH(U1791&amp;V1791,'שיפור תמותה'!$C$1:$C$8743,0),IF($B$11="זכר",4,5)),1),0)</f>
        <v>0</v>
      </c>
      <c r="Z1791">
        <f>IF($B$15,_xlfn.IFNA(INDEX('שיפור תמותה'!$A$1:$E$8743,MATCH(U1791&amp;V1791-1,'שיפור תמותה'!$C$1:$C$8743,0),IF($B$11="זכר",4,5)),1),0)</f>
        <v>0</v>
      </c>
      <c r="AA1791">
        <f t="shared" si="682"/>
        <v>0</v>
      </c>
      <c r="AB1791">
        <f t="shared" si="694"/>
        <v>0</v>
      </c>
      <c r="AC1791">
        <f>IF($B$15,_xlfn.IFNA(INDEX(תמותה!$A$1:$E$121,MATCH(U1791,תמותה!$A$1:A$121,0),IF($B$11="זכר",3,5)),1),0)</f>
        <v>0</v>
      </c>
      <c r="AD1791">
        <f t="shared" si="683"/>
        <v>0</v>
      </c>
      <c r="AE1791">
        <f t="shared" si="684"/>
        <v>0</v>
      </c>
      <c r="AF1791">
        <f t="shared" si="695"/>
        <v>0</v>
      </c>
      <c r="AG1791">
        <f t="shared" si="696"/>
        <v>0</v>
      </c>
      <c r="AH1791">
        <f t="shared" si="697"/>
        <v>0</v>
      </c>
      <c r="AI1791">
        <f t="shared" si="698"/>
        <v>0</v>
      </c>
      <c r="AJ1791">
        <f t="shared" si="699"/>
        <v>0</v>
      </c>
    </row>
    <row r="1792" spans="5:36" x14ac:dyDescent="0.2">
      <c r="E1792">
        <f t="shared" si="685"/>
        <v>0</v>
      </c>
      <c r="F1792">
        <f t="shared" si="675"/>
        <v>0</v>
      </c>
      <c r="G1792">
        <f t="shared" si="676"/>
        <v>0</v>
      </c>
      <c r="H1792">
        <f t="shared" si="677"/>
        <v>0</v>
      </c>
      <c r="I1792">
        <f t="shared" si="686"/>
        <v>0</v>
      </c>
      <c r="J1792">
        <f t="shared" si="687"/>
        <v>0</v>
      </c>
      <c r="K1792">
        <f t="shared" si="688"/>
        <v>0</v>
      </c>
      <c r="L1792">
        <f t="shared" si="689"/>
        <v>0</v>
      </c>
      <c r="M1792">
        <f t="shared" si="690"/>
        <v>0</v>
      </c>
      <c r="N1792">
        <f t="shared" si="691"/>
        <v>0</v>
      </c>
      <c r="O1792">
        <f>IF($B$14,_xlfn.IFNA(INDEX(תמותה!$A$1:$E$121,MATCH(F1792,תמותה!$A$1:A$121,0),IF($B$9="זכר",2,4)),1),0)</f>
        <v>0</v>
      </c>
      <c r="P1792">
        <f>IF($B$14,_xlfn.IFNA(INDEX('שיפור תמותה'!$A$1:$E$8743,MATCH(F1792&amp;G1792,'שיפור תמותה'!$C$1:$C$8743,0),IF($B$9="זכר",4,5)),1),0)</f>
        <v>0</v>
      </c>
      <c r="Q1792">
        <f>IF($B$14,_xlfn.IFNA(INDEX('שיפור תמותה'!$A$1:$E$8743,MATCH(F1792&amp;G1792-1,'שיפור תמותה'!$C$1:$C$8743,0),IF($B$9="זכר",4,5)),1),0)</f>
        <v>0</v>
      </c>
      <c r="R1792">
        <f t="shared" si="678"/>
        <v>0</v>
      </c>
      <c r="S1792">
        <f t="shared" si="679"/>
        <v>0</v>
      </c>
      <c r="T1792">
        <f t="shared" si="692"/>
        <v>0</v>
      </c>
      <c r="U1792">
        <f t="shared" si="680"/>
        <v>0</v>
      </c>
      <c r="V1792">
        <f t="shared" si="681"/>
        <v>0</v>
      </c>
      <c r="W1792">
        <f t="shared" si="693"/>
        <v>0</v>
      </c>
      <c r="X1792">
        <f>IF($B$15,_xlfn.IFNA(INDEX(תמותה!$A$1:$E$121,MATCH(U1792,תמותה!$A$1:A$121,0),IF($B$11="זכר",2,4)),1),0)</f>
        <v>0</v>
      </c>
      <c r="Y1792">
        <f>IF($B$15,_xlfn.IFNA(INDEX('שיפור תמותה'!$A$1:$E$8743,MATCH(U1792&amp;V1792,'שיפור תמותה'!$C$1:$C$8743,0),IF($B$11="זכר",4,5)),1),0)</f>
        <v>0</v>
      </c>
      <c r="Z1792">
        <f>IF($B$15,_xlfn.IFNA(INDEX('שיפור תמותה'!$A$1:$E$8743,MATCH(U1792&amp;V1792-1,'שיפור תמותה'!$C$1:$C$8743,0),IF($B$11="זכר",4,5)),1),0)</f>
        <v>0</v>
      </c>
      <c r="AA1792">
        <f t="shared" si="682"/>
        <v>0</v>
      </c>
      <c r="AB1792">
        <f t="shared" si="694"/>
        <v>0</v>
      </c>
      <c r="AC1792">
        <f>IF($B$15,_xlfn.IFNA(INDEX(תמותה!$A$1:$E$121,MATCH(U1792,תמותה!$A$1:A$121,0),IF($B$11="זכר",3,5)),1),0)</f>
        <v>0</v>
      </c>
      <c r="AD1792">
        <f t="shared" si="683"/>
        <v>0</v>
      </c>
      <c r="AE1792">
        <f t="shared" si="684"/>
        <v>0</v>
      </c>
      <c r="AF1792">
        <f t="shared" si="695"/>
        <v>0</v>
      </c>
      <c r="AG1792">
        <f t="shared" si="696"/>
        <v>0</v>
      </c>
      <c r="AH1792">
        <f t="shared" si="697"/>
        <v>0</v>
      </c>
      <c r="AI1792">
        <f t="shared" si="698"/>
        <v>0</v>
      </c>
      <c r="AJ1792">
        <f t="shared" si="699"/>
        <v>0</v>
      </c>
    </row>
    <row r="1793" spans="5:36" x14ac:dyDescent="0.2">
      <c r="E1793">
        <f t="shared" si="685"/>
        <v>0</v>
      </c>
      <c r="F1793">
        <f t="shared" si="675"/>
        <v>0</v>
      </c>
      <c r="G1793">
        <f t="shared" si="676"/>
        <v>0</v>
      </c>
      <c r="H1793">
        <f t="shared" si="677"/>
        <v>0</v>
      </c>
      <c r="I1793">
        <f t="shared" si="686"/>
        <v>0</v>
      </c>
      <c r="J1793">
        <f t="shared" si="687"/>
        <v>0</v>
      </c>
      <c r="K1793">
        <f t="shared" si="688"/>
        <v>0</v>
      </c>
      <c r="L1793">
        <f t="shared" si="689"/>
        <v>0</v>
      </c>
      <c r="M1793">
        <f t="shared" si="690"/>
        <v>0</v>
      </c>
      <c r="N1793">
        <f t="shared" si="691"/>
        <v>0</v>
      </c>
      <c r="O1793">
        <f>IF($B$14,_xlfn.IFNA(INDEX(תמותה!$A$1:$E$121,MATCH(F1793,תמותה!$A$1:A$121,0),IF($B$9="זכר",2,4)),1),0)</f>
        <v>0</v>
      </c>
      <c r="P1793">
        <f>IF($B$14,_xlfn.IFNA(INDEX('שיפור תמותה'!$A$1:$E$8743,MATCH(F1793&amp;G1793,'שיפור תמותה'!$C$1:$C$8743,0),IF($B$9="זכר",4,5)),1),0)</f>
        <v>0</v>
      </c>
      <c r="Q1793">
        <f>IF($B$14,_xlfn.IFNA(INDEX('שיפור תמותה'!$A$1:$E$8743,MATCH(F1793&amp;G1793-1,'שיפור תמותה'!$C$1:$C$8743,0),IF($B$9="זכר",4,5)),1),0)</f>
        <v>0</v>
      </c>
      <c r="R1793">
        <f t="shared" si="678"/>
        <v>0</v>
      </c>
      <c r="S1793">
        <f t="shared" si="679"/>
        <v>0</v>
      </c>
      <c r="T1793">
        <f t="shared" si="692"/>
        <v>0</v>
      </c>
      <c r="U1793">
        <f t="shared" si="680"/>
        <v>0</v>
      </c>
      <c r="V1793">
        <f t="shared" si="681"/>
        <v>0</v>
      </c>
      <c r="W1793">
        <f t="shared" si="693"/>
        <v>0</v>
      </c>
      <c r="X1793">
        <f>IF($B$15,_xlfn.IFNA(INDEX(תמותה!$A$1:$E$121,MATCH(U1793,תמותה!$A$1:A$121,0),IF($B$11="זכר",2,4)),1),0)</f>
        <v>0</v>
      </c>
      <c r="Y1793">
        <f>IF($B$15,_xlfn.IFNA(INDEX('שיפור תמותה'!$A$1:$E$8743,MATCH(U1793&amp;V1793,'שיפור תמותה'!$C$1:$C$8743,0),IF($B$11="זכר",4,5)),1),0)</f>
        <v>0</v>
      </c>
      <c r="Z1793">
        <f>IF($B$15,_xlfn.IFNA(INDEX('שיפור תמותה'!$A$1:$E$8743,MATCH(U1793&amp;V1793-1,'שיפור תמותה'!$C$1:$C$8743,0),IF($B$11="זכר",4,5)),1),0)</f>
        <v>0</v>
      </c>
      <c r="AA1793">
        <f t="shared" si="682"/>
        <v>0</v>
      </c>
      <c r="AB1793">
        <f t="shared" si="694"/>
        <v>0</v>
      </c>
      <c r="AC1793">
        <f>IF($B$15,_xlfn.IFNA(INDEX(תמותה!$A$1:$E$121,MATCH(U1793,תמותה!$A$1:A$121,0),IF($B$11="זכר",3,5)),1),0)</f>
        <v>0</v>
      </c>
      <c r="AD1793">
        <f t="shared" si="683"/>
        <v>0</v>
      </c>
      <c r="AE1793">
        <f t="shared" si="684"/>
        <v>0</v>
      </c>
      <c r="AF1793">
        <f t="shared" si="695"/>
        <v>0</v>
      </c>
      <c r="AG1793">
        <f t="shared" si="696"/>
        <v>0</v>
      </c>
      <c r="AH1793">
        <f t="shared" si="697"/>
        <v>0</v>
      </c>
      <c r="AI1793">
        <f t="shared" si="698"/>
        <v>0</v>
      </c>
      <c r="AJ1793">
        <f t="shared" si="699"/>
        <v>0</v>
      </c>
    </row>
    <row r="1794" spans="5:36" x14ac:dyDescent="0.2">
      <c r="E1794">
        <f t="shared" si="685"/>
        <v>0</v>
      </c>
      <c r="F1794">
        <f t="shared" si="675"/>
        <v>0</v>
      </c>
      <c r="G1794">
        <f t="shared" si="676"/>
        <v>0</v>
      </c>
      <c r="H1794">
        <f t="shared" si="677"/>
        <v>0</v>
      </c>
      <c r="I1794">
        <f t="shared" si="686"/>
        <v>0</v>
      </c>
      <c r="J1794">
        <f t="shared" si="687"/>
        <v>0</v>
      </c>
      <c r="K1794">
        <f t="shared" si="688"/>
        <v>0</v>
      </c>
      <c r="L1794">
        <f t="shared" si="689"/>
        <v>0</v>
      </c>
      <c r="M1794">
        <f t="shared" si="690"/>
        <v>0</v>
      </c>
      <c r="N1794">
        <f t="shared" si="691"/>
        <v>0</v>
      </c>
      <c r="O1794">
        <f>IF($B$14,_xlfn.IFNA(INDEX(תמותה!$A$1:$E$121,MATCH(F1794,תמותה!$A$1:A$121,0),IF($B$9="זכר",2,4)),1),0)</f>
        <v>0</v>
      </c>
      <c r="P1794">
        <f>IF($B$14,_xlfn.IFNA(INDEX('שיפור תמותה'!$A$1:$E$8743,MATCH(F1794&amp;G1794,'שיפור תמותה'!$C$1:$C$8743,0),IF($B$9="זכר",4,5)),1),0)</f>
        <v>0</v>
      </c>
      <c r="Q1794">
        <f>IF($B$14,_xlfn.IFNA(INDEX('שיפור תמותה'!$A$1:$E$8743,MATCH(F1794&amp;G1794-1,'שיפור תמותה'!$C$1:$C$8743,0),IF($B$9="זכר",4,5)),1),0)</f>
        <v>0</v>
      </c>
      <c r="R1794">
        <f t="shared" si="678"/>
        <v>0</v>
      </c>
      <c r="S1794">
        <f t="shared" si="679"/>
        <v>0</v>
      </c>
      <c r="T1794">
        <f t="shared" si="692"/>
        <v>0</v>
      </c>
      <c r="U1794">
        <f t="shared" si="680"/>
        <v>0</v>
      </c>
      <c r="V1794">
        <f t="shared" si="681"/>
        <v>0</v>
      </c>
      <c r="W1794">
        <f t="shared" si="693"/>
        <v>0</v>
      </c>
      <c r="X1794">
        <f>IF($B$15,_xlfn.IFNA(INDEX(תמותה!$A$1:$E$121,MATCH(U1794,תמותה!$A$1:A$121,0),IF($B$11="זכר",2,4)),1),0)</f>
        <v>0</v>
      </c>
      <c r="Y1794">
        <f>IF($B$15,_xlfn.IFNA(INDEX('שיפור תמותה'!$A$1:$E$8743,MATCH(U1794&amp;V1794,'שיפור תמותה'!$C$1:$C$8743,0),IF($B$11="זכר",4,5)),1),0)</f>
        <v>0</v>
      </c>
      <c r="Z1794">
        <f>IF($B$15,_xlfn.IFNA(INDEX('שיפור תמותה'!$A$1:$E$8743,MATCH(U1794&amp;V1794-1,'שיפור תמותה'!$C$1:$C$8743,0),IF($B$11="זכר",4,5)),1),0)</f>
        <v>0</v>
      </c>
      <c r="AA1794">
        <f t="shared" si="682"/>
        <v>0</v>
      </c>
      <c r="AB1794">
        <f t="shared" si="694"/>
        <v>0</v>
      </c>
      <c r="AC1794">
        <f>IF($B$15,_xlfn.IFNA(INDEX(תמותה!$A$1:$E$121,MATCH(U1794,תמותה!$A$1:A$121,0),IF($B$11="זכר",3,5)),1),0)</f>
        <v>0</v>
      </c>
      <c r="AD1794">
        <f t="shared" si="683"/>
        <v>0</v>
      </c>
      <c r="AE1794">
        <f t="shared" si="684"/>
        <v>0</v>
      </c>
      <c r="AF1794">
        <f t="shared" si="695"/>
        <v>0</v>
      </c>
      <c r="AG1794">
        <f t="shared" si="696"/>
        <v>0</v>
      </c>
      <c r="AH1794">
        <f t="shared" si="697"/>
        <v>0</v>
      </c>
      <c r="AI1794">
        <f t="shared" si="698"/>
        <v>0</v>
      </c>
      <c r="AJ1794">
        <f t="shared" si="699"/>
        <v>0</v>
      </c>
    </row>
    <row r="1795" spans="5:36" x14ac:dyDescent="0.2">
      <c r="E1795">
        <f t="shared" si="685"/>
        <v>0</v>
      </c>
      <c r="F1795">
        <f t="shared" ref="F1795:F1858" si="700">IF($B$14,ROUNDDOWN(E1795/12,0),0)</f>
        <v>0</v>
      </c>
      <c r="G1795">
        <f t="shared" ref="G1795:G1858" si="701">IF($B$14,ROUNDDOWN(($B$7+E1795)/12,0),0)</f>
        <v>0</v>
      </c>
      <c r="H1795">
        <f t="shared" ref="H1795:H1858" si="702">IF($B$14,(1+$B$2)^((E1795-$E$2+1)/12),0)</f>
        <v>0</v>
      </c>
      <c r="I1795">
        <f t="shared" si="686"/>
        <v>0</v>
      </c>
      <c r="J1795">
        <f t="shared" si="687"/>
        <v>0</v>
      </c>
      <c r="K1795">
        <f t="shared" si="688"/>
        <v>0</v>
      </c>
      <c r="L1795">
        <f t="shared" si="689"/>
        <v>0</v>
      </c>
      <c r="M1795">
        <f t="shared" si="690"/>
        <v>0</v>
      </c>
      <c r="N1795">
        <f t="shared" si="691"/>
        <v>0</v>
      </c>
      <c r="O1795">
        <f>IF($B$14,_xlfn.IFNA(INDEX(תמותה!$A$1:$E$121,MATCH(F1795,תמותה!$A$1:A$121,0),IF($B$9="זכר",2,4)),1),0)</f>
        <v>0</v>
      </c>
      <c r="P1795">
        <f>IF($B$14,_xlfn.IFNA(INDEX('שיפור תמותה'!$A$1:$E$8743,MATCH(F1795&amp;G1795,'שיפור תמותה'!$C$1:$C$8743,0),IF($B$9="זכר",4,5)),1),0)</f>
        <v>0</v>
      </c>
      <c r="Q1795">
        <f>IF($B$14,_xlfn.IFNA(INDEX('שיפור תמותה'!$A$1:$E$8743,MATCH(F1795&amp;G1795-1,'שיפור תמותה'!$C$1:$C$8743,0),IF($B$9="זכר",4,5)),1),0)</f>
        <v>0</v>
      </c>
      <c r="R1795">
        <f t="shared" ref="R1795:R1858" si="703">IF($B$14,AVERAGE(P1795:Q1795),0)</f>
        <v>0</v>
      </c>
      <c r="S1795">
        <f t="shared" ref="S1795:S1858" si="704">IF($B$14,IF(E1795&lt;$B$12,(1-(1-O1795)^(1/12))*R1795,1),0)</f>
        <v>0</v>
      </c>
      <c r="T1795">
        <f t="shared" si="692"/>
        <v>0</v>
      </c>
      <c r="U1795">
        <f t="shared" ref="U1795:U1858" si="705">IF($B$15,ROUNDDOWN(T1795/12,0),0)</f>
        <v>0</v>
      </c>
      <c r="V1795">
        <f t="shared" ref="V1795:V1858" si="706">IF($B$15,ROUNDDOWN(($B$8+T1795)/12,0),0)</f>
        <v>0</v>
      </c>
      <c r="W1795">
        <f t="shared" si="693"/>
        <v>0</v>
      </c>
      <c r="X1795">
        <f>IF($B$15,_xlfn.IFNA(INDEX(תמותה!$A$1:$E$121,MATCH(U1795,תמותה!$A$1:A$121,0),IF($B$11="זכר",2,4)),1),0)</f>
        <v>0</v>
      </c>
      <c r="Y1795">
        <f>IF($B$15,_xlfn.IFNA(INDEX('שיפור תמותה'!$A$1:$E$8743,MATCH(U1795&amp;V1795,'שיפור תמותה'!$C$1:$C$8743,0),IF($B$11="זכר",4,5)),1),0)</f>
        <v>0</v>
      </c>
      <c r="Z1795">
        <f>IF($B$15,_xlfn.IFNA(INDEX('שיפור תמותה'!$A$1:$E$8743,MATCH(U1795&amp;V1795-1,'שיפור תמותה'!$C$1:$C$8743,0),IF($B$11="זכר",4,5)),1),0)</f>
        <v>0</v>
      </c>
      <c r="AA1795">
        <f t="shared" ref="AA1795:AA1858" si="707">IF($B$15,AVERAGE(Y1795:Z1795),0)</f>
        <v>0</v>
      </c>
      <c r="AB1795">
        <f t="shared" si="694"/>
        <v>0</v>
      </c>
      <c r="AC1795">
        <f>IF($B$15,_xlfn.IFNA(INDEX(תמותה!$A$1:$E$121,MATCH(U1795,תמותה!$A$1:A$121,0),IF($B$11="זכר",3,5)),1),0)</f>
        <v>0</v>
      </c>
      <c r="AD1795">
        <f t="shared" ref="AD1795:AD1858" si="708">IF($B$15,IF(T1795&lt;$B$12,(1-(1-X1795)^(1/12))*AA1795,1),0)</f>
        <v>0</v>
      </c>
      <c r="AE1795">
        <f t="shared" ref="AE1795:AE1858" si="709">IF($B$15,IF(T1795&lt;$B$12,(1-(1-AC1795)^(1/12))*AA1795,1),0)</f>
        <v>0</v>
      </c>
      <c r="AF1795">
        <f t="shared" si="695"/>
        <v>0</v>
      </c>
      <c r="AG1795">
        <f t="shared" si="696"/>
        <v>0</v>
      </c>
      <c r="AH1795">
        <f t="shared" si="697"/>
        <v>0</v>
      </c>
      <c r="AI1795">
        <f t="shared" si="698"/>
        <v>0</v>
      </c>
      <c r="AJ1795">
        <f t="shared" si="699"/>
        <v>0</v>
      </c>
    </row>
    <row r="1796" spans="5:36" x14ac:dyDescent="0.2">
      <c r="E1796">
        <f t="shared" ref="E1796:E1859" si="710">IF($B$14,E1795+1,0)</f>
        <v>0</v>
      </c>
      <c r="F1796">
        <f t="shared" si="700"/>
        <v>0</v>
      </c>
      <c r="G1796">
        <f t="shared" si="701"/>
        <v>0</v>
      </c>
      <c r="H1796">
        <f t="shared" si="702"/>
        <v>0</v>
      </c>
      <c r="I1796">
        <f t="shared" ref="I1796:I1859" si="711">IF($B$14,IF(E1796&lt;=$B$3,IF(AND((E1796-$E$2)&lt;0,E1796&lt;$B$4),I1795+1/H1796,I1795+N1795/H1796)),0)</f>
        <v>0</v>
      </c>
      <c r="J1796">
        <f t="shared" ref="J1796:J1859" si="712">IF($B$14,IF(E1796&lt;=$B$3,IF(AND((E1796-$E$2)&lt;60,E1796&lt;$B$4),J1795+1/H1796,J1795+N1795/H1796)),0)</f>
        <v>0</v>
      </c>
      <c r="K1796">
        <f t="shared" ref="K1796:K1859" si="713">IF($B$14,IF(E1796&lt;=$B$3,IF(AND((E1796-$E$2)&lt;120,E1796&lt;$B$4),K1795+1/H1796,K1795+N1795/H1796)),0)</f>
        <v>0</v>
      </c>
      <c r="L1796">
        <f t="shared" ref="L1796:L1859" si="714">IF($B$14,IF(E1796&lt;=$B$3,IF(AND((E1796-$E$2)&lt;180,E1796&lt;$B$4),L1795+1/H1796,L1795+N1795/H1796)),0)</f>
        <v>0</v>
      </c>
      <c r="M1796">
        <f t="shared" ref="M1796:M1859" si="715">IF($B$14,IF(E1796&lt;=$B$3,IF(AND((E1796-$E$2)&lt;240,E1796&lt;$B$4),M1795+1/H1796,M1795+N1795/H1796)),0)</f>
        <v>0</v>
      </c>
      <c r="N1796">
        <f t="shared" ref="N1796:N1859" si="716">IF($B$14,N1795*(1-S1796),0)</f>
        <v>0</v>
      </c>
      <c r="O1796">
        <f>IF($B$14,_xlfn.IFNA(INDEX(תמותה!$A$1:$E$121,MATCH(F1796,תמותה!$A$1:A$121,0),IF($B$9="זכר",2,4)),1),0)</f>
        <v>0</v>
      </c>
      <c r="P1796">
        <f>IF($B$14,_xlfn.IFNA(INDEX('שיפור תמותה'!$A$1:$E$8743,MATCH(F1796&amp;G1796,'שיפור תמותה'!$C$1:$C$8743,0),IF($B$9="זכר",4,5)),1),0)</f>
        <v>0</v>
      </c>
      <c r="Q1796">
        <f>IF($B$14,_xlfn.IFNA(INDEX('שיפור תמותה'!$A$1:$E$8743,MATCH(F1796&amp;G1796-1,'שיפור תמותה'!$C$1:$C$8743,0),IF($B$9="זכר",4,5)),1),0)</f>
        <v>0</v>
      </c>
      <c r="R1796">
        <f t="shared" si="703"/>
        <v>0</v>
      </c>
      <c r="S1796">
        <f t="shared" si="704"/>
        <v>0</v>
      </c>
      <c r="T1796">
        <f t="shared" ref="T1796:T1859" si="717">IF($B$15,T1795+1,0)</f>
        <v>0</v>
      </c>
      <c r="U1796">
        <f t="shared" si="705"/>
        <v>0</v>
      </c>
      <c r="V1796">
        <f t="shared" si="706"/>
        <v>0</v>
      </c>
      <c r="W1796">
        <f t="shared" ref="W1796:W1859" si="718">IF($B$15,W1795*(1-AD1796),0)</f>
        <v>0</v>
      </c>
      <c r="X1796">
        <f>IF($B$15,_xlfn.IFNA(INDEX(תמותה!$A$1:$E$121,MATCH(U1796,תמותה!$A$1:A$121,0),IF($B$11="זכר",2,4)),1),0)</f>
        <v>0</v>
      </c>
      <c r="Y1796">
        <f>IF($B$15,_xlfn.IFNA(INDEX('שיפור תמותה'!$A$1:$E$8743,MATCH(U1796&amp;V1796,'שיפור תמותה'!$C$1:$C$8743,0),IF($B$11="זכר",4,5)),1),0)</f>
        <v>0</v>
      </c>
      <c r="Z1796">
        <f>IF($B$15,_xlfn.IFNA(INDEX('שיפור תמותה'!$A$1:$E$8743,MATCH(U1796&amp;V1796-1,'שיפור תמותה'!$C$1:$C$8743,0),IF($B$11="זכר",4,5)),1),0)</f>
        <v>0</v>
      </c>
      <c r="AA1796">
        <f t="shared" si="707"/>
        <v>0</v>
      </c>
      <c r="AB1796">
        <f t="shared" ref="AB1796:AB1859" si="719">IF($B$15,AB1795*(1-AE1796)+S1796*W1796*N1795,0)</f>
        <v>0</v>
      </c>
      <c r="AC1796">
        <f>IF($B$15,_xlfn.IFNA(INDEX(תמותה!$A$1:$E$121,MATCH(U1796,תמותה!$A$1:A$121,0),IF($B$11="זכר",3,5)),1),0)</f>
        <v>0</v>
      </c>
      <c r="AD1796">
        <f t="shared" si="708"/>
        <v>0</v>
      </c>
      <c r="AE1796">
        <f t="shared" si="709"/>
        <v>0</v>
      </c>
      <c r="AF1796">
        <f t="shared" ref="AF1796:AF1859" si="720">IF($B$15,IF(E1796&lt;=$B$3,IF(AND((E1796-$E$2)&lt;0,E1796&lt;$B$4),AF1795+0/H1796,AF1795+AB1795/H1796)),0)</f>
        <v>0</v>
      </c>
      <c r="AG1796">
        <f t="shared" ref="AG1796:AG1859" si="721">IF($B$15,IF(E1796&lt;=$B$3,IF(AND((E1796-$E$2)&lt;60,E1796&lt;$B$4),AG1795+0/H1796,AG1795+AB1795/H1796)),0)</f>
        <v>0</v>
      </c>
      <c r="AH1796">
        <f t="shared" ref="AH1796:AH1859" si="722">IF($B$15,IF(E1796&lt;=$B$3,IF(AND((E1796-$E$2)&lt;120,E1796&lt;$B$4),AH1795+0/H1796,AH1795+AB1795/H1796)),0)</f>
        <v>0</v>
      </c>
      <c r="AI1796">
        <f t="shared" ref="AI1796:AI1859" si="723">IF($B$15,IF(E1796&lt;=$B$3,IF(AND((E1796-$E$2)&lt;180,E1796&lt;$B$4),AI1795+0/H1796,AI1795+AB1795/H1796)),0)</f>
        <v>0</v>
      </c>
      <c r="AJ1796">
        <f t="shared" ref="AJ1796:AJ1859" si="724">IF($B$15,IF(E1796&lt;=$B$3,IF(AND((E1796-$E$2)&lt;240,E1796&lt;$B$4),AJ1795+0/H1796,AJ1795+AB1795/H1796)),0)</f>
        <v>0</v>
      </c>
    </row>
    <row r="1797" spans="5:36" x14ac:dyDescent="0.2">
      <c r="E1797">
        <f t="shared" si="710"/>
        <v>0</v>
      </c>
      <c r="F1797">
        <f t="shared" si="700"/>
        <v>0</v>
      </c>
      <c r="G1797">
        <f t="shared" si="701"/>
        <v>0</v>
      </c>
      <c r="H1797">
        <f t="shared" si="702"/>
        <v>0</v>
      </c>
      <c r="I1797">
        <f t="shared" si="711"/>
        <v>0</v>
      </c>
      <c r="J1797">
        <f t="shared" si="712"/>
        <v>0</v>
      </c>
      <c r="K1797">
        <f t="shared" si="713"/>
        <v>0</v>
      </c>
      <c r="L1797">
        <f t="shared" si="714"/>
        <v>0</v>
      </c>
      <c r="M1797">
        <f t="shared" si="715"/>
        <v>0</v>
      </c>
      <c r="N1797">
        <f t="shared" si="716"/>
        <v>0</v>
      </c>
      <c r="O1797">
        <f>IF($B$14,_xlfn.IFNA(INDEX(תמותה!$A$1:$E$121,MATCH(F1797,תמותה!$A$1:A$121,0),IF($B$9="זכר",2,4)),1),0)</f>
        <v>0</v>
      </c>
      <c r="P1797">
        <f>IF($B$14,_xlfn.IFNA(INDEX('שיפור תמותה'!$A$1:$E$8743,MATCH(F1797&amp;G1797,'שיפור תמותה'!$C$1:$C$8743,0),IF($B$9="זכר",4,5)),1),0)</f>
        <v>0</v>
      </c>
      <c r="Q1797">
        <f>IF($B$14,_xlfn.IFNA(INDEX('שיפור תמותה'!$A$1:$E$8743,MATCH(F1797&amp;G1797-1,'שיפור תמותה'!$C$1:$C$8743,0),IF($B$9="זכר",4,5)),1),0)</f>
        <v>0</v>
      </c>
      <c r="R1797">
        <f t="shared" si="703"/>
        <v>0</v>
      </c>
      <c r="S1797">
        <f t="shared" si="704"/>
        <v>0</v>
      </c>
      <c r="T1797">
        <f t="shared" si="717"/>
        <v>0</v>
      </c>
      <c r="U1797">
        <f t="shared" si="705"/>
        <v>0</v>
      </c>
      <c r="V1797">
        <f t="shared" si="706"/>
        <v>0</v>
      </c>
      <c r="W1797">
        <f t="shared" si="718"/>
        <v>0</v>
      </c>
      <c r="X1797">
        <f>IF($B$15,_xlfn.IFNA(INDEX(תמותה!$A$1:$E$121,MATCH(U1797,תמותה!$A$1:A$121,0),IF($B$11="זכר",2,4)),1),0)</f>
        <v>0</v>
      </c>
      <c r="Y1797">
        <f>IF($B$15,_xlfn.IFNA(INDEX('שיפור תמותה'!$A$1:$E$8743,MATCH(U1797&amp;V1797,'שיפור תמותה'!$C$1:$C$8743,0),IF($B$11="זכר",4,5)),1),0)</f>
        <v>0</v>
      </c>
      <c r="Z1797">
        <f>IF($B$15,_xlfn.IFNA(INDEX('שיפור תמותה'!$A$1:$E$8743,MATCH(U1797&amp;V1797-1,'שיפור תמותה'!$C$1:$C$8743,0),IF($B$11="זכר",4,5)),1),0)</f>
        <v>0</v>
      </c>
      <c r="AA1797">
        <f t="shared" si="707"/>
        <v>0</v>
      </c>
      <c r="AB1797">
        <f t="shared" si="719"/>
        <v>0</v>
      </c>
      <c r="AC1797">
        <f>IF($B$15,_xlfn.IFNA(INDEX(תמותה!$A$1:$E$121,MATCH(U1797,תמותה!$A$1:A$121,0),IF($B$11="זכר",3,5)),1),0)</f>
        <v>0</v>
      </c>
      <c r="AD1797">
        <f t="shared" si="708"/>
        <v>0</v>
      </c>
      <c r="AE1797">
        <f t="shared" si="709"/>
        <v>0</v>
      </c>
      <c r="AF1797">
        <f t="shared" si="720"/>
        <v>0</v>
      </c>
      <c r="AG1797">
        <f t="shared" si="721"/>
        <v>0</v>
      </c>
      <c r="AH1797">
        <f t="shared" si="722"/>
        <v>0</v>
      </c>
      <c r="AI1797">
        <f t="shared" si="723"/>
        <v>0</v>
      </c>
      <c r="AJ1797">
        <f t="shared" si="724"/>
        <v>0</v>
      </c>
    </row>
    <row r="1798" spans="5:36" x14ac:dyDescent="0.2">
      <c r="E1798">
        <f t="shared" si="710"/>
        <v>0</v>
      </c>
      <c r="F1798">
        <f t="shared" si="700"/>
        <v>0</v>
      </c>
      <c r="G1798">
        <f t="shared" si="701"/>
        <v>0</v>
      </c>
      <c r="H1798">
        <f t="shared" si="702"/>
        <v>0</v>
      </c>
      <c r="I1798">
        <f t="shared" si="711"/>
        <v>0</v>
      </c>
      <c r="J1798">
        <f t="shared" si="712"/>
        <v>0</v>
      </c>
      <c r="K1798">
        <f t="shared" si="713"/>
        <v>0</v>
      </c>
      <c r="L1798">
        <f t="shared" si="714"/>
        <v>0</v>
      </c>
      <c r="M1798">
        <f t="shared" si="715"/>
        <v>0</v>
      </c>
      <c r="N1798">
        <f t="shared" si="716"/>
        <v>0</v>
      </c>
      <c r="O1798">
        <f>IF($B$14,_xlfn.IFNA(INDEX(תמותה!$A$1:$E$121,MATCH(F1798,תמותה!$A$1:A$121,0),IF($B$9="זכר",2,4)),1),0)</f>
        <v>0</v>
      </c>
      <c r="P1798">
        <f>IF($B$14,_xlfn.IFNA(INDEX('שיפור תמותה'!$A$1:$E$8743,MATCH(F1798&amp;G1798,'שיפור תמותה'!$C$1:$C$8743,0),IF($B$9="זכר",4,5)),1),0)</f>
        <v>0</v>
      </c>
      <c r="Q1798">
        <f>IF($B$14,_xlfn.IFNA(INDEX('שיפור תמותה'!$A$1:$E$8743,MATCH(F1798&amp;G1798-1,'שיפור תמותה'!$C$1:$C$8743,0),IF($B$9="זכר",4,5)),1),0)</f>
        <v>0</v>
      </c>
      <c r="R1798">
        <f t="shared" si="703"/>
        <v>0</v>
      </c>
      <c r="S1798">
        <f t="shared" si="704"/>
        <v>0</v>
      </c>
      <c r="T1798">
        <f t="shared" si="717"/>
        <v>0</v>
      </c>
      <c r="U1798">
        <f t="shared" si="705"/>
        <v>0</v>
      </c>
      <c r="V1798">
        <f t="shared" si="706"/>
        <v>0</v>
      </c>
      <c r="W1798">
        <f t="shared" si="718"/>
        <v>0</v>
      </c>
      <c r="X1798">
        <f>IF($B$15,_xlfn.IFNA(INDEX(תמותה!$A$1:$E$121,MATCH(U1798,תמותה!$A$1:A$121,0),IF($B$11="זכר",2,4)),1),0)</f>
        <v>0</v>
      </c>
      <c r="Y1798">
        <f>IF($B$15,_xlfn.IFNA(INDEX('שיפור תמותה'!$A$1:$E$8743,MATCH(U1798&amp;V1798,'שיפור תמותה'!$C$1:$C$8743,0),IF($B$11="זכר",4,5)),1),0)</f>
        <v>0</v>
      </c>
      <c r="Z1798">
        <f>IF($B$15,_xlfn.IFNA(INDEX('שיפור תמותה'!$A$1:$E$8743,MATCH(U1798&amp;V1798-1,'שיפור תמותה'!$C$1:$C$8743,0),IF($B$11="זכר",4,5)),1),0)</f>
        <v>0</v>
      </c>
      <c r="AA1798">
        <f t="shared" si="707"/>
        <v>0</v>
      </c>
      <c r="AB1798">
        <f t="shared" si="719"/>
        <v>0</v>
      </c>
      <c r="AC1798">
        <f>IF($B$15,_xlfn.IFNA(INDEX(תמותה!$A$1:$E$121,MATCH(U1798,תמותה!$A$1:A$121,0),IF($B$11="זכר",3,5)),1),0)</f>
        <v>0</v>
      </c>
      <c r="AD1798">
        <f t="shared" si="708"/>
        <v>0</v>
      </c>
      <c r="AE1798">
        <f t="shared" si="709"/>
        <v>0</v>
      </c>
      <c r="AF1798">
        <f t="shared" si="720"/>
        <v>0</v>
      </c>
      <c r="AG1798">
        <f t="shared" si="721"/>
        <v>0</v>
      </c>
      <c r="AH1798">
        <f t="shared" si="722"/>
        <v>0</v>
      </c>
      <c r="AI1798">
        <f t="shared" si="723"/>
        <v>0</v>
      </c>
      <c r="AJ1798">
        <f t="shared" si="724"/>
        <v>0</v>
      </c>
    </row>
    <row r="1799" spans="5:36" x14ac:dyDescent="0.2">
      <c r="E1799">
        <f t="shared" si="710"/>
        <v>0</v>
      </c>
      <c r="F1799">
        <f t="shared" si="700"/>
        <v>0</v>
      </c>
      <c r="G1799">
        <f t="shared" si="701"/>
        <v>0</v>
      </c>
      <c r="H1799">
        <f t="shared" si="702"/>
        <v>0</v>
      </c>
      <c r="I1799">
        <f t="shared" si="711"/>
        <v>0</v>
      </c>
      <c r="J1799">
        <f t="shared" si="712"/>
        <v>0</v>
      </c>
      <c r="K1799">
        <f t="shared" si="713"/>
        <v>0</v>
      </c>
      <c r="L1799">
        <f t="shared" si="714"/>
        <v>0</v>
      </c>
      <c r="M1799">
        <f t="shared" si="715"/>
        <v>0</v>
      </c>
      <c r="N1799">
        <f t="shared" si="716"/>
        <v>0</v>
      </c>
      <c r="O1799">
        <f>IF($B$14,_xlfn.IFNA(INDEX(תמותה!$A$1:$E$121,MATCH(F1799,תמותה!$A$1:A$121,0),IF($B$9="זכר",2,4)),1),0)</f>
        <v>0</v>
      </c>
      <c r="P1799">
        <f>IF($B$14,_xlfn.IFNA(INDEX('שיפור תמותה'!$A$1:$E$8743,MATCH(F1799&amp;G1799,'שיפור תמותה'!$C$1:$C$8743,0),IF($B$9="זכר",4,5)),1),0)</f>
        <v>0</v>
      </c>
      <c r="Q1799">
        <f>IF($B$14,_xlfn.IFNA(INDEX('שיפור תמותה'!$A$1:$E$8743,MATCH(F1799&amp;G1799-1,'שיפור תמותה'!$C$1:$C$8743,0),IF($B$9="זכר",4,5)),1),0)</f>
        <v>0</v>
      </c>
      <c r="R1799">
        <f t="shared" si="703"/>
        <v>0</v>
      </c>
      <c r="S1799">
        <f t="shared" si="704"/>
        <v>0</v>
      </c>
      <c r="T1799">
        <f t="shared" si="717"/>
        <v>0</v>
      </c>
      <c r="U1799">
        <f t="shared" si="705"/>
        <v>0</v>
      </c>
      <c r="V1799">
        <f t="shared" si="706"/>
        <v>0</v>
      </c>
      <c r="W1799">
        <f t="shared" si="718"/>
        <v>0</v>
      </c>
      <c r="X1799">
        <f>IF($B$15,_xlfn.IFNA(INDEX(תמותה!$A$1:$E$121,MATCH(U1799,תמותה!$A$1:A$121,0),IF($B$11="זכר",2,4)),1),0)</f>
        <v>0</v>
      </c>
      <c r="Y1799">
        <f>IF($B$15,_xlfn.IFNA(INDEX('שיפור תמותה'!$A$1:$E$8743,MATCH(U1799&amp;V1799,'שיפור תמותה'!$C$1:$C$8743,0),IF($B$11="זכר",4,5)),1),0)</f>
        <v>0</v>
      </c>
      <c r="Z1799">
        <f>IF($B$15,_xlfn.IFNA(INDEX('שיפור תמותה'!$A$1:$E$8743,MATCH(U1799&amp;V1799-1,'שיפור תמותה'!$C$1:$C$8743,0),IF($B$11="זכר",4,5)),1),0)</f>
        <v>0</v>
      </c>
      <c r="AA1799">
        <f t="shared" si="707"/>
        <v>0</v>
      </c>
      <c r="AB1799">
        <f t="shared" si="719"/>
        <v>0</v>
      </c>
      <c r="AC1799">
        <f>IF($B$15,_xlfn.IFNA(INDEX(תמותה!$A$1:$E$121,MATCH(U1799,תמותה!$A$1:A$121,0),IF($B$11="זכר",3,5)),1),0)</f>
        <v>0</v>
      </c>
      <c r="AD1799">
        <f t="shared" si="708"/>
        <v>0</v>
      </c>
      <c r="AE1799">
        <f t="shared" si="709"/>
        <v>0</v>
      </c>
      <c r="AF1799">
        <f t="shared" si="720"/>
        <v>0</v>
      </c>
      <c r="AG1799">
        <f t="shared" si="721"/>
        <v>0</v>
      </c>
      <c r="AH1799">
        <f t="shared" si="722"/>
        <v>0</v>
      </c>
      <c r="AI1799">
        <f t="shared" si="723"/>
        <v>0</v>
      </c>
      <c r="AJ1799">
        <f t="shared" si="724"/>
        <v>0</v>
      </c>
    </row>
    <row r="1800" spans="5:36" x14ac:dyDescent="0.2">
      <c r="E1800">
        <f t="shared" si="710"/>
        <v>0</v>
      </c>
      <c r="F1800">
        <f t="shared" si="700"/>
        <v>0</v>
      </c>
      <c r="G1800">
        <f t="shared" si="701"/>
        <v>0</v>
      </c>
      <c r="H1800">
        <f t="shared" si="702"/>
        <v>0</v>
      </c>
      <c r="I1800">
        <f t="shared" si="711"/>
        <v>0</v>
      </c>
      <c r="J1800">
        <f t="shared" si="712"/>
        <v>0</v>
      </c>
      <c r="K1800">
        <f t="shared" si="713"/>
        <v>0</v>
      </c>
      <c r="L1800">
        <f t="shared" si="714"/>
        <v>0</v>
      </c>
      <c r="M1800">
        <f t="shared" si="715"/>
        <v>0</v>
      </c>
      <c r="N1800">
        <f t="shared" si="716"/>
        <v>0</v>
      </c>
      <c r="O1800">
        <f>IF($B$14,_xlfn.IFNA(INDEX(תמותה!$A$1:$E$121,MATCH(F1800,תמותה!$A$1:A$121,0),IF($B$9="זכר",2,4)),1),0)</f>
        <v>0</v>
      </c>
      <c r="P1800">
        <f>IF($B$14,_xlfn.IFNA(INDEX('שיפור תמותה'!$A$1:$E$8743,MATCH(F1800&amp;G1800,'שיפור תמותה'!$C$1:$C$8743,0),IF($B$9="זכר",4,5)),1),0)</f>
        <v>0</v>
      </c>
      <c r="Q1800">
        <f>IF($B$14,_xlfn.IFNA(INDEX('שיפור תמותה'!$A$1:$E$8743,MATCH(F1800&amp;G1800-1,'שיפור תמותה'!$C$1:$C$8743,0),IF($B$9="זכר",4,5)),1),0)</f>
        <v>0</v>
      </c>
      <c r="R1800">
        <f t="shared" si="703"/>
        <v>0</v>
      </c>
      <c r="S1800">
        <f t="shared" si="704"/>
        <v>0</v>
      </c>
      <c r="T1800">
        <f t="shared" si="717"/>
        <v>0</v>
      </c>
      <c r="U1800">
        <f t="shared" si="705"/>
        <v>0</v>
      </c>
      <c r="V1800">
        <f t="shared" si="706"/>
        <v>0</v>
      </c>
      <c r="W1800">
        <f t="shared" si="718"/>
        <v>0</v>
      </c>
      <c r="X1800">
        <f>IF($B$15,_xlfn.IFNA(INDEX(תמותה!$A$1:$E$121,MATCH(U1800,תמותה!$A$1:A$121,0),IF($B$11="זכר",2,4)),1),0)</f>
        <v>0</v>
      </c>
      <c r="Y1800">
        <f>IF($B$15,_xlfn.IFNA(INDEX('שיפור תמותה'!$A$1:$E$8743,MATCH(U1800&amp;V1800,'שיפור תמותה'!$C$1:$C$8743,0),IF($B$11="זכר",4,5)),1),0)</f>
        <v>0</v>
      </c>
      <c r="Z1800">
        <f>IF($B$15,_xlfn.IFNA(INDEX('שיפור תמותה'!$A$1:$E$8743,MATCH(U1800&amp;V1800-1,'שיפור תמותה'!$C$1:$C$8743,0),IF($B$11="זכר",4,5)),1),0)</f>
        <v>0</v>
      </c>
      <c r="AA1800">
        <f t="shared" si="707"/>
        <v>0</v>
      </c>
      <c r="AB1800">
        <f t="shared" si="719"/>
        <v>0</v>
      </c>
      <c r="AC1800">
        <f>IF($B$15,_xlfn.IFNA(INDEX(תמותה!$A$1:$E$121,MATCH(U1800,תמותה!$A$1:A$121,0),IF($B$11="זכר",3,5)),1),0)</f>
        <v>0</v>
      </c>
      <c r="AD1800">
        <f t="shared" si="708"/>
        <v>0</v>
      </c>
      <c r="AE1800">
        <f t="shared" si="709"/>
        <v>0</v>
      </c>
      <c r="AF1800">
        <f t="shared" si="720"/>
        <v>0</v>
      </c>
      <c r="AG1800">
        <f t="shared" si="721"/>
        <v>0</v>
      </c>
      <c r="AH1800">
        <f t="shared" si="722"/>
        <v>0</v>
      </c>
      <c r="AI1800">
        <f t="shared" si="723"/>
        <v>0</v>
      </c>
      <c r="AJ1800">
        <f t="shared" si="724"/>
        <v>0</v>
      </c>
    </row>
    <row r="1801" spans="5:36" x14ac:dyDescent="0.2">
      <c r="E1801">
        <f t="shared" si="710"/>
        <v>0</v>
      </c>
      <c r="F1801">
        <f t="shared" si="700"/>
        <v>0</v>
      </c>
      <c r="G1801">
        <f t="shared" si="701"/>
        <v>0</v>
      </c>
      <c r="H1801">
        <f t="shared" si="702"/>
        <v>0</v>
      </c>
      <c r="I1801">
        <f t="shared" si="711"/>
        <v>0</v>
      </c>
      <c r="J1801">
        <f t="shared" si="712"/>
        <v>0</v>
      </c>
      <c r="K1801">
        <f t="shared" si="713"/>
        <v>0</v>
      </c>
      <c r="L1801">
        <f t="shared" si="714"/>
        <v>0</v>
      </c>
      <c r="M1801">
        <f t="shared" si="715"/>
        <v>0</v>
      </c>
      <c r="N1801">
        <f t="shared" si="716"/>
        <v>0</v>
      </c>
      <c r="O1801">
        <f>IF($B$14,_xlfn.IFNA(INDEX(תמותה!$A$1:$E$121,MATCH(F1801,תמותה!$A$1:A$121,0),IF($B$9="זכר",2,4)),1),0)</f>
        <v>0</v>
      </c>
      <c r="P1801">
        <f>IF($B$14,_xlfn.IFNA(INDEX('שיפור תמותה'!$A$1:$E$8743,MATCH(F1801&amp;G1801,'שיפור תמותה'!$C$1:$C$8743,0),IF($B$9="זכר",4,5)),1),0)</f>
        <v>0</v>
      </c>
      <c r="Q1801">
        <f>IF($B$14,_xlfn.IFNA(INDEX('שיפור תמותה'!$A$1:$E$8743,MATCH(F1801&amp;G1801-1,'שיפור תמותה'!$C$1:$C$8743,0),IF($B$9="זכר",4,5)),1),0)</f>
        <v>0</v>
      </c>
      <c r="R1801">
        <f t="shared" si="703"/>
        <v>0</v>
      </c>
      <c r="S1801">
        <f t="shared" si="704"/>
        <v>0</v>
      </c>
      <c r="T1801">
        <f t="shared" si="717"/>
        <v>0</v>
      </c>
      <c r="U1801">
        <f t="shared" si="705"/>
        <v>0</v>
      </c>
      <c r="V1801">
        <f t="shared" si="706"/>
        <v>0</v>
      </c>
      <c r="W1801">
        <f t="shared" si="718"/>
        <v>0</v>
      </c>
      <c r="X1801">
        <f>IF($B$15,_xlfn.IFNA(INDEX(תמותה!$A$1:$E$121,MATCH(U1801,תמותה!$A$1:A$121,0),IF($B$11="זכר",2,4)),1),0)</f>
        <v>0</v>
      </c>
      <c r="Y1801">
        <f>IF($B$15,_xlfn.IFNA(INDEX('שיפור תמותה'!$A$1:$E$8743,MATCH(U1801&amp;V1801,'שיפור תמותה'!$C$1:$C$8743,0),IF($B$11="זכר",4,5)),1),0)</f>
        <v>0</v>
      </c>
      <c r="Z1801">
        <f>IF($B$15,_xlfn.IFNA(INDEX('שיפור תמותה'!$A$1:$E$8743,MATCH(U1801&amp;V1801-1,'שיפור תמותה'!$C$1:$C$8743,0),IF($B$11="זכר",4,5)),1),0)</f>
        <v>0</v>
      </c>
      <c r="AA1801">
        <f t="shared" si="707"/>
        <v>0</v>
      </c>
      <c r="AB1801">
        <f t="shared" si="719"/>
        <v>0</v>
      </c>
      <c r="AC1801">
        <f>IF($B$15,_xlfn.IFNA(INDEX(תמותה!$A$1:$E$121,MATCH(U1801,תמותה!$A$1:A$121,0),IF($B$11="זכר",3,5)),1),0)</f>
        <v>0</v>
      </c>
      <c r="AD1801">
        <f t="shared" si="708"/>
        <v>0</v>
      </c>
      <c r="AE1801">
        <f t="shared" si="709"/>
        <v>0</v>
      </c>
      <c r="AF1801">
        <f t="shared" si="720"/>
        <v>0</v>
      </c>
      <c r="AG1801">
        <f t="shared" si="721"/>
        <v>0</v>
      </c>
      <c r="AH1801">
        <f t="shared" si="722"/>
        <v>0</v>
      </c>
      <c r="AI1801">
        <f t="shared" si="723"/>
        <v>0</v>
      </c>
      <c r="AJ1801">
        <f t="shared" si="724"/>
        <v>0</v>
      </c>
    </row>
    <row r="1802" spans="5:36" x14ac:dyDescent="0.2">
      <c r="E1802">
        <f t="shared" si="710"/>
        <v>0</v>
      </c>
      <c r="F1802">
        <f t="shared" si="700"/>
        <v>0</v>
      </c>
      <c r="G1802">
        <f t="shared" si="701"/>
        <v>0</v>
      </c>
      <c r="H1802">
        <f t="shared" si="702"/>
        <v>0</v>
      </c>
      <c r="I1802">
        <f t="shared" si="711"/>
        <v>0</v>
      </c>
      <c r="J1802">
        <f t="shared" si="712"/>
        <v>0</v>
      </c>
      <c r="K1802">
        <f t="shared" si="713"/>
        <v>0</v>
      </c>
      <c r="L1802">
        <f t="shared" si="714"/>
        <v>0</v>
      </c>
      <c r="M1802">
        <f t="shared" si="715"/>
        <v>0</v>
      </c>
      <c r="N1802">
        <f t="shared" si="716"/>
        <v>0</v>
      </c>
      <c r="O1802">
        <f>IF($B$14,_xlfn.IFNA(INDEX(תמותה!$A$1:$E$121,MATCH(F1802,תמותה!$A$1:A$121,0),IF($B$9="זכר",2,4)),1),0)</f>
        <v>0</v>
      </c>
      <c r="P1802">
        <f>IF($B$14,_xlfn.IFNA(INDEX('שיפור תמותה'!$A$1:$E$8743,MATCH(F1802&amp;G1802,'שיפור תמותה'!$C$1:$C$8743,0),IF($B$9="זכר",4,5)),1),0)</f>
        <v>0</v>
      </c>
      <c r="Q1802">
        <f>IF($B$14,_xlfn.IFNA(INDEX('שיפור תמותה'!$A$1:$E$8743,MATCH(F1802&amp;G1802-1,'שיפור תמותה'!$C$1:$C$8743,0),IF($B$9="זכר",4,5)),1),0)</f>
        <v>0</v>
      </c>
      <c r="R1802">
        <f t="shared" si="703"/>
        <v>0</v>
      </c>
      <c r="S1802">
        <f t="shared" si="704"/>
        <v>0</v>
      </c>
      <c r="T1802">
        <f t="shared" si="717"/>
        <v>0</v>
      </c>
      <c r="U1802">
        <f t="shared" si="705"/>
        <v>0</v>
      </c>
      <c r="V1802">
        <f t="shared" si="706"/>
        <v>0</v>
      </c>
      <c r="W1802">
        <f t="shared" si="718"/>
        <v>0</v>
      </c>
      <c r="X1802">
        <f>IF($B$15,_xlfn.IFNA(INDEX(תמותה!$A$1:$E$121,MATCH(U1802,תמותה!$A$1:A$121,0),IF($B$11="זכר",2,4)),1),0)</f>
        <v>0</v>
      </c>
      <c r="Y1802">
        <f>IF($B$15,_xlfn.IFNA(INDEX('שיפור תמותה'!$A$1:$E$8743,MATCH(U1802&amp;V1802,'שיפור תמותה'!$C$1:$C$8743,0),IF($B$11="זכר",4,5)),1),0)</f>
        <v>0</v>
      </c>
      <c r="Z1802">
        <f>IF($B$15,_xlfn.IFNA(INDEX('שיפור תמותה'!$A$1:$E$8743,MATCH(U1802&amp;V1802-1,'שיפור תמותה'!$C$1:$C$8743,0),IF($B$11="זכר",4,5)),1),0)</f>
        <v>0</v>
      </c>
      <c r="AA1802">
        <f t="shared" si="707"/>
        <v>0</v>
      </c>
      <c r="AB1802">
        <f t="shared" si="719"/>
        <v>0</v>
      </c>
      <c r="AC1802">
        <f>IF($B$15,_xlfn.IFNA(INDEX(תמותה!$A$1:$E$121,MATCH(U1802,תמותה!$A$1:A$121,0),IF($B$11="זכר",3,5)),1),0)</f>
        <v>0</v>
      </c>
      <c r="AD1802">
        <f t="shared" si="708"/>
        <v>0</v>
      </c>
      <c r="AE1802">
        <f t="shared" si="709"/>
        <v>0</v>
      </c>
      <c r="AF1802">
        <f t="shared" si="720"/>
        <v>0</v>
      </c>
      <c r="AG1802">
        <f t="shared" si="721"/>
        <v>0</v>
      </c>
      <c r="AH1802">
        <f t="shared" si="722"/>
        <v>0</v>
      </c>
      <c r="AI1802">
        <f t="shared" si="723"/>
        <v>0</v>
      </c>
      <c r="AJ1802">
        <f t="shared" si="724"/>
        <v>0</v>
      </c>
    </row>
    <row r="1803" spans="5:36" x14ac:dyDescent="0.2">
      <c r="E1803">
        <f t="shared" si="710"/>
        <v>0</v>
      </c>
      <c r="F1803">
        <f t="shared" si="700"/>
        <v>0</v>
      </c>
      <c r="G1803">
        <f t="shared" si="701"/>
        <v>0</v>
      </c>
      <c r="H1803">
        <f t="shared" si="702"/>
        <v>0</v>
      </c>
      <c r="I1803">
        <f t="shared" si="711"/>
        <v>0</v>
      </c>
      <c r="J1803">
        <f t="shared" si="712"/>
        <v>0</v>
      </c>
      <c r="K1803">
        <f t="shared" si="713"/>
        <v>0</v>
      </c>
      <c r="L1803">
        <f t="shared" si="714"/>
        <v>0</v>
      </c>
      <c r="M1803">
        <f t="shared" si="715"/>
        <v>0</v>
      </c>
      <c r="N1803">
        <f t="shared" si="716"/>
        <v>0</v>
      </c>
      <c r="O1803">
        <f>IF($B$14,_xlfn.IFNA(INDEX(תמותה!$A$1:$E$121,MATCH(F1803,תמותה!$A$1:A$121,0),IF($B$9="זכר",2,4)),1),0)</f>
        <v>0</v>
      </c>
      <c r="P1803">
        <f>IF($B$14,_xlfn.IFNA(INDEX('שיפור תמותה'!$A$1:$E$8743,MATCH(F1803&amp;G1803,'שיפור תמותה'!$C$1:$C$8743,0),IF($B$9="זכר",4,5)),1),0)</f>
        <v>0</v>
      </c>
      <c r="Q1803">
        <f>IF($B$14,_xlfn.IFNA(INDEX('שיפור תמותה'!$A$1:$E$8743,MATCH(F1803&amp;G1803-1,'שיפור תמותה'!$C$1:$C$8743,0),IF($B$9="זכר",4,5)),1),0)</f>
        <v>0</v>
      </c>
      <c r="R1803">
        <f t="shared" si="703"/>
        <v>0</v>
      </c>
      <c r="S1803">
        <f t="shared" si="704"/>
        <v>0</v>
      </c>
      <c r="T1803">
        <f t="shared" si="717"/>
        <v>0</v>
      </c>
      <c r="U1803">
        <f t="shared" si="705"/>
        <v>0</v>
      </c>
      <c r="V1803">
        <f t="shared" si="706"/>
        <v>0</v>
      </c>
      <c r="W1803">
        <f t="shared" si="718"/>
        <v>0</v>
      </c>
      <c r="X1803">
        <f>IF($B$15,_xlfn.IFNA(INDEX(תמותה!$A$1:$E$121,MATCH(U1803,תמותה!$A$1:A$121,0),IF($B$11="זכר",2,4)),1),0)</f>
        <v>0</v>
      </c>
      <c r="Y1803">
        <f>IF($B$15,_xlfn.IFNA(INDEX('שיפור תמותה'!$A$1:$E$8743,MATCH(U1803&amp;V1803,'שיפור תמותה'!$C$1:$C$8743,0),IF($B$11="זכר",4,5)),1),0)</f>
        <v>0</v>
      </c>
      <c r="Z1803">
        <f>IF($B$15,_xlfn.IFNA(INDEX('שיפור תמותה'!$A$1:$E$8743,MATCH(U1803&amp;V1803-1,'שיפור תמותה'!$C$1:$C$8743,0),IF($B$11="זכר",4,5)),1),0)</f>
        <v>0</v>
      </c>
      <c r="AA1803">
        <f t="shared" si="707"/>
        <v>0</v>
      </c>
      <c r="AB1803">
        <f t="shared" si="719"/>
        <v>0</v>
      </c>
      <c r="AC1803">
        <f>IF($B$15,_xlfn.IFNA(INDEX(תמותה!$A$1:$E$121,MATCH(U1803,תמותה!$A$1:A$121,0),IF($B$11="זכר",3,5)),1),0)</f>
        <v>0</v>
      </c>
      <c r="AD1803">
        <f t="shared" si="708"/>
        <v>0</v>
      </c>
      <c r="AE1803">
        <f t="shared" si="709"/>
        <v>0</v>
      </c>
      <c r="AF1803">
        <f t="shared" si="720"/>
        <v>0</v>
      </c>
      <c r="AG1803">
        <f t="shared" si="721"/>
        <v>0</v>
      </c>
      <c r="AH1803">
        <f t="shared" si="722"/>
        <v>0</v>
      </c>
      <c r="AI1803">
        <f t="shared" si="723"/>
        <v>0</v>
      </c>
      <c r="AJ1803">
        <f t="shared" si="724"/>
        <v>0</v>
      </c>
    </row>
    <row r="1804" spans="5:36" x14ac:dyDescent="0.2">
      <c r="E1804">
        <f t="shared" si="710"/>
        <v>0</v>
      </c>
      <c r="F1804">
        <f t="shared" si="700"/>
        <v>0</v>
      </c>
      <c r="G1804">
        <f t="shared" si="701"/>
        <v>0</v>
      </c>
      <c r="H1804">
        <f t="shared" si="702"/>
        <v>0</v>
      </c>
      <c r="I1804">
        <f t="shared" si="711"/>
        <v>0</v>
      </c>
      <c r="J1804">
        <f t="shared" si="712"/>
        <v>0</v>
      </c>
      <c r="K1804">
        <f t="shared" si="713"/>
        <v>0</v>
      </c>
      <c r="L1804">
        <f t="shared" si="714"/>
        <v>0</v>
      </c>
      <c r="M1804">
        <f t="shared" si="715"/>
        <v>0</v>
      </c>
      <c r="N1804">
        <f t="shared" si="716"/>
        <v>0</v>
      </c>
      <c r="O1804">
        <f>IF($B$14,_xlfn.IFNA(INDEX(תמותה!$A$1:$E$121,MATCH(F1804,תמותה!$A$1:A$121,0),IF($B$9="זכר",2,4)),1),0)</f>
        <v>0</v>
      </c>
      <c r="P1804">
        <f>IF($B$14,_xlfn.IFNA(INDEX('שיפור תמותה'!$A$1:$E$8743,MATCH(F1804&amp;G1804,'שיפור תמותה'!$C$1:$C$8743,0),IF($B$9="זכר",4,5)),1),0)</f>
        <v>0</v>
      </c>
      <c r="Q1804">
        <f>IF($B$14,_xlfn.IFNA(INDEX('שיפור תמותה'!$A$1:$E$8743,MATCH(F1804&amp;G1804-1,'שיפור תמותה'!$C$1:$C$8743,0),IF($B$9="זכר",4,5)),1),0)</f>
        <v>0</v>
      </c>
      <c r="R1804">
        <f t="shared" si="703"/>
        <v>0</v>
      </c>
      <c r="S1804">
        <f t="shared" si="704"/>
        <v>0</v>
      </c>
      <c r="T1804">
        <f t="shared" si="717"/>
        <v>0</v>
      </c>
      <c r="U1804">
        <f t="shared" si="705"/>
        <v>0</v>
      </c>
      <c r="V1804">
        <f t="shared" si="706"/>
        <v>0</v>
      </c>
      <c r="W1804">
        <f t="shared" si="718"/>
        <v>0</v>
      </c>
      <c r="X1804">
        <f>IF($B$15,_xlfn.IFNA(INDEX(תמותה!$A$1:$E$121,MATCH(U1804,תמותה!$A$1:A$121,0),IF($B$11="זכר",2,4)),1),0)</f>
        <v>0</v>
      </c>
      <c r="Y1804">
        <f>IF($B$15,_xlfn.IFNA(INDEX('שיפור תמותה'!$A$1:$E$8743,MATCH(U1804&amp;V1804,'שיפור תמותה'!$C$1:$C$8743,0),IF($B$11="זכר",4,5)),1),0)</f>
        <v>0</v>
      </c>
      <c r="Z1804">
        <f>IF($B$15,_xlfn.IFNA(INDEX('שיפור תמותה'!$A$1:$E$8743,MATCH(U1804&amp;V1804-1,'שיפור תמותה'!$C$1:$C$8743,0),IF($B$11="זכר",4,5)),1),0)</f>
        <v>0</v>
      </c>
      <c r="AA1804">
        <f t="shared" si="707"/>
        <v>0</v>
      </c>
      <c r="AB1804">
        <f t="shared" si="719"/>
        <v>0</v>
      </c>
      <c r="AC1804">
        <f>IF($B$15,_xlfn.IFNA(INDEX(תמותה!$A$1:$E$121,MATCH(U1804,תמותה!$A$1:A$121,0),IF($B$11="זכר",3,5)),1),0)</f>
        <v>0</v>
      </c>
      <c r="AD1804">
        <f t="shared" si="708"/>
        <v>0</v>
      </c>
      <c r="AE1804">
        <f t="shared" si="709"/>
        <v>0</v>
      </c>
      <c r="AF1804">
        <f t="shared" si="720"/>
        <v>0</v>
      </c>
      <c r="AG1804">
        <f t="shared" si="721"/>
        <v>0</v>
      </c>
      <c r="AH1804">
        <f t="shared" si="722"/>
        <v>0</v>
      </c>
      <c r="AI1804">
        <f t="shared" si="723"/>
        <v>0</v>
      </c>
      <c r="AJ1804">
        <f t="shared" si="724"/>
        <v>0</v>
      </c>
    </row>
    <row r="1805" spans="5:36" x14ac:dyDescent="0.2">
      <c r="E1805">
        <f t="shared" si="710"/>
        <v>0</v>
      </c>
      <c r="F1805">
        <f t="shared" si="700"/>
        <v>0</v>
      </c>
      <c r="G1805">
        <f t="shared" si="701"/>
        <v>0</v>
      </c>
      <c r="H1805">
        <f t="shared" si="702"/>
        <v>0</v>
      </c>
      <c r="I1805">
        <f t="shared" si="711"/>
        <v>0</v>
      </c>
      <c r="J1805">
        <f t="shared" si="712"/>
        <v>0</v>
      </c>
      <c r="K1805">
        <f t="shared" si="713"/>
        <v>0</v>
      </c>
      <c r="L1805">
        <f t="shared" si="714"/>
        <v>0</v>
      </c>
      <c r="M1805">
        <f t="shared" si="715"/>
        <v>0</v>
      </c>
      <c r="N1805">
        <f t="shared" si="716"/>
        <v>0</v>
      </c>
      <c r="O1805">
        <f>IF($B$14,_xlfn.IFNA(INDEX(תמותה!$A$1:$E$121,MATCH(F1805,תמותה!$A$1:A$121,0),IF($B$9="זכר",2,4)),1),0)</f>
        <v>0</v>
      </c>
      <c r="P1805">
        <f>IF($B$14,_xlfn.IFNA(INDEX('שיפור תמותה'!$A$1:$E$8743,MATCH(F1805&amp;G1805,'שיפור תמותה'!$C$1:$C$8743,0),IF($B$9="זכר",4,5)),1),0)</f>
        <v>0</v>
      </c>
      <c r="Q1805">
        <f>IF($B$14,_xlfn.IFNA(INDEX('שיפור תמותה'!$A$1:$E$8743,MATCH(F1805&amp;G1805-1,'שיפור תמותה'!$C$1:$C$8743,0),IF($B$9="זכר",4,5)),1),0)</f>
        <v>0</v>
      </c>
      <c r="R1805">
        <f t="shared" si="703"/>
        <v>0</v>
      </c>
      <c r="S1805">
        <f t="shared" si="704"/>
        <v>0</v>
      </c>
      <c r="T1805">
        <f t="shared" si="717"/>
        <v>0</v>
      </c>
      <c r="U1805">
        <f t="shared" si="705"/>
        <v>0</v>
      </c>
      <c r="V1805">
        <f t="shared" si="706"/>
        <v>0</v>
      </c>
      <c r="W1805">
        <f t="shared" si="718"/>
        <v>0</v>
      </c>
      <c r="X1805">
        <f>IF($B$15,_xlfn.IFNA(INDEX(תמותה!$A$1:$E$121,MATCH(U1805,תמותה!$A$1:A$121,0),IF($B$11="זכר",2,4)),1),0)</f>
        <v>0</v>
      </c>
      <c r="Y1805">
        <f>IF($B$15,_xlfn.IFNA(INDEX('שיפור תמותה'!$A$1:$E$8743,MATCH(U1805&amp;V1805,'שיפור תמותה'!$C$1:$C$8743,0),IF($B$11="זכר",4,5)),1),0)</f>
        <v>0</v>
      </c>
      <c r="Z1805">
        <f>IF($B$15,_xlfn.IFNA(INDEX('שיפור תמותה'!$A$1:$E$8743,MATCH(U1805&amp;V1805-1,'שיפור תמותה'!$C$1:$C$8743,0),IF($B$11="זכר",4,5)),1),0)</f>
        <v>0</v>
      </c>
      <c r="AA1805">
        <f t="shared" si="707"/>
        <v>0</v>
      </c>
      <c r="AB1805">
        <f t="shared" si="719"/>
        <v>0</v>
      </c>
      <c r="AC1805">
        <f>IF($B$15,_xlfn.IFNA(INDEX(תמותה!$A$1:$E$121,MATCH(U1805,תמותה!$A$1:A$121,0),IF($B$11="זכר",3,5)),1),0)</f>
        <v>0</v>
      </c>
      <c r="AD1805">
        <f t="shared" si="708"/>
        <v>0</v>
      </c>
      <c r="AE1805">
        <f t="shared" si="709"/>
        <v>0</v>
      </c>
      <c r="AF1805">
        <f t="shared" si="720"/>
        <v>0</v>
      </c>
      <c r="AG1805">
        <f t="shared" si="721"/>
        <v>0</v>
      </c>
      <c r="AH1805">
        <f t="shared" si="722"/>
        <v>0</v>
      </c>
      <c r="AI1805">
        <f t="shared" si="723"/>
        <v>0</v>
      </c>
      <c r="AJ1805">
        <f t="shared" si="724"/>
        <v>0</v>
      </c>
    </row>
    <row r="1806" spans="5:36" x14ac:dyDescent="0.2">
      <c r="E1806">
        <f t="shared" si="710"/>
        <v>0</v>
      </c>
      <c r="F1806">
        <f t="shared" si="700"/>
        <v>0</v>
      </c>
      <c r="G1806">
        <f t="shared" si="701"/>
        <v>0</v>
      </c>
      <c r="H1806">
        <f t="shared" si="702"/>
        <v>0</v>
      </c>
      <c r="I1806">
        <f t="shared" si="711"/>
        <v>0</v>
      </c>
      <c r="J1806">
        <f t="shared" si="712"/>
        <v>0</v>
      </c>
      <c r="K1806">
        <f t="shared" si="713"/>
        <v>0</v>
      </c>
      <c r="L1806">
        <f t="shared" si="714"/>
        <v>0</v>
      </c>
      <c r="M1806">
        <f t="shared" si="715"/>
        <v>0</v>
      </c>
      <c r="N1806">
        <f t="shared" si="716"/>
        <v>0</v>
      </c>
      <c r="O1806">
        <f>IF($B$14,_xlfn.IFNA(INDEX(תמותה!$A$1:$E$121,MATCH(F1806,תמותה!$A$1:A$121,0),IF($B$9="זכר",2,4)),1),0)</f>
        <v>0</v>
      </c>
      <c r="P1806">
        <f>IF($B$14,_xlfn.IFNA(INDEX('שיפור תמותה'!$A$1:$E$8743,MATCH(F1806&amp;G1806,'שיפור תמותה'!$C$1:$C$8743,0),IF($B$9="זכר",4,5)),1),0)</f>
        <v>0</v>
      </c>
      <c r="Q1806">
        <f>IF($B$14,_xlfn.IFNA(INDEX('שיפור תמותה'!$A$1:$E$8743,MATCH(F1806&amp;G1806-1,'שיפור תמותה'!$C$1:$C$8743,0),IF($B$9="זכר",4,5)),1),0)</f>
        <v>0</v>
      </c>
      <c r="R1806">
        <f t="shared" si="703"/>
        <v>0</v>
      </c>
      <c r="S1806">
        <f t="shared" si="704"/>
        <v>0</v>
      </c>
      <c r="T1806">
        <f t="shared" si="717"/>
        <v>0</v>
      </c>
      <c r="U1806">
        <f t="shared" si="705"/>
        <v>0</v>
      </c>
      <c r="V1806">
        <f t="shared" si="706"/>
        <v>0</v>
      </c>
      <c r="W1806">
        <f t="shared" si="718"/>
        <v>0</v>
      </c>
      <c r="X1806">
        <f>IF($B$15,_xlfn.IFNA(INDEX(תמותה!$A$1:$E$121,MATCH(U1806,תמותה!$A$1:A$121,0),IF($B$11="זכר",2,4)),1),0)</f>
        <v>0</v>
      </c>
      <c r="Y1806">
        <f>IF($B$15,_xlfn.IFNA(INDEX('שיפור תמותה'!$A$1:$E$8743,MATCH(U1806&amp;V1806,'שיפור תמותה'!$C$1:$C$8743,0),IF($B$11="זכר",4,5)),1),0)</f>
        <v>0</v>
      </c>
      <c r="Z1806">
        <f>IF($B$15,_xlfn.IFNA(INDEX('שיפור תמותה'!$A$1:$E$8743,MATCH(U1806&amp;V1806-1,'שיפור תמותה'!$C$1:$C$8743,0),IF($B$11="זכר",4,5)),1),0)</f>
        <v>0</v>
      </c>
      <c r="AA1806">
        <f t="shared" si="707"/>
        <v>0</v>
      </c>
      <c r="AB1806">
        <f t="shared" si="719"/>
        <v>0</v>
      </c>
      <c r="AC1806">
        <f>IF($B$15,_xlfn.IFNA(INDEX(תמותה!$A$1:$E$121,MATCH(U1806,תמותה!$A$1:A$121,0),IF($B$11="זכר",3,5)),1),0)</f>
        <v>0</v>
      </c>
      <c r="AD1806">
        <f t="shared" si="708"/>
        <v>0</v>
      </c>
      <c r="AE1806">
        <f t="shared" si="709"/>
        <v>0</v>
      </c>
      <c r="AF1806">
        <f t="shared" si="720"/>
        <v>0</v>
      </c>
      <c r="AG1806">
        <f t="shared" si="721"/>
        <v>0</v>
      </c>
      <c r="AH1806">
        <f t="shared" si="722"/>
        <v>0</v>
      </c>
      <c r="AI1806">
        <f t="shared" si="723"/>
        <v>0</v>
      </c>
      <c r="AJ1806">
        <f t="shared" si="724"/>
        <v>0</v>
      </c>
    </row>
    <row r="1807" spans="5:36" x14ac:dyDescent="0.2">
      <c r="E1807">
        <f t="shared" si="710"/>
        <v>0</v>
      </c>
      <c r="F1807">
        <f t="shared" si="700"/>
        <v>0</v>
      </c>
      <c r="G1807">
        <f t="shared" si="701"/>
        <v>0</v>
      </c>
      <c r="H1807">
        <f t="shared" si="702"/>
        <v>0</v>
      </c>
      <c r="I1807">
        <f t="shared" si="711"/>
        <v>0</v>
      </c>
      <c r="J1807">
        <f t="shared" si="712"/>
        <v>0</v>
      </c>
      <c r="K1807">
        <f t="shared" si="713"/>
        <v>0</v>
      </c>
      <c r="L1807">
        <f t="shared" si="714"/>
        <v>0</v>
      </c>
      <c r="M1807">
        <f t="shared" si="715"/>
        <v>0</v>
      </c>
      <c r="N1807">
        <f t="shared" si="716"/>
        <v>0</v>
      </c>
      <c r="O1807">
        <f>IF($B$14,_xlfn.IFNA(INDEX(תמותה!$A$1:$E$121,MATCH(F1807,תמותה!$A$1:A$121,0),IF($B$9="זכר",2,4)),1),0)</f>
        <v>0</v>
      </c>
      <c r="P1807">
        <f>IF($B$14,_xlfn.IFNA(INDEX('שיפור תמותה'!$A$1:$E$8743,MATCH(F1807&amp;G1807,'שיפור תמותה'!$C$1:$C$8743,0),IF($B$9="זכר",4,5)),1),0)</f>
        <v>0</v>
      </c>
      <c r="Q1807">
        <f>IF($B$14,_xlfn.IFNA(INDEX('שיפור תמותה'!$A$1:$E$8743,MATCH(F1807&amp;G1807-1,'שיפור תמותה'!$C$1:$C$8743,0),IF($B$9="זכר",4,5)),1),0)</f>
        <v>0</v>
      </c>
      <c r="R1807">
        <f t="shared" si="703"/>
        <v>0</v>
      </c>
      <c r="S1807">
        <f t="shared" si="704"/>
        <v>0</v>
      </c>
      <c r="T1807">
        <f t="shared" si="717"/>
        <v>0</v>
      </c>
      <c r="U1807">
        <f t="shared" si="705"/>
        <v>0</v>
      </c>
      <c r="V1807">
        <f t="shared" si="706"/>
        <v>0</v>
      </c>
      <c r="W1807">
        <f t="shared" si="718"/>
        <v>0</v>
      </c>
      <c r="X1807">
        <f>IF($B$15,_xlfn.IFNA(INDEX(תמותה!$A$1:$E$121,MATCH(U1807,תמותה!$A$1:A$121,0),IF($B$11="זכר",2,4)),1),0)</f>
        <v>0</v>
      </c>
      <c r="Y1807">
        <f>IF($B$15,_xlfn.IFNA(INDEX('שיפור תמותה'!$A$1:$E$8743,MATCH(U1807&amp;V1807,'שיפור תמותה'!$C$1:$C$8743,0),IF($B$11="זכר",4,5)),1),0)</f>
        <v>0</v>
      </c>
      <c r="Z1807">
        <f>IF($B$15,_xlfn.IFNA(INDEX('שיפור תמותה'!$A$1:$E$8743,MATCH(U1807&amp;V1807-1,'שיפור תמותה'!$C$1:$C$8743,0),IF($B$11="זכר",4,5)),1),0)</f>
        <v>0</v>
      </c>
      <c r="AA1807">
        <f t="shared" si="707"/>
        <v>0</v>
      </c>
      <c r="AB1807">
        <f t="shared" si="719"/>
        <v>0</v>
      </c>
      <c r="AC1807">
        <f>IF($B$15,_xlfn.IFNA(INDEX(תמותה!$A$1:$E$121,MATCH(U1807,תמותה!$A$1:A$121,0),IF($B$11="זכר",3,5)),1),0)</f>
        <v>0</v>
      </c>
      <c r="AD1807">
        <f t="shared" si="708"/>
        <v>0</v>
      </c>
      <c r="AE1807">
        <f t="shared" si="709"/>
        <v>0</v>
      </c>
      <c r="AF1807">
        <f t="shared" si="720"/>
        <v>0</v>
      </c>
      <c r="AG1807">
        <f t="shared" si="721"/>
        <v>0</v>
      </c>
      <c r="AH1807">
        <f t="shared" si="722"/>
        <v>0</v>
      </c>
      <c r="AI1807">
        <f t="shared" si="723"/>
        <v>0</v>
      </c>
      <c r="AJ1807">
        <f t="shared" si="724"/>
        <v>0</v>
      </c>
    </row>
    <row r="1808" spans="5:36" x14ac:dyDescent="0.2">
      <c r="E1808">
        <f t="shared" si="710"/>
        <v>0</v>
      </c>
      <c r="F1808">
        <f t="shared" si="700"/>
        <v>0</v>
      </c>
      <c r="G1808">
        <f t="shared" si="701"/>
        <v>0</v>
      </c>
      <c r="H1808">
        <f t="shared" si="702"/>
        <v>0</v>
      </c>
      <c r="I1808">
        <f t="shared" si="711"/>
        <v>0</v>
      </c>
      <c r="J1808">
        <f t="shared" si="712"/>
        <v>0</v>
      </c>
      <c r="K1808">
        <f t="shared" si="713"/>
        <v>0</v>
      </c>
      <c r="L1808">
        <f t="shared" si="714"/>
        <v>0</v>
      </c>
      <c r="M1808">
        <f t="shared" si="715"/>
        <v>0</v>
      </c>
      <c r="N1808">
        <f t="shared" si="716"/>
        <v>0</v>
      </c>
      <c r="O1808">
        <f>IF($B$14,_xlfn.IFNA(INDEX(תמותה!$A$1:$E$121,MATCH(F1808,תמותה!$A$1:A$121,0),IF($B$9="זכר",2,4)),1),0)</f>
        <v>0</v>
      </c>
      <c r="P1808">
        <f>IF($B$14,_xlfn.IFNA(INDEX('שיפור תמותה'!$A$1:$E$8743,MATCH(F1808&amp;G1808,'שיפור תמותה'!$C$1:$C$8743,0),IF($B$9="זכר",4,5)),1),0)</f>
        <v>0</v>
      </c>
      <c r="Q1808">
        <f>IF($B$14,_xlfn.IFNA(INDEX('שיפור תמותה'!$A$1:$E$8743,MATCH(F1808&amp;G1808-1,'שיפור תמותה'!$C$1:$C$8743,0),IF($B$9="זכר",4,5)),1),0)</f>
        <v>0</v>
      </c>
      <c r="R1808">
        <f t="shared" si="703"/>
        <v>0</v>
      </c>
      <c r="S1808">
        <f t="shared" si="704"/>
        <v>0</v>
      </c>
      <c r="T1808">
        <f t="shared" si="717"/>
        <v>0</v>
      </c>
      <c r="U1808">
        <f t="shared" si="705"/>
        <v>0</v>
      </c>
      <c r="V1808">
        <f t="shared" si="706"/>
        <v>0</v>
      </c>
      <c r="W1808">
        <f t="shared" si="718"/>
        <v>0</v>
      </c>
      <c r="X1808">
        <f>IF($B$15,_xlfn.IFNA(INDEX(תמותה!$A$1:$E$121,MATCH(U1808,תמותה!$A$1:A$121,0),IF($B$11="זכר",2,4)),1),0)</f>
        <v>0</v>
      </c>
      <c r="Y1808">
        <f>IF($B$15,_xlfn.IFNA(INDEX('שיפור תמותה'!$A$1:$E$8743,MATCH(U1808&amp;V1808,'שיפור תמותה'!$C$1:$C$8743,0),IF($B$11="זכר",4,5)),1),0)</f>
        <v>0</v>
      </c>
      <c r="Z1808">
        <f>IF($B$15,_xlfn.IFNA(INDEX('שיפור תמותה'!$A$1:$E$8743,MATCH(U1808&amp;V1808-1,'שיפור תמותה'!$C$1:$C$8743,0),IF($B$11="זכר",4,5)),1),0)</f>
        <v>0</v>
      </c>
      <c r="AA1808">
        <f t="shared" si="707"/>
        <v>0</v>
      </c>
      <c r="AB1808">
        <f t="shared" si="719"/>
        <v>0</v>
      </c>
      <c r="AC1808">
        <f>IF($B$15,_xlfn.IFNA(INDEX(תמותה!$A$1:$E$121,MATCH(U1808,תמותה!$A$1:A$121,0),IF($B$11="זכר",3,5)),1),0)</f>
        <v>0</v>
      </c>
      <c r="AD1808">
        <f t="shared" si="708"/>
        <v>0</v>
      </c>
      <c r="AE1808">
        <f t="shared" si="709"/>
        <v>0</v>
      </c>
      <c r="AF1808">
        <f t="shared" si="720"/>
        <v>0</v>
      </c>
      <c r="AG1808">
        <f t="shared" si="721"/>
        <v>0</v>
      </c>
      <c r="AH1808">
        <f t="shared" si="722"/>
        <v>0</v>
      </c>
      <c r="AI1808">
        <f t="shared" si="723"/>
        <v>0</v>
      </c>
      <c r="AJ1808">
        <f t="shared" si="724"/>
        <v>0</v>
      </c>
    </row>
    <row r="1809" spans="5:36" x14ac:dyDescent="0.2">
      <c r="E1809">
        <f t="shared" si="710"/>
        <v>0</v>
      </c>
      <c r="F1809">
        <f t="shared" si="700"/>
        <v>0</v>
      </c>
      <c r="G1809">
        <f t="shared" si="701"/>
        <v>0</v>
      </c>
      <c r="H1809">
        <f t="shared" si="702"/>
        <v>0</v>
      </c>
      <c r="I1809">
        <f t="shared" si="711"/>
        <v>0</v>
      </c>
      <c r="J1809">
        <f t="shared" si="712"/>
        <v>0</v>
      </c>
      <c r="K1809">
        <f t="shared" si="713"/>
        <v>0</v>
      </c>
      <c r="L1809">
        <f t="shared" si="714"/>
        <v>0</v>
      </c>
      <c r="M1809">
        <f t="shared" si="715"/>
        <v>0</v>
      </c>
      <c r="N1809">
        <f t="shared" si="716"/>
        <v>0</v>
      </c>
      <c r="O1809">
        <f>IF($B$14,_xlfn.IFNA(INDEX(תמותה!$A$1:$E$121,MATCH(F1809,תמותה!$A$1:A$121,0),IF($B$9="זכר",2,4)),1),0)</f>
        <v>0</v>
      </c>
      <c r="P1809">
        <f>IF($B$14,_xlfn.IFNA(INDEX('שיפור תמותה'!$A$1:$E$8743,MATCH(F1809&amp;G1809,'שיפור תמותה'!$C$1:$C$8743,0),IF($B$9="זכר",4,5)),1),0)</f>
        <v>0</v>
      </c>
      <c r="Q1809">
        <f>IF($B$14,_xlfn.IFNA(INDEX('שיפור תמותה'!$A$1:$E$8743,MATCH(F1809&amp;G1809-1,'שיפור תמותה'!$C$1:$C$8743,0),IF($B$9="זכר",4,5)),1),0)</f>
        <v>0</v>
      </c>
      <c r="R1809">
        <f t="shared" si="703"/>
        <v>0</v>
      </c>
      <c r="S1809">
        <f t="shared" si="704"/>
        <v>0</v>
      </c>
      <c r="T1809">
        <f t="shared" si="717"/>
        <v>0</v>
      </c>
      <c r="U1809">
        <f t="shared" si="705"/>
        <v>0</v>
      </c>
      <c r="V1809">
        <f t="shared" si="706"/>
        <v>0</v>
      </c>
      <c r="W1809">
        <f t="shared" si="718"/>
        <v>0</v>
      </c>
      <c r="X1809">
        <f>IF($B$15,_xlfn.IFNA(INDEX(תמותה!$A$1:$E$121,MATCH(U1809,תמותה!$A$1:A$121,0),IF($B$11="זכר",2,4)),1),0)</f>
        <v>0</v>
      </c>
      <c r="Y1809">
        <f>IF($B$15,_xlfn.IFNA(INDEX('שיפור תמותה'!$A$1:$E$8743,MATCH(U1809&amp;V1809,'שיפור תמותה'!$C$1:$C$8743,0),IF($B$11="זכר",4,5)),1),0)</f>
        <v>0</v>
      </c>
      <c r="Z1809">
        <f>IF($B$15,_xlfn.IFNA(INDEX('שיפור תמותה'!$A$1:$E$8743,MATCH(U1809&amp;V1809-1,'שיפור תמותה'!$C$1:$C$8743,0),IF($B$11="זכר",4,5)),1),0)</f>
        <v>0</v>
      </c>
      <c r="AA1809">
        <f t="shared" si="707"/>
        <v>0</v>
      </c>
      <c r="AB1809">
        <f t="shared" si="719"/>
        <v>0</v>
      </c>
      <c r="AC1809">
        <f>IF($B$15,_xlfn.IFNA(INDEX(תמותה!$A$1:$E$121,MATCH(U1809,תמותה!$A$1:A$121,0),IF($B$11="זכר",3,5)),1),0)</f>
        <v>0</v>
      </c>
      <c r="AD1809">
        <f t="shared" si="708"/>
        <v>0</v>
      </c>
      <c r="AE1809">
        <f t="shared" si="709"/>
        <v>0</v>
      </c>
      <c r="AF1809">
        <f t="shared" si="720"/>
        <v>0</v>
      </c>
      <c r="AG1809">
        <f t="shared" si="721"/>
        <v>0</v>
      </c>
      <c r="AH1809">
        <f t="shared" si="722"/>
        <v>0</v>
      </c>
      <c r="AI1809">
        <f t="shared" si="723"/>
        <v>0</v>
      </c>
      <c r="AJ1809">
        <f t="shared" si="724"/>
        <v>0</v>
      </c>
    </row>
    <row r="1810" spans="5:36" x14ac:dyDescent="0.2">
      <c r="E1810">
        <f t="shared" si="710"/>
        <v>0</v>
      </c>
      <c r="F1810">
        <f t="shared" si="700"/>
        <v>0</v>
      </c>
      <c r="G1810">
        <f t="shared" si="701"/>
        <v>0</v>
      </c>
      <c r="H1810">
        <f t="shared" si="702"/>
        <v>0</v>
      </c>
      <c r="I1810">
        <f t="shared" si="711"/>
        <v>0</v>
      </c>
      <c r="J1810">
        <f t="shared" si="712"/>
        <v>0</v>
      </c>
      <c r="K1810">
        <f t="shared" si="713"/>
        <v>0</v>
      </c>
      <c r="L1810">
        <f t="shared" si="714"/>
        <v>0</v>
      </c>
      <c r="M1810">
        <f t="shared" si="715"/>
        <v>0</v>
      </c>
      <c r="N1810">
        <f t="shared" si="716"/>
        <v>0</v>
      </c>
      <c r="O1810">
        <f>IF($B$14,_xlfn.IFNA(INDEX(תמותה!$A$1:$E$121,MATCH(F1810,תמותה!$A$1:A$121,0),IF($B$9="זכר",2,4)),1),0)</f>
        <v>0</v>
      </c>
      <c r="P1810">
        <f>IF($B$14,_xlfn.IFNA(INDEX('שיפור תמותה'!$A$1:$E$8743,MATCH(F1810&amp;G1810,'שיפור תמותה'!$C$1:$C$8743,0),IF($B$9="זכר",4,5)),1),0)</f>
        <v>0</v>
      </c>
      <c r="Q1810">
        <f>IF($B$14,_xlfn.IFNA(INDEX('שיפור תמותה'!$A$1:$E$8743,MATCH(F1810&amp;G1810-1,'שיפור תמותה'!$C$1:$C$8743,0),IF($B$9="זכר",4,5)),1),0)</f>
        <v>0</v>
      </c>
      <c r="R1810">
        <f t="shared" si="703"/>
        <v>0</v>
      </c>
      <c r="S1810">
        <f t="shared" si="704"/>
        <v>0</v>
      </c>
      <c r="T1810">
        <f t="shared" si="717"/>
        <v>0</v>
      </c>
      <c r="U1810">
        <f t="shared" si="705"/>
        <v>0</v>
      </c>
      <c r="V1810">
        <f t="shared" si="706"/>
        <v>0</v>
      </c>
      <c r="W1810">
        <f t="shared" si="718"/>
        <v>0</v>
      </c>
      <c r="X1810">
        <f>IF($B$15,_xlfn.IFNA(INDEX(תמותה!$A$1:$E$121,MATCH(U1810,תמותה!$A$1:A$121,0),IF($B$11="זכר",2,4)),1),0)</f>
        <v>0</v>
      </c>
      <c r="Y1810">
        <f>IF($B$15,_xlfn.IFNA(INDEX('שיפור תמותה'!$A$1:$E$8743,MATCH(U1810&amp;V1810,'שיפור תמותה'!$C$1:$C$8743,0),IF($B$11="זכר",4,5)),1),0)</f>
        <v>0</v>
      </c>
      <c r="Z1810">
        <f>IF($B$15,_xlfn.IFNA(INDEX('שיפור תמותה'!$A$1:$E$8743,MATCH(U1810&amp;V1810-1,'שיפור תמותה'!$C$1:$C$8743,0),IF($B$11="זכר",4,5)),1),0)</f>
        <v>0</v>
      </c>
      <c r="AA1810">
        <f t="shared" si="707"/>
        <v>0</v>
      </c>
      <c r="AB1810">
        <f t="shared" si="719"/>
        <v>0</v>
      </c>
      <c r="AC1810">
        <f>IF($B$15,_xlfn.IFNA(INDEX(תמותה!$A$1:$E$121,MATCH(U1810,תמותה!$A$1:A$121,0),IF($B$11="זכר",3,5)),1),0)</f>
        <v>0</v>
      </c>
      <c r="AD1810">
        <f t="shared" si="708"/>
        <v>0</v>
      </c>
      <c r="AE1810">
        <f t="shared" si="709"/>
        <v>0</v>
      </c>
      <c r="AF1810">
        <f t="shared" si="720"/>
        <v>0</v>
      </c>
      <c r="AG1810">
        <f t="shared" si="721"/>
        <v>0</v>
      </c>
      <c r="AH1810">
        <f t="shared" si="722"/>
        <v>0</v>
      </c>
      <c r="AI1810">
        <f t="shared" si="723"/>
        <v>0</v>
      </c>
      <c r="AJ1810">
        <f t="shared" si="724"/>
        <v>0</v>
      </c>
    </row>
    <row r="1811" spans="5:36" x14ac:dyDescent="0.2">
      <c r="E1811">
        <f t="shared" si="710"/>
        <v>0</v>
      </c>
      <c r="F1811">
        <f t="shared" si="700"/>
        <v>0</v>
      </c>
      <c r="G1811">
        <f t="shared" si="701"/>
        <v>0</v>
      </c>
      <c r="H1811">
        <f t="shared" si="702"/>
        <v>0</v>
      </c>
      <c r="I1811">
        <f t="shared" si="711"/>
        <v>0</v>
      </c>
      <c r="J1811">
        <f t="shared" si="712"/>
        <v>0</v>
      </c>
      <c r="K1811">
        <f t="shared" si="713"/>
        <v>0</v>
      </c>
      <c r="L1811">
        <f t="shared" si="714"/>
        <v>0</v>
      </c>
      <c r="M1811">
        <f t="shared" si="715"/>
        <v>0</v>
      </c>
      <c r="N1811">
        <f t="shared" si="716"/>
        <v>0</v>
      </c>
      <c r="O1811">
        <f>IF($B$14,_xlfn.IFNA(INDEX(תמותה!$A$1:$E$121,MATCH(F1811,תמותה!$A$1:A$121,0),IF($B$9="זכר",2,4)),1),0)</f>
        <v>0</v>
      </c>
      <c r="P1811">
        <f>IF($B$14,_xlfn.IFNA(INDEX('שיפור תמותה'!$A$1:$E$8743,MATCH(F1811&amp;G1811,'שיפור תמותה'!$C$1:$C$8743,0),IF($B$9="זכר",4,5)),1),0)</f>
        <v>0</v>
      </c>
      <c r="Q1811">
        <f>IF($B$14,_xlfn.IFNA(INDEX('שיפור תמותה'!$A$1:$E$8743,MATCH(F1811&amp;G1811-1,'שיפור תמותה'!$C$1:$C$8743,0),IF($B$9="זכר",4,5)),1),0)</f>
        <v>0</v>
      </c>
      <c r="R1811">
        <f t="shared" si="703"/>
        <v>0</v>
      </c>
      <c r="S1811">
        <f t="shared" si="704"/>
        <v>0</v>
      </c>
      <c r="T1811">
        <f t="shared" si="717"/>
        <v>0</v>
      </c>
      <c r="U1811">
        <f t="shared" si="705"/>
        <v>0</v>
      </c>
      <c r="V1811">
        <f t="shared" si="706"/>
        <v>0</v>
      </c>
      <c r="W1811">
        <f t="shared" si="718"/>
        <v>0</v>
      </c>
      <c r="X1811">
        <f>IF($B$15,_xlfn.IFNA(INDEX(תמותה!$A$1:$E$121,MATCH(U1811,תמותה!$A$1:A$121,0),IF($B$11="זכר",2,4)),1),0)</f>
        <v>0</v>
      </c>
      <c r="Y1811">
        <f>IF($B$15,_xlfn.IFNA(INDEX('שיפור תמותה'!$A$1:$E$8743,MATCH(U1811&amp;V1811,'שיפור תמותה'!$C$1:$C$8743,0),IF($B$11="זכר",4,5)),1),0)</f>
        <v>0</v>
      </c>
      <c r="Z1811">
        <f>IF($B$15,_xlfn.IFNA(INDEX('שיפור תמותה'!$A$1:$E$8743,MATCH(U1811&amp;V1811-1,'שיפור תמותה'!$C$1:$C$8743,0),IF($B$11="זכר",4,5)),1),0)</f>
        <v>0</v>
      </c>
      <c r="AA1811">
        <f t="shared" si="707"/>
        <v>0</v>
      </c>
      <c r="AB1811">
        <f t="shared" si="719"/>
        <v>0</v>
      </c>
      <c r="AC1811">
        <f>IF($B$15,_xlfn.IFNA(INDEX(תמותה!$A$1:$E$121,MATCH(U1811,תמותה!$A$1:A$121,0),IF($B$11="זכר",3,5)),1),0)</f>
        <v>0</v>
      </c>
      <c r="AD1811">
        <f t="shared" si="708"/>
        <v>0</v>
      </c>
      <c r="AE1811">
        <f t="shared" si="709"/>
        <v>0</v>
      </c>
      <c r="AF1811">
        <f t="shared" si="720"/>
        <v>0</v>
      </c>
      <c r="AG1811">
        <f t="shared" si="721"/>
        <v>0</v>
      </c>
      <c r="AH1811">
        <f t="shared" si="722"/>
        <v>0</v>
      </c>
      <c r="AI1811">
        <f t="shared" si="723"/>
        <v>0</v>
      </c>
      <c r="AJ1811">
        <f t="shared" si="724"/>
        <v>0</v>
      </c>
    </row>
    <row r="1812" spans="5:36" x14ac:dyDescent="0.2">
      <c r="E1812">
        <f t="shared" si="710"/>
        <v>0</v>
      </c>
      <c r="F1812">
        <f t="shared" si="700"/>
        <v>0</v>
      </c>
      <c r="G1812">
        <f t="shared" si="701"/>
        <v>0</v>
      </c>
      <c r="H1812">
        <f t="shared" si="702"/>
        <v>0</v>
      </c>
      <c r="I1812">
        <f t="shared" si="711"/>
        <v>0</v>
      </c>
      <c r="J1812">
        <f t="shared" si="712"/>
        <v>0</v>
      </c>
      <c r="K1812">
        <f t="shared" si="713"/>
        <v>0</v>
      </c>
      <c r="L1812">
        <f t="shared" si="714"/>
        <v>0</v>
      </c>
      <c r="M1812">
        <f t="shared" si="715"/>
        <v>0</v>
      </c>
      <c r="N1812">
        <f t="shared" si="716"/>
        <v>0</v>
      </c>
      <c r="O1812">
        <f>IF($B$14,_xlfn.IFNA(INDEX(תמותה!$A$1:$E$121,MATCH(F1812,תמותה!$A$1:A$121,0),IF($B$9="זכר",2,4)),1),0)</f>
        <v>0</v>
      </c>
      <c r="P1812">
        <f>IF($B$14,_xlfn.IFNA(INDEX('שיפור תמותה'!$A$1:$E$8743,MATCH(F1812&amp;G1812,'שיפור תמותה'!$C$1:$C$8743,0),IF($B$9="זכר",4,5)),1),0)</f>
        <v>0</v>
      </c>
      <c r="Q1812">
        <f>IF($B$14,_xlfn.IFNA(INDEX('שיפור תמותה'!$A$1:$E$8743,MATCH(F1812&amp;G1812-1,'שיפור תמותה'!$C$1:$C$8743,0),IF($B$9="זכר",4,5)),1),0)</f>
        <v>0</v>
      </c>
      <c r="R1812">
        <f t="shared" si="703"/>
        <v>0</v>
      </c>
      <c r="S1812">
        <f t="shared" si="704"/>
        <v>0</v>
      </c>
      <c r="T1812">
        <f t="shared" si="717"/>
        <v>0</v>
      </c>
      <c r="U1812">
        <f t="shared" si="705"/>
        <v>0</v>
      </c>
      <c r="V1812">
        <f t="shared" si="706"/>
        <v>0</v>
      </c>
      <c r="W1812">
        <f t="shared" si="718"/>
        <v>0</v>
      </c>
      <c r="X1812">
        <f>IF($B$15,_xlfn.IFNA(INDEX(תמותה!$A$1:$E$121,MATCH(U1812,תמותה!$A$1:A$121,0),IF($B$11="זכר",2,4)),1),0)</f>
        <v>0</v>
      </c>
      <c r="Y1812">
        <f>IF($B$15,_xlfn.IFNA(INDEX('שיפור תמותה'!$A$1:$E$8743,MATCH(U1812&amp;V1812,'שיפור תמותה'!$C$1:$C$8743,0),IF($B$11="זכר",4,5)),1),0)</f>
        <v>0</v>
      </c>
      <c r="Z1812">
        <f>IF($B$15,_xlfn.IFNA(INDEX('שיפור תמותה'!$A$1:$E$8743,MATCH(U1812&amp;V1812-1,'שיפור תמותה'!$C$1:$C$8743,0),IF($B$11="זכר",4,5)),1),0)</f>
        <v>0</v>
      </c>
      <c r="AA1812">
        <f t="shared" si="707"/>
        <v>0</v>
      </c>
      <c r="AB1812">
        <f t="shared" si="719"/>
        <v>0</v>
      </c>
      <c r="AC1812">
        <f>IF($B$15,_xlfn.IFNA(INDEX(תמותה!$A$1:$E$121,MATCH(U1812,תמותה!$A$1:A$121,0),IF($B$11="זכר",3,5)),1),0)</f>
        <v>0</v>
      </c>
      <c r="AD1812">
        <f t="shared" si="708"/>
        <v>0</v>
      </c>
      <c r="AE1812">
        <f t="shared" si="709"/>
        <v>0</v>
      </c>
      <c r="AF1812">
        <f t="shared" si="720"/>
        <v>0</v>
      </c>
      <c r="AG1812">
        <f t="shared" si="721"/>
        <v>0</v>
      </c>
      <c r="AH1812">
        <f t="shared" si="722"/>
        <v>0</v>
      </c>
      <c r="AI1812">
        <f t="shared" si="723"/>
        <v>0</v>
      </c>
      <c r="AJ1812">
        <f t="shared" si="724"/>
        <v>0</v>
      </c>
    </row>
    <row r="1813" spans="5:36" x14ac:dyDescent="0.2">
      <c r="E1813">
        <f t="shared" si="710"/>
        <v>0</v>
      </c>
      <c r="F1813">
        <f t="shared" si="700"/>
        <v>0</v>
      </c>
      <c r="G1813">
        <f t="shared" si="701"/>
        <v>0</v>
      </c>
      <c r="H1813">
        <f t="shared" si="702"/>
        <v>0</v>
      </c>
      <c r="I1813">
        <f t="shared" si="711"/>
        <v>0</v>
      </c>
      <c r="J1813">
        <f t="shared" si="712"/>
        <v>0</v>
      </c>
      <c r="K1813">
        <f t="shared" si="713"/>
        <v>0</v>
      </c>
      <c r="L1813">
        <f t="shared" si="714"/>
        <v>0</v>
      </c>
      <c r="M1813">
        <f t="shared" si="715"/>
        <v>0</v>
      </c>
      <c r="N1813">
        <f t="shared" si="716"/>
        <v>0</v>
      </c>
      <c r="O1813">
        <f>IF($B$14,_xlfn.IFNA(INDEX(תמותה!$A$1:$E$121,MATCH(F1813,תמותה!$A$1:A$121,0),IF($B$9="זכר",2,4)),1),0)</f>
        <v>0</v>
      </c>
      <c r="P1813">
        <f>IF($B$14,_xlfn.IFNA(INDEX('שיפור תמותה'!$A$1:$E$8743,MATCH(F1813&amp;G1813,'שיפור תמותה'!$C$1:$C$8743,0),IF($B$9="זכר",4,5)),1),0)</f>
        <v>0</v>
      </c>
      <c r="Q1813">
        <f>IF($B$14,_xlfn.IFNA(INDEX('שיפור תמותה'!$A$1:$E$8743,MATCH(F1813&amp;G1813-1,'שיפור תמותה'!$C$1:$C$8743,0),IF($B$9="זכר",4,5)),1),0)</f>
        <v>0</v>
      </c>
      <c r="R1813">
        <f t="shared" si="703"/>
        <v>0</v>
      </c>
      <c r="S1813">
        <f t="shared" si="704"/>
        <v>0</v>
      </c>
      <c r="T1813">
        <f t="shared" si="717"/>
        <v>0</v>
      </c>
      <c r="U1813">
        <f t="shared" si="705"/>
        <v>0</v>
      </c>
      <c r="V1813">
        <f t="shared" si="706"/>
        <v>0</v>
      </c>
      <c r="W1813">
        <f t="shared" si="718"/>
        <v>0</v>
      </c>
      <c r="X1813">
        <f>IF($B$15,_xlfn.IFNA(INDEX(תמותה!$A$1:$E$121,MATCH(U1813,תמותה!$A$1:A$121,0),IF($B$11="זכר",2,4)),1),0)</f>
        <v>0</v>
      </c>
      <c r="Y1813">
        <f>IF($B$15,_xlfn.IFNA(INDEX('שיפור תמותה'!$A$1:$E$8743,MATCH(U1813&amp;V1813,'שיפור תמותה'!$C$1:$C$8743,0),IF($B$11="זכר",4,5)),1),0)</f>
        <v>0</v>
      </c>
      <c r="Z1813">
        <f>IF($B$15,_xlfn.IFNA(INDEX('שיפור תמותה'!$A$1:$E$8743,MATCH(U1813&amp;V1813-1,'שיפור תמותה'!$C$1:$C$8743,0),IF($B$11="זכר",4,5)),1),0)</f>
        <v>0</v>
      </c>
      <c r="AA1813">
        <f t="shared" si="707"/>
        <v>0</v>
      </c>
      <c r="AB1813">
        <f t="shared" si="719"/>
        <v>0</v>
      </c>
      <c r="AC1813">
        <f>IF($B$15,_xlfn.IFNA(INDEX(תמותה!$A$1:$E$121,MATCH(U1813,תמותה!$A$1:A$121,0),IF($B$11="זכר",3,5)),1),0)</f>
        <v>0</v>
      </c>
      <c r="AD1813">
        <f t="shared" si="708"/>
        <v>0</v>
      </c>
      <c r="AE1813">
        <f t="shared" si="709"/>
        <v>0</v>
      </c>
      <c r="AF1813">
        <f t="shared" si="720"/>
        <v>0</v>
      </c>
      <c r="AG1813">
        <f t="shared" si="721"/>
        <v>0</v>
      </c>
      <c r="AH1813">
        <f t="shared" si="722"/>
        <v>0</v>
      </c>
      <c r="AI1813">
        <f t="shared" si="723"/>
        <v>0</v>
      </c>
      <c r="AJ1813">
        <f t="shared" si="724"/>
        <v>0</v>
      </c>
    </row>
    <row r="1814" spans="5:36" x14ac:dyDescent="0.2">
      <c r="E1814">
        <f t="shared" si="710"/>
        <v>0</v>
      </c>
      <c r="F1814">
        <f t="shared" si="700"/>
        <v>0</v>
      </c>
      <c r="G1814">
        <f t="shared" si="701"/>
        <v>0</v>
      </c>
      <c r="H1814">
        <f t="shared" si="702"/>
        <v>0</v>
      </c>
      <c r="I1814">
        <f t="shared" si="711"/>
        <v>0</v>
      </c>
      <c r="J1814">
        <f t="shared" si="712"/>
        <v>0</v>
      </c>
      <c r="K1814">
        <f t="shared" si="713"/>
        <v>0</v>
      </c>
      <c r="L1814">
        <f t="shared" si="714"/>
        <v>0</v>
      </c>
      <c r="M1814">
        <f t="shared" si="715"/>
        <v>0</v>
      </c>
      <c r="N1814">
        <f t="shared" si="716"/>
        <v>0</v>
      </c>
      <c r="O1814">
        <f>IF($B$14,_xlfn.IFNA(INDEX(תמותה!$A$1:$E$121,MATCH(F1814,תמותה!$A$1:A$121,0),IF($B$9="זכר",2,4)),1),0)</f>
        <v>0</v>
      </c>
      <c r="P1814">
        <f>IF($B$14,_xlfn.IFNA(INDEX('שיפור תמותה'!$A$1:$E$8743,MATCH(F1814&amp;G1814,'שיפור תמותה'!$C$1:$C$8743,0),IF($B$9="זכר",4,5)),1),0)</f>
        <v>0</v>
      </c>
      <c r="Q1814">
        <f>IF($B$14,_xlfn.IFNA(INDEX('שיפור תמותה'!$A$1:$E$8743,MATCH(F1814&amp;G1814-1,'שיפור תמותה'!$C$1:$C$8743,0),IF($B$9="זכר",4,5)),1),0)</f>
        <v>0</v>
      </c>
      <c r="R1814">
        <f t="shared" si="703"/>
        <v>0</v>
      </c>
      <c r="S1814">
        <f t="shared" si="704"/>
        <v>0</v>
      </c>
      <c r="T1814">
        <f t="shared" si="717"/>
        <v>0</v>
      </c>
      <c r="U1814">
        <f t="shared" si="705"/>
        <v>0</v>
      </c>
      <c r="V1814">
        <f t="shared" si="706"/>
        <v>0</v>
      </c>
      <c r="W1814">
        <f t="shared" si="718"/>
        <v>0</v>
      </c>
      <c r="X1814">
        <f>IF($B$15,_xlfn.IFNA(INDEX(תמותה!$A$1:$E$121,MATCH(U1814,תמותה!$A$1:A$121,0),IF($B$11="זכר",2,4)),1),0)</f>
        <v>0</v>
      </c>
      <c r="Y1814">
        <f>IF($B$15,_xlfn.IFNA(INDEX('שיפור תמותה'!$A$1:$E$8743,MATCH(U1814&amp;V1814,'שיפור תמותה'!$C$1:$C$8743,0),IF($B$11="זכר",4,5)),1),0)</f>
        <v>0</v>
      </c>
      <c r="Z1814">
        <f>IF($B$15,_xlfn.IFNA(INDEX('שיפור תמותה'!$A$1:$E$8743,MATCH(U1814&amp;V1814-1,'שיפור תמותה'!$C$1:$C$8743,0),IF($B$11="זכר",4,5)),1),0)</f>
        <v>0</v>
      </c>
      <c r="AA1814">
        <f t="shared" si="707"/>
        <v>0</v>
      </c>
      <c r="AB1814">
        <f t="shared" si="719"/>
        <v>0</v>
      </c>
      <c r="AC1814">
        <f>IF($B$15,_xlfn.IFNA(INDEX(תמותה!$A$1:$E$121,MATCH(U1814,תמותה!$A$1:A$121,0),IF($B$11="זכר",3,5)),1),0)</f>
        <v>0</v>
      </c>
      <c r="AD1814">
        <f t="shared" si="708"/>
        <v>0</v>
      </c>
      <c r="AE1814">
        <f t="shared" si="709"/>
        <v>0</v>
      </c>
      <c r="AF1814">
        <f t="shared" si="720"/>
        <v>0</v>
      </c>
      <c r="AG1814">
        <f t="shared" si="721"/>
        <v>0</v>
      </c>
      <c r="AH1814">
        <f t="shared" si="722"/>
        <v>0</v>
      </c>
      <c r="AI1814">
        <f t="shared" si="723"/>
        <v>0</v>
      </c>
      <c r="AJ1814">
        <f t="shared" si="724"/>
        <v>0</v>
      </c>
    </row>
    <row r="1815" spans="5:36" x14ac:dyDescent="0.2">
      <c r="E1815">
        <f t="shared" si="710"/>
        <v>0</v>
      </c>
      <c r="F1815">
        <f t="shared" si="700"/>
        <v>0</v>
      </c>
      <c r="G1815">
        <f t="shared" si="701"/>
        <v>0</v>
      </c>
      <c r="H1815">
        <f t="shared" si="702"/>
        <v>0</v>
      </c>
      <c r="I1815">
        <f t="shared" si="711"/>
        <v>0</v>
      </c>
      <c r="J1815">
        <f t="shared" si="712"/>
        <v>0</v>
      </c>
      <c r="K1815">
        <f t="shared" si="713"/>
        <v>0</v>
      </c>
      <c r="L1815">
        <f t="shared" si="714"/>
        <v>0</v>
      </c>
      <c r="M1815">
        <f t="shared" si="715"/>
        <v>0</v>
      </c>
      <c r="N1815">
        <f t="shared" si="716"/>
        <v>0</v>
      </c>
      <c r="O1815">
        <f>IF($B$14,_xlfn.IFNA(INDEX(תמותה!$A$1:$E$121,MATCH(F1815,תמותה!$A$1:A$121,0),IF($B$9="זכר",2,4)),1),0)</f>
        <v>0</v>
      </c>
      <c r="P1815">
        <f>IF($B$14,_xlfn.IFNA(INDEX('שיפור תמותה'!$A$1:$E$8743,MATCH(F1815&amp;G1815,'שיפור תמותה'!$C$1:$C$8743,0),IF($B$9="זכר",4,5)),1),0)</f>
        <v>0</v>
      </c>
      <c r="Q1815">
        <f>IF($B$14,_xlfn.IFNA(INDEX('שיפור תמותה'!$A$1:$E$8743,MATCH(F1815&amp;G1815-1,'שיפור תמותה'!$C$1:$C$8743,0),IF($B$9="זכר",4,5)),1),0)</f>
        <v>0</v>
      </c>
      <c r="R1815">
        <f t="shared" si="703"/>
        <v>0</v>
      </c>
      <c r="S1815">
        <f t="shared" si="704"/>
        <v>0</v>
      </c>
      <c r="T1815">
        <f t="shared" si="717"/>
        <v>0</v>
      </c>
      <c r="U1815">
        <f t="shared" si="705"/>
        <v>0</v>
      </c>
      <c r="V1815">
        <f t="shared" si="706"/>
        <v>0</v>
      </c>
      <c r="W1815">
        <f t="shared" si="718"/>
        <v>0</v>
      </c>
      <c r="X1815">
        <f>IF($B$15,_xlfn.IFNA(INDEX(תמותה!$A$1:$E$121,MATCH(U1815,תמותה!$A$1:A$121,0),IF($B$11="זכר",2,4)),1),0)</f>
        <v>0</v>
      </c>
      <c r="Y1815">
        <f>IF($B$15,_xlfn.IFNA(INDEX('שיפור תמותה'!$A$1:$E$8743,MATCH(U1815&amp;V1815,'שיפור תמותה'!$C$1:$C$8743,0),IF($B$11="זכר",4,5)),1),0)</f>
        <v>0</v>
      </c>
      <c r="Z1815">
        <f>IF($B$15,_xlfn.IFNA(INDEX('שיפור תמותה'!$A$1:$E$8743,MATCH(U1815&amp;V1815-1,'שיפור תמותה'!$C$1:$C$8743,0),IF($B$11="זכר",4,5)),1),0)</f>
        <v>0</v>
      </c>
      <c r="AA1815">
        <f t="shared" si="707"/>
        <v>0</v>
      </c>
      <c r="AB1815">
        <f t="shared" si="719"/>
        <v>0</v>
      </c>
      <c r="AC1815">
        <f>IF($B$15,_xlfn.IFNA(INDEX(תמותה!$A$1:$E$121,MATCH(U1815,תמותה!$A$1:A$121,0),IF($B$11="זכר",3,5)),1),0)</f>
        <v>0</v>
      </c>
      <c r="AD1815">
        <f t="shared" si="708"/>
        <v>0</v>
      </c>
      <c r="AE1815">
        <f t="shared" si="709"/>
        <v>0</v>
      </c>
      <c r="AF1815">
        <f t="shared" si="720"/>
        <v>0</v>
      </c>
      <c r="AG1815">
        <f t="shared" si="721"/>
        <v>0</v>
      </c>
      <c r="AH1815">
        <f t="shared" si="722"/>
        <v>0</v>
      </c>
      <c r="AI1815">
        <f t="shared" si="723"/>
        <v>0</v>
      </c>
      <c r="AJ1815">
        <f t="shared" si="724"/>
        <v>0</v>
      </c>
    </row>
    <row r="1816" spans="5:36" x14ac:dyDescent="0.2">
      <c r="E1816">
        <f t="shared" si="710"/>
        <v>0</v>
      </c>
      <c r="F1816">
        <f t="shared" si="700"/>
        <v>0</v>
      </c>
      <c r="G1816">
        <f t="shared" si="701"/>
        <v>0</v>
      </c>
      <c r="H1816">
        <f t="shared" si="702"/>
        <v>0</v>
      </c>
      <c r="I1816">
        <f t="shared" si="711"/>
        <v>0</v>
      </c>
      <c r="J1816">
        <f t="shared" si="712"/>
        <v>0</v>
      </c>
      <c r="K1816">
        <f t="shared" si="713"/>
        <v>0</v>
      </c>
      <c r="L1816">
        <f t="shared" si="714"/>
        <v>0</v>
      </c>
      <c r="M1816">
        <f t="shared" si="715"/>
        <v>0</v>
      </c>
      <c r="N1816">
        <f t="shared" si="716"/>
        <v>0</v>
      </c>
      <c r="O1816">
        <f>IF($B$14,_xlfn.IFNA(INDEX(תמותה!$A$1:$E$121,MATCH(F1816,תמותה!$A$1:A$121,0),IF($B$9="זכר",2,4)),1),0)</f>
        <v>0</v>
      </c>
      <c r="P1816">
        <f>IF($B$14,_xlfn.IFNA(INDEX('שיפור תמותה'!$A$1:$E$8743,MATCH(F1816&amp;G1816,'שיפור תמותה'!$C$1:$C$8743,0),IF($B$9="זכר",4,5)),1),0)</f>
        <v>0</v>
      </c>
      <c r="Q1816">
        <f>IF($B$14,_xlfn.IFNA(INDEX('שיפור תמותה'!$A$1:$E$8743,MATCH(F1816&amp;G1816-1,'שיפור תמותה'!$C$1:$C$8743,0),IF($B$9="זכר",4,5)),1),0)</f>
        <v>0</v>
      </c>
      <c r="R1816">
        <f t="shared" si="703"/>
        <v>0</v>
      </c>
      <c r="S1816">
        <f t="shared" si="704"/>
        <v>0</v>
      </c>
      <c r="T1816">
        <f t="shared" si="717"/>
        <v>0</v>
      </c>
      <c r="U1816">
        <f t="shared" si="705"/>
        <v>0</v>
      </c>
      <c r="V1816">
        <f t="shared" si="706"/>
        <v>0</v>
      </c>
      <c r="W1816">
        <f t="shared" si="718"/>
        <v>0</v>
      </c>
      <c r="X1816">
        <f>IF($B$15,_xlfn.IFNA(INDEX(תמותה!$A$1:$E$121,MATCH(U1816,תמותה!$A$1:A$121,0),IF($B$11="זכר",2,4)),1),0)</f>
        <v>0</v>
      </c>
      <c r="Y1816">
        <f>IF($B$15,_xlfn.IFNA(INDEX('שיפור תמותה'!$A$1:$E$8743,MATCH(U1816&amp;V1816,'שיפור תמותה'!$C$1:$C$8743,0),IF($B$11="זכר",4,5)),1),0)</f>
        <v>0</v>
      </c>
      <c r="Z1816">
        <f>IF($B$15,_xlfn.IFNA(INDEX('שיפור תמותה'!$A$1:$E$8743,MATCH(U1816&amp;V1816-1,'שיפור תמותה'!$C$1:$C$8743,0),IF($B$11="זכר",4,5)),1),0)</f>
        <v>0</v>
      </c>
      <c r="AA1816">
        <f t="shared" si="707"/>
        <v>0</v>
      </c>
      <c r="AB1816">
        <f t="shared" si="719"/>
        <v>0</v>
      </c>
      <c r="AC1816">
        <f>IF($B$15,_xlfn.IFNA(INDEX(תמותה!$A$1:$E$121,MATCH(U1816,תמותה!$A$1:A$121,0),IF($B$11="זכר",3,5)),1),0)</f>
        <v>0</v>
      </c>
      <c r="AD1816">
        <f t="shared" si="708"/>
        <v>0</v>
      </c>
      <c r="AE1816">
        <f t="shared" si="709"/>
        <v>0</v>
      </c>
      <c r="AF1816">
        <f t="shared" si="720"/>
        <v>0</v>
      </c>
      <c r="AG1816">
        <f t="shared" si="721"/>
        <v>0</v>
      </c>
      <c r="AH1816">
        <f t="shared" si="722"/>
        <v>0</v>
      </c>
      <c r="AI1816">
        <f t="shared" si="723"/>
        <v>0</v>
      </c>
      <c r="AJ1816">
        <f t="shared" si="724"/>
        <v>0</v>
      </c>
    </row>
    <row r="1817" spans="5:36" x14ac:dyDescent="0.2">
      <c r="E1817">
        <f t="shared" si="710"/>
        <v>0</v>
      </c>
      <c r="F1817">
        <f t="shared" si="700"/>
        <v>0</v>
      </c>
      <c r="G1817">
        <f t="shared" si="701"/>
        <v>0</v>
      </c>
      <c r="H1817">
        <f t="shared" si="702"/>
        <v>0</v>
      </c>
      <c r="I1817">
        <f t="shared" si="711"/>
        <v>0</v>
      </c>
      <c r="J1817">
        <f t="shared" si="712"/>
        <v>0</v>
      </c>
      <c r="K1817">
        <f t="shared" si="713"/>
        <v>0</v>
      </c>
      <c r="L1817">
        <f t="shared" si="714"/>
        <v>0</v>
      </c>
      <c r="M1817">
        <f t="shared" si="715"/>
        <v>0</v>
      </c>
      <c r="N1817">
        <f t="shared" si="716"/>
        <v>0</v>
      </c>
      <c r="O1817">
        <f>IF($B$14,_xlfn.IFNA(INDEX(תמותה!$A$1:$E$121,MATCH(F1817,תמותה!$A$1:A$121,0),IF($B$9="זכר",2,4)),1),0)</f>
        <v>0</v>
      </c>
      <c r="P1817">
        <f>IF($B$14,_xlfn.IFNA(INDEX('שיפור תמותה'!$A$1:$E$8743,MATCH(F1817&amp;G1817,'שיפור תמותה'!$C$1:$C$8743,0),IF($B$9="זכר",4,5)),1),0)</f>
        <v>0</v>
      </c>
      <c r="Q1817">
        <f>IF($B$14,_xlfn.IFNA(INDEX('שיפור תמותה'!$A$1:$E$8743,MATCH(F1817&amp;G1817-1,'שיפור תמותה'!$C$1:$C$8743,0),IF($B$9="זכר",4,5)),1),0)</f>
        <v>0</v>
      </c>
      <c r="R1817">
        <f t="shared" si="703"/>
        <v>0</v>
      </c>
      <c r="S1817">
        <f t="shared" si="704"/>
        <v>0</v>
      </c>
      <c r="T1817">
        <f t="shared" si="717"/>
        <v>0</v>
      </c>
      <c r="U1817">
        <f t="shared" si="705"/>
        <v>0</v>
      </c>
      <c r="V1817">
        <f t="shared" si="706"/>
        <v>0</v>
      </c>
      <c r="W1817">
        <f t="shared" si="718"/>
        <v>0</v>
      </c>
      <c r="X1817">
        <f>IF($B$15,_xlfn.IFNA(INDEX(תמותה!$A$1:$E$121,MATCH(U1817,תמותה!$A$1:A$121,0),IF($B$11="זכר",2,4)),1),0)</f>
        <v>0</v>
      </c>
      <c r="Y1817">
        <f>IF($B$15,_xlfn.IFNA(INDEX('שיפור תמותה'!$A$1:$E$8743,MATCH(U1817&amp;V1817,'שיפור תמותה'!$C$1:$C$8743,0),IF($B$11="זכר",4,5)),1),0)</f>
        <v>0</v>
      </c>
      <c r="Z1817">
        <f>IF($B$15,_xlfn.IFNA(INDEX('שיפור תמותה'!$A$1:$E$8743,MATCH(U1817&amp;V1817-1,'שיפור תמותה'!$C$1:$C$8743,0),IF($B$11="זכר",4,5)),1),0)</f>
        <v>0</v>
      </c>
      <c r="AA1817">
        <f t="shared" si="707"/>
        <v>0</v>
      </c>
      <c r="AB1817">
        <f t="shared" si="719"/>
        <v>0</v>
      </c>
      <c r="AC1817">
        <f>IF($B$15,_xlfn.IFNA(INDEX(תמותה!$A$1:$E$121,MATCH(U1817,תמותה!$A$1:A$121,0),IF($B$11="זכר",3,5)),1),0)</f>
        <v>0</v>
      </c>
      <c r="AD1817">
        <f t="shared" si="708"/>
        <v>0</v>
      </c>
      <c r="AE1817">
        <f t="shared" si="709"/>
        <v>0</v>
      </c>
      <c r="AF1817">
        <f t="shared" si="720"/>
        <v>0</v>
      </c>
      <c r="AG1817">
        <f t="shared" si="721"/>
        <v>0</v>
      </c>
      <c r="AH1817">
        <f t="shared" si="722"/>
        <v>0</v>
      </c>
      <c r="AI1817">
        <f t="shared" si="723"/>
        <v>0</v>
      </c>
      <c r="AJ1817">
        <f t="shared" si="724"/>
        <v>0</v>
      </c>
    </row>
    <row r="1818" spans="5:36" x14ac:dyDescent="0.2">
      <c r="E1818">
        <f t="shared" si="710"/>
        <v>0</v>
      </c>
      <c r="F1818">
        <f t="shared" si="700"/>
        <v>0</v>
      </c>
      <c r="G1818">
        <f t="shared" si="701"/>
        <v>0</v>
      </c>
      <c r="H1818">
        <f t="shared" si="702"/>
        <v>0</v>
      </c>
      <c r="I1818">
        <f t="shared" si="711"/>
        <v>0</v>
      </c>
      <c r="J1818">
        <f t="shared" si="712"/>
        <v>0</v>
      </c>
      <c r="K1818">
        <f t="shared" si="713"/>
        <v>0</v>
      </c>
      <c r="L1818">
        <f t="shared" si="714"/>
        <v>0</v>
      </c>
      <c r="M1818">
        <f t="shared" si="715"/>
        <v>0</v>
      </c>
      <c r="N1818">
        <f t="shared" si="716"/>
        <v>0</v>
      </c>
      <c r="O1818">
        <f>IF($B$14,_xlfn.IFNA(INDEX(תמותה!$A$1:$E$121,MATCH(F1818,תמותה!$A$1:A$121,0),IF($B$9="זכר",2,4)),1),0)</f>
        <v>0</v>
      </c>
      <c r="P1818">
        <f>IF($B$14,_xlfn.IFNA(INDEX('שיפור תמותה'!$A$1:$E$8743,MATCH(F1818&amp;G1818,'שיפור תמותה'!$C$1:$C$8743,0),IF($B$9="זכר",4,5)),1),0)</f>
        <v>0</v>
      </c>
      <c r="Q1818">
        <f>IF($B$14,_xlfn.IFNA(INDEX('שיפור תמותה'!$A$1:$E$8743,MATCH(F1818&amp;G1818-1,'שיפור תמותה'!$C$1:$C$8743,0),IF($B$9="זכר",4,5)),1),0)</f>
        <v>0</v>
      </c>
      <c r="R1818">
        <f t="shared" si="703"/>
        <v>0</v>
      </c>
      <c r="S1818">
        <f t="shared" si="704"/>
        <v>0</v>
      </c>
      <c r="T1818">
        <f t="shared" si="717"/>
        <v>0</v>
      </c>
      <c r="U1818">
        <f t="shared" si="705"/>
        <v>0</v>
      </c>
      <c r="V1818">
        <f t="shared" si="706"/>
        <v>0</v>
      </c>
      <c r="W1818">
        <f t="shared" si="718"/>
        <v>0</v>
      </c>
      <c r="X1818">
        <f>IF($B$15,_xlfn.IFNA(INDEX(תמותה!$A$1:$E$121,MATCH(U1818,תמותה!$A$1:A$121,0),IF($B$11="זכר",2,4)),1),0)</f>
        <v>0</v>
      </c>
      <c r="Y1818">
        <f>IF($B$15,_xlfn.IFNA(INDEX('שיפור תמותה'!$A$1:$E$8743,MATCH(U1818&amp;V1818,'שיפור תמותה'!$C$1:$C$8743,0),IF($B$11="זכר",4,5)),1),0)</f>
        <v>0</v>
      </c>
      <c r="Z1818">
        <f>IF($B$15,_xlfn.IFNA(INDEX('שיפור תמותה'!$A$1:$E$8743,MATCH(U1818&amp;V1818-1,'שיפור תמותה'!$C$1:$C$8743,0),IF($B$11="זכר",4,5)),1),0)</f>
        <v>0</v>
      </c>
      <c r="AA1818">
        <f t="shared" si="707"/>
        <v>0</v>
      </c>
      <c r="AB1818">
        <f t="shared" si="719"/>
        <v>0</v>
      </c>
      <c r="AC1818">
        <f>IF($B$15,_xlfn.IFNA(INDEX(תמותה!$A$1:$E$121,MATCH(U1818,תמותה!$A$1:A$121,0),IF($B$11="זכר",3,5)),1),0)</f>
        <v>0</v>
      </c>
      <c r="AD1818">
        <f t="shared" si="708"/>
        <v>0</v>
      </c>
      <c r="AE1818">
        <f t="shared" si="709"/>
        <v>0</v>
      </c>
      <c r="AF1818">
        <f t="shared" si="720"/>
        <v>0</v>
      </c>
      <c r="AG1818">
        <f t="shared" si="721"/>
        <v>0</v>
      </c>
      <c r="AH1818">
        <f t="shared" si="722"/>
        <v>0</v>
      </c>
      <c r="AI1818">
        <f t="shared" si="723"/>
        <v>0</v>
      </c>
      <c r="AJ1818">
        <f t="shared" si="724"/>
        <v>0</v>
      </c>
    </row>
    <row r="1819" spans="5:36" x14ac:dyDescent="0.2">
      <c r="E1819">
        <f t="shared" si="710"/>
        <v>0</v>
      </c>
      <c r="F1819">
        <f t="shared" si="700"/>
        <v>0</v>
      </c>
      <c r="G1819">
        <f t="shared" si="701"/>
        <v>0</v>
      </c>
      <c r="H1819">
        <f t="shared" si="702"/>
        <v>0</v>
      </c>
      <c r="I1819">
        <f t="shared" si="711"/>
        <v>0</v>
      </c>
      <c r="J1819">
        <f t="shared" si="712"/>
        <v>0</v>
      </c>
      <c r="K1819">
        <f t="shared" si="713"/>
        <v>0</v>
      </c>
      <c r="L1819">
        <f t="shared" si="714"/>
        <v>0</v>
      </c>
      <c r="M1819">
        <f t="shared" si="715"/>
        <v>0</v>
      </c>
      <c r="N1819">
        <f t="shared" si="716"/>
        <v>0</v>
      </c>
      <c r="O1819">
        <f>IF($B$14,_xlfn.IFNA(INDEX(תמותה!$A$1:$E$121,MATCH(F1819,תמותה!$A$1:A$121,0),IF($B$9="זכר",2,4)),1),0)</f>
        <v>0</v>
      </c>
      <c r="P1819">
        <f>IF($B$14,_xlfn.IFNA(INDEX('שיפור תמותה'!$A$1:$E$8743,MATCH(F1819&amp;G1819,'שיפור תמותה'!$C$1:$C$8743,0),IF($B$9="זכר",4,5)),1),0)</f>
        <v>0</v>
      </c>
      <c r="Q1819">
        <f>IF($B$14,_xlfn.IFNA(INDEX('שיפור תמותה'!$A$1:$E$8743,MATCH(F1819&amp;G1819-1,'שיפור תמותה'!$C$1:$C$8743,0),IF($B$9="זכר",4,5)),1),0)</f>
        <v>0</v>
      </c>
      <c r="R1819">
        <f t="shared" si="703"/>
        <v>0</v>
      </c>
      <c r="S1819">
        <f t="shared" si="704"/>
        <v>0</v>
      </c>
      <c r="T1819">
        <f t="shared" si="717"/>
        <v>0</v>
      </c>
      <c r="U1819">
        <f t="shared" si="705"/>
        <v>0</v>
      </c>
      <c r="V1819">
        <f t="shared" si="706"/>
        <v>0</v>
      </c>
      <c r="W1819">
        <f t="shared" si="718"/>
        <v>0</v>
      </c>
      <c r="X1819">
        <f>IF($B$15,_xlfn.IFNA(INDEX(תמותה!$A$1:$E$121,MATCH(U1819,תמותה!$A$1:A$121,0),IF($B$11="זכר",2,4)),1),0)</f>
        <v>0</v>
      </c>
      <c r="Y1819">
        <f>IF($B$15,_xlfn.IFNA(INDEX('שיפור תמותה'!$A$1:$E$8743,MATCH(U1819&amp;V1819,'שיפור תמותה'!$C$1:$C$8743,0),IF($B$11="זכר",4,5)),1),0)</f>
        <v>0</v>
      </c>
      <c r="Z1819">
        <f>IF($B$15,_xlfn.IFNA(INDEX('שיפור תמותה'!$A$1:$E$8743,MATCH(U1819&amp;V1819-1,'שיפור תמותה'!$C$1:$C$8743,0),IF($B$11="זכר",4,5)),1),0)</f>
        <v>0</v>
      </c>
      <c r="AA1819">
        <f t="shared" si="707"/>
        <v>0</v>
      </c>
      <c r="AB1819">
        <f t="shared" si="719"/>
        <v>0</v>
      </c>
      <c r="AC1819">
        <f>IF($B$15,_xlfn.IFNA(INDEX(תמותה!$A$1:$E$121,MATCH(U1819,תמותה!$A$1:A$121,0),IF($B$11="זכר",3,5)),1),0)</f>
        <v>0</v>
      </c>
      <c r="AD1819">
        <f t="shared" si="708"/>
        <v>0</v>
      </c>
      <c r="AE1819">
        <f t="shared" si="709"/>
        <v>0</v>
      </c>
      <c r="AF1819">
        <f t="shared" si="720"/>
        <v>0</v>
      </c>
      <c r="AG1819">
        <f t="shared" si="721"/>
        <v>0</v>
      </c>
      <c r="AH1819">
        <f t="shared" si="722"/>
        <v>0</v>
      </c>
      <c r="AI1819">
        <f t="shared" si="723"/>
        <v>0</v>
      </c>
      <c r="AJ1819">
        <f t="shared" si="724"/>
        <v>0</v>
      </c>
    </row>
    <row r="1820" spans="5:36" x14ac:dyDescent="0.2">
      <c r="E1820">
        <f t="shared" si="710"/>
        <v>0</v>
      </c>
      <c r="F1820">
        <f t="shared" si="700"/>
        <v>0</v>
      </c>
      <c r="G1820">
        <f t="shared" si="701"/>
        <v>0</v>
      </c>
      <c r="H1820">
        <f t="shared" si="702"/>
        <v>0</v>
      </c>
      <c r="I1820">
        <f t="shared" si="711"/>
        <v>0</v>
      </c>
      <c r="J1820">
        <f t="shared" si="712"/>
        <v>0</v>
      </c>
      <c r="K1820">
        <f t="shared" si="713"/>
        <v>0</v>
      </c>
      <c r="L1820">
        <f t="shared" si="714"/>
        <v>0</v>
      </c>
      <c r="M1820">
        <f t="shared" si="715"/>
        <v>0</v>
      </c>
      <c r="N1820">
        <f t="shared" si="716"/>
        <v>0</v>
      </c>
      <c r="O1820">
        <f>IF($B$14,_xlfn.IFNA(INDEX(תמותה!$A$1:$E$121,MATCH(F1820,תמותה!$A$1:A$121,0),IF($B$9="זכר",2,4)),1),0)</f>
        <v>0</v>
      </c>
      <c r="P1820">
        <f>IF($B$14,_xlfn.IFNA(INDEX('שיפור תמותה'!$A$1:$E$8743,MATCH(F1820&amp;G1820,'שיפור תמותה'!$C$1:$C$8743,0),IF($B$9="זכר",4,5)),1),0)</f>
        <v>0</v>
      </c>
      <c r="Q1820">
        <f>IF($B$14,_xlfn.IFNA(INDEX('שיפור תמותה'!$A$1:$E$8743,MATCH(F1820&amp;G1820-1,'שיפור תמותה'!$C$1:$C$8743,0),IF($B$9="זכר",4,5)),1),0)</f>
        <v>0</v>
      </c>
      <c r="R1820">
        <f t="shared" si="703"/>
        <v>0</v>
      </c>
      <c r="S1820">
        <f t="shared" si="704"/>
        <v>0</v>
      </c>
      <c r="T1820">
        <f t="shared" si="717"/>
        <v>0</v>
      </c>
      <c r="U1820">
        <f t="shared" si="705"/>
        <v>0</v>
      </c>
      <c r="V1820">
        <f t="shared" si="706"/>
        <v>0</v>
      </c>
      <c r="W1820">
        <f t="shared" si="718"/>
        <v>0</v>
      </c>
      <c r="X1820">
        <f>IF($B$15,_xlfn.IFNA(INDEX(תמותה!$A$1:$E$121,MATCH(U1820,תמותה!$A$1:A$121,0),IF($B$11="זכר",2,4)),1),0)</f>
        <v>0</v>
      </c>
      <c r="Y1820">
        <f>IF($B$15,_xlfn.IFNA(INDEX('שיפור תמותה'!$A$1:$E$8743,MATCH(U1820&amp;V1820,'שיפור תמותה'!$C$1:$C$8743,0),IF($B$11="זכר",4,5)),1),0)</f>
        <v>0</v>
      </c>
      <c r="Z1820">
        <f>IF($B$15,_xlfn.IFNA(INDEX('שיפור תמותה'!$A$1:$E$8743,MATCH(U1820&amp;V1820-1,'שיפור תמותה'!$C$1:$C$8743,0),IF($B$11="זכר",4,5)),1),0)</f>
        <v>0</v>
      </c>
      <c r="AA1820">
        <f t="shared" si="707"/>
        <v>0</v>
      </c>
      <c r="AB1820">
        <f t="shared" si="719"/>
        <v>0</v>
      </c>
      <c r="AC1820">
        <f>IF($B$15,_xlfn.IFNA(INDEX(תמותה!$A$1:$E$121,MATCH(U1820,תמותה!$A$1:A$121,0),IF($B$11="זכר",3,5)),1),0)</f>
        <v>0</v>
      </c>
      <c r="AD1820">
        <f t="shared" si="708"/>
        <v>0</v>
      </c>
      <c r="AE1820">
        <f t="shared" si="709"/>
        <v>0</v>
      </c>
      <c r="AF1820">
        <f t="shared" si="720"/>
        <v>0</v>
      </c>
      <c r="AG1820">
        <f t="shared" si="721"/>
        <v>0</v>
      </c>
      <c r="AH1820">
        <f t="shared" si="722"/>
        <v>0</v>
      </c>
      <c r="AI1820">
        <f t="shared" si="723"/>
        <v>0</v>
      </c>
      <c r="AJ1820">
        <f t="shared" si="724"/>
        <v>0</v>
      </c>
    </row>
    <row r="1821" spans="5:36" x14ac:dyDescent="0.2">
      <c r="E1821">
        <f t="shared" si="710"/>
        <v>0</v>
      </c>
      <c r="F1821">
        <f t="shared" si="700"/>
        <v>0</v>
      </c>
      <c r="G1821">
        <f t="shared" si="701"/>
        <v>0</v>
      </c>
      <c r="H1821">
        <f t="shared" si="702"/>
        <v>0</v>
      </c>
      <c r="I1821">
        <f t="shared" si="711"/>
        <v>0</v>
      </c>
      <c r="J1821">
        <f t="shared" si="712"/>
        <v>0</v>
      </c>
      <c r="K1821">
        <f t="shared" si="713"/>
        <v>0</v>
      </c>
      <c r="L1821">
        <f t="shared" si="714"/>
        <v>0</v>
      </c>
      <c r="M1821">
        <f t="shared" si="715"/>
        <v>0</v>
      </c>
      <c r="N1821">
        <f t="shared" si="716"/>
        <v>0</v>
      </c>
      <c r="O1821">
        <f>IF($B$14,_xlfn.IFNA(INDEX(תמותה!$A$1:$E$121,MATCH(F1821,תמותה!$A$1:A$121,0),IF($B$9="זכר",2,4)),1),0)</f>
        <v>0</v>
      </c>
      <c r="P1821">
        <f>IF($B$14,_xlfn.IFNA(INDEX('שיפור תמותה'!$A$1:$E$8743,MATCH(F1821&amp;G1821,'שיפור תמותה'!$C$1:$C$8743,0),IF($B$9="זכר",4,5)),1),0)</f>
        <v>0</v>
      </c>
      <c r="Q1821">
        <f>IF($B$14,_xlfn.IFNA(INDEX('שיפור תמותה'!$A$1:$E$8743,MATCH(F1821&amp;G1821-1,'שיפור תמותה'!$C$1:$C$8743,0),IF($B$9="זכר",4,5)),1),0)</f>
        <v>0</v>
      </c>
      <c r="R1821">
        <f t="shared" si="703"/>
        <v>0</v>
      </c>
      <c r="S1821">
        <f t="shared" si="704"/>
        <v>0</v>
      </c>
      <c r="T1821">
        <f t="shared" si="717"/>
        <v>0</v>
      </c>
      <c r="U1821">
        <f t="shared" si="705"/>
        <v>0</v>
      </c>
      <c r="V1821">
        <f t="shared" si="706"/>
        <v>0</v>
      </c>
      <c r="W1821">
        <f t="shared" si="718"/>
        <v>0</v>
      </c>
      <c r="X1821">
        <f>IF($B$15,_xlfn.IFNA(INDEX(תמותה!$A$1:$E$121,MATCH(U1821,תמותה!$A$1:A$121,0),IF($B$11="זכר",2,4)),1),0)</f>
        <v>0</v>
      </c>
      <c r="Y1821">
        <f>IF($B$15,_xlfn.IFNA(INDEX('שיפור תמותה'!$A$1:$E$8743,MATCH(U1821&amp;V1821,'שיפור תמותה'!$C$1:$C$8743,0),IF($B$11="זכר",4,5)),1),0)</f>
        <v>0</v>
      </c>
      <c r="Z1821">
        <f>IF($B$15,_xlfn.IFNA(INDEX('שיפור תמותה'!$A$1:$E$8743,MATCH(U1821&amp;V1821-1,'שיפור תמותה'!$C$1:$C$8743,0),IF($B$11="זכר",4,5)),1),0)</f>
        <v>0</v>
      </c>
      <c r="AA1821">
        <f t="shared" si="707"/>
        <v>0</v>
      </c>
      <c r="AB1821">
        <f t="shared" si="719"/>
        <v>0</v>
      </c>
      <c r="AC1821">
        <f>IF($B$15,_xlfn.IFNA(INDEX(תמותה!$A$1:$E$121,MATCH(U1821,תמותה!$A$1:A$121,0),IF($B$11="זכר",3,5)),1),0)</f>
        <v>0</v>
      </c>
      <c r="AD1821">
        <f t="shared" si="708"/>
        <v>0</v>
      </c>
      <c r="AE1821">
        <f t="shared" si="709"/>
        <v>0</v>
      </c>
      <c r="AF1821">
        <f t="shared" si="720"/>
        <v>0</v>
      </c>
      <c r="AG1821">
        <f t="shared" si="721"/>
        <v>0</v>
      </c>
      <c r="AH1821">
        <f t="shared" si="722"/>
        <v>0</v>
      </c>
      <c r="AI1821">
        <f t="shared" si="723"/>
        <v>0</v>
      </c>
      <c r="AJ1821">
        <f t="shared" si="724"/>
        <v>0</v>
      </c>
    </row>
    <row r="1822" spans="5:36" x14ac:dyDescent="0.2">
      <c r="E1822">
        <f t="shared" si="710"/>
        <v>0</v>
      </c>
      <c r="F1822">
        <f t="shared" si="700"/>
        <v>0</v>
      </c>
      <c r="G1822">
        <f t="shared" si="701"/>
        <v>0</v>
      </c>
      <c r="H1822">
        <f t="shared" si="702"/>
        <v>0</v>
      </c>
      <c r="I1822">
        <f t="shared" si="711"/>
        <v>0</v>
      </c>
      <c r="J1822">
        <f t="shared" si="712"/>
        <v>0</v>
      </c>
      <c r="K1822">
        <f t="shared" si="713"/>
        <v>0</v>
      </c>
      <c r="L1822">
        <f t="shared" si="714"/>
        <v>0</v>
      </c>
      <c r="M1822">
        <f t="shared" si="715"/>
        <v>0</v>
      </c>
      <c r="N1822">
        <f t="shared" si="716"/>
        <v>0</v>
      </c>
      <c r="O1822">
        <f>IF($B$14,_xlfn.IFNA(INDEX(תמותה!$A$1:$E$121,MATCH(F1822,תמותה!$A$1:A$121,0),IF($B$9="זכר",2,4)),1),0)</f>
        <v>0</v>
      </c>
      <c r="P1822">
        <f>IF($B$14,_xlfn.IFNA(INDEX('שיפור תמותה'!$A$1:$E$8743,MATCH(F1822&amp;G1822,'שיפור תמותה'!$C$1:$C$8743,0),IF($B$9="זכר",4,5)),1),0)</f>
        <v>0</v>
      </c>
      <c r="Q1822">
        <f>IF($B$14,_xlfn.IFNA(INDEX('שיפור תמותה'!$A$1:$E$8743,MATCH(F1822&amp;G1822-1,'שיפור תמותה'!$C$1:$C$8743,0),IF($B$9="זכר",4,5)),1),0)</f>
        <v>0</v>
      </c>
      <c r="R1822">
        <f t="shared" si="703"/>
        <v>0</v>
      </c>
      <c r="S1822">
        <f t="shared" si="704"/>
        <v>0</v>
      </c>
      <c r="T1822">
        <f t="shared" si="717"/>
        <v>0</v>
      </c>
      <c r="U1822">
        <f t="shared" si="705"/>
        <v>0</v>
      </c>
      <c r="V1822">
        <f t="shared" si="706"/>
        <v>0</v>
      </c>
      <c r="W1822">
        <f t="shared" si="718"/>
        <v>0</v>
      </c>
      <c r="X1822">
        <f>IF($B$15,_xlfn.IFNA(INDEX(תמותה!$A$1:$E$121,MATCH(U1822,תמותה!$A$1:A$121,0),IF($B$11="זכר",2,4)),1),0)</f>
        <v>0</v>
      </c>
      <c r="Y1822">
        <f>IF($B$15,_xlfn.IFNA(INDEX('שיפור תמותה'!$A$1:$E$8743,MATCH(U1822&amp;V1822,'שיפור תמותה'!$C$1:$C$8743,0),IF($B$11="זכר",4,5)),1),0)</f>
        <v>0</v>
      </c>
      <c r="Z1822">
        <f>IF($B$15,_xlfn.IFNA(INDEX('שיפור תמותה'!$A$1:$E$8743,MATCH(U1822&amp;V1822-1,'שיפור תמותה'!$C$1:$C$8743,0),IF($B$11="זכר",4,5)),1),0)</f>
        <v>0</v>
      </c>
      <c r="AA1822">
        <f t="shared" si="707"/>
        <v>0</v>
      </c>
      <c r="AB1822">
        <f t="shared" si="719"/>
        <v>0</v>
      </c>
      <c r="AC1822">
        <f>IF($B$15,_xlfn.IFNA(INDEX(תמותה!$A$1:$E$121,MATCH(U1822,תמותה!$A$1:A$121,0),IF($B$11="זכר",3,5)),1),0)</f>
        <v>0</v>
      </c>
      <c r="AD1822">
        <f t="shared" si="708"/>
        <v>0</v>
      </c>
      <c r="AE1822">
        <f t="shared" si="709"/>
        <v>0</v>
      </c>
      <c r="AF1822">
        <f t="shared" si="720"/>
        <v>0</v>
      </c>
      <c r="AG1822">
        <f t="shared" si="721"/>
        <v>0</v>
      </c>
      <c r="AH1822">
        <f t="shared" si="722"/>
        <v>0</v>
      </c>
      <c r="AI1822">
        <f t="shared" si="723"/>
        <v>0</v>
      </c>
      <c r="AJ1822">
        <f t="shared" si="724"/>
        <v>0</v>
      </c>
    </row>
    <row r="1823" spans="5:36" x14ac:dyDescent="0.2">
      <c r="E1823">
        <f t="shared" si="710"/>
        <v>0</v>
      </c>
      <c r="F1823">
        <f t="shared" si="700"/>
        <v>0</v>
      </c>
      <c r="G1823">
        <f t="shared" si="701"/>
        <v>0</v>
      </c>
      <c r="H1823">
        <f t="shared" si="702"/>
        <v>0</v>
      </c>
      <c r="I1823">
        <f t="shared" si="711"/>
        <v>0</v>
      </c>
      <c r="J1823">
        <f t="shared" si="712"/>
        <v>0</v>
      </c>
      <c r="K1823">
        <f t="shared" si="713"/>
        <v>0</v>
      </c>
      <c r="L1823">
        <f t="shared" si="714"/>
        <v>0</v>
      </c>
      <c r="M1823">
        <f t="shared" si="715"/>
        <v>0</v>
      </c>
      <c r="N1823">
        <f t="shared" si="716"/>
        <v>0</v>
      </c>
      <c r="O1823">
        <f>IF($B$14,_xlfn.IFNA(INDEX(תמותה!$A$1:$E$121,MATCH(F1823,תמותה!$A$1:A$121,0),IF($B$9="זכר",2,4)),1),0)</f>
        <v>0</v>
      </c>
      <c r="P1823">
        <f>IF($B$14,_xlfn.IFNA(INDEX('שיפור תמותה'!$A$1:$E$8743,MATCH(F1823&amp;G1823,'שיפור תמותה'!$C$1:$C$8743,0),IF($B$9="זכר",4,5)),1),0)</f>
        <v>0</v>
      </c>
      <c r="Q1823">
        <f>IF($B$14,_xlfn.IFNA(INDEX('שיפור תמותה'!$A$1:$E$8743,MATCH(F1823&amp;G1823-1,'שיפור תמותה'!$C$1:$C$8743,0),IF($B$9="זכר",4,5)),1),0)</f>
        <v>0</v>
      </c>
      <c r="R1823">
        <f t="shared" si="703"/>
        <v>0</v>
      </c>
      <c r="S1823">
        <f t="shared" si="704"/>
        <v>0</v>
      </c>
      <c r="T1823">
        <f t="shared" si="717"/>
        <v>0</v>
      </c>
      <c r="U1823">
        <f t="shared" si="705"/>
        <v>0</v>
      </c>
      <c r="V1823">
        <f t="shared" si="706"/>
        <v>0</v>
      </c>
      <c r="W1823">
        <f t="shared" si="718"/>
        <v>0</v>
      </c>
      <c r="X1823">
        <f>IF($B$15,_xlfn.IFNA(INDEX(תמותה!$A$1:$E$121,MATCH(U1823,תמותה!$A$1:A$121,0),IF($B$11="זכר",2,4)),1),0)</f>
        <v>0</v>
      </c>
      <c r="Y1823">
        <f>IF($B$15,_xlfn.IFNA(INDEX('שיפור תמותה'!$A$1:$E$8743,MATCH(U1823&amp;V1823,'שיפור תמותה'!$C$1:$C$8743,0),IF($B$11="זכר",4,5)),1),0)</f>
        <v>0</v>
      </c>
      <c r="Z1823">
        <f>IF($B$15,_xlfn.IFNA(INDEX('שיפור תמותה'!$A$1:$E$8743,MATCH(U1823&amp;V1823-1,'שיפור תמותה'!$C$1:$C$8743,0),IF($B$11="זכר",4,5)),1),0)</f>
        <v>0</v>
      </c>
      <c r="AA1823">
        <f t="shared" si="707"/>
        <v>0</v>
      </c>
      <c r="AB1823">
        <f t="shared" si="719"/>
        <v>0</v>
      </c>
      <c r="AC1823">
        <f>IF($B$15,_xlfn.IFNA(INDEX(תמותה!$A$1:$E$121,MATCH(U1823,תמותה!$A$1:A$121,0),IF($B$11="זכר",3,5)),1),0)</f>
        <v>0</v>
      </c>
      <c r="AD1823">
        <f t="shared" si="708"/>
        <v>0</v>
      </c>
      <c r="AE1823">
        <f t="shared" si="709"/>
        <v>0</v>
      </c>
      <c r="AF1823">
        <f t="shared" si="720"/>
        <v>0</v>
      </c>
      <c r="AG1823">
        <f t="shared" si="721"/>
        <v>0</v>
      </c>
      <c r="AH1823">
        <f t="shared" si="722"/>
        <v>0</v>
      </c>
      <c r="AI1823">
        <f t="shared" si="723"/>
        <v>0</v>
      </c>
      <c r="AJ1823">
        <f t="shared" si="724"/>
        <v>0</v>
      </c>
    </row>
    <row r="1824" spans="5:36" x14ac:dyDescent="0.2">
      <c r="E1824">
        <f t="shared" si="710"/>
        <v>0</v>
      </c>
      <c r="F1824">
        <f t="shared" si="700"/>
        <v>0</v>
      </c>
      <c r="G1824">
        <f t="shared" si="701"/>
        <v>0</v>
      </c>
      <c r="H1824">
        <f t="shared" si="702"/>
        <v>0</v>
      </c>
      <c r="I1824">
        <f t="shared" si="711"/>
        <v>0</v>
      </c>
      <c r="J1824">
        <f t="shared" si="712"/>
        <v>0</v>
      </c>
      <c r="K1824">
        <f t="shared" si="713"/>
        <v>0</v>
      </c>
      <c r="L1824">
        <f t="shared" si="714"/>
        <v>0</v>
      </c>
      <c r="M1824">
        <f t="shared" si="715"/>
        <v>0</v>
      </c>
      <c r="N1824">
        <f t="shared" si="716"/>
        <v>0</v>
      </c>
      <c r="O1824">
        <f>IF($B$14,_xlfn.IFNA(INDEX(תמותה!$A$1:$E$121,MATCH(F1824,תמותה!$A$1:A$121,0),IF($B$9="זכר",2,4)),1),0)</f>
        <v>0</v>
      </c>
      <c r="P1824">
        <f>IF($B$14,_xlfn.IFNA(INDEX('שיפור תמותה'!$A$1:$E$8743,MATCH(F1824&amp;G1824,'שיפור תמותה'!$C$1:$C$8743,0),IF($B$9="זכר",4,5)),1),0)</f>
        <v>0</v>
      </c>
      <c r="Q1824">
        <f>IF($B$14,_xlfn.IFNA(INDEX('שיפור תמותה'!$A$1:$E$8743,MATCH(F1824&amp;G1824-1,'שיפור תמותה'!$C$1:$C$8743,0),IF($B$9="זכר",4,5)),1),0)</f>
        <v>0</v>
      </c>
      <c r="R1824">
        <f t="shared" si="703"/>
        <v>0</v>
      </c>
      <c r="S1824">
        <f t="shared" si="704"/>
        <v>0</v>
      </c>
      <c r="T1824">
        <f t="shared" si="717"/>
        <v>0</v>
      </c>
      <c r="U1824">
        <f t="shared" si="705"/>
        <v>0</v>
      </c>
      <c r="V1824">
        <f t="shared" si="706"/>
        <v>0</v>
      </c>
      <c r="W1824">
        <f t="shared" si="718"/>
        <v>0</v>
      </c>
      <c r="X1824">
        <f>IF($B$15,_xlfn.IFNA(INDEX(תמותה!$A$1:$E$121,MATCH(U1824,תמותה!$A$1:A$121,0),IF($B$11="זכר",2,4)),1),0)</f>
        <v>0</v>
      </c>
      <c r="Y1824">
        <f>IF($B$15,_xlfn.IFNA(INDEX('שיפור תמותה'!$A$1:$E$8743,MATCH(U1824&amp;V1824,'שיפור תמותה'!$C$1:$C$8743,0),IF($B$11="זכר",4,5)),1),0)</f>
        <v>0</v>
      </c>
      <c r="Z1824">
        <f>IF($B$15,_xlfn.IFNA(INDEX('שיפור תמותה'!$A$1:$E$8743,MATCH(U1824&amp;V1824-1,'שיפור תמותה'!$C$1:$C$8743,0),IF($B$11="זכר",4,5)),1),0)</f>
        <v>0</v>
      </c>
      <c r="AA1824">
        <f t="shared" si="707"/>
        <v>0</v>
      </c>
      <c r="AB1824">
        <f t="shared" si="719"/>
        <v>0</v>
      </c>
      <c r="AC1824">
        <f>IF($B$15,_xlfn.IFNA(INDEX(תמותה!$A$1:$E$121,MATCH(U1824,תמותה!$A$1:A$121,0),IF($B$11="זכר",3,5)),1),0)</f>
        <v>0</v>
      </c>
      <c r="AD1824">
        <f t="shared" si="708"/>
        <v>0</v>
      </c>
      <c r="AE1824">
        <f t="shared" si="709"/>
        <v>0</v>
      </c>
      <c r="AF1824">
        <f t="shared" si="720"/>
        <v>0</v>
      </c>
      <c r="AG1824">
        <f t="shared" si="721"/>
        <v>0</v>
      </c>
      <c r="AH1824">
        <f t="shared" si="722"/>
        <v>0</v>
      </c>
      <c r="AI1824">
        <f t="shared" si="723"/>
        <v>0</v>
      </c>
      <c r="AJ1824">
        <f t="shared" si="724"/>
        <v>0</v>
      </c>
    </row>
    <row r="1825" spans="5:36" x14ac:dyDescent="0.2">
      <c r="E1825">
        <f t="shared" si="710"/>
        <v>0</v>
      </c>
      <c r="F1825">
        <f t="shared" si="700"/>
        <v>0</v>
      </c>
      <c r="G1825">
        <f t="shared" si="701"/>
        <v>0</v>
      </c>
      <c r="H1825">
        <f t="shared" si="702"/>
        <v>0</v>
      </c>
      <c r="I1825">
        <f t="shared" si="711"/>
        <v>0</v>
      </c>
      <c r="J1825">
        <f t="shared" si="712"/>
        <v>0</v>
      </c>
      <c r="K1825">
        <f t="shared" si="713"/>
        <v>0</v>
      </c>
      <c r="L1825">
        <f t="shared" si="714"/>
        <v>0</v>
      </c>
      <c r="M1825">
        <f t="shared" si="715"/>
        <v>0</v>
      </c>
      <c r="N1825">
        <f t="shared" si="716"/>
        <v>0</v>
      </c>
      <c r="O1825">
        <f>IF($B$14,_xlfn.IFNA(INDEX(תמותה!$A$1:$E$121,MATCH(F1825,תמותה!$A$1:A$121,0),IF($B$9="זכר",2,4)),1),0)</f>
        <v>0</v>
      </c>
      <c r="P1825">
        <f>IF($B$14,_xlfn.IFNA(INDEX('שיפור תמותה'!$A$1:$E$8743,MATCH(F1825&amp;G1825,'שיפור תמותה'!$C$1:$C$8743,0),IF($B$9="זכר",4,5)),1),0)</f>
        <v>0</v>
      </c>
      <c r="Q1825">
        <f>IF($B$14,_xlfn.IFNA(INDEX('שיפור תמותה'!$A$1:$E$8743,MATCH(F1825&amp;G1825-1,'שיפור תמותה'!$C$1:$C$8743,0),IF($B$9="זכר",4,5)),1),0)</f>
        <v>0</v>
      </c>
      <c r="R1825">
        <f t="shared" si="703"/>
        <v>0</v>
      </c>
      <c r="S1825">
        <f t="shared" si="704"/>
        <v>0</v>
      </c>
      <c r="T1825">
        <f t="shared" si="717"/>
        <v>0</v>
      </c>
      <c r="U1825">
        <f t="shared" si="705"/>
        <v>0</v>
      </c>
      <c r="V1825">
        <f t="shared" si="706"/>
        <v>0</v>
      </c>
      <c r="W1825">
        <f t="shared" si="718"/>
        <v>0</v>
      </c>
      <c r="X1825">
        <f>IF($B$15,_xlfn.IFNA(INDEX(תמותה!$A$1:$E$121,MATCH(U1825,תמותה!$A$1:A$121,0),IF($B$11="זכר",2,4)),1),0)</f>
        <v>0</v>
      </c>
      <c r="Y1825">
        <f>IF($B$15,_xlfn.IFNA(INDEX('שיפור תמותה'!$A$1:$E$8743,MATCH(U1825&amp;V1825,'שיפור תמותה'!$C$1:$C$8743,0),IF($B$11="זכר",4,5)),1),0)</f>
        <v>0</v>
      </c>
      <c r="Z1825">
        <f>IF($B$15,_xlfn.IFNA(INDEX('שיפור תמותה'!$A$1:$E$8743,MATCH(U1825&amp;V1825-1,'שיפור תמותה'!$C$1:$C$8743,0),IF($B$11="זכר",4,5)),1),0)</f>
        <v>0</v>
      </c>
      <c r="AA1825">
        <f t="shared" si="707"/>
        <v>0</v>
      </c>
      <c r="AB1825">
        <f t="shared" si="719"/>
        <v>0</v>
      </c>
      <c r="AC1825">
        <f>IF($B$15,_xlfn.IFNA(INDEX(תמותה!$A$1:$E$121,MATCH(U1825,תמותה!$A$1:A$121,0),IF($B$11="זכר",3,5)),1),0)</f>
        <v>0</v>
      </c>
      <c r="AD1825">
        <f t="shared" si="708"/>
        <v>0</v>
      </c>
      <c r="AE1825">
        <f t="shared" si="709"/>
        <v>0</v>
      </c>
      <c r="AF1825">
        <f t="shared" si="720"/>
        <v>0</v>
      </c>
      <c r="AG1825">
        <f t="shared" si="721"/>
        <v>0</v>
      </c>
      <c r="AH1825">
        <f t="shared" si="722"/>
        <v>0</v>
      </c>
      <c r="AI1825">
        <f t="shared" si="723"/>
        <v>0</v>
      </c>
      <c r="AJ1825">
        <f t="shared" si="724"/>
        <v>0</v>
      </c>
    </row>
    <row r="1826" spans="5:36" x14ac:dyDescent="0.2">
      <c r="E1826">
        <f t="shared" si="710"/>
        <v>0</v>
      </c>
      <c r="F1826">
        <f t="shared" si="700"/>
        <v>0</v>
      </c>
      <c r="G1826">
        <f t="shared" si="701"/>
        <v>0</v>
      </c>
      <c r="H1826">
        <f t="shared" si="702"/>
        <v>0</v>
      </c>
      <c r="I1826">
        <f t="shared" si="711"/>
        <v>0</v>
      </c>
      <c r="J1826">
        <f t="shared" si="712"/>
        <v>0</v>
      </c>
      <c r="K1826">
        <f t="shared" si="713"/>
        <v>0</v>
      </c>
      <c r="L1826">
        <f t="shared" si="714"/>
        <v>0</v>
      </c>
      <c r="M1826">
        <f t="shared" si="715"/>
        <v>0</v>
      </c>
      <c r="N1826">
        <f t="shared" si="716"/>
        <v>0</v>
      </c>
      <c r="O1826">
        <f>IF($B$14,_xlfn.IFNA(INDEX(תמותה!$A$1:$E$121,MATCH(F1826,תמותה!$A$1:A$121,0),IF($B$9="זכר",2,4)),1),0)</f>
        <v>0</v>
      </c>
      <c r="P1826">
        <f>IF($B$14,_xlfn.IFNA(INDEX('שיפור תמותה'!$A$1:$E$8743,MATCH(F1826&amp;G1826,'שיפור תמותה'!$C$1:$C$8743,0),IF($B$9="זכר",4,5)),1),0)</f>
        <v>0</v>
      </c>
      <c r="Q1826">
        <f>IF($B$14,_xlfn.IFNA(INDEX('שיפור תמותה'!$A$1:$E$8743,MATCH(F1826&amp;G1826-1,'שיפור תמותה'!$C$1:$C$8743,0),IF($B$9="זכר",4,5)),1),0)</f>
        <v>0</v>
      </c>
      <c r="R1826">
        <f t="shared" si="703"/>
        <v>0</v>
      </c>
      <c r="S1826">
        <f t="shared" si="704"/>
        <v>0</v>
      </c>
      <c r="T1826">
        <f t="shared" si="717"/>
        <v>0</v>
      </c>
      <c r="U1826">
        <f t="shared" si="705"/>
        <v>0</v>
      </c>
      <c r="V1826">
        <f t="shared" si="706"/>
        <v>0</v>
      </c>
      <c r="W1826">
        <f t="shared" si="718"/>
        <v>0</v>
      </c>
      <c r="X1826">
        <f>IF($B$15,_xlfn.IFNA(INDEX(תמותה!$A$1:$E$121,MATCH(U1826,תמותה!$A$1:A$121,0),IF($B$11="זכר",2,4)),1),0)</f>
        <v>0</v>
      </c>
      <c r="Y1826">
        <f>IF($B$15,_xlfn.IFNA(INDEX('שיפור תמותה'!$A$1:$E$8743,MATCH(U1826&amp;V1826,'שיפור תמותה'!$C$1:$C$8743,0),IF($B$11="זכר",4,5)),1),0)</f>
        <v>0</v>
      </c>
      <c r="Z1826">
        <f>IF($B$15,_xlfn.IFNA(INDEX('שיפור תמותה'!$A$1:$E$8743,MATCH(U1826&amp;V1826-1,'שיפור תמותה'!$C$1:$C$8743,0),IF($B$11="זכר",4,5)),1),0)</f>
        <v>0</v>
      </c>
      <c r="AA1826">
        <f t="shared" si="707"/>
        <v>0</v>
      </c>
      <c r="AB1826">
        <f t="shared" si="719"/>
        <v>0</v>
      </c>
      <c r="AC1826">
        <f>IF($B$15,_xlfn.IFNA(INDEX(תמותה!$A$1:$E$121,MATCH(U1826,תמותה!$A$1:A$121,0),IF($B$11="זכר",3,5)),1),0)</f>
        <v>0</v>
      </c>
      <c r="AD1826">
        <f t="shared" si="708"/>
        <v>0</v>
      </c>
      <c r="AE1826">
        <f t="shared" si="709"/>
        <v>0</v>
      </c>
      <c r="AF1826">
        <f t="shared" si="720"/>
        <v>0</v>
      </c>
      <c r="AG1826">
        <f t="shared" si="721"/>
        <v>0</v>
      </c>
      <c r="AH1826">
        <f t="shared" si="722"/>
        <v>0</v>
      </c>
      <c r="AI1826">
        <f t="shared" si="723"/>
        <v>0</v>
      </c>
      <c r="AJ1826">
        <f t="shared" si="724"/>
        <v>0</v>
      </c>
    </row>
    <row r="1827" spans="5:36" x14ac:dyDescent="0.2">
      <c r="E1827">
        <f t="shared" si="710"/>
        <v>0</v>
      </c>
      <c r="F1827">
        <f t="shared" si="700"/>
        <v>0</v>
      </c>
      <c r="G1827">
        <f t="shared" si="701"/>
        <v>0</v>
      </c>
      <c r="H1827">
        <f t="shared" si="702"/>
        <v>0</v>
      </c>
      <c r="I1827">
        <f t="shared" si="711"/>
        <v>0</v>
      </c>
      <c r="J1827">
        <f t="shared" si="712"/>
        <v>0</v>
      </c>
      <c r="K1827">
        <f t="shared" si="713"/>
        <v>0</v>
      </c>
      <c r="L1827">
        <f t="shared" si="714"/>
        <v>0</v>
      </c>
      <c r="M1827">
        <f t="shared" si="715"/>
        <v>0</v>
      </c>
      <c r="N1827">
        <f t="shared" si="716"/>
        <v>0</v>
      </c>
      <c r="O1827">
        <f>IF($B$14,_xlfn.IFNA(INDEX(תמותה!$A$1:$E$121,MATCH(F1827,תמותה!$A$1:A$121,0),IF($B$9="זכר",2,4)),1),0)</f>
        <v>0</v>
      </c>
      <c r="P1827">
        <f>IF($B$14,_xlfn.IFNA(INDEX('שיפור תמותה'!$A$1:$E$8743,MATCH(F1827&amp;G1827,'שיפור תמותה'!$C$1:$C$8743,0),IF($B$9="זכר",4,5)),1),0)</f>
        <v>0</v>
      </c>
      <c r="Q1827">
        <f>IF($B$14,_xlfn.IFNA(INDEX('שיפור תמותה'!$A$1:$E$8743,MATCH(F1827&amp;G1827-1,'שיפור תמותה'!$C$1:$C$8743,0),IF($B$9="זכר",4,5)),1),0)</f>
        <v>0</v>
      </c>
      <c r="R1827">
        <f t="shared" si="703"/>
        <v>0</v>
      </c>
      <c r="S1827">
        <f t="shared" si="704"/>
        <v>0</v>
      </c>
      <c r="T1827">
        <f t="shared" si="717"/>
        <v>0</v>
      </c>
      <c r="U1827">
        <f t="shared" si="705"/>
        <v>0</v>
      </c>
      <c r="V1827">
        <f t="shared" si="706"/>
        <v>0</v>
      </c>
      <c r="W1827">
        <f t="shared" si="718"/>
        <v>0</v>
      </c>
      <c r="X1827">
        <f>IF($B$15,_xlfn.IFNA(INDEX(תמותה!$A$1:$E$121,MATCH(U1827,תמותה!$A$1:A$121,0),IF($B$11="זכר",2,4)),1),0)</f>
        <v>0</v>
      </c>
      <c r="Y1827">
        <f>IF($B$15,_xlfn.IFNA(INDEX('שיפור תמותה'!$A$1:$E$8743,MATCH(U1827&amp;V1827,'שיפור תמותה'!$C$1:$C$8743,0),IF($B$11="זכר",4,5)),1),0)</f>
        <v>0</v>
      </c>
      <c r="Z1827">
        <f>IF($B$15,_xlfn.IFNA(INDEX('שיפור תמותה'!$A$1:$E$8743,MATCH(U1827&amp;V1827-1,'שיפור תמותה'!$C$1:$C$8743,0),IF($B$11="זכר",4,5)),1),0)</f>
        <v>0</v>
      </c>
      <c r="AA1827">
        <f t="shared" si="707"/>
        <v>0</v>
      </c>
      <c r="AB1827">
        <f t="shared" si="719"/>
        <v>0</v>
      </c>
      <c r="AC1827">
        <f>IF($B$15,_xlfn.IFNA(INDEX(תמותה!$A$1:$E$121,MATCH(U1827,תמותה!$A$1:A$121,0),IF($B$11="זכר",3,5)),1),0)</f>
        <v>0</v>
      </c>
      <c r="AD1827">
        <f t="shared" si="708"/>
        <v>0</v>
      </c>
      <c r="AE1827">
        <f t="shared" si="709"/>
        <v>0</v>
      </c>
      <c r="AF1827">
        <f t="shared" si="720"/>
        <v>0</v>
      </c>
      <c r="AG1827">
        <f t="shared" si="721"/>
        <v>0</v>
      </c>
      <c r="AH1827">
        <f t="shared" si="722"/>
        <v>0</v>
      </c>
      <c r="AI1827">
        <f t="shared" si="723"/>
        <v>0</v>
      </c>
      <c r="AJ1827">
        <f t="shared" si="724"/>
        <v>0</v>
      </c>
    </row>
    <row r="1828" spans="5:36" x14ac:dyDescent="0.2">
      <c r="E1828">
        <f t="shared" si="710"/>
        <v>0</v>
      </c>
      <c r="F1828">
        <f t="shared" si="700"/>
        <v>0</v>
      </c>
      <c r="G1828">
        <f t="shared" si="701"/>
        <v>0</v>
      </c>
      <c r="H1828">
        <f t="shared" si="702"/>
        <v>0</v>
      </c>
      <c r="I1828">
        <f t="shared" si="711"/>
        <v>0</v>
      </c>
      <c r="J1828">
        <f t="shared" si="712"/>
        <v>0</v>
      </c>
      <c r="K1828">
        <f t="shared" si="713"/>
        <v>0</v>
      </c>
      <c r="L1828">
        <f t="shared" si="714"/>
        <v>0</v>
      </c>
      <c r="M1828">
        <f t="shared" si="715"/>
        <v>0</v>
      </c>
      <c r="N1828">
        <f t="shared" si="716"/>
        <v>0</v>
      </c>
      <c r="O1828">
        <f>IF($B$14,_xlfn.IFNA(INDEX(תמותה!$A$1:$E$121,MATCH(F1828,תמותה!$A$1:A$121,0),IF($B$9="זכר",2,4)),1),0)</f>
        <v>0</v>
      </c>
      <c r="P1828">
        <f>IF($B$14,_xlfn.IFNA(INDEX('שיפור תמותה'!$A$1:$E$8743,MATCH(F1828&amp;G1828,'שיפור תמותה'!$C$1:$C$8743,0),IF($B$9="זכר",4,5)),1),0)</f>
        <v>0</v>
      </c>
      <c r="Q1828">
        <f>IF($B$14,_xlfn.IFNA(INDEX('שיפור תמותה'!$A$1:$E$8743,MATCH(F1828&amp;G1828-1,'שיפור תמותה'!$C$1:$C$8743,0),IF($B$9="זכר",4,5)),1),0)</f>
        <v>0</v>
      </c>
      <c r="R1828">
        <f t="shared" si="703"/>
        <v>0</v>
      </c>
      <c r="S1828">
        <f t="shared" si="704"/>
        <v>0</v>
      </c>
      <c r="T1828">
        <f t="shared" si="717"/>
        <v>0</v>
      </c>
      <c r="U1828">
        <f t="shared" si="705"/>
        <v>0</v>
      </c>
      <c r="V1828">
        <f t="shared" si="706"/>
        <v>0</v>
      </c>
      <c r="W1828">
        <f t="shared" si="718"/>
        <v>0</v>
      </c>
      <c r="X1828">
        <f>IF($B$15,_xlfn.IFNA(INDEX(תמותה!$A$1:$E$121,MATCH(U1828,תמותה!$A$1:A$121,0),IF($B$11="זכר",2,4)),1),0)</f>
        <v>0</v>
      </c>
      <c r="Y1828">
        <f>IF($B$15,_xlfn.IFNA(INDEX('שיפור תמותה'!$A$1:$E$8743,MATCH(U1828&amp;V1828,'שיפור תמותה'!$C$1:$C$8743,0),IF($B$11="זכר",4,5)),1),0)</f>
        <v>0</v>
      </c>
      <c r="Z1828">
        <f>IF($B$15,_xlfn.IFNA(INDEX('שיפור תמותה'!$A$1:$E$8743,MATCH(U1828&amp;V1828-1,'שיפור תמותה'!$C$1:$C$8743,0),IF($B$11="זכר",4,5)),1),0)</f>
        <v>0</v>
      </c>
      <c r="AA1828">
        <f t="shared" si="707"/>
        <v>0</v>
      </c>
      <c r="AB1828">
        <f t="shared" si="719"/>
        <v>0</v>
      </c>
      <c r="AC1828">
        <f>IF($B$15,_xlfn.IFNA(INDEX(תמותה!$A$1:$E$121,MATCH(U1828,תמותה!$A$1:A$121,0),IF($B$11="זכר",3,5)),1),0)</f>
        <v>0</v>
      </c>
      <c r="AD1828">
        <f t="shared" si="708"/>
        <v>0</v>
      </c>
      <c r="AE1828">
        <f t="shared" si="709"/>
        <v>0</v>
      </c>
      <c r="AF1828">
        <f t="shared" si="720"/>
        <v>0</v>
      </c>
      <c r="AG1828">
        <f t="shared" si="721"/>
        <v>0</v>
      </c>
      <c r="AH1828">
        <f t="shared" si="722"/>
        <v>0</v>
      </c>
      <c r="AI1828">
        <f t="shared" si="723"/>
        <v>0</v>
      </c>
      <c r="AJ1828">
        <f t="shared" si="724"/>
        <v>0</v>
      </c>
    </row>
    <row r="1829" spans="5:36" x14ac:dyDescent="0.2">
      <c r="E1829">
        <f t="shared" si="710"/>
        <v>0</v>
      </c>
      <c r="F1829">
        <f t="shared" si="700"/>
        <v>0</v>
      </c>
      <c r="G1829">
        <f t="shared" si="701"/>
        <v>0</v>
      </c>
      <c r="H1829">
        <f t="shared" si="702"/>
        <v>0</v>
      </c>
      <c r="I1829">
        <f t="shared" si="711"/>
        <v>0</v>
      </c>
      <c r="J1829">
        <f t="shared" si="712"/>
        <v>0</v>
      </c>
      <c r="K1829">
        <f t="shared" si="713"/>
        <v>0</v>
      </c>
      <c r="L1829">
        <f t="shared" si="714"/>
        <v>0</v>
      </c>
      <c r="M1829">
        <f t="shared" si="715"/>
        <v>0</v>
      </c>
      <c r="N1829">
        <f t="shared" si="716"/>
        <v>0</v>
      </c>
      <c r="O1829">
        <f>IF($B$14,_xlfn.IFNA(INDEX(תמותה!$A$1:$E$121,MATCH(F1829,תמותה!$A$1:A$121,0),IF($B$9="זכר",2,4)),1),0)</f>
        <v>0</v>
      </c>
      <c r="P1829">
        <f>IF($B$14,_xlfn.IFNA(INDEX('שיפור תמותה'!$A$1:$E$8743,MATCH(F1829&amp;G1829,'שיפור תמותה'!$C$1:$C$8743,0),IF($B$9="זכר",4,5)),1),0)</f>
        <v>0</v>
      </c>
      <c r="Q1829">
        <f>IF($B$14,_xlfn.IFNA(INDEX('שיפור תמותה'!$A$1:$E$8743,MATCH(F1829&amp;G1829-1,'שיפור תמותה'!$C$1:$C$8743,0),IF($B$9="זכר",4,5)),1),0)</f>
        <v>0</v>
      </c>
      <c r="R1829">
        <f t="shared" si="703"/>
        <v>0</v>
      </c>
      <c r="S1829">
        <f t="shared" si="704"/>
        <v>0</v>
      </c>
      <c r="T1829">
        <f t="shared" si="717"/>
        <v>0</v>
      </c>
      <c r="U1829">
        <f t="shared" si="705"/>
        <v>0</v>
      </c>
      <c r="V1829">
        <f t="shared" si="706"/>
        <v>0</v>
      </c>
      <c r="W1829">
        <f t="shared" si="718"/>
        <v>0</v>
      </c>
      <c r="X1829">
        <f>IF($B$15,_xlfn.IFNA(INDEX(תמותה!$A$1:$E$121,MATCH(U1829,תמותה!$A$1:A$121,0),IF($B$11="זכר",2,4)),1),0)</f>
        <v>0</v>
      </c>
      <c r="Y1829">
        <f>IF($B$15,_xlfn.IFNA(INDEX('שיפור תמותה'!$A$1:$E$8743,MATCH(U1829&amp;V1829,'שיפור תמותה'!$C$1:$C$8743,0),IF($B$11="זכר",4,5)),1),0)</f>
        <v>0</v>
      </c>
      <c r="Z1829">
        <f>IF($B$15,_xlfn.IFNA(INDEX('שיפור תמותה'!$A$1:$E$8743,MATCH(U1829&amp;V1829-1,'שיפור תמותה'!$C$1:$C$8743,0),IF($B$11="זכר",4,5)),1),0)</f>
        <v>0</v>
      </c>
      <c r="AA1829">
        <f t="shared" si="707"/>
        <v>0</v>
      </c>
      <c r="AB1829">
        <f t="shared" si="719"/>
        <v>0</v>
      </c>
      <c r="AC1829">
        <f>IF($B$15,_xlfn.IFNA(INDEX(תמותה!$A$1:$E$121,MATCH(U1829,תמותה!$A$1:A$121,0),IF($B$11="זכר",3,5)),1),0)</f>
        <v>0</v>
      </c>
      <c r="AD1829">
        <f t="shared" si="708"/>
        <v>0</v>
      </c>
      <c r="AE1829">
        <f t="shared" si="709"/>
        <v>0</v>
      </c>
      <c r="AF1829">
        <f t="shared" si="720"/>
        <v>0</v>
      </c>
      <c r="AG1829">
        <f t="shared" si="721"/>
        <v>0</v>
      </c>
      <c r="AH1829">
        <f t="shared" si="722"/>
        <v>0</v>
      </c>
      <c r="AI1829">
        <f t="shared" si="723"/>
        <v>0</v>
      </c>
      <c r="AJ1829">
        <f t="shared" si="724"/>
        <v>0</v>
      </c>
    </row>
    <row r="1830" spans="5:36" x14ac:dyDescent="0.2">
      <c r="E1830">
        <f t="shared" si="710"/>
        <v>0</v>
      </c>
      <c r="F1830">
        <f t="shared" si="700"/>
        <v>0</v>
      </c>
      <c r="G1830">
        <f t="shared" si="701"/>
        <v>0</v>
      </c>
      <c r="H1830">
        <f t="shared" si="702"/>
        <v>0</v>
      </c>
      <c r="I1830">
        <f t="shared" si="711"/>
        <v>0</v>
      </c>
      <c r="J1830">
        <f t="shared" si="712"/>
        <v>0</v>
      </c>
      <c r="K1830">
        <f t="shared" si="713"/>
        <v>0</v>
      </c>
      <c r="L1830">
        <f t="shared" si="714"/>
        <v>0</v>
      </c>
      <c r="M1830">
        <f t="shared" si="715"/>
        <v>0</v>
      </c>
      <c r="N1830">
        <f t="shared" si="716"/>
        <v>0</v>
      </c>
      <c r="O1830">
        <f>IF($B$14,_xlfn.IFNA(INDEX(תמותה!$A$1:$E$121,MATCH(F1830,תמותה!$A$1:A$121,0),IF($B$9="זכר",2,4)),1),0)</f>
        <v>0</v>
      </c>
      <c r="P1830">
        <f>IF($B$14,_xlfn.IFNA(INDEX('שיפור תמותה'!$A$1:$E$8743,MATCH(F1830&amp;G1830,'שיפור תמותה'!$C$1:$C$8743,0),IF($B$9="זכר",4,5)),1),0)</f>
        <v>0</v>
      </c>
      <c r="Q1830">
        <f>IF($B$14,_xlfn.IFNA(INDEX('שיפור תמותה'!$A$1:$E$8743,MATCH(F1830&amp;G1830-1,'שיפור תמותה'!$C$1:$C$8743,0),IF($B$9="זכר",4,5)),1),0)</f>
        <v>0</v>
      </c>
      <c r="R1830">
        <f t="shared" si="703"/>
        <v>0</v>
      </c>
      <c r="S1830">
        <f t="shared" si="704"/>
        <v>0</v>
      </c>
      <c r="T1830">
        <f t="shared" si="717"/>
        <v>0</v>
      </c>
      <c r="U1830">
        <f t="shared" si="705"/>
        <v>0</v>
      </c>
      <c r="V1830">
        <f t="shared" si="706"/>
        <v>0</v>
      </c>
      <c r="W1830">
        <f t="shared" si="718"/>
        <v>0</v>
      </c>
      <c r="X1830">
        <f>IF($B$15,_xlfn.IFNA(INDEX(תמותה!$A$1:$E$121,MATCH(U1830,תמותה!$A$1:A$121,0),IF($B$11="זכר",2,4)),1),0)</f>
        <v>0</v>
      </c>
      <c r="Y1830">
        <f>IF($B$15,_xlfn.IFNA(INDEX('שיפור תמותה'!$A$1:$E$8743,MATCH(U1830&amp;V1830,'שיפור תמותה'!$C$1:$C$8743,0),IF($B$11="זכר",4,5)),1),0)</f>
        <v>0</v>
      </c>
      <c r="Z1830">
        <f>IF($B$15,_xlfn.IFNA(INDEX('שיפור תמותה'!$A$1:$E$8743,MATCH(U1830&amp;V1830-1,'שיפור תמותה'!$C$1:$C$8743,0),IF($B$11="זכר",4,5)),1),0)</f>
        <v>0</v>
      </c>
      <c r="AA1830">
        <f t="shared" si="707"/>
        <v>0</v>
      </c>
      <c r="AB1830">
        <f t="shared" si="719"/>
        <v>0</v>
      </c>
      <c r="AC1830">
        <f>IF($B$15,_xlfn.IFNA(INDEX(תמותה!$A$1:$E$121,MATCH(U1830,תמותה!$A$1:A$121,0),IF($B$11="זכר",3,5)),1),0)</f>
        <v>0</v>
      </c>
      <c r="AD1830">
        <f t="shared" si="708"/>
        <v>0</v>
      </c>
      <c r="AE1830">
        <f t="shared" si="709"/>
        <v>0</v>
      </c>
      <c r="AF1830">
        <f t="shared" si="720"/>
        <v>0</v>
      </c>
      <c r="AG1830">
        <f t="shared" si="721"/>
        <v>0</v>
      </c>
      <c r="AH1830">
        <f t="shared" si="722"/>
        <v>0</v>
      </c>
      <c r="AI1830">
        <f t="shared" si="723"/>
        <v>0</v>
      </c>
      <c r="AJ1830">
        <f t="shared" si="724"/>
        <v>0</v>
      </c>
    </row>
    <row r="1831" spans="5:36" x14ac:dyDescent="0.2">
      <c r="E1831">
        <f t="shared" si="710"/>
        <v>0</v>
      </c>
      <c r="F1831">
        <f t="shared" si="700"/>
        <v>0</v>
      </c>
      <c r="G1831">
        <f t="shared" si="701"/>
        <v>0</v>
      </c>
      <c r="H1831">
        <f t="shared" si="702"/>
        <v>0</v>
      </c>
      <c r="I1831">
        <f t="shared" si="711"/>
        <v>0</v>
      </c>
      <c r="J1831">
        <f t="shared" si="712"/>
        <v>0</v>
      </c>
      <c r="K1831">
        <f t="shared" si="713"/>
        <v>0</v>
      </c>
      <c r="L1831">
        <f t="shared" si="714"/>
        <v>0</v>
      </c>
      <c r="M1831">
        <f t="shared" si="715"/>
        <v>0</v>
      </c>
      <c r="N1831">
        <f t="shared" si="716"/>
        <v>0</v>
      </c>
      <c r="O1831">
        <f>IF($B$14,_xlfn.IFNA(INDEX(תמותה!$A$1:$E$121,MATCH(F1831,תמותה!$A$1:A$121,0),IF($B$9="זכר",2,4)),1),0)</f>
        <v>0</v>
      </c>
      <c r="P1831">
        <f>IF($B$14,_xlfn.IFNA(INDEX('שיפור תמותה'!$A$1:$E$8743,MATCH(F1831&amp;G1831,'שיפור תמותה'!$C$1:$C$8743,0),IF($B$9="זכר",4,5)),1),0)</f>
        <v>0</v>
      </c>
      <c r="Q1831">
        <f>IF($B$14,_xlfn.IFNA(INDEX('שיפור תמותה'!$A$1:$E$8743,MATCH(F1831&amp;G1831-1,'שיפור תמותה'!$C$1:$C$8743,0),IF($B$9="זכר",4,5)),1),0)</f>
        <v>0</v>
      </c>
      <c r="R1831">
        <f t="shared" si="703"/>
        <v>0</v>
      </c>
      <c r="S1831">
        <f t="shared" si="704"/>
        <v>0</v>
      </c>
      <c r="T1831">
        <f t="shared" si="717"/>
        <v>0</v>
      </c>
      <c r="U1831">
        <f t="shared" si="705"/>
        <v>0</v>
      </c>
      <c r="V1831">
        <f t="shared" si="706"/>
        <v>0</v>
      </c>
      <c r="W1831">
        <f t="shared" si="718"/>
        <v>0</v>
      </c>
      <c r="X1831">
        <f>IF($B$15,_xlfn.IFNA(INDEX(תמותה!$A$1:$E$121,MATCH(U1831,תמותה!$A$1:A$121,0),IF($B$11="זכר",2,4)),1),0)</f>
        <v>0</v>
      </c>
      <c r="Y1831">
        <f>IF($B$15,_xlfn.IFNA(INDEX('שיפור תמותה'!$A$1:$E$8743,MATCH(U1831&amp;V1831,'שיפור תמותה'!$C$1:$C$8743,0),IF($B$11="זכר",4,5)),1),0)</f>
        <v>0</v>
      </c>
      <c r="Z1831">
        <f>IF($B$15,_xlfn.IFNA(INDEX('שיפור תמותה'!$A$1:$E$8743,MATCH(U1831&amp;V1831-1,'שיפור תמותה'!$C$1:$C$8743,0),IF($B$11="זכר",4,5)),1),0)</f>
        <v>0</v>
      </c>
      <c r="AA1831">
        <f t="shared" si="707"/>
        <v>0</v>
      </c>
      <c r="AB1831">
        <f t="shared" si="719"/>
        <v>0</v>
      </c>
      <c r="AC1831">
        <f>IF($B$15,_xlfn.IFNA(INDEX(תמותה!$A$1:$E$121,MATCH(U1831,תמותה!$A$1:A$121,0),IF($B$11="זכר",3,5)),1),0)</f>
        <v>0</v>
      </c>
      <c r="AD1831">
        <f t="shared" si="708"/>
        <v>0</v>
      </c>
      <c r="AE1831">
        <f t="shared" si="709"/>
        <v>0</v>
      </c>
      <c r="AF1831">
        <f t="shared" si="720"/>
        <v>0</v>
      </c>
      <c r="AG1831">
        <f t="shared" si="721"/>
        <v>0</v>
      </c>
      <c r="AH1831">
        <f t="shared" si="722"/>
        <v>0</v>
      </c>
      <c r="AI1831">
        <f t="shared" si="723"/>
        <v>0</v>
      </c>
      <c r="AJ1831">
        <f t="shared" si="724"/>
        <v>0</v>
      </c>
    </row>
    <row r="1832" spans="5:36" x14ac:dyDescent="0.2">
      <c r="E1832">
        <f t="shared" si="710"/>
        <v>0</v>
      </c>
      <c r="F1832">
        <f t="shared" si="700"/>
        <v>0</v>
      </c>
      <c r="G1832">
        <f t="shared" si="701"/>
        <v>0</v>
      </c>
      <c r="H1832">
        <f t="shared" si="702"/>
        <v>0</v>
      </c>
      <c r="I1832">
        <f t="shared" si="711"/>
        <v>0</v>
      </c>
      <c r="J1832">
        <f t="shared" si="712"/>
        <v>0</v>
      </c>
      <c r="K1832">
        <f t="shared" si="713"/>
        <v>0</v>
      </c>
      <c r="L1832">
        <f t="shared" si="714"/>
        <v>0</v>
      </c>
      <c r="M1832">
        <f t="shared" si="715"/>
        <v>0</v>
      </c>
      <c r="N1832">
        <f t="shared" si="716"/>
        <v>0</v>
      </c>
      <c r="O1832">
        <f>IF($B$14,_xlfn.IFNA(INDEX(תמותה!$A$1:$E$121,MATCH(F1832,תמותה!$A$1:A$121,0),IF($B$9="זכר",2,4)),1),0)</f>
        <v>0</v>
      </c>
      <c r="P1832">
        <f>IF($B$14,_xlfn.IFNA(INDEX('שיפור תמותה'!$A$1:$E$8743,MATCH(F1832&amp;G1832,'שיפור תמותה'!$C$1:$C$8743,0),IF($B$9="זכר",4,5)),1),0)</f>
        <v>0</v>
      </c>
      <c r="Q1832">
        <f>IF($B$14,_xlfn.IFNA(INDEX('שיפור תמותה'!$A$1:$E$8743,MATCH(F1832&amp;G1832-1,'שיפור תמותה'!$C$1:$C$8743,0),IF($B$9="זכר",4,5)),1),0)</f>
        <v>0</v>
      </c>
      <c r="R1832">
        <f t="shared" si="703"/>
        <v>0</v>
      </c>
      <c r="S1832">
        <f t="shared" si="704"/>
        <v>0</v>
      </c>
      <c r="T1832">
        <f t="shared" si="717"/>
        <v>0</v>
      </c>
      <c r="U1832">
        <f t="shared" si="705"/>
        <v>0</v>
      </c>
      <c r="V1832">
        <f t="shared" si="706"/>
        <v>0</v>
      </c>
      <c r="W1832">
        <f t="shared" si="718"/>
        <v>0</v>
      </c>
      <c r="X1832">
        <f>IF($B$15,_xlfn.IFNA(INDEX(תמותה!$A$1:$E$121,MATCH(U1832,תמותה!$A$1:A$121,0),IF($B$11="זכר",2,4)),1),0)</f>
        <v>0</v>
      </c>
      <c r="Y1832">
        <f>IF($B$15,_xlfn.IFNA(INDEX('שיפור תמותה'!$A$1:$E$8743,MATCH(U1832&amp;V1832,'שיפור תמותה'!$C$1:$C$8743,0),IF($B$11="זכר",4,5)),1),0)</f>
        <v>0</v>
      </c>
      <c r="Z1832">
        <f>IF($B$15,_xlfn.IFNA(INDEX('שיפור תמותה'!$A$1:$E$8743,MATCH(U1832&amp;V1832-1,'שיפור תמותה'!$C$1:$C$8743,0),IF($B$11="זכר",4,5)),1),0)</f>
        <v>0</v>
      </c>
      <c r="AA1832">
        <f t="shared" si="707"/>
        <v>0</v>
      </c>
      <c r="AB1832">
        <f t="shared" si="719"/>
        <v>0</v>
      </c>
      <c r="AC1832">
        <f>IF($B$15,_xlfn.IFNA(INDEX(תמותה!$A$1:$E$121,MATCH(U1832,תמותה!$A$1:A$121,0),IF($B$11="זכר",3,5)),1),0)</f>
        <v>0</v>
      </c>
      <c r="AD1832">
        <f t="shared" si="708"/>
        <v>0</v>
      </c>
      <c r="AE1832">
        <f t="shared" si="709"/>
        <v>0</v>
      </c>
      <c r="AF1832">
        <f t="shared" si="720"/>
        <v>0</v>
      </c>
      <c r="AG1832">
        <f t="shared" si="721"/>
        <v>0</v>
      </c>
      <c r="AH1832">
        <f t="shared" si="722"/>
        <v>0</v>
      </c>
      <c r="AI1832">
        <f t="shared" si="723"/>
        <v>0</v>
      </c>
      <c r="AJ1832">
        <f t="shared" si="724"/>
        <v>0</v>
      </c>
    </row>
    <row r="1833" spans="5:36" x14ac:dyDescent="0.2">
      <c r="E1833">
        <f t="shared" si="710"/>
        <v>0</v>
      </c>
      <c r="F1833">
        <f t="shared" si="700"/>
        <v>0</v>
      </c>
      <c r="G1833">
        <f t="shared" si="701"/>
        <v>0</v>
      </c>
      <c r="H1833">
        <f t="shared" si="702"/>
        <v>0</v>
      </c>
      <c r="I1833">
        <f t="shared" si="711"/>
        <v>0</v>
      </c>
      <c r="J1833">
        <f t="shared" si="712"/>
        <v>0</v>
      </c>
      <c r="K1833">
        <f t="shared" si="713"/>
        <v>0</v>
      </c>
      <c r="L1833">
        <f t="shared" si="714"/>
        <v>0</v>
      </c>
      <c r="M1833">
        <f t="shared" si="715"/>
        <v>0</v>
      </c>
      <c r="N1833">
        <f t="shared" si="716"/>
        <v>0</v>
      </c>
      <c r="O1833">
        <f>IF($B$14,_xlfn.IFNA(INDEX(תמותה!$A$1:$E$121,MATCH(F1833,תמותה!$A$1:A$121,0),IF($B$9="זכר",2,4)),1),0)</f>
        <v>0</v>
      </c>
      <c r="P1833">
        <f>IF($B$14,_xlfn.IFNA(INDEX('שיפור תמותה'!$A$1:$E$8743,MATCH(F1833&amp;G1833,'שיפור תמותה'!$C$1:$C$8743,0),IF($B$9="זכר",4,5)),1),0)</f>
        <v>0</v>
      </c>
      <c r="Q1833">
        <f>IF($B$14,_xlfn.IFNA(INDEX('שיפור תמותה'!$A$1:$E$8743,MATCH(F1833&amp;G1833-1,'שיפור תמותה'!$C$1:$C$8743,0),IF($B$9="זכר",4,5)),1),0)</f>
        <v>0</v>
      </c>
      <c r="R1833">
        <f t="shared" si="703"/>
        <v>0</v>
      </c>
      <c r="S1833">
        <f t="shared" si="704"/>
        <v>0</v>
      </c>
      <c r="T1833">
        <f t="shared" si="717"/>
        <v>0</v>
      </c>
      <c r="U1833">
        <f t="shared" si="705"/>
        <v>0</v>
      </c>
      <c r="V1833">
        <f t="shared" si="706"/>
        <v>0</v>
      </c>
      <c r="W1833">
        <f t="shared" si="718"/>
        <v>0</v>
      </c>
      <c r="X1833">
        <f>IF($B$15,_xlfn.IFNA(INDEX(תמותה!$A$1:$E$121,MATCH(U1833,תמותה!$A$1:A$121,0),IF($B$11="זכר",2,4)),1),0)</f>
        <v>0</v>
      </c>
      <c r="Y1833">
        <f>IF($B$15,_xlfn.IFNA(INDEX('שיפור תמותה'!$A$1:$E$8743,MATCH(U1833&amp;V1833,'שיפור תמותה'!$C$1:$C$8743,0),IF($B$11="זכר",4,5)),1),0)</f>
        <v>0</v>
      </c>
      <c r="Z1833">
        <f>IF($B$15,_xlfn.IFNA(INDEX('שיפור תמותה'!$A$1:$E$8743,MATCH(U1833&amp;V1833-1,'שיפור תמותה'!$C$1:$C$8743,0),IF($B$11="זכר",4,5)),1),0)</f>
        <v>0</v>
      </c>
      <c r="AA1833">
        <f t="shared" si="707"/>
        <v>0</v>
      </c>
      <c r="AB1833">
        <f t="shared" si="719"/>
        <v>0</v>
      </c>
      <c r="AC1833">
        <f>IF($B$15,_xlfn.IFNA(INDEX(תמותה!$A$1:$E$121,MATCH(U1833,תמותה!$A$1:A$121,0),IF($B$11="זכר",3,5)),1),0)</f>
        <v>0</v>
      </c>
      <c r="AD1833">
        <f t="shared" si="708"/>
        <v>0</v>
      </c>
      <c r="AE1833">
        <f t="shared" si="709"/>
        <v>0</v>
      </c>
      <c r="AF1833">
        <f t="shared" si="720"/>
        <v>0</v>
      </c>
      <c r="AG1833">
        <f t="shared" si="721"/>
        <v>0</v>
      </c>
      <c r="AH1833">
        <f t="shared" si="722"/>
        <v>0</v>
      </c>
      <c r="AI1833">
        <f t="shared" si="723"/>
        <v>0</v>
      </c>
      <c r="AJ1833">
        <f t="shared" si="724"/>
        <v>0</v>
      </c>
    </row>
    <row r="1834" spans="5:36" x14ac:dyDescent="0.2">
      <c r="E1834">
        <f t="shared" si="710"/>
        <v>0</v>
      </c>
      <c r="F1834">
        <f t="shared" si="700"/>
        <v>0</v>
      </c>
      <c r="G1834">
        <f t="shared" si="701"/>
        <v>0</v>
      </c>
      <c r="H1834">
        <f t="shared" si="702"/>
        <v>0</v>
      </c>
      <c r="I1834">
        <f t="shared" si="711"/>
        <v>0</v>
      </c>
      <c r="J1834">
        <f t="shared" si="712"/>
        <v>0</v>
      </c>
      <c r="K1834">
        <f t="shared" si="713"/>
        <v>0</v>
      </c>
      <c r="L1834">
        <f t="shared" si="714"/>
        <v>0</v>
      </c>
      <c r="M1834">
        <f t="shared" si="715"/>
        <v>0</v>
      </c>
      <c r="N1834">
        <f t="shared" si="716"/>
        <v>0</v>
      </c>
      <c r="O1834">
        <f>IF($B$14,_xlfn.IFNA(INDEX(תמותה!$A$1:$E$121,MATCH(F1834,תמותה!$A$1:A$121,0),IF($B$9="זכר",2,4)),1),0)</f>
        <v>0</v>
      </c>
      <c r="P1834">
        <f>IF($B$14,_xlfn.IFNA(INDEX('שיפור תמותה'!$A$1:$E$8743,MATCH(F1834&amp;G1834,'שיפור תמותה'!$C$1:$C$8743,0),IF($B$9="זכר",4,5)),1),0)</f>
        <v>0</v>
      </c>
      <c r="Q1834">
        <f>IF($B$14,_xlfn.IFNA(INDEX('שיפור תמותה'!$A$1:$E$8743,MATCH(F1834&amp;G1834-1,'שיפור תמותה'!$C$1:$C$8743,0),IF($B$9="זכר",4,5)),1),0)</f>
        <v>0</v>
      </c>
      <c r="R1834">
        <f t="shared" si="703"/>
        <v>0</v>
      </c>
      <c r="S1834">
        <f t="shared" si="704"/>
        <v>0</v>
      </c>
      <c r="T1834">
        <f t="shared" si="717"/>
        <v>0</v>
      </c>
      <c r="U1834">
        <f t="shared" si="705"/>
        <v>0</v>
      </c>
      <c r="V1834">
        <f t="shared" si="706"/>
        <v>0</v>
      </c>
      <c r="W1834">
        <f t="shared" si="718"/>
        <v>0</v>
      </c>
      <c r="X1834">
        <f>IF($B$15,_xlfn.IFNA(INDEX(תמותה!$A$1:$E$121,MATCH(U1834,תמותה!$A$1:A$121,0),IF($B$11="זכר",2,4)),1),0)</f>
        <v>0</v>
      </c>
      <c r="Y1834">
        <f>IF($B$15,_xlfn.IFNA(INDEX('שיפור תמותה'!$A$1:$E$8743,MATCH(U1834&amp;V1834,'שיפור תמותה'!$C$1:$C$8743,0),IF($B$11="זכר",4,5)),1),0)</f>
        <v>0</v>
      </c>
      <c r="Z1834">
        <f>IF($B$15,_xlfn.IFNA(INDEX('שיפור תמותה'!$A$1:$E$8743,MATCH(U1834&amp;V1834-1,'שיפור תמותה'!$C$1:$C$8743,0),IF($B$11="זכר",4,5)),1),0)</f>
        <v>0</v>
      </c>
      <c r="AA1834">
        <f t="shared" si="707"/>
        <v>0</v>
      </c>
      <c r="AB1834">
        <f t="shared" si="719"/>
        <v>0</v>
      </c>
      <c r="AC1834">
        <f>IF($B$15,_xlfn.IFNA(INDEX(תמותה!$A$1:$E$121,MATCH(U1834,תמותה!$A$1:A$121,0),IF($B$11="זכר",3,5)),1),0)</f>
        <v>0</v>
      </c>
      <c r="AD1834">
        <f t="shared" si="708"/>
        <v>0</v>
      </c>
      <c r="AE1834">
        <f t="shared" si="709"/>
        <v>0</v>
      </c>
      <c r="AF1834">
        <f t="shared" si="720"/>
        <v>0</v>
      </c>
      <c r="AG1834">
        <f t="shared" si="721"/>
        <v>0</v>
      </c>
      <c r="AH1834">
        <f t="shared" si="722"/>
        <v>0</v>
      </c>
      <c r="AI1834">
        <f t="shared" si="723"/>
        <v>0</v>
      </c>
      <c r="AJ1834">
        <f t="shared" si="724"/>
        <v>0</v>
      </c>
    </row>
    <row r="1835" spans="5:36" x14ac:dyDescent="0.2">
      <c r="E1835">
        <f t="shared" si="710"/>
        <v>0</v>
      </c>
      <c r="F1835">
        <f t="shared" si="700"/>
        <v>0</v>
      </c>
      <c r="G1835">
        <f t="shared" si="701"/>
        <v>0</v>
      </c>
      <c r="H1835">
        <f t="shared" si="702"/>
        <v>0</v>
      </c>
      <c r="I1835">
        <f t="shared" si="711"/>
        <v>0</v>
      </c>
      <c r="J1835">
        <f t="shared" si="712"/>
        <v>0</v>
      </c>
      <c r="K1835">
        <f t="shared" si="713"/>
        <v>0</v>
      </c>
      <c r="L1835">
        <f t="shared" si="714"/>
        <v>0</v>
      </c>
      <c r="M1835">
        <f t="shared" si="715"/>
        <v>0</v>
      </c>
      <c r="N1835">
        <f t="shared" si="716"/>
        <v>0</v>
      </c>
      <c r="O1835">
        <f>IF($B$14,_xlfn.IFNA(INDEX(תמותה!$A$1:$E$121,MATCH(F1835,תמותה!$A$1:A$121,0),IF($B$9="זכר",2,4)),1),0)</f>
        <v>0</v>
      </c>
      <c r="P1835">
        <f>IF($B$14,_xlfn.IFNA(INDEX('שיפור תמותה'!$A$1:$E$8743,MATCH(F1835&amp;G1835,'שיפור תמותה'!$C$1:$C$8743,0),IF($B$9="זכר",4,5)),1),0)</f>
        <v>0</v>
      </c>
      <c r="Q1835">
        <f>IF($B$14,_xlfn.IFNA(INDEX('שיפור תמותה'!$A$1:$E$8743,MATCH(F1835&amp;G1835-1,'שיפור תמותה'!$C$1:$C$8743,0),IF($B$9="זכר",4,5)),1),0)</f>
        <v>0</v>
      </c>
      <c r="R1835">
        <f t="shared" si="703"/>
        <v>0</v>
      </c>
      <c r="S1835">
        <f t="shared" si="704"/>
        <v>0</v>
      </c>
      <c r="T1835">
        <f t="shared" si="717"/>
        <v>0</v>
      </c>
      <c r="U1835">
        <f t="shared" si="705"/>
        <v>0</v>
      </c>
      <c r="V1835">
        <f t="shared" si="706"/>
        <v>0</v>
      </c>
      <c r="W1835">
        <f t="shared" si="718"/>
        <v>0</v>
      </c>
      <c r="X1835">
        <f>IF($B$15,_xlfn.IFNA(INDEX(תמותה!$A$1:$E$121,MATCH(U1835,תמותה!$A$1:A$121,0),IF($B$11="זכר",2,4)),1),0)</f>
        <v>0</v>
      </c>
      <c r="Y1835">
        <f>IF($B$15,_xlfn.IFNA(INDEX('שיפור תמותה'!$A$1:$E$8743,MATCH(U1835&amp;V1835,'שיפור תמותה'!$C$1:$C$8743,0),IF($B$11="זכר",4,5)),1),0)</f>
        <v>0</v>
      </c>
      <c r="Z1835">
        <f>IF($B$15,_xlfn.IFNA(INDEX('שיפור תמותה'!$A$1:$E$8743,MATCH(U1835&amp;V1835-1,'שיפור תמותה'!$C$1:$C$8743,0),IF($B$11="זכר",4,5)),1),0)</f>
        <v>0</v>
      </c>
      <c r="AA1835">
        <f t="shared" si="707"/>
        <v>0</v>
      </c>
      <c r="AB1835">
        <f t="shared" si="719"/>
        <v>0</v>
      </c>
      <c r="AC1835">
        <f>IF($B$15,_xlfn.IFNA(INDEX(תמותה!$A$1:$E$121,MATCH(U1835,תמותה!$A$1:A$121,0),IF($B$11="זכר",3,5)),1),0)</f>
        <v>0</v>
      </c>
      <c r="AD1835">
        <f t="shared" si="708"/>
        <v>0</v>
      </c>
      <c r="AE1835">
        <f t="shared" si="709"/>
        <v>0</v>
      </c>
      <c r="AF1835">
        <f t="shared" si="720"/>
        <v>0</v>
      </c>
      <c r="AG1835">
        <f t="shared" si="721"/>
        <v>0</v>
      </c>
      <c r="AH1835">
        <f t="shared" si="722"/>
        <v>0</v>
      </c>
      <c r="AI1835">
        <f t="shared" si="723"/>
        <v>0</v>
      </c>
      <c r="AJ1835">
        <f t="shared" si="724"/>
        <v>0</v>
      </c>
    </row>
    <row r="1836" spans="5:36" x14ac:dyDescent="0.2">
      <c r="E1836">
        <f t="shared" si="710"/>
        <v>0</v>
      </c>
      <c r="F1836">
        <f t="shared" si="700"/>
        <v>0</v>
      </c>
      <c r="G1836">
        <f t="shared" si="701"/>
        <v>0</v>
      </c>
      <c r="H1836">
        <f t="shared" si="702"/>
        <v>0</v>
      </c>
      <c r="I1836">
        <f t="shared" si="711"/>
        <v>0</v>
      </c>
      <c r="J1836">
        <f t="shared" si="712"/>
        <v>0</v>
      </c>
      <c r="K1836">
        <f t="shared" si="713"/>
        <v>0</v>
      </c>
      <c r="L1836">
        <f t="shared" si="714"/>
        <v>0</v>
      </c>
      <c r="M1836">
        <f t="shared" si="715"/>
        <v>0</v>
      </c>
      <c r="N1836">
        <f t="shared" si="716"/>
        <v>0</v>
      </c>
      <c r="O1836">
        <f>IF($B$14,_xlfn.IFNA(INDEX(תמותה!$A$1:$E$121,MATCH(F1836,תמותה!$A$1:A$121,0),IF($B$9="זכר",2,4)),1),0)</f>
        <v>0</v>
      </c>
      <c r="P1836">
        <f>IF($B$14,_xlfn.IFNA(INDEX('שיפור תמותה'!$A$1:$E$8743,MATCH(F1836&amp;G1836,'שיפור תמותה'!$C$1:$C$8743,0),IF($B$9="זכר",4,5)),1),0)</f>
        <v>0</v>
      </c>
      <c r="Q1836">
        <f>IF($B$14,_xlfn.IFNA(INDEX('שיפור תמותה'!$A$1:$E$8743,MATCH(F1836&amp;G1836-1,'שיפור תמותה'!$C$1:$C$8743,0),IF($B$9="זכר",4,5)),1),0)</f>
        <v>0</v>
      </c>
      <c r="R1836">
        <f t="shared" si="703"/>
        <v>0</v>
      </c>
      <c r="S1836">
        <f t="shared" si="704"/>
        <v>0</v>
      </c>
      <c r="T1836">
        <f t="shared" si="717"/>
        <v>0</v>
      </c>
      <c r="U1836">
        <f t="shared" si="705"/>
        <v>0</v>
      </c>
      <c r="V1836">
        <f t="shared" si="706"/>
        <v>0</v>
      </c>
      <c r="W1836">
        <f t="shared" si="718"/>
        <v>0</v>
      </c>
      <c r="X1836">
        <f>IF($B$15,_xlfn.IFNA(INDEX(תמותה!$A$1:$E$121,MATCH(U1836,תמותה!$A$1:A$121,0),IF($B$11="זכר",2,4)),1),0)</f>
        <v>0</v>
      </c>
      <c r="Y1836">
        <f>IF($B$15,_xlfn.IFNA(INDEX('שיפור תמותה'!$A$1:$E$8743,MATCH(U1836&amp;V1836,'שיפור תמותה'!$C$1:$C$8743,0),IF($B$11="זכר",4,5)),1),0)</f>
        <v>0</v>
      </c>
      <c r="Z1836">
        <f>IF($B$15,_xlfn.IFNA(INDEX('שיפור תמותה'!$A$1:$E$8743,MATCH(U1836&amp;V1836-1,'שיפור תמותה'!$C$1:$C$8743,0),IF($B$11="זכר",4,5)),1),0)</f>
        <v>0</v>
      </c>
      <c r="AA1836">
        <f t="shared" si="707"/>
        <v>0</v>
      </c>
      <c r="AB1836">
        <f t="shared" si="719"/>
        <v>0</v>
      </c>
      <c r="AC1836">
        <f>IF($B$15,_xlfn.IFNA(INDEX(תמותה!$A$1:$E$121,MATCH(U1836,תמותה!$A$1:A$121,0),IF($B$11="זכר",3,5)),1),0)</f>
        <v>0</v>
      </c>
      <c r="AD1836">
        <f t="shared" si="708"/>
        <v>0</v>
      </c>
      <c r="AE1836">
        <f t="shared" si="709"/>
        <v>0</v>
      </c>
      <c r="AF1836">
        <f t="shared" si="720"/>
        <v>0</v>
      </c>
      <c r="AG1836">
        <f t="shared" si="721"/>
        <v>0</v>
      </c>
      <c r="AH1836">
        <f t="shared" si="722"/>
        <v>0</v>
      </c>
      <c r="AI1836">
        <f t="shared" si="723"/>
        <v>0</v>
      </c>
      <c r="AJ1836">
        <f t="shared" si="724"/>
        <v>0</v>
      </c>
    </row>
    <row r="1837" spans="5:36" x14ac:dyDescent="0.2">
      <c r="E1837">
        <f t="shared" si="710"/>
        <v>0</v>
      </c>
      <c r="F1837">
        <f t="shared" si="700"/>
        <v>0</v>
      </c>
      <c r="G1837">
        <f t="shared" si="701"/>
        <v>0</v>
      </c>
      <c r="H1837">
        <f t="shared" si="702"/>
        <v>0</v>
      </c>
      <c r="I1837">
        <f t="shared" si="711"/>
        <v>0</v>
      </c>
      <c r="J1837">
        <f t="shared" si="712"/>
        <v>0</v>
      </c>
      <c r="K1837">
        <f t="shared" si="713"/>
        <v>0</v>
      </c>
      <c r="L1837">
        <f t="shared" si="714"/>
        <v>0</v>
      </c>
      <c r="M1837">
        <f t="shared" si="715"/>
        <v>0</v>
      </c>
      <c r="N1837">
        <f t="shared" si="716"/>
        <v>0</v>
      </c>
      <c r="O1837">
        <f>IF($B$14,_xlfn.IFNA(INDEX(תמותה!$A$1:$E$121,MATCH(F1837,תמותה!$A$1:A$121,0),IF($B$9="זכר",2,4)),1),0)</f>
        <v>0</v>
      </c>
      <c r="P1837">
        <f>IF($B$14,_xlfn.IFNA(INDEX('שיפור תמותה'!$A$1:$E$8743,MATCH(F1837&amp;G1837,'שיפור תמותה'!$C$1:$C$8743,0),IF($B$9="זכר",4,5)),1),0)</f>
        <v>0</v>
      </c>
      <c r="Q1837">
        <f>IF($B$14,_xlfn.IFNA(INDEX('שיפור תמותה'!$A$1:$E$8743,MATCH(F1837&amp;G1837-1,'שיפור תמותה'!$C$1:$C$8743,0),IF($B$9="זכר",4,5)),1),0)</f>
        <v>0</v>
      </c>
      <c r="R1837">
        <f t="shared" si="703"/>
        <v>0</v>
      </c>
      <c r="S1837">
        <f t="shared" si="704"/>
        <v>0</v>
      </c>
      <c r="T1837">
        <f t="shared" si="717"/>
        <v>0</v>
      </c>
      <c r="U1837">
        <f t="shared" si="705"/>
        <v>0</v>
      </c>
      <c r="V1837">
        <f t="shared" si="706"/>
        <v>0</v>
      </c>
      <c r="W1837">
        <f t="shared" si="718"/>
        <v>0</v>
      </c>
      <c r="X1837">
        <f>IF($B$15,_xlfn.IFNA(INDEX(תמותה!$A$1:$E$121,MATCH(U1837,תמותה!$A$1:A$121,0),IF($B$11="זכר",2,4)),1),0)</f>
        <v>0</v>
      </c>
      <c r="Y1837">
        <f>IF($B$15,_xlfn.IFNA(INDEX('שיפור תמותה'!$A$1:$E$8743,MATCH(U1837&amp;V1837,'שיפור תמותה'!$C$1:$C$8743,0),IF($B$11="זכר",4,5)),1),0)</f>
        <v>0</v>
      </c>
      <c r="Z1837">
        <f>IF($B$15,_xlfn.IFNA(INDEX('שיפור תמותה'!$A$1:$E$8743,MATCH(U1837&amp;V1837-1,'שיפור תמותה'!$C$1:$C$8743,0),IF($B$11="זכר",4,5)),1),0)</f>
        <v>0</v>
      </c>
      <c r="AA1837">
        <f t="shared" si="707"/>
        <v>0</v>
      </c>
      <c r="AB1837">
        <f t="shared" si="719"/>
        <v>0</v>
      </c>
      <c r="AC1837">
        <f>IF($B$15,_xlfn.IFNA(INDEX(תמותה!$A$1:$E$121,MATCH(U1837,תמותה!$A$1:A$121,0),IF($B$11="זכר",3,5)),1),0)</f>
        <v>0</v>
      </c>
      <c r="AD1837">
        <f t="shared" si="708"/>
        <v>0</v>
      </c>
      <c r="AE1837">
        <f t="shared" si="709"/>
        <v>0</v>
      </c>
      <c r="AF1837">
        <f t="shared" si="720"/>
        <v>0</v>
      </c>
      <c r="AG1837">
        <f t="shared" si="721"/>
        <v>0</v>
      </c>
      <c r="AH1837">
        <f t="shared" si="722"/>
        <v>0</v>
      </c>
      <c r="AI1837">
        <f t="shared" si="723"/>
        <v>0</v>
      </c>
      <c r="AJ1837">
        <f t="shared" si="724"/>
        <v>0</v>
      </c>
    </row>
    <row r="1838" spans="5:36" x14ac:dyDescent="0.2">
      <c r="E1838">
        <f t="shared" si="710"/>
        <v>0</v>
      </c>
      <c r="F1838">
        <f t="shared" si="700"/>
        <v>0</v>
      </c>
      <c r="G1838">
        <f t="shared" si="701"/>
        <v>0</v>
      </c>
      <c r="H1838">
        <f t="shared" si="702"/>
        <v>0</v>
      </c>
      <c r="I1838">
        <f t="shared" si="711"/>
        <v>0</v>
      </c>
      <c r="J1838">
        <f t="shared" si="712"/>
        <v>0</v>
      </c>
      <c r="K1838">
        <f t="shared" si="713"/>
        <v>0</v>
      </c>
      <c r="L1838">
        <f t="shared" si="714"/>
        <v>0</v>
      </c>
      <c r="M1838">
        <f t="shared" si="715"/>
        <v>0</v>
      </c>
      <c r="N1838">
        <f t="shared" si="716"/>
        <v>0</v>
      </c>
      <c r="O1838">
        <f>IF($B$14,_xlfn.IFNA(INDEX(תמותה!$A$1:$E$121,MATCH(F1838,תמותה!$A$1:A$121,0),IF($B$9="זכר",2,4)),1),0)</f>
        <v>0</v>
      </c>
      <c r="P1838">
        <f>IF($B$14,_xlfn.IFNA(INDEX('שיפור תמותה'!$A$1:$E$8743,MATCH(F1838&amp;G1838,'שיפור תמותה'!$C$1:$C$8743,0),IF($B$9="זכר",4,5)),1),0)</f>
        <v>0</v>
      </c>
      <c r="Q1838">
        <f>IF($B$14,_xlfn.IFNA(INDEX('שיפור תמותה'!$A$1:$E$8743,MATCH(F1838&amp;G1838-1,'שיפור תמותה'!$C$1:$C$8743,0),IF($B$9="זכר",4,5)),1),0)</f>
        <v>0</v>
      </c>
      <c r="R1838">
        <f t="shared" si="703"/>
        <v>0</v>
      </c>
      <c r="S1838">
        <f t="shared" si="704"/>
        <v>0</v>
      </c>
      <c r="T1838">
        <f t="shared" si="717"/>
        <v>0</v>
      </c>
      <c r="U1838">
        <f t="shared" si="705"/>
        <v>0</v>
      </c>
      <c r="V1838">
        <f t="shared" si="706"/>
        <v>0</v>
      </c>
      <c r="W1838">
        <f t="shared" si="718"/>
        <v>0</v>
      </c>
      <c r="X1838">
        <f>IF($B$15,_xlfn.IFNA(INDEX(תמותה!$A$1:$E$121,MATCH(U1838,תמותה!$A$1:A$121,0),IF($B$11="זכר",2,4)),1),0)</f>
        <v>0</v>
      </c>
      <c r="Y1838">
        <f>IF($B$15,_xlfn.IFNA(INDEX('שיפור תמותה'!$A$1:$E$8743,MATCH(U1838&amp;V1838,'שיפור תמותה'!$C$1:$C$8743,0),IF($B$11="זכר",4,5)),1),0)</f>
        <v>0</v>
      </c>
      <c r="Z1838">
        <f>IF($B$15,_xlfn.IFNA(INDEX('שיפור תמותה'!$A$1:$E$8743,MATCH(U1838&amp;V1838-1,'שיפור תמותה'!$C$1:$C$8743,0),IF($B$11="זכר",4,5)),1),0)</f>
        <v>0</v>
      </c>
      <c r="AA1838">
        <f t="shared" si="707"/>
        <v>0</v>
      </c>
      <c r="AB1838">
        <f t="shared" si="719"/>
        <v>0</v>
      </c>
      <c r="AC1838">
        <f>IF($B$15,_xlfn.IFNA(INDEX(תמותה!$A$1:$E$121,MATCH(U1838,תמותה!$A$1:A$121,0),IF($B$11="זכר",3,5)),1),0)</f>
        <v>0</v>
      </c>
      <c r="AD1838">
        <f t="shared" si="708"/>
        <v>0</v>
      </c>
      <c r="AE1838">
        <f t="shared" si="709"/>
        <v>0</v>
      </c>
      <c r="AF1838">
        <f t="shared" si="720"/>
        <v>0</v>
      </c>
      <c r="AG1838">
        <f t="shared" si="721"/>
        <v>0</v>
      </c>
      <c r="AH1838">
        <f t="shared" si="722"/>
        <v>0</v>
      </c>
      <c r="AI1838">
        <f t="shared" si="723"/>
        <v>0</v>
      </c>
      <c r="AJ1838">
        <f t="shared" si="724"/>
        <v>0</v>
      </c>
    </row>
    <row r="1839" spans="5:36" x14ac:dyDescent="0.2">
      <c r="E1839">
        <f t="shared" si="710"/>
        <v>0</v>
      </c>
      <c r="F1839">
        <f t="shared" si="700"/>
        <v>0</v>
      </c>
      <c r="G1839">
        <f t="shared" si="701"/>
        <v>0</v>
      </c>
      <c r="H1839">
        <f t="shared" si="702"/>
        <v>0</v>
      </c>
      <c r="I1839">
        <f t="shared" si="711"/>
        <v>0</v>
      </c>
      <c r="J1839">
        <f t="shared" si="712"/>
        <v>0</v>
      </c>
      <c r="K1839">
        <f t="shared" si="713"/>
        <v>0</v>
      </c>
      <c r="L1839">
        <f t="shared" si="714"/>
        <v>0</v>
      </c>
      <c r="M1839">
        <f t="shared" si="715"/>
        <v>0</v>
      </c>
      <c r="N1839">
        <f t="shared" si="716"/>
        <v>0</v>
      </c>
      <c r="O1839">
        <f>IF($B$14,_xlfn.IFNA(INDEX(תמותה!$A$1:$E$121,MATCH(F1839,תמותה!$A$1:A$121,0),IF($B$9="זכר",2,4)),1),0)</f>
        <v>0</v>
      </c>
      <c r="P1839">
        <f>IF($B$14,_xlfn.IFNA(INDEX('שיפור תמותה'!$A$1:$E$8743,MATCH(F1839&amp;G1839,'שיפור תמותה'!$C$1:$C$8743,0),IF($B$9="זכר",4,5)),1),0)</f>
        <v>0</v>
      </c>
      <c r="Q1839">
        <f>IF($B$14,_xlfn.IFNA(INDEX('שיפור תמותה'!$A$1:$E$8743,MATCH(F1839&amp;G1839-1,'שיפור תמותה'!$C$1:$C$8743,0),IF($B$9="זכר",4,5)),1),0)</f>
        <v>0</v>
      </c>
      <c r="R1839">
        <f t="shared" si="703"/>
        <v>0</v>
      </c>
      <c r="S1839">
        <f t="shared" si="704"/>
        <v>0</v>
      </c>
      <c r="T1839">
        <f t="shared" si="717"/>
        <v>0</v>
      </c>
      <c r="U1839">
        <f t="shared" si="705"/>
        <v>0</v>
      </c>
      <c r="V1839">
        <f t="shared" si="706"/>
        <v>0</v>
      </c>
      <c r="W1839">
        <f t="shared" si="718"/>
        <v>0</v>
      </c>
      <c r="X1839">
        <f>IF($B$15,_xlfn.IFNA(INDEX(תמותה!$A$1:$E$121,MATCH(U1839,תמותה!$A$1:A$121,0),IF($B$11="זכר",2,4)),1),0)</f>
        <v>0</v>
      </c>
      <c r="Y1839">
        <f>IF($B$15,_xlfn.IFNA(INDEX('שיפור תמותה'!$A$1:$E$8743,MATCH(U1839&amp;V1839,'שיפור תמותה'!$C$1:$C$8743,0),IF($B$11="זכר",4,5)),1),0)</f>
        <v>0</v>
      </c>
      <c r="Z1839">
        <f>IF($B$15,_xlfn.IFNA(INDEX('שיפור תמותה'!$A$1:$E$8743,MATCH(U1839&amp;V1839-1,'שיפור תמותה'!$C$1:$C$8743,0),IF($B$11="זכר",4,5)),1),0)</f>
        <v>0</v>
      </c>
      <c r="AA1839">
        <f t="shared" si="707"/>
        <v>0</v>
      </c>
      <c r="AB1839">
        <f t="shared" si="719"/>
        <v>0</v>
      </c>
      <c r="AC1839">
        <f>IF($B$15,_xlfn.IFNA(INDEX(תמותה!$A$1:$E$121,MATCH(U1839,תמותה!$A$1:A$121,0),IF($B$11="זכר",3,5)),1),0)</f>
        <v>0</v>
      </c>
      <c r="AD1839">
        <f t="shared" si="708"/>
        <v>0</v>
      </c>
      <c r="AE1839">
        <f t="shared" si="709"/>
        <v>0</v>
      </c>
      <c r="AF1839">
        <f t="shared" si="720"/>
        <v>0</v>
      </c>
      <c r="AG1839">
        <f t="shared" si="721"/>
        <v>0</v>
      </c>
      <c r="AH1839">
        <f t="shared" si="722"/>
        <v>0</v>
      </c>
      <c r="AI1839">
        <f t="shared" si="723"/>
        <v>0</v>
      </c>
      <c r="AJ1839">
        <f t="shared" si="724"/>
        <v>0</v>
      </c>
    </row>
    <row r="1840" spans="5:36" x14ac:dyDescent="0.2">
      <c r="E1840">
        <f t="shared" si="710"/>
        <v>0</v>
      </c>
      <c r="F1840">
        <f t="shared" si="700"/>
        <v>0</v>
      </c>
      <c r="G1840">
        <f t="shared" si="701"/>
        <v>0</v>
      </c>
      <c r="H1840">
        <f t="shared" si="702"/>
        <v>0</v>
      </c>
      <c r="I1840">
        <f t="shared" si="711"/>
        <v>0</v>
      </c>
      <c r="J1840">
        <f t="shared" si="712"/>
        <v>0</v>
      </c>
      <c r="K1840">
        <f t="shared" si="713"/>
        <v>0</v>
      </c>
      <c r="L1840">
        <f t="shared" si="714"/>
        <v>0</v>
      </c>
      <c r="M1840">
        <f t="shared" si="715"/>
        <v>0</v>
      </c>
      <c r="N1840">
        <f t="shared" si="716"/>
        <v>0</v>
      </c>
      <c r="O1840">
        <f>IF($B$14,_xlfn.IFNA(INDEX(תמותה!$A$1:$E$121,MATCH(F1840,תמותה!$A$1:A$121,0),IF($B$9="זכר",2,4)),1),0)</f>
        <v>0</v>
      </c>
      <c r="P1840">
        <f>IF($B$14,_xlfn.IFNA(INDEX('שיפור תמותה'!$A$1:$E$8743,MATCH(F1840&amp;G1840,'שיפור תמותה'!$C$1:$C$8743,0),IF($B$9="זכר",4,5)),1),0)</f>
        <v>0</v>
      </c>
      <c r="Q1840">
        <f>IF($B$14,_xlfn.IFNA(INDEX('שיפור תמותה'!$A$1:$E$8743,MATCH(F1840&amp;G1840-1,'שיפור תמותה'!$C$1:$C$8743,0),IF($B$9="זכר",4,5)),1),0)</f>
        <v>0</v>
      </c>
      <c r="R1840">
        <f t="shared" si="703"/>
        <v>0</v>
      </c>
      <c r="S1840">
        <f t="shared" si="704"/>
        <v>0</v>
      </c>
      <c r="T1840">
        <f t="shared" si="717"/>
        <v>0</v>
      </c>
      <c r="U1840">
        <f t="shared" si="705"/>
        <v>0</v>
      </c>
      <c r="V1840">
        <f t="shared" si="706"/>
        <v>0</v>
      </c>
      <c r="W1840">
        <f t="shared" si="718"/>
        <v>0</v>
      </c>
      <c r="X1840">
        <f>IF($B$15,_xlfn.IFNA(INDEX(תמותה!$A$1:$E$121,MATCH(U1840,תמותה!$A$1:A$121,0),IF($B$11="זכר",2,4)),1),0)</f>
        <v>0</v>
      </c>
      <c r="Y1840">
        <f>IF($B$15,_xlfn.IFNA(INDEX('שיפור תמותה'!$A$1:$E$8743,MATCH(U1840&amp;V1840,'שיפור תמותה'!$C$1:$C$8743,0),IF($B$11="זכר",4,5)),1),0)</f>
        <v>0</v>
      </c>
      <c r="Z1840">
        <f>IF($B$15,_xlfn.IFNA(INDEX('שיפור תמותה'!$A$1:$E$8743,MATCH(U1840&amp;V1840-1,'שיפור תמותה'!$C$1:$C$8743,0),IF($B$11="זכר",4,5)),1),0)</f>
        <v>0</v>
      </c>
      <c r="AA1840">
        <f t="shared" si="707"/>
        <v>0</v>
      </c>
      <c r="AB1840">
        <f t="shared" si="719"/>
        <v>0</v>
      </c>
      <c r="AC1840">
        <f>IF($B$15,_xlfn.IFNA(INDEX(תמותה!$A$1:$E$121,MATCH(U1840,תמותה!$A$1:A$121,0),IF($B$11="זכר",3,5)),1),0)</f>
        <v>0</v>
      </c>
      <c r="AD1840">
        <f t="shared" si="708"/>
        <v>0</v>
      </c>
      <c r="AE1840">
        <f t="shared" si="709"/>
        <v>0</v>
      </c>
      <c r="AF1840">
        <f t="shared" si="720"/>
        <v>0</v>
      </c>
      <c r="AG1840">
        <f t="shared" si="721"/>
        <v>0</v>
      </c>
      <c r="AH1840">
        <f t="shared" si="722"/>
        <v>0</v>
      </c>
      <c r="AI1840">
        <f t="shared" si="723"/>
        <v>0</v>
      </c>
      <c r="AJ1840">
        <f t="shared" si="724"/>
        <v>0</v>
      </c>
    </row>
    <row r="1841" spans="5:36" x14ac:dyDescent="0.2">
      <c r="E1841">
        <f t="shared" si="710"/>
        <v>0</v>
      </c>
      <c r="F1841">
        <f t="shared" si="700"/>
        <v>0</v>
      </c>
      <c r="G1841">
        <f t="shared" si="701"/>
        <v>0</v>
      </c>
      <c r="H1841">
        <f t="shared" si="702"/>
        <v>0</v>
      </c>
      <c r="I1841">
        <f t="shared" si="711"/>
        <v>0</v>
      </c>
      <c r="J1841">
        <f t="shared" si="712"/>
        <v>0</v>
      </c>
      <c r="K1841">
        <f t="shared" si="713"/>
        <v>0</v>
      </c>
      <c r="L1841">
        <f t="shared" si="714"/>
        <v>0</v>
      </c>
      <c r="M1841">
        <f t="shared" si="715"/>
        <v>0</v>
      </c>
      <c r="N1841">
        <f t="shared" si="716"/>
        <v>0</v>
      </c>
      <c r="O1841">
        <f>IF($B$14,_xlfn.IFNA(INDEX(תמותה!$A$1:$E$121,MATCH(F1841,תמותה!$A$1:A$121,0),IF($B$9="זכר",2,4)),1),0)</f>
        <v>0</v>
      </c>
      <c r="P1841">
        <f>IF($B$14,_xlfn.IFNA(INDEX('שיפור תמותה'!$A$1:$E$8743,MATCH(F1841&amp;G1841,'שיפור תמותה'!$C$1:$C$8743,0),IF($B$9="זכר",4,5)),1),0)</f>
        <v>0</v>
      </c>
      <c r="Q1841">
        <f>IF($B$14,_xlfn.IFNA(INDEX('שיפור תמותה'!$A$1:$E$8743,MATCH(F1841&amp;G1841-1,'שיפור תמותה'!$C$1:$C$8743,0),IF($B$9="זכר",4,5)),1),0)</f>
        <v>0</v>
      </c>
      <c r="R1841">
        <f t="shared" si="703"/>
        <v>0</v>
      </c>
      <c r="S1841">
        <f t="shared" si="704"/>
        <v>0</v>
      </c>
      <c r="T1841">
        <f t="shared" si="717"/>
        <v>0</v>
      </c>
      <c r="U1841">
        <f t="shared" si="705"/>
        <v>0</v>
      </c>
      <c r="V1841">
        <f t="shared" si="706"/>
        <v>0</v>
      </c>
      <c r="W1841">
        <f t="shared" si="718"/>
        <v>0</v>
      </c>
      <c r="X1841">
        <f>IF($B$15,_xlfn.IFNA(INDEX(תמותה!$A$1:$E$121,MATCH(U1841,תמותה!$A$1:A$121,0),IF($B$11="זכר",2,4)),1),0)</f>
        <v>0</v>
      </c>
      <c r="Y1841">
        <f>IF($B$15,_xlfn.IFNA(INDEX('שיפור תמותה'!$A$1:$E$8743,MATCH(U1841&amp;V1841,'שיפור תמותה'!$C$1:$C$8743,0),IF($B$11="זכר",4,5)),1),0)</f>
        <v>0</v>
      </c>
      <c r="Z1841">
        <f>IF($B$15,_xlfn.IFNA(INDEX('שיפור תמותה'!$A$1:$E$8743,MATCH(U1841&amp;V1841-1,'שיפור תמותה'!$C$1:$C$8743,0),IF($B$11="זכר",4,5)),1),0)</f>
        <v>0</v>
      </c>
      <c r="AA1841">
        <f t="shared" si="707"/>
        <v>0</v>
      </c>
      <c r="AB1841">
        <f t="shared" si="719"/>
        <v>0</v>
      </c>
      <c r="AC1841">
        <f>IF($B$15,_xlfn.IFNA(INDEX(תמותה!$A$1:$E$121,MATCH(U1841,תמותה!$A$1:A$121,0),IF($B$11="זכר",3,5)),1),0)</f>
        <v>0</v>
      </c>
      <c r="AD1841">
        <f t="shared" si="708"/>
        <v>0</v>
      </c>
      <c r="AE1841">
        <f t="shared" si="709"/>
        <v>0</v>
      </c>
      <c r="AF1841">
        <f t="shared" si="720"/>
        <v>0</v>
      </c>
      <c r="AG1841">
        <f t="shared" si="721"/>
        <v>0</v>
      </c>
      <c r="AH1841">
        <f t="shared" si="722"/>
        <v>0</v>
      </c>
      <c r="AI1841">
        <f t="shared" si="723"/>
        <v>0</v>
      </c>
      <c r="AJ1841">
        <f t="shared" si="724"/>
        <v>0</v>
      </c>
    </row>
    <row r="1842" spans="5:36" x14ac:dyDescent="0.2">
      <c r="E1842">
        <f t="shared" si="710"/>
        <v>0</v>
      </c>
      <c r="F1842">
        <f t="shared" si="700"/>
        <v>0</v>
      </c>
      <c r="G1842">
        <f t="shared" si="701"/>
        <v>0</v>
      </c>
      <c r="H1842">
        <f t="shared" si="702"/>
        <v>0</v>
      </c>
      <c r="I1842">
        <f t="shared" si="711"/>
        <v>0</v>
      </c>
      <c r="J1842">
        <f t="shared" si="712"/>
        <v>0</v>
      </c>
      <c r="K1842">
        <f t="shared" si="713"/>
        <v>0</v>
      </c>
      <c r="L1842">
        <f t="shared" si="714"/>
        <v>0</v>
      </c>
      <c r="M1842">
        <f t="shared" si="715"/>
        <v>0</v>
      </c>
      <c r="N1842">
        <f t="shared" si="716"/>
        <v>0</v>
      </c>
      <c r="O1842">
        <f>IF($B$14,_xlfn.IFNA(INDEX(תמותה!$A$1:$E$121,MATCH(F1842,תמותה!$A$1:A$121,0),IF($B$9="זכר",2,4)),1),0)</f>
        <v>0</v>
      </c>
      <c r="P1842">
        <f>IF($B$14,_xlfn.IFNA(INDEX('שיפור תמותה'!$A$1:$E$8743,MATCH(F1842&amp;G1842,'שיפור תמותה'!$C$1:$C$8743,0),IF($B$9="זכר",4,5)),1),0)</f>
        <v>0</v>
      </c>
      <c r="Q1842">
        <f>IF($B$14,_xlfn.IFNA(INDEX('שיפור תמותה'!$A$1:$E$8743,MATCH(F1842&amp;G1842-1,'שיפור תמותה'!$C$1:$C$8743,0),IF($B$9="זכר",4,5)),1),0)</f>
        <v>0</v>
      </c>
      <c r="R1842">
        <f t="shared" si="703"/>
        <v>0</v>
      </c>
      <c r="S1842">
        <f t="shared" si="704"/>
        <v>0</v>
      </c>
      <c r="T1842">
        <f t="shared" si="717"/>
        <v>0</v>
      </c>
      <c r="U1842">
        <f t="shared" si="705"/>
        <v>0</v>
      </c>
      <c r="V1842">
        <f t="shared" si="706"/>
        <v>0</v>
      </c>
      <c r="W1842">
        <f t="shared" si="718"/>
        <v>0</v>
      </c>
      <c r="X1842">
        <f>IF($B$15,_xlfn.IFNA(INDEX(תמותה!$A$1:$E$121,MATCH(U1842,תמותה!$A$1:A$121,0),IF($B$11="זכר",2,4)),1),0)</f>
        <v>0</v>
      </c>
      <c r="Y1842">
        <f>IF($B$15,_xlfn.IFNA(INDEX('שיפור תמותה'!$A$1:$E$8743,MATCH(U1842&amp;V1842,'שיפור תמותה'!$C$1:$C$8743,0),IF($B$11="זכר",4,5)),1),0)</f>
        <v>0</v>
      </c>
      <c r="Z1842">
        <f>IF($B$15,_xlfn.IFNA(INDEX('שיפור תמותה'!$A$1:$E$8743,MATCH(U1842&amp;V1842-1,'שיפור תמותה'!$C$1:$C$8743,0),IF($B$11="זכר",4,5)),1),0)</f>
        <v>0</v>
      </c>
      <c r="AA1842">
        <f t="shared" si="707"/>
        <v>0</v>
      </c>
      <c r="AB1842">
        <f t="shared" si="719"/>
        <v>0</v>
      </c>
      <c r="AC1842">
        <f>IF($B$15,_xlfn.IFNA(INDEX(תמותה!$A$1:$E$121,MATCH(U1842,תמותה!$A$1:A$121,0),IF($B$11="זכר",3,5)),1),0)</f>
        <v>0</v>
      </c>
      <c r="AD1842">
        <f t="shared" si="708"/>
        <v>0</v>
      </c>
      <c r="AE1842">
        <f t="shared" si="709"/>
        <v>0</v>
      </c>
      <c r="AF1842">
        <f t="shared" si="720"/>
        <v>0</v>
      </c>
      <c r="AG1842">
        <f t="shared" si="721"/>
        <v>0</v>
      </c>
      <c r="AH1842">
        <f t="shared" si="722"/>
        <v>0</v>
      </c>
      <c r="AI1842">
        <f t="shared" si="723"/>
        <v>0</v>
      </c>
      <c r="AJ1842">
        <f t="shared" si="724"/>
        <v>0</v>
      </c>
    </row>
    <row r="1843" spans="5:36" x14ac:dyDescent="0.2">
      <c r="E1843">
        <f t="shared" si="710"/>
        <v>0</v>
      </c>
      <c r="F1843">
        <f t="shared" si="700"/>
        <v>0</v>
      </c>
      <c r="G1843">
        <f t="shared" si="701"/>
        <v>0</v>
      </c>
      <c r="H1843">
        <f t="shared" si="702"/>
        <v>0</v>
      </c>
      <c r="I1843">
        <f t="shared" si="711"/>
        <v>0</v>
      </c>
      <c r="J1843">
        <f t="shared" si="712"/>
        <v>0</v>
      </c>
      <c r="K1843">
        <f t="shared" si="713"/>
        <v>0</v>
      </c>
      <c r="L1843">
        <f t="shared" si="714"/>
        <v>0</v>
      </c>
      <c r="M1843">
        <f t="shared" si="715"/>
        <v>0</v>
      </c>
      <c r="N1843">
        <f t="shared" si="716"/>
        <v>0</v>
      </c>
      <c r="O1843">
        <f>IF($B$14,_xlfn.IFNA(INDEX(תמותה!$A$1:$E$121,MATCH(F1843,תמותה!$A$1:A$121,0),IF($B$9="זכר",2,4)),1),0)</f>
        <v>0</v>
      </c>
      <c r="P1843">
        <f>IF($B$14,_xlfn.IFNA(INDEX('שיפור תמותה'!$A$1:$E$8743,MATCH(F1843&amp;G1843,'שיפור תמותה'!$C$1:$C$8743,0),IF($B$9="זכר",4,5)),1),0)</f>
        <v>0</v>
      </c>
      <c r="Q1843">
        <f>IF($B$14,_xlfn.IFNA(INDEX('שיפור תמותה'!$A$1:$E$8743,MATCH(F1843&amp;G1843-1,'שיפור תמותה'!$C$1:$C$8743,0),IF($B$9="זכר",4,5)),1),0)</f>
        <v>0</v>
      </c>
      <c r="R1843">
        <f t="shared" si="703"/>
        <v>0</v>
      </c>
      <c r="S1843">
        <f t="shared" si="704"/>
        <v>0</v>
      </c>
      <c r="T1843">
        <f t="shared" si="717"/>
        <v>0</v>
      </c>
      <c r="U1843">
        <f t="shared" si="705"/>
        <v>0</v>
      </c>
      <c r="V1843">
        <f t="shared" si="706"/>
        <v>0</v>
      </c>
      <c r="W1843">
        <f t="shared" si="718"/>
        <v>0</v>
      </c>
      <c r="X1843">
        <f>IF($B$15,_xlfn.IFNA(INDEX(תמותה!$A$1:$E$121,MATCH(U1843,תמותה!$A$1:A$121,0),IF($B$11="זכר",2,4)),1),0)</f>
        <v>0</v>
      </c>
      <c r="Y1843">
        <f>IF($B$15,_xlfn.IFNA(INDEX('שיפור תמותה'!$A$1:$E$8743,MATCH(U1843&amp;V1843,'שיפור תמותה'!$C$1:$C$8743,0),IF($B$11="זכר",4,5)),1),0)</f>
        <v>0</v>
      </c>
      <c r="Z1843">
        <f>IF($B$15,_xlfn.IFNA(INDEX('שיפור תמותה'!$A$1:$E$8743,MATCH(U1843&amp;V1843-1,'שיפור תמותה'!$C$1:$C$8743,0),IF($B$11="זכר",4,5)),1),0)</f>
        <v>0</v>
      </c>
      <c r="AA1843">
        <f t="shared" si="707"/>
        <v>0</v>
      </c>
      <c r="AB1843">
        <f t="shared" si="719"/>
        <v>0</v>
      </c>
      <c r="AC1843">
        <f>IF($B$15,_xlfn.IFNA(INDEX(תמותה!$A$1:$E$121,MATCH(U1843,תמותה!$A$1:A$121,0),IF($B$11="זכר",3,5)),1),0)</f>
        <v>0</v>
      </c>
      <c r="AD1843">
        <f t="shared" si="708"/>
        <v>0</v>
      </c>
      <c r="AE1843">
        <f t="shared" si="709"/>
        <v>0</v>
      </c>
      <c r="AF1843">
        <f t="shared" si="720"/>
        <v>0</v>
      </c>
      <c r="AG1843">
        <f t="shared" si="721"/>
        <v>0</v>
      </c>
      <c r="AH1843">
        <f t="shared" si="722"/>
        <v>0</v>
      </c>
      <c r="AI1843">
        <f t="shared" si="723"/>
        <v>0</v>
      </c>
      <c r="AJ1843">
        <f t="shared" si="724"/>
        <v>0</v>
      </c>
    </row>
    <row r="1844" spans="5:36" x14ac:dyDescent="0.2">
      <c r="E1844">
        <f t="shared" si="710"/>
        <v>0</v>
      </c>
      <c r="F1844">
        <f t="shared" si="700"/>
        <v>0</v>
      </c>
      <c r="G1844">
        <f t="shared" si="701"/>
        <v>0</v>
      </c>
      <c r="H1844">
        <f t="shared" si="702"/>
        <v>0</v>
      </c>
      <c r="I1844">
        <f t="shared" si="711"/>
        <v>0</v>
      </c>
      <c r="J1844">
        <f t="shared" si="712"/>
        <v>0</v>
      </c>
      <c r="K1844">
        <f t="shared" si="713"/>
        <v>0</v>
      </c>
      <c r="L1844">
        <f t="shared" si="714"/>
        <v>0</v>
      </c>
      <c r="M1844">
        <f t="shared" si="715"/>
        <v>0</v>
      </c>
      <c r="N1844">
        <f t="shared" si="716"/>
        <v>0</v>
      </c>
      <c r="O1844">
        <f>IF($B$14,_xlfn.IFNA(INDEX(תמותה!$A$1:$E$121,MATCH(F1844,תמותה!$A$1:A$121,0),IF($B$9="זכר",2,4)),1),0)</f>
        <v>0</v>
      </c>
      <c r="P1844">
        <f>IF($B$14,_xlfn.IFNA(INDEX('שיפור תמותה'!$A$1:$E$8743,MATCH(F1844&amp;G1844,'שיפור תמותה'!$C$1:$C$8743,0),IF($B$9="זכר",4,5)),1),0)</f>
        <v>0</v>
      </c>
      <c r="Q1844">
        <f>IF($B$14,_xlfn.IFNA(INDEX('שיפור תמותה'!$A$1:$E$8743,MATCH(F1844&amp;G1844-1,'שיפור תמותה'!$C$1:$C$8743,0),IF($B$9="זכר",4,5)),1),0)</f>
        <v>0</v>
      </c>
      <c r="R1844">
        <f t="shared" si="703"/>
        <v>0</v>
      </c>
      <c r="S1844">
        <f t="shared" si="704"/>
        <v>0</v>
      </c>
      <c r="T1844">
        <f t="shared" si="717"/>
        <v>0</v>
      </c>
      <c r="U1844">
        <f t="shared" si="705"/>
        <v>0</v>
      </c>
      <c r="V1844">
        <f t="shared" si="706"/>
        <v>0</v>
      </c>
      <c r="W1844">
        <f t="shared" si="718"/>
        <v>0</v>
      </c>
      <c r="X1844">
        <f>IF($B$15,_xlfn.IFNA(INDEX(תמותה!$A$1:$E$121,MATCH(U1844,תמותה!$A$1:A$121,0),IF($B$11="זכר",2,4)),1),0)</f>
        <v>0</v>
      </c>
      <c r="Y1844">
        <f>IF($B$15,_xlfn.IFNA(INDEX('שיפור תמותה'!$A$1:$E$8743,MATCH(U1844&amp;V1844,'שיפור תמותה'!$C$1:$C$8743,0),IF($B$11="זכר",4,5)),1),0)</f>
        <v>0</v>
      </c>
      <c r="Z1844">
        <f>IF($B$15,_xlfn.IFNA(INDEX('שיפור תמותה'!$A$1:$E$8743,MATCH(U1844&amp;V1844-1,'שיפור תמותה'!$C$1:$C$8743,0),IF($B$11="זכר",4,5)),1),0)</f>
        <v>0</v>
      </c>
      <c r="AA1844">
        <f t="shared" si="707"/>
        <v>0</v>
      </c>
      <c r="AB1844">
        <f t="shared" si="719"/>
        <v>0</v>
      </c>
      <c r="AC1844">
        <f>IF($B$15,_xlfn.IFNA(INDEX(תמותה!$A$1:$E$121,MATCH(U1844,תמותה!$A$1:A$121,0),IF($B$11="זכר",3,5)),1),0)</f>
        <v>0</v>
      </c>
      <c r="AD1844">
        <f t="shared" si="708"/>
        <v>0</v>
      </c>
      <c r="AE1844">
        <f t="shared" si="709"/>
        <v>0</v>
      </c>
      <c r="AF1844">
        <f t="shared" si="720"/>
        <v>0</v>
      </c>
      <c r="AG1844">
        <f t="shared" si="721"/>
        <v>0</v>
      </c>
      <c r="AH1844">
        <f t="shared" si="722"/>
        <v>0</v>
      </c>
      <c r="AI1844">
        <f t="shared" si="723"/>
        <v>0</v>
      </c>
      <c r="AJ1844">
        <f t="shared" si="724"/>
        <v>0</v>
      </c>
    </row>
    <row r="1845" spans="5:36" x14ac:dyDescent="0.2">
      <c r="E1845">
        <f t="shared" si="710"/>
        <v>0</v>
      </c>
      <c r="F1845">
        <f t="shared" si="700"/>
        <v>0</v>
      </c>
      <c r="G1845">
        <f t="shared" si="701"/>
        <v>0</v>
      </c>
      <c r="H1845">
        <f t="shared" si="702"/>
        <v>0</v>
      </c>
      <c r="I1845">
        <f t="shared" si="711"/>
        <v>0</v>
      </c>
      <c r="J1845">
        <f t="shared" si="712"/>
        <v>0</v>
      </c>
      <c r="K1845">
        <f t="shared" si="713"/>
        <v>0</v>
      </c>
      <c r="L1845">
        <f t="shared" si="714"/>
        <v>0</v>
      </c>
      <c r="M1845">
        <f t="shared" si="715"/>
        <v>0</v>
      </c>
      <c r="N1845">
        <f t="shared" si="716"/>
        <v>0</v>
      </c>
      <c r="O1845">
        <f>IF($B$14,_xlfn.IFNA(INDEX(תמותה!$A$1:$E$121,MATCH(F1845,תמותה!$A$1:A$121,0),IF($B$9="זכר",2,4)),1),0)</f>
        <v>0</v>
      </c>
      <c r="P1845">
        <f>IF($B$14,_xlfn.IFNA(INDEX('שיפור תמותה'!$A$1:$E$8743,MATCH(F1845&amp;G1845,'שיפור תמותה'!$C$1:$C$8743,0),IF($B$9="זכר",4,5)),1),0)</f>
        <v>0</v>
      </c>
      <c r="Q1845">
        <f>IF($B$14,_xlfn.IFNA(INDEX('שיפור תמותה'!$A$1:$E$8743,MATCH(F1845&amp;G1845-1,'שיפור תמותה'!$C$1:$C$8743,0),IF($B$9="זכר",4,5)),1),0)</f>
        <v>0</v>
      </c>
      <c r="R1845">
        <f t="shared" si="703"/>
        <v>0</v>
      </c>
      <c r="S1845">
        <f t="shared" si="704"/>
        <v>0</v>
      </c>
      <c r="T1845">
        <f t="shared" si="717"/>
        <v>0</v>
      </c>
      <c r="U1845">
        <f t="shared" si="705"/>
        <v>0</v>
      </c>
      <c r="V1845">
        <f t="shared" si="706"/>
        <v>0</v>
      </c>
      <c r="W1845">
        <f t="shared" si="718"/>
        <v>0</v>
      </c>
      <c r="X1845">
        <f>IF($B$15,_xlfn.IFNA(INDEX(תמותה!$A$1:$E$121,MATCH(U1845,תמותה!$A$1:A$121,0),IF($B$11="זכר",2,4)),1),0)</f>
        <v>0</v>
      </c>
      <c r="Y1845">
        <f>IF($B$15,_xlfn.IFNA(INDEX('שיפור תמותה'!$A$1:$E$8743,MATCH(U1845&amp;V1845,'שיפור תמותה'!$C$1:$C$8743,0),IF($B$11="זכר",4,5)),1),0)</f>
        <v>0</v>
      </c>
      <c r="Z1845">
        <f>IF($B$15,_xlfn.IFNA(INDEX('שיפור תמותה'!$A$1:$E$8743,MATCH(U1845&amp;V1845-1,'שיפור תמותה'!$C$1:$C$8743,0),IF($B$11="זכר",4,5)),1),0)</f>
        <v>0</v>
      </c>
      <c r="AA1845">
        <f t="shared" si="707"/>
        <v>0</v>
      </c>
      <c r="AB1845">
        <f t="shared" si="719"/>
        <v>0</v>
      </c>
      <c r="AC1845">
        <f>IF($B$15,_xlfn.IFNA(INDEX(תמותה!$A$1:$E$121,MATCH(U1845,תמותה!$A$1:A$121,0),IF($B$11="זכר",3,5)),1),0)</f>
        <v>0</v>
      </c>
      <c r="AD1845">
        <f t="shared" si="708"/>
        <v>0</v>
      </c>
      <c r="AE1845">
        <f t="shared" si="709"/>
        <v>0</v>
      </c>
      <c r="AF1845">
        <f t="shared" si="720"/>
        <v>0</v>
      </c>
      <c r="AG1845">
        <f t="shared" si="721"/>
        <v>0</v>
      </c>
      <c r="AH1845">
        <f t="shared" si="722"/>
        <v>0</v>
      </c>
      <c r="AI1845">
        <f t="shared" si="723"/>
        <v>0</v>
      </c>
      <c r="AJ1845">
        <f t="shared" si="724"/>
        <v>0</v>
      </c>
    </row>
    <row r="1846" spans="5:36" x14ac:dyDescent="0.2">
      <c r="E1846">
        <f t="shared" si="710"/>
        <v>0</v>
      </c>
      <c r="F1846">
        <f t="shared" si="700"/>
        <v>0</v>
      </c>
      <c r="G1846">
        <f t="shared" si="701"/>
        <v>0</v>
      </c>
      <c r="H1846">
        <f t="shared" si="702"/>
        <v>0</v>
      </c>
      <c r="I1846">
        <f t="shared" si="711"/>
        <v>0</v>
      </c>
      <c r="J1846">
        <f t="shared" si="712"/>
        <v>0</v>
      </c>
      <c r="K1846">
        <f t="shared" si="713"/>
        <v>0</v>
      </c>
      <c r="L1846">
        <f t="shared" si="714"/>
        <v>0</v>
      </c>
      <c r="M1846">
        <f t="shared" si="715"/>
        <v>0</v>
      </c>
      <c r="N1846">
        <f t="shared" si="716"/>
        <v>0</v>
      </c>
      <c r="O1846">
        <f>IF($B$14,_xlfn.IFNA(INDEX(תמותה!$A$1:$E$121,MATCH(F1846,תמותה!$A$1:A$121,0),IF($B$9="זכר",2,4)),1),0)</f>
        <v>0</v>
      </c>
      <c r="P1846">
        <f>IF($B$14,_xlfn.IFNA(INDEX('שיפור תמותה'!$A$1:$E$8743,MATCH(F1846&amp;G1846,'שיפור תמותה'!$C$1:$C$8743,0),IF($B$9="זכר",4,5)),1),0)</f>
        <v>0</v>
      </c>
      <c r="Q1846">
        <f>IF($B$14,_xlfn.IFNA(INDEX('שיפור תמותה'!$A$1:$E$8743,MATCH(F1846&amp;G1846-1,'שיפור תמותה'!$C$1:$C$8743,0),IF($B$9="זכר",4,5)),1),0)</f>
        <v>0</v>
      </c>
      <c r="R1846">
        <f t="shared" si="703"/>
        <v>0</v>
      </c>
      <c r="S1846">
        <f t="shared" si="704"/>
        <v>0</v>
      </c>
      <c r="T1846">
        <f t="shared" si="717"/>
        <v>0</v>
      </c>
      <c r="U1846">
        <f t="shared" si="705"/>
        <v>0</v>
      </c>
      <c r="V1846">
        <f t="shared" si="706"/>
        <v>0</v>
      </c>
      <c r="W1846">
        <f t="shared" si="718"/>
        <v>0</v>
      </c>
      <c r="X1846">
        <f>IF($B$15,_xlfn.IFNA(INDEX(תמותה!$A$1:$E$121,MATCH(U1846,תמותה!$A$1:A$121,0),IF($B$11="זכר",2,4)),1),0)</f>
        <v>0</v>
      </c>
      <c r="Y1846">
        <f>IF($B$15,_xlfn.IFNA(INDEX('שיפור תמותה'!$A$1:$E$8743,MATCH(U1846&amp;V1846,'שיפור תמותה'!$C$1:$C$8743,0),IF($B$11="זכר",4,5)),1),0)</f>
        <v>0</v>
      </c>
      <c r="Z1846">
        <f>IF($B$15,_xlfn.IFNA(INDEX('שיפור תמותה'!$A$1:$E$8743,MATCH(U1846&amp;V1846-1,'שיפור תמותה'!$C$1:$C$8743,0),IF($B$11="זכר",4,5)),1),0)</f>
        <v>0</v>
      </c>
      <c r="AA1846">
        <f t="shared" si="707"/>
        <v>0</v>
      </c>
      <c r="AB1846">
        <f t="shared" si="719"/>
        <v>0</v>
      </c>
      <c r="AC1846">
        <f>IF($B$15,_xlfn.IFNA(INDEX(תמותה!$A$1:$E$121,MATCH(U1846,תמותה!$A$1:A$121,0),IF($B$11="זכר",3,5)),1),0)</f>
        <v>0</v>
      </c>
      <c r="AD1846">
        <f t="shared" si="708"/>
        <v>0</v>
      </c>
      <c r="AE1846">
        <f t="shared" si="709"/>
        <v>0</v>
      </c>
      <c r="AF1846">
        <f t="shared" si="720"/>
        <v>0</v>
      </c>
      <c r="AG1846">
        <f t="shared" si="721"/>
        <v>0</v>
      </c>
      <c r="AH1846">
        <f t="shared" si="722"/>
        <v>0</v>
      </c>
      <c r="AI1846">
        <f t="shared" si="723"/>
        <v>0</v>
      </c>
      <c r="AJ1846">
        <f t="shared" si="724"/>
        <v>0</v>
      </c>
    </row>
    <row r="1847" spans="5:36" x14ac:dyDescent="0.2">
      <c r="E1847">
        <f t="shared" si="710"/>
        <v>0</v>
      </c>
      <c r="F1847">
        <f t="shared" si="700"/>
        <v>0</v>
      </c>
      <c r="G1847">
        <f t="shared" si="701"/>
        <v>0</v>
      </c>
      <c r="H1847">
        <f t="shared" si="702"/>
        <v>0</v>
      </c>
      <c r="I1847">
        <f t="shared" si="711"/>
        <v>0</v>
      </c>
      <c r="J1847">
        <f t="shared" si="712"/>
        <v>0</v>
      </c>
      <c r="K1847">
        <f t="shared" si="713"/>
        <v>0</v>
      </c>
      <c r="L1847">
        <f t="shared" si="714"/>
        <v>0</v>
      </c>
      <c r="M1847">
        <f t="shared" si="715"/>
        <v>0</v>
      </c>
      <c r="N1847">
        <f t="shared" si="716"/>
        <v>0</v>
      </c>
      <c r="O1847">
        <f>IF($B$14,_xlfn.IFNA(INDEX(תמותה!$A$1:$E$121,MATCH(F1847,תמותה!$A$1:A$121,0),IF($B$9="זכר",2,4)),1),0)</f>
        <v>0</v>
      </c>
      <c r="P1847">
        <f>IF($B$14,_xlfn.IFNA(INDEX('שיפור תמותה'!$A$1:$E$8743,MATCH(F1847&amp;G1847,'שיפור תמותה'!$C$1:$C$8743,0),IF($B$9="זכר",4,5)),1),0)</f>
        <v>0</v>
      </c>
      <c r="Q1847">
        <f>IF($B$14,_xlfn.IFNA(INDEX('שיפור תמותה'!$A$1:$E$8743,MATCH(F1847&amp;G1847-1,'שיפור תמותה'!$C$1:$C$8743,0),IF($B$9="זכר",4,5)),1),0)</f>
        <v>0</v>
      </c>
      <c r="R1847">
        <f t="shared" si="703"/>
        <v>0</v>
      </c>
      <c r="S1847">
        <f t="shared" si="704"/>
        <v>0</v>
      </c>
      <c r="T1847">
        <f t="shared" si="717"/>
        <v>0</v>
      </c>
      <c r="U1847">
        <f t="shared" si="705"/>
        <v>0</v>
      </c>
      <c r="V1847">
        <f t="shared" si="706"/>
        <v>0</v>
      </c>
      <c r="W1847">
        <f t="shared" si="718"/>
        <v>0</v>
      </c>
      <c r="X1847">
        <f>IF($B$15,_xlfn.IFNA(INDEX(תמותה!$A$1:$E$121,MATCH(U1847,תמותה!$A$1:A$121,0),IF($B$11="זכר",2,4)),1),0)</f>
        <v>0</v>
      </c>
      <c r="Y1847">
        <f>IF($B$15,_xlfn.IFNA(INDEX('שיפור תמותה'!$A$1:$E$8743,MATCH(U1847&amp;V1847,'שיפור תמותה'!$C$1:$C$8743,0),IF($B$11="זכר",4,5)),1),0)</f>
        <v>0</v>
      </c>
      <c r="Z1847">
        <f>IF($B$15,_xlfn.IFNA(INDEX('שיפור תמותה'!$A$1:$E$8743,MATCH(U1847&amp;V1847-1,'שיפור תמותה'!$C$1:$C$8743,0),IF($B$11="זכר",4,5)),1),0)</f>
        <v>0</v>
      </c>
      <c r="AA1847">
        <f t="shared" si="707"/>
        <v>0</v>
      </c>
      <c r="AB1847">
        <f t="shared" si="719"/>
        <v>0</v>
      </c>
      <c r="AC1847">
        <f>IF($B$15,_xlfn.IFNA(INDEX(תמותה!$A$1:$E$121,MATCH(U1847,תמותה!$A$1:A$121,0),IF($B$11="זכר",3,5)),1),0)</f>
        <v>0</v>
      </c>
      <c r="AD1847">
        <f t="shared" si="708"/>
        <v>0</v>
      </c>
      <c r="AE1847">
        <f t="shared" si="709"/>
        <v>0</v>
      </c>
      <c r="AF1847">
        <f t="shared" si="720"/>
        <v>0</v>
      </c>
      <c r="AG1847">
        <f t="shared" si="721"/>
        <v>0</v>
      </c>
      <c r="AH1847">
        <f t="shared" si="722"/>
        <v>0</v>
      </c>
      <c r="AI1847">
        <f t="shared" si="723"/>
        <v>0</v>
      </c>
      <c r="AJ1847">
        <f t="shared" si="724"/>
        <v>0</v>
      </c>
    </row>
    <row r="1848" spans="5:36" x14ac:dyDescent="0.2">
      <c r="E1848">
        <f t="shared" si="710"/>
        <v>0</v>
      </c>
      <c r="F1848">
        <f t="shared" si="700"/>
        <v>0</v>
      </c>
      <c r="G1848">
        <f t="shared" si="701"/>
        <v>0</v>
      </c>
      <c r="H1848">
        <f t="shared" si="702"/>
        <v>0</v>
      </c>
      <c r="I1848">
        <f t="shared" si="711"/>
        <v>0</v>
      </c>
      <c r="J1848">
        <f t="shared" si="712"/>
        <v>0</v>
      </c>
      <c r="K1848">
        <f t="shared" si="713"/>
        <v>0</v>
      </c>
      <c r="L1848">
        <f t="shared" si="714"/>
        <v>0</v>
      </c>
      <c r="M1848">
        <f t="shared" si="715"/>
        <v>0</v>
      </c>
      <c r="N1848">
        <f t="shared" si="716"/>
        <v>0</v>
      </c>
      <c r="O1848">
        <f>IF($B$14,_xlfn.IFNA(INDEX(תמותה!$A$1:$E$121,MATCH(F1848,תמותה!$A$1:A$121,0),IF($B$9="זכר",2,4)),1),0)</f>
        <v>0</v>
      </c>
      <c r="P1848">
        <f>IF($B$14,_xlfn.IFNA(INDEX('שיפור תמותה'!$A$1:$E$8743,MATCH(F1848&amp;G1848,'שיפור תמותה'!$C$1:$C$8743,0),IF($B$9="זכר",4,5)),1),0)</f>
        <v>0</v>
      </c>
      <c r="Q1848">
        <f>IF($B$14,_xlfn.IFNA(INDEX('שיפור תמותה'!$A$1:$E$8743,MATCH(F1848&amp;G1848-1,'שיפור תמותה'!$C$1:$C$8743,0),IF($B$9="זכר",4,5)),1),0)</f>
        <v>0</v>
      </c>
      <c r="R1848">
        <f t="shared" si="703"/>
        <v>0</v>
      </c>
      <c r="S1848">
        <f t="shared" si="704"/>
        <v>0</v>
      </c>
      <c r="T1848">
        <f t="shared" si="717"/>
        <v>0</v>
      </c>
      <c r="U1848">
        <f t="shared" si="705"/>
        <v>0</v>
      </c>
      <c r="V1848">
        <f t="shared" si="706"/>
        <v>0</v>
      </c>
      <c r="W1848">
        <f t="shared" si="718"/>
        <v>0</v>
      </c>
      <c r="X1848">
        <f>IF($B$15,_xlfn.IFNA(INDEX(תמותה!$A$1:$E$121,MATCH(U1848,תמותה!$A$1:A$121,0),IF($B$11="זכר",2,4)),1),0)</f>
        <v>0</v>
      </c>
      <c r="Y1848">
        <f>IF($B$15,_xlfn.IFNA(INDEX('שיפור תמותה'!$A$1:$E$8743,MATCH(U1848&amp;V1848,'שיפור תמותה'!$C$1:$C$8743,0),IF($B$11="זכר",4,5)),1),0)</f>
        <v>0</v>
      </c>
      <c r="Z1848">
        <f>IF($B$15,_xlfn.IFNA(INDEX('שיפור תמותה'!$A$1:$E$8743,MATCH(U1848&amp;V1848-1,'שיפור תמותה'!$C$1:$C$8743,0),IF($B$11="זכר",4,5)),1),0)</f>
        <v>0</v>
      </c>
      <c r="AA1848">
        <f t="shared" si="707"/>
        <v>0</v>
      </c>
      <c r="AB1848">
        <f t="shared" si="719"/>
        <v>0</v>
      </c>
      <c r="AC1848">
        <f>IF($B$15,_xlfn.IFNA(INDEX(תמותה!$A$1:$E$121,MATCH(U1848,תמותה!$A$1:A$121,0),IF($B$11="זכר",3,5)),1),0)</f>
        <v>0</v>
      </c>
      <c r="AD1848">
        <f t="shared" si="708"/>
        <v>0</v>
      </c>
      <c r="AE1848">
        <f t="shared" si="709"/>
        <v>0</v>
      </c>
      <c r="AF1848">
        <f t="shared" si="720"/>
        <v>0</v>
      </c>
      <c r="AG1848">
        <f t="shared" si="721"/>
        <v>0</v>
      </c>
      <c r="AH1848">
        <f t="shared" si="722"/>
        <v>0</v>
      </c>
      <c r="AI1848">
        <f t="shared" si="723"/>
        <v>0</v>
      </c>
      <c r="AJ1848">
        <f t="shared" si="724"/>
        <v>0</v>
      </c>
    </row>
    <row r="1849" spans="5:36" x14ac:dyDescent="0.2">
      <c r="E1849">
        <f t="shared" si="710"/>
        <v>0</v>
      </c>
      <c r="F1849">
        <f t="shared" si="700"/>
        <v>0</v>
      </c>
      <c r="G1849">
        <f t="shared" si="701"/>
        <v>0</v>
      </c>
      <c r="H1849">
        <f t="shared" si="702"/>
        <v>0</v>
      </c>
      <c r="I1849">
        <f t="shared" si="711"/>
        <v>0</v>
      </c>
      <c r="J1849">
        <f t="shared" si="712"/>
        <v>0</v>
      </c>
      <c r="K1849">
        <f t="shared" si="713"/>
        <v>0</v>
      </c>
      <c r="L1849">
        <f t="shared" si="714"/>
        <v>0</v>
      </c>
      <c r="M1849">
        <f t="shared" si="715"/>
        <v>0</v>
      </c>
      <c r="N1849">
        <f t="shared" si="716"/>
        <v>0</v>
      </c>
      <c r="O1849">
        <f>IF($B$14,_xlfn.IFNA(INDEX(תמותה!$A$1:$E$121,MATCH(F1849,תמותה!$A$1:A$121,0),IF($B$9="זכר",2,4)),1),0)</f>
        <v>0</v>
      </c>
      <c r="P1849">
        <f>IF($B$14,_xlfn.IFNA(INDEX('שיפור תמותה'!$A$1:$E$8743,MATCH(F1849&amp;G1849,'שיפור תמותה'!$C$1:$C$8743,0),IF($B$9="זכר",4,5)),1),0)</f>
        <v>0</v>
      </c>
      <c r="Q1849">
        <f>IF($B$14,_xlfn.IFNA(INDEX('שיפור תמותה'!$A$1:$E$8743,MATCH(F1849&amp;G1849-1,'שיפור תמותה'!$C$1:$C$8743,0),IF($B$9="זכר",4,5)),1),0)</f>
        <v>0</v>
      </c>
      <c r="R1849">
        <f t="shared" si="703"/>
        <v>0</v>
      </c>
      <c r="S1849">
        <f t="shared" si="704"/>
        <v>0</v>
      </c>
      <c r="T1849">
        <f t="shared" si="717"/>
        <v>0</v>
      </c>
      <c r="U1849">
        <f t="shared" si="705"/>
        <v>0</v>
      </c>
      <c r="V1849">
        <f t="shared" si="706"/>
        <v>0</v>
      </c>
      <c r="W1849">
        <f t="shared" si="718"/>
        <v>0</v>
      </c>
      <c r="X1849">
        <f>IF($B$15,_xlfn.IFNA(INDEX(תמותה!$A$1:$E$121,MATCH(U1849,תמותה!$A$1:A$121,0),IF($B$11="זכר",2,4)),1),0)</f>
        <v>0</v>
      </c>
      <c r="Y1849">
        <f>IF($B$15,_xlfn.IFNA(INDEX('שיפור תמותה'!$A$1:$E$8743,MATCH(U1849&amp;V1849,'שיפור תמותה'!$C$1:$C$8743,0),IF($B$11="זכר",4,5)),1),0)</f>
        <v>0</v>
      </c>
      <c r="Z1849">
        <f>IF($B$15,_xlfn.IFNA(INDEX('שיפור תמותה'!$A$1:$E$8743,MATCH(U1849&amp;V1849-1,'שיפור תמותה'!$C$1:$C$8743,0),IF($B$11="זכר",4,5)),1),0)</f>
        <v>0</v>
      </c>
      <c r="AA1849">
        <f t="shared" si="707"/>
        <v>0</v>
      </c>
      <c r="AB1849">
        <f t="shared" si="719"/>
        <v>0</v>
      </c>
      <c r="AC1849">
        <f>IF($B$15,_xlfn.IFNA(INDEX(תמותה!$A$1:$E$121,MATCH(U1849,תמותה!$A$1:A$121,0),IF($B$11="זכר",3,5)),1),0)</f>
        <v>0</v>
      </c>
      <c r="AD1849">
        <f t="shared" si="708"/>
        <v>0</v>
      </c>
      <c r="AE1849">
        <f t="shared" si="709"/>
        <v>0</v>
      </c>
      <c r="AF1849">
        <f t="shared" si="720"/>
        <v>0</v>
      </c>
      <c r="AG1849">
        <f t="shared" si="721"/>
        <v>0</v>
      </c>
      <c r="AH1849">
        <f t="shared" si="722"/>
        <v>0</v>
      </c>
      <c r="AI1849">
        <f t="shared" si="723"/>
        <v>0</v>
      </c>
      <c r="AJ1849">
        <f t="shared" si="724"/>
        <v>0</v>
      </c>
    </row>
    <row r="1850" spans="5:36" x14ac:dyDescent="0.2">
      <c r="E1850">
        <f t="shared" si="710"/>
        <v>0</v>
      </c>
      <c r="F1850">
        <f t="shared" si="700"/>
        <v>0</v>
      </c>
      <c r="G1850">
        <f t="shared" si="701"/>
        <v>0</v>
      </c>
      <c r="H1850">
        <f t="shared" si="702"/>
        <v>0</v>
      </c>
      <c r="I1850">
        <f t="shared" si="711"/>
        <v>0</v>
      </c>
      <c r="J1850">
        <f t="shared" si="712"/>
        <v>0</v>
      </c>
      <c r="K1850">
        <f t="shared" si="713"/>
        <v>0</v>
      </c>
      <c r="L1850">
        <f t="shared" si="714"/>
        <v>0</v>
      </c>
      <c r="M1850">
        <f t="shared" si="715"/>
        <v>0</v>
      </c>
      <c r="N1850">
        <f t="shared" si="716"/>
        <v>0</v>
      </c>
      <c r="O1850">
        <f>IF($B$14,_xlfn.IFNA(INDEX(תמותה!$A$1:$E$121,MATCH(F1850,תמותה!$A$1:A$121,0),IF($B$9="זכר",2,4)),1),0)</f>
        <v>0</v>
      </c>
      <c r="P1850">
        <f>IF($B$14,_xlfn.IFNA(INDEX('שיפור תמותה'!$A$1:$E$8743,MATCH(F1850&amp;G1850,'שיפור תמותה'!$C$1:$C$8743,0),IF($B$9="זכר",4,5)),1),0)</f>
        <v>0</v>
      </c>
      <c r="Q1850">
        <f>IF($B$14,_xlfn.IFNA(INDEX('שיפור תמותה'!$A$1:$E$8743,MATCH(F1850&amp;G1850-1,'שיפור תמותה'!$C$1:$C$8743,0),IF($B$9="זכר",4,5)),1),0)</f>
        <v>0</v>
      </c>
      <c r="R1850">
        <f t="shared" si="703"/>
        <v>0</v>
      </c>
      <c r="S1850">
        <f t="shared" si="704"/>
        <v>0</v>
      </c>
      <c r="T1850">
        <f t="shared" si="717"/>
        <v>0</v>
      </c>
      <c r="U1850">
        <f t="shared" si="705"/>
        <v>0</v>
      </c>
      <c r="V1850">
        <f t="shared" si="706"/>
        <v>0</v>
      </c>
      <c r="W1850">
        <f t="shared" si="718"/>
        <v>0</v>
      </c>
      <c r="X1850">
        <f>IF($B$15,_xlfn.IFNA(INDEX(תמותה!$A$1:$E$121,MATCH(U1850,תמותה!$A$1:A$121,0),IF($B$11="זכר",2,4)),1),0)</f>
        <v>0</v>
      </c>
      <c r="Y1850">
        <f>IF($B$15,_xlfn.IFNA(INDEX('שיפור תמותה'!$A$1:$E$8743,MATCH(U1850&amp;V1850,'שיפור תמותה'!$C$1:$C$8743,0),IF($B$11="זכר",4,5)),1),0)</f>
        <v>0</v>
      </c>
      <c r="Z1850">
        <f>IF($B$15,_xlfn.IFNA(INDEX('שיפור תמותה'!$A$1:$E$8743,MATCH(U1850&amp;V1850-1,'שיפור תמותה'!$C$1:$C$8743,0),IF($B$11="זכר",4,5)),1),0)</f>
        <v>0</v>
      </c>
      <c r="AA1850">
        <f t="shared" si="707"/>
        <v>0</v>
      </c>
      <c r="AB1850">
        <f t="shared" si="719"/>
        <v>0</v>
      </c>
      <c r="AC1850">
        <f>IF($B$15,_xlfn.IFNA(INDEX(תמותה!$A$1:$E$121,MATCH(U1850,תמותה!$A$1:A$121,0),IF($B$11="זכר",3,5)),1),0)</f>
        <v>0</v>
      </c>
      <c r="AD1850">
        <f t="shared" si="708"/>
        <v>0</v>
      </c>
      <c r="AE1850">
        <f t="shared" si="709"/>
        <v>0</v>
      </c>
      <c r="AF1850">
        <f t="shared" si="720"/>
        <v>0</v>
      </c>
      <c r="AG1850">
        <f t="shared" si="721"/>
        <v>0</v>
      </c>
      <c r="AH1850">
        <f t="shared" si="722"/>
        <v>0</v>
      </c>
      <c r="AI1850">
        <f t="shared" si="723"/>
        <v>0</v>
      </c>
      <c r="AJ1850">
        <f t="shared" si="724"/>
        <v>0</v>
      </c>
    </row>
    <row r="1851" spans="5:36" x14ac:dyDescent="0.2">
      <c r="E1851">
        <f t="shared" si="710"/>
        <v>0</v>
      </c>
      <c r="F1851">
        <f t="shared" si="700"/>
        <v>0</v>
      </c>
      <c r="G1851">
        <f t="shared" si="701"/>
        <v>0</v>
      </c>
      <c r="H1851">
        <f t="shared" si="702"/>
        <v>0</v>
      </c>
      <c r="I1851">
        <f t="shared" si="711"/>
        <v>0</v>
      </c>
      <c r="J1851">
        <f t="shared" si="712"/>
        <v>0</v>
      </c>
      <c r="K1851">
        <f t="shared" si="713"/>
        <v>0</v>
      </c>
      <c r="L1851">
        <f t="shared" si="714"/>
        <v>0</v>
      </c>
      <c r="M1851">
        <f t="shared" si="715"/>
        <v>0</v>
      </c>
      <c r="N1851">
        <f t="shared" si="716"/>
        <v>0</v>
      </c>
      <c r="O1851">
        <f>IF($B$14,_xlfn.IFNA(INDEX(תמותה!$A$1:$E$121,MATCH(F1851,תמותה!$A$1:A$121,0),IF($B$9="זכר",2,4)),1),0)</f>
        <v>0</v>
      </c>
      <c r="P1851">
        <f>IF($B$14,_xlfn.IFNA(INDEX('שיפור תמותה'!$A$1:$E$8743,MATCH(F1851&amp;G1851,'שיפור תמותה'!$C$1:$C$8743,0),IF($B$9="זכר",4,5)),1),0)</f>
        <v>0</v>
      </c>
      <c r="Q1851">
        <f>IF($B$14,_xlfn.IFNA(INDEX('שיפור תמותה'!$A$1:$E$8743,MATCH(F1851&amp;G1851-1,'שיפור תמותה'!$C$1:$C$8743,0),IF($B$9="זכר",4,5)),1),0)</f>
        <v>0</v>
      </c>
      <c r="R1851">
        <f t="shared" si="703"/>
        <v>0</v>
      </c>
      <c r="S1851">
        <f t="shared" si="704"/>
        <v>0</v>
      </c>
      <c r="T1851">
        <f t="shared" si="717"/>
        <v>0</v>
      </c>
      <c r="U1851">
        <f t="shared" si="705"/>
        <v>0</v>
      </c>
      <c r="V1851">
        <f t="shared" si="706"/>
        <v>0</v>
      </c>
      <c r="W1851">
        <f t="shared" si="718"/>
        <v>0</v>
      </c>
      <c r="X1851">
        <f>IF($B$15,_xlfn.IFNA(INDEX(תמותה!$A$1:$E$121,MATCH(U1851,תמותה!$A$1:A$121,0),IF($B$11="זכר",2,4)),1),0)</f>
        <v>0</v>
      </c>
      <c r="Y1851">
        <f>IF($B$15,_xlfn.IFNA(INDEX('שיפור תמותה'!$A$1:$E$8743,MATCH(U1851&amp;V1851,'שיפור תמותה'!$C$1:$C$8743,0),IF($B$11="זכר",4,5)),1),0)</f>
        <v>0</v>
      </c>
      <c r="Z1851">
        <f>IF($B$15,_xlfn.IFNA(INDEX('שיפור תמותה'!$A$1:$E$8743,MATCH(U1851&amp;V1851-1,'שיפור תמותה'!$C$1:$C$8743,0),IF($B$11="זכר",4,5)),1),0)</f>
        <v>0</v>
      </c>
      <c r="AA1851">
        <f t="shared" si="707"/>
        <v>0</v>
      </c>
      <c r="AB1851">
        <f t="shared" si="719"/>
        <v>0</v>
      </c>
      <c r="AC1851">
        <f>IF($B$15,_xlfn.IFNA(INDEX(תמותה!$A$1:$E$121,MATCH(U1851,תמותה!$A$1:A$121,0),IF($B$11="זכר",3,5)),1),0)</f>
        <v>0</v>
      </c>
      <c r="AD1851">
        <f t="shared" si="708"/>
        <v>0</v>
      </c>
      <c r="AE1851">
        <f t="shared" si="709"/>
        <v>0</v>
      </c>
      <c r="AF1851">
        <f t="shared" si="720"/>
        <v>0</v>
      </c>
      <c r="AG1851">
        <f t="shared" si="721"/>
        <v>0</v>
      </c>
      <c r="AH1851">
        <f t="shared" si="722"/>
        <v>0</v>
      </c>
      <c r="AI1851">
        <f t="shared" si="723"/>
        <v>0</v>
      </c>
      <c r="AJ1851">
        <f t="shared" si="724"/>
        <v>0</v>
      </c>
    </row>
    <row r="1852" spans="5:36" x14ac:dyDescent="0.2">
      <c r="E1852">
        <f t="shared" si="710"/>
        <v>0</v>
      </c>
      <c r="F1852">
        <f t="shared" si="700"/>
        <v>0</v>
      </c>
      <c r="G1852">
        <f t="shared" si="701"/>
        <v>0</v>
      </c>
      <c r="H1852">
        <f t="shared" si="702"/>
        <v>0</v>
      </c>
      <c r="I1852">
        <f t="shared" si="711"/>
        <v>0</v>
      </c>
      <c r="J1852">
        <f t="shared" si="712"/>
        <v>0</v>
      </c>
      <c r="K1852">
        <f t="shared" si="713"/>
        <v>0</v>
      </c>
      <c r="L1852">
        <f t="shared" si="714"/>
        <v>0</v>
      </c>
      <c r="M1852">
        <f t="shared" si="715"/>
        <v>0</v>
      </c>
      <c r="N1852">
        <f t="shared" si="716"/>
        <v>0</v>
      </c>
      <c r="O1852">
        <f>IF($B$14,_xlfn.IFNA(INDEX(תמותה!$A$1:$E$121,MATCH(F1852,תמותה!$A$1:A$121,0),IF($B$9="זכר",2,4)),1),0)</f>
        <v>0</v>
      </c>
      <c r="P1852">
        <f>IF($B$14,_xlfn.IFNA(INDEX('שיפור תמותה'!$A$1:$E$8743,MATCH(F1852&amp;G1852,'שיפור תמותה'!$C$1:$C$8743,0),IF($B$9="זכר",4,5)),1),0)</f>
        <v>0</v>
      </c>
      <c r="Q1852">
        <f>IF($B$14,_xlfn.IFNA(INDEX('שיפור תמותה'!$A$1:$E$8743,MATCH(F1852&amp;G1852-1,'שיפור תמותה'!$C$1:$C$8743,0),IF($B$9="זכר",4,5)),1),0)</f>
        <v>0</v>
      </c>
      <c r="R1852">
        <f t="shared" si="703"/>
        <v>0</v>
      </c>
      <c r="S1852">
        <f t="shared" si="704"/>
        <v>0</v>
      </c>
      <c r="T1852">
        <f t="shared" si="717"/>
        <v>0</v>
      </c>
      <c r="U1852">
        <f t="shared" si="705"/>
        <v>0</v>
      </c>
      <c r="V1852">
        <f t="shared" si="706"/>
        <v>0</v>
      </c>
      <c r="W1852">
        <f t="shared" si="718"/>
        <v>0</v>
      </c>
      <c r="X1852">
        <f>IF($B$15,_xlfn.IFNA(INDEX(תמותה!$A$1:$E$121,MATCH(U1852,תמותה!$A$1:A$121,0),IF($B$11="זכר",2,4)),1),0)</f>
        <v>0</v>
      </c>
      <c r="Y1852">
        <f>IF($B$15,_xlfn.IFNA(INDEX('שיפור תמותה'!$A$1:$E$8743,MATCH(U1852&amp;V1852,'שיפור תמותה'!$C$1:$C$8743,0),IF($B$11="זכר",4,5)),1),0)</f>
        <v>0</v>
      </c>
      <c r="Z1852">
        <f>IF($B$15,_xlfn.IFNA(INDEX('שיפור תמותה'!$A$1:$E$8743,MATCH(U1852&amp;V1852-1,'שיפור תמותה'!$C$1:$C$8743,0),IF($B$11="זכר",4,5)),1),0)</f>
        <v>0</v>
      </c>
      <c r="AA1852">
        <f t="shared" si="707"/>
        <v>0</v>
      </c>
      <c r="AB1852">
        <f t="shared" si="719"/>
        <v>0</v>
      </c>
      <c r="AC1852">
        <f>IF($B$15,_xlfn.IFNA(INDEX(תמותה!$A$1:$E$121,MATCH(U1852,תמותה!$A$1:A$121,0),IF($B$11="זכר",3,5)),1),0)</f>
        <v>0</v>
      </c>
      <c r="AD1852">
        <f t="shared" si="708"/>
        <v>0</v>
      </c>
      <c r="AE1852">
        <f t="shared" si="709"/>
        <v>0</v>
      </c>
      <c r="AF1852">
        <f t="shared" si="720"/>
        <v>0</v>
      </c>
      <c r="AG1852">
        <f t="shared" si="721"/>
        <v>0</v>
      </c>
      <c r="AH1852">
        <f t="shared" si="722"/>
        <v>0</v>
      </c>
      <c r="AI1852">
        <f t="shared" si="723"/>
        <v>0</v>
      </c>
      <c r="AJ1852">
        <f t="shared" si="724"/>
        <v>0</v>
      </c>
    </row>
    <row r="1853" spans="5:36" x14ac:dyDescent="0.2">
      <c r="E1853">
        <f t="shared" si="710"/>
        <v>0</v>
      </c>
      <c r="F1853">
        <f t="shared" si="700"/>
        <v>0</v>
      </c>
      <c r="G1853">
        <f t="shared" si="701"/>
        <v>0</v>
      </c>
      <c r="H1853">
        <f t="shared" si="702"/>
        <v>0</v>
      </c>
      <c r="I1853">
        <f t="shared" si="711"/>
        <v>0</v>
      </c>
      <c r="J1853">
        <f t="shared" si="712"/>
        <v>0</v>
      </c>
      <c r="K1853">
        <f t="shared" si="713"/>
        <v>0</v>
      </c>
      <c r="L1853">
        <f t="shared" si="714"/>
        <v>0</v>
      </c>
      <c r="M1853">
        <f t="shared" si="715"/>
        <v>0</v>
      </c>
      <c r="N1853">
        <f t="shared" si="716"/>
        <v>0</v>
      </c>
      <c r="O1853">
        <f>IF($B$14,_xlfn.IFNA(INDEX(תמותה!$A$1:$E$121,MATCH(F1853,תמותה!$A$1:A$121,0),IF($B$9="זכר",2,4)),1),0)</f>
        <v>0</v>
      </c>
      <c r="P1853">
        <f>IF($B$14,_xlfn.IFNA(INDEX('שיפור תמותה'!$A$1:$E$8743,MATCH(F1853&amp;G1853,'שיפור תמותה'!$C$1:$C$8743,0),IF($B$9="זכר",4,5)),1),0)</f>
        <v>0</v>
      </c>
      <c r="Q1853">
        <f>IF($B$14,_xlfn.IFNA(INDEX('שיפור תמותה'!$A$1:$E$8743,MATCH(F1853&amp;G1853-1,'שיפור תמותה'!$C$1:$C$8743,0),IF($B$9="זכר",4,5)),1),0)</f>
        <v>0</v>
      </c>
      <c r="R1853">
        <f t="shared" si="703"/>
        <v>0</v>
      </c>
      <c r="S1853">
        <f t="shared" si="704"/>
        <v>0</v>
      </c>
      <c r="T1853">
        <f t="shared" si="717"/>
        <v>0</v>
      </c>
      <c r="U1853">
        <f t="shared" si="705"/>
        <v>0</v>
      </c>
      <c r="V1853">
        <f t="shared" si="706"/>
        <v>0</v>
      </c>
      <c r="W1853">
        <f t="shared" si="718"/>
        <v>0</v>
      </c>
      <c r="X1853">
        <f>IF($B$15,_xlfn.IFNA(INDEX(תמותה!$A$1:$E$121,MATCH(U1853,תמותה!$A$1:A$121,0),IF($B$11="זכר",2,4)),1),0)</f>
        <v>0</v>
      </c>
      <c r="Y1853">
        <f>IF($B$15,_xlfn.IFNA(INDEX('שיפור תמותה'!$A$1:$E$8743,MATCH(U1853&amp;V1853,'שיפור תמותה'!$C$1:$C$8743,0),IF($B$11="זכר",4,5)),1),0)</f>
        <v>0</v>
      </c>
      <c r="Z1853">
        <f>IF($B$15,_xlfn.IFNA(INDEX('שיפור תמותה'!$A$1:$E$8743,MATCH(U1853&amp;V1853-1,'שיפור תמותה'!$C$1:$C$8743,0),IF($B$11="זכר",4,5)),1),0)</f>
        <v>0</v>
      </c>
      <c r="AA1853">
        <f t="shared" si="707"/>
        <v>0</v>
      </c>
      <c r="AB1853">
        <f t="shared" si="719"/>
        <v>0</v>
      </c>
      <c r="AC1853">
        <f>IF($B$15,_xlfn.IFNA(INDEX(תמותה!$A$1:$E$121,MATCH(U1853,תמותה!$A$1:A$121,0),IF($B$11="זכר",3,5)),1),0)</f>
        <v>0</v>
      </c>
      <c r="AD1853">
        <f t="shared" si="708"/>
        <v>0</v>
      </c>
      <c r="AE1853">
        <f t="shared" si="709"/>
        <v>0</v>
      </c>
      <c r="AF1853">
        <f t="shared" si="720"/>
        <v>0</v>
      </c>
      <c r="AG1853">
        <f t="shared" si="721"/>
        <v>0</v>
      </c>
      <c r="AH1853">
        <f t="shared" si="722"/>
        <v>0</v>
      </c>
      <c r="AI1853">
        <f t="shared" si="723"/>
        <v>0</v>
      </c>
      <c r="AJ1853">
        <f t="shared" si="724"/>
        <v>0</v>
      </c>
    </row>
    <row r="1854" spans="5:36" x14ac:dyDescent="0.2">
      <c r="E1854">
        <f t="shared" si="710"/>
        <v>0</v>
      </c>
      <c r="F1854">
        <f t="shared" si="700"/>
        <v>0</v>
      </c>
      <c r="G1854">
        <f t="shared" si="701"/>
        <v>0</v>
      </c>
      <c r="H1854">
        <f t="shared" si="702"/>
        <v>0</v>
      </c>
      <c r="I1854">
        <f t="shared" si="711"/>
        <v>0</v>
      </c>
      <c r="J1854">
        <f t="shared" si="712"/>
        <v>0</v>
      </c>
      <c r="K1854">
        <f t="shared" si="713"/>
        <v>0</v>
      </c>
      <c r="L1854">
        <f t="shared" si="714"/>
        <v>0</v>
      </c>
      <c r="M1854">
        <f t="shared" si="715"/>
        <v>0</v>
      </c>
      <c r="N1854">
        <f t="shared" si="716"/>
        <v>0</v>
      </c>
      <c r="O1854">
        <f>IF($B$14,_xlfn.IFNA(INDEX(תמותה!$A$1:$E$121,MATCH(F1854,תמותה!$A$1:A$121,0),IF($B$9="זכר",2,4)),1),0)</f>
        <v>0</v>
      </c>
      <c r="P1854">
        <f>IF($B$14,_xlfn.IFNA(INDEX('שיפור תמותה'!$A$1:$E$8743,MATCH(F1854&amp;G1854,'שיפור תמותה'!$C$1:$C$8743,0),IF($B$9="זכר",4,5)),1),0)</f>
        <v>0</v>
      </c>
      <c r="Q1854">
        <f>IF($B$14,_xlfn.IFNA(INDEX('שיפור תמותה'!$A$1:$E$8743,MATCH(F1854&amp;G1854-1,'שיפור תמותה'!$C$1:$C$8743,0),IF($B$9="זכר",4,5)),1),0)</f>
        <v>0</v>
      </c>
      <c r="R1854">
        <f t="shared" si="703"/>
        <v>0</v>
      </c>
      <c r="S1854">
        <f t="shared" si="704"/>
        <v>0</v>
      </c>
      <c r="T1854">
        <f t="shared" si="717"/>
        <v>0</v>
      </c>
      <c r="U1854">
        <f t="shared" si="705"/>
        <v>0</v>
      </c>
      <c r="V1854">
        <f t="shared" si="706"/>
        <v>0</v>
      </c>
      <c r="W1854">
        <f t="shared" si="718"/>
        <v>0</v>
      </c>
      <c r="X1854">
        <f>IF($B$15,_xlfn.IFNA(INDEX(תמותה!$A$1:$E$121,MATCH(U1854,תמותה!$A$1:A$121,0),IF($B$11="זכר",2,4)),1),0)</f>
        <v>0</v>
      </c>
      <c r="Y1854">
        <f>IF($B$15,_xlfn.IFNA(INDEX('שיפור תמותה'!$A$1:$E$8743,MATCH(U1854&amp;V1854,'שיפור תמותה'!$C$1:$C$8743,0),IF($B$11="זכר",4,5)),1),0)</f>
        <v>0</v>
      </c>
      <c r="Z1854">
        <f>IF($B$15,_xlfn.IFNA(INDEX('שיפור תמותה'!$A$1:$E$8743,MATCH(U1854&amp;V1854-1,'שיפור תמותה'!$C$1:$C$8743,0),IF($B$11="זכר",4,5)),1),0)</f>
        <v>0</v>
      </c>
      <c r="AA1854">
        <f t="shared" si="707"/>
        <v>0</v>
      </c>
      <c r="AB1854">
        <f t="shared" si="719"/>
        <v>0</v>
      </c>
      <c r="AC1854">
        <f>IF($B$15,_xlfn.IFNA(INDEX(תמותה!$A$1:$E$121,MATCH(U1854,תמותה!$A$1:A$121,0),IF($B$11="זכר",3,5)),1),0)</f>
        <v>0</v>
      </c>
      <c r="AD1854">
        <f t="shared" si="708"/>
        <v>0</v>
      </c>
      <c r="AE1854">
        <f t="shared" si="709"/>
        <v>0</v>
      </c>
      <c r="AF1854">
        <f t="shared" si="720"/>
        <v>0</v>
      </c>
      <c r="AG1854">
        <f t="shared" si="721"/>
        <v>0</v>
      </c>
      <c r="AH1854">
        <f t="shared" si="722"/>
        <v>0</v>
      </c>
      <c r="AI1854">
        <f t="shared" si="723"/>
        <v>0</v>
      </c>
      <c r="AJ1854">
        <f t="shared" si="724"/>
        <v>0</v>
      </c>
    </row>
    <row r="1855" spans="5:36" x14ac:dyDescent="0.2">
      <c r="E1855">
        <f t="shared" si="710"/>
        <v>0</v>
      </c>
      <c r="F1855">
        <f t="shared" si="700"/>
        <v>0</v>
      </c>
      <c r="G1855">
        <f t="shared" si="701"/>
        <v>0</v>
      </c>
      <c r="H1855">
        <f t="shared" si="702"/>
        <v>0</v>
      </c>
      <c r="I1855">
        <f t="shared" si="711"/>
        <v>0</v>
      </c>
      <c r="J1855">
        <f t="shared" si="712"/>
        <v>0</v>
      </c>
      <c r="K1855">
        <f t="shared" si="713"/>
        <v>0</v>
      </c>
      <c r="L1855">
        <f t="shared" si="714"/>
        <v>0</v>
      </c>
      <c r="M1855">
        <f t="shared" si="715"/>
        <v>0</v>
      </c>
      <c r="N1855">
        <f t="shared" si="716"/>
        <v>0</v>
      </c>
      <c r="O1855">
        <f>IF($B$14,_xlfn.IFNA(INDEX(תמותה!$A$1:$E$121,MATCH(F1855,תמותה!$A$1:A$121,0),IF($B$9="זכר",2,4)),1),0)</f>
        <v>0</v>
      </c>
      <c r="P1855">
        <f>IF($B$14,_xlfn.IFNA(INDEX('שיפור תמותה'!$A$1:$E$8743,MATCH(F1855&amp;G1855,'שיפור תמותה'!$C$1:$C$8743,0),IF($B$9="זכר",4,5)),1),0)</f>
        <v>0</v>
      </c>
      <c r="Q1855">
        <f>IF($B$14,_xlfn.IFNA(INDEX('שיפור תמותה'!$A$1:$E$8743,MATCH(F1855&amp;G1855-1,'שיפור תמותה'!$C$1:$C$8743,0),IF($B$9="זכר",4,5)),1),0)</f>
        <v>0</v>
      </c>
      <c r="R1855">
        <f t="shared" si="703"/>
        <v>0</v>
      </c>
      <c r="S1855">
        <f t="shared" si="704"/>
        <v>0</v>
      </c>
      <c r="T1855">
        <f t="shared" si="717"/>
        <v>0</v>
      </c>
      <c r="U1855">
        <f t="shared" si="705"/>
        <v>0</v>
      </c>
      <c r="V1855">
        <f t="shared" si="706"/>
        <v>0</v>
      </c>
      <c r="W1855">
        <f t="shared" si="718"/>
        <v>0</v>
      </c>
      <c r="X1855">
        <f>IF($B$15,_xlfn.IFNA(INDEX(תמותה!$A$1:$E$121,MATCH(U1855,תמותה!$A$1:A$121,0),IF($B$11="זכר",2,4)),1),0)</f>
        <v>0</v>
      </c>
      <c r="Y1855">
        <f>IF($B$15,_xlfn.IFNA(INDEX('שיפור תמותה'!$A$1:$E$8743,MATCH(U1855&amp;V1855,'שיפור תמותה'!$C$1:$C$8743,0),IF($B$11="זכר",4,5)),1),0)</f>
        <v>0</v>
      </c>
      <c r="Z1855">
        <f>IF($B$15,_xlfn.IFNA(INDEX('שיפור תמותה'!$A$1:$E$8743,MATCH(U1855&amp;V1855-1,'שיפור תמותה'!$C$1:$C$8743,0),IF($B$11="זכר",4,5)),1),0)</f>
        <v>0</v>
      </c>
      <c r="AA1855">
        <f t="shared" si="707"/>
        <v>0</v>
      </c>
      <c r="AB1855">
        <f t="shared" si="719"/>
        <v>0</v>
      </c>
      <c r="AC1855">
        <f>IF($B$15,_xlfn.IFNA(INDEX(תמותה!$A$1:$E$121,MATCH(U1855,תמותה!$A$1:A$121,0),IF($B$11="זכר",3,5)),1),0)</f>
        <v>0</v>
      </c>
      <c r="AD1855">
        <f t="shared" si="708"/>
        <v>0</v>
      </c>
      <c r="AE1855">
        <f t="shared" si="709"/>
        <v>0</v>
      </c>
      <c r="AF1855">
        <f t="shared" si="720"/>
        <v>0</v>
      </c>
      <c r="AG1855">
        <f t="shared" si="721"/>
        <v>0</v>
      </c>
      <c r="AH1855">
        <f t="shared" si="722"/>
        <v>0</v>
      </c>
      <c r="AI1855">
        <f t="shared" si="723"/>
        <v>0</v>
      </c>
      <c r="AJ1855">
        <f t="shared" si="724"/>
        <v>0</v>
      </c>
    </row>
    <row r="1856" spans="5:36" x14ac:dyDescent="0.2">
      <c r="E1856">
        <f t="shared" si="710"/>
        <v>0</v>
      </c>
      <c r="F1856">
        <f t="shared" si="700"/>
        <v>0</v>
      </c>
      <c r="G1856">
        <f t="shared" si="701"/>
        <v>0</v>
      </c>
      <c r="H1856">
        <f t="shared" si="702"/>
        <v>0</v>
      </c>
      <c r="I1856">
        <f t="shared" si="711"/>
        <v>0</v>
      </c>
      <c r="J1856">
        <f t="shared" si="712"/>
        <v>0</v>
      </c>
      <c r="K1856">
        <f t="shared" si="713"/>
        <v>0</v>
      </c>
      <c r="L1856">
        <f t="shared" si="714"/>
        <v>0</v>
      </c>
      <c r="M1856">
        <f t="shared" si="715"/>
        <v>0</v>
      </c>
      <c r="N1856">
        <f t="shared" si="716"/>
        <v>0</v>
      </c>
      <c r="O1856">
        <f>IF($B$14,_xlfn.IFNA(INDEX(תמותה!$A$1:$E$121,MATCH(F1856,תמותה!$A$1:A$121,0),IF($B$9="זכר",2,4)),1),0)</f>
        <v>0</v>
      </c>
      <c r="P1856">
        <f>IF($B$14,_xlfn.IFNA(INDEX('שיפור תמותה'!$A$1:$E$8743,MATCH(F1856&amp;G1856,'שיפור תמותה'!$C$1:$C$8743,0),IF($B$9="זכר",4,5)),1),0)</f>
        <v>0</v>
      </c>
      <c r="Q1856">
        <f>IF($B$14,_xlfn.IFNA(INDEX('שיפור תמותה'!$A$1:$E$8743,MATCH(F1856&amp;G1856-1,'שיפור תמותה'!$C$1:$C$8743,0),IF($B$9="זכר",4,5)),1),0)</f>
        <v>0</v>
      </c>
      <c r="R1856">
        <f t="shared" si="703"/>
        <v>0</v>
      </c>
      <c r="S1856">
        <f t="shared" si="704"/>
        <v>0</v>
      </c>
      <c r="T1856">
        <f t="shared" si="717"/>
        <v>0</v>
      </c>
      <c r="U1856">
        <f t="shared" si="705"/>
        <v>0</v>
      </c>
      <c r="V1856">
        <f t="shared" si="706"/>
        <v>0</v>
      </c>
      <c r="W1856">
        <f t="shared" si="718"/>
        <v>0</v>
      </c>
      <c r="X1856">
        <f>IF($B$15,_xlfn.IFNA(INDEX(תמותה!$A$1:$E$121,MATCH(U1856,תמותה!$A$1:A$121,0),IF($B$11="זכר",2,4)),1),0)</f>
        <v>0</v>
      </c>
      <c r="Y1856">
        <f>IF($B$15,_xlfn.IFNA(INDEX('שיפור תמותה'!$A$1:$E$8743,MATCH(U1856&amp;V1856,'שיפור תמותה'!$C$1:$C$8743,0),IF($B$11="זכר",4,5)),1),0)</f>
        <v>0</v>
      </c>
      <c r="Z1856">
        <f>IF($B$15,_xlfn.IFNA(INDEX('שיפור תמותה'!$A$1:$E$8743,MATCH(U1856&amp;V1856-1,'שיפור תמותה'!$C$1:$C$8743,0),IF($B$11="זכר",4,5)),1),0)</f>
        <v>0</v>
      </c>
      <c r="AA1856">
        <f t="shared" si="707"/>
        <v>0</v>
      </c>
      <c r="AB1856">
        <f t="shared" si="719"/>
        <v>0</v>
      </c>
      <c r="AC1856">
        <f>IF($B$15,_xlfn.IFNA(INDEX(תמותה!$A$1:$E$121,MATCH(U1856,תמותה!$A$1:A$121,0),IF($B$11="זכר",3,5)),1),0)</f>
        <v>0</v>
      </c>
      <c r="AD1856">
        <f t="shared" si="708"/>
        <v>0</v>
      </c>
      <c r="AE1856">
        <f t="shared" si="709"/>
        <v>0</v>
      </c>
      <c r="AF1856">
        <f t="shared" si="720"/>
        <v>0</v>
      </c>
      <c r="AG1856">
        <f t="shared" si="721"/>
        <v>0</v>
      </c>
      <c r="AH1856">
        <f t="shared" si="722"/>
        <v>0</v>
      </c>
      <c r="AI1856">
        <f t="shared" si="723"/>
        <v>0</v>
      </c>
      <c r="AJ1856">
        <f t="shared" si="724"/>
        <v>0</v>
      </c>
    </row>
    <row r="1857" spans="5:36" x14ac:dyDescent="0.2">
      <c r="E1857">
        <f t="shared" si="710"/>
        <v>0</v>
      </c>
      <c r="F1857">
        <f t="shared" si="700"/>
        <v>0</v>
      </c>
      <c r="G1857">
        <f t="shared" si="701"/>
        <v>0</v>
      </c>
      <c r="H1857">
        <f t="shared" si="702"/>
        <v>0</v>
      </c>
      <c r="I1857">
        <f t="shared" si="711"/>
        <v>0</v>
      </c>
      <c r="J1857">
        <f t="shared" si="712"/>
        <v>0</v>
      </c>
      <c r="K1857">
        <f t="shared" si="713"/>
        <v>0</v>
      </c>
      <c r="L1857">
        <f t="shared" si="714"/>
        <v>0</v>
      </c>
      <c r="M1857">
        <f t="shared" si="715"/>
        <v>0</v>
      </c>
      <c r="N1857">
        <f t="shared" si="716"/>
        <v>0</v>
      </c>
      <c r="O1857">
        <f>IF($B$14,_xlfn.IFNA(INDEX(תמותה!$A$1:$E$121,MATCH(F1857,תמותה!$A$1:A$121,0),IF($B$9="זכר",2,4)),1),0)</f>
        <v>0</v>
      </c>
      <c r="P1857">
        <f>IF($B$14,_xlfn.IFNA(INDEX('שיפור תמותה'!$A$1:$E$8743,MATCH(F1857&amp;G1857,'שיפור תמותה'!$C$1:$C$8743,0),IF($B$9="זכר",4,5)),1),0)</f>
        <v>0</v>
      </c>
      <c r="Q1857">
        <f>IF($B$14,_xlfn.IFNA(INDEX('שיפור תמותה'!$A$1:$E$8743,MATCH(F1857&amp;G1857-1,'שיפור תמותה'!$C$1:$C$8743,0),IF($B$9="זכר",4,5)),1),0)</f>
        <v>0</v>
      </c>
      <c r="R1857">
        <f t="shared" si="703"/>
        <v>0</v>
      </c>
      <c r="S1857">
        <f t="shared" si="704"/>
        <v>0</v>
      </c>
      <c r="T1857">
        <f t="shared" si="717"/>
        <v>0</v>
      </c>
      <c r="U1857">
        <f t="shared" si="705"/>
        <v>0</v>
      </c>
      <c r="V1857">
        <f t="shared" si="706"/>
        <v>0</v>
      </c>
      <c r="W1857">
        <f t="shared" si="718"/>
        <v>0</v>
      </c>
      <c r="X1857">
        <f>IF($B$15,_xlfn.IFNA(INDEX(תמותה!$A$1:$E$121,MATCH(U1857,תמותה!$A$1:A$121,0),IF($B$11="זכר",2,4)),1),0)</f>
        <v>0</v>
      </c>
      <c r="Y1857">
        <f>IF($B$15,_xlfn.IFNA(INDEX('שיפור תמותה'!$A$1:$E$8743,MATCH(U1857&amp;V1857,'שיפור תמותה'!$C$1:$C$8743,0),IF($B$11="זכר",4,5)),1),0)</f>
        <v>0</v>
      </c>
      <c r="Z1857">
        <f>IF($B$15,_xlfn.IFNA(INDEX('שיפור תמותה'!$A$1:$E$8743,MATCH(U1857&amp;V1857-1,'שיפור תמותה'!$C$1:$C$8743,0),IF($B$11="זכר",4,5)),1),0)</f>
        <v>0</v>
      </c>
      <c r="AA1857">
        <f t="shared" si="707"/>
        <v>0</v>
      </c>
      <c r="AB1857">
        <f t="shared" si="719"/>
        <v>0</v>
      </c>
      <c r="AC1857">
        <f>IF($B$15,_xlfn.IFNA(INDEX(תמותה!$A$1:$E$121,MATCH(U1857,תמותה!$A$1:A$121,0),IF($B$11="זכר",3,5)),1),0)</f>
        <v>0</v>
      </c>
      <c r="AD1857">
        <f t="shared" si="708"/>
        <v>0</v>
      </c>
      <c r="AE1857">
        <f t="shared" si="709"/>
        <v>0</v>
      </c>
      <c r="AF1857">
        <f t="shared" si="720"/>
        <v>0</v>
      </c>
      <c r="AG1857">
        <f t="shared" si="721"/>
        <v>0</v>
      </c>
      <c r="AH1857">
        <f t="shared" si="722"/>
        <v>0</v>
      </c>
      <c r="AI1857">
        <f t="shared" si="723"/>
        <v>0</v>
      </c>
      <c r="AJ1857">
        <f t="shared" si="724"/>
        <v>0</v>
      </c>
    </row>
    <row r="1858" spans="5:36" x14ac:dyDescent="0.2">
      <c r="E1858">
        <f t="shared" si="710"/>
        <v>0</v>
      </c>
      <c r="F1858">
        <f t="shared" si="700"/>
        <v>0</v>
      </c>
      <c r="G1858">
        <f t="shared" si="701"/>
        <v>0</v>
      </c>
      <c r="H1858">
        <f t="shared" si="702"/>
        <v>0</v>
      </c>
      <c r="I1858">
        <f t="shared" si="711"/>
        <v>0</v>
      </c>
      <c r="J1858">
        <f t="shared" si="712"/>
        <v>0</v>
      </c>
      <c r="K1858">
        <f t="shared" si="713"/>
        <v>0</v>
      </c>
      <c r="L1858">
        <f t="shared" si="714"/>
        <v>0</v>
      </c>
      <c r="M1858">
        <f t="shared" si="715"/>
        <v>0</v>
      </c>
      <c r="N1858">
        <f t="shared" si="716"/>
        <v>0</v>
      </c>
      <c r="O1858">
        <f>IF($B$14,_xlfn.IFNA(INDEX(תמותה!$A$1:$E$121,MATCH(F1858,תמותה!$A$1:A$121,0),IF($B$9="זכר",2,4)),1),0)</f>
        <v>0</v>
      </c>
      <c r="P1858">
        <f>IF($B$14,_xlfn.IFNA(INDEX('שיפור תמותה'!$A$1:$E$8743,MATCH(F1858&amp;G1858,'שיפור תמותה'!$C$1:$C$8743,0),IF($B$9="זכר",4,5)),1),0)</f>
        <v>0</v>
      </c>
      <c r="Q1858">
        <f>IF($B$14,_xlfn.IFNA(INDEX('שיפור תמותה'!$A$1:$E$8743,MATCH(F1858&amp;G1858-1,'שיפור תמותה'!$C$1:$C$8743,0),IF($B$9="זכר",4,5)),1),0)</f>
        <v>0</v>
      </c>
      <c r="R1858">
        <f t="shared" si="703"/>
        <v>0</v>
      </c>
      <c r="S1858">
        <f t="shared" si="704"/>
        <v>0</v>
      </c>
      <c r="T1858">
        <f t="shared" si="717"/>
        <v>0</v>
      </c>
      <c r="U1858">
        <f t="shared" si="705"/>
        <v>0</v>
      </c>
      <c r="V1858">
        <f t="shared" si="706"/>
        <v>0</v>
      </c>
      <c r="W1858">
        <f t="shared" si="718"/>
        <v>0</v>
      </c>
      <c r="X1858">
        <f>IF($B$15,_xlfn.IFNA(INDEX(תמותה!$A$1:$E$121,MATCH(U1858,תמותה!$A$1:A$121,0),IF($B$11="זכר",2,4)),1),0)</f>
        <v>0</v>
      </c>
      <c r="Y1858">
        <f>IF($B$15,_xlfn.IFNA(INDEX('שיפור תמותה'!$A$1:$E$8743,MATCH(U1858&amp;V1858,'שיפור תמותה'!$C$1:$C$8743,0),IF($B$11="זכר",4,5)),1),0)</f>
        <v>0</v>
      </c>
      <c r="Z1858">
        <f>IF($B$15,_xlfn.IFNA(INDEX('שיפור תמותה'!$A$1:$E$8743,MATCH(U1858&amp;V1858-1,'שיפור תמותה'!$C$1:$C$8743,0),IF($B$11="זכר",4,5)),1),0)</f>
        <v>0</v>
      </c>
      <c r="AA1858">
        <f t="shared" si="707"/>
        <v>0</v>
      </c>
      <c r="AB1858">
        <f t="shared" si="719"/>
        <v>0</v>
      </c>
      <c r="AC1858">
        <f>IF($B$15,_xlfn.IFNA(INDEX(תמותה!$A$1:$E$121,MATCH(U1858,תמותה!$A$1:A$121,0),IF($B$11="זכר",3,5)),1),0)</f>
        <v>0</v>
      </c>
      <c r="AD1858">
        <f t="shared" si="708"/>
        <v>0</v>
      </c>
      <c r="AE1858">
        <f t="shared" si="709"/>
        <v>0</v>
      </c>
      <c r="AF1858">
        <f t="shared" si="720"/>
        <v>0</v>
      </c>
      <c r="AG1858">
        <f t="shared" si="721"/>
        <v>0</v>
      </c>
      <c r="AH1858">
        <f t="shared" si="722"/>
        <v>0</v>
      </c>
      <c r="AI1858">
        <f t="shared" si="723"/>
        <v>0</v>
      </c>
      <c r="AJ1858">
        <f t="shared" si="724"/>
        <v>0</v>
      </c>
    </row>
    <row r="1859" spans="5:36" x14ac:dyDescent="0.2">
      <c r="E1859">
        <f t="shared" si="710"/>
        <v>0</v>
      </c>
      <c r="F1859">
        <f t="shared" ref="F1859:F1922" si="725">IF($B$14,ROUNDDOWN(E1859/12,0),0)</f>
        <v>0</v>
      </c>
      <c r="G1859">
        <f t="shared" ref="G1859:G1922" si="726">IF($B$14,ROUNDDOWN(($B$7+E1859)/12,0),0)</f>
        <v>0</v>
      </c>
      <c r="H1859">
        <f t="shared" ref="H1859:H1922" si="727">IF($B$14,(1+$B$2)^((E1859-$E$2+1)/12),0)</f>
        <v>0</v>
      </c>
      <c r="I1859">
        <f t="shared" si="711"/>
        <v>0</v>
      </c>
      <c r="J1859">
        <f t="shared" si="712"/>
        <v>0</v>
      </c>
      <c r="K1859">
        <f t="shared" si="713"/>
        <v>0</v>
      </c>
      <c r="L1859">
        <f t="shared" si="714"/>
        <v>0</v>
      </c>
      <c r="M1859">
        <f t="shared" si="715"/>
        <v>0</v>
      </c>
      <c r="N1859">
        <f t="shared" si="716"/>
        <v>0</v>
      </c>
      <c r="O1859">
        <f>IF($B$14,_xlfn.IFNA(INDEX(תמותה!$A$1:$E$121,MATCH(F1859,תמותה!$A$1:A$121,0),IF($B$9="זכר",2,4)),1),0)</f>
        <v>0</v>
      </c>
      <c r="P1859">
        <f>IF($B$14,_xlfn.IFNA(INDEX('שיפור תמותה'!$A$1:$E$8743,MATCH(F1859&amp;G1859,'שיפור תמותה'!$C$1:$C$8743,0),IF($B$9="זכר",4,5)),1),0)</f>
        <v>0</v>
      </c>
      <c r="Q1859">
        <f>IF($B$14,_xlfn.IFNA(INDEX('שיפור תמותה'!$A$1:$E$8743,MATCH(F1859&amp;G1859-1,'שיפור תמותה'!$C$1:$C$8743,0),IF($B$9="זכר",4,5)),1),0)</f>
        <v>0</v>
      </c>
      <c r="R1859">
        <f t="shared" ref="R1859:R1922" si="728">IF($B$14,AVERAGE(P1859:Q1859),0)</f>
        <v>0</v>
      </c>
      <c r="S1859">
        <f t="shared" ref="S1859:S1922" si="729">IF($B$14,IF(E1859&lt;$B$12,(1-(1-O1859)^(1/12))*R1859,1),0)</f>
        <v>0</v>
      </c>
      <c r="T1859">
        <f t="shared" si="717"/>
        <v>0</v>
      </c>
      <c r="U1859">
        <f t="shared" ref="U1859:U1922" si="730">IF($B$15,ROUNDDOWN(T1859/12,0),0)</f>
        <v>0</v>
      </c>
      <c r="V1859">
        <f t="shared" ref="V1859:V1922" si="731">IF($B$15,ROUNDDOWN(($B$8+T1859)/12,0),0)</f>
        <v>0</v>
      </c>
      <c r="W1859">
        <f t="shared" si="718"/>
        <v>0</v>
      </c>
      <c r="X1859">
        <f>IF($B$15,_xlfn.IFNA(INDEX(תמותה!$A$1:$E$121,MATCH(U1859,תמותה!$A$1:A$121,0),IF($B$11="זכר",2,4)),1),0)</f>
        <v>0</v>
      </c>
      <c r="Y1859">
        <f>IF($B$15,_xlfn.IFNA(INDEX('שיפור תמותה'!$A$1:$E$8743,MATCH(U1859&amp;V1859,'שיפור תמותה'!$C$1:$C$8743,0),IF($B$11="זכר",4,5)),1),0)</f>
        <v>0</v>
      </c>
      <c r="Z1859">
        <f>IF($B$15,_xlfn.IFNA(INDEX('שיפור תמותה'!$A$1:$E$8743,MATCH(U1859&amp;V1859-1,'שיפור תמותה'!$C$1:$C$8743,0),IF($B$11="זכר",4,5)),1),0)</f>
        <v>0</v>
      </c>
      <c r="AA1859">
        <f t="shared" ref="AA1859:AA1922" si="732">IF($B$15,AVERAGE(Y1859:Z1859),0)</f>
        <v>0</v>
      </c>
      <c r="AB1859">
        <f t="shared" si="719"/>
        <v>0</v>
      </c>
      <c r="AC1859">
        <f>IF($B$15,_xlfn.IFNA(INDEX(תמותה!$A$1:$E$121,MATCH(U1859,תמותה!$A$1:A$121,0),IF($B$11="זכר",3,5)),1),0)</f>
        <v>0</v>
      </c>
      <c r="AD1859">
        <f t="shared" ref="AD1859:AD1922" si="733">IF($B$15,IF(T1859&lt;$B$12,(1-(1-X1859)^(1/12))*AA1859,1),0)</f>
        <v>0</v>
      </c>
      <c r="AE1859">
        <f t="shared" ref="AE1859:AE1922" si="734">IF($B$15,IF(T1859&lt;$B$12,(1-(1-AC1859)^(1/12))*AA1859,1),0)</f>
        <v>0</v>
      </c>
      <c r="AF1859">
        <f t="shared" si="720"/>
        <v>0</v>
      </c>
      <c r="AG1859">
        <f t="shared" si="721"/>
        <v>0</v>
      </c>
      <c r="AH1859">
        <f t="shared" si="722"/>
        <v>0</v>
      </c>
      <c r="AI1859">
        <f t="shared" si="723"/>
        <v>0</v>
      </c>
      <c r="AJ1859">
        <f t="shared" si="724"/>
        <v>0</v>
      </c>
    </row>
    <row r="1860" spans="5:36" x14ac:dyDescent="0.2">
      <c r="E1860">
        <f t="shared" ref="E1860:E1923" si="735">IF($B$14,E1859+1,0)</f>
        <v>0</v>
      </c>
      <c r="F1860">
        <f t="shared" si="725"/>
        <v>0</v>
      </c>
      <c r="G1860">
        <f t="shared" si="726"/>
        <v>0</v>
      </c>
      <c r="H1860">
        <f t="shared" si="727"/>
        <v>0</v>
      </c>
      <c r="I1860">
        <f t="shared" ref="I1860:I1923" si="736">IF($B$14,IF(E1860&lt;=$B$3,IF(AND((E1860-$E$2)&lt;0,E1860&lt;$B$4),I1859+1/H1860,I1859+N1859/H1860)),0)</f>
        <v>0</v>
      </c>
      <c r="J1860">
        <f t="shared" ref="J1860:J1923" si="737">IF($B$14,IF(E1860&lt;=$B$3,IF(AND((E1860-$E$2)&lt;60,E1860&lt;$B$4),J1859+1/H1860,J1859+N1859/H1860)),0)</f>
        <v>0</v>
      </c>
      <c r="K1860">
        <f t="shared" ref="K1860:K1923" si="738">IF($B$14,IF(E1860&lt;=$B$3,IF(AND((E1860-$E$2)&lt;120,E1860&lt;$B$4),K1859+1/H1860,K1859+N1859/H1860)),0)</f>
        <v>0</v>
      </c>
      <c r="L1860">
        <f t="shared" ref="L1860:L1923" si="739">IF($B$14,IF(E1860&lt;=$B$3,IF(AND((E1860-$E$2)&lt;180,E1860&lt;$B$4),L1859+1/H1860,L1859+N1859/H1860)),0)</f>
        <v>0</v>
      </c>
      <c r="M1860">
        <f t="shared" ref="M1860:M1923" si="740">IF($B$14,IF(E1860&lt;=$B$3,IF(AND((E1860-$E$2)&lt;240,E1860&lt;$B$4),M1859+1/H1860,M1859+N1859/H1860)),0)</f>
        <v>0</v>
      </c>
      <c r="N1860">
        <f t="shared" ref="N1860:N1923" si="741">IF($B$14,N1859*(1-S1860),0)</f>
        <v>0</v>
      </c>
      <c r="O1860">
        <f>IF($B$14,_xlfn.IFNA(INDEX(תמותה!$A$1:$E$121,MATCH(F1860,תמותה!$A$1:A$121,0),IF($B$9="זכר",2,4)),1),0)</f>
        <v>0</v>
      </c>
      <c r="P1860">
        <f>IF($B$14,_xlfn.IFNA(INDEX('שיפור תמותה'!$A$1:$E$8743,MATCH(F1860&amp;G1860,'שיפור תמותה'!$C$1:$C$8743,0),IF($B$9="זכר",4,5)),1),0)</f>
        <v>0</v>
      </c>
      <c r="Q1860">
        <f>IF($B$14,_xlfn.IFNA(INDEX('שיפור תמותה'!$A$1:$E$8743,MATCH(F1860&amp;G1860-1,'שיפור תמותה'!$C$1:$C$8743,0),IF($B$9="זכר",4,5)),1),0)</f>
        <v>0</v>
      </c>
      <c r="R1860">
        <f t="shared" si="728"/>
        <v>0</v>
      </c>
      <c r="S1860">
        <f t="shared" si="729"/>
        <v>0</v>
      </c>
      <c r="T1860">
        <f t="shared" ref="T1860:T1923" si="742">IF($B$15,T1859+1,0)</f>
        <v>0</v>
      </c>
      <c r="U1860">
        <f t="shared" si="730"/>
        <v>0</v>
      </c>
      <c r="V1860">
        <f t="shared" si="731"/>
        <v>0</v>
      </c>
      <c r="W1860">
        <f t="shared" ref="W1860:W1923" si="743">IF($B$15,W1859*(1-AD1860),0)</f>
        <v>0</v>
      </c>
      <c r="X1860">
        <f>IF($B$15,_xlfn.IFNA(INDEX(תמותה!$A$1:$E$121,MATCH(U1860,תמותה!$A$1:A$121,0),IF($B$11="זכר",2,4)),1),0)</f>
        <v>0</v>
      </c>
      <c r="Y1860">
        <f>IF($B$15,_xlfn.IFNA(INDEX('שיפור תמותה'!$A$1:$E$8743,MATCH(U1860&amp;V1860,'שיפור תמותה'!$C$1:$C$8743,0),IF($B$11="זכר",4,5)),1),0)</f>
        <v>0</v>
      </c>
      <c r="Z1860">
        <f>IF($B$15,_xlfn.IFNA(INDEX('שיפור תמותה'!$A$1:$E$8743,MATCH(U1860&amp;V1860-1,'שיפור תמותה'!$C$1:$C$8743,0),IF($B$11="זכר",4,5)),1),0)</f>
        <v>0</v>
      </c>
      <c r="AA1860">
        <f t="shared" si="732"/>
        <v>0</v>
      </c>
      <c r="AB1860">
        <f t="shared" ref="AB1860:AB1923" si="744">IF($B$15,AB1859*(1-AE1860)+S1860*W1860*N1859,0)</f>
        <v>0</v>
      </c>
      <c r="AC1860">
        <f>IF($B$15,_xlfn.IFNA(INDEX(תמותה!$A$1:$E$121,MATCH(U1860,תמותה!$A$1:A$121,0),IF($B$11="זכר",3,5)),1),0)</f>
        <v>0</v>
      </c>
      <c r="AD1860">
        <f t="shared" si="733"/>
        <v>0</v>
      </c>
      <c r="AE1860">
        <f t="shared" si="734"/>
        <v>0</v>
      </c>
      <c r="AF1860">
        <f t="shared" ref="AF1860:AF1923" si="745">IF($B$15,IF(E1860&lt;=$B$3,IF(AND((E1860-$E$2)&lt;0,E1860&lt;$B$4),AF1859+0/H1860,AF1859+AB1859/H1860)),0)</f>
        <v>0</v>
      </c>
      <c r="AG1860">
        <f t="shared" ref="AG1860:AG1923" si="746">IF($B$15,IF(E1860&lt;=$B$3,IF(AND((E1860-$E$2)&lt;60,E1860&lt;$B$4),AG1859+0/H1860,AG1859+AB1859/H1860)),0)</f>
        <v>0</v>
      </c>
      <c r="AH1860">
        <f t="shared" ref="AH1860:AH1923" si="747">IF($B$15,IF(E1860&lt;=$B$3,IF(AND((E1860-$E$2)&lt;120,E1860&lt;$B$4),AH1859+0/H1860,AH1859+AB1859/H1860)),0)</f>
        <v>0</v>
      </c>
      <c r="AI1860">
        <f t="shared" ref="AI1860:AI1923" si="748">IF($B$15,IF(E1860&lt;=$B$3,IF(AND((E1860-$E$2)&lt;180,E1860&lt;$B$4),AI1859+0/H1860,AI1859+AB1859/H1860)),0)</f>
        <v>0</v>
      </c>
      <c r="AJ1860">
        <f t="shared" ref="AJ1860:AJ1923" si="749">IF($B$15,IF(E1860&lt;=$B$3,IF(AND((E1860-$E$2)&lt;240,E1860&lt;$B$4),AJ1859+0/H1860,AJ1859+AB1859/H1860)),0)</f>
        <v>0</v>
      </c>
    </row>
    <row r="1861" spans="5:36" x14ac:dyDescent="0.2">
      <c r="E1861">
        <f t="shared" si="735"/>
        <v>0</v>
      </c>
      <c r="F1861">
        <f t="shared" si="725"/>
        <v>0</v>
      </c>
      <c r="G1861">
        <f t="shared" si="726"/>
        <v>0</v>
      </c>
      <c r="H1861">
        <f t="shared" si="727"/>
        <v>0</v>
      </c>
      <c r="I1861">
        <f t="shared" si="736"/>
        <v>0</v>
      </c>
      <c r="J1861">
        <f t="shared" si="737"/>
        <v>0</v>
      </c>
      <c r="K1861">
        <f t="shared" si="738"/>
        <v>0</v>
      </c>
      <c r="L1861">
        <f t="shared" si="739"/>
        <v>0</v>
      </c>
      <c r="M1861">
        <f t="shared" si="740"/>
        <v>0</v>
      </c>
      <c r="N1861">
        <f t="shared" si="741"/>
        <v>0</v>
      </c>
      <c r="O1861">
        <f>IF($B$14,_xlfn.IFNA(INDEX(תמותה!$A$1:$E$121,MATCH(F1861,תמותה!$A$1:A$121,0),IF($B$9="זכר",2,4)),1),0)</f>
        <v>0</v>
      </c>
      <c r="P1861">
        <f>IF($B$14,_xlfn.IFNA(INDEX('שיפור תמותה'!$A$1:$E$8743,MATCH(F1861&amp;G1861,'שיפור תמותה'!$C$1:$C$8743,0),IF($B$9="זכר",4,5)),1),0)</f>
        <v>0</v>
      </c>
      <c r="Q1861">
        <f>IF($B$14,_xlfn.IFNA(INDEX('שיפור תמותה'!$A$1:$E$8743,MATCH(F1861&amp;G1861-1,'שיפור תמותה'!$C$1:$C$8743,0),IF($B$9="זכר",4,5)),1),0)</f>
        <v>0</v>
      </c>
      <c r="R1861">
        <f t="shared" si="728"/>
        <v>0</v>
      </c>
      <c r="S1861">
        <f t="shared" si="729"/>
        <v>0</v>
      </c>
      <c r="T1861">
        <f t="shared" si="742"/>
        <v>0</v>
      </c>
      <c r="U1861">
        <f t="shared" si="730"/>
        <v>0</v>
      </c>
      <c r="V1861">
        <f t="shared" si="731"/>
        <v>0</v>
      </c>
      <c r="W1861">
        <f t="shared" si="743"/>
        <v>0</v>
      </c>
      <c r="X1861">
        <f>IF($B$15,_xlfn.IFNA(INDEX(תמותה!$A$1:$E$121,MATCH(U1861,תמותה!$A$1:A$121,0),IF($B$11="זכר",2,4)),1),0)</f>
        <v>0</v>
      </c>
      <c r="Y1861">
        <f>IF($B$15,_xlfn.IFNA(INDEX('שיפור תמותה'!$A$1:$E$8743,MATCH(U1861&amp;V1861,'שיפור תמותה'!$C$1:$C$8743,0),IF($B$11="זכר",4,5)),1),0)</f>
        <v>0</v>
      </c>
      <c r="Z1861">
        <f>IF($B$15,_xlfn.IFNA(INDEX('שיפור תמותה'!$A$1:$E$8743,MATCH(U1861&amp;V1861-1,'שיפור תמותה'!$C$1:$C$8743,0),IF($B$11="זכר",4,5)),1),0)</f>
        <v>0</v>
      </c>
      <c r="AA1861">
        <f t="shared" si="732"/>
        <v>0</v>
      </c>
      <c r="AB1861">
        <f t="shared" si="744"/>
        <v>0</v>
      </c>
      <c r="AC1861">
        <f>IF($B$15,_xlfn.IFNA(INDEX(תמותה!$A$1:$E$121,MATCH(U1861,תמותה!$A$1:A$121,0),IF($B$11="זכר",3,5)),1),0)</f>
        <v>0</v>
      </c>
      <c r="AD1861">
        <f t="shared" si="733"/>
        <v>0</v>
      </c>
      <c r="AE1861">
        <f t="shared" si="734"/>
        <v>0</v>
      </c>
      <c r="AF1861">
        <f t="shared" si="745"/>
        <v>0</v>
      </c>
      <c r="AG1861">
        <f t="shared" si="746"/>
        <v>0</v>
      </c>
      <c r="AH1861">
        <f t="shared" si="747"/>
        <v>0</v>
      </c>
      <c r="AI1861">
        <f t="shared" si="748"/>
        <v>0</v>
      </c>
      <c r="AJ1861">
        <f t="shared" si="749"/>
        <v>0</v>
      </c>
    </row>
    <row r="1862" spans="5:36" x14ac:dyDescent="0.2">
      <c r="E1862">
        <f t="shared" si="735"/>
        <v>0</v>
      </c>
      <c r="F1862">
        <f t="shared" si="725"/>
        <v>0</v>
      </c>
      <c r="G1862">
        <f t="shared" si="726"/>
        <v>0</v>
      </c>
      <c r="H1862">
        <f t="shared" si="727"/>
        <v>0</v>
      </c>
      <c r="I1862">
        <f t="shared" si="736"/>
        <v>0</v>
      </c>
      <c r="J1862">
        <f t="shared" si="737"/>
        <v>0</v>
      </c>
      <c r="K1862">
        <f t="shared" si="738"/>
        <v>0</v>
      </c>
      <c r="L1862">
        <f t="shared" si="739"/>
        <v>0</v>
      </c>
      <c r="M1862">
        <f t="shared" si="740"/>
        <v>0</v>
      </c>
      <c r="N1862">
        <f t="shared" si="741"/>
        <v>0</v>
      </c>
      <c r="O1862">
        <f>IF($B$14,_xlfn.IFNA(INDEX(תמותה!$A$1:$E$121,MATCH(F1862,תמותה!$A$1:A$121,0),IF($B$9="זכר",2,4)),1),0)</f>
        <v>0</v>
      </c>
      <c r="P1862">
        <f>IF($B$14,_xlfn.IFNA(INDEX('שיפור תמותה'!$A$1:$E$8743,MATCH(F1862&amp;G1862,'שיפור תמותה'!$C$1:$C$8743,0),IF($B$9="זכר",4,5)),1),0)</f>
        <v>0</v>
      </c>
      <c r="Q1862">
        <f>IF($B$14,_xlfn.IFNA(INDEX('שיפור תמותה'!$A$1:$E$8743,MATCH(F1862&amp;G1862-1,'שיפור תמותה'!$C$1:$C$8743,0),IF($B$9="זכר",4,5)),1),0)</f>
        <v>0</v>
      </c>
      <c r="R1862">
        <f t="shared" si="728"/>
        <v>0</v>
      </c>
      <c r="S1862">
        <f t="shared" si="729"/>
        <v>0</v>
      </c>
      <c r="T1862">
        <f t="shared" si="742"/>
        <v>0</v>
      </c>
      <c r="U1862">
        <f t="shared" si="730"/>
        <v>0</v>
      </c>
      <c r="V1862">
        <f t="shared" si="731"/>
        <v>0</v>
      </c>
      <c r="W1862">
        <f t="shared" si="743"/>
        <v>0</v>
      </c>
      <c r="X1862">
        <f>IF($B$15,_xlfn.IFNA(INDEX(תמותה!$A$1:$E$121,MATCH(U1862,תמותה!$A$1:A$121,0),IF($B$11="זכר",2,4)),1),0)</f>
        <v>0</v>
      </c>
      <c r="Y1862">
        <f>IF($B$15,_xlfn.IFNA(INDEX('שיפור תמותה'!$A$1:$E$8743,MATCH(U1862&amp;V1862,'שיפור תמותה'!$C$1:$C$8743,0),IF($B$11="זכר",4,5)),1),0)</f>
        <v>0</v>
      </c>
      <c r="Z1862">
        <f>IF($B$15,_xlfn.IFNA(INDEX('שיפור תמותה'!$A$1:$E$8743,MATCH(U1862&amp;V1862-1,'שיפור תמותה'!$C$1:$C$8743,0),IF($B$11="זכר",4,5)),1),0)</f>
        <v>0</v>
      </c>
      <c r="AA1862">
        <f t="shared" si="732"/>
        <v>0</v>
      </c>
      <c r="AB1862">
        <f t="shared" si="744"/>
        <v>0</v>
      </c>
      <c r="AC1862">
        <f>IF($B$15,_xlfn.IFNA(INDEX(תמותה!$A$1:$E$121,MATCH(U1862,תמותה!$A$1:A$121,0),IF($B$11="זכר",3,5)),1),0)</f>
        <v>0</v>
      </c>
      <c r="AD1862">
        <f t="shared" si="733"/>
        <v>0</v>
      </c>
      <c r="AE1862">
        <f t="shared" si="734"/>
        <v>0</v>
      </c>
      <c r="AF1862">
        <f t="shared" si="745"/>
        <v>0</v>
      </c>
      <c r="AG1862">
        <f t="shared" si="746"/>
        <v>0</v>
      </c>
      <c r="AH1862">
        <f t="shared" si="747"/>
        <v>0</v>
      </c>
      <c r="AI1862">
        <f t="shared" si="748"/>
        <v>0</v>
      </c>
      <c r="AJ1862">
        <f t="shared" si="749"/>
        <v>0</v>
      </c>
    </row>
    <row r="1863" spans="5:36" x14ac:dyDescent="0.2">
      <c r="E1863">
        <f t="shared" si="735"/>
        <v>0</v>
      </c>
      <c r="F1863">
        <f t="shared" si="725"/>
        <v>0</v>
      </c>
      <c r="G1863">
        <f t="shared" si="726"/>
        <v>0</v>
      </c>
      <c r="H1863">
        <f t="shared" si="727"/>
        <v>0</v>
      </c>
      <c r="I1863">
        <f t="shared" si="736"/>
        <v>0</v>
      </c>
      <c r="J1863">
        <f t="shared" si="737"/>
        <v>0</v>
      </c>
      <c r="K1863">
        <f t="shared" si="738"/>
        <v>0</v>
      </c>
      <c r="L1863">
        <f t="shared" si="739"/>
        <v>0</v>
      </c>
      <c r="M1863">
        <f t="shared" si="740"/>
        <v>0</v>
      </c>
      <c r="N1863">
        <f t="shared" si="741"/>
        <v>0</v>
      </c>
      <c r="O1863">
        <f>IF($B$14,_xlfn.IFNA(INDEX(תמותה!$A$1:$E$121,MATCH(F1863,תמותה!$A$1:A$121,0),IF($B$9="זכר",2,4)),1),0)</f>
        <v>0</v>
      </c>
      <c r="P1863">
        <f>IF($B$14,_xlfn.IFNA(INDEX('שיפור תמותה'!$A$1:$E$8743,MATCH(F1863&amp;G1863,'שיפור תמותה'!$C$1:$C$8743,0),IF($B$9="זכר",4,5)),1),0)</f>
        <v>0</v>
      </c>
      <c r="Q1863">
        <f>IF($B$14,_xlfn.IFNA(INDEX('שיפור תמותה'!$A$1:$E$8743,MATCH(F1863&amp;G1863-1,'שיפור תמותה'!$C$1:$C$8743,0),IF($B$9="זכר",4,5)),1),0)</f>
        <v>0</v>
      </c>
      <c r="R1863">
        <f t="shared" si="728"/>
        <v>0</v>
      </c>
      <c r="S1863">
        <f t="shared" si="729"/>
        <v>0</v>
      </c>
      <c r="T1863">
        <f t="shared" si="742"/>
        <v>0</v>
      </c>
      <c r="U1863">
        <f t="shared" si="730"/>
        <v>0</v>
      </c>
      <c r="V1863">
        <f t="shared" si="731"/>
        <v>0</v>
      </c>
      <c r="W1863">
        <f t="shared" si="743"/>
        <v>0</v>
      </c>
      <c r="X1863">
        <f>IF($B$15,_xlfn.IFNA(INDEX(תמותה!$A$1:$E$121,MATCH(U1863,תמותה!$A$1:A$121,0),IF($B$11="זכר",2,4)),1),0)</f>
        <v>0</v>
      </c>
      <c r="Y1863">
        <f>IF($B$15,_xlfn.IFNA(INDEX('שיפור תמותה'!$A$1:$E$8743,MATCH(U1863&amp;V1863,'שיפור תמותה'!$C$1:$C$8743,0),IF($B$11="זכר",4,5)),1),0)</f>
        <v>0</v>
      </c>
      <c r="Z1863">
        <f>IF($B$15,_xlfn.IFNA(INDEX('שיפור תמותה'!$A$1:$E$8743,MATCH(U1863&amp;V1863-1,'שיפור תמותה'!$C$1:$C$8743,0),IF($B$11="זכר",4,5)),1),0)</f>
        <v>0</v>
      </c>
      <c r="AA1863">
        <f t="shared" si="732"/>
        <v>0</v>
      </c>
      <c r="AB1863">
        <f t="shared" si="744"/>
        <v>0</v>
      </c>
      <c r="AC1863">
        <f>IF($B$15,_xlfn.IFNA(INDEX(תמותה!$A$1:$E$121,MATCH(U1863,תמותה!$A$1:A$121,0),IF($B$11="זכר",3,5)),1),0)</f>
        <v>0</v>
      </c>
      <c r="AD1863">
        <f t="shared" si="733"/>
        <v>0</v>
      </c>
      <c r="AE1863">
        <f t="shared" si="734"/>
        <v>0</v>
      </c>
      <c r="AF1863">
        <f t="shared" si="745"/>
        <v>0</v>
      </c>
      <c r="AG1863">
        <f t="shared" si="746"/>
        <v>0</v>
      </c>
      <c r="AH1863">
        <f t="shared" si="747"/>
        <v>0</v>
      </c>
      <c r="AI1863">
        <f t="shared" si="748"/>
        <v>0</v>
      </c>
      <c r="AJ1863">
        <f t="shared" si="749"/>
        <v>0</v>
      </c>
    </row>
    <row r="1864" spans="5:36" x14ac:dyDescent="0.2">
      <c r="E1864">
        <f t="shared" si="735"/>
        <v>0</v>
      </c>
      <c r="F1864">
        <f t="shared" si="725"/>
        <v>0</v>
      </c>
      <c r="G1864">
        <f t="shared" si="726"/>
        <v>0</v>
      </c>
      <c r="H1864">
        <f t="shared" si="727"/>
        <v>0</v>
      </c>
      <c r="I1864">
        <f t="shared" si="736"/>
        <v>0</v>
      </c>
      <c r="J1864">
        <f t="shared" si="737"/>
        <v>0</v>
      </c>
      <c r="K1864">
        <f t="shared" si="738"/>
        <v>0</v>
      </c>
      <c r="L1864">
        <f t="shared" si="739"/>
        <v>0</v>
      </c>
      <c r="M1864">
        <f t="shared" si="740"/>
        <v>0</v>
      </c>
      <c r="N1864">
        <f t="shared" si="741"/>
        <v>0</v>
      </c>
      <c r="O1864">
        <f>IF($B$14,_xlfn.IFNA(INDEX(תמותה!$A$1:$E$121,MATCH(F1864,תמותה!$A$1:A$121,0),IF($B$9="זכר",2,4)),1),0)</f>
        <v>0</v>
      </c>
      <c r="P1864">
        <f>IF($B$14,_xlfn.IFNA(INDEX('שיפור תמותה'!$A$1:$E$8743,MATCH(F1864&amp;G1864,'שיפור תמותה'!$C$1:$C$8743,0),IF($B$9="זכר",4,5)),1),0)</f>
        <v>0</v>
      </c>
      <c r="Q1864">
        <f>IF($B$14,_xlfn.IFNA(INDEX('שיפור תמותה'!$A$1:$E$8743,MATCH(F1864&amp;G1864-1,'שיפור תמותה'!$C$1:$C$8743,0),IF($B$9="זכר",4,5)),1),0)</f>
        <v>0</v>
      </c>
      <c r="R1864">
        <f t="shared" si="728"/>
        <v>0</v>
      </c>
      <c r="S1864">
        <f t="shared" si="729"/>
        <v>0</v>
      </c>
      <c r="T1864">
        <f t="shared" si="742"/>
        <v>0</v>
      </c>
      <c r="U1864">
        <f t="shared" si="730"/>
        <v>0</v>
      </c>
      <c r="V1864">
        <f t="shared" si="731"/>
        <v>0</v>
      </c>
      <c r="W1864">
        <f t="shared" si="743"/>
        <v>0</v>
      </c>
      <c r="X1864">
        <f>IF($B$15,_xlfn.IFNA(INDEX(תמותה!$A$1:$E$121,MATCH(U1864,תמותה!$A$1:A$121,0),IF($B$11="זכר",2,4)),1),0)</f>
        <v>0</v>
      </c>
      <c r="Y1864">
        <f>IF($B$15,_xlfn.IFNA(INDEX('שיפור תמותה'!$A$1:$E$8743,MATCH(U1864&amp;V1864,'שיפור תמותה'!$C$1:$C$8743,0),IF($B$11="זכר",4,5)),1),0)</f>
        <v>0</v>
      </c>
      <c r="Z1864">
        <f>IF($B$15,_xlfn.IFNA(INDEX('שיפור תמותה'!$A$1:$E$8743,MATCH(U1864&amp;V1864-1,'שיפור תמותה'!$C$1:$C$8743,0),IF($B$11="זכר",4,5)),1),0)</f>
        <v>0</v>
      </c>
      <c r="AA1864">
        <f t="shared" si="732"/>
        <v>0</v>
      </c>
      <c r="AB1864">
        <f t="shared" si="744"/>
        <v>0</v>
      </c>
      <c r="AC1864">
        <f>IF($B$15,_xlfn.IFNA(INDEX(תמותה!$A$1:$E$121,MATCH(U1864,תמותה!$A$1:A$121,0),IF($B$11="זכר",3,5)),1),0)</f>
        <v>0</v>
      </c>
      <c r="AD1864">
        <f t="shared" si="733"/>
        <v>0</v>
      </c>
      <c r="AE1864">
        <f t="shared" si="734"/>
        <v>0</v>
      </c>
      <c r="AF1864">
        <f t="shared" si="745"/>
        <v>0</v>
      </c>
      <c r="AG1864">
        <f t="shared" si="746"/>
        <v>0</v>
      </c>
      <c r="AH1864">
        <f t="shared" si="747"/>
        <v>0</v>
      </c>
      <c r="AI1864">
        <f t="shared" si="748"/>
        <v>0</v>
      </c>
      <c r="AJ1864">
        <f t="shared" si="749"/>
        <v>0</v>
      </c>
    </row>
    <row r="1865" spans="5:36" x14ac:dyDescent="0.2">
      <c r="E1865">
        <f t="shared" si="735"/>
        <v>0</v>
      </c>
      <c r="F1865">
        <f t="shared" si="725"/>
        <v>0</v>
      </c>
      <c r="G1865">
        <f t="shared" si="726"/>
        <v>0</v>
      </c>
      <c r="H1865">
        <f t="shared" si="727"/>
        <v>0</v>
      </c>
      <c r="I1865">
        <f t="shared" si="736"/>
        <v>0</v>
      </c>
      <c r="J1865">
        <f t="shared" si="737"/>
        <v>0</v>
      </c>
      <c r="K1865">
        <f t="shared" si="738"/>
        <v>0</v>
      </c>
      <c r="L1865">
        <f t="shared" si="739"/>
        <v>0</v>
      </c>
      <c r="M1865">
        <f t="shared" si="740"/>
        <v>0</v>
      </c>
      <c r="N1865">
        <f t="shared" si="741"/>
        <v>0</v>
      </c>
      <c r="O1865">
        <f>IF($B$14,_xlfn.IFNA(INDEX(תמותה!$A$1:$E$121,MATCH(F1865,תמותה!$A$1:A$121,0),IF($B$9="זכר",2,4)),1),0)</f>
        <v>0</v>
      </c>
      <c r="P1865">
        <f>IF($B$14,_xlfn.IFNA(INDEX('שיפור תמותה'!$A$1:$E$8743,MATCH(F1865&amp;G1865,'שיפור תמותה'!$C$1:$C$8743,0),IF($B$9="זכר",4,5)),1),0)</f>
        <v>0</v>
      </c>
      <c r="Q1865">
        <f>IF($B$14,_xlfn.IFNA(INDEX('שיפור תמותה'!$A$1:$E$8743,MATCH(F1865&amp;G1865-1,'שיפור תמותה'!$C$1:$C$8743,0),IF($B$9="זכר",4,5)),1),0)</f>
        <v>0</v>
      </c>
      <c r="R1865">
        <f t="shared" si="728"/>
        <v>0</v>
      </c>
      <c r="S1865">
        <f t="shared" si="729"/>
        <v>0</v>
      </c>
      <c r="T1865">
        <f t="shared" si="742"/>
        <v>0</v>
      </c>
      <c r="U1865">
        <f t="shared" si="730"/>
        <v>0</v>
      </c>
      <c r="V1865">
        <f t="shared" si="731"/>
        <v>0</v>
      </c>
      <c r="W1865">
        <f t="shared" si="743"/>
        <v>0</v>
      </c>
      <c r="X1865">
        <f>IF($B$15,_xlfn.IFNA(INDEX(תמותה!$A$1:$E$121,MATCH(U1865,תמותה!$A$1:A$121,0),IF($B$11="זכר",2,4)),1),0)</f>
        <v>0</v>
      </c>
      <c r="Y1865">
        <f>IF($B$15,_xlfn.IFNA(INDEX('שיפור תמותה'!$A$1:$E$8743,MATCH(U1865&amp;V1865,'שיפור תמותה'!$C$1:$C$8743,0),IF($B$11="זכר",4,5)),1),0)</f>
        <v>0</v>
      </c>
      <c r="Z1865">
        <f>IF($B$15,_xlfn.IFNA(INDEX('שיפור תמותה'!$A$1:$E$8743,MATCH(U1865&amp;V1865-1,'שיפור תמותה'!$C$1:$C$8743,0),IF($B$11="זכר",4,5)),1),0)</f>
        <v>0</v>
      </c>
      <c r="AA1865">
        <f t="shared" si="732"/>
        <v>0</v>
      </c>
      <c r="AB1865">
        <f t="shared" si="744"/>
        <v>0</v>
      </c>
      <c r="AC1865">
        <f>IF($B$15,_xlfn.IFNA(INDEX(תמותה!$A$1:$E$121,MATCH(U1865,תמותה!$A$1:A$121,0),IF($B$11="זכר",3,5)),1),0)</f>
        <v>0</v>
      </c>
      <c r="AD1865">
        <f t="shared" si="733"/>
        <v>0</v>
      </c>
      <c r="AE1865">
        <f t="shared" si="734"/>
        <v>0</v>
      </c>
      <c r="AF1865">
        <f t="shared" si="745"/>
        <v>0</v>
      </c>
      <c r="AG1865">
        <f t="shared" si="746"/>
        <v>0</v>
      </c>
      <c r="AH1865">
        <f t="shared" si="747"/>
        <v>0</v>
      </c>
      <c r="AI1865">
        <f t="shared" si="748"/>
        <v>0</v>
      </c>
      <c r="AJ1865">
        <f t="shared" si="749"/>
        <v>0</v>
      </c>
    </row>
    <row r="1866" spans="5:36" x14ac:dyDescent="0.2">
      <c r="E1866">
        <f t="shared" si="735"/>
        <v>0</v>
      </c>
      <c r="F1866">
        <f t="shared" si="725"/>
        <v>0</v>
      </c>
      <c r="G1866">
        <f t="shared" si="726"/>
        <v>0</v>
      </c>
      <c r="H1866">
        <f t="shared" si="727"/>
        <v>0</v>
      </c>
      <c r="I1866">
        <f t="shared" si="736"/>
        <v>0</v>
      </c>
      <c r="J1866">
        <f t="shared" si="737"/>
        <v>0</v>
      </c>
      <c r="K1866">
        <f t="shared" si="738"/>
        <v>0</v>
      </c>
      <c r="L1866">
        <f t="shared" si="739"/>
        <v>0</v>
      </c>
      <c r="M1866">
        <f t="shared" si="740"/>
        <v>0</v>
      </c>
      <c r="N1866">
        <f t="shared" si="741"/>
        <v>0</v>
      </c>
      <c r="O1866">
        <f>IF($B$14,_xlfn.IFNA(INDEX(תמותה!$A$1:$E$121,MATCH(F1866,תמותה!$A$1:A$121,0),IF($B$9="זכר",2,4)),1),0)</f>
        <v>0</v>
      </c>
      <c r="P1866">
        <f>IF($B$14,_xlfn.IFNA(INDEX('שיפור תמותה'!$A$1:$E$8743,MATCH(F1866&amp;G1866,'שיפור תמותה'!$C$1:$C$8743,0),IF($B$9="זכר",4,5)),1),0)</f>
        <v>0</v>
      </c>
      <c r="Q1866">
        <f>IF($B$14,_xlfn.IFNA(INDEX('שיפור תמותה'!$A$1:$E$8743,MATCH(F1866&amp;G1866-1,'שיפור תמותה'!$C$1:$C$8743,0),IF($B$9="זכר",4,5)),1),0)</f>
        <v>0</v>
      </c>
      <c r="R1866">
        <f t="shared" si="728"/>
        <v>0</v>
      </c>
      <c r="S1866">
        <f t="shared" si="729"/>
        <v>0</v>
      </c>
      <c r="T1866">
        <f t="shared" si="742"/>
        <v>0</v>
      </c>
      <c r="U1866">
        <f t="shared" si="730"/>
        <v>0</v>
      </c>
      <c r="V1866">
        <f t="shared" si="731"/>
        <v>0</v>
      </c>
      <c r="W1866">
        <f t="shared" si="743"/>
        <v>0</v>
      </c>
      <c r="X1866">
        <f>IF($B$15,_xlfn.IFNA(INDEX(תמותה!$A$1:$E$121,MATCH(U1866,תמותה!$A$1:A$121,0),IF($B$11="זכר",2,4)),1),0)</f>
        <v>0</v>
      </c>
      <c r="Y1866">
        <f>IF($B$15,_xlfn.IFNA(INDEX('שיפור תמותה'!$A$1:$E$8743,MATCH(U1866&amp;V1866,'שיפור תמותה'!$C$1:$C$8743,0),IF($B$11="זכר",4,5)),1),0)</f>
        <v>0</v>
      </c>
      <c r="Z1866">
        <f>IF($B$15,_xlfn.IFNA(INDEX('שיפור תמותה'!$A$1:$E$8743,MATCH(U1866&amp;V1866-1,'שיפור תמותה'!$C$1:$C$8743,0),IF($B$11="זכר",4,5)),1),0)</f>
        <v>0</v>
      </c>
      <c r="AA1866">
        <f t="shared" si="732"/>
        <v>0</v>
      </c>
      <c r="AB1866">
        <f t="shared" si="744"/>
        <v>0</v>
      </c>
      <c r="AC1866">
        <f>IF($B$15,_xlfn.IFNA(INDEX(תמותה!$A$1:$E$121,MATCH(U1866,תמותה!$A$1:A$121,0),IF($B$11="זכר",3,5)),1),0)</f>
        <v>0</v>
      </c>
      <c r="AD1866">
        <f t="shared" si="733"/>
        <v>0</v>
      </c>
      <c r="AE1866">
        <f t="shared" si="734"/>
        <v>0</v>
      </c>
      <c r="AF1866">
        <f t="shared" si="745"/>
        <v>0</v>
      </c>
      <c r="AG1866">
        <f t="shared" si="746"/>
        <v>0</v>
      </c>
      <c r="AH1866">
        <f t="shared" si="747"/>
        <v>0</v>
      </c>
      <c r="AI1866">
        <f t="shared" si="748"/>
        <v>0</v>
      </c>
      <c r="AJ1866">
        <f t="shared" si="749"/>
        <v>0</v>
      </c>
    </row>
    <row r="1867" spans="5:36" x14ac:dyDescent="0.2">
      <c r="E1867">
        <f t="shared" si="735"/>
        <v>0</v>
      </c>
      <c r="F1867">
        <f t="shared" si="725"/>
        <v>0</v>
      </c>
      <c r="G1867">
        <f t="shared" si="726"/>
        <v>0</v>
      </c>
      <c r="H1867">
        <f t="shared" si="727"/>
        <v>0</v>
      </c>
      <c r="I1867">
        <f t="shared" si="736"/>
        <v>0</v>
      </c>
      <c r="J1867">
        <f t="shared" si="737"/>
        <v>0</v>
      </c>
      <c r="K1867">
        <f t="shared" si="738"/>
        <v>0</v>
      </c>
      <c r="L1867">
        <f t="shared" si="739"/>
        <v>0</v>
      </c>
      <c r="M1867">
        <f t="shared" si="740"/>
        <v>0</v>
      </c>
      <c r="N1867">
        <f t="shared" si="741"/>
        <v>0</v>
      </c>
      <c r="O1867">
        <f>IF($B$14,_xlfn.IFNA(INDEX(תמותה!$A$1:$E$121,MATCH(F1867,תמותה!$A$1:A$121,0),IF($B$9="זכר",2,4)),1),0)</f>
        <v>0</v>
      </c>
      <c r="P1867">
        <f>IF($B$14,_xlfn.IFNA(INDEX('שיפור תמותה'!$A$1:$E$8743,MATCH(F1867&amp;G1867,'שיפור תמותה'!$C$1:$C$8743,0),IF($B$9="זכר",4,5)),1),0)</f>
        <v>0</v>
      </c>
      <c r="Q1867">
        <f>IF($B$14,_xlfn.IFNA(INDEX('שיפור תמותה'!$A$1:$E$8743,MATCH(F1867&amp;G1867-1,'שיפור תמותה'!$C$1:$C$8743,0),IF($B$9="זכר",4,5)),1),0)</f>
        <v>0</v>
      </c>
      <c r="R1867">
        <f t="shared" si="728"/>
        <v>0</v>
      </c>
      <c r="S1867">
        <f t="shared" si="729"/>
        <v>0</v>
      </c>
      <c r="T1867">
        <f t="shared" si="742"/>
        <v>0</v>
      </c>
      <c r="U1867">
        <f t="shared" si="730"/>
        <v>0</v>
      </c>
      <c r="V1867">
        <f t="shared" si="731"/>
        <v>0</v>
      </c>
      <c r="W1867">
        <f t="shared" si="743"/>
        <v>0</v>
      </c>
      <c r="X1867">
        <f>IF($B$15,_xlfn.IFNA(INDEX(תמותה!$A$1:$E$121,MATCH(U1867,תמותה!$A$1:A$121,0),IF($B$11="זכר",2,4)),1),0)</f>
        <v>0</v>
      </c>
      <c r="Y1867">
        <f>IF($B$15,_xlfn.IFNA(INDEX('שיפור תמותה'!$A$1:$E$8743,MATCH(U1867&amp;V1867,'שיפור תמותה'!$C$1:$C$8743,0),IF($B$11="זכר",4,5)),1),0)</f>
        <v>0</v>
      </c>
      <c r="Z1867">
        <f>IF($B$15,_xlfn.IFNA(INDEX('שיפור תמותה'!$A$1:$E$8743,MATCH(U1867&amp;V1867-1,'שיפור תמותה'!$C$1:$C$8743,0),IF($B$11="זכר",4,5)),1),0)</f>
        <v>0</v>
      </c>
      <c r="AA1867">
        <f t="shared" si="732"/>
        <v>0</v>
      </c>
      <c r="AB1867">
        <f t="shared" si="744"/>
        <v>0</v>
      </c>
      <c r="AC1867">
        <f>IF($B$15,_xlfn.IFNA(INDEX(תמותה!$A$1:$E$121,MATCH(U1867,תמותה!$A$1:A$121,0),IF($B$11="זכר",3,5)),1),0)</f>
        <v>0</v>
      </c>
      <c r="AD1867">
        <f t="shared" si="733"/>
        <v>0</v>
      </c>
      <c r="AE1867">
        <f t="shared" si="734"/>
        <v>0</v>
      </c>
      <c r="AF1867">
        <f t="shared" si="745"/>
        <v>0</v>
      </c>
      <c r="AG1867">
        <f t="shared" si="746"/>
        <v>0</v>
      </c>
      <c r="AH1867">
        <f t="shared" si="747"/>
        <v>0</v>
      </c>
      <c r="AI1867">
        <f t="shared" si="748"/>
        <v>0</v>
      </c>
      <c r="AJ1867">
        <f t="shared" si="749"/>
        <v>0</v>
      </c>
    </row>
    <row r="1868" spans="5:36" x14ac:dyDescent="0.2">
      <c r="E1868">
        <f t="shared" si="735"/>
        <v>0</v>
      </c>
      <c r="F1868">
        <f t="shared" si="725"/>
        <v>0</v>
      </c>
      <c r="G1868">
        <f t="shared" si="726"/>
        <v>0</v>
      </c>
      <c r="H1868">
        <f t="shared" si="727"/>
        <v>0</v>
      </c>
      <c r="I1868">
        <f t="shared" si="736"/>
        <v>0</v>
      </c>
      <c r="J1868">
        <f t="shared" si="737"/>
        <v>0</v>
      </c>
      <c r="K1868">
        <f t="shared" si="738"/>
        <v>0</v>
      </c>
      <c r="L1868">
        <f t="shared" si="739"/>
        <v>0</v>
      </c>
      <c r="M1868">
        <f t="shared" si="740"/>
        <v>0</v>
      </c>
      <c r="N1868">
        <f t="shared" si="741"/>
        <v>0</v>
      </c>
      <c r="O1868">
        <f>IF($B$14,_xlfn.IFNA(INDEX(תמותה!$A$1:$E$121,MATCH(F1868,תמותה!$A$1:A$121,0),IF($B$9="זכר",2,4)),1),0)</f>
        <v>0</v>
      </c>
      <c r="P1868">
        <f>IF($B$14,_xlfn.IFNA(INDEX('שיפור תמותה'!$A$1:$E$8743,MATCH(F1868&amp;G1868,'שיפור תמותה'!$C$1:$C$8743,0),IF($B$9="זכר",4,5)),1),0)</f>
        <v>0</v>
      </c>
      <c r="Q1868">
        <f>IF($B$14,_xlfn.IFNA(INDEX('שיפור תמותה'!$A$1:$E$8743,MATCH(F1868&amp;G1868-1,'שיפור תמותה'!$C$1:$C$8743,0),IF($B$9="זכר",4,5)),1),0)</f>
        <v>0</v>
      </c>
      <c r="R1868">
        <f t="shared" si="728"/>
        <v>0</v>
      </c>
      <c r="S1868">
        <f t="shared" si="729"/>
        <v>0</v>
      </c>
      <c r="T1868">
        <f t="shared" si="742"/>
        <v>0</v>
      </c>
      <c r="U1868">
        <f t="shared" si="730"/>
        <v>0</v>
      </c>
      <c r="V1868">
        <f t="shared" si="731"/>
        <v>0</v>
      </c>
      <c r="W1868">
        <f t="shared" si="743"/>
        <v>0</v>
      </c>
      <c r="X1868">
        <f>IF($B$15,_xlfn.IFNA(INDEX(תמותה!$A$1:$E$121,MATCH(U1868,תמותה!$A$1:A$121,0),IF($B$11="זכר",2,4)),1),0)</f>
        <v>0</v>
      </c>
      <c r="Y1868">
        <f>IF($B$15,_xlfn.IFNA(INDEX('שיפור תמותה'!$A$1:$E$8743,MATCH(U1868&amp;V1868,'שיפור תמותה'!$C$1:$C$8743,0),IF($B$11="זכר",4,5)),1),0)</f>
        <v>0</v>
      </c>
      <c r="Z1868">
        <f>IF($B$15,_xlfn.IFNA(INDEX('שיפור תמותה'!$A$1:$E$8743,MATCH(U1868&amp;V1868-1,'שיפור תמותה'!$C$1:$C$8743,0),IF($B$11="זכר",4,5)),1),0)</f>
        <v>0</v>
      </c>
      <c r="AA1868">
        <f t="shared" si="732"/>
        <v>0</v>
      </c>
      <c r="AB1868">
        <f t="shared" si="744"/>
        <v>0</v>
      </c>
      <c r="AC1868">
        <f>IF($B$15,_xlfn.IFNA(INDEX(תמותה!$A$1:$E$121,MATCH(U1868,תמותה!$A$1:A$121,0),IF($B$11="זכר",3,5)),1),0)</f>
        <v>0</v>
      </c>
      <c r="AD1868">
        <f t="shared" si="733"/>
        <v>0</v>
      </c>
      <c r="AE1868">
        <f t="shared" si="734"/>
        <v>0</v>
      </c>
      <c r="AF1868">
        <f t="shared" si="745"/>
        <v>0</v>
      </c>
      <c r="AG1868">
        <f t="shared" si="746"/>
        <v>0</v>
      </c>
      <c r="AH1868">
        <f t="shared" si="747"/>
        <v>0</v>
      </c>
      <c r="AI1868">
        <f t="shared" si="748"/>
        <v>0</v>
      </c>
      <c r="AJ1868">
        <f t="shared" si="749"/>
        <v>0</v>
      </c>
    </row>
    <row r="1869" spans="5:36" x14ac:dyDescent="0.2">
      <c r="E1869">
        <f t="shared" si="735"/>
        <v>0</v>
      </c>
      <c r="F1869">
        <f t="shared" si="725"/>
        <v>0</v>
      </c>
      <c r="G1869">
        <f t="shared" si="726"/>
        <v>0</v>
      </c>
      <c r="H1869">
        <f t="shared" si="727"/>
        <v>0</v>
      </c>
      <c r="I1869">
        <f t="shared" si="736"/>
        <v>0</v>
      </c>
      <c r="J1869">
        <f t="shared" si="737"/>
        <v>0</v>
      </c>
      <c r="K1869">
        <f t="shared" si="738"/>
        <v>0</v>
      </c>
      <c r="L1869">
        <f t="shared" si="739"/>
        <v>0</v>
      </c>
      <c r="M1869">
        <f t="shared" si="740"/>
        <v>0</v>
      </c>
      <c r="N1869">
        <f t="shared" si="741"/>
        <v>0</v>
      </c>
      <c r="O1869">
        <f>IF($B$14,_xlfn.IFNA(INDEX(תמותה!$A$1:$E$121,MATCH(F1869,תמותה!$A$1:A$121,0),IF($B$9="זכר",2,4)),1),0)</f>
        <v>0</v>
      </c>
      <c r="P1869">
        <f>IF($B$14,_xlfn.IFNA(INDEX('שיפור תמותה'!$A$1:$E$8743,MATCH(F1869&amp;G1869,'שיפור תמותה'!$C$1:$C$8743,0),IF($B$9="זכר",4,5)),1),0)</f>
        <v>0</v>
      </c>
      <c r="Q1869">
        <f>IF($B$14,_xlfn.IFNA(INDEX('שיפור תמותה'!$A$1:$E$8743,MATCH(F1869&amp;G1869-1,'שיפור תמותה'!$C$1:$C$8743,0),IF($B$9="זכר",4,5)),1),0)</f>
        <v>0</v>
      </c>
      <c r="R1869">
        <f t="shared" si="728"/>
        <v>0</v>
      </c>
      <c r="S1869">
        <f t="shared" si="729"/>
        <v>0</v>
      </c>
      <c r="T1869">
        <f t="shared" si="742"/>
        <v>0</v>
      </c>
      <c r="U1869">
        <f t="shared" si="730"/>
        <v>0</v>
      </c>
      <c r="V1869">
        <f t="shared" si="731"/>
        <v>0</v>
      </c>
      <c r="W1869">
        <f t="shared" si="743"/>
        <v>0</v>
      </c>
      <c r="X1869">
        <f>IF($B$15,_xlfn.IFNA(INDEX(תמותה!$A$1:$E$121,MATCH(U1869,תמותה!$A$1:A$121,0),IF($B$11="זכר",2,4)),1),0)</f>
        <v>0</v>
      </c>
      <c r="Y1869">
        <f>IF($B$15,_xlfn.IFNA(INDEX('שיפור תמותה'!$A$1:$E$8743,MATCH(U1869&amp;V1869,'שיפור תמותה'!$C$1:$C$8743,0),IF($B$11="זכר",4,5)),1),0)</f>
        <v>0</v>
      </c>
      <c r="Z1869">
        <f>IF($B$15,_xlfn.IFNA(INDEX('שיפור תמותה'!$A$1:$E$8743,MATCH(U1869&amp;V1869-1,'שיפור תמותה'!$C$1:$C$8743,0),IF($B$11="זכר",4,5)),1),0)</f>
        <v>0</v>
      </c>
      <c r="AA1869">
        <f t="shared" si="732"/>
        <v>0</v>
      </c>
      <c r="AB1869">
        <f t="shared" si="744"/>
        <v>0</v>
      </c>
      <c r="AC1869">
        <f>IF($B$15,_xlfn.IFNA(INDEX(תמותה!$A$1:$E$121,MATCH(U1869,תמותה!$A$1:A$121,0),IF($B$11="זכר",3,5)),1),0)</f>
        <v>0</v>
      </c>
      <c r="AD1869">
        <f t="shared" si="733"/>
        <v>0</v>
      </c>
      <c r="AE1869">
        <f t="shared" si="734"/>
        <v>0</v>
      </c>
      <c r="AF1869">
        <f t="shared" si="745"/>
        <v>0</v>
      </c>
      <c r="AG1869">
        <f t="shared" si="746"/>
        <v>0</v>
      </c>
      <c r="AH1869">
        <f t="shared" si="747"/>
        <v>0</v>
      </c>
      <c r="AI1869">
        <f t="shared" si="748"/>
        <v>0</v>
      </c>
      <c r="AJ1869">
        <f t="shared" si="749"/>
        <v>0</v>
      </c>
    </row>
    <row r="1870" spans="5:36" x14ac:dyDescent="0.2">
      <c r="E1870">
        <f t="shared" si="735"/>
        <v>0</v>
      </c>
      <c r="F1870">
        <f t="shared" si="725"/>
        <v>0</v>
      </c>
      <c r="G1870">
        <f t="shared" si="726"/>
        <v>0</v>
      </c>
      <c r="H1870">
        <f t="shared" si="727"/>
        <v>0</v>
      </c>
      <c r="I1870">
        <f t="shared" si="736"/>
        <v>0</v>
      </c>
      <c r="J1870">
        <f t="shared" si="737"/>
        <v>0</v>
      </c>
      <c r="K1870">
        <f t="shared" si="738"/>
        <v>0</v>
      </c>
      <c r="L1870">
        <f t="shared" si="739"/>
        <v>0</v>
      </c>
      <c r="M1870">
        <f t="shared" si="740"/>
        <v>0</v>
      </c>
      <c r="N1870">
        <f t="shared" si="741"/>
        <v>0</v>
      </c>
      <c r="O1870">
        <f>IF($B$14,_xlfn.IFNA(INDEX(תמותה!$A$1:$E$121,MATCH(F1870,תמותה!$A$1:A$121,0),IF($B$9="זכר",2,4)),1),0)</f>
        <v>0</v>
      </c>
      <c r="P1870">
        <f>IF($B$14,_xlfn.IFNA(INDEX('שיפור תמותה'!$A$1:$E$8743,MATCH(F1870&amp;G1870,'שיפור תמותה'!$C$1:$C$8743,0),IF($B$9="זכר",4,5)),1),0)</f>
        <v>0</v>
      </c>
      <c r="Q1870">
        <f>IF($B$14,_xlfn.IFNA(INDEX('שיפור תמותה'!$A$1:$E$8743,MATCH(F1870&amp;G1870-1,'שיפור תמותה'!$C$1:$C$8743,0),IF($B$9="זכר",4,5)),1),0)</f>
        <v>0</v>
      </c>
      <c r="R1870">
        <f t="shared" si="728"/>
        <v>0</v>
      </c>
      <c r="S1870">
        <f t="shared" si="729"/>
        <v>0</v>
      </c>
      <c r="T1870">
        <f t="shared" si="742"/>
        <v>0</v>
      </c>
      <c r="U1870">
        <f t="shared" si="730"/>
        <v>0</v>
      </c>
      <c r="V1870">
        <f t="shared" si="731"/>
        <v>0</v>
      </c>
      <c r="W1870">
        <f t="shared" si="743"/>
        <v>0</v>
      </c>
      <c r="X1870">
        <f>IF($B$15,_xlfn.IFNA(INDEX(תמותה!$A$1:$E$121,MATCH(U1870,תמותה!$A$1:A$121,0),IF($B$11="זכר",2,4)),1),0)</f>
        <v>0</v>
      </c>
      <c r="Y1870">
        <f>IF($B$15,_xlfn.IFNA(INDEX('שיפור תמותה'!$A$1:$E$8743,MATCH(U1870&amp;V1870,'שיפור תמותה'!$C$1:$C$8743,0),IF($B$11="זכר",4,5)),1),0)</f>
        <v>0</v>
      </c>
      <c r="Z1870">
        <f>IF($B$15,_xlfn.IFNA(INDEX('שיפור תמותה'!$A$1:$E$8743,MATCH(U1870&amp;V1870-1,'שיפור תמותה'!$C$1:$C$8743,0),IF($B$11="זכר",4,5)),1),0)</f>
        <v>0</v>
      </c>
      <c r="AA1870">
        <f t="shared" si="732"/>
        <v>0</v>
      </c>
      <c r="AB1870">
        <f t="shared" si="744"/>
        <v>0</v>
      </c>
      <c r="AC1870">
        <f>IF($B$15,_xlfn.IFNA(INDEX(תמותה!$A$1:$E$121,MATCH(U1870,תמותה!$A$1:A$121,0),IF($B$11="זכר",3,5)),1),0)</f>
        <v>0</v>
      </c>
      <c r="AD1870">
        <f t="shared" si="733"/>
        <v>0</v>
      </c>
      <c r="AE1870">
        <f t="shared" si="734"/>
        <v>0</v>
      </c>
      <c r="AF1870">
        <f t="shared" si="745"/>
        <v>0</v>
      </c>
      <c r="AG1870">
        <f t="shared" si="746"/>
        <v>0</v>
      </c>
      <c r="AH1870">
        <f t="shared" si="747"/>
        <v>0</v>
      </c>
      <c r="AI1870">
        <f t="shared" si="748"/>
        <v>0</v>
      </c>
      <c r="AJ1870">
        <f t="shared" si="749"/>
        <v>0</v>
      </c>
    </row>
    <row r="1871" spans="5:36" x14ac:dyDescent="0.2">
      <c r="E1871">
        <f t="shared" si="735"/>
        <v>0</v>
      </c>
      <c r="F1871">
        <f t="shared" si="725"/>
        <v>0</v>
      </c>
      <c r="G1871">
        <f t="shared" si="726"/>
        <v>0</v>
      </c>
      <c r="H1871">
        <f t="shared" si="727"/>
        <v>0</v>
      </c>
      <c r="I1871">
        <f t="shared" si="736"/>
        <v>0</v>
      </c>
      <c r="J1871">
        <f t="shared" si="737"/>
        <v>0</v>
      </c>
      <c r="K1871">
        <f t="shared" si="738"/>
        <v>0</v>
      </c>
      <c r="L1871">
        <f t="shared" si="739"/>
        <v>0</v>
      </c>
      <c r="M1871">
        <f t="shared" si="740"/>
        <v>0</v>
      </c>
      <c r="N1871">
        <f t="shared" si="741"/>
        <v>0</v>
      </c>
      <c r="O1871">
        <f>IF($B$14,_xlfn.IFNA(INDEX(תמותה!$A$1:$E$121,MATCH(F1871,תמותה!$A$1:A$121,0),IF($B$9="זכר",2,4)),1),0)</f>
        <v>0</v>
      </c>
      <c r="P1871">
        <f>IF($B$14,_xlfn.IFNA(INDEX('שיפור תמותה'!$A$1:$E$8743,MATCH(F1871&amp;G1871,'שיפור תמותה'!$C$1:$C$8743,0),IF($B$9="זכר",4,5)),1),0)</f>
        <v>0</v>
      </c>
      <c r="Q1871">
        <f>IF($B$14,_xlfn.IFNA(INDEX('שיפור תמותה'!$A$1:$E$8743,MATCH(F1871&amp;G1871-1,'שיפור תמותה'!$C$1:$C$8743,0),IF($B$9="זכר",4,5)),1),0)</f>
        <v>0</v>
      </c>
      <c r="R1871">
        <f t="shared" si="728"/>
        <v>0</v>
      </c>
      <c r="S1871">
        <f t="shared" si="729"/>
        <v>0</v>
      </c>
      <c r="T1871">
        <f t="shared" si="742"/>
        <v>0</v>
      </c>
      <c r="U1871">
        <f t="shared" si="730"/>
        <v>0</v>
      </c>
      <c r="V1871">
        <f t="shared" si="731"/>
        <v>0</v>
      </c>
      <c r="W1871">
        <f t="shared" si="743"/>
        <v>0</v>
      </c>
      <c r="X1871">
        <f>IF($B$15,_xlfn.IFNA(INDEX(תמותה!$A$1:$E$121,MATCH(U1871,תמותה!$A$1:A$121,0),IF($B$11="זכר",2,4)),1),0)</f>
        <v>0</v>
      </c>
      <c r="Y1871">
        <f>IF($B$15,_xlfn.IFNA(INDEX('שיפור תמותה'!$A$1:$E$8743,MATCH(U1871&amp;V1871,'שיפור תמותה'!$C$1:$C$8743,0),IF($B$11="זכר",4,5)),1),0)</f>
        <v>0</v>
      </c>
      <c r="Z1871">
        <f>IF($B$15,_xlfn.IFNA(INDEX('שיפור תמותה'!$A$1:$E$8743,MATCH(U1871&amp;V1871-1,'שיפור תמותה'!$C$1:$C$8743,0),IF($B$11="זכר",4,5)),1),0)</f>
        <v>0</v>
      </c>
      <c r="AA1871">
        <f t="shared" si="732"/>
        <v>0</v>
      </c>
      <c r="AB1871">
        <f t="shared" si="744"/>
        <v>0</v>
      </c>
      <c r="AC1871">
        <f>IF($B$15,_xlfn.IFNA(INDEX(תמותה!$A$1:$E$121,MATCH(U1871,תמותה!$A$1:A$121,0),IF($B$11="זכר",3,5)),1),0)</f>
        <v>0</v>
      </c>
      <c r="AD1871">
        <f t="shared" si="733"/>
        <v>0</v>
      </c>
      <c r="AE1871">
        <f t="shared" si="734"/>
        <v>0</v>
      </c>
      <c r="AF1871">
        <f t="shared" si="745"/>
        <v>0</v>
      </c>
      <c r="AG1871">
        <f t="shared" si="746"/>
        <v>0</v>
      </c>
      <c r="AH1871">
        <f t="shared" si="747"/>
        <v>0</v>
      </c>
      <c r="AI1871">
        <f t="shared" si="748"/>
        <v>0</v>
      </c>
      <c r="AJ1871">
        <f t="shared" si="749"/>
        <v>0</v>
      </c>
    </row>
    <row r="1872" spans="5:36" x14ac:dyDescent="0.2">
      <c r="E1872">
        <f t="shared" si="735"/>
        <v>0</v>
      </c>
      <c r="F1872">
        <f t="shared" si="725"/>
        <v>0</v>
      </c>
      <c r="G1872">
        <f t="shared" si="726"/>
        <v>0</v>
      </c>
      <c r="H1872">
        <f t="shared" si="727"/>
        <v>0</v>
      </c>
      <c r="I1872">
        <f t="shared" si="736"/>
        <v>0</v>
      </c>
      <c r="J1872">
        <f t="shared" si="737"/>
        <v>0</v>
      </c>
      <c r="K1872">
        <f t="shared" si="738"/>
        <v>0</v>
      </c>
      <c r="L1872">
        <f t="shared" si="739"/>
        <v>0</v>
      </c>
      <c r="M1872">
        <f t="shared" si="740"/>
        <v>0</v>
      </c>
      <c r="N1872">
        <f t="shared" si="741"/>
        <v>0</v>
      </c>
      <c r="O1872">
        <f>IF($B$14,_xlfn.IFNA(INDEX(תמותה!$A$1:$E$121,MATCH(F1872,תמותה!$A$1:A$121,0),IF($B$9="זכר",2,4)),1),0)</f>
        <v>0</v>
      </c>
      <c r="P1872">
        <f>IF($B$14,_xlfn.IFNA(INDEX('שיפור תמותה'!$A$1:$E$8743,MATCH(F1872&amp;G1872,'שיפור תמותה'!$C$1:$C$8743,0),IF($B$9="זכר",4,5)),1),0)</f>
        <v>0</v>
      </c>
      <c r="Q1872">
        <f>IF($B$14,_xlfn.IFNA(INDEX('שיפור תמותה'!$A$1:$E$8743,MATCH(F1872&amp;G1872-1,'שיפור תמותה'!$C$1:$C$8743,0),IF($B$9="זכר",4,5)),1),0)</f>
        <v>0</v>
      </c>
      <c r="R1872">
        <f t="shared" si="728"/>
        <v>0</v>
      </c>
      <c r="S1872">
        <f t="shared" si="729"/>
        <v>0</v>
      </c>
      <c r="T1872">
        <f t="shared" si="742"/>
        <v>0</v>
      </c>
      <c r="U1872">
        <f t="shared" si="730"/>
        <v>0</v>
      </c>
      <c r="V1872">
        <f t="shared" si="731"/>
        <v>0</v>
      </c>
      <c r="W1872">
        <f t="shared" si="743"/>
        <v>0</v>
      </c>
      <c r="X1872">
        <f>IF($B$15,_xlfn.IFNA(INDEX(תמותה!$A$1:$E$121,MATCH(U1872,תמותה!$A$1:A$121,0),IF($B$11="זכר",2,4)),1),0)</f>
        <v>0</v>
      </c>
      <c r="Y1872">
        <f>IF($B$15,_xlfn.IFNA(INDEX('שיפור תמותה'!$A$1:$E$8743,MATCH(U1872&amp;V1872,'שיפור תמותה'!$C$1:$C$8743,0),IF($B$11="זכר",4,5)),1),0)</f>
        <v>0</v>
      </c>
      <c r="Z1872">
        <f>IF($B$15,_xlfn.IFNA(INDEX('שיפור תמותה'!$A$1:$E$8743,MATCH(U1872&amp;V1872-1,'שיפור תמותה'!$C$1:$C$8743,0),IF($B$11="זכר",4,5)),1),0)</f>
        <v>0</v>
      </c>
      <c r="AA1872">
        <f t="shared" si="732"/>
        <v>0</v>
      </c>
      <c r="AB1872">
        <f t="shared" si="744"/>
        <v>0</v>
      </c>
      <c r="AC1872">
        <f>IF($B$15,_xlfn.IFNA(INDEX(תמותה!$A$1:$E$121,MATCH(U1872,תמותה!$A$1:A$121,0),IF($B$11="זכר",3,5)),1),0)</f>
        <v>0</v>
      </c>
      <c r="AD1872">
        <f t="shared" si="733"/>
        <v>0</v>
      </c>
      <c r="AE1872">
        <f t="shared" si="734"/>
        <v>0</v>
      </c>
      <c r="AF1872">
        <f t="shared" si="745"/>
        <v>0</v>
      </c>
      <c r="AG1872">
        <f t="shared" si="746"/>
        <v>0</v>
      </c>
      <c r="AH1872">
        <f t="shared" si="747"/>
        <v>0</v>
      </c>
      <c r="AI1872">
        <f t="shared" si="748"/>
        <v>0</v>
      </c>
      <c r="AJ1872">
        <f t="shared" si="749"/>
        <v>0</v>
      </c>
    </row>
    <row r="1873" spans="5:36" x14ac:dyDescent="0.2">
      <c r="E1873">
        <f t="shared" si="735"/>
        <v>0</v>
      </c>
      <c r="F1873">
        <f t="shared" si="725"/>
        <v>0</v>
      </c>
      <c r="G1873">
        <f t="shared" si="726"/>
        <v>0</v>
      </c>
      <c r="H1873">
        <f t="shared" si="727"/>
        <v>0</v>
      </c>
      <c r="I1873">
        <f t="shared" si="736"/>
        <v>0</v>
      </c>
      <c r="J1873">
        <f t="shared" si="737"/>
        <v>0</v>
      </c>
      <c r="K1873">
        <f t="shared" si="738"/>
        <v>0</v>
      </c>
      <c r="L1873">
        <f t="shared" si="739"/>
        <v>0</v>
      </c>
      <c r="M1873">
        <f t="shared" si="740"/>
        <v>0</v>
      </c>
      <c r="N1873">
        <f t="shared" si="741"/>
        <v>0</v>
      </c>
      <c r="O1873">
        <f>IF($B$14,_xlfn.IFNA(INDEX(תמותה!$A$1:$E$121,MATCH(F1873,תמותה!$A$1:A$121,0),IF($B$9="זכר",2,4)),1),0)</f>
        <v>0</v>
      </c>
      <c r="P1873">
        <f>IF($B$14,_xlfn.IFNA(INDEX('שיפור תמותה'!$A$1:$E$8743,MATCH(F1873&amp;G1873,'שיפור תמותה'!$C$1:$C$8743,0),IF($B$9="זכר",4,5)),1),0)</f>
        <v>0</v>
      </c>
      <c r="Q1873">
        <f>IF($B$14,_xlfn.IFNA(INDEX('שיפור תמותה'!$A$1:$E$8743,MATCH(F1873&amp;G1873-1,'שיפור תמותה'!$C$1:$C$8743,0),IF($B$9="זכר",4,5)),1),0)</f>
        <v>0</v>
      </c>
      <c r="R1873">
        <f t="shared" si="728"/>
        <v>0</v>
      </c>
      <c r="S1873">
        <f t="shared" si="729"/>
        <v>0</v>
      </c>
      <c r="T1873">
        <f t="shared" si="742"/>
        <v>0</v>
      </c>
      <c r="U1873">
        <f t="shared" si="730"/>
        <v>0</v>
      </c>
      <c r="V1873">
        <f t="shared" si="731"/>
        <v>0</v>
      </c>
      <c r="W1873">
        <f t="shared" si="743"/>
        <v>0</v>
      </c>
      <c r="X1873">
        <f>IF($B$15,_xlfn.IFNA(INDEX(תמותה!$A$1:$E$121,MATCH(U1873,תמותה!$A$1:A$121,0),IF($B$11="זכר",2,4)),1),0)</f>
        <v>0</v>
      </c>
      <c r="Y1873">
        <f>IF($B$15,_xlfn.IFNA(INDEX('שיפור תמותה'!$A$1:$E$8743,MATCH(U1873&amp;V1873,'שיפור תמותה'!$C$1:$C$8743,0),IF($B$11="זכר",4,5)),1),0)</f>
        <v>0</v>
      </c>
      <c r="Z1873">
        <f>IF($B$15,_xlfn.IFNA(INDEX('שיפור תמותה'!$A$1:$E$8743,MATCH(U1873&amp;V1873-1,'שיפור תמותה'!$C$1:$C$8743,0),IF($B$11="זכר",4,5)),1),0)</f>
        <v>0</v>
      </c>
      <c r="AA1873">
        <f t="shared" si="732"/>
        <v>0</v>
      </c>
      <c r="AB1873">
        <f t="shared" si="744"/>
        <v>0</v>
      </c>
      <c r="AC1873">
        <f>IF($B$15,_xlfn.IFNA(INDEX(תמותה!$A$1:$E$121,MATCH(U1873,תמותה!$A$1:A$121,0),IF($B$11="זכר",3,5)),1),0)</f>
        <v>0</v>
      </c>
      <c r="AD1873">
        <f t="shared" si="733"/>
        <v>0</v>
      </c>
      <c r="AE1873">
        <f t="shared" si="734"/>
        <v>0</v>
      </c>
      <c r="AF1873">
        <f t="shared" si="745"/>
        <v>0</v>
      </c>
      <c r="AG1873">
        <f t="shared" si="746"/>
        <v>0</v>
      </c>
      <c r="AH1873">
        <f t="shared" si="747"/>
        <v>0</v>
      </c>
      <c r="AI1873">
        <f t="shared" si="748"/>
        <v>0</v>
      </c>
      <c r="AJ1873">
        <f t="shared" si="749"/>
        <v>0</v>
      </c>
    </row>
    <row r="1874" spans="5:36" x14ac:dyDescent="0.2">
      <c r="E1874">
        <f t="shared" si="735"/>
        <v>0</v>
      </c>
      <c r="F1874">
        <f t="shared" si="725"/>
        <v>0</v>
      </c>
      <c r="G1874">
        <f t="shared" si="726"/>
        <v>0</v>
      </c>
      <c r="H1874">
        <f t="shared" si="727"/>
        <v>0</v>
      </c>
      <c r="I1874">
        <f t="shared" si="736"/>
        <v>0</v>
      </c>
      <c r="J1874">
        <f t="shared" si="737"/>
        <v>0</v>
      </c>
      <c r="K1874">
        <f t="shared" si="738"/>
        <v>0</v>
      </c>
      <c r="L1874">
        <f t="shared" si="739"/>
        <v>0</v>
      </c>
      <c r="M1874">
        <f t="shared" si="740"/>
        <v>0</v>
      </c>
      <c r="N1874">
        <f t="shared" si="741"/>
        <v>0</v>
      </c>
      <c r="O1874">
        <f>IF($B$14,_xlfn.IFNA(INDEX(תמותה!$A$1:$E$121,MATCH(F1874,תמותה!$A$1:A$121,0),IF($B$9="זכר",2,4)),1),0)</f>
        <v>0</v>
      </c>
      <c r="P1874">
        <f>IF($B$14,_xlfn.IFNA(INDEX('שיפור תמותה'!$A$1:$E$8743,MATCH(F1874&amp;G1874,'שיפור תמותה'!$C$1:$C$8743,0),IF($B$9="זכר",4,5)),1),0)</f>
        <v>0</v>
      </c>
      <c r="Q1874">
        <f>IF($B$14,_xlfn.IFNA(INDEX('שיפור תמותה'!$A$1:$E$8743,MATCH(F1874&amp;G1874-1,'שיפור תמותה'!$C$1:$C$8743,0),IF($B$9="זכר",4,5)),1),0)</f>
        <v>0</v>
      </c>
      <c r="R1874">
        <f t="shared" si="728"/>
        <v>0</v>
      </c>
      <c r="S1874">
        <f t="shared" si="729"/>
        <v>0</v>
      </c>
      <c r="T1874">
        <f t="shared" si="742"/>
        <v>0</v>
      </c>
      <c r="U1874">
        <f t="shared" si="730"/>
        <v>0</v>
      </c>
      <c r="V1874">
        <f t="shared" si="731"/>
        <v>0</v>
      </c>
      <c r="W1874">
        <f t="shared" si="743"/>
        <v>0</v>
      </c>
      <c r="X1874">
        <f>IF($B$15,_xlfn.IFNA(INDEX(תמותה!$A$1:$E$121,MATCH(U1874,תמותה!$A$1:A$121,0),IF($B$11="זכר",2,4)),1),0)</f>
        <v>0</v>
      </c>
      <c r="Y1874">
        <f>IF($B$15,_xlfn.IFNA(INDEX('שיפור תמותה'!$A$1:$E$8743,MATCH(U1874&amp;V1874,'שיפור תמותה'!$C$1:$C$8743,0),IF($B$11="זכר",4,5)),1),0)</f>
        <v>0</v>
      </c>
      <c r="Z1874">
        <f>IF($B$15,_xlfn.IFNA(INDEX('שיפור תמותה'!$A$1:$E$8743,MATCH(U1874&amp;V1874-1,'שיפור תמותה'!$C$1:$C$8743,0),IF($B$11="זכר",4,5)),1),0)</f>
        <v>0</v>
      </c>
      <c r="AA1874">
        <f t="shared" si="732"/>
        <v>0</v>
      </c>
      <c r="AB1874">
        <f t="shared" si="744"/>
        <v>0</v>
      </c>
      <c r="AC1874">
        <f>IF($B$15,_xlfn.IFNA(INDEX(תמותה!$A$1:$E$121,MATCH(U1874,תמותה!$A$1:A$121,0),IF($B$11="זכר",3,5)),1),0)</f>
        <v>0</v>
      </c>
      <c r="AD1874">
        <f t="shared" si="733"/>
        <v>0</v>
      </c>
      <c r="AE1874">
        <f t="shared" si="734"/>
        <v>0</v>
      </c>
      <c r="AF1874">
        <f t="shared" si="745"/>
        <v>0</v>
      </c>
      <c r="AG1874">
        <f t="shared" si="746"/>
        <v>0</v>
      </c>
      <c r="AH1874">
        <f t="shared" si="747"/>
        <v>0</v>
      </c>
      <c r="AI1874">
        <f t="shared" si="748"/>
        <v>0</v>
      </c>
      <c r="AJ1874">
        <f t="shared" si="749"/>
        <v>0</v>
      </c>
    </row>
    <row r="1875" spans="5:36" x14ac:dyDescent="0.2">
      <c r="E1875">
        <f t="shared" si="735"/>
        <v>0</v>
      </c>
      <c r="F1875">
        <f t="shared" si="725"/>
        <v>0</v>
      </c>
      <c r="G1875">
        <f t="shared" si="726"/>
        <v>0</v>
      </c>
      <c r="H1875">
        <f t="shared" si="727"/>
        <v>0</v>
      </c>
      <c r="I1875">
        <f t="shared" si="736"/>
        <v>0</v>
      </c>
      <c r="J1875">
        <f t="shared" si="737"/>
        <v>0</v>
      </c>
      <c r="K1875">
        <f t="shared" si="738"/>
        <v>0</v>
      </c>
      <c r="L1875">
        <f t="shared" si="739"/>
        <v>0</v>
      </c>
      <c r="M1875">
        <f t="shared" si="740"/>
        <v>0</v>
      </c>
      <c r="N1875">
        <f t="shared" si="741"/>
        <v>0</v>
      </c>
      <c r="O1875">
        <f>IF($B$14,_xlfn.IFNA(INDEX(תמותה!$A$1:$E$121,MATCH(F1875,תמותה!$A$1:A$121,0),IF($B$9="זכר",2,4)),1),0)</f>
        <v>0</v>
      </c>
      <c r="P1875">
        <f>IF($B$14,_xlfn.IFNA(INDEX('שיפור תמותה'!$A$1:$E$8743,MATCH(F1875&amp;G1875,'שיפור תמותה'!$C$1:$C$8743,0),IF($B$9="זכר",4,5)),1),0)</f>
        <v>0</v>
      </c>
      <c r="Q1875">
        <f>IF($B$14,_xlfn.IFNA(INDEX('שיפור תמותה'!$A$1:$E$8743,MATCH(F1875&amp;G1875-1,'שיפור תמותה'!$C$1:$C$8743,0),IF($B$9="זכר",4,5)),1),0)</f>
        <v>0</v>
      </c>
      <c r="R1875">
        <f t="shared" si="728"/>
        <v>0</v>
      </c>
      <c r="S1875">
        <f t="shared" si="729"/>
        <v>0</v>
      </c>
      <c r="T1875">
        <f t="shared" si="742"/>
        <v>0</v>
      </c>
      <c r="U1875">
        <f t="shared" si="730"/>
        <v>0</v>
      </c>
      <c r="V1875">
        <f t="shared" si="731"/>
        <v>0</v>
      </c>
      <c r="W1875">
        <f t="shared" si="743"/>
        <v>0</v>
      </c>
      <c r="X1875">
        <f>IF($B$15,_xlfn.IFNA(INDEX(תמותה!$A$1:$E$121,MATCH(U1875,תמותה!$A$1:A$121,0),IF($B$11="זכר",2,4)),1),0)</f>
        <v>0</v>
      </c>
      <c r="Y1875">
        <f>IF($B$15,_xlfn.IFNA(INDEX('שיפור תמותה'!$A$1:$E$8743,MATCH(U1875&amp;V1875,'שיפור תמותה'!$C$1:$C$8743,0),IF($B$11="זכר",4,5)),1),0)</f>
        <v>0</v>
      </c>
      <c r="Z1875">
        <f>IF($B$15,_xlfn.IFNA(INDEX('שיפור תמותה'!$A$1:$E$8743,MATCH(U1875&amp;V1875-1,'שיפור תמותה'!$C$1:$C$8743,0),IF($B$11="זכר",4,5)),1),0)</f>
        <v>0</v>
      </c>
      <c r="AA1875">
        <f t="shared" si="732"/>
        <v>0</v>
      </c>
      <c r="AB1875">
        <f t="shared" si="744"/>
        <v>0</v>
      </c>
      <c r="AC1875">
        <f>IF($B$15,_xlfn.IFNA(INDEX(תמותה!$A$1:$E$121,MATCH(U1875,תמותה!$A$1:A$121,0),IF($B$11="זכר",3,5)),1),0)</f>
        <v>0</v>
      </c>
      <c r="AD1875">
        <f t="shared" si="733"/>
        <v>0</v>
      </c>
      <c r="AE1875">
        <f t="shared" si="734"/>
        <v>0</v>
      </c>
      <c r="AF1875">
        <f t="shared" si="745"/>
        <v>0</v>
      </c>
      <c r="AG1875">
        <f t="shared" si="746"/>
        <v>0</v>
      </c>
      <c r="AH1875">
        <f t="shared" si="747"/>
        <v>0</v>
      </c>
      <c r="AI1875">
        <f t="shared" si="748"/>
        <v>0</v>
      </c>
      <c r="AJ1875">
        <f t="shared" si="749"/>
        <v>0</v>
      </c>
    </row>
    <row r="1876" spans="5:36" x14ac:dyDescent="0.2">
      <c r="E1876">
        <f t="shared" si="735"/>
        <v>0</v>
      </c>
      <c r="F1876">
        <f t="shared" si="725"/>
        <v>0</v>
      </c>
      <c r="G1876">
        <f t="shared" si="726"/>
        <v>0</v>
      </c>
      <c r="H1876">
        <f t="shared" si="727"/>
        <v>0</v>
      </c>
      <c r="I1876">
        <f t="shared" si="736"/>
        <v>0</v>
      </c>
      <c r="J1876">
        <f t="shared" si="737"/>
        <v>0</v>
      </c>
      <c r="K1876">
        <f t="shared" si="738"/>
        <v>0</v>
      </c>
      <c r="L1876">
        <f t="shared" si="739"/>
        <v>0</v>
      </c>
      <c r="M1876">
        <f t="shared" si="740"/>
        <v>0</v>
      </c>
      <c r="N1876">
        <f t="shared" si="741"/>
        <v>0</v>
      </c>
      <c r="O1876">
        <f>IF($B$14,_xlfn.IFNA(INDEX(תמותה!$A$1:$E$121,MATCH(F1876,תמותה!$A$1:A$121,0),IF($B$9="זכר",2,4)),1),0)</f>
        <v>0</v>
      </c>
      <c r="P1876">
        <f>IF($B$14,_xlfn.IFNA(INDEX('שיפור תמותה'!$A$1:$E$8743,MATCH(F1876&amp;G1876,'שיפור תמותה'!$C$1:$C$8743,0),IF($B$9="זכר",4,5)),1),0)</f>
        <v>0</v>
      </c>
      <c r="Q1876">
        <f>IF($B$14,_xlfn.IFNA(INDEX('שיפור תמותה'!$A$1:$E$8743,MATCH(F1876&amp;G1876-1,'שיפור תמותה'!$C$1:$C$8743,0),IF($B$9="זכר",4,5)),1),0)</f>
        <v>0</v>
      </c>
      <c r="R1876">
        <f t="shared" si="728"/>
        <v>0</v>
      </c>
      <c r="S1876">
        <f t="shared" si="729"/>
        <v>0</v>
      </c>
      <c r="T1876">
        <f t="shared" si="742"/>
        <v>0</v>
      </c>
      <c r="U1876">
        <f t="shared" si="730"/>
        <v>0</v>
      </c>
      <c r="V1876">
        <f t="shared" si="731"/>
        <v>0</v>
      </c>
      <c r="W1876">
        <f t="shared" si="743"/>
        <v>0</v>
      </c>
      <c r="X1876">
        <f>IF($B$15,_xlfn.IFNA(INDEX(תמותה!$A$1:$E$121,MATCH(U1876,תמותה!$A$1:A$121,0),IF($B$11="זכר",2,4)),1),0)</f>
        <v>0</v>
      </c>
      <c r="Y1876">
        <f>IF($B$15,_xlfn.IFNA(INDEX('שיפור תמותה'!$A$1:$E$8743,MATCH(U1876&amp;V1876,'שיפור תמותה'!$C$1:$C$8743,0),IF($B$11="זכר",4,5)),1),0)</f>
        <v>0</v>
      </c>
      <c r="Z1876">
        <f>IF($B$15,_xlfn.IFNA(INDEX('שיפור תמותה'!$A$1:$E$8743,MATCH(U1876&amp;V1876-1,'שיפור תמותה'!$C$1:$C$8743,0),IF($B$11="זכר",4,5)),1),0)</f>
        <v>0</v>
      </c>
      <c r="AA1876">
        <f t="shared" si="732"/>
        <v>0</v>
      </c>
      <c r="AB1876">
        <f t="shared" si="744"/>
        <v>0</v>
      </c>
      <c r="AC1876">
        <f>IF($B$15,_xlfn.IFNA(INDEX(תמותה!$A$1:$E$121,MATCH(U1876,תמותה!$A$1:A$121,0),IF($B$11="זכר",3,5)),1),0)</f>
        <v>0</v>
      </c>
      <c r="AD1876">
        <f t="shared" si="733"/>
        <v>0</v>
      </c>
      <c r="AE1876">
        <f t="shared" si="734"/>
        <v>0</v>
      </c>
      <c r="AF1876">
        <f t="shared" si="745"/>
        <v>0</v>
      </c>
      <c r="AG1876">
        <f t="shared" si="746"/>
        <v>0</v>
      </c>
      <c r="AH1876">
        <f t="shared" si="747"/>
        <v>0</v>
      </c>
      <c r="AI1876">
        <f t="shared" si="748"/>
        <v>0</v>
      </c>
      <c r="AJ1876">
        <f t="shared" si="749"/>
        <v>0</v>
      </c>
    </row>
    <row r="1877" spans="5:36" x14ac:dyDescent="0.2">
      <c r="E1877">
        <f t="shared" si="735"/>
        <v>0</v>
      </c>
      <c r="F1877">
        <f t="shared" si="725"/>
        <v>0</v>
      </c>
      <c r="G1877">
        <f t="shared" si="726"/>
        <v>0</v>
      </c>
      <c r="H1877">
        <f t="shared" si="727"/>
        <v>0</v>
      </c>
      <c r="I1877">
        <f t="shared" si="736"/>
        <v>0</v>
      </c>
      <c r="J1877">
        <f t="shared" si="737"/>
        <v>0</v>
      </c>
      <c r="K1877">
        <f t="shared" si="738"/>
        <v>0</v>
      </c>
      <c r="L1877">
        <f t="shared" si="739"/>
        <v>0</v>
      </c>
      <c r="M1877">
        <f t="shared" si="740"/>
        <v>0</v>
      </c>
      <c r="N1877">
        <f t="shared" si="741"/>
        <v>0</v>
      </c>
      <c r="O1877">
        <f>IF($B$14,_xlfn.IFNA(INDEX(תמותה!$A$1:$E$121,MATCH(F1877,תמותה!$A$1:A$121,0),IF($B$9="זכר",2,4)),1),0)</f>
        <v>0</v>
      </c>
      <c r="P1877">
        <f>IF($B$14,_xlfn.IFNA(INDEX('שיפור תמותה'!$A$1:$E$8743,MATCH(F1877&amp;G1877,'שיפור תמותה'!$C$1:$C$8743,0),IF($B$9="זכר",4,5)),1),0)</f>
        <v>0</v>
      </c>
      <c r="Q1877">
        <f>IF($B$14,_xlfn.IFNA(INDEX('שיפור תמותה'!$A$1:$E$8743,MATCH(F1877&amp;G1877-1,'שיפור תמותה'!$C$1:$C$8743,0),IF($B$9="זכר",4,5)),1),0)</f>
        <v>0</v>
      </c>
      <c r="R1877">
        <f t="shared" si="728"/>
        <v>0</v>
      </c>
      <c r="S1877">
        <f t="shared" si="729"/>
        <v>0</v>
      </c>
      <c r="T1877">
        <f t="shared" si="742"/>
        <v>0</v>
      </c>
      <c r="U1877">
        <f t="shared" si="730"/>
        <v>0</v>
      </c>
      <c r="V1877">
        <f t="shared" si="731"/>
        <v>0</v>
      </c>
      <c r="W1877">
        <f t="shared" si="743"/>
        <v>0</v>
      </c>
      <c r="X1877">
        <f>IF($B$15,_xlfn.IFNA(INDEX(תמותה!$A$1:$E$121,MATCH(U1877,תמותה!$A$1:A$121,0),IF($B$11="זכר",2,4)),1),0)</f>
        <v>0</v>
      </c>
      <c r="Y1877">
        <f>IF($B$15,_xlfn.IFNA(INDEX('שיפור תמותה'!$A$1:$E$8743,MATCH(U1877&amp;V1877,'שיפור תמותה'!$C$1:$C$8743,0),IF($B$11="זכר",4,5)),1),0)</f>
        <v>0</v>
      </c>
      <c r="Z1877">
        <f>IF($B$15,_xlfn.IFNA(INDEX('שיפור תמותה'!$A$1:$E$8743,MATCH(U1877&amp;V1877-1,'שיפור תמותה'!$C$1:$C$8743,0),IF($B$11="זכר",4,5)),1),0)</f>
        <v>0</v>
      </c>
      <c r="AA1877">
        <f t="shared" si="732"/>
        <v>0</v>
      </c>
      <c r="AB1877">
        <f t="shared" si="744"/>
        <v>0</v>
      </c>
      <c r="AC1877">
        <f>IF($B$15,_xlfn.IFNA(INDEX(תמותה!$A$1:$E$121,MATCH(U1877,תמותה!$A$1:A$121,0),IF($B$11="זכר",3,5)),1),0)</f>
        <v>0</v>
      </c>
      <c r="AD1877">
        <f t="shared" si="733"/>
        <v>0</v>
      </c>
      <c r="AE1877">
        <f t="shared" si="734"/>
        <v>0</v>
      </c>
      <c r="AF1877">
        <f t="shared" si="745"/>
        <v>0</v>
      </c>
      <c r="AG1877">
        <f t="shared" si="746"/>
        <v>0</v>
      </c>
      <c r="AH1877">
        <f t="shared" si="747"/>
        <v>0</v>
      </c>
      <c r="AI1877">
        <f t="shared" si="748"/>
        <v>0</v>
      </c>
      <c r="AJ1877">
        <f t="shared" si="749"/>
        <v>0</v>
      </c>
    </row>
    <row r="1878" spans="5:36" x14ac:dyDescent="0.2">
      <c r="E1878">
        <f t="shared" si="735"/>
        <v>0</v>
      </c>
      <c r="F1878">
        <f t="shared" si="725"/>
        <v>0</v>
      </c>
      <c r="G1878">
        <f t="shared" si="726"/>
        <v>0</v>
      </c>
      <c r="H1878">
        <f t="shared" si="727"/>
        <v>0</v>
      </c>
      <c r="I1878">
        <f t="shared" si="736"/>
        <v>0</v>
      </c>
      <c r="J1878">
        <f t="shared" si="737"/>
        <v>0</v>
      </c>
      <c r="K1878">
        <f t="shared" si="738"/>
        <v>0</v>
      </c>
      <c r="L1878">
        <f t="shared" si="739"/>
        <v>0</v>
      </c>
      <c r="M1878">
        <f t="shared" si="740"/>
        <v>0</v>
      </c>
      <c r="N1878">
        <f t="shared" si="741"/>
        <v>0</v>
      </c>
      <c r="O1878">
        <f>IF($B$14,_xlfn.IFNA(INDEX(תמותה!$A$1:$E$121,MATCH(F1878,תמותה!$A$1:A$121,0),IF($B$9="זכר",2,4)),1),0)</f>
        <v>0</v>
      </c>
      <c r="P1878">
        <f>IF($B$14,_xlfn.IFNA(INDEX('שיפור תמותה'!$A$1:$E$8743,MATCH(F1878&amp;G1878,'שיפור תמותה'!$C$1:$C$8743,0),IF($B$9="זכר",4,5)),1),0)</f>
        <v>0</v>
      </c>
      <c r="Q1878">
        <f>IF($B$14,_xlfn.IFNA(INDEX('שיפור תמותה'!$A$1:$E$8743,MATCH(F1878&amp;G1878-1,'שיפור תמותה'!$C$1:$C$8743,0),IF($B$9="זכר",4,5)),1),0)</f>
        <v>0</v>
      </c>
      <c r="R1878">
        <f t="shared" si="728"/>
        <v>0</v>
      </c>
      <c r="S1878">
        <f t="shared" si="729"/>
        <v>0</v>
      </c>
      <c r="T1878">
        <f t="shared" si="742"/>
        <v>0</v>
      </c>
      <c r="U1878">
        <f t="shared" si="730"/>
        <v>0</v>
      </c>
      <c r="V1878">
        <f t="shared" si="731"/>
        <v>0</v>
      </c>
      <c r="W1878">
        <f t="shared" si="743"/>
        <v>0</v>
      </c>
      <c r="X1878">
        <f>IF($B$15,_xlfn.IFNA(INDEX(תמותה!$A$1:$E$121,MATCH(U1878,תמותה!$A$1:A$121,0),IF($B$11="זכר",2,4)),1),0)</f>
        <v>0</v>
      </c>
      <c r="Y1878">
        <f>IF($B$15,_xlfn.IFNA(INDEX('שיפור תמותה'!$A$1:$E$8743,MATCH(U1878&amp;V1878,'שיפור תמותה'!$C$1:$C$8743,0),IF($B$11="זכר",4,5)),1),0)</f>
        <v>0</v>
      </c>
      <c r="Z1878">
        <f>IF($B$15,_xlfn.IFNA(INDEX('שיפור תמותה'!$A$1:$E$8743,MATCH(U1878&amp;V1878-1,'שיפור תמותה'!$C$1:$C$8743,0),IF($B$11="זכר",4,5)),1),0)</f>
        <v>0</v>
      </c>
      <c r="AA1878">
        <f t="shared" si="732"/>
        <v>0</v>
      </c>
      <c r="AB1878">
        <f t="shared" si="744"/>
        <v>0</v>
      </c>
      <c r="AC1878">
        <f>IF($B$15,_xlfn.IFNA(INDEX(תמותה!$A$1:$E$121,MATCH(U1878,תמותה!$A$1:A$121,0),IF($B$11="זכר",3,5)),1),0)</f>
        <v>0</v>
      </c>
      <c r="AD1878">
        <f t="shared" si="733"/>
        <v>0</v>
      </c>
      <c r="AE1878">
        <f t="shared" si="734"/>
        <v>0</v>
      </c>
      <c r="AF1878">
        <f t="shared" si="745"/>
        <v>0</v>
      </c>
      <c r="AG1878">
        <f t="shared" si="746"/>
        <v>0</v>
      </c>
      <c r="AH1878">
        <f t="shared" si="747"/>
        <v>0</v>
      </c>
      <c r="AI1878">
        <f t="shared" si="748"/>
        <v>0</v>
      </c>
      <c r="AJ1878">
        <f t="shared" si="749"/>
        <v>0</v>
      </c>
    </row>
    <row r="1879" spans="5:36" x14ac:dyDescent="0.2">
      <c r="E1879">
        <f t="shared" si="735"/>
        <v>0</v>
      </c>
      <c r="F1879">
        <f t="shared" si="725"/>
        <v>0</v>
      </c>
      <c r="G1879">
        <f t="shared" si="726"/>
        <v>0</v>
      </c>
      <c r="H1879">
        <f t="shared" si="727"/>
        <v>0</v>
      </c>
      <c r="I1879">
        <f t="shared" si="736"/>
        <v>0</v>
      </c>
      <c r="J1879">
        <f t="shared" si="737"/>
        <v>0</v>
      </c>
      <c r="K1879">
        <f t="shared" si="738"/>
        <v>0</v>
      </c>
      <c r="L1879">
        <f t="shared" si="739"/>
        <v>0</v>
      </c>
      <c r="M1879">
        <f t="shared" si="740"/>
        <v>0</v>
      </c>
      <c r="N1879">
        <f t="shared" si="741"/>
        <v>0</v>
      </c>
      <c r="O1879">
        <f>IF($B$14,_xlfn.IFNA(INDEX(תמותה!$A$1:$E$121,MATCH(F1879,תמותה!$A$1:A$121,0),IF($B$9="זכר",2,4)),1),0)</f>
        <v>0</v>
      </c>
      <c r="P1879">
        <f>IF($B$14,_xlfn.IFNA(INDEX('שיפור תמותה'!$A$1:$E$8743,MATCH(F1879&amp;G1879,'שיפור תמותה'!$C$1:$C$8743,0),IF($B$9="זכר",4,5)),1),0)</f>
        <v>0</v>
      </c>
      <c r="Q1879">
        <f>IF($B$14,_xlfn.IFNA(INDEX('שיפור תמותה'!$A$1:$E$8743,MATCH(F1879&amp;G1879-1,'שיפור תמותה'!$C$1:$C$8743,0),IF($B$9="זכר",4,5)),1),0)</f>
        <v>0</v>
      </c>
      <c r="R1879">
        <f t="shared" si="728"/>
        <v>0</v>
      </c>
      <c r="S1879">
        <f t="shared" si="729"/>
        <v>0</v>
      </c>
      <c r="T1879">
        <f t="shared" si="742"/>
        <v>0</v>
      </c>
      <c r="U1879">
        <f t="shared" si="730"/>
        <v>0</v>
      </c>
      <c r="V1879">
        <f t="shared" si="731"/>
        <v>0</v>
      </c>
      <c r="W1879">
        <f t="shared" si="743"/>
        <v>0</v>
      </c>
      <c r="X1879">
        <f>IF($B$15,_xlfn.IFNA(INDEX(תמותה!$A$1:$E$121,MATCH(U1879,תמותה!$A$1:A$121,0),IF($B$11="זכר",2,4)),1),0)</f>
        <v>0</v>
      </c>
      <c r="Y1879">
        <f>IF($B$15,_xlfn.IFNA(INDEX('שיפור תמותה'!$A$1:$E$8743,MATCH(U1879&amp;V1879,'שיפור תמותה'!$C$1:$C$8743,0),IF($B$11="זכר",4,5)),1),0)</f>
        <v>0</v>
      </c>
      <c r="Z1879">
        <f>IF($B$15,_xlfn.IFNA(INDEX('שיפור תמותה'!$A$1:$E$8743,MATCH(U1879&amp;V1879-1,'שיפור תמותה'!$C$1:$C$8743,0),IF($B$11="זכר",4,5)),1),0)</f>
        <v>0</v>
      </c>
      <c r="AA1879">
        <f t="shared" si="732"/>
        <v>0</v>
      </c>
      <c r="AB1879">
        <f t="shared" si="744"/>
        <v>0</v>
      </c>
      <c r="AC1879">
        <f>IF($B$15,_xlfn.IFNA(INDEX(תמותה!$A$1:$E$121,MATCH(U1879,תמותה!$A$1:A$121,0),IF($B$11="זכר",3,5)),1),0)</f>
        <v>0</v>
      </c>
      <c r="AD1879">
        <f t="shared" si="733"/>
        <v>0</v>
      </c>
      <c r="AE1879">
        <f t="shared" si="734"/>
        <v>0</v>
      </c>
      <c r="AF1879">
        <f t="shared" si="745"/>
        <v>0</v>
      </c>
      <c r="AG1879">
        <f t="shared" si="746"/>
        <v>0</v>
      </c>
      <c r="AH1879">
        <f t="shared" si="747"/>
        <v>0</v>
      </c>
      <c r="AI1879">
        <f t="shared" si="748"/>
        <v>0</v>
      </c>
      <c r="AJ1879">
        <f t="shared" si="749"/>
        <v>0</v>
      </c>
    </row>
    <row r="1880" spans="5:36" x14ac:dyDescent="0.2">
      <c r="E1880">
        <f t="shared" si="735"/>
        <v>0</v>
      </c>
      <c r="F1880">
        <f t="shared" si="725"/>
        <v>0</v>
      </c>
      <c r="G1880">
        <f t="shared" si="726"/>
        <v>0</v>
      </c>
      <c r="H1880">
        <f t="shared" si="727"/>
        <v>0</v>
      </c>
      <c r="I1880">
        <f t="shared" si="736"/>
        <v>0</v>
      </c>
      <c r="J1880">
        <f t="shared" si="737"/>
        <v>0</v>
      </c>
      <c r="K1880">
        <f t="shared" si="738"/>
        <v>0</v>
      </c>
      <c r="L1880">
        <f t="shared" si="739"/>
        <v>0</v>
      </c>
      <c r="M1880">
        <f t="shared" si="740"/>
        <v>0</v>
      </c>
      <c r="N1880">
        <f t="shared" si="741"/>
        <v>0</v>
      </c>
      <c r="O1880">
        <f>IF($B$14,_xlfn.IFNA(INDEX(תמותה!$A$1:$E$121,MATCH(F1880,תמותה!$A$1:A$121,0),IF($B$9="זכר",2,4)),1),0)</f>
        <v>0</v>
      </c>
      <c r="P1880">
        <f>IF($B$14,_xlfn.IFNA(INDEX('שיפור תמותה'!$A$1:$E$8743,MATCH(F1880&amp;G1880,'שיפור תמותה'!$C$1:$C$8743,0),IF($B$9="זכר",4,5)),1),0)</f>
        <v>0</v>
      </c>
      <c r="Q1880">
        <f>IF($B$14,_xlfn.IFNA(INDEX('שיפור תמותה'!$A$1:$E$8743,MATCH(F1880&amp;G1880-1,'שיפור תמותה'!$C$1:$C$8743,0),IF($B$9="זכר",4,5)),1),0)</f>
        <v>0</v>
      </c>
      <c r="R1880">
        <f t="shared" si="728"/>
        <v>0</v>
      </c>
      <c r="S1880">
        <f t="shared" si="729"/>
        <v>0</v>
      </c>
      <c r="T1880">
        <f t="shared" si="742"/>
        <v>0</v>
      </c>
      <c r="U1880">
        <f t="shared" si="730"/>
        <v>0</v>
      </c>
      <c r="V1880">
        <f t="shared" si="731"/>
        <v>0</v>
      </c>
      <c r="W1880">
        <f t="shared" si="743"/>
        <v>0</v>
      </c>
      <c r="X1880">
        <f>IF($B$15,_xlfn.IFNA(INDEX(תמותה!$A$1:$E$121,MATCH(U1880,תמותה!$A$1:A$121,0),IF($B$11="זכר",2,4)),1),0)</f>
        <v>0</v>
      </c>
      <c r="Y1880">
        <f>IF($B$15,_xlfn.IFNA(INDEX('שיפור תמותה'!$A$1:$E$8743,MATCH(U1880&amp;V1880,'שיפור תמותה'!$C$1:$C$8743,0),IF($B$11="זכר",4,5)),1),0)</f>
        <v>0</v>
      </c>
      <c r="Z1880">
        <f>IF($B$15,_xlfn.IFNA(INDEX('שיפור תמותה'!$A$1:$E$8743,MATCH(U1880&amp;V1880-1,'שיפור תמותה'!$C$1:$C$8743,0),IF($B$11="זכר",4,5)),1),0)</f>
        <v>0</v>
      </c>
      <c r="AA1880">
        <f t="shared" si="732"/>
        <v>0</v>
      </c>
      <c r="AB1880">
        <f t="shared" si="744"/>
        <v>0</v>
      </c>
      <c r="AC1880">
        <f>IF($B$15,_xlfn.IFNA(INDEX(תמותה!$A$1:$E$121,MATCH(U1880,תמותה!$A$1:A$121,0),IF($B$11="זכר",3,5)),1),0)</f>
        <v>0</v>
      </c>
      <c r="AD1880">
        <f t="shared" si="733"/>
        <v>0</v>
      </c>
      <c r="AE1880">
        <f t="shared" si="734"/>
        <v>0</v>
      </c>
      <c r="AF1880">
        <f t="shared" si="745"/>
        <v>0</v>
      </c>
      <c r="AG1880">
        <f t="shared" si="746"/>
        <v>0</v>
      </c>
      <c r="AH1880">
        <f t="shared" si="747"/>
        <v>0</v>
      </c>
      <c r="AI1880">
        <f t="shared" si="748"/>
        <v>0</v>
      </c>
      <c r="AJ1880">
        <f t="shared" si="749"/>
        <v>0</v>
      </c>
    </row>
    <row r="1881" spans="5:36" x14ac:dyDescent="0.2">
      <c r="E1881">
        <f t="shared" si="735"/>
        <v>0</v>
      </c>
      <c r="F1881">
        <f t="shared" si="725"/>
        <v>0</v>
      </c>
      <c r="G1881">
        <f t="shared" si="726"/>
        <v>0</v>
      </c>
      <c r="H1881">
        <f t="shared" si="727"/>
        <v>0</v>
      </c>
      <c r="I1881">
        <f t="shared" si="736"/>
        <v>0</v>
      </c>
      <c r="J1881">
        <f t="shared" si="737"/>
        <v>0</v>
      </c>
      <c r="K1881">
        <f t="shared" si="738"/>
        <v>0</v>
      </c>
      <c r="L1881">
        <f t="shared" si="739"/>
        <v>0</v>
      </c>
      <c r="M1881">
        <f t="shared" si="740"/>
        <v>0</v>
      </c>
      <c r="N1881">
        <f t="shared" si="741"/>
        <v>0</v>
      </c>
      <c r="O1881">
        <f>IF($B$14,_xlfn.IFNA(INDEX(תמותה!$A$1:$E$121,MATCH(F1881,תמותה!$A$1:A$121,0),IF($B$9="זכר",2,4)),1),0)</f>
        <v>0</v>
      </c>
      <c r="P1881">
        <f>IF($B$14,_xlfn.IFNA(INDEX('שיפור תמותה'!$A$1:$E$8743,MATCH(F1881&amp;G1881,'שיפור תמותה'!$C$1:$C$8743,0),IF($B$9="זכר",4,5)),1),0)</f>
        <v>0</v>
      </c>
      <c r="Q1881">
        <f>IF($B$14,_xlfn.IFNA(INDEX('שיפור תמותה'!$A$1:$E$8743,MATCH(F1881&amp;G1881-1,'שיפור תמותה'!$C$1:$C$8743,0),IF($B$9="זכר",4,5)),1),0)</f>
        <v>0</v>
      </c>
      <c r="R1881">
        <f t="shared" si="728"/>
        <v>0</v>
      </c>
      <c r="S1881">
        <f t="shared" si="729"/>
        <v>0</v>
      </c>
      <c r="T1881">
        <f t="shared" si="742"/>
        <v>0</v>
      </c>
      <c r="U1881">
        <f t="shared" si="730"/>
        <v>0</v>
      </c>
      <c r="V1881">
        <f t="shared" si="731"/>
        <v>0</v>
      </c>
      <c r="W1881">
        <f t="shared" si="743"/>
        <v>0</v>
      </c>
      <c r="X1881">
        <f>IF($B$15,_xlfn.IFNA(INDEX(תמותה!$A$1:$E$121,MATCH(U1881,תמותה!$A$1:A$121,0),IF($B$11="זכר",2,4)),1),0)</f>
        <v>0</v>
      </c>
      <c r="Y1881">
        <f>IF($B$15,_xlfn.IFNA(INDEX('שיפור תמותה'!$A$1:$E$8743,MATCH(U1881&amp;V1881,'שיפור תמותה'!$C$1:$C$8743,0),IF($B$11="זכר",4,5)),1),0)</f>
        <v>0</v>
      </c>
      <c r="Z1881">
        <f>IF($B$15,_xlfn.IFNA(INDEX('שיפור תמותה'!$A$1:$E$8743,MATCH(U1881&amp;V1881-1,'שיפור תמותה'!$C$1:$C$8743,0),IF($B$11="זכר",4,5)),1),0)</f>
        <v>0</v>
      </c>
      <c r="AA1881">
        <f t="shared" si="732"/>
        <v>0</v>
      </c>
      <c r="AB1881">
        <f t="shared" si="744"/>
        <v>0</v>
      </c>
      <c r="AC1881">
        <f>IF($B$15,_xlfn.IFNA(INDEX(תמותה!$A$1:$E$121,MATCH(U1881,תמותה!$A$1:A$121,0),IF($B$11="זכר",3,5)),1),0)</f>
        <v>0</v>
      </c>
      <c r="AD1881">
        <f t="shared" si="733"/>
        <v>0</v>
      </c>
      <c r="AE1881">
        <f t="shared" si="734"/>
        <v>0</v>
      </c>
      <c r="AF1881">
        <f t="shared" si="745"/>
        <v>0</v>
      </c>
      <c r="AG1881">
        <f t="shared" si="746"/>
        <v>0</v>
      </c>
      <c r="AH1881">
        <f t="shared" si="747"/>
        <v>0</v>
      </c>
      <c r="AI1881">
        <f t="shared" si="748"/>
        <v>0</v>
      </c>
      <c r="AJ1881">
        <f t="shared" si="749"/>
        <v>0</v>
      </c>
    </row>
    <row r="1882" spans="5:36" x14ac:dyDescent="0.2">
      <c r="E1882">
        <f t="shared" si="735"/>
        <v>0</v>
      </c>
      <c r="F1882">
        <f t="shared" si="725"/>
        <v>0</v>
      </c>
      <c r="G1882">
        <f t="shared" si="726"/>
        <v>0</v>
      </c>
      <c r="H1882">
        <f t="shared" si="727"/>
        <v>0</v>
      </c>
      <c r="I1882">
        <f t="shared" si="736"/>
        <v>0</v>
      </c>
      <c r="J1882">
        <f t="shared" si="737"/>
        <v>0</v>
      </c>
      <c r="K1882">
        <f t="shared" si="738"/>
        <v>0</v>
      </c>
      <c r="L1882">
        <f t="shared" si="739"/>
        <v>0</v>
      </c>
      <c r="M1882">
        <f t="shared" si="740"/>
        <v>0</v>
      </c>
      <c r="N1882">
        <f t="shared" si="741"/>
        <v>0</v>
      </c>
      <c r="O1882">
        <f>IF($B$14,_xlfn.IFNA(INDEX(תמותה!$A$1:$E$121,MATCH(F1882,תמותה!$A$1:A$121,0),IF($B$9="זכר",2,4)),1),0)</f>
        <v>0</v>
      </c>
      <c r="P1882">
        <f>IF($B$14,_xlfn.IFNA(INDEX('שיפור תמותה'!$A$1:$E$8743,MATCH(F1882&amp;G1882,'שיפור תמותה'!$C$1:$C$8743,0),IF($B$9="זכר",4,5)),1),0)</f>
        <v>0</v>
      </c>
      <c r="Q1882">
        <f>IF($B$14,_xlfn.IFNA(INDEX('שיפור תמותה'!$A$1:$E$8743,MATCH(F1882&amp;G1882-1,'שיפור תמותה'!$C$1:$C$8743,0),IF($B$9="זכר",4,5)),1),0)</f>
        <v>0</v>
      </c>
      <c r="R1882">
        <f t="shared" si="728"/>
        <v>0</v>
      </c>
      <c r="S1882">
        <f t="shared" si="729"/>
        <v>0</v>
      </c>
      <c r="T1882">
        <f t="shared" si="742"/>
        <v>0</v>
      </c>
      <c r="U1882">
        <f t="shared" si="730"/>
        <v>0</v>
      </c>
      <c r="V1882">
        <f t="shared" si="731"/>
        <v>0</v>
      </c>
      <c r="W1882">
        <f t="shared" si="743"/>
        <v>0</v>
      </c>
      <c r="X1882">
        <f>IF($B$15,_xlfn.IFNA(INDEX(תמותה!$A$1:$E$121,MATCH(U1882,תמותה!$A$1:A$121,0),IF($B$11="זכר",2,4)),1),0)</f>
        <v>0</v>
      </c>
      <c r="Y1882">
        <f>IF($B$15,_xlfn.IFNA(INDEX('שיפור תמותה'!$A$1:$E$8743,MATCH(U1882&amp;V1882,'שיפור תמותה'!$C$1:$C$8743,0),IF($B$11="זכר",4,5)),1),0)</f>
        <v>0</v>
      </c>
      <c r="Z1882">
        <f>IF($B$15,_xlfn.IFNA(INDEX('שיפור תמותה'!$A$1:$E$8743,MATCH(U1882&amp;V1882-1,'שיפור תמותה'!$C$1:$C$8743,0),IF($B$11="זכר",4,5)),1),0)</f>
        <v>0</v>
      </c>
      <c r="AA1882">
        <f t="shared" si="732"/>
        <v>0</v>
      </c>
      <c r="AB1882">
        <f t="shared" si="744"/>
        <v>0</v>
      </c>
      <c r="AC1882">
        <f>IF($B$15,_xlfn.IFNA(INDEX(תמותה!$A$1:$E$121,MATCH(U1882,תמותה!$A$1:A$121,0),IF($B$11="זכר",3,5)),1),0)</f>
        <v>0</v>
      </c>
      <c r="AD1882">
        <f t="shared" si="733"/>
        <v>0</v>
      </c>
      <c r="AE1882">
        <f t="shared" si="734"/>
        <v>0</v>
      </c>
      <c r="AF1882">
        <f t="shared" si="745"/>
        <v>0</v>
      </c>
      <c r="AG1882">
        <f t="shared" si="746"/>
        <v>0</v>
      </c>
      <c r="AH1882">
        <f t="shared" si="747"/>
        <v>0</v>
      </c>
      <c r="AI1882">
        <f t="shared" si="748"/>
        <v>0</v>
      </c>
      <c r="AJ1882">
        <f t="shared" si="749"/>
        <v>0</v>
      </c>
    </row>
    <row r="1883" spans="5:36" x14ac:dyDescent="0.2">
      <c r="E1883">
        <f t="shared" si="735"/>
        <v>0</v>
      </c>
      <c r="F1883">
        <f t="shared" si="725"/>
        <v>0</v>
      </c>
      <c r="G1883">
        <f t="shared" si="726"/>
        <v>0</v>
      </c>
      <c r="H1883">
        <f t="shared" si="727"/>
        <v>0</v>
      </c>
      <c r="I1883">
        <f t="shared" si="736"/>
        <v>0</v>
      </c>
      <c r="J1883">
        <f t="shared" si="737"/>
        <v>0</v>
      </c>
      <c r="K1883">
        <f t="shared" si="738"/>
        <v>0</v>
      </c>
      <c r="L1883">
        <f t="shared" si="739"/>
        <v>0</v>
      </c>
      <c r="M1883">
        <f t="shared" si="740"/>
        <v>0</v>
      </c>
      <c r="N1883">
        <f t="shared" si="741"/>
        <v>0</v>
      </c>
      <c r="O1883">
        <f>IF($B$14,_xlfn.IFNA(INDEX(תמותה!$A$1:$E$121,MATCH(F1883,תמותה!$A$1:A$121,0),IF($B$9="זכר",2,4)),1),0)</f>
        <v>0</v>
      </c>
      <c r="P1883">
        <f>IF($B$14,_xlfn.IFNA(INDEX('שיפור תמותה'!$A$1:$E$8743,MATCH(F1883&amp;G1883,'שיפור תמותה'!$C$1:$C$8743,0),IF($B$9="זכר",4,5)),1),0)</f>
        <v>0</v>
      </c>
      <c r="Q1883">
        <f>IF($B$14,_xlfn.IFNA(INDEX('שיפור תמותה'!$A$1:$E$8743,MATCH(F1883&amp;G1883-1,'שיפור תמותה'!$C$1:$C$8743,0),IF($B$9="זכר",4,5)),1),0)</f>
        <v>0</v>
      </c>
      <c r="R1883">
        <f t="shared" si="728"/>
        <v>0</v>
      </c>
      <c r="S1883">
        <f t="shared" si="729"/>
        <v>0</v>
      </c>
      <c r="T1883">
        <f t="shared" si="742"/>
        <v>0</v>
      </c>
      <c r="U1883">
        <f t="shared" si="730"/>
        <v>0</v>
      </c>
      <c r="V1883">
        <f t="shared" si="731"/>
        <v>0</v>
      </c>
      <c r="W1883">
        <f t="shared" si="743"/>
        <v>0</v>
      </c>
      <c r="X1883">
        <f>IF($B$15,_xlfn.IFNA(INDEX(תמותה!$A$1:$E$121,MATCH(U1883,תמותה!$A$1:A$121,0),IF($B$11="זכר",2,4)),1),0)</f>
        <v>0</v>
      </c>
      <c r="Y1883">
        <f>IF($B$15,_xlfn.IFNA(INDEX('שיפור תמותה'!$A$1:$E$8743,MATCH(U1883&amp;V1883,'שיפור תמותה'!$C$1:$C$8743,0),IF($B$11="זכר",4,5)),1),0)</f>
        <v>0</v>
      </c>
      <c r="Z1883">
        <f>IF($B$15,_xlfn.IFNA(INDEX('שיפור תמותה'!$A$1:$E$8743,MATCH(U1883&amp;V1883-1,'שיפור תמותה'!$C$1:$C$8743,0),IF($B$11="זכר",4,5)),1),0)</f>
        <v>0</v>
      </c>
      <c r="AA1883">
        <f t="shared" si="732"/>
        <v>0</v>
      </c>
      <c r="AB1883">
        <f t="shared" si="744"/>
        <v>0</v>
      </c>
      <c r="AC1883">
        <f>IF($B$15,_xlfn.IFNA(INDEX(תמותה!$A$1:$E$121,MATCH(U1883,תמותה!$A$1:A$121,0),IF($B$11="זכר",3,5)),1),0)</f>
        <v>0</v>
      </c>
      <c r="AD1883">
        <f t="shared" si="733"/>
        <v>0</v>
      </c>
      <c r="AE1883">
        <f t="shared" si="734"/>
        <v>0</v>
      </c>
      <c r="AF1883">
        <f t="shared" si="745"/>
        <v>0</v>
      </c>
      <c r="AG1883">
        <f t="shared" si="746"/>
        <v>0</v>
      </c>
      <c r="AH1883">
        <f t="shared" si="747"/>
        <v>0</v>
      </c>
      <c r="AI1883">
        <f t="shared" si="748"/>
        <v>0</v>
      </c>
      <c r="AJ1883">
        <f t="shared" si="749"/>
        <v>0</v>
      </c>
    </row>
    <row r="1884" spans="5:36" x14ac:dyDescent="0.2">
      <c r="E1884">
        <f t="shared" si="735"/>
        <v>0</v>
      </c>
      <c r="F1884">
        <f t="shared" si="725"/>
        <v>0</v>
      </c>
      <c r="G1884">
        <f t="shared" si="726"/>
        <v>0</v>
      </c>
      <c r="H1884">
        <f t="shared" si="727"/>
        <v>0</v>
      </c>
      <c r="I1884">
        <f t="shared" si="736"/>
        <v>0</v>
      </c>
      <c r="J1884">
        <f t="shared" si="737"/>
        <v>0</v>
      </c>
      <c r="K1884">
        <f t="shared" si="738"/>
        <v>0</v>
      </c>
      <c r="L1884">
        <f t="shared" si="739"/>
        <v>0</v>
      </c>
      <c r="M1884">
        <f t="shared" si="740"/>
        <v>0</v>
      </c>
      <c r="N1884">
        <f t="shared" si="741"/>
        <v>0</v>
      </c>
      <c r="O1884">
        <f>IF($B$14,_xlfn.IFNA(INDEX(תמותה!$A$1:$E$121,MATCH(F1884,תמותה!$A$1:A$121,0),IF($B$9="זכר",2,4)),1),0)</f>
        <v>0</v>
      </c>
      <c r="P1884">
        <f>IF($B$14,_xlfn.IFNA(INDEX('שיפור תמותה'!$A$1:$E$8743,MATCH(F1884&amp;G1884,'שיפור תמותה'!$C$1:$C$8743,0),IF($B$9="זכר",4,5)),1),0)</f>
        <v>0</v>
      </c>
      <c r="Q1884">
        <f>IF($B$14,_xlfn.IFNA(INDEX('שיפור תמותה'!$A$1:$E$8743,MATCH(F1884&amp;G1884-1,'שיפור תמותה'!$C$1:$C$8743,0),IF($B$9="זכר",4,5)),1),0)</f>
        <v>0</v>
      </c>
      <c r="R1884">
        <f t="shared" si="728"/>
        <v>0</v>
      </c>
      <c r="S1884">
        <f t="shared" si="729"/>
        <v>0</v>
      </c>
      <c r="T1884">
        <f t="shared" si="742"/>
        <v>0</v>
      </c>
      <c r="U1884">
        <f t="shared" si="730"/>
        <v>0</v>
      </c>
      <c r="V1884">
        <f t="shared" si="731"/>
        <v>0</v>
      </c>
      <c r="W1884">
        <f t="shared" si="743"/>
        <v>0</v>
      </c>
      <c r="X1884">
        <f>IF($B$15,_xlfn.IFNA(INDEX(תמותה!$A$1:$E$121,MATCH(U1884,תמותה!$A$1:A$121,0),IF($B$11="זכר",2,4)),1),0)</f>
        <v>0</v>
      </c>
      <c r="Y1884">
        <f>IF($B$15,_xlfn.IFNA(INDEX('שיפור תמותה'!$A$1:$E$8743,MATCH(U1884&amp;V1884,'שיפור תמותה'!$C$1:$C$8743,0),IF($B$11="זכר",4,5)),1),0)</f>
        <v>0</v>
      </c>
      <c r="Z1884">
        <f>IF($B$15,_xlfn.IFNA(INDEX('שיפור תמותה'!$A$1:$E$8743,MATCH(U1884&amp;V1884-1,'שיפור תמותה'!$C$1:$C$8743,0),IF($B$11="זכר",4,5)),1),0)</f>
        <v>0</v>
      </c>
      <c r="AA1884">
        <f t="shared" si="732"/>
        <v>0</v>
      </c>
      <c r="AB1884">
        <f t="shared" si="744"/>
        <v>0</v>
      </c>
      <c r="AC1884">
        <f>IF($B$15,_xlfn.IFNA(INDEX(תמותה!$A$1:$E$121,MATCH(U1884,תמותה!$A$1:A$121,0),IF($B$11="זכר",3,5)),1),0)</f>
        <v>0</v>
      </c>
      <c r="AD1884">
        <f t="shared" si="733"/>
        <v>0</v>
      </c>
      <c r="AE1884">
        <f t="shared" si="734"/>
        <v>0</v>
      </c>
      <c r="AF1884">
        <f t="shared" si="745"/>
        <v>0</v>
      </c>
      <c r="AG1884">
        <f t="shared" si="746"/>
        <v>0</v>
      </c>
      <c r="AH1884">
        <f t="shared" si="747"/>
        <v>0</v>
      </c>
      <c r="AI1884">
        <f t="shared" si="748"/>
        <v>0</v>
      </c>
      <c r="AJ1884">
        <f t="shared" si="749"/>
        <v>0</v>
      </c>
    </row>
    <row r="1885" spans="5:36" x14ac:dyDescent="0.2">
      <c r="E1885">
        <f t="shared" si="735"/>
        <v>0</v>
      </c>
      <c r="F1885">
        <f t="shared" si="725"/>
        <v>0</v>
      </c>
      <c r="G1885">
        <f t="shared" si="726"/>
        <v>0</v>
      </c>
      <c r="H1885">
        <f t="shared" si="727"/>
        <v>0</v>
      </c>
      <c r="I1885">
        <f t="shared" si="736"/>
        <v>0</v>
      </c>
      <c r="J1885">
        <f t="shared" si="737"/>
        <v>0</v>
      </c>
      <c r="K1885">
        <f t="shared" si="738"/>
        <v>0</v>
      </c>
      <c r="L1885">
        <f t="shared" si="739"/>
        <v>0</v>
      </c>
      <c r="M1885">
        <f t="shared" si="740"/>
        <v>0</v>
      </c>
      <c r="N1885">
        <f t="shared" si="741"/>
        <v>0</v>
      </c>
      <c r="O1885">
        <f>IF($B$14,_xlfn.IFNA(INDEX(תמותה!$A$1:$E$121,MATCH(F1885,תמותה!$A$1:A$121,0),IF($B$9="זכר",2,4)),1),0)</f>
        <v>0</v>
      </c>
      <c r="P1885">
        <f>IF($B$14,_xlfn.IFNA(INDEX('שיפור תמותה'!$A$1:$E$8743,MATCH(F1885&amp;G1885,'שיפור תמותה'!$C$1:$C$8743,0),IF($B$9="זכר",4,5)),1),0)</f>
        <v>0</v>
      </c>
      <c r="Q1885">
        <f>IF($B$14,_xlfn.IFNA(INDEX('שיפור תמותה'!$A$1:$E$8743,MATCH(F1885&amp;G1885-1,'שיפור תמותה'!$C$1:$C$8743,0),IF($B$9="זכר",4,5)),1),0)</f>
        <v>0</v>
      </c>
      <c r="R1885">
        <f t="shared" si="728"/>
        <v>0</v>
      </c>
      <c r="S1885">
        <f t="shared" si="729"/>
        <v>0</v>
      </c>
      <c r="T1885">
        <f t="shared" si="742"/>
        <v>0</v>
      </c>
      <c r="U1885">
        <f t="shared" si="730"/>
        <v>0</v>
      </c>
      <c r="V1885">
        <f t="shared" si="731"/>
        <v>0</v>
      </c>
      <c r="W1885">
        <f t="shared" si="743"/>
        <v>0</v>
      </c>
      <c r="X1885">
        <f>IF($B$15,_xlfn.IFNA(INDEX(תמותה!$A$1:$E$121,MATCH(U1885,תמותה!$A$1:A$121,0),IF($B$11="זכר",2,4)),1),0)</f>
        <v>0</v>
      </c>
      <c r="Y1885">
        <f>IF($B$15,_xlfn.IFNA(INDEX('שיפור תמותה'!$A$1:$E$8743,MATCH(U1885&amp;V1885,'שיפור תמותה'!$C$1:$C$8743,0),IF($B$11="זכר",4,5)),1),0)</f>
        <v>0</v>
      </c>
      <c r="Z1885">
        <f>IF($B$15,_xlfn.IFNA(INDEX('שיפור תמותה'!$A$1:$E$8743,MATCH(U1885&amp;V1885-1,'שיפור תמותה'!$C$1:$C$8743,0),IF($B$11="זכר",4,5)),1),0)</f>
        <v>0</v>
      </c>
      <c r="AA1885">
        <f t="shared" si="732"/>
        <v>0</v>
      </c>
      <c r="AB1885">
        <f t="shared" si="744"/>
        <v>0</v>
      </c>
      <c r="AC1885">
        <f>IF($B$15,_xlfn.IFNA(INDEX(תמותה!$A$1:$E$121,MATCH(U1885,תמותה!$A$1:A$121,0),IF($B$11="זכר",3,5)),1),0)</f>
        <v>0</v>
      </c>
      <c r="AD1885">
        <f t="shared" si="733"/>
        <v>0</v>
      </c>
      <c r="AE1885">
        <f t="shared" si="734"/>
        <v>0</v>
      </c>
      <c r="AF1885">
        <f t="shared" si="745"/>
        <v>0</v>
      </c>
      <c r="AG1885">
        <f t="shared" si="746"/>
        <v>0</v>
      </c>
      <c r="AH1885">
        <f t="shared" si="747"/>
        <v>0</v>
      </c>
      <c r="AI1885">
        <f t="shared" si="748"/>
        <v>0</v>
      </c>
      <c r="AJ1885">
        <f t="shared" si="749"/>
        <v>0</v>
      </c>
    </row>
    <row r="1886" spans="5:36" x14ac:dyDescent="0.2">
      <c r="E1886">
        <f t="shared" si="735"/>
        <v>0</v>
      </c>
      <c r="F1886">
        <f t="shared" si="725"/>
        <v>0</v>
      </c>
      <c r="G1886">
        <f t="shared" si="726"/>
        <v>0</v>
      </c>
      <c r="H1886">
        <f t="shared" si="727"/>
        <v>0</v>
      </c>
      <c r="I1886">
        <f t="shared" si="736"/>
        <v>0</v>
      </c>
      <c r="J1886">
        <f t="shared" si="737"/>
        <v>0</v>
      </c>
      <c r="K1886">
        <f t="shared" si="738"/>
        <v>0</v>
      </c>
      <c r="L1886">
        <f t="shared" si="739"/>
        <v>0</v>
      </c>
      <c r="M1886">
        <f t="shared" si="740"/>
        <v>0</v>
      </c>
      <c r="N1886">
        <f t="shared" si="741"/>
        <v>0</v>
      </c>
      <c r="O1886">
        <f>IF($B$14,_xlfn.IFNA(INDEX(תמותה!$A$1:$E$121,MATCH(F1886,תמותה!$A$1:A$121,0),IF($B$9="זכר",2,4)),1),0)</f>
        <v>0</v>
      </c>
      <c r="P1886">
        <f>IF($B$14,_xlfn.IFNA(INDEX('שיפור תמותה'!$A$1:$E$8743,MATCH(F1886&amp;G1886,'שיפור תמותה'!$C$1:$C$8743,0),IF($B$9="זכר",4,5)),1),0)</f>
        <v>0</v>
      </c>
      <c r="Q1886">
        <f>IF($B$14,_xlfn.IFNA(INDEX('שיפור תמותה'!$A$1:$E$8743,MATCH(F1886&amp;G1886-1,'שיפור תמותה'!$C$1:$C$8743,0),IF($B$9="זכר",4,5)),1),0)</f>
        <v>0</v>
      </c>
      <c r="R1886">
        <f t="shared" si="728"/>
        <v>0</v>
      </c>
      <c r="S1886">
        <f t="shared" si="729"/>
        <v>0</v>
      </c>
      <c r="T1886">
        <f t="shared" si="742"/>
        <v>0</v>
      </c>
      <c r="U1886">
        <f t="shared" si="730"/>
        <v>0</v>
      </c>
      <c r="V1886">
        <f t="shared" si="731"/>
        <v>0</v>
      </c>
      <c r="W1886">
        <f t="shared" si="743"/>
        <v>0</v>
      </c>
      <c r="X1886">
        <f>IF($B$15,_xlfn.IFNA(INDEX(תמותה!$A$1:$E$121,MATCH(U1886,תמותה!$A$1:A$121,0),IF($B$11="זכר",2,4)),1),0)</f>
        <v>0</v>
      </c>
      <c r="Y1886">
        <f>IF($B$15,_xlfn.IFNA(INDEX('שיפור תמותה'!$A$1:$E$8743,MATCH(U1886&amp;V1886,'שיפור תמותה'!$C$1:$C$8743,0),IF($B$11="זכר",4,5)),1),0)</f>
        <v>0</v>
      </c>
      <c r="Z1886">
        <f>IF($B$15,_xlfn.IFNA(INDEX('שיפור תמותה'!$A$1:$E$8743,MATCH(U1886&amp;V1886-1,'שיפור תמותה'!$C$1:$C$8743,0),IF($B$11="זכר",4,5)),1),0)</f>
        <v>0</v>
      </c>
      <c r="AA1886">
        <f t="shared" si="732"/>
        <v>0</v>
      </c>
      <c r="AB1886">
        <f t="shared" si="744"/>
        <v>0</v>
      </c>
      <c r="AC1886">
        <f>IF($B$15,_xlfn.IFNA(INDEX(תמותה!$A$1:$E$121,MATCH(U1886,תמותה!$A$1:A$121,0),IF($B$11="זכר",3,5)),1),0)</f>
        <v>0</v>
      </c>
      <c r="AD1886">
        <f t="shared" si="733"/>
        <v>0</v>
      </c>
      <c r="AE1886">
        <f t="shared" si="734"/>
        <v>0</v>
      </c>
      <c r="AF1886">
        <f t="shared" si="745"/>
        <v>0</v>
      </c>
      <c r="AG1886">
        <f t="shared" si="746"/>
        <v>0</v>
      </c>
      <c r="AH1886">
        <f t="shared" si="747"/>
        <v>0</v>
      </c>
      <c r="AI1886">
        <f t="shared" si="748"/>
        <v>0</v>
      </c>
      <c r="AJ1886">
        <f t="shared" si="749"/>
        <v>0</v>
      </c>
    </row>
    <row r="1887" spans="5:36" x14ac:dyDescent="0.2">
      <c r="E1887">
        <f t="shared" si="735"/>
        <v>0</v>
      </c>
      <c r="F1887">
        <f t="shared" si="725"/>
        <v>0</v>
      </c>
      <c r="G1887">
        <f t="shared" si="726"/>
        <v>0</v>
      </c>
      <c r="H1887">
        <f t="shared" si="727"/>
        <v>0</v>
      </c>
      <c r="I1887">
        <f t="shared" si="736"/>
        <v>0</v>
      </c>
      <c r="J1887">
        <f t="shared" si="737"/>
        <v>0</v>
      </c>
      <c r="K1887">
        <f t="shared" si="738"/>
        <v>0</v>
      </c>
      <c r="L1887">
        <f t="shared" si="739"/>
        <v>0</v>
      </c>
      <c r="M1887">
        <f t="shared" si="740"/>
        <v>0</v>
      </c>
      <c r="N1887">
        <f t="shared" si="741"/>
        <v>0</v>
      </c>
      <c r="O1887">
        <f>IF($B$14,_xlfn.IFNA(INDEX(תמותה!$A$1:$E$121,MATCH(F1887,תמותה!$A$1:A$121,0),IF($B$9="זכר",2,4)),1),0)</f>
        <v>0</v>
      </c>
      <c r="P1887">
        <f>IF($B$14,_xlfn.IFNA(INDEX('שיפור תמותה'!$A$1:$E$8743,MATCH(F1887&amp;G1887,'שיפור תמותה'!$C$1:$C$8743,0),IF($B$9="זכר",4,5)),1),0)</f>
        <v>0</v>
      </c>
      <c r="Q1887">
        <f>IF($B$14,_xlfn.IFNA(INDEX('שיפור תמותה'!$A$1:$E$8743,MATCH(F1887&amp;G1887-1,'שיפור תמותה'!$C$1:$C$8743,0),IF($B$9="זכר",4,5)),1),0)</f>
        <v>0</v>
      </c>
      <c r="R1887">
        <f t="shared" si="728"/>
        <v>0</v>
      </c>
      <c r="S1887">
        <f t="shared" si="729"/>
        <v>0</v>
      </c>
      <c r="T1887">
        <f t="shared" si="742"/>
        <v>0</v>
      </c>
      <c r="U1887">
        <f t="shared" si="730"/>
        <v>0</v>
      </c>
      <c r="V1887">
        <f t="shared" si="731"/>
        <v>0</v>
      </c>
      <c r="W1887">
        <f t="shared" si="743"/>
        <v>0</v>
      </c>
      <c r="X1887">
        <f>IF($B$15,_xlfn.IFNA(INDEX(תמותה!$A$1:$E$121,MATCH(U1887,תמותה!$A$1:A$121,0),IF($B$11="זכר",2,4)),1),0)</f>
        <v>0</v>
      </c>
      <c r="Y1887">
        <f>IF($B$15,_xlfn.IFNA(INDEX('שיפור תמותה'!$A$1:$E$8743,MATCH(U1887&amp;V1887,'שיפור תמותה'!$C$1:$C$8743,0),IF($B$11="זכר",4,5)),1),0)</f>
        <v>0</v>
      </c>
      <c r="Z1887">
        <f>IF($B$15,_xlfn.IFNA(INDEX('שיפור תמותה'!$A$1:$E$8743,MATCH(U1887&amp;V1887-1,'שיפור תמותה'!$C$1:$C$8743,0),IF($B$11="זכר",4,5)),1),0)</f>
        <v>0</v>
      </c>
      <c r="AA1887">
        <f t="shared" si="732"/>
        <v>0</v>
      </c>
      <c r="AB1887">
        <f t="shared" si="744"/>
        <v>0</v>
      </c>
      <c r="AC1887">
        <f>IF($B$15,_xlfn.IFNA(INDEX(תמותה!$A$1:$E$121,MATCH(U1887,תמותה!$A$1:A$121,0),IF($B$11="זכר",3,5)),1),0)</f>
        <v>0</v>
      </c>
      <c r="AD1887">
        <f t="shared" si="733"/>
        <v>0</v>
      </c>
      <c r="AE1887">
        <f t="shared" si="734"/>
        <v>0</v>
      </c>
      <c r="AF1887">
        <f t="shared" si="745"/>
        <v>0</v>
      </c>
      <c r="AG1887">
        <f t="shared" si="746"/>
        <v>0</v>
      </c>
      <c r="AH1887">
        <f t="shared" si="747"/>
        <v>0</v>
      </c>
      <c r="AI1887">
        <f t="shared" si="748"/>
        <v>0</v>
      </c>
      <c r="AJ1887">
        <f t="shared" si="749"/>
        <v>0</v>
      </c>
    </row>
    <row r="1888" spans="5:36" x14ac:dyDescent="0.2">
      <c r="E1888">
        <f t="shared" si="735"/>
        <v>0</v>
      </c>
      <c r="F1888">
        <f t="shared" si="725"/>
        <v>0</v>
      </c>
      <c r="G1888">
        <f t="shared" si="726"/>
        <v>0</v>
      </c>
      <c r="H1888">
        <f t="shared" si="727"/>
        <v>0</v>
      </c>
      <c r="I1888">
        <f t="shared" si="736"/>
        <v>0</v>
      </c>
      <c r="J1888">
        <f t="shared" si="737"/>
        <v>0</v>
      </c>
      <c r="K1888">
        <f t="shared" si="738"/>
        <v>0</v>
      </c>
      <c r="L1888">
        <f t="shared" si="739"/>
        <v>0</v>
      </c>
      <c r="M1888">
        <f t="shared" si="740"/>
        <v>0</v>
      </c>
      <c r="N1888">
        <f t="shared" si="741"/>
        <v>0</v>
      </c>
      <c r="O1888">
        <f>IF($B$14,_xlfn.IFNA(INDEX(תמותה!$A$1:$E$121,MATCH(F1888,תמותה!$A$1:A$121,0),IF($B$9="זכר",2,4)),1),0)</f>
        <v>0</v>
      </c>
      <c r="P1888">
        <f>IF($B$14,_xlfn.IFNA(INDEX('שיפור תמותה'!$A$1:$E$8743,MATCH(F1888&amp;G1888,'שיפור תמותה'!$C$1:$C$8743,0),IF($B$9="זכר",4,5)),1),0)</f>
        <v>0</v>
      </c>
      <c r="Q1888">
        <f>IF($B$14,_xlfn.IFNA(INDEX('שיפור תמותה'!$A$1:$E$8743,MATCH(F1888&amp;G1888-1,'שיפור תמותה'!$C$1:$C$8743,0),IF($B$9="זכר",4,5)),1),0)</f>
        <v>0</v>
      </c>
      <c r="R1888">
        <f t="shared" si="728"/>
        <v>0</v>
      </c>
      <c r="S1888">
        <f t="shared" si="729"/>
        <v>0</v>
      </c>
      <c r="T1888">
        <f t="shared" si="742"/>
        <v>0</v>
      </c>
      <c r="U1888">
        <f t="shared" si="730"/>
        <v>0</v>
      </c>
      <c r="V1888">
        <f t="shared" si="731"/>
        <v>0</v>
      </c>
      <c r="W1888">
        <f t="shared" si="743"/>
        <v>0</v>
      </c>
      <c r="X1888">
        <f>IF($B$15,_xlfn.IFNA(INDEX(תמותה!$A$1:$E$121,MATCH(U1888,תמותה!$A$1:A$121,0),IF($B$11="זכר",2,4)),1),0)</f>
        <v>0</v>
      </c>
      <c r="Y1888">
        <f>IF($B$15,_xlfn.IFNA(INDEX('שיפור תמותה'!$A$1:$E$8743,MATCH(U1888&amp;V1888,'שיפור תמותה'!$C$1:$C$8743,0),IF($B$11="זכר",4,5)),1),0)</f>
        <v>0</v>
      </c>
      <c r="Z1888">
        <f>IF($B$15,_xlfn.IFNA(INDEX('שיפור תמותה'!$A$1:$E$8743,MATCH(U1888&amp;V1888-1,'שיפור תמותה'!$C$1:$C$8743,0),IF($B$11="זכר",4,5)),1),0)</f>
        <v>0</v>
      </c>
      <c r="AA1888">
        <f t="shared" si="732"/>
        <v>0</v>
      </c>
      <c r="AB1888">
        <f t="shared" si="744"/>
        <v>0</v>
      </c>
      <c r="AC1888">
        <f>IF($B$15,_xlfn.IFNA(INDEX(תמותה!$A$1:$E$121,MATCH(U1888,תמותה!$A$1:A$121,0),IF($B$11="זכר",3,5)),1),0)</f>
        <v>0</v>
      </c>
      <c r="AD1888">
        <f t="shared" si="733"/>
        <v>0</v>
      </c>
      <c r="AE1888">
        <f t="shared" si="734"/>
        <v>0</v>
      </c>
      <c r="AF1888">
        <f t="shared" si="745"/>
        <v>0</v>
      </c>
      <c r="AG1888">
        <f t="shared" si="746"/>
        <v>0</v>
      </c>
      <c r="AH1888">
        <f t="shared" si="747"/>
        <v>0</v>
      </c>
      <c r="AI1888">
        <f t="shared" si="748"/>
        <v>0</v>
      </c>
      <c r="AJ1888">
        <f t="shared" si="749"/>
        <v>0</v>
      </c>
    </row>
    <row r="1889" spans="5:36" x14ac:dyDescent="0.2">
      <c r="E1889">
        <f t="shared" si="735"/>
        <v>0</v>
      </c>
      <c r="F1889">
        <f t="shared" si="725"/>
        <v>0</v>
      </c>
      <c r="G1889">
        <f t="shared" si="726"/>
        <v>0</v>
      </c>
      <c r="H1889">
        <f t="shared" si="727"/>
        <v>0</v>
      </c>
      <c r="I1889">
        <f t="shared" si="736"/>
        <v>0</v>
      </c>
      <c r="J1889">
        <f t="shared" si="737"/>
        <v>0</v>
      </c>
      <c r="K1889">
        <f t="shared" si="738"/>
        <v>0</v>
      </c>
      <c r="L1889">
        <f t="shared" si="739"/>
        <v>0</v>
      </c>
      <c r="M1889">
        <f t="shared" si="740"/>
        <v>0</v>
      </c>
      <c r="N1889">
        <f t="shared" si="741"/>
        <v>0</v>
      </c>
      <c r="O1889">
        <f>IF($B$14,_xlfn.IFNA(INDEX(תמותה!$A$1:$E$121,MATCH(F1889,תמותה!$A$1:A$121,0),IF($B$9="זכר",2,4)),1),0)</f>
        <v>0</v>
      </c>
      <c r="P1889">
        <f>IF($B$14,_xlfn.IFNA(INDEX('שיפור תמותה'!$A$1:$E$8743,MATCH(F1889&amp;G1889,'שיפור תמותה'!$C$1:$C$8743,0),IF($B$9="זכר",4,5)),1),0)</f>
        <v>0</v>
      </c>
      <c r="Q1889">
        <f>IF($B$14,_xlfn.IFNA(INDEX('שיפור תמותה'!$A$1:$E$8743,MATCH(F1889&amp;G1889-1,'שיפור תמותה'!$C$1:$C$8743,0),IF($B$9="זכר",4,5)),1),0)</f>
        <v>0</v>
      </c>
      <c r="R1889">
        <f t="shared" si="728"/>
        <v>0</v>
      </c>
      <c r="S1889">
        <f t="shared" si="729"/>
        <v>0</v>
      </c>
      <c r="T1889">
        <f t="shared" si="742"/>
        <v>0</v>
      </c>
      <c r="U1889">
        <f t="shared" si="730"/>
        <v>0</v>
      </c>
      <c r="V1889">
        <f t="shared" si="731"/>
        <v>0</v>
      </c>
      <c r="W1889">
        <f t="shared" si="743"/>
        <v>0</v>
      </c>
      <c r="X1889">
        <f>IF($B$15,_xlfn.IFNA(INDEX(תמותה!$A$1:$E$121,MATCH(U1889,תמותה!$A$1:A$121,0),IF($B$11="זכר",2,4)),1),0)</f>
        <v>0</v>
      </c>
      <c r="Y1889">
        <f>IF($B$15,_xlfn.IFNA(INDEX('שיפור תמותה'!$A$1:$E$8743,MATCH(U1889&amp;V1889,'שיפור תמותה'!$C$1:$C$8743,0),IF($B$11="זכר",4,5)),1),0)</f>
        <v>0</v>
      </c>
      <c r="Z1889">
        <f>IF($B$15,_xlfn.IFNA(INDEX('שיפור תמותה'!$A$1:$E$8743,MATCH(U1889&amp;V1889-1,'שיפור תמותה'!$C$1:$C$8743,0),IF($B$11="זכר",4,5)),1),0)</f>
        <v>0</v>
      </c>
      <c r="AA1889">
        <f t="shared" si="732"/>
        <v>0</v>
      </c>
      <c r="AB1889">
        <f t="shared" si="744"/>
        <v>0</v>
      </c>
      <c r="AC1889">
        <f>IF($B$15,_xlfn.IFNA(INDEX(תמותה!$A$1:$E$121,MATCH(U1889,תמותה!$A$1:A$121,0),IF($B$11="זכר",3,5)),1),0)</f>
        <v>0</v>
      </c>
      <c r="AD1889">
        <f t="shared" si="733"/>
        <v>0</v>
      </c>
      <c r="AE1889">
        <f t="shared" si="734"/>
        <v>0</v>
      </c>
      <c r="AF1889">
        <f t="shared" si="745"/>
        <v>0</v>
      </c>
      <c r="AG1889">
        <f t="shared" si="746"/>
        <v>0</v>
      </c>
      <c r="AH1889">
        <f t="shared" si="747"/>
        <v>0</v>
      </c>
      <c r="AI1889">
        <f t="shared" si="748"/>
        <v>0</v>
      </c>
      <c r="AJ1889">
        <f t="shared" si="749"/>
        <v>0</v>
      </c>
    </row>
    <row r="1890" spans="5:36" x14ac:dyDescent="0.2">
      <c r="E1890">
        <f t="shared" si="735"/>
        <v>0</v>
      </c>
      <c r="F1890">
        <f t="shared" si="725"/>
        <v>0</v>
      </c>
      <c r="G1890">
        <f t="shared" si="726"/>
        <v>0</v>
      </c>
      <c r="H1890">
        <f t="shared" si="727"/>
        <v>0</v>
      </c>
      <c r="I1890">
        <f t="shared" si="736"/>
        <v>0</v>
      </c>
      <c r="J1890">
        <f t="shared" si="737"/>
        <v>0</v>
      </c>
      <c r="K1890">
        <f t="shared" si="738"/>
        <v>0</v>
      </c>
      <c r="L1890">
        <f t="shared" si="739"/>
        <v>0</v>
      </c>
      <c r="M1890">
        <f t="shared" si="740"/>
        <v>0</v>
      </c>
      <c r="N1890">
        <f t="shared" si="741"/>
        <v>0</v>
      </c>
      <c r="O1890">
        <f>IF($B$14,_xlfn.IFNA(INDEX(תמותה!$A$1:$E$121,MATCH(F1890,תמותה!$A$1:A$121,0),IF($B$9="זכר",2,4)),1),0)</f>
        <v>0</v>
      </c>
      <c r="P1890">
        <f>IF($B$14,_xlfn.IFNA(INDEX('שיפור תמותה'!$A$1:$E$8743,MATCH(F1890&amp;G1890,'שיפור תמותה'!$C$1:$C$8743,0),IF($B$9="זכר",4,5)),1),0)</f>
        <v>0</v>
      </c>
      <c r="Q1890">
        <f>IF($B$14,_xlfn.IFNA(INDEX('שיפור תמותה'!$A$1:$E$8743,MATCH(F1890&amp;G1890-1,'שיפור תמותה'!$C$1:$C$8743,0),IF($B$9="זכר",4,5)),1),0)</f>
        <v>0</v>
      </c>
      <c r="R1890">
        <f t="shared" si="728"/>
        <v>0</v>
      </c>
      <c r="S1890">
        <f t="shared" si="729"/>
        <v>0</v>
      </c>
      <c r="T1890">
        <f t="shared" si="742"/>
        <v>0</v>
      </c>
      <c r="U1890">
        <f t="shared" si="730"/>
        <v>0</v>
      </c>
      <c r="V1890">
        <f t="shared" si="731"/>
        <v>0</v>
      </c>
      <c r="W1890">
        <f t="shared" si="743"/>
        <v>0</v>
      </c>
      <c r="X1890">
        <f>IF($B$15,_xlfn.IFNA(INDEX(תמותה!$A$1:$E$121,MATCH(U1890,תמותה!$A$1:A$121,0),IF($B$11="זכר",2,4)),1),0)</f>
        <v>0</v>
      </c>
      <c r="Y1890">
        <f>IF($B$15,_xlfn.IFNA(INDEX('שיפור תמותה'!$A$1:$E$8743,MATCH(U1890&amp;V1890,'שיפור תמותה'!$C$1:$C$8743,0),IF($B$11="זכר",4,5)),1),0)</f>
        <v>0</v>
      </c>
      <c r="Z1890">
        <f>IF($B$15,_xlfn.IFNA(INDEX('שיפור תמותה'!$A$1:$E$8743,MATCH(U1890&amp;V1890-1,'שיפור תמותה'!$C$1:$C$8743,0),IF($B$11="זכר",4,5)),1),0)</f>
        <v>0</v>
      </c>
      <c r="AA1890">
        <f t="shared" si="732"/>
        <v>0</v>
      </c>
      <c r="AB1890">
        <f t="shared" si="744"/>
        <v>0</v>
      </c>
      <c r="AC1890">
        <f>IF($B$15,_xlfn.IFNA(INDEX(תמותה!$A$1:$E$121,MATCH(U1890,תמותה!$A$1:A$121,0),IF($B$11="זכר",3,5)),1),0)</f>
        <v>0</v>
      </c>
      <c r="AD1890">
        <f t="shared" si="733"/>
        <v>0</v>
      </c>
      <c r="AE1890">
        <f t="shared" si="734"/>
        <v>0</v>
      </c>
      <c r="AF1890">
        <f t="shared" si="745"/>
        <v>0</v>
      </c>
      <c r="AG1890">
        <f t="shared" si="746"/>
        <v>0</v>
      </c>
      <c r="AH1890">
        <f t="shared" si="747"/>
        <v>0</v>
      </c>
      <c r="AI1890">
        <f t="shared" si="748"/>
        <v>0</v>
      </c>
      <c r="AJ1890">
        <f t="shared" si="749"/>
        <v>0</v>
      </c>
    </row>
    <row r="1891" spans="5:36" x14ac:dyDescent="0.2">
      <c r="E1891">
        <f t="shared" si="735"/>
        <v>0</v>
      </c>
      <c r="F1891">
        <f t="shared" si="725"/>
        <v>0</v>
      </c>
      <c r="G1891">
        <f t="shared" si="726"/>
        <v>0</v>
      </c>
      <c r="H1891">
        <f t="shared" si="727"/>
        <v>0</v>
      </c>
      <c r="I1891">
        <f t="shared" si="736"/>
        <v>0</v>
      </c>
      <c r="J1891">
        <f t="shared" si="737"/>
        <v>0</v>
      </c>
      <c r="K1891">
        <f t="shared" si="738"/>
        <v>0</v>
      </c>
      <c r="L1891">
        <f t="shared" si="739"/>
        <v>0</v>
      </c>
      <c r="M1891">
        <f t="shared" si="740"/>
        <v>0</v>
      </c>
      <c r="N1891">
        <f t="shared" si="741"/>
        <v>0</v>
      </c>
      <c r="O1891">
        <f>IF($B$14,_xlfn.IFNA(INDEX(תמותה!$A$1:$E$121,MATCH(F1891,תמותה!$A$1:A$121,0),IF($B$9="זכר",2,4)),1),0)</f>
        <v>0</v>
      </c>
      <c r="P1891">
        <f>IF($B$14,_xlfn.IFNA(INDEX('שיפור תמותה'!$A$1:$E$8743,MATCH(F1891&amp;G1891,'שיפור תמותה'!$C$1:$C$8743,0),IF($B$9="זכר",4,5)),1),0)</f>
        <v>0</v>
      </c>
      <c r="Q1891">
        <f>IF($B$14,_xlfn.IFNA(INDEX('שיפור תמותה'!$A$1:$E$8743,MATCH(F1891&amp;G1891-1,'שיפור תמותה'!$C$1:$C$8743,0),IF($B$9="זכר",4,5)),1),0)</f>
        <v>0</v>
      </c>
      <c r="R1891">
        <f t="shared" si="728"/>
        <v>0</v>
      </c>
      <c r="S1891">
        <f t="shared" si="729"/>
        <v>0</v>
      </c>
      <c r="T1891">
        <f t="shared" si="742"/>
        <v>0</v>
      </c>
      <c r="U1891">
        <f t="shared" si="730"/>
        <v>0</v>
      </c>
      <c r="V1891">
        <f t="shared" si="731"/>
        <v>0</v>
      </c>
      <c r="W1891">
        <f t="shared" si="743"/>
        <v>0</v>
      </c>
      <c r="X1891">
        <f>IF($B$15,_xlfn.IFNA(INDEX(תמותה!$A$1:$E$121,MATCH(U1891,תמותה!$A$1:A$121,0),IF($B$11="זכר",2,4)),1),0)</f>
        <v>0</v>
      </c>
      <c r="Y1891">
        <f>IF($B$15,_xlfn.IFNA(INDEX('שיפור תמותה'!$A$1:$E$8743,MATCH(U1891&amp;V1891,'שיפור תמותה'!$C$1:$C$8743,0),IF($B$11="זכר",4,5)),1),0)</f>
        <v>0</v>
      </c>
      <c r="Z1891">
        <f>IF($B$15,_xlfn.IFNA(INDEX('שיפור תמותה'!$A$1:$E$8743,MATCH(U1891&amp;V1891-1,'שיפור תמותה'!$C$1:$C$8743,0),IF($B$11="זכר",4,5)),1),0)</f>
        <v>0</v>
      </c>
      <c r="AA1891">
        <f t="shared" si="732"/>
        <v>0</v>
      </c>
      <c r="AB1891">
        <f t="shared" si="744"/>
        <v>0</v>
      </c>
      <c r="AC1891">
        <f>IF($B$15,_xlfn.IFNA(INDEX(תמותה!$A$1:$E$121,MATCH(U1891,תמותה!$A$1:A$121,0),IF($B$11="זכר",3,5)),1),0)</f>
        <v>0</v>
      </c>
      <c r="AD1891">
        <f t="shared" si="733"/>
        <v>0</v>
      </c>
      <c r="AE1891">
        <f t="shared" si="734"/>
        <v>0</v>
      </c>
      <c r="AF1891">
        <f t="shared" si="745"/>
        <v>0</v>
      </c>
      <c r="AG1891">
        <f t="shared" si="746"/>
        <v>0</v>
      </c>
      <c r="AH1891">
        <f t="shared" si="747"/>
        <v>0</v>
      </c>
      <c r="AI1891">
        <f t="shared" si="748"/>
        <v>0</v>
      </c>
      <c r="AJ1891">
        <f t="shared" si="749"/>
        <v>0</v>
      </c>
    </row>
    <row r="1892" spans="5:36" x14ac:dyDescent="0.2">
      <c r="E1892">
        <f t="shared" si="735"/>
        <v>0</v>
      </c>
      <c r="F1892">
        <f t="shared" si="725"/>
        <v>0</v>
      </c>
      <c r="G1892">
        <f t="shared" si="726"/>
        <v>0</v>
      </c>
      <c r="H1892">
        <f t="shared" si="727"/>
        <v>0</v>
      </c>
      <c r="I1892">
        <f t="shared" si="736"/>
        <v>0</v>
      </c>
      <c r="J1892">
        <f t="shared" si="737"/>
        <v>0</v>
      </c>
      <c r="K1892">
        <f t="shared" si="738"/>
        <v>0</v>
      </c>
      <c r="L1892">
        <f t="shared" si="739"/>
        <v>0</v>
      </c>
      <c r="M1892">
        <f t="shared" si="740"/>
        <v>0</v>
      </c>
      <c r="N1892">
        <f t="shared" si="741"/>
        <v>0</v>
      </c>
      <c r="O1892">
        <f>IF($B$14,_xlfn.IFNA(INDEX(תמותה!$A$1:$E$121,MATCH(F1892,תמותה!$A$1:A$121,0),IF($B$9="זכר",2,4)),1),0)</f>
        <v>0</v>
      </c>
      <c r="P1892">
        <f>IF($B$14,_xlfn.IFNA(INDEX('שיפור תמותה'!$A$1:$E$8743,MATCH(F1892&amp;G1892,'שיפור תמותה'!$C$1:$C$8743,0),IF($B$9="זכר",4,5)),1),0)</f>
        <v>0</v>
      </c>
      <c r="Q1892">
        <f>IF($B$14,_xlfn.IFNA(INDEX('שיפור תמותה'!$A$1:$E$8743,MATCH(F1892&amp;G1892-1,'שיפור תמותה'!$C$1:$C$8743,0),IF($B$9="זכר",4,5)),1),0)</f>
        <v>0</v>
      </c>
      <c r="R1892">
        <f t="shared" si="728"/>
        <v>0</v>
      </c>
      <c r="S1892">
        <f t="shared" si="729"/>
        <v>0</v>
      </c>
      <c r="T1892">
        <f t="shared" si="742"/>
        <v>0</v>
      </c>
      <c r="U1892">
        <f t="shared" si="730"/>
        <v>0</v>
      </c>
      <c r="V1892">
        <f t="shared" si="731"/>
        <v>0</v>
      </c>
      <c r="W1892">
        <f t="shared" si="743"/>
        <v>0</v>
      </c>
      <c r="X1892">
        <f>IF($B$15,_xlfn.IFNA(INDEX(תמותה!$A$1:$E$121,MATCH(U1892,תמותה!$A$1:A$121,0),IF($B$11="זכר",2,4)),1),0)</f>
        <v>0</v>
      </c>
      <c r="Y1892">
        <f>IF($B$15,_xlfn.IFNA(INDEX('שיפור תמותה'!$A$1:$E$8743,MATCH(U1892&amp;V1892,'שיפור תמותה'!$C$1:$C$8743,0),IF($B$11="זכר",4,5)),1),0)</f>
        <v>0</v>
      </c>
      <c r="Z1892">
        <f>IF($B$15,_xlfn.IFNA(INDEX('שיפור תמותה'!$A$1:$E$8743,MATCH(U1892&amp;V1892-1,'שיפור תמותה'!$C$1:$C$8743,0),IF($B$11="זכר",4,5)),1),0)</f>
        <v>0</v>
      </c>
      <c r="AA1892">
        <f t="shared" si="732"/>
        <v>0</v>
      </c>
      <c r="AB1892">
        <f t="shared" si="744"/>
        <v>0</v>
      </c>
      <c r="AC1892">
        <f>IF($B$15,_xlfn.IFNA(INDEX(תמותה!$A$1:$E$121,MATCH(U1892,תמותה!$A$1:A$121,0),IF($B$11="זכר",3,5)),1),0)</f>
        <v>0</v>
      </c>
      <c r="AD1892">
        <f t="shared" si="733"/>
        <v>0</v>
      </c>
      <c r="AE1892">
        <f t="shared" si="734"/>
        <v>0</v>
      </c>
      <c r="AF1892">
        <f t="shared" si="745"/>
        <v>0</v>
      </c>
      <c r="AG1892">
        <f t="shared" si="746"/>
        <v>0</v>
      </c>
      <c r="AH1892">
        <f t="shared" si="747"/>
        <v>0</v>
      </c>
      <c r="AI1892">
        <f t="shared" si="748"/>
        <v>0</v>
      </c>
      <c r="AJ1892">
        <f t="shared" si="749"/>
        <v>0</v>
      </c>
    </row>
    <row r="1893" spans="5:36" x14ac:dyDescent="0.2">
      <c r="E1893">
        <f t="shared" si="735"/>
        <v>0</v>
      </c>
      <c r="F1893">
        <f t="shared" si="725"/>
        <v>0</v>
      </c>
      <c r="G1893">
        <f t="shared" si="726"/>
        <v>0</v>
      </c>
      <c r="H1893">
        <f t="shared" si="727"/>
        <v>0</v>
      </c>
      <c r="I1893">
        <f t="shared" si="736"/>
        <v>0</v>
      </c>
      <c r="J1893">
        <f t="shared" si="737"/>
        <v>0</v>
      </c>
      <c r="K1893">
        <f t="shared" si="738"/>
        <v>0</v>
      </c>
      <c r="L1893">
        <f t="shared" si="739"/>
        <v>0</v>
      </c>
      <c r="M1893">
        <f t="shared" si="740"/>
        <v>0</v>
      </c>
      <c r="N1893">
        <f t="shared" si="741"/>
        <v>0</v>
      </c>
      <c r="O1893">
        <f>IF($B$14,_xlfn.IFNA(INDEX(תמותה!$A$1:$E$121,MATCH(F1893,תמותה!$A$1:A$121,0),IF($B$9="זכר",2,4)),1),0)</f>
        <v>0</v>
      </c>
      <c r="P1893">
        <f>IF($B$14,_xlfn.IFNA(INDEX('שיפור תמותה'!$A$1:$E$8743,MATCH(F1893&amp;G1893,'שיפור תמותה'!$C$1:$C$8743,0),IF($B$9="זכר",4,5)),1),0)</f>
        <v>0</v>
      </c>
      <c r="Q1893">
        <f>IF($B$14,_xlfn.IFNA(INDEX('שיפור תמותה'!$A$1:$E$8743,MATCH(F1893&amp;G1893-1,'שיפור תמותה'!$C$1:$C$8743,0),IF($B$9="זכר",4,5)),1),0)</f>
        <v>0</v>
      </c>
      <c r="R1893">
        <f t="shared" si="728"/>
        <v>0</v>
      </c>
      <c r="S1893">
        <f t="shared" si="729"/>
        <v>0</v>
      </c>
      <c r="T1893">
        <f t="shared" si="742"/>
        <v>0</v>
      </c>
      <c r="U1893">
        <f t="shared" si="730"/>
        <v>0</v>
      </c>
      <c r="V1893">
        <f t="shared" si="731"/>
        <v>0</v>
      </c>
      <c r="W1893">
        <f t="shared" si="743"/>
        <v>0</v>
      </c>
      <c r="X1893">
        <f>IF($B$15,_xlfn.IFNA(INDEX(תמותה!$A$1:$E$121,MATCH(U1893,תמותה!$A$1:A$121,0),IF($B$11="זכר",2,4)),1),0)</f>
        <v>0</v>
      </c>
      <c r="Y1893">
        <f>IF($B$15,_xlfn.IFNA(INDEX('שיפור תמותה'!$A$1:$E$8743,MATCH(U1893&amp;V1893,'שיפור תמותה'!$C$1:$C$8743,0),IF($B$11="זכר",4,5)),1),0)</f>
        <v>0</v>
      </c>
      <c r="Z1893">
        <f>IF($B$15,_xlfn.IFNA(INDEX('שיפור תמותה'!$A$1:$E$8743,MATCH(U1893&amp;V1893-1,'שיפור תמותה'!$C$1:$C$8743,0),IF($B$11="זכר",4,5)),1),0)</f>
        <v>0</v>
      </c>
      <c r="AA1893">
        <f t="shared" si="732"/>
        <v>0</v>
      </c>
      <c r="AB1893">
        <f t="shared" si="744"/>
        <v>0</v>
      </c>
      <c r="AC1893">
        <f>IF($B$15,_xlfn.IFNA(INDEX(תמותה!$A$1:$E$121,MATCH(U1893,תמותה!$A$1:A$121,0),IF($B$11="זכר",3,5)),1),0)</f>
        <v>0</v>
      </c>
      <c r="AD1893">
        <f t="shared" si="733"/>
        <v>0</v>
      </c>
      <c r="AE1893">
        <f t="shared" si="734"/>
        <v>0</v>
      </c>
      <c r="AF1893">
        <f t="shared" si="745"/>
        <v>0</v>
      </c>
      <c r="AG1893">
        <f t="shared" si="746"/>
        <v>0</v>
      </c>
      <c r="AH1893">
        <f t="shared" si="747"/>
        <v>0</v>
      </c>
      <c r="AI1893">
        <f t="shared" si="748"/>
        <v>0</v>
      </c>
      <c r="AJ1893">
        <f t="shared" si="749"/>
        <v>0</v>
      </c>
    </row>
    <row r="1894" spans="5:36" x14ac:dyDescent="0.2">
      <c r="E1894">
        <f t="shared" si="735"/>
        <v>0</v>
      </c>
      <c r="F1894">
        <f t="shared" si="725"/>
        <v>0</v>
      </c>
      <c r="G1894">
        <f t="shared" si="726"/>
        <v>0</v>
      </c>
      <c r="H1894">
        <f t="shared" si="727"/>
        <v>0</v>
      </c>
      <c r="I1894">
        <f t="shared" si="736"/>
        <v>0</v>
      </c>
      <c r="J1894">
        <f t="shared" si="737"/>
        <v>0</v>
      </c>
      <c r="K1894">
        <f t="shared" si="738"/>
        <v>0</v>
      </c>
      <c r="L1894">
        <f t="shared" si="739"/>
        <v>0</v>
      </c>
      <c r="M1894">
        <f t="shared" si="740"/>
        <v>0</v>
      </c>
      <c r="N1894">
        <f t="shared" si="741"/>
        <v>0</v>
      </c>
      <c r="O1894">
        <f>IF($B$14,_xlfn.IFNA(INDEX(תמותה!$A$1:$E$121,MATCH(F1894,תמותה!$A$1:A$121,0),IF($B$9="זכר",2,4)),1),0)</f>
        <v>0</v>
      </c>
      <c r="P1894">
        <f>IF($B$14,_xlfn.IFNA(INDEX('שיפור תמותה'!$A$1:$E$8743,MATCH(F1894&amp;G1894,'שיפור תמותה'!$C$1:$C$8743,0),IF($B$9="זכר",4,5)),1),0)</f>
        <v>0</v>
      </c>
      <c r="Q1894">
        <f>IF($B$14,_xlfn.IFNA(INDEX('שיפור תמותה'!$A$1:$E$8743,MATCH(F1894&amp;G1894-1,'שיפור תמותה'!$C$1:$C$8743,0),IF($B$9="זכר",4,5)),1),0)</f>
        <v>0</v>
      </c>
      <c r="R1894">
        <f t="shared" si="728"/>
        <v>0</v>
      </c>
      <c r="S1894">
        <f t="shared" si="729"/>
        <v>0</v>
      </c>
      <c r="T1894">
        <f t="shared" si="742"/>
        <v>0</v>
      </c>
      <c r="U1894">
        <f t="shared" si="730"/>
        <v>0</v>
      </c>
      <c r="V1894">
        <f t="shared" si="731"/>
        <v>0</v>
      </c>
      <c r="W1894">
        <f t="shared" si="743"/>
        <v>0</v>
      </c>
      <c r="X1894">
        <f>IF($B$15,_xlfn.IFNA(INDEX(תמותה!$A$1:$E$121,MATCH(U1894,תמותה!$A$1:A$121,0),IF($B$11="זכר",2,4)),1),0)</f>
        <v>0</v>
      </c>
      <c r="Y1894">
        <f>IF($B$15,_xlfn.IFNA(INDEX('שיפור תמותה'!$A$1:$E$8743,MATCH(U1894&amp;V1894,'שיפור תמותה'!$C$1:$C$8743,0),IF($B$11="זכר",4,5)),1),0)</f>
        <v>0</v>
      </c>
      <c r="Z1894">
        <f>IF($B$15,_xlfn.IFNA(INDEX('שיפור תמותה'!$A$1:$E$8743,MATCH(U1894&amp;V1894-1,'שיפור תמותה'!$C$1:$C$8743,0),IF($B$11="זכר",4,5)),1),0)</f>
        <v>0</v>
      </c>
      <c r="AA1894">
        <f t="shared" si="732"/>
        <v>0</v>
      </c>
      <c r="AB1894">
        <f t="shared" si="744"/>
        <v>0</v>
      </c>
      <c r="AC1894">
        <f>IF($B$15,_xlfn.IFNA(INDEX(תמותה!$A$1:$E$121,MATCH(U1894,תמותה!$A$1:A$121,0),IF($B$11="זכר",3,5)),1),0)</f>
        <v>0</v>
      </c>
      <c r="AD1894">
        <f t="shared" si="733"/>
        <v>0</v>
      </c>
      <c r="AE1894">
        <f t="shared" si="734"/>
        <v>0</v>
      </c>
      <c r="AF1894">
        <f t="shared" si="745"/>
        <v>0</v>
      </c>
      <c r="AG1894">
        <f t="shared" si="746"/>
        <v>0</v>
      </c>
      <c r="AH1894">
        <f t="shared" si="747"/>
        <v>0</v>
      </c>
      <c r="AI1894">
        <f t="shared" si="748"/>
        <v>0</v>
      </c>
      <c r="AJ1894">
        <f t="shared" si="749"/>
        <v>0</v>
      </c>
    </row>
    <row r="1895" spans="5:36" x14ac:dyDescent="0.2">
      <c r="E1895">
        <f t="shared" si="735"/>
        <v>0</v>
      </c>
      <c r="F1895">
        <f t="shared" si="725"/>
        <v>0</v>
      </c>
      <c r="G1895">
        <f t="shared" si="726"/>
        <v>0</v>
      </c>
      <c r="H1895">
        <f t="shared" si="727"/>
        <v>0</v>
      </c>
      <c r="I1895">
        <f t="shared" si="736"/>
        <v>0</v>
      </c>
      <c r="J1895">
        <f t="shared" si="737"/>
        <v>0</v>
      </c>
      <c r="K1895">
        <f t="shared" si="738"/>
        <v>0</v>
      </c>
      <c r="L1895">
        <f t="shared" si="739"/>
        <v>0</v>
      </c>
      <c r="M1895">
        <f t="shared" si="740"/>
        <v>0</v>
      </c>
      <c r="N1895">
        <f t="shared" si="741"/>
        <v>0</v>
      </c>
      <c r="O1895">
        <f>IF($B$14,_xlfn.IFNA(INDEX(תמותה!$A$1:$E$121,MATCH(F1895,תמותה!$A$1:A$121,0),IF($B$9="זכר",2,4)),1),0)</f>
        <v>0</v>
      </c>
      <c r="P1895">
        <f>IF($B$14,_xlfn.IFNA(INDEX('שיפור תמותה'!$A$1:$E$8743,MATCH(F1895&amp;G1895,'שיפור תמותה'!$C$1:$C$8743,0),IF($B$9="זכר",4,5)),1),0)</f>
        <v>0</v>
      </c>
      <c r="Q1895">
        <f>IF($B$14,_xlfn.IFNA(INDEX('שיפור תמותה'!$A$1:$E$8743,MATCH(F1895&amp;G1895-1,'שיפור תמותה'!$C$1:$C$8743,0),IF($B$9="זכר",4,5)),1),0)</f>
        <v>0</v>
      </c>
      <c r="R1895">
        <f t="shared" si="728"/>
        <v>0</v>
      </c>
      <c r="S1895">
        <f t="shared" si="729"/>
        <v>0</v>
      </c>
      <c r="T1895">
        <f t="shared" si="742"/>
        <v>0</v>
      </c>
      <c r="U1895">
        <f t="shared" si="730"/>
        <v>0</v>
      </c>
      <c r="V1895">
        <f t="shared" si="731"/>
        <v>0</v>
      </c>
      <c r="W1895">
        <f t="shared" si="743"/>
        <v>0</v>
      </c>
      <c r="X1895">
        <f>IF($B$15,_xlfn.IFNA(INDEX(תמותה!$A$1:$E$121,MATCH(U1895,תמותה!$A$1:A$121,0),IF($B$11="זכר",2,4)),1),0)</f>
        <v>0</v>
      </c>
      <c r="Y1895">
        <f>IF($B$15,_xlfn.IFNA(INDEX('שיפור תמותה'!$A$1:$E$8743,MATCH(U1895&amp;V1895,'שיפור תמותה'!$C$1:$C$8743,0),IF($B$11="זכר",4,5)),1),0)</f>
        <v>0</v>
      </c>
      <c r="Z1895">
        <f>IF($B$15,_xlfn.IFNA(INDEX('שיפור תמותה'!$A$1:$E$8743,MATCH(U1895&amp;V1895-1,'שיפור תמותה'!$C$1:$C$8743,0),IF($B$11="זכר",4,5)),1),0)</f>
        <v>0</v>
      </c>
      <c r="AA1895">
        <f t="shared" si="732"/>
        <v>0</v>
      </c>
      <c r="AB1895">
        <f t="shared" si="744"/>
        <v>0</v>
      </c>
      <c r="AC1895">
        <f>IF($B$15,_xlfn.IFNA(INDEX(תמותה!$A$1:$E$121,MATCH(U1895,תמותה!$A$1:A$121,0),IF($B$11="זכר",3,5)),1),0)</f>
        <v>0</v>
      </c>
      <c r="AD1895">
        <f t="shared" si="733"/>
        <v>0</v>
      </c>
      <c r="AE1895">
        <f t="shared" si="734"/>
        <v>0</v>
      </c>
      <c r="AF1895">
        <f t="shared" si="745"/>
        <v>0</v>
      </c>
      <c r="AG1895">
        <f t="shared" si="746"/>
        <v>0</v>
      </c>
      <c r="AH1895">
        <f t="shared" si="747"/>
        <v>0</v>
      </c>
      <c r="AI1895">
        <f t="shared" si="748"/>
        <v>0</v>
      </c>
      <c r="AJ1895">
        <f t="shared" si="749"/>
        <v>0</v>
      </c>
    </row>
    <row r="1896" spans="5:36" x14ac:dyDescent="0.2">
      <c r="E1896">
        <f t="shared" si="735"/>
        <v>0</v>
      </c>
      <c r="F1896">
        <f t="shared" si="725"/>
        <v>0</v>
      </c>
      <c r="G1896">
        <f t="shared" si="726"/>
        <v>0</v>
      </c>
      <c r="H1896">
        <f t="shared" si="727"/>
        <v>0</v>
      </c>
      <c r="I1896">
        <f t="shared" si="736"/>
        <v>0</v>
      </c>
      <c r="J1896">
        <f t="shared" si="737"/>
        <v>0</v>
      </c>
      <c r="K1896">
        <f t="shared" si="738"/>
        <v>0</v>
      </c>
      <c r="L1896">
        <f t="shared" si="739"/>
        <v>0</v>
      </c>
      <c r="M1896">
        <f t="shared" si="740"/>
        <v>0</v>
      </c>
      <c r="N1896">
        <f t="shared" si="741"/>
        <v>0</v>
      </c>
      <c r="O1896">
        <f>IF($B$14,_xlfn.IFNA(INDEX(תמותה!$A$1:$E$121,MATCH(F1896,תמותה!$A$1:A$121,0),IF($B$9="זכר",2,4)),1),0)</f>
        <v>0</v>
      </c>
      <c r="P1896">
        <f>IF($B$14,_xlfn.IFNA(INDEX('שיפור תמותה'!$A$1:$E$8743,MATCH(F1896&amp;G1896,'שיפור תמותה'!$C$1:$C$8743,0),IF($B$9="זכר",4,5)),1),0)</f>
        <v>0</v>
      </c>
      <c r="Q1896">
        <f>IF($B$14,_xlfn.IFNA(INDEX('שיפור תמותה'!$A$1:$E$8743,MATCH(F1896&amp;G1896-1,'שיפור תמותה'!$C$1:$C$8743,0),IF($B$9="זכר",4,5)),1),0)</f>
        <v>0</v>
      </c>
      <c r="R1896">
        <f t="shared" si="728"/>
        <v>0</v>
      </c>
      <c r="S1896">
        <f t="shared" si="729"/>
        <v>0</v>
      </c>
      <c r="T1896">
        <f t="shared" si="742"/>
        <v>0</v>
      </c>
      <c r="U1896">
        <f t="shared" si="730"/>
        <v>0</v>
      </c>
      <c r="V1896">
        <f t="shared" si="731"/>
        <v>0</v>
      </c>
      <c r="W1896">
        <f t="shared" si="743"/>
        <v>0</v>
      </c>
      <c r="X1896">
        <f>IF($B$15,_xlfn.IFNA(INDEX(תמותה!$A$1:$E$121,MATCH(U1896,תמותה!$A$1:A$121,0),IF($B$11="זכר",2,4)),1),0)</f>
        <v>0</v>
      </c>
      <c r="Y1896">
        <f>IF($B$15,_xlfn.IFNA(INDEX('שיפור תמותה'!$A$1:$E$8743,MATCH(U1896&amp;V1896,'שיפור תמותה'!$C$1:$C$8743,0),IF($B$11="זכר",4,5)),1),0)</f>
        <v>0</v>
      </c>
      <c r="Z1896">
        <f>IF($B$15,_xlfn.IFNA(INDEX('שיפור תמותה'!$A$1:$E$8743,MATCH(U1896&amp;V1896-1,'שיפור תמותה'!$C$1:$C$8743,0),IF($B$11="זכר",4,5)),1),0)</f>
        <v>0</v>
      </c>
      <c r="AA1896">
        <f t="shared" si="732"/>
        <v>0</v>
      </c>
      <c r="AB1896">
        <f t="shared" si="744"/>
        <v>0</v>
      </c>
      <c r="AC1896">
        <f>IF($B$15,_xlfn.IFNA(INDEX(תמותה!$A$1:$E$121,MATCH(U1896,תמותה!$A$1:A$121,0),IF($B$11="זכר",3,5)),1),0)</f>
        <v>0</v>
      </c>
      <c r="AD1896">
        <f t="shared" si="733"/>
        <v>0</v>
      </c>
      <c r="AE1896">
        <f t="shared" si="734"/>
        <v>0</v>
      </c>
      <c r="AF1896">
        <f t="shared" si="745"/>
        <v>0</v>
      </c>
      <c r="AG1896">
        <f t="shared" si="746"/>
        <v>0</v>
      </c>
      <c r="AH1896">
        <f t="shared" si="747"/>
        <v>0</v>
      </c>
      <c r="AI1896">
        <f t="shared" si="748"/>
        <v>0</v>
      </c>
      <c r="AJ1896">
        <f t="shared" si="749"/>
        <v>0</v>
      </c>
    </row>
    <row r="1897" spans="5:36" x14ac:dyDescent="0.2">
      <c r="E1897">
        <f t="shared" si="735"/>
        <v>0</v>
      </c>
      <c r="F1897">
        <f t="shared" si="725"/>
        <v>0</v>
      </c>
      <c r="G1897">
        <f t="shared" si="726"/>
        <v>0</v>
      </c>
      <c r="H1897">
        <f t="shared" si="727"/>
        <v>0</v>
      </c>
      <c r="I1897">
        <f t="shared" si="736"/>
        <v>0</v>
      </c>
      <c r="J1897">
        <f t="shared" si="737"/>
        <v>0</v>
      </c>
      <c r="K1897">
        <f t="shared" si="738"/>
        <v>0</v>
      </c>
      <c r="L1897">
        <f t="shared" si="739"/>
        <v>0</v>
      </c>
      <c r="M1897">
        <f t="shared" si="740"/>
        <v>0</v>
      </c>
      <c r="N1897">
        <f t="shared" si="741"/>
        <v>0</v>
      </c>
      <c r="O1897">
        <f>IF($B$14,_xlfn.IFNA(INDEX(תמותה!$A$1:$E$121,MATCH(F1897,תמותה!$A$1:A$121,0),IF($B$9="זכר",2,4)),1),0)</f>
        <v>0</v>
      </c>
      <c r="P1897">
        <f>IF($B$14,_xlfn.IFNA(INDEX('שיפור תמותה'!$A$1:$E$8743,MATCH(F1897&amp;G1897,'שיפור תמותה'!$C$1:$C$8743,0),IF($B$9="זכר",4,5)),1),0)</f>
        <v>0</v>
      </c>
      <c r="Q1897">
        <f>IF($B$14,_xlfn.IFNA(INDEX('שיפור תמותה'!$A$1:$E$8743,MATCH(F1897&amp;G1897-1,'שיפור תמותה'!$C$1:$C$8743,0),IF($B$9="זכר",4,5)),1),0)</f>
        <v>0</v>
      </c>
      <c r="R1897">
        <f t="shared" si="728"/>
        <v>0</v>
      </c>
      <c r="S1897">
        <f t="shared" si="729"/>
        <v>0</v>
      </c>
      <c r="T1897">
        <f t="shared" si="742"/>
        <v>0</v>
      </c>
      <c r="U1897">
        <f t="shared" si="730"/>
        <v>0</v>
      </c>
      <c r="V1897">
        <f t="shared" si="731"/>
        <v>0</v>
      </c>
      <c r="W1897">
        <f t="shared" si="743"/>
        <v>0</v>
      </c>
      <c r="X1897">
        <f>IF($B$15,_xlfn.IFNA(INDEX(תמותה!$A$1:$E$121,MATCH(U1897,תמותה!$A$1:A$121,0),IF($B$11="זכר",2,4)),1),0)</f>
        <v>0</v>
      </c>
      <c r="Y1897">
        <f>IF($B$15,_xlfn.IFNA(INDEX('שיפור תמותה'!$A$1:$E$8743,MATCH(U1897&amp;V1897,'שיפור תמותה'!$C$1:$C$8743,0),IF($B$11="זכר",4,5)),1),0)</f>
        <v>0</v>
      </c>
      <c r="Z1897">
        <f>IF($B$15,_xlfn.IFNA(INDEX('שיפור תמותה'!$A$1:$E$8743,MATCH(U1897&amp;V1897-1,'שיפור תמותה'!$C$1:$C$8743,0),IF($B$11="זכר",4,5)),1),0)</f>
        <v>0</v>
      </c>
      <c r="AA1897">
        <f t="shared" si="732"/>
        <v>0</v>
      </c>
      <c r="AB1897">
        <f t="shared" si="744"/>
        <v>0</v>
      </c>
      <c r="AC1897">
        <f>IF($B$15,_xlfn.IFNA(INDEX(תמותה!$A$1:$E$121,MATCH(U1897,תמותה!$A$1:A$121,0),IF($B$11="זכר",3,5)),1),0)</f>
        <v>0</v>
      </c>
      <c r="AD1897">
        <f t="shared" si="733"/>
        <v>0</v>
      </c>
      <c r="AE1897">
        <f t="shared" si="734"/>
        <v>0</v>
      </c>
      <c r="AF1897">
        <f t="shared" si="745"/>
        <v>0</v>
      </c>
      <c r="AG1897">
        <f t="shared" si="746"/>
        <v>0</v>
      </c>
      <c r="AH1897">
        <f t="shared" si="747"/>
        <v>0</v>
      </c>
      <c r="AI1897">
        <f t="shared" si="748"/>
        <v>0</v>
      </c>
      <c r="AJ1897">
        <f t="shared" si="749"/>
        <v>0</v>
      </c>
    </row>
    <row r="1898" spans="5:36" x14ac:dyDescent="0.2">
      <c r="E1898">
        <f t="shared" si="735"/>
        <v>0</v>
      </c>
      <c r="F1898">
        <f t="shared" si="725"/>
        <v>0</v>
      </c>
      <c r="G1898">
        <f t="shared" si="726"/>
        <v>0</v>
      </c>
      <c r="H1898">
        <f t="shared" si="727"/>
        <v>0</v>
      </c>
      <c r="I1898">
        <f t="shared" si="736"/>
        <v>0</v>
      </c>
      <c r="J1898">
        <f t="shared" si="737"/>
        <v>0</v>
      </c>
      <c r="K1898">
        <f t="shared" si="738"/>
        <v>0</v>
      </c>
      <c r="L1898">
        <f t="shared" si="739"/>
        <v>0</v>
      </c>
      <c r="M1898">
        <f t="shared" si="740"/>
        <v>0</v>
      </c>
      <c r="N1898">
        <f t="shared" si="741"/>
        <v>0</v>
      </c>
      <c r="O1898">
        <f>IF($B$14,_xlfn.IFNA(INDEX(תמותה!$A$1:$E$121,MATCH(F1898,תמותה!$A$1:A$121,0),IF($B$9="זכר",2,4)),1),0)</f>
        <v>0</v>
      </c>
      <c r="P1898">
        <f>IF($B$14,_xlfn.IFNA(INDEX('שיפור תמותה'!$A$1:$E$8743,MATCH(F1898&amp;G1898,'שיפור תמותה'!$C$1:$C$8743,0),IF($B$9="זכר",4,5)),1),0)</f>
        <v>0</v>
      </c>
      <c r="Q1898">
        <f>IF($B$14,_xlfn.IFNA(INDEX('שיפור תמותה'!$A$1:$E$8743,MATCH(F1898&amp;G1898-1,'שיפור תמותה'!$C$1:$C$8743,0),IF($B$9="זכר",4,5)),1),0)</f>
        <v>0</v>
      </c>
      <c r="R1898">
        <f t="shared" si="728"/>
        <v>0</v>
      </c>
      <c r="S1898">
        <f t="shared" si="729"/>
        <v>0</v>
      </c>
      <c r="T1898">
        <f t="shared" si="742"/>
        <v>0</v>
      </c>
      <c r="U1898">
        <f t="shared" si="730"/>
        <v>0</v>
      </c>
      <c r="V1898">
        <f t="shared" si="731"/>
        <v>0</v>
      </c>
      <c r="W1898">
        <f t="shared" si="743"/>
        <v>0</v>
      </c>
      <c r="X1898">
        <f>IF($B$15,_xlfn.IFNA(INDEX(תמותה!$A$1:$E$121,MATCH(U1898,תמותה!$A$1:A$121,0),IF($B$11="זכר",2,4)),1),0)</f>
        <v>0</v>
      </c>
      <c r="Y1898">
        <f>IF($B$15,_xlfn.IFNA(INDEX('שיפור תמותה'!$A$1:$E$8743,MATCH(U1898&amp;V1898,'שיפור תמותה'!$C$1:$C$8743,0),IF($B$11="זכר",4,5)),1),0)</f>
        <v>0</v>
      </c>
      <c r="Z1898">
        <f>IF($B$15,_xlfn.IFNA(INDEX('שיפור תמותה'!$A$1:$E$8743,MATCH(U1898&amp;V1898-1,'שיפור תמותה'!$C$1:$C$8743,0),IF($B$11="זכר",4,5)),1),0)</f>
        <v>0</v>
      </c>
      <c r="AA1898">
        <f t="shared" si="732"/>
        <v>0</v>
      </c>
      <c r="AB1898">
        <f t="shared" si="744"/>
        <v>0</v>
      </c>
      <c r="AC1898">
        <f>IF($B$15,_xlfn.IFNA(INDEX(תמותה!$A$1:$E$121,MATCH(U1898,תמותה!$A$1:A$121,0),IF($B$11="זכר",3,5)),1),0)</f>
        <v>0</v>
      </c>
      <c r="AD1898">
        <f t="shared" si="733"/>
        <v>0</v>
      </c>
      <c r="AE1898">
        <f t="shared" si="734"/>
        <v>0</v>
      </c>
      <c r="AF1898">
        <f t="shared" si="745"/>
        <v>0</v>
      </c>
      <c r="AG1898">
        <f t="shared" si="746"/>
        <v>0</v>
      </c>
      <c r="AH1898">
        <f t="shared" si="747"/>
        <v>0</v>
      </c>
      <c r="AI1898">
        <f t="shared" si="748"/>
        <v>0</v>
      </c>
      <c r="AJ1898">
        <f t="shared" si="749"/>
        <v>0</v>
      </c>
    </row>
    <row r="1899" spans="5:36" x14ac:dyDescent="0.2">
      <c r="E1899">
        <f t="shared" si="735"/>
        <v>0</v>
      </c>
      <c r="F1899">
        <f t="shared" si="725"/>
        <v>0</v>
      </c>
      <c r="G1899">
        <f t="shared" si="726"/>
        <v>0</v>
      </c>
      <c r="H1899">
        <f t="shared" si="727"/>
        <v>0</v>
      </c>
      <c r="I1899">
        <f t="shared" si="736"/>
        <v>0</v>
      </c>
      <c r="J1899">
        <f t="shared" si="737"/>
        <v>0</v>
      </c>
      <c r="K1899">
        <f t="shared" si="738"/>
        <v>0</v>
      </c>
      <c r="L1899">
        <f t="shared" si="739"/>
        <v>0</v>
      </c>
      <c r="M1899">
        <f t="shared" si="740"/>
        <v>0</v>
      </c>
      <c r="N1899">
        <f t="shared" si="741"/>
        <v>0</v>
      </c>
      <c r="O1899">
        <f>IF($B$14,_xlfn.IFNA(INDEX(תמותה!$A$1:$E$121,MATCH(F1899,תמותה!$A$1:A$121,0),IF($B$9="זכר",2,4)),1),0)</f>
        <v>0</v>
      </c>
      <c r="P1899">
        <f>IF($B$14,_xlfn.IFNA(INDEX('שיפור תמותה'!$A$1:$E$8743,MATCH(F1899&amp;G1899,'שיפור תמותה'!$C$1:$C$8743,0),IF($B$9="זכר",4,5)),1),0)</f>
        <v>0</v>
      </c>
      <c r="Q1899">
        <f>IF($B$14,_xlfn.IFNA(INDEX('שיפור תמותה'!$A$1:$E$8743,MATCH(F1899&amp;G1899-1,'שיפור תמותה'!$C$1:$C$8743,0),IF($B$9="זכר",4,5)),1),0)</f>
        <v>0</v>
      </c>
      <c r="R1899">
        <f t="shared" si="728"/>
        <v>0</v>
      </c>
      <c r="S1899">
        <f t="shared" si="729"/>
        <v>0</v>
      </c>
      <c r="T1899">
        <f t="shared" si="742"/>
        <v>0</v>
      </c>
      <c r="U1899">
        <f t="shared" si="730"/>
        <v>0</v>
      </c>
      <c r="V1899">
        <f t="shared" si="731"/>
        <v>0</v>
      </c>
      <c r="W1899">
        <f t="shared" si="743"/>
        <v>0</v>
      </c>
      <c r="X1899">
        <f>IF($B$15,_xlfn.IFNA(INDEX(תמותה!$A$1:$E$121,MATCH(U1899,תמותה!$A$1:A$121,0),IF($B$11="זכר",2,4)),1),0)</f>
        <v>0</v>
      </c>
      <c r="Y1899">
        <f>IF($B$15,_xlfn.IFNA(INDEX('שיפור תמותה'!$A$1:$E$8743,MATCH(U1899&amp;V1899,'שיפור תמותה'!$C$1:$C$8743,0),IF($B$11="זכר",4,5)),1),0)</f>
        <v>0</v>
      </c>
      <c r="Z1899">
        <f>IF($B$15,_xlfn.IFNA(INDEX('שיפור תמותה'!$A$1:$E$8743,MATCH(U1899&amp;V1899-1,'שיפור תמותה'!$C$1:$C$8743,0),IF($B$11="זכר",4,5)),1),0)</f>
        <v>0</v>
      </c>
      <c r="AA1899">
        <f t="shared" si="732"/>
        <v>0</v>
      </c>
      <c r="AB1899">
        <f t="shared" si="744"/>
        <v>0</v>
      </c>
      <c r="AC1899">
        <f>IF($B$15,_xlfn.IFNA(INDEX(תמותה!$A$1:$E$121,MATCH(U1899,תמותה!$A$1:A$121,0),IF($B$11="זכר",3,5)),1),0)</f>
        <v>0</v>
      </c>
      <c r="AD1899">
        <f t="shared" si="733"/>
        <v>0</v>
      </c>
      <c r="AE1899">
        <f t="shared" si="734"/>
        <v>0</v>
      </c>
      <c r="AF1899">
        <f t="shared" si="745"/>
        <v>0</v>
      </c>
      <c r="AG1899">
        <f t="shared" si="746"/>
        <v>0</v>
      </c>
      <c r="AH1899">
        <f t="shared" si="747"/>
        <v>0</v>
      </c>
      <c r="AI1899">
        <f t="shared" si="748"/>
        <v>0</v>
      </c>
      <c r="AJ1899">
        <f t="shared" si="749"/>
        <v>0</v>
      </c>
    </row>
    <row r="1900" spans="5:36" x14ac:dyDescent="0.2">
      <c r="E1900">
        <f t="shared" si="735"/>
        <v>0</v>
      </c>
      <c r="F1900">
        <f t="shared" si="725"/>
        <v>0</v>
      </c>
      <c r="G1900">
        <f t="shared" si="726"/>
        <v>0</v>
      </c>
      <c r="H1900">
        <f t="shared" si="727"/>
        <v>0</v>
      </c>
      <c r="I1900">
        <f t="shared" si="736"/>
        <v>0</v>
      </c>
      <c r="J1900">
        <f t="shared" si="737"/>
        <v>0</v>
      </c>
      <c r="K1900">
        <f t="shared" si="738"/>
        <v>0</v>
      </c>
      <c r="L1900">
        <f t="shared" si="739"/>
        <v>0</v>
      </c>
      <c r="M1900">
        <f t="shared" si="740"/>
        <v>0</v>
      </c>
      <c r="N1900">
        <f t="shared" si="741"/>
        <v>0</v>
      </c>
      <c r="O1900">
        <f>IF($B$14,_xlfn.IFNA(INDEX(תמותה!$A$1:$E$121,MATCH(F1900,תמותה!$A$1:A$121,0),IF($B$9="זכר",2,4)),1),0)</f>
        <v>0</v>
      </c>
      <c r="P1900">
        <f>IF($B$14,_xlfn.IFNA(INDEX('שיפור תמותה'!$A$1:$E$8743,MATCH(F1900&amp;G1900,'שיפור תמותה'!$C$1:$C$8743,0),IF($B$9="זכר",4,5)),1),0)</f>
        <v>0</v>
      </c>
      <c r="Q1900">
        <f>IF($B$14,_xlfn.IFNA(INDEX('שיפור תמותה'!$A$1:$E$8743,MATCH(F1900&amp;G1900-1,'שיפור תמותה'!$C$1:$C$8743,0),IF($B$9="זכר",4,5)),1),0)</f>
        <v>0</v>
      </c>
      <c r="R1900">
        <f t="shared" si="728"/>
        <v>0</v>
      </c>
      <c r="S1900">
        <f t="shared" si="729"/>
        <v>0</v>
      </c>
      <c r="T1900">
        <f t="shared" si="742"/>
        <v>0</v>
      </c>
      <c r="U1900">
        <f t="shared" si="730"/>
        <v>0</v>
      </c>
      <c r="V1900">
        <f t="shared" si="731"/>
        <v>0</v>
      </c>
      <c r="W1900">
        <f t="shared" si="743"/>
        <v>0</v>
      </c>
      <c r="X1900">
        <f>IF($B$15,_xlfn.IFNA(INDEX(תמותה!$A$1:$E$121,MATCH(U1900,תמותה!$A$1:A$121,0),IF($B$11="זכר",2,4)),1),0)</f>
        <v>0</v>
      </c>
      <c r="Y1900">
        <f>IF($B$15,_xlfn.IFNA(INDEX('שיפור תמותה'!$A$1:$E$8743,MATCH(U1900&amp;V1900,'שיפור תמותה'!$C$1:$C$8743,0),IF($B$11="זכר",4,5)),1),0)</f>
        <v>0</v>
      </c>
      <c r="Z1900">
        <f>IF($B$15,_xlfn.IFNA(INDEX('שיפור תמותה'!$A$1:$E$8743,MATCH(U1900&amp;V1900-1,'שיפור תמותה'!$C$1:$C$8743,0),IF($B$11="זכר",4,5)),1),0)</f>
        <v>0</v>
      </c>
      <c r="AA1900">
        <f t="shared" si="732"/>
        <v>0</v>
      </c>
      <c r="AB1900">
        <f t="shared" si="744"/>
        <v>0</v>
      </c>
      <c r="AC1900">
        <f>IF($B$15,_xlfn.IFNA(INDEX(תמותה!$A$1:$E$121,MATCH(U1900,תמותה!$A$1:A$121,0),IF($B$11="זכר",3,5)),1),0)</f>
        <v>0</v>
      </c>
      <c r="AD1900">
        <f t="shared" si="733"/>
        <v>0</v>
      </c>
      <c r="AE1900">
        <f t="shared" si="734"/>
        <v>0</v>
      </c>
      <c r="AF1900">
        <f t="shared" si="745"/>
        <v>0</v>
      </c>
      <c r="AG1900">
        <f t="shared" si="746"/>
        <v>0</v>
      </c>
      <c r="AH1900">
        <f t="shared" si="747"/>
        <v>0</v>
      </c>
      <c r="AI1900">
        <f t="shared" si="748"/>
        <v>0</v>
      </c>
      <c r="AJ1900">
        <f t="shared" si="749"/>
        <v>0</v>
      </c>
    </row>
    <row r="1901" spans="5:36" x14ac:dyDescent="0.2">
      <c r="E1901">
        <f t="shared" si="735"/>
        <v>0</v>
      </c>
      <c r="F1901">
        <f t="shared" si="725"/>
        <v>0</v>
      </c>
      <c r="G1901">
        <f t="shared" si="726"/>
        <v>0</v>
      </c>
      <c r="H1901">
        <f t="shared" si="727"/>
        <v>0</v>
      </c>
      <c r="I1901">
        <f t="shared" si="736"/>
        <v>0</v>
      </c>
      <c r="J1901">
        <f t="shared" si="737"/>
        <v>0</v>
      </c>
      <c r="K1901">
        <f t="shared" si="738"/>
        <v>0</v>
      </c>
      <c r="L1901">
        <f t="shared" si="739"/>
        <v>0</v>
      </c>
      <c r="M1901">
        <f t="shared" si="740"/>
        <v>0</v>
      </c>
      <c r="N1901">
        <f t="shared" si="741"/>
        <v>0</v>
      </c>
      <c r="O1901">
        <f>IF($B$14,_xlfn.IFNA(INDEX(תמותה!$A$1:$E$121,MATCH(F1901,תמותה!$A$1:A$121,0),IF($B$9="זכר",2,4)),1),0)</f>
        <v>0</v>
      </c>
      <c r="P1901">
        <f>IF($B$14,_xlfn.IFNA(INDEX('שיפור תמותה'!$A$1:$E$8743,MATCH(F1901&amp;G1901,'שיפור תמותה'!$C$1:$C$8743,0),IF($B$9="זכר",4,5)),1),0)</f>
        <v>0</v>
      </c>
      <c r="Q1901">
        <f>IF($B$14,_xlfn.IFNA(INDEX('שיפור תמותה'!$A$1:$E$8743,MATCH(F1901&amp;G1901-1,'שיפור תמותה'!$C$1:$C$8743,0),IF($B$9="זכר",4,5)),1),0)</f>
        <v>0</v>
      </c>
      <c r="R1901">
        <f t="shared" si="728"/>
        <v>0</v>
      </c>
      <c r="S1901">
        <f t="shared" si="729"/>
        <v>0</v>
      </c>
      <c r="T1901">
        <f t="shared" si="742"/>
        <v>0</v>
      </c>
      <c r="U1901">
        <f t="shared" si="730"/>
        <v>0</v>
      </c>
      <c r="V1901">
        <f t="shared" si="731"/>
        <v>0</v>
      </c>
      <c r="W1901">
        <f t="shared" si="743"/>
        <v>0</v>
      </c>
      <c r="X1901">
        <f>IF($B$15,_xlfn.IFNA(INDEX(תמותה!$A$1:$E$121,MATCH(U1901,תמותה!$A$1:A$121,0),IF($B$11="זכר",2,4)),1),0)</f>
        <v>0</v>
      </c>
      <c r="Y1901">
        <f>IF($B$15,_xlfn.IFNA(INDEX('שיפור תמותה'!$A$1:$E$8743,MATCH(U1901&amp;V1901,'שיפור תמותה'!$C$1:$C$8743,0),IF($B$11="זכר",4,5)),1),0)</f>
        <v>0</v>
      </c>
      <c r="Z1901">
        <f>IF($B$15,_xlfn.IFNA(INDEX('שיפור תמותה'!$A$1:$E$8743,MATCH(U1901&amp;V1901-1,'שיפור תמותה'!$C$1:$C$8743,0),IF($B$11="זכר",4,5)),1),0)</f>
        <v>0</v>
      </c>
      <c r="AA1901">
        <f t="shared" si="732"/>
        <v>0</v>
      </c>
      <c r="AB1901">
        <f t="shared" si="744"/>
        <v>0</v>
      </c>
      <c r="AC1901">
        <f>IF($B$15,_xlfn.IFNA(INDEX(תמותה!$A$1:$E$121,MATCH(U1901,תמותה!$A$1:A$121,0),IF($B$11="זכר",3,5)),1),0)</f>
        <v>0</v>
      </c>
      <c r="AD1901">
        <f t="shared" si="733"/>
        <v>0</v>
      </c>
      <c r="AE1901">
        <f t="shared" si="734"/>
        <v>0</v>
      </c>
      <c r="AF1901">
        <f t="shared" si="745"/>
        <v>0</v>
      </c>
      <c r="AG1901">
        <f t="shared" si="746"/>
        <v>0</v>
      </c>
      <c r="AH1901">
        <f t="shared" si="747"/>
        <v>0</v>
      </c>
      <c r="AI1901">
        <f t="shared" si="748"/>
        <v>0</v>
      </c>
      <c r="AJ1901">
        <f t="shared" si="749"/>
        <v>0</v>
      </c>
    </row>
    <row r="1902" spans="5:36" x14ac:dyDescent="0.2">
      <c r="E1902">
        <f t="shared" si="735"/>
        <v>0</v>
      </c>
      <c r="F1902">
        <f t="shared" si="725"/>
        <v>0</v>
      </c>
      <c r="G1902">
        <f t="shared" si="726"/>
        <v>0</v>
      </c>
      <c r="H1902">
        <f t="shared" si="727"/>
        <v>0</v>
      </c>
      <c r="I1902">
        <f t="shared" si="736"/>
        <v>0</v>
      </c>
      <c r="J1902">
        <f t="shared" si="737"/>
        <v>0</v>
      </c>
      <c r="K1902">
        <f t="shared" si="738"/>
        <v>0</v>
      </c>
      <c r="L1902">
        <f t="shared" si="739"/>
        <v>0</v>
      </c>
      <c r="M1902">
        <f t="shared" si="740"/>
        <v>0</v>
      </c>
      <c r="N1902">
        <f t="shared" si="741"/>
        <v>0</v>
      </c>
      <c r="O1902">
        <f>IF($B$14,_xlfn.IFNA(INDEX(תמותה!$A$1:$E$121,MATCH(F1902,תמותה!$A$1:A$121,0),IF($B$9="זכר",2,4)),1),0)</f>
        <v>0</v>
      </c>
      <c r="P1902">
        <f>IF($B$14,_xlfn.IFNA(INDEX('שיפור תמותה'!$A$1:$E$8743,MATCH(F1902&amp;G1902,'שיפור תמותה'!$C$1:$C$8743,0),IF($B$9="זכר",4,5)),1),0)</f>
        <v>0</v>
      </c>
      <c r="Q1902">
        <f>IF($B$14,_xlfn.IFNA(INDEX('שיפור תמותה'!$A$1:$E$8743,MATCH(F1902&amp;G1902-1,'שיפור תמותה'!$C$1:$C$8743,0),IF($B$9="זכר",4,5)),1),0)</f>
        <v>0</v>
      </c>
      <c r="R1902">
        <f t="shared" si="728"/>
        <v>0</v>
      </c>
      <c r="S1902">
        <f t="shared" si="729"/>
        <v>0</v>
      </c>
      <c r="T1902">
        <f t="shared" si="742"/>
        <v>0</v>
      </c>
      <c r="U1902">
        <f t="shared" si="730"/>
        <v>0</v>
      </c>
      <c r="V1902">
        <f t="shared" si="731"/>
        <v>0</v>
      </c>
      <c r="W1902">
        <f t="shared" si="743"/>
        <v>0</v>
      </c>
      <c r="X1902">
        <f>IF($B$15,_xlfn.IFNA(INDEX(תמותה!$A$1:$E$121,MATCH(U1902,תמותה!$A$1:A$121,0),IF($B$11="זכר",2,4)),1),0)</f>
        <v>0</v>
      </c>
      <c r="Y1902">
        <f>IF($B$15,_xlfn.IFNA(INDEX('שיפור תמותה'!$A$1:$E$8743,MATCH(U1902&amp;V1902,'שיפור תמותה'!$C$1:$C$8743,0),IF($B$11="זכר",4,5)),1),0)</f>
        <v>0</v>
      </c>
      <c r="Z1902">
        <f>IF($B$15,_xlfn.IFNA(INDEX('שיפור תמותה'!$A$1:$E$8743,MATCH(U1902&amp;V1902-1,'שיפור תמותה'!$C$1:$C$8743,0),IF($B$11="זכר",4,5)),1),0)</f>
        <v>0</v>
      </c>
      <c r="AA1902">
        <f t="shared" si="732"/>
        <v>0</v>
      </c>
      <c r="AB1902">
        <f t="shared" si="744"/>
        <v>0</v>
      </c>
      <c r="AC1902">
        <f>IF($B$15,_xlfn.IFNA(INDEX(תמותה!$A$1:$E$121,MATCH(U1902,תמותה!$A$1:A$121,0),IF($B$11="זכר",3,5)),1),0)</f>
        <v>0</v>
      </c>
      <c r="AD1902">
        <f t="shared" si="733"/>
        <v>0</v>
      </c>
      <c r="AE1902">
        <f t="shared" si="734"/>
        <v>0</v>
      </c>
      <c r="AF1902">
        <f t="shared" si="745"/>
        <v>0</v>
      </c>
      <c r="AG1902">
        <f t="shared" si="746"/>
        <v>0</v>
      </c>
      <c r="AH1902">
        <f t="shared" si="747"/>
        <v>0</v>
      </c>
      <c r="AI1902">
        <f t="shared" si="748"/>
        <v>0</v>
      </c>
      <c r="AJ1902">
        <f t="shared" si="749"/>
        <v>0</v>
      </c>
    </row>
    <row r="1903" spans="5:36" x14ac:dyDescent="0.2">
      <c r="E1903">
        <f t="shared" si="735"/>
        <v>0</v>
      </c>
      <c r="F1903">
        <f t="shared" si="725"/>
        <v>0</v>
      </c>
      <c r="G1903">
        <f t="shared" si="726"/>
        <v>0</v>
      </c>
      <c r="H1903">
        <f t="shared" si="727"/>
        <v>0</v>
      </c>
      <c r="I1903">
        <f t="shared" si="736"/>
        <v>0</v>
      </c>
      <c r="J1903">
        <f t="shared" si="737"/>
        <v>0</v>
      </c>
      <c r="K1903">
        <f t="shared" si="738"/>
        <v>0</v>
      </c>
      <c r="L1903">
        <f t="shared" si="739"/>
        <v>0</v>
      </c>
      <c r="M1903">
        <f t="shared" si="740"/>
        <v>0</v>
      </c>
      <c r="N1903">
        <f t="shared" si="741"/>
        <v>0</v>
      </c>
      <c r="O1903">
        <f>IF($B$14,_xlfn.IFNA(INDEX(תמותה!$A$1:$E$121,MATCH(F1903,תמותה!$A$1:A$121,0),IF($B$9="זכר",2,4)),1),0)</f>
        <v>0</v>
      </c>
      <c r="P1903">
        <f>IF($B$14,_xlfn.IFNA(INDEX('שיפור תמותה'!$A$1:$E$8743,MATCH(F1903&amp;G1903,'שיפור תמותה'!$C$1:$C$8743,0),IF($B$9="זכר",4,5)),1),0)</f>
        <v>0</v>
      </c>
      <c r="Q1903">
        <f>IF($B$14,_xlfn.IFNA(INDEX('שיפור תמותה'!$A$1:$E$8743,MATCH(F1903&amp;G1903-1,'שיפור תמותה'!$C$1:$C$8743,0),IF($B$9="זכר",4,5)),1),0)</f>
        <v>0</v>
      </c>
      <c r="R1903">
        <f t="shared" si="728"/>
        <v>0</v>
      </c>
      <c r="S1903">
        <f t="shared" si="729"/>
        <v>0</v>
      </c>
      <c r="T1903">
        <f t="shared" si="742"/>
        <v>0</v>
      </c>
      <c r="U1903">
        <f t="shared" si="730"/>
        <v>0</v>
      </c>
      <c r="V1903">
        <f t="shared" si="731"/>
        <v>0</v>
      </c>
      <c r="W1903">
        <f t="shared" si="743"/>
        <v>0</v>
      </c>
      <c r="X1903">
        <f>IF($B$15,_xlfn.IFNA(INDEX(תמותה!$A$1:$E$121,MATCH(U1903,תמותה!$A$1:A$121,0),IF($B$11="זכר",2,4)),1),0)</f>
        <v>0</v>
      </c>
      <c r="Y1903">
        <f>IF($B$15,_xlfn.IFNA(INDEX('שיפור תמותה'!$A$1:$E$8743,MATCH(U1903&amp;V1903,'שיפור תמותה'!$C$1:$C$8743,0),IF($B$11="זכר",4,5)),1),0)</f>
        <v>0</v>
      </c>
      <c r="Z1903">
        <f>IF($B$15,_xlfn.IFNA(INDEX('שיפור תמותה'!$A$1:$E$8743,MATCH(U1903&amp;V1903-1,'שיפור תמותה'!$C$1:$C$8743,0),IF($B$11="זכר",4,5)),1),0)</f>
        <v>0</v>
      </c>
      <c r="AA1903">
        <f t="shared" si="732"/>
        <v>0</v>
      </c>
      <c r="AB1903">
        <f t="shared" si="744"/>
        <v>0</v>
      </c>
      <c r="AC1903">
        <f>IF($B$15,_xlfn.IFNA(INDEX(תמותה!$A$1:$E$121,MATCH(U1903,תמותה!$A$1:A$121,0),IF($B$11="זכר",3,5)),1),0)</f>
        <v>0</v>
      </c>
      <c r="AD1903">
        <f t="shared" si="733"/>
        <v>0</v>
      </c>
      <c r="AE1903">
        <f t="shared" si="734"/>
        <v>0</v>
      </c>
      <c r="AF1903">
        <f t="shared" si="745"/>
        <v>0</v>
      </c>
      <c r="AG1903">
        <f t="shared" si="746"/>
        <v>0</v>
      </c>
      <c r="AH1903">
        <f t="shared" si="747"/>
        <v>0</v>
      </c>
      <c r="AI1903">
        <f t="shared" si="748"/>
        <v>0</v>
      </c>
      <c r="AJ1903">
        <f t="shared" si="749"/>
        <v>0</v>
      </c>
    </row>
    <row r="1904" spans="5:36" x14ac:dyDescent="0.2">
      <c r="E1904">
        <f t="shared" si="735"/>
        <v>0</v>
      </c>
      <c r="F1904">
        <f t="shared" si="725"/>
        <v>0</v>
      </c>
      <c r="G1904">
        <f t="shared" si="726"/>
        <v>0</v>
      </c>
      <c r="H1904">
        <f t="shared" si="727"/>
        <v>0</v>
      </c>
      <c r="I1904">
        <f t="shared" si="736"/>
        <v>0</v>
      </c>
      <c r="J1904">
        <f t="shared" si="737"/>
        <v>0</v>
      </c>
      <c r="K1904">
        <f t="shared" si="738"/>
        <v>0</v>
      </c>
      <c r="L1904">
        <f t="shared" si="739"/>
        <v>0</v>
      </c>
      <c r="M1904">
        <f t="shared" si="740"/>
        <v>0</v>
      </c>
      <c r="N1904">
        <f t="shared" si="741"/>
        <v>0</v>
      </c>
      <c r="O1904">
        <f>IF($B$14,_xlfn.IFNA(INDEX(תמותה!$A$1:$E$121,MATCH(F1904,תמותה!$A$1:A$121,0),IF($B$9="זכר",2,4)),1),0)</f>
        <v>0</v>
      </c>
      <c r="P1904">
        <f>IF($B$14,_xlfn.IFNA(INDEX('שיפור תמותה'!$A$1:$E$8743,MATCH(F1904&amp;G1904,'שיפור תמותה'!$C$1:$C$8743,0),IF($B$9="זכר",4,5)),1),0)</f>
        <v>0</v>
      </c>
      <c r="Q1904">
        <f>IF($B$14,_xlfn.IFNA(INDEX('שיפור תמותה'!$A$1:$E$8743,MATCH(F1904&amp;G1904-1,'שיפור תמותה'!$C$1:$C$8743,0),IF($B$9="זכר",4,5)),1),0)</f>
        <v>0</v>
      </c>
      <c r="R1904">
        <f t="shared" si="728"/>
        <v>0</v>
      </c>
      <c r="S1904">
        <f t="shared" si="729"/>
        <v>0</v>
      </c>
      <c r="T1904">
        <f t="shared" si="742"/>
        <v>0</v>
      </c>
      <c r="U1904">
        <f t="shared" si="730"/>
        <v>0</v>
      </c>
      <c r="V1904">
        <f t="shared" si="731"/>
        <v>0</v>
      </c>
      <c r="W1904">
        <f t="shared" si="743"/>
        <v>0</v>
      </c>
      <c r="X1904">
        <f>IF($B$15,_xlfn.IFNA(INDEX(תמותה!$A$1:$E$121,MATCH(U1904,תמותה!$A$1:A$121,0),IF($B$11="זכר",2,4)),1),0)</f>
        <v>0</v>
      </c>
      <c r="Y1904">
        <f>IF($B$15,_xlfn.IFNA(INDEX('שיפור תמותה'!$A$1:$E$8743,MATCH(U1904&amp;V1904,'שיפור תמותה'!$C$1:$C$8743,0),IF($B$11="זכר",4,5)),1),0)</f>
        <v>0</v>
      </c>
      <c r="Z1904">
        <f>IF($B$15,_xlfn.IFNA(INDEX('שיפור תמותה'!$A$1:$E$8743,MATCH(U1904&amp;V1904-1,'שיפור תמותה'!$C$1:$C$8743,0),IF($B$11="זכר",4,5)),1),0)</f>
        <v>0</v>
      </c>
      <c r="AA1904">
        <f t="shared" si="732"/>
        <v>0</v>
      </c>
      <c r="AB1904">
        <f t="shared" si="744"/>
        <v>0</v>
      </c>
      <c r="AC1904">
        <f>IF($B$15,_xlfn.IFNA(INDEX(תמותה!$A$1:$E$121,MATCH(U1904,תמותה!$A$1:A$121,0),IF($B$11="זכר",3,5)),1),0)</f>
        <v>0</v>
      </c>
      <c r="AD1904">
        <f t="shared" si="733"/>
        <v>0</v>
      </c>
      <c r="AE1904">
        <f t="shared" si="734"/>
        <v>0</v>
      </c>
      <c r="AF1904">
        <f t="shared" si="745"/>
        <v>0</v>
      </c>
      <c r="AG1904">
        <f t="shared" si="746"/>
        <v>0</v>
      </c>
      <c r="AH1904">
        <f t="shared" si="747"/>
        <v>0</v>
      </c>
      <c r="AI1904">
        <f t="shared" si="748"/>
        <v>0</v>
      </c>
      <c r="AJ1904">
        <f t="shared" si="749"/>
        <v>0</v>
      </c>
    </row>
    <row r="1905" spans="5:36" x14ac:dyDescent="0.2">
      <c r="E1905">
        <f t="shared" si="735"/>
        <v>0</v>
      </c>
      <c r="F1905">
        <f t="shared" si="725"/>
        <v>0</v>
      </c>
      <c r="G1905">
        <f t="shared" si="726"/>
        <v>0</v>
      </c>
      <c r="H1905">
        <f t="shared" si="727"/>
        <v>0</v>
      </c>
      <c r="I1905">
        <f t="shared" si="736"/>
        <v>0</v>
      </c>
      <c r="J1905">
        <f t="shared" si="737"/>
        <v>0</v>
      </c>
      <c r="K1905">
        <f t="shared" si="738"/>
        <v>0</v>
      </c>
      <c r="L1905">
        <f t="shared" si="739"/>
        <v>0</v>
      </c>
      <c r="M1905">
        <f t="shared" si="740"/>
        <v>0</v>
      </c>
      <c r="N1905">
        <f t="shared" si="741"/>
        <v>0</v>
      </c>
      <c r="O1905">
        <f>IF($B$14,_xlfn.IFNA(INDEX(תמותה!$A$1:$E$121,MATCH(F1905,תמותה!$A$1:A$121,0),IF($B$9="זכר",2,4)),1),0)</f>
        <v>0</v>
      </c>
      <c r="P1905">
        <f>IF($B$14,_xlfn.IFNA(INDEX('שיפור תמותה'!$A$1:$E$8743,MATCH(F1905&amp;G1905,'שיפור תמותה'!$C$1:$C$8743,0),IF($B$9="זכר",4,5)),1),0)</f>
        <v>0</v>
      </c>
      <c r="Q1905">
        <f>IF($B$14,_xlfn.IFNA(INDEX('שיפור תמותה'!$A$1:$E$8743,MATCH(F1905&amp;G1905-1,'שיפור תמותה'!$C$1:$C$8743,0),IF($B$9="זכר",4,5)),1),0)</f>
        <v>0</v>
      </c>
      <c r="R1905">
        <f t="shared" si="728"/>
        <v>0</v>
      </c>
      <c r="S1905">
        <f t="shared" si="729"/>
        <v>0</v>
      </c>
      <c r="T1905">
        <f t="shared" si="742"/>
        <v>0</v>
      </c>
      <c r="U1905">
        <f t="shared" si="730"/>
        <v>0</v>
      </c>
      <c r="V1905">
        <f t="shared" si="731"/>
        <v>0</v>
      </c>
      <c r="W1905">
        <f t="shared" si="743"/>
        <v>0</v>
      </c>
      <c r="X1905">
        <f>IF($B$15,_xlfn.IFNA(INDEX(תמותה!$A$1:$E$121,MATCH(U1905,תמותה!$A$1:A$121,0),IF($B$11="זכר",2,4)),1),0)</f>
        <v>0</v>
      </c>
      <c r="Y1905">
        <f>IF($B$15,_xlfn.IFNA(INDEX('שיפור תמותה'!$A$1:$E$8743,MATCH(U1905&amp;V1905,'שיפור תמותה'!$C$1:$C$8743,0),IF($B$11="זכר",4,5)),1),0)</f>
        <v>0</v>
      </c>
      <c r="Z1905">
        <f>IF($B$15,_xlfn.IFNA(INDEX('שיפור תמותה'!$A$1:$E$8743,MATCH(U1905&amp;V1905-1,'שיפור תמותה'!$C$1:$C$8743,0),IF($B$11="זכר",4,5)),1),0)</f>
        <v>0</v>
      </c>
      <c r="AA1905">
        <f t="shared" si="732"/>
        <v>0</v>
      </c>
      <c r="AB1905">
        <f t="shared" si="744"/>
        <v>0</v>
      </c>
      <c r="AC1905">
        <f>IF($B$15,_xlfn.IFNA(INDEX(תמותה!$A$1:$E$121,MATCH(U1905,תמותה!$A$1:A$121,0),IF($B$11="זכר",3,5)),1),0)</f>
        <v>0</v>
      </c>
      <c r="AD1905">
        <f t="shared" si="733"/>
        <v>0</v>
      </c>
      <c r="AE1905">
        <f t="shared" si="734"/>
        <v>0</v>
      </c>
      <c r="AF1905">
        <f t="shared" si="745"/>
        <v>0</v>
      </c>
      <c r="AG1905">
        <f t="shared" si="746"/>
        <v>0</v>
      </c>
      <c r="AH1905">
        <f t="shared" si="747"/>
        <v>0</v>
      </c>
      <c r="AI1905">
        <f t="shared" si="748"/>
        <v>0</v>
      </c>
      <c r="AJ1905">
        <f t="shared" si="749"/>
        <v>0</v>
      </c>
    </row>
    <row r="1906" spans="5:36" x14ac:dyDescent="0.2">
      <c r="E1906">
        <f t="shared" si="735"/>
        <v>0</v>
      </c>
      <c r="F1906">
        <f t="shared" si="725"/>
        <v>0</v>
      </c>
      <c r="G1906">
        <f t="shared" si="726"/>
        <v>0</v>
      </c>
      <c r="H1906">
        <f t="shared" si="727"/>
        <v>0</v>
      </c>
      <c r="I1906">
        <f t="shared" si="736"/>
        <v>0</v>
      </c>
      <c r="J1906">
        <f t="shared" si="737"/>
        <v>0</v>
      </c>
      <c r="K1906">
        <f t="shared" si="738"/>
        <v>0</v>
      </c>
      <c r="L1906">
        <f t="shared" si="739"/>
        <v>0</v>
      </c>
      <c r="M1906">
        <f t="shared" si="740"/>
        <v>0</v>
      </c>
      <c r="N1906">
        <f t="shared" si="741"/>
        <v>0</v>
      </c>
      <c r="O1906">
        <f>IF($B$14,_xlfn.IFNA(INDEX(תמותה!$A$1:$E$121,MATCH(F1906,תמותה!$A$1:A$121,0),IF($B$9="זכר",2,4)),1),0)</f>
        <v>0</v>
      </c>
      <c r="P1906">
        <f>IF($B$14,_xlfn.IFNA(INDEX('שיפור תמותה'!$A$1:$E$8743,MATCH(F1906&amp;G1906,'שיפור תמותה'!$C$1:$C$8743,0),IF($B$9="זכר",4,5)),1),0)</f>
        <v>0</v>
      </c>
      <c r="Q1906">
        <f>IF($B$14,_xlfn.IFNA(INDEX('שיפור תמותה'!$A$1:$E$8743,MATCH(F1906&amp;G1906-1,'שיפור תמותה'!$C$1:$C$8743,0),IF($B$9="זכר",4,5)),1),0)</f>
        <v>0</v>
      </c>
      <c r="R1906">
        <f t="shared" si="728"/>
        <v>0</v>
      </c>
      <c r="S1906">
        <f t="shared" si="729"/>
        <v>0</v>
      </c>
      <c r="T1906">
        <f t="shared" si="742"/>
        <v>0</v>
      </c>
      <c r="U1906">
        <f t="shared" si="730"/>
        <v>0</v>
      </c>
      <c r="V1906">
        <f t="shared" si="731"/>
        <v>0</v>
      </c>
      <c r="W1906">
        <f t="shared" si="743"/>
        <v>0</v>
      </c>
      <c r="X1906">
        <f>IF($B$15,_xlfn.IFNA(INDEX(תמותה!$A$1:$E$121,MATCH(U1906,תמותה!$A$1:A$121,0),IF($B$11="זכר",2,4)),1),0)</f>
        <v>0</v>
      </c>
      <c r="Y1906">
        <f>IF($B$15,_xlfn.IFNA(INDEX('שיפור תמותה'!$A$1:$E$8743,MATCH(U1906&amp;V1906,'שיפור תמותה'!$C$1:$C$8743,0),IF($B$11="זכר",4,5)),1),0)</f>
        <v>0</v>
      </c>
      <c r="Z1906">
        <f>IF($B$15,_xlfn.IFNA(INDEX('שיפור תמותה'!$A$1:$E$8743,MATCH(U1906&amp;V1906-1,'שיפור תמותה'!$C$1:$C$8743,0),IF($B$11="זכר",4,5)),1),0)</f>
        <v>0</v>
      </c>
      <c r="AA1906">
        <f t="shared" si="732"/>
        <v>0</v>
      </c>
      <c r="AB1906">
        <f t="shared" si="744"/>
        <v>0</v>
      </c>
      <c r="AC1906">
        <f>IF($B$15,_xlfn.IFNA(INDEX(תמותה!$A$1:$E$121,MATCH(U1906,תמותה!$A$1:A$121,0),IF($B$11="זכר",3,5)),1),0)</f>
        <v>0</v>
      </c>
      <c r="AD1906">
        <f t="shared" si="733"/>
        <v>0</v>
      </c>
      <c r="AE1906">
        <f t="shared" si="734"/>
        <v>0</v>
      </c>
      <c r="AF1906">
        <f t="shared" si="745"/>
        <v>0</v>
      </c>
      <c r="AG1906">
        <f t="shared" si="746"/>
        <v>0</v>
      </c>
      <c r="AH1906">
        <f t="shared" si="747"/>
        <v>0</v>
      </c>
      <c r="AI1906">
        <f t="shared" si="748"/>
        <v>0</v>
      </c>
      <c r="AJ1906">
        <f t="shared" si="749"/>
        <v>0</v>
      </c>
    </row>
    <row r="1907" spans="5:36" x14ac:dyDescent="0.2">
      <c r="E1907">
        <f t="shared" si="735"/>
        <v>0</v>
      </c>
      <c r="F1907">
        <f t="shared" si="725"/>
        <v>0</v>
      </c>
      <c r="G1907">
        <f t="shared" si="726"/>
        <v>0</v>
      </c>
      <c r="H1907">
        <f t="shared" si="727"/>
        <v>0</v>
      </c>
      <c r="I1907">
        <f t="shared" si="736"/>
        <v>0</v>
      </c>
      <c r="J1907">
        <f t="shared" si="737"/>
        <v>0</v>
      </c>
      <c r="K1907">
        <f t="shared" si="738"/>
        <v>0</v>
      </c>
      <c r="L1907">
        <f t="shared" si="739"/>
        <v>0</v>
      </c>
      <c r="M1907">
        <f t="shared" si="740"/>
        <v>0</v>
      </c>
      <c r="N1907">
        <f t="shared" si="741"/>
        <v>0</v>
      </c>
      <c r="O1907">
        <f>IF($B$14,_xlfn.IFNA(INDEX(תמותה!$A$1:$E$121,MATCH(F1907,תמותה!$A$1:A$121,0),IF($B$9="זכר",2,4)),1),0)</f>
        <v>0</v>
      </c>
      <c r="P1907">
        <f>IF($B$14,_xlfn.IFNA(INDEX('שיפור תמותה'!$A$1:$E$8743,MATCH(F1907&amp;G1907,'שיפור תמותה'!$C$1:$C$8743,0),IF($B$9="זכר",4,5)),1),0)</f>
        <v>0</v>
      </c>
      <c r="Q1907">
        <f>IF($B$14,_xlfn.IFNA(INDEX('שיפור תמותה'!$A$1:$E$8743,MATCH(F1907&amp;G1907-1,'שיפור תמותה'!$C$1:$C$8743,0),IF($B$9="זכר",4,5)),1),0)</f>
        <v>0</v>
      </c>
      <c r="R1907">
        <f t="shared" si="728"/>
        <v>0</v>
      </c>
      <c r="S1907">
        <f t="shared" si="729"/>
        <v>0</v>
      </c>
      <c r="T1907">
        <f t="shared" si="742"/>
        <v>0</v>
      </c>
      <c r="U1907">
        <f t="shared" si="730"/>
        <v>0</v>
      </c>
      <c r="V1907">
        <f t="shared" si="731"/>
        <v>0</v>
      </c>
      <c r="W1907">
        <f t="shared" si="743"/>
        <v>0</v>
      </c>
      <c r="X1907">
        <f>IF($B$15,_xlfn.IFNA(INDEX(תמותה!$A$1:$E$121,MATCH(U1907,תמותה!$A$1:A$121,0),IF($B$11="זכר",2,4)),1),0)</f>
        <v>0</v>
      </c>
      <c r="Y1907">
        <f>IF($B$15,_xlfn.IFNA(INDEX('שיפור תמותה'!$A$1:$E$8743,MATCH(U1907&amp;V1907,'שיפור תמותה'!$C$1:$C$8743,0),IF($B$11="זכר",4,5)),1),0)</f>
        <v>0</v>
      </c>
      <c r="Z1907">
        <f>IF($B$15,_xlfn.IFNA(INDEX('שיפור תמותה'!$A$1:$E$8743,MATCH(U1907&amp;V1907-1,'שיפור תמותה'!$C$1:$C$8743,0),IF($B$11="זכר",4,5)),1),0)</f>
        <v>0</v>
      </c>
      <c r="AA1907">
        <f t="shared" si="732"/>
        <v>0</v>
      </c>
      <c r="AB1907">
        <f t="shared" si="744"/>
        <v>0</v>
      </c>
      <c r="AC1907">
        <f>IF($B$15,_xlfn.IFNA(INDEX(תמותה!$A$1:$E$121,MATCH(U1907,תמותה!$A$1:A$121,0),IF($B$11="זכר",3,5)),1),0)</f>
        <v>0</v>
      </c>
      <c r="AD1907">
        <f t="shared" si="733"/>
        <v>0</v>
      </c>
      <c r="AE1907">
        <f t="shared" si="734"/>
        <v>0</v>
      </c>
      <c r="AF1907">
        <f t="shared" si="745"/>
        <v>0</v>
      </c>
      <c r="AG1907">
        <f t="shared" si="746"/>
        <v>0</v>
      </c>
      <c r="AH1907">
        <f t="shared" si="747"/>
        <v>0</v>
      </c>
      <c r="AI1907">
        <f t="shared" si="748"/>
        <v>0</v>
      </c>
      <c r="AJ1907">
        <f t="shared" si="749"/>
        <v>0</v>
      </c>
    </row>
    <row r="1908" spans="5:36" x14ac:dyDescent="0.2">
      <c r="E1908">
        <f t="shared" si="735"/>
        <v>0</v>
      </c>
      <c r="F1908">
        <f t="shared" si="725"/>
        <v>0</v>
      </c>
      <c r="G1908">
        <f t="shared" si="726"/>
        <v>0</v>
      </c>
      <c r="H1908">
        <f t="shared" si="727"/>
        <v>0</v>
      </c>
      <c r="I1908">
        <f t="shared" si="736"/>
        <v>0</v>
      </c>
      <c r="J1908">
        <f t="shared" si="737"/>
        <v>0</v>
      </c>
      <c r="K1908">
        <f t="shared" si="738"/>
        <v>0</v>
      </c>
      <c r="L1908">
        <f t="shared" si="739"/>
        <v>0</v>
      </c>
      <c r="M1908">
        <f t="shared" si="740"/>
        <v>0</v>
      </c>
      <c r="N1908">
        <f t="shared" si="741"/>
        <v>0</v>
      </c>
      <c r="O1908">
        <f>IF($B$14,_xlfn.IFNA(INDEX(תמותה!$A$1:$E$121,MATCH(F1908,תמותה!$A$1:A$121,0),IF($B$9="זכר",2,4)),1),0)</f>
        <v>0</v>
      </c>
      <c r="P1908">
        <f>IF($B$14,_xlfn.IFNA(INDEX('שיפור תמותה'!$A$1:$E$8743,MATCH(F1908&amp;G1908,'שיפור תמותה'!$C$1:$C$8743,0),IF($B$9="זכר",4,5)),1),0)</f>
        <v>0</v>
      </c>
      <c r="Q1908">
        <f>IF($B$14,_xlfn.IFNA(INDEX('שיפור תמותה'!$A$1:$E$8743,MATCH(F1908&amp;G1908-1,'שיפור תמותה'!$C$1:$C$8743,0),IF($B$9="זכר",4,5)),1),0)</f>
        <v>0</v>
      </c>
      <c r="R1908">
        <f t="shared" si="728"/>
        <v>0</v>
      </c>
      <c r="S1908">
        <f t="shared" si="729"/>
        <v>0</v>
      </c>
      <c r="T1908">
        <f t="shared" si="742"/>
        <v>0</v>
      </c>
      <c r="U1908">
        <f t="shared" si="730"/>
        <v>0</v>
      </c>
      <c r="V1908">
        <f t="shared" si="731"/>
        <v>0</v>
      </c>
      <c r="W1908">
        <f t="shared" si="743"/>
        <v>0</v>
      </c>
      <c r="X1908">
        <f>IF($B$15,_xlfn.IFNA(INDEX(תמותה!$A$1:$E$121,MATCH(U1908,תמותה!$A$1:A$121,0),IF($B$11="זכר",2,4)),1),0)</f>
        <v>0</v>
      </c>
      <c r="Y1908">
        <f>IF($B$15,_xlfn.IFNA(INDEX('שיפור תמותה'!$A$1:$E$8743,MATCH(U1908&amp;V1908,'שיפור תמותה'!$C$1:$C$8743,0),IF($B$11="זכר",4,5)),1),0)</f>
        <v>0</v>
      </c>
      <c r="Z1908">
        <f>IF($B$15,_xlfn.IFNA(INDEX('שיפור תמותה'!$A$1:$E$8743,MATCH(U1908&amp;V1908-1,'שיפור תמותה'!$C$1:$C$8743,0),IF($B$11="זכר",4,5)),1),0)</f>
        <v>0</v>
      </c>
      <c r="AA1908">
        <f t="shared" si="732"/>
        <v>0</v>
      </c>
      <c r="AB1908">
        <f t="shared" si="744"/>
        <v>0</v>
      </c>
      <c r="AC1908">
        <f>IF($B$15,_xlfn.IFNA(INDEX(תמותה!$A$1:$E$121,MATCH(U1908,תמותה!$A$1:A$121,0),IF($B$11="זכר",3,5)),1),0)</f>
        <v>0</v>
      </c>
      <c r="AD1908">
        <f t="shared" si="733"/>
        <v>0</v>
      </c>
      <c r="AE1908">
        <f t="shared" si="734"/>
        <v>0</v>
      </c>
      <c r="AF1908">
        <f t="shared" si="745"/>
        <v>0</v>
      </c>
      <c r="AG1908">
        <f t="shared" si="746"/>
        <v>0</v>
      </c>
      <c r="AH1908">
        <f t="shared" si="747"/>
        <v>0</v>
      </c>
      <c r="AI1908">
        <f t="shared" si="748"/>
        <v>0</v>
      </c>
      <c r="AJ1908">
        <f t="shared" si="749"/>
        <v>0</v>
      </c>
    </row>
    <row r="1909" spans="5:36" x14ac:dyDescent="0.2">
      <c r="E1909">
        <f t="shared" si="735"/>
        <v>0</v>
      </c>
      <c r="F1909">
        <f t="shared" si="725"/>
        <v>0</v>
      </c>
      <c r="G1909">
        <f t="shared" si="726"/>
        <v>0</v>
      </c>
      <c r="H1909">
        <f t="shared" si="727"/>
        <v>0</v>
      </c>
      <c r="I1909">
        <f t="shared" si="736"/>
        <v>0</v>
      </c>
      <c r="J1909">
        <f t="shared" si="737"/>
        <v>0</v>
      </c>
      <c r="K1909">
        <f t="shared" si="738"/>
        <v>0</v>
      </c>
      <c r="L1909">
        <f t="shared" si="739"/>
        <v>0</v>
      </c>
      <c r="M1909">
        <f t="shared" si="740"/>
        <v>0</v>
      </c>
      <c r="N1909">
        <f t="shared" si="741"/>
        <v>0</v>
      </c>
      <c r="O1909">
        <f>IF($B$14,_xlfn.IFNA(INDEX(תמותה!$A$1:$E$121,MATCH(F1909,תמותה!$A$1:A$121,0),IF($B$9="זכר",2,4)),1),0)</f>
        <v>0</v>
      </c>
      <c r="P1909">
        <f>IF($B$14,_xlfn.IFNA(INDEX('שיפור תמותה'!$A$1:$E$8743,MATCH(F1909&amp;G1909,'שיפור תמותה'!$C$1:$C$8743,0),IF($B$9="זכר",4,5)),1),0)</f>
        <v>0</v>
      </c>
      <c r="Q1909">
        <f>IF($B$14,_xlfn.IFNA(INDEX('שיפור תמותה'!$A$1:$E$8743,MATCH(F1909&amp;G1909-1,'שיפור תמותה'!$C$1:$C$8743,0),IF($B$9="זכר",4,5)),1),0)</f>
        <v>0</v>
      </c>
      <c r="R1909">
        <f t="shared" si="728"/>
        <v>0</v>
      </c>
      <c r="S1909">
        <f t="shared" si="729"/>
        <v>0</v>
      </c>
      <c r="T1909">
        <f t="shared" si="742"/>
        <v>0</v>
      </c>
      <c r="U1909">
        <f t="shared" si="730"/>
        <v>0</v>
      </c>
      <c r="V1909">
        <f t="shared" si="731"/>
        <v>0</v>
      </c>
      <c r="W1909">
        <f t="shared" si="743"/>
        <v>0</v>
      </c>
      <c r="X1909">
        <f>IF($B$15,_xlfn.IFNA(INDEX(תמותה!$A$1:$E$121,MATCH(U1909,תמותה!$A$1:A$121,0),IF($B$11="זכר",2,4)),1),0)</f>
        <v>0</v>
      </c>
      <c r="Y1909">
        <f>IF($B$15,_xlfn.IFNA(INDEX('שיפור תמותה'!$A$1:$E$8743,MATCH(U1909&amp;V1909,'שיפור תמותה'!$C$1:$C$8743,0),IF($B$11="זכר",4,5)),1),0)</f>
        <v>0</v>
      </c>
      <c r="Z1909">
        <f>IF($B$15,_xlfn.IFNA(INDEX('שיפור תמותה'!$A$1:$E$8743,MATCH(U1909&amp;V1909-1,'שיפור תמותה'!$C$1:$C$8743,0),IF($B$11="זכר",4,5)),1),0)</f>
        <v>0</v>
      </c>
      <c r="AA1909">
        <f t="shared" si="732"/>
        <v>0</v>
      </c>
      <c r="AB1909">
        <f t="shared" si="744"/>
        <v>0</v>
      </c>
      <c r="AC1909">
        <f>IF($B$15,_xlfn.IFNA(INDEX(תמותה!$A$1:$E$121,MATCH(U1909,תמותה!$A$1:A$121,0),IF($B$11="זכר",3,5)),1),0)</f>
        <v>0</v>
      </c>
      <c r="AD1909">
        <f t="shared" si="733"/>
        <v>0</v>
      </c>
      <c r="AE1909">
        <f t="shared" si="734"/>
        <v>0</v>
      </c>
      <c r="AF1909">
        <f t="shared" si="745"/>
        <v>0</v>
      </c>
      <c r="AG1909">
        <f t="shared" si="746"/>
        <v>0</v>
      </c>
      <c r="AH1909">
        <f t="shared" si="747"/>
        <v>0</v>
      </c>
      <c r="AI1909">
        <f t="shared" si="748"/>
        <v>0</v>
      </c>
      <c r="AJ1909">
        <f t="shared" si="749"/>
        <v>0</v>
      </c>
    </row>
    <row r="1910" spans="5:36" x14ac:dyDescent="0.2">
      <c r="E1910">
        <f t="shared" si="735"/>
        <v>0</v>
      </c>
      <c r="F1910">
        <f t="shared" si="725"/>
        <v>0</v>
      </c>
      <c r="G1910">
        <f t="shared" si="726"/>
        <v>0</v>
      </c>
      <c r="H1910">
        <f t="shared" si="727"/>
        <v>0</v>
      </c>
      <c r="I1910">
        <f t="shared" si="736"/>
        <v>0</v>
      </c>
      <c r="J1910">
        <f t="shared" si="737"/>
        <v>0</v>
      </c>
      <c r="K1910">
        <f t="shared" si="738"/>
        <v>0</v>
      </c>
      <c r="L1910">
        <f t="shared" si="739"/>
        <v>0</v>
      </c>
      <c r="M1910">
        <f t="shared" si="740"/>
        <v>0</v>
      </c>
      <c r="N1910">
        <f t="shared" si="741"/>
        <v>0</v>
      </c>
      <c r="O1910">
        <f>IF($B$14,_xlfn.IFNA(INDEX(תמותה!$A$1:$E$121,MATCH(F1910,תמותה!$A$1:A$121,0),IF($B$9="זכר",2,4)),1),0)</f>
        <v>0</v>
      </c>
      <c r="P1910">
        <f>IF($B$14,_xlfn.IFNA(INDEX('שיפור תמותה'!$A$1:$E$8743,MATCH(F1910&amp;G1910,'שיפור תמותה'!$C$1:$C$8743,0),IF($B$9="זכר",4,5)),1),0)</f>
        <v>0</v>
      </c>
      <c r="Q1910">
        <f>IF($B$14,_xlfn.IFNA(INDEX('שיפור תמותה'!$A$1:$E$8743,MATCH(F1910&amp;G1910-1,'שיפור תמותה'!$C$1:$C$8743,0),IF($B$9="זכר",4,5)),1),0)</f>
        <v>0</v>
      </c>
      <c r="R1910">
        <f t="shared" si="728"/>
        <v>0</v>
      </c>
      <c r="S1910">
        <f t="shared" si="729"/>
        <v>0</v>
      </c>
      <c r="T1910">
        <f t="shared" si="742"/>
        <v>0</v>
      </c>
      <c r="U1910">
        <f t="shared" si="730"/>
        <v>0</v>
      </c>
      <c r="V1910">
        <f t="shared" si="731"/>
        <v>0</v>
      </c>
      <c r="W1910">
        <f t="shared" si="743"/>
        <v>0</v>
      </c>
      <c r="X1910">
        <f>IF($B$15,_xlfn.IFNA(INDEX(תמותה!$A$1:$E$121,MATCH(U1910,תמותה!$A$1:A$121,0),IF($B$11="זכר",2,4)),1),0)</f>
        <v>0</v>
      </c>
      <c r="Y1910">
        <f>IF($B$15,_xlfn.IFNA(INDEX('שיפור תמותה'!$A$1:$E$8743,MATCH(U1910&amp;V1910,'שיפור תמותה'!$C$1:$C$8743,0),IF($B$11="זכר",4,5)),1),0)</f>
        <v>0</v>
      </c>
      <c r="Z1910">
        <f>IF($B$15,_xlfn.IFNA(INDEX('שיפור תמותה'!$A$1:$E$8743,MATCH(U1910&amp;V1910-1,'שיפור תמותה'!$C$1:$C$8743,0),IF($B$11="זכר",4,5)),1),0)</f>
        <v>0</v>
      </c>
      <c r="AA1910">
        <f t="shared" si="732"/>
        <v>0</v>
      </c>
      <c r="AB1910">
        <f t="shared" si="744"/>
        <v>0</v>
      </c>
      <c r="AC1910">
        <f>IF($B$15,_xlfn.IFNA(INDEX(תמותה!$A$1:$E$121,MATCH(U1910,תמותה!$A$1:A$121,0),IF($B$11="זכר",3,5)),1),0)</f>
        <v>0</v>
      </c>
      <c r="AD1910">
        <f t="shared" si="733"/>
        <v>0</v>
      </c>
      <c r="AE1910">
        <f t="shared" si="734"/>
        <v>0</v>
      </c>
      <c r="AF1910">
        <f t="shared" si="745"/>
        <v>0</v>
      </c>
      <c r="AG1910">
        <f t="shared" si="746"/>
        <v>0</v>
      </c>
      <c r="AH1910">
        <f t="shared" si="747"/>
        <v>0</v>
      </c>
      <c r="AI1910">
        <f t="shared" si="748"/>
        <v>0</v>
      </c>
      <c r="AJ1910">
        <f t="shared" si="749"/>
        <v>0</v>
      </c>
    </row>
    <row r="1911" spans="5:36" x14ac:dyDescent="0.2">
      <c r="E1911">
        <f t="shared" si="735"/>
        <v>0</v>
      </c>
      <c r="F1911">
        <f t="shared" si="725"/>
        <v>0</v>
      </c>
      <c r="G1911">
        <f t="shared" si="726"/>
        <v>0</v>
      </c>
      <c r="H1911">
        <f t="shared" si="727"/>
        <v>0</v>
      </c>
      <c r="I1911">
        <f t="shared" si="736"/>
        <v>0</v>
      </c>
      <c r="J1911">
        <f t="shared" si="737"/>
        <v>0</v>
      </c>
      <c r="K1911">
        <f t="shared" si="738"/>
        <v>0</v>
      </c>
      <c r="L1911">
        <f t="shared" si="739"/>
        <v>0</v>
      </c>
      <c r="M1911">
        <f t="shared" si="740"/>
        <v>0</v>
      </c>
      <c r="N1911">
        <f t="shared" si="741"/>
        <v>0</v>
      </c>
      <c r="O1911">
        <f>IF($B$14,_xlfn.IFNA(INDEX(תמותה!$A$1:$E$121,MATCH(F1911,תמותה!$A$1:A$121,0),IF($B$9="זכר",2,4)),1),0)</f>
        <v>0</v>
      </c>
      <c r="P1911">
        <f>IF($B$14,_xlfn.IFNA(INDEX('שיפור תמותה'!$A$1:$E$8743,MATCH(F1911&amp;G1911,'שיפור תמותה'!$C$1:$C$8743,0),IF($B$9="זכר",4,5)),1),0)</f>
        <v>0</v>
      </c>
      <c r="Q1911">
        <f>IF($B$14,_xlfn.IFNA(INDEX('שיפור תמותה'!$A$1:$E$8743,MATCH(F1911&amp;G1911-1,'שיפור תמותה'!$C$1:$C$8743,0),IF($B$9="זכר",4,5)),1),0)</f>
        <v>0</v>
      </c>
      <c r="R1911">
        <f t="shared" si="728"/>
        <v>0</v>
      </c>
      <c r="S1911">
        <f t="shared" si="729"/>
        <v>0</v>
      </c>
      <c r="T1911">
        <f t="shared" si="742"/>
        <v>0</v>
      </c>
      <c r="U1911">
        <f t="shared" si="730"/>
        <v>0</v>
      </c>
      <c r="V1911">
        <f t="shared" si="731"/>
        <v>0</v>
      </c>
      <c r="W1911">
        <f t="shared" si="743"/>
        <v>0</v>
      </c>
      <c r="X1911">
        <f>IF($B$15,_xlfn.IFNA(INDEX(תמותה!$A$1:$E$121,MATCH(U1911,תמותה!$A$1:A$121,0),IF($B$11="זכר",2,4)),1),0)</f>
        <v>0</v>
      </c>
      <c r="Y1911">
        <f>IF($B$15,_xlfn.IFNA(INDEX('שיפור תמותה'!$A$1:$E$8743,MATCH(U1911&amp;V1911,'שיפור תמותה'!$C$1:$C$8743,0),IF($B$11="זכר",4,5)),1),0)</f>
        <v>0</v>
      </c>
      <c r="Z1911">
        <f>IF($B$15,_xlfn.IFNA(INDEX('שיפור תמותה'!$A$1:$E$8743,MATCH(U1911&amp;V1911-1,'שיפור תמותה'!$C$1:$C$8743,0),IF($B$11="זכר",4,5)),1),0)</f>
        <v>0</v>
      </c>
      <c r="AA1911">
        <f t="shared" si="732"/>
        <v>0</v>
      </c>
      <c r="AB1911">
        <f t="shared" si="744"/>
        <v>0</v>
      </c>
      <c r="AC1911">
        <f>IF($B$15,_xlfn.IFNA(INDEX(תמותה!$A$1:$E$121,MATCH(U1911,תמותה!$A$1:A$121,0),IF($B$11="זכר",3,5)),1),0)</f>
        <v>0</v>
      </c>
      <c r="AD1911">
        <f t="shared" si="733"/>
        <v>0</v>
      </c>
      <c r="AE1911">
        <f t="shared" si="734"/>
        <v>0</v>
      </c>
      <c r="AF1911">
        <f t="shared" si="745"/>
        <v>0</v>
      </c>
      <c r="AG1911">
        <f t="shared" si="746"/>
        <v>0</v>
      </c>
      <c r="AH1911">
        <f t="shared" si="747"/>
        <v>0</v>
      </c>
      <c r="AI1911">
        <f t="shared" si="748"/>
        <v>0</v>
      </c>
      <c r="AJ1911">
        <f t="shared" si="749"/>
        <v>0</v>
      </c>
    </row>
    <row r="1912" spans="5:36" x14ac:dyDescent="0.2">
      <c r="E1912">
        <f t="shared" si="735"/>
        <v>0</v>
      </c>
      <c r="F1912">
        <f t="shared" si="725"/>
        <v>0</v>
      </c>
      <c r="G1912">
        <f t="shared" si="726"/>
        <v>0</v>
      </c>
      <c r="H1912">
        <f t="shared" si="727"/>
        <v>0</v>
      </c>
      <c r="I1912">
        <f t="shared" si="736"/>
        <v>0</v>
      </c>
      <c r="J1912">
        <f t="shared" si="737"/>
        <v>0</v>
      </c>
      <c r="K1912">
        <f t="shared" si="738"/>
        <v>0</v>
      </c>
      <c r="L1912">
        <f t="shared" si="739"/>
        <v>0</v>
      </c>
      <c r="M1912">
        <f t="shared" si="740"/>
        <v>0</v>
      </c>
      <c r="N1912">
        <f t="shared" si="741"/>
        <v>0</v>
      </c>
      <c r="O1912">
        <f>IF($B$14,_xlfn.IFNA(INDEX(תמותה!$A$1:$E$121,MATCH(F1912,תמותה!$A$1:A$121,0),IF($B$9="זכר",2,4)),1),0)</f>
        <v>0</v>
      </c>
      <c r="P1912">
        <f>IF($B$14,_xlfn.IFNA(INDEX('שיפור תמותה'!$A$1:$E$8743,MATCH(F1912&amp;G1912,'שיפור תמותה'!$C$1:$C$8743,0),IF($B$9="זכר",4,5)),1),0)</f>
        <v>0</v>
      </c>
      <c r="Q1912">
        <f>IF($B$14,_xlfn.IFNA(INDEX('שיפור תמותה'!$A$1:$E$8743,MATCH(F1912&amp;G1912-1,'שיפור תמותה'!$C$1:$C$8743,0),IF($B$9="זכר",4,5)),1),0)</f>
        <v>0</v>
      </c>
      <c r="R1912">
        <f t="shared" si="728"/>
        <v>0</v>
      </c>
      <c r="S1912">
        <f t="shared" si="729"/>
        <v>0</v>
      </c>
      <c r="T1912">
        <f t="shared" si="742"/>
        <v>0</v>
      </c>
      <c r="U1912">
        <f t="shared" si="730"/>
        <v>0</v>
      </c>
      <c r="V1912">
        <f t="shared" si="731"/>
        <v>0</v>
      </c>
      <c r="W1912">
        <f t="shared" si="743"/>
        <v>0</v>
      </c>
      <c r="X1912">
        <f>IF($B$15,_xlfn.IFNA(INDEX(תמותה!$A$1:$E$121,MATCH(U1912,תמותה!$A$1:A$121,0),IF($B$11="זכר",2,4)),1),0)</f>
        <v>0</v>
      </c>
      <c r="Y1912">
        <f>IF($B$15,_xlfn.IFNA(INDEX('שיפור תמותה'!$A$1:$E$8743,MATCH(U1912&amp;V1912,'שיפור תמותה'!$C$1:$C$8743,0),IF($B$11="זכר",4,5)),1),0)</f>
        <v>0</v>
      </c>
      <c r="Z1912">
        <f>IF($B$15,_xlfn.IFNA(INDEX('שיפור תמותה'!$A$1:$E$8743,MATCH(U1912&amp;V1912-1,'שיפור תמותה'!$C$1:$C$8743,0),IF($B$11="זכר",4,5)),1),0)</f>
        <v>0</v>
      </c>
      <c r="AA1912">
        <f t="shared" si="732"/>
        <v>0</v>
      </c>
      <c r="AB1912">
        <f t="shared" si="744"/>
        <v>0</v>
      </c>
      <c r="AC1912">
        <f>IF($B$15,_xlfn.IFNA(INDEX(תמותה!$A$1:$E$121,MATCH(U1912,תמותה!$A$1:A$121,0),IF($B$11="זכר",3,5)),1),0)</f>
        <v>0</v>
      </c>
      <c r="AD1912">
        <f t="shared" si="733"/>
        <v>0</v>
      </c>
      <c r="AE1912">
        <f t="shared" si="734"/>
        <v>0</v>
      </c>
      <c r="AF1912">
        <f t="shared" si="745"/>
        <v>0</v>
      </c>
      <c r="AG1912">
        <f t="shared" si="746"/>
        <v>0</v>
      </c>
      <c r="AH1912">
        <f t="shared" si="747"/>
        <v>0</v>
      </c>
      <c r="AI1912">
        <f t="shared" si="748"/>
        <v>0</v>
      </c>
      <c r="AJ1912">
        <f t="shared" si="749"/>
        <v>0</v>
      </c>
    </row>
    <row r="1913" spans="5:36" x14ac:dyDescent="0.2">
      <c r="E1913">
        <f t="shared" si="735"/>
        <v>0</v>
      </c>
      <c r="F1913">
        <f t="shared" si="725"/>
        <v>0</v>
      </c>
      <c r="G1913">
        <f t="shared" si="726"/>
        <v>0</v>
      </c>
      <c r="H1913">
        <f t="shared" si="727"/>
        <v>0</v>
      </c>
      <c r="I1913">
        <f t="shared" si="736"/>
        <v>0</v>
      </c>
      <c r="J1913">
        <f t="shared" si="737"/>
        <v>0</v>
      </c>
      <c r="K1913">
        <f t="shared" si="738"/>
        <v>0</v>
      </c>
      <c r="L1913">
        <f t="shared" si="739"/>
        <v>0</v>
      </c>
      <c r="M1913">
        <f t="shared" si="740"/>
        <v>0</v>
      </c>
      <c r="N1913">
        <f t="shared" si="741"/>
        <v>0</v>
      </c>
      <c r="O1913">
        <f>IF($B$14,_xlfn.IFNA(INDEX(תמותה!$A$1:$E$121,MATCH(F1913,תמותה!$A$1:A$121,0),IF($B$9="זכר",2,4)),1),0)</f>
        <v>0</v>
      </c>
      <c r="P1913">
        <f>IF($B$14,_xlfn.IFNA(INDEX('שיפור תמותה'!$A$1:$E$8743,MATCH(F1913&amp;G1913,'שיפור תמותה'!$C$1:$C$8743,0),IF($B$9="זכר",4,5)),1),0)</f>
        <v>0</v>
      </c>
      <c r="Q1913">
        <f>IF($B$14,_xlfn.IFNA(INDEX('שיפור תמותה'!$A$1:$E$8743,MATCH(F1913&amp;G1913-1,'שיפור תמותה'!$C$1:$C$8743,0),IF($B$9="זכר",4,5)),1),0)</f>
        <v>0</v>
      </c>
      <c r="R1913">
        <f t="shared" si="728"/>
        <v>0</v>
      </c>
      <c r="S1913">
        <f t="shared" si="729"/>
        <v>0</v>
      </c>
      <c r="T1913">
        <f t="shared" si="742"/>
        <v>0</v>
      </c>
      <c r="U1913">
        <f t="shared" si="730"/>
        <v>0</v>
      </c>
      <c r="V1913">
        <f t="shared" si="731"/>
        <v>0</v>
      </c>
      <c r="W1913">
        <f t="shared" si="743"/>
        <v>0</v>
      </c>
      <c r="X1913">
        <f>IF($B$15,_xlfn.IFNA(INDEX(תמותה!$A$1:$E$121,MATCH(U1913,תמותה!$A$1:A$121,0),IF($B$11="זכר",2,4)),1),0)</f>
        <v>0</v>
      </c>
      <c r="Y1913">
        <f>IF($B$15,_xlfn.IFNA(INDEX('שיפור תמותה'!$A$1:$E$8743,MATCH(U1913&amp;V1913,'שיפור תמותה'!$C$1:$C$8743,0),IF($B$11="זכר",4,5)),1),0)</f>
        <v>0</v>
      </c>
      <c r="Z1913">
        <f>IF($B$15,_xlfn.IFNA(INDEX('שיפור תמותה'!$A$1:$E$8743,MATCH(U1913&amp;V1913-1,'שיפור תמותה'!$C$1:$C$8743,0),IF($B$11="זכר",4,5)),1),0)</f>
        <v>0</v>
      </c>
      <c r="AA1913">
        <f t="shared" si="732"/>
        <v>0</v>
      </c>
      <c r="AB1913">
        <f t="shared" si="744"/>
        <v>0</v>
      </c>
      <c r="AC1913">
        <f>IF($B$15,_xlfn.IFNA(INDEX(תמותה!$A$1:$E$121,MATCH(U1913,תמותה!$A$1:A$121,0),IF($B$11="זכר",3,5)),1),0)</f>
        <v>0</v>
      </c>
      <c r="AD1913">
        <f t="shared" si="733"/>
        <v>0</v>
      </c>
      <c r="AE1913">
        <f t="shared" si="734"/>
        <v>0</v>
      </c>
      <c r="AF1913">
        <f t="shared" si="745"/>
        <v>0</v>
      </c>
      <c r="AG1913">
        <f t="shared" si="746"/>
        <v>0</v>
      </c>
      <c r="AH1913">
        <f t="shared" si="747"/>
        <v>0</v>
      </c>
      <c r="AI1913">
        <f t="shared" si="748"/>
        <v>0</v>
      </c>
      <c r="AJ1913">
        <f t="shared" si="749"/>
        <v>0</v>
      </c>
    </row>
    <row r="1914" spans="5:36" x14ac:dyDescent="0.2">
      <c r="E1914">
        <f t="shared" si="735"/>
        <v>0</v>
      </c>
      <c r="F1914">
        <f t="shared" si="725"/>
        <v>0</v>
      </c>
      <c r="G1914">
        <f t="shared" si="726"/>
        <v>0</v>
      </c>
      <c r="H1914">
        <f t="shared" si="727"/>
        <v>0</v>
      </c>
      <c r="I1914">
        <f t="shared" si="736"/>
        <v>0</v>
      </c>
      <c r="J1914">
        <f t="shared" si="737"/>
        <v>0</v>
      </c>
      <c r="K1914">
        <f t="shared" si="738"/>
        <v>0</v>
      </c>
      <c r="L1914">
        <f t="shared" si="739"/>
        <v>0</v>
      </c>
      <c r="M1914">
        <f t="shared" si="740"/>
        <v>0</v>
      </c>
      <c r="N1914">
        <f t="shared" si="741"/>
        <v>0</v>
      </c>
      <c r="O1914">
        <f>IF($B$14,_xlfn.IFNA(INDEX(תמותה!$A$1:$E$121,MATCH(F1914,תמותה!$A$1:A$121,0),IF($B$9="זכר",2,4)),1),0)</f>
        <v>0</v>
      </c>
      <c r="P1914">
        <f>IF($B$14,_xlfn.IFNA(INDEX('שיפור תמותה'!$A$1:$E$8743,MATCH(F1914&amp;G1914,'שיפור תמותה'!$C$1:$C$8743,0),IF($B$9="זכר",4,5)),1),0)</f>
        <v>0</v>
      </c>
      <c r="Q1914">
        <f>IF($B$14,_xlfn.IFNA(INDEX('שיפור תמותה'!$A$1:$E$8743,MATCH(F1914&amp;G1914-1,'שיפור תמותה'!$C$1:$C$8743,0),IF($B$9="זכר",4,5)),1),0)</f>
        <v>0</v>
      </c>
      <c r="R1914">
        <f t="shared" si="728"/>
        <v>0</v>
      </c>
      <c r="S1914">
        <f t="shared" si="729"/>
        <v>0</v>
      </c>
      <c r="T1914">
        <f t="shared" si="742"/>
        <v>0</v>
      </c>
      <c r="U1914">
        <f t="shared" si="730"/>
        <v>0</v>
      </c>
      <c r="V1914">
        <f t="shared" si="731"/>
        <v>0</v>
      </c>
      <c r="W1914">
        <f t="shared" si="743"/>
        <v>0</v>
      </c>
      <c r="X1914">
        <f>IF($B$15,_xlfn.IFNA(INDEX(תמותה!$A$1:$E$121,MATCH(U1914,תמותה!$A$1:A$121,0),IF($B$11="זכר",2,4)),1),0)</f>
        <v>0</v>
      </c>
      <c r="Y1914">
        <f>IF($B$15,_xlfn.IFNA(INDEX('שיפור תמותה'!$A$1:$E$8743,MATCH(U1914&amp;V1914,'שיפור תמותה'!$C$1:$C$8743,0),IF($B$11="זכר",4,5)),1),0)</f>
        <v>0</v>
      </c>
      <c r="Z1914">
        <f>IF($B$15,_xlfn.IFNA(INDEX('שיפור תמותה'!$A$1:$E$8743,MATCH(U1914&amp;V1914-1,'שיפור תמותה'!$C$1:$C$8743,0),IF($B$11="זכר",4,5)),1),0)</f>
        <v>0</v>
      </c>
      <c r="AA1914">
        <f t="shared" si="732"/>
        <v>0</v>
      </c>
      <c r="AB1914">
        <f t="shared" si="744"/>
        <v>0</v>
      </c>
      <c r="AC1914">
        <f>IF($B$15,_xlfn.IFNA(INDEX(תמותה!$A$1:$E$121,MATCH(U1914,תמותה!$A$1:A$121,0),IF($B$11="זכר",3,5)),1),0)</f>
        <v>0</v>
      </c>
      <c r="AD1914">
        <f t="shared" si="733"/>
        <v>0</v>
      </c>
      <c r="AE1914">
        <f t="shared" si="734"/>
        <v>0</v>
      </c>
      <c r="AF1914">
        <f t="shared" si="745"/>
        <v>0</v>
      </c>
      <c r="AG1914">
        <f t="shared" si="746"/>
        <v>0</v>
      </c>
      <c r="AH1914">
        <f t="shared" si="747"/>
        <v>0</v>
      </c>
      <c r="AI1914">
        <f t="shared" si="748"/>
        <v>0</v>
      </c>
      <c r="AJ1914">
        <f t="shared" si="749"/>
        <v>0</v>
      </c>
    </row>
    <row r="1915" spans="5:36" x14ac:dyDescent="0.2">
      <c r="E1915">
        <f t="shared" si="735"/>
        <v>0</v>
      </c>
      <c r="F1915">
        <f t="shared" si="725"/>
        <v>0</v>
      </c>
      <c r="G1915">
        <f t="shared" si="726"/>
        <v>0</v>
      </c>
      <c r="H1915">
        <f t="shared" si="727"/>
        <v>0</v>
      </c>
      <c r="I1915">
        <f t="shared" si="736"/>
        <v>0</v>
      </c>
      <c r="J1915">
        <f t="shared" si="737"/>
        <v>0</v>
      </c>
      <c r="K1915">
        <f t="shared" si="738"/>
        <v>0</v>
      </c>
      <c r="L1915">
        <f t="shared" si="739"/>
        <v>0</v>
      </c>
      <c r="M1915">
        <f t="shared" si="740"/>
        <v>0</v>
      </c>
      <c r="N1915">
        <f t="shared" si="741"/>
        <v>0</v>
      </c>
      <c r="O1915">
        <f>IF($B$14,_xlfn.IFNA(INDEX(תמותה!$A$1:$E$121,MATCH(F1915,תמותה!$A$1:A$121,0),IF($B$9="זכר",2,4)),1),0)</f>
        <v>0</v>
      </c>
      <c r="P1915">
        <f>IF($B$14,_xlfn.IFNA(INDEX('שיפור תמותה'!$A$1:$E$8743,MATCH(F1915&amp;G1915,'שיפור תמותה'!$C$1:$C$8743,0),IF($B$9="זכר",4,5)),1),0)</f>
        <v>0</v>
      </c>
      <c r="Q1915">
        <f>IF($B$14,_xlfn.IFNA(INDEX('שיפור תמותה'!$A$1:$E$8743,MATCH(F1915&amp;G1915-1,'שיפור תמותה'!$C$1:$C$8743,0),IF($B$9="זכר",4,5)),1),0)</f>
        <v>0</v>
      </c>
      <c r="R1915">
        <f t="shared" si="728"/>
        <v>0</v>
      </c>
      <c r="S1915">
        <f t="shared" si="729"/>
        <v>0</v>
      </c>
      <c r="T1915">
        <f t="shared" si="742"/>
        <v>0</v>
      </c>
      <c r="U1915">
        <f t="shared" si="730"/>
        <v>0</v>
      </c>
      <c r="V1915">
        <f t="shared" si="731"/>
        <v>0</v>
      </c>
      <c r="W1915">
        <f t="shared" si="743"/>
        <v>0</v>
      </c>
      <c r="X1915">
        <f>IF($B$15,_xlfn.IFNA(INDEX(תמותה!$A$1:$E$121,MATCH(U1915,תמותה!$A$1:A$121,0),IF($B$11="זכר",2,4)),1),0)</f>
        <v>0</v>
      </c>
      <c r="Y1915">
        <f>IF($B$15,_xlfn.IFNA(INDEX('שיפור תמותה'!$A$1:$E$8743,MATCH(U1915&amp;V1915,'שיפור תמותה'!$C$1:$C$8743,0),IF($B$11="זכר",4,5)),1),0)</f>
        <v>0</v>
      </c>
      <c r="Z1915">
        <f>IF($B$15,_xlfn.IFNA(INDEX('שיפור תמותה'!$A$1:$E$8743,MATCH(U1915&amp;V1915-1,'שיפור תמותה'!$C$1:$C$8743,0),IF($B$11="זכר",4,5)),1),0)</f>
        <v>0</v>
      </c>
      <c r="AA1915">
        <f t="shared" si="732"/>
        <v>0</v>
      </c>
      <c r="AB1915">
        <f t="shared" si="744"/>
        <v>0</v>
      </c>
      <c r="AC1915">
        <f>IF($B$15,_xlfn.IFNA(INDEX(תמותה!$A$1:$E$121,MATCH(U1915,תמותה!$A$1:A$121,0),IF($B$11="זכר",3,5)),1),0)</f>
        <v>0</v>
      </c>
      <c r="AD1915">
        <f t="shared" si="733"/>
        <v>0</v>
      </c>
      <c r="AE1915">
        <f t="shared" si="734"/>
        <v>0</v>
      </c>
      <c r="AF1915">
        <f t="shared" si="745"/>
        <v>0</v>
      </c>
      <c r="AG1915">
        <f t="shared" si="746"/>
        <v>0</v>
      </c>
      <c r="AH1915">
        <f t="shared" si="747"/>
        <v>0</v>
      </c>
      <c r="AI1915">
        <f t="shared" si="748"/>
        <v>0</v>
      </c>
      <c r="AJ1915">
        <f t="shared" si="749"/>
        <v>0</v>
      </c>
    </row>
    <row r="1916" spans="5:36" x14ac:dyDescent="0.2">
      <c r="E1916">
        <f t="shared" si="735"/>
        <v>0</v>
      </c>
      <c r="F1916">
        <f t="shared" si="725"/>
        <v>0</v>
      </c>
      <c r="G1916">
        <f t="shared" si="726"/>
        <v>0</v>
      </c>
      <c r="H1916">
        <f t="shared" si="727"/>
        <v>0</v>
      </c>
      <c r="I1916">
        <f t="shared" si="736"/>
        <v>0</v>
      </c>
      <c r="J1916">
        <f t="shared" si="737"/>
        <v>0</v>
      </c>
      <c r="K1916">
        <f t="shared" si="738"/>
        <v>0</v>
      </c>
      <c r="L1916">
        <f t="shared" si="739"/>
        <v>0</v>
      </c>
      <c r="M1916">
        <f t="shared" si="740"/>
        <v>0</v>
      </c>
      <c r="N1916">
        <f t="shared" si="741"/>
        <v>0</v>
      </c>
      <c r="O1916">
        <f>IF($B$14,_xlfn.IFNA(INDEX(תמותה!$A$1:$E$121,MATCH(F1916,תמותה!$A$1:A$121,0),IF($B$9="זכר",2,4)),1),0)</f>
        <v>0</v>
      </c>
      <c r="P1916">
        <f>IF($B$14,_xlfn.IFNA(INDEX('שיפור תמותה'!$A$1:$E$8743,MATCH(F1916&amp;G1916,'שיפור תמותה'!$C$1:$C$8743,0),IF($B$9="זכר",4,5)),1),0)</f>
        <v>0</v>
      </c>
      <c r="Q1916">
        <f>IF($B$14,_xlfn.IFNA(INDEX('שיפור תמותה'!$A$1:$E$8743,MATCH(F1916&amp;G1916-1,'שיפור תמותה'!$C$1:$C$8743,0),IF($B$9="זכר",4,5)),1),0)</f>
        <v>0</v>
      </c>
      <c r="R1916">
        <f t="shared" si="728"/>
        <v>0</v>
      </c>
      <c r="S1916">
        <f t="shared" si="729"/>
        <v>0</v>
      </c>
      <c r="T1916">
        <f t="shared" si="742"/>
        <v>0</v>
      </c>
      <c r="U1916">
        <f t="shared" si="730"/>
        <v>0</v>
      </c>
      <c r="V1916">
        <f t="shared" si="731"/>
        <v>0</v>
      </c>
      <c r="W1916">
        <f t="shared" si="743"/>
        <v>0</v>
      </c>
      <c r="X1916">
        <f>IF($B$15,_xlfn.IFNA(INDEX(תמותה!$A$1:$E$121,MATCH(U1916,תמותה!$A$1:A$121,0),IF($B$11="זכר",2,4)),1),0)</f>
        <v>0</v>
      </c>
      <c r="Y1916">
        <f>IF($B$15,_xlfn.IFNA(INDEX('שיפור תמותה'!$A$1:$E$8743,MATCH(U1916&amp;V1916,'שיפור תמותה'!$C$1:$C$8743,0),IF($B$11="זכר",4,5)),1),0)</f>
        <v>0</v>
      </c>
      <c r="Z1916">
        <f>IF($B$15,_xlfn.IFNA(INDEX('שיפור תמותה'!$A$1:$E$8743,MATCH(U1916&amp;V1916-1,'שיפור תמותה'!$C$1:$C$8743,0),IF($B$11="זכר",4,5)),1),0)</f>
        <v>0</v>
      </c>
      <c r="AA1916">
        <f t="shared" si="732"/>
        <v>0</v>
      </c>
      <c r="AB1916">
        <f t="shared" si="744"/>
        <v>0</v>
      </c>
      <c r="AC1916">
        <f>IF($B$15,_xlfn.IFNA(INDEX(תמותה!$A$1:$E$121,MATCH(U1916,תמותה!$A$1:A$121,0),IF($B$11="זכר",3,5)),1),0)</f>
        <v>0</v>
      </c>
      <c r="AD1916">
        <f t="shared" si="733"/>
        <v>0</v>
      </c>
      <c r="AE1916">
        <f t="shared" si="734"/>
        <v>0</v>
      </c>
      <c r="AF1916">
        <f t="shared" si="745"/>
        <v>0</v>
      </c>
      <c r="AG1916">
        <f t="shared" si="746"/>
        <v>0</v>
      </c>
      <c r="AH1916">
        <f t="shared" si="747"/>
        <v>0</v>
      </c>
      <c r="AI1916">
        <f t="shared" si="748"/>
        <v>0</v>
      </c>
      <c r="AJ1916">
        <f t="shared" si="749"/>
        <v>0</v>
      </c>
    </row>
    <row r="1917" spans="5:36" x14ac:dyDescent="0.2">
      <c r="E1917">
        <f t="shared" si="735"/>
        <v>0</v>
      </c>
      <c r="F1917">
        <f t="shared" si="725"/>
        <v>0</v>
      </c>
      <c r="G1917">
        <f t="shared" si="726"/>
        <v>0</v>
      </c>
      <c r="H1917">
        <f t="shared" si="727"/>
        <v>0</v>
      </c>
      <c r="I1917">
        <f t="shared" si="736"/>
        <v>0</v>
      </c>
      <c r="J1917">
        <f t="shared" si="737"/>
        <v>0</v>
      </c>
      <c r="K1917">
        <f t="shared" si="738"/>
        <v>0</v>
      </c>
      <c r="L1917">
        <f t="shared" si="739"/>
        <v>0</v>
      </c>
      <c r="M1917">
        <f t="shared" si="740"/>
        <v>0</v>
      </c>
      <c r="N1917">
        <f t="shared" si="741"/>
        <v>0</v>
      </c>
      <c r="O1917">
        <f>IF($B$14,_xlfn.IFNA(INDEX(תמותה!$A$1:$E$121,MATCH(F1917,תמותה!$A$1:A$121,0),IF($B$9="זכר",2,4)),1),0)</f>
        <v>0</v>
      </c>
      <c r="P1917">
        <f>IF($B$14,_xlfn.IFNA(INDEX('שיפור תמותה'!$A$1:$E$8743,MATCH(F1917&amp;G1917,'שיפור תמותה'!$C$1:$C$8743,0),IF($B$9="זכר",4,5)),1),0)</f>
        <v>0</v>
      </c>
      <c r="Q1917">
        <f>IF($B$14,_xlfn.IFNA(INDEX('שיפור תמותה'!$A$1:$E$8743,MATCH(F1917&amp;G1917-1,'שיפור תמותה'!$C$1:$C$8743,0),IF($B$9="זכר",4,5)),1),0)</f>
        <v>0</v>
      </c>
      <c r="R1917">
        <f t="shared" si="728"/>
        <v>0</v>
      </c>
      <c r="S1917">
        <f t="shared" si="729"/>
        <v>0</v>
      </c>
      <c r="T1917">
        <f t="shared" si="742"/>
        <v>0</v>
      </c>
      <c r="U1917">
        <f t="shared" si="730"/>
        <v>0</v>
      </c>
      <c r="V1917">
        <f t="shared" si="731"/>
        <v>0</v>
      </c>
      <c r="W1917">
        <f t="shared" si="743"/>
        <v>0</v>
      </c>
      <c r="X1917">
        <f>IF($B$15,_xlfn.IFNA(INDEX(תמותה!$A$1:$E$121,MATCH(U1917,תמותה!$A$1:A$121,0),IF($B$11="זכר",2,4)),1),0)</f>
        <v>0</v>
      </c>
      <c r="Y1917">
        <f>IF($B$15,_xlfn.IFNA(INDEX('שיפור תמותה'!$A$1:$E$8743,MATCH(U1917&amp;V1917,'שיפור תמותה'!$C$1:$C$8743,0),IF($B$11="זכר",4,5)),1),0)</f>
        <v>0</v>
      </c>
      <c r="Z1917">
        <f>IF($B$15,_xlfn.IFNA(INDEX('שיפור תמותה'!$A$1:$E$8743,MATCH(U1917&amp;V1917-1,'שיפור תמותה'!$C$1:$C$8743,0),IF($B$11="זכר",4,5)),1),0)</f>
        <v>0</v>
      </c>
      <c r="AA1917">
        <f t="shared" si="732"/>
        <v>0</v>
      </c>
      <c r="AB1917">
        <f t="shared" si="744"/>
        <v>0</v>
      </c>
      <c r="AC1917">
        <f>IF($B$15,_xlfn.IFNA(INDEX(תמותה!$A$1:$E$121,MATCH(U1917,תמותה!$A$1:A$121,0),IF($B$11="זכר",3,5)),1),0)</f>
        <v>0</v>
      </c>
      <c r="AD1917">
        <f t="shared" si="733"/>
        <v>0</v>
      </c>
      <c r="AE1917">
        <f t="shared" si="734"/>
        <v>0</v>
      </c>
      <c r="AF1917">
        <f t="shared" si="745"/>
        <v>0</v>
      </c>
      <c r="AG1917">
        <f t="shared" si="746"/>
        <v>0</v>
      </c>
      <c r="AH1917">
        <f t="shared" si="747"/>
        <v>0</v>
      </c>
      <c r="AI1917">
        <f t="shared" si="748"/>
        <v>0</v>
      </c>
      <c r="AJ1917">
        <f t="shared" si="749"/>
        <v>0</v>
      </c>
    </row>
    <row r="1918" spans="5:36" x14ac:dyDescent="0.2">
      <c r="E1918">
        <f t="shared" si="735"/>
        <v>0</v>
      </c>
      <c r="F1918">
        <f t="shared" si="725"/>
        <v>0</v>
      </c>
      <c r="G1918">
        <f t="shared" si="726"/>
        <v>0</v>
      </c>
      <c r="H1918">
        <f t="shared" si="727"/>
        <v>0</v>
      </c>
      <c r="I1918">
        <f t="shared" si="736"/>
        <v>0</v>
      </c>
      <c r="J1918">
        <f t="shared" si="737"/>
        <v>0</v>
      </c>
      <c r="K1918">
        <f t="shared" si="738"/>
        <v>0</v>
      </c>
      <c r="L1918">
        <f t="shared" si="739"/>
        <v>0</v>
      </c>
      <c r="M1918">
        <f t="shared" si="740"/>
        <v>0</v>
      </c>
      <c r="N1918">
        <f t="shared" si="741"/>
        <v>0</v>
      </c>
      <c r="O1918">
        <f>IF($B$14,_xlfn.IFNA(INDEX(תמותה!$A$1:$E$121,MATCH(F1918,תמותה!$A$1:A$121,0),IF($B$9="זכר",2,4)),1),0)</f>
        <v>0</v>
      </c>
      <c r="P1918">
        <f>IF($B$14,_xlfn.IFNA(INDEX('שיפור תמותה'!$A$1:$E$8743,MATCH(F1918&amp;G1918,'שיפור תמותה'!$C$1:$C$8743,0),IF($B$9="זכר",4,5)),1),0)</f>
        <v>0</v>
      </c>
      <c r="Q1918">
        <f>IF($B$14,_xlfn.IFNA(INDEX('שיפור תמותה'!$A$1:$E$8743,MATCH(F1918&amp;G1918-1,'שיפור תמותה'!$C$1:$C$8743,0),IF($B$9="זכר",4,5)),1),0)</f>
        <v>0</v>
      </c>
      <c r="R1918">
        <f t="shared" si="728"/>
        <v>0</v>
      </c>
      <c r="S1918">
        <f t="shared" si="729"/>
        <v>0</v>
      </c>
      <c r="T1918">
        <f t="shared" si="742"/>
        <v>0</v>
      </c>
      <c r="U1918">
        <f t="shared" si="730"/>
        <v>0</v>
      </c>
      <c r="V1918">
        <f t="shared" si="731"/>
        <v>0</v>
      </c>
      <c r="W1918">
        <f t="shared" si="743"/>
        <v>0</v>
      </c>
      <c r="X1918">
        <f>IF($B$15,_xlfn.IFNA(INDEX(תמותה!$A$1:$E$121,MATCH(U1918,תמותה!$A$1:A$121,0),IF($B$11="זכר",2,4)),1),0)</f>
        <v>0</v>
      </c>
      <c r="Y1918">
        <f>IF($B$15,_xlfn.IFNA(INDEX('שיפור תמותה'!$A$1:$E$8743,MATCH(U1918&amp;V1918,'שיפור תמותה'!$C$1:$C$8743,0),IF($B$11="זכר",4,5)),1),0)</f>
        <v>0</v>
      </c>
      <c r="Z1918">
        <f>IF($B$15,_xlfn.IFNA(INDEX('שיפור תמותה'!$A$1:$E$8743,MATCH(U1918&amp;V1918-1,'שיפור תמותה'!$C$1:$C$8743,0),IF($B$11="זכר",4,5)),1),0)</f>
        <v>0</v>
      </c>
      <c r="AA1918">
        <f t="shared" si="732"/>
        <v>0</v>
      </c>
      <c r="AB1918">
        <f t="shared" si="744"/>
        <v>0</v>
      </c>
      <c r="AC1918">
        <f>IF($B$15,_xlfn.IFNA(INDEX(תמותה!$A$1:$E$121,MATCH(U1918,תמותה!$A$1:A$121,0),IF($B$11="זכר",3,5)),1),0)</f>
        <v>0</v>
      </c>
      <c r="AD1918">
        <f t="shared" si="733"/>
        <v>0</v>
      </c>
      <c r="AE1918">
        <f t="shared" si="734"/>
        <v>0</v>
      </c>
      <c r="AF1918">
        <f t="shared" si="745"/>
        <v>0</v>
      </c>
      <c r="AG1918">
        <f t="shared" si="746"/>
        <v>0</v>
      </c>
      <c r="AH1918">
        <f t="shared" si="747"/>
        <v>0</v>
      </c>
      <c r="AI1918">
        <f t="shared" si="748"/>
        <v>0</v>
      </c>
      <c r="AJ1918">
        <f t="shared" si="749"/>
        <v>0</v>
      </c>
    </row>
    <row r="1919" spans="5:36" x14ac:dyDescent="0.2">
      <c r="E1919">
        <f t="shared" si="735"/>
        <v>0</v>
      </c>
      <c r="F1919">
        <f t="shared" si="725"/>
        <v>0</v>
      </c>
      <c r="G1919">
        <f t="shared" si="726"/>
        <v>0</v>
      </c>
      <c r="H1919">
        <f t="shared" si="727"/>
        <v>0</v>
      </c>
      <c r="I1919">
        <f t="shared" si="736"/>
        <v>0</v>
      </c>
      <c r="J1919">
        <f t="shared" si="737"/>
        <v>0</v>
      </c>
      <c r="K1919">
        <f t="shared" si="738"/>
        <v>0</v>
      </c>
      <c r="L1919">
        <f t="shared" si="739"/>
        <v>0</v>
      </c>
      <c r="M1919">
        <f t="shared" si="740"/>
        <v>0</v>
      </c>
      <c r="N1919">
        <f t="shared" si="741"/>
        <v>0</v>
      </c>
      <c r="O1919">
        <f>IF($B$14,_xlfn.IFNA(INDEX(תמותה!$A$1:$E$121,MATCH(F1919,תמותה!$A$1:A$121,0),IF($B$9="זכר",2,4)),1),0)</f>
        <v>0</v>
      </c>
      <c r="P1919">
        <f>IF($B$14,_xlfn.IFNA(INDEX('שיפור תמותה'!$A$1:$E$8743,MATCH(F1919&amp;G1919,'שיפור תמותה'!$C$1:$C$8743,0),IF($B$9="זכר",4,5)),1),0)</f>
        <v>0</v>
      </c>
      <c r="Q1919">
        <f>IF($B$14,_xlfn.IFNA(INDEX('שיפור תמותה'!$A$1:$E$8743,MATCH(F1919&amp;G1919-1,'שיפור תמותה'!$C$1:$C$8743,0),IF($B$9="זכר",4,5)),1),0)</f>
        <v>0</v>
      </c>
      <c r="R1919">
        <f t="shared" si="728"/>
        <v>0</v>
      </c>
      <c r="S1919">
        <f t="shared" si="729"/>
        <v>0</v>
      </c>
      <c r="T1919">
        <f t="shared" si="742"/>
        <v>0</v>
      </c>
      <c r="U1919">
        <f t="shared" si="730"/>
        <v>0</v>
      </c>
      <c r="V1919">
        <f t="shared" si="731"/>
        <v>0</v>
      </c>
      <c r="W1919">
        <f t="shared" si="743"/>
        <v>0</v>
      </c>
      <c r="X1919">
        <f>IF($B$15,_xlfn.IFNA(INDEX(תמותה!$A$1:$E$121,MATCH(U1919,תמותה!$A$1:A$121,0),IF($B$11="זכר",2,4)),1),0)</f>
        <v>0</v>
      </c>
      <c r="Y1919">
        <f>IF($B$15,_xlfn.IFNA(INDEX('שיפור תמותה'!$A$1:$E$8743,MATCH(U1919&amp;V1919,'שיפור תמותה'!$C$1:$C$8743,0),IF($B$11="זכר",4,5)),1),0)</f>
        <v>0</v>
      </c>
      <c r="Z1919">
        <f>IF($B$15,_xlfn.IFNA(INDEX('שיפור תמותה'!$A$1:$E$8743,MATCH(U1919&amp;V1919-1,'שיפור תמותה'!$C$1:$C$8743,0),IF($B$11="זכר",4,5)),1),0)</f>
        <v>0</v>
      </c>
      <c r="AA1919">
        <f t="shared" si="732"/>
        <v>0</v>
      </c>
      <c r="AB1919">
        <f t="shared" si="744"/>
        <v>0</v>
      </c>
      <c r="AC1919">
        <f>IF($B$15,_xlfn.IFNA(INDEX(תמותה!$A$1:$E$121,MATCH(U1919,תמותה!$A$1:A$121,0),IF($B$11="זכר",3,5)),1),0)</f>
        <v>0</v>
      </c>
      <c r="AD1919">
        <f t="shared" si="733"/>
        <v>0</v>
      </c>
      <c r="AE1919">
        <f t="shared" si="734"/>
        <v>0</v>
      </c>
      <c r="AF1919">
        <f t="shared" si="745"/>
        <v>0</v>
      </c>
      <c r="AG1919">
        <f t="shared" si="746"/>
        <v>0</v>
      </c>
      <c r="AH1919">
        <f t="shared" si="747"/>
        <v>0</v>
      </c>
      <c r="AI1919">
        <f t="shared" si="748"/>
        <v>0</v>
      </c>
      <c r="AJ1919">
        <f t="shared" si="749"/>
        <v>0</v>
      </c>
    </row>
    <row r="1920" spans="5:36" x14ac:dyDescent="0.2">
      <c r="E1920">
        <f t="shared" si="735"/>
        <v>0</v>
      </c>
      <c r="F1920">
        <f t="shared" si="725"/>
        <v>0</v>
      </c>
      <c r="G1920">
        <f t="shared" si="726"/>
        <v>0</v>
      </c>
      <c r="H1920">
        <f t="shared" si="727"/>
        <v>0</v>
      </c>
      <c r="I1920">
        <f t="shared" si="736"/>
        <v>0</v>
      </c>
      <c r="J1920">
        <f t="shared" si="737"/>
        <v>0</v>
      </c>
      <c r="K1920">
        <f t="shared" si="738"/>
        <v>0</v>
      </c>
      <c r="L1920">
        <f t="shared" si="739"/>
        <v>0</v>
      </c>
      <c r="M1920">
        <f t="shared" si="740"/>
        <v>0</v>
      </c>
      <c r="N1920">
        <f t="shared" si="741"/>
        <v>0</v>
      </c>
      <c r="O1920">
        <f>IF($B$14,_xlfn.IFNA(INDEX(תמותה!$A$1:$E$121,MATCH(F1920,תמותה!$A$1:A$121,0),IF($B$9="זכר",2,4)),1),0)</f>
        <v>0</v>
      </c>
      <c r="P1920">
        <f>IF($B$14,_xlfn.IFNA(INDEX('שיפור תמותה'!$A$1:$E$8743,MATCH(F1920&amp;G1920,'שיפור תמותה'!$C$1:$C$8743,0),IF($B$9="זכר",4,5)),1),0)</f>
        <v>0</v>
      </c>
      <c r="Q1920">
        <f>IF($B$14,_xlfn.IFNA(INDEX('שיפור תמותה'!$A$1:$E$8743,MATCH(F1920&amp;G1920-1,'שיפור תמותה'!$C$1:$C$8743,0),IF($B$9="זכר",4,5)),1),0)</f>
        <v>0</v>
      </c>
      <c r="R1920">
        <f t="shared" si="728"/>
        <v>0</v>
      </c>
      <c r="S1920">
        <f t="shared" si="729"/>
        <v>0</v>
      </c>
      <c r="T1920">
        <f t="shared" si="742"/>
        <v>0</v>
      </c>
      <c r="U1920">
        <f t="shared" si="730"/>
        <v>0</v>
      </c>
      <c r="V1920">
        <f t="shared" si="731"/>
        <v>0</v>
      </c>
      <c r="W1920">
        <f t="shared" si="743"/>
        <v>0</v>
      </c>
      <c r="X1920">
        <f>IF($B$15,_xlfn.IFNA(INDEX(תמותה!$A$1:$E$121,MATCH(U1920,תמותה!$A$1:A$121,0),IF($B$11="זכר",2,4)),1),0)</f>
        <v>0</v>
      </c>
      <c r="Y1920">
        <f>IF($B$15,_xlfn.IFNA(INDEX('שיפור תמותה'!$A$1:$E$8743,MATCH(U1920&amp;V1920,'שיפור תמותה'!$C$1:$C$8743,0),IF($B$11="זכר",4,5)),1),0)</f>
        <v>0</v>
      </c>
      <c r="Z1920">
        <f>IF($B$15,_xlfn.IFNA(INDEX('שיפור תמותה'!$A$1:$E$8743,MATCH(U1920&amp;V1920-1,'שיפור תמותה'!$C$1:$C$8743,0),IF($B$11="זכר",4,5)),1),0)</f>
        <v>0</v>
      </c>
      <c r="AA1920">
        <f t="shared" si="732"/>
        <v>0</v>
      </c>
      <c r="AB1920">
        <f t="shared" si="744"/>
        <v>0</v>
      </c>
      <c r="AC1920">
        <f>IF($B$15,_xlfn.IFNA(INDEX(תמותה!$A$1:$E$121,MATCH(U1920,תמותה!$A$1:A$121,0),IF($B$11="זכר",3,5)),1),0)</f>
        <v>0</v>
      </c>
      <c r="AD1920">
        <f t="shared" si="733"/>
        <v>0</v>
      </c>
      <c r="AE1920">
        <f t="shared" si="734"/>
        <v>0</v>
      </c>
      <c r="AF1920">
        <f t="shared" si="745"/>
        <v>0</v>
      </c>
      <c r="AG1920">
        <f t="shared" si="746"/>
        <v>0</v>
      </c>
      <c r="AH1920">
        <f t="shared" si="747"/>
        <v>0</v>
      </c>
      <c r="AI1920">
        <f t="shared" si="748"/>
        <v>0</v>
      </c>
      <c r="AJ1920">
        <f t="shared" si="749"/>
        <v>0</v>
      </c>
    </row>
    <row r="1921" spans="5:36" x14ac:dyDescent="0.2">
      <c r="E1921">
        <f t="shared" si="735"/>
        <v>0</v>
      </c>
      <c r="F1921">
        <f t="shared" si="725"/>
        <v>0</v>
      </c>
      <c r="G1921">
        <f t="shared" si="726"/>
        <v>0</v>
      </c>
      <c r="H1921">
        <f t="shared" si="727"/>
        <v>0</v>
      </c>
      <c r="I1921">
        <f t="shared" si="736"/>
        <v>0</v>
      </c>
      <c r="J1921">
        <f t="shared" si="737"/>
        <v>0</v>
      </c>
      <c r="K1921">
        <f t="shared" si="738"/>
        <v>0</v>
      </c>
      <c r="L1921">
        <f t="shared" si="739"/>
        <v>0</v>
      </c>
      <c r="M1921">
        <f t="shared" si="740"/>
        <v>0</v>
      </c>
      <c r="N1921">
        <f t="shared" si="741"/>
        <v>0</v>
      </c>
      <c r="O1921">
        <f>IF($B$14,_xlfn.IFNA(INDEX(תמותה!$A$1:$E$121,MATCH(F1921,תמותה!$A$1:A$121,0),IF($B$9="זכר",2,4)),1),0)</f>
        <v>0</v>
      </c>
      <c r="P1921">
        <f>IF($B$14,_xlfn.IFNA(INDEX('שיפור תמותה'!$A$1:$E$8743,MATCH(F1921&amp;G1921,'שיפור תמותה'!$C$1:$C$8743,0),IF($B$9="זכר",4,5)),1),0)</f>
        <v>0</v>
      </c>
      <c r="Q1921">
        <f>IF($B$14,_xlfn.IFNA(INDEX('שיפור תמותה'!$A$1:$E$8743,MATCH(F1921&amp;G1921-1,'שיפור תמותה'!$C$1:$C$8743,0),IF($B$9="זכר",4,5)),1),0)</f>
        <v>0</v>
      </c>
      <c r="R1921">
        <f t="shared" si="728"/>
        <v>0</v>
      </c>
      <c r="S1921">
        <f t="shared" si="729"/>
        <v>0</v>
      </c>
      <c r="T1921">
        <f t="shared" si="742"/>
        <v>0</v>
      </c>
      <c r="U1921">
        <f t="shared" si="730"/>
        <v>0</v>
      </c>
      <c r="V1921">
        <f t="shared" si="731"/>
        <v>0</v>
      </c>
      <c r="W1921">
        <f t="shared" si="743"/>
        <v>0</v>
      </c>
      <c r="X1921">
        <f>IF($B$15,_xlfn.IFNA(INDEX(תמותה!$A$1:$E$121,MATCH(U1921,תמותה!$A$1:A$121,0),IF($B$11="זכר",2,4)),1),0)</f>
        <v>0</v>
      </c>
      <c r="Y1921">
        <f>IF($B$15,_xlfn.IFNA(INDEX('שיפור תמותה'!$A$1:$E$8743,MATCH(U1921&amp;V1921,'שיפור תמותה'!$C$1:$C$8743,0),IF($B$11="זכר",4,5)),1),0)</f>
        <v>0</v>
      </c>
      <c r="Z1921">
        <f>IF($B$15,_xlfn.IFNA(INDEX('שיפור תמותה'!$A$1:$E$8743,MATCH(U1921&amp;V1921-1,'שיפור תמותה'!$C$1:$C$8743,0),IF($B$11="זכר",4,5)),1),0)</f>
        <v>0</v>
      </c>
      <c r="AA1921">
        <f t="shared" si="732"/>
        <v>0</v>
      </c>
      <c r="AB1921">
        <f t="shared" si="744"/>
        <v>0</v>
      </c>
      <c r="AC1921">
        <f>IF($B$15,_xlfn.IFNA(INDEX(תמותה!$A$1:$E$121,MATCH(U1921,תמותה!$A$1:A$121,0),IF($B$11="זכר",3,5)),1),0)</f>
        <v>0</v>
      </c>
      <c r="AD1921">
        <f t="shared" si="733"/>
        <v>0</v>
      </c>
      <c r="AE1921">
        <f t="shared" si="734"/>
        <v>0</v>
      </c>
      <c r="AF1921">
        <f t="shared" si="745"/>
        <v>0</v>
      </c>
      <c r="AG1921">
        <f t="shared" si="746"/>
        <v>0</v>
      </c>
      <c r="AH1921">
        <f t="shared" si="747"/>
        <v>0</v>
      </c>
      <c r="AI1921">
        <f t="shared" si="748"/>
        <v>0</v>
      </c>
      <c r="AJ1921">
        <f t="shared" si="749"/>
        <v>0</v>
      </c>
    </row>
    <row r="1922" spans="5:36" x14ac:dyDescent="0.2">
      <c r="E1922">
        <f t="shared" si="735"/>
        <v>0</v>
      </c>
      <c r="F1922">
        <f t="shared" si="725"/>
        <v>0</v>
      </c>
      <c r="G1922">
        <f t="shared" si="726"/>
        <v>0</v>
      </c>
      <c r="H1922">
        <f t="shared" si="727"/>
        <v>0</v>
      </c>
      <c r="I1922">
        <f t="shared" si="736"/>
        <v>0</v>
      </c>
      <c r="J1922">
        <f t="shared" si="737"/>
        <v>0</v>
      </c>
      <c r="K1922">
        <f t="shared" si="738"/>
        <v>0</v>
      </c>
      <c r="L1922">
        <f t="shared" si="739"/>
        <v>0</v>
      </c>
      <c r="M1922">
        <f t="shared" si="740"/>
        <v>0</v>
      </c>
      <c r="N1922">
        <f t="shared" si="741"/>
        <v>0</v>
      </c>
      <c r="O1922">
        <f>IF($B$14,_xlfn.IFNA(INDEX(תמותה!$A$1:$E$121,MATCH(F1922,תמותה!$A$1:A$121,0),IF($B$9="זכר",2,4)),1),0)</f>
        <v>0</v>
      </c>
      <c r="P1922">
        <f>IF($B$14,_xlfn.IFNA(INDEX('שיפור תמותה'!$A$1:$E$8743,MATCH(F1922&amp;G1922,'שיפור תמותה'!$C$1:$C$8743,0),IF($B$9="זכר",4,5)),1),0)</f>
        <v>0</v>
      </c>
      <c r="Q1922">
        <f>IF($B$14,_xlfn.IFNA(INDEX('שיפור תמותה'!$A$1:$E$8743,MATCH(F1922&amp;G1922-1,'שיפור תמותה'!$C$1:$C$8743,0),IF($B$9="זכר",4,5)),1),0)</f>
        <v>0</v>
      </c>
      <c r="R1922">
        <f t="shared" si="728"/>
        <v>0</v>
      </c>
      <c r="S1922">
        <f t="shared" si="729"/>
        <v>0</v>
      </c>
      <c r="T1922">
        <f t="shared" si="742"/>
        <v>0</v>
      </c>
      <c r="U1922">
        <f t="shared" si="730"/>
        <v>0</v>
      </c>
      <c r="V1922">
        <f t="shared" si="731"/>
        <v>0</v>
      </c>
      <c r="W1922">
        <f t="shared" si="743"/>
        <v>0</v>
      </c>
      <c r="X1922">
        <f>IF($B$15,_xlfn.IFNA(INDEX(תמותה!$A$1:$E$121,MATCH(U1922,תמותה!$A$1:A$121,0),IF($B$11="זכר",2,4)),1),0)</f>
        <v>0</v>
      </c>
      <c r="Y1922">
        <f>IF($B$15,_xlfn.IFNA(INDEX('שיפור תמותה'!$A$1:$E$8743,MATCH(U1922&amp;V1922,'שיפור תמותה'!$C$1:$C$8743,0),IF($B$11="זכר",4,5)),1),0)</f>
        <v>0</v>
      </c>
      <c r="Z1922">
        <f>IF($B$15,_xlfn.IFNA(INDEX('שיפור תמותה'!$A$1:$E$8743,MATCH(U1922&amp;V1922-1,'שיפור תמותה'!$C$1:$C$8743,0),IF($B$11="זכר",4,5)),1),0)</f>
        <v>0</v>
      </c>
      <c r="AA1922">
        <f t="shared" si="732"/>
        <v>0</v>
      </c>
      <c r="AB1922">
        <f t="shared" si="744"/>
        <v>0</v>
      </c>
      <c r="AC1922">
        <f>IF($B$15,_xlfn.IFNA(INDEX(תמותה!$A$1:$E$121,MATCH(U1922,תמותה!$A$1:A$121,0),IF($B$11="זכר",3,5)),1),0)</f>
        <v>0</v>
      </c>
      <c r="AD1922">
        <f t="shared" si="733"/>
        <v>0</v>
      </c>
      <c r="AE1922">
        <f t="shared" si="734"/>
        <v>0</v>
      </c>
      <c r="AF1922">
        <f t="shared" si="745"/>
        <v>0</v>
      </c>
      <c r="AG1922">
        <f t="shared" si="746"/>
        <v>0</v>
      </c>
      <c r="AH1922">
        <f t="shared" si="747"/>
        <v>0</v>
      </c>
      <c r="AI1922">
        <f t="shared" si="748"/>
        <v>0</v>
      </c>
      <c r="AJ1922">
        <f t="shared" si="749"/>
        <v>0</v>
      </c>
    </row>
    <row r="1923" spans="5:36" x14ac:dyDescent="0.2">
      <c r="E1923">
        <f t="shared" si="735"/>
        <v>0</v>
      </c>
      <c r="F1923">
        <f t="shared" ref="F1923:F1986" si="750">IF($B$14,ROUNDDOWN(E1923/12,0),0)</f>
        <v>0</v>
      </c>
      <c r="G1923">
        <f t="shared" ref="G1923:G1986" si="751">IF($B$14,ROUNDDOWN(($B$7+E1923)/12,0),0)</f>
        <v>0</v>
      </c>
      <c r="H1923">
        <f t="shared" ref="H1923:H1986" si="752">IF($B$14,(1+$B$2)^((E1923-$E$2+1)/12),0)</f>
        <v>0</v>
      </c>
      <c r="I1923">
        <f t="shared" si="736"/>
        <v>0</v>
      </c>
      <c r="J1923">
        <f t="shared" si="737"/>
        <v>0</v>
      </c>
      <c r="K1923">
        <f t="shared" si="738"/>
        <v>0</v>
      </c>
      <c r="L1923">
        <f t="shared" si="739"/>
        <v>0</v>
      </c>
      <c r="M1923">
        <f t="shared" si="740"/>
        <v>0</v>
      </c>
      <c r="N1923">
        <f t="shared" si="741"/>
        <v>0</v>
      </c>
      <c r="O1923">
        <f>IF($B$14,_xlfn.IFNA(INDEX(תמותה!$A$1:$E$121,MATCH(F1923,תמותה!$A$1:A$121,0),IF($B$9="זכר",2,4)),1),0)</f>
        <v>0</v>
      </c>
      <c r="P1923">
        <f>IF($B$14,_xlfn.IFNA(INDEX('שיפור תמותה'!$A$1:$E$8743,MATCH(F1923&amp;G1923,'שיפור תמותה'!$C$1:$C$8743,0),IF($B$9="זכר",4,5)),1),0)</f>
        <v>0</v>
      </c>
      <c r="Q1923">
        <f>IF($B$14,_xlfn.IFNA(INDEX('שיפור תמותה'!$A$1:$E$8743,MATCH(F1923&amp;G1923-1,'שיפור תמותה'!$C$1:$C$8743,0),IF($B$9="זכר",4,5)),1),0)</f>
        <v>0</v>
      </c>
      <c r="R1923">
        <f t="shared" ref="R1923:R1986" si="753">IF($B$14,AVERAGE(P1923:Q1923),0)</f>
        <v>0</v>
      </c>
      <c r="S1923">
        <f t="shared" ref="S1923:S1986" si="754">IF($B$14,IF(E1923&lt;$B$12,(1-(1-O1923)^(1/12))*R1923,1),0)</f>
        <v>0</v>
      </c>
      <c r="T1923">
        <f t="shared" si="742"/>
        <v>0</v>
      </c>
      <c r="U1923">
        <f t="shared" ref="U1923:U1986" si="755">IF($B$15,ROUNDDOWN(T1923/12,0),0)</f>
        <v>0</v>
      </c>
      <c r="V1923">
        <f t="shared" ref="V1923:V1986" si="756">IF($B$15,ROUNDDOWN(($B$8+T1923)/12,0),0)</f>
        <v>0</v>
      </c>
      <c r="W1923">
        <f t="shared" si="743"/>
        <v>0</v>
      </c>
      <c r="X1923">
        <f>IF($B$15,_xlfn.IFNA(INDEX(תמותה!$A$1:$E$121,MATCH(U1923,תמותה!$A$1:A$121,0),IF($B$11="זכר",2,4)),1),0)</f>
        <v>0</v>
      </c>
      <c r="Y1923">
        <f>IF($B$15,_xlfn.IFNA(INDEX('שיפור תמותה'!$A$1:$E$8743,MATCH(U1923&amp;V1923,'שיפור תמותה'!$C$1:$C$8743,0),IF($B$11="זכר",4,5)),1),0)</f>
        <v>0</v>
      </c>
      <c r="Z1923">
        <f>IF($B$15,_xlfn.IFNA(INDEX('שיפור תמותה'!$A$1:$E$8743,MATCH(U1923&amp;V1923-1,'שיפור תמותה'!$C$1:$C$8743,0),IF($B$11="זכר",4,5)),1),0)</f>
        <v>0</v>
      </c>
      <c r="AA1923">
        <f t="shared" ref="AA1923:AA1986" si="757">IF($B$15,AVERAGE(Y1923:Z1923),0)</f>
        <v>0</v>
      </c>
      <c r="AB1923">
        <f t="shared" si="744"/>
        <v>0</v>
      </c>
      <c r="AC1923">
        <f>IF($B$15,_xlfn.IFNA(INDEX(תמותה!$A$1:$E$121,MATCH(U1923,תמותה!$A$1:A$121,0),IF($B$11="זכר",3,5)),1),0)</f>
        <v>0</v>
      </c>
      <c r="AD1923">
        <f t="shared" ref="AD1923:AD1986" si="758">IF($B$15,IF(T1923&lt;$B$12,(1-(1-X1923)^(1/12))*AA1923,1),0)</f>
        <v>0</v>
      </c>
      <c r="AE1923">
        <f t="shared" ref="AE1923:AE1986" si="759">IF($B$15,IF(T1923&lt;$B$12,(1-(1-AC1923)^(1/12))*AA1923,1),0)</f>
        <v>0</v>
      </c>
      <c r="AF1923">
        <f t="shared" si="745"/>
        <v>0</v>
      </c>
      <c r="AG1923">
        <f t="shared" si="746"/>
        <v>0</v>
      </c>
      <c r="AH1923">
        <f t="shared" si="747"/>
        <v>0</v>
      </c>
      <c r="AI1923">
        <f t="shared" si="748"/>
        <v>0</v>
      </c>
      <c r="AJ1923">
        <f t="shared" si="749"/>
        <v>0</v>
      </c>
    </row>
    <row r="1924" spans="5:36" x14ac:dyDescent="0.2">
      <c r="E1924">
        <f t="shared" ref="E1924:E1987" si="760">IF($B$14,E1923+1,0)</f>
        <v>0</v>
      </c>
      <c r="F1924">
        <f t="shared" si="750"/>
        <v>0</v>
      </c>
      <c r="G1924">
        <f t="shared" si="751"/>
        <v>0</v>
      </c>
      <c r="H1924">
        <f t="shared" si="752"/>
        <v>0</v>
      </c>
      <c r="I1924">
        <f t="shared" ref="I1924:I1987" si="761">IF($B$14,IF(E1924&lt;=$B$3,IF(AND((E1924-$E$2)&lt;0,E1924&lt;$B$4),I1923+1/H1924,I1923+N1923/H1924)),0)</f>
        <v>0</v>
      </c>
      <c r="J1924">
        <f t="shared" ref="J1924:J1987" si="762">IF($B$14,IF(E1924&lt;=$B$3,IF(AND((E1924-$E$2)&lt;60,E1924&lt;$B$4),J1923+1/H1924,J1923+N1923/H1924)),0)</f>
        <v>0</v>
      </c>
      <c r="K1924">
        <f t="shared" ref="K1924:K1987" si="763">IF($B$14,IF(E1924&lt;=$B$3,IF(AND((E1924-$E$2)&lt;120,E1924&lt;$B$4),K1923+1/H1924,K1923+N1923/H1924)),0)</f>
        <v>0</v>
      </c>
      <c r="L1924">
        <f t="shared" ref="L1924:L1987" si="764">IF($B$14,IF(E1924&lt;=$B$3,IF(AND((E1924-$E$2)&lt;180,E1924&lt;$B$4),L1923+1/H1924,L1923+N1923/H1924)),0)</f>
        <v>0</v>
      </c>
      <c r="M1924">
        <f t="shared" ref="M1924:M1987" si="765">IF($B$14,IF(E1924&lt;=$B$3,IF(AND((E1924-$E$2)&lt;240,E1924&lt;$B$4),M1923+1/H1924,M1923+N1923/H1924)),0)</f>
        <v>0</v>
      </c>
      <c r="N1924">
        <f t="shared" ref="N1924:N1987" si="766">IF($B$14,N1923*(1-S1924),0)</f>
        <v>0</v>
      </c>
      <c r="O1924">
        <f>IF($B$14,_xlfn.IFNA(INDEX(תמותה!$A$1:$E$121,MATCH(F1924,תמותה!$A$1:A$121,0),IF($B$9="זכר",2,4)),1),0)</f>
        <v>0</v>
      </c>
      <c r="P1924">
        <f>IF($B$14,_xlfn.IFNA(INDEX('שיפור תמותה'!$A$1:$E$8743,MATCH(F1924&amp;G1924,'שיפור תמותה'!$C$1:$C$8743,0),IF($B$9="זכר",4,5)),1),0)</f>
        <v>0</v>
      </c>
      <c r="Q1924">
        <f>IF($B$14,_xlfn.IFNA(INDEX('שיפור תמותה'!$A$1:$E$8743,MATCH(F1924&amp;G1924-1,'שיפור תמותה'!$C$1:$C$8743,0),IF($B$9="זכר",4,5)),1),0)</f>
        <v>0</v>
      </c>
      <c r="R1924">
        <f t="shared" si="753"/>
        <v>0</v>
      </c>
      <c r="S1924">
        <f t="shared" si="754"/>
        <v>0</v>
      </c>
      <c r="T1924">
        <f t="shared" ref="T1924:T1987" si="767">IF($B$15,T1923+1,0)</f>
        <v>0</v>
      </c>
      <c r="U1924">
        <f t="shared" si="755"/>
        <v>0</v>
      </c>
      <c r="V1924">
        <f t="shared" si="756"/>
        <v>0</v>
      </c>
      <c r="W1924">
        <f t="shared" ref="W1924:W1987" si="768">IF($B$15,W1923*(1-AD1924),0)</f>
        <v>0</v>
      </c>
      <c r="X1924">
        <f>IF($B$15,_xlfn.IFNA(INDEX(תמותה!$A$1:$E$121,MATCH(U1924,תמותה!$A$1:A$121,0),IF($B$11="זכר",2,4)),1),0)</f>
        <v>0</v>
      </c>
      <c r="Y1924">
        <f>IF($B$15,_xlfn.IFNA(INDEX('שיפור תמותה'!$A$1:$E$8743,MATCH(U1924&amp;V1924,'שיפור תמותה'!$C$1:$C$8743,0),IF($B$11="זכר",4,5)),1),0)</f>
        <v>0</v>
      </c>
      <c r="Z1924">
        <f>IF($B$15,_xlfn.IFNA(INDEX('שיפור תמותה'!$A$1:$E$8743,MATCH(U1924&amp;V1924-1,'שיפור תמותה'!$C$1:$C$8743,0),IF($B$11="זכר",4,5)),1),0)</f>
        <v>0</v>
      </c>
      <c r="AA1924">
        <f t="shared" si="757"/>
        <v>0</v>
      </c>
      <c r="AB1924">
        <f t="shared" ref="AB1924:AB1987" si="769">IF($B$15,AB1923*(1-AE1924)+S1924*W1924*N1923,0)</f>
        <v>0</v>
      </c>
      <c r="AC1924">
        <f>IF($B$15,_xlfn.IFNA(INDEX(תמותה!$A$1:$E$121,MATCH(U1924,תמותה!$A$1:A$121,0),IF($B$11="זכר",3,5)),1),0)</f>
        <v>0</v>
      </c>
      <c r="AD1924">
        <f t="shared" si="758"/>
        <v>0</v>
      </c>
      <c r="AE1924">
        <f t="shared" si="759"/>
        <v>0</v>
      </c>
      <c r="AF1924">
        <f t="shared" ref="AF1924:AF1987" si="770">IF($B$15,IF(E1924&lt;=$B$3,IF(AND((E1924-$E$2)&lt;0,E1924&lt;$B$4),AF1923+0/H1924,AF1923+AB1923/H1924)),0)</f>
        <v>0</v>
      </c>
      <c r="AG1924">
        <f t="shared" ref="AG1924:AG1987" si="771">IF($B$15,IF(E1924&lt;=$B$3,IF(AND((E1924-$E$2)&lt;60,E1924&lt;$B$4),AG1923+0/H1924,AG1923+AB1923/H1924)),0)</f>
        <v>0</v>
      </c>
      <c r="AH1924">
        <f t="shared" ref="AH1924:AH1987" si="772">IF($B$15,IF(E1924&lt;=$B$3,IF(AND((E1924-$E$2)&lt;120,E1924&lt;$B$4),AH1923+0/H1924,AH1923+AB1923/H1924)),0)</f>
        <v>0</v>
      </c>
      <c r="AI1924">
        <f t="shared" ref="AI1924:AI1987" si="773">IF($B$15,IF(E1924&lt;=$B$3,IF(AND((E1924-$E$2)&lt;180,E1924&lt;$B$4),AI1923+0/H1924,AI1923+AB1923/H1924)),0)</f>
        <v>0</v>
      </c>
      <c r="AJ1924">
        <f t="shared" ref="AJ1924:AJ1987" si="774">IF($B$15,IF(E1924&lt;=$B$3,IF(AND((E1924-$E$2)&lt;240,E1924&lt;$B$4),AJ1923+0/H1924,AJ1923+AB1923/H1924)),0)</f>
        <v>0</v>
      </c>
    </row>
    <row r="1925" spans="5:36" x14ac:dyDescent="0.2">
      <c r="E1925">
        <f t="shared" si="760"/>
        <v>0</v>
      </c>
      <c r="F1925">
        <f t="shared" si="750"/>
        <v>0</v>
      </c>
      <c r="G1925">
        <f t="shared" si="751"/>
        <v>0</v>
      </c>
      <c r="H1925">
        <f t="shared" si="752"/>
        <v>0</v>
      </c>
      <c r="I1925">
        <f t="shared" si="761"/>
        <v>0</v>
      </c>
      <c r="J1925">
        <f t="shared" si="762"/>
        <v>0</v>
      </c>
      <c r="K1925">
        <f t="shared" si="763"/>
        <v>0</v>
      </c>
      <c r="L1925">
        <f t="shared" si="764"/>
        <v>0</v>
      </c>
      <c r="M1925">
        <f t="shared" si="765"/>
        <v>0</v>
      </c>
      <c r="N1925">
        <f t="shared" si="766"/>
        <v>0</v>
      </c>
      <c r="O1925">
        <f>IF($B$14,_xlfn.IFNA(INDEX(תמותה!$A$1:$E$121,MATCH(F1925,תמותה!$A$1:A$121,0),IF($B$9="זכר",2,4)),1),0)</f>
        <v>0</v>
      </c>
      <c r="P1925">
        <f>IF($B$14,_xlfn.IFNA(INDEX('שיפור תמותה'!$A$1:$E$8743,MATCH(F1925&amp;G1925,'שיפור תמותה'!$C$1:$C$8743,0),IF($B$9="זכר",4,5)),1),0)</f>
        <v>0</v>
      </c>
      <c r="Q1925">
        <f>IF($B$14,_xlfn.IFNA(INDEX('שיפור תמותה'!$A$1:$E$8743,MATCH(F1925&amp;G1925-1,'שיפור תמותה'!$C$1:$C$8743,0),IF($B$9="זכר",4,5)),1),0)</f>
        <v>0</v>
      </c>
      <c r="R1925">
        <f t="shared" si="753"/>
        <v>0</v>
      </c>
      <c r="S1925">
        <f t="shared" si="754"/>
        <v>0</v>
      </c>
      <c r="T1925">
        <f t="shared" si="767"/>
        <v>0</v>
      </c>
      <c r="U1925">
        <f t="shared" si="755"/>
        <v>0</v>
      </c>
      <c r="V1925">
        <f t="shared" si="756"/>
        <v>0</v>
      </c>
      <c r="W1925">
        <f t="shared" si="768"/>
        <v>0</v>
      </c>
      <c r="X1925">
        <f>IF($B$15,_xlfn.IFNA(INDEX(תמותה!$A$1:$E$121,MATCH(U1925,תמותה!$A$1:A$121,0),IF($B$11="זכר",2,4)),1),0)</f>
        <v>0</v>
      </c>
      <c r="Y1925">
        <f>IF($B$15,_xlfn.IFNA(INDEX('שיפור תמותה'!$A$1:$E$8743,MATCH(U1925&amp;V1925,'שיפור תמותה'!$C$1:$C$8743,0),IF($B$11="זכר",4,5)),1),0)</f>
        <v>0</v>
      </c>
      <c r="Z1925">
        <f>IF($B$15,_xlfn.IFNA(INDEX('שיפור תמותה'!$A$1:$E$8743,MATCH(U1925&amp;V1925-1,'שיפור תמותה'!$C$1:$C$8743,0),IF($B$11="זכר",4,5)),1),0)</f>
        <v>0</v>
      </c>
      <c r="AA1925">
        <f t="shared" si="757"/>
        <v>0</v>
      </c>
      <c r="AB1925">
        <f t="shared" si="769"/>
        <v>0</v>
      </c>
      <c r="AC1925">
        <f>IF($B$15,_xlfn.IFNA(INDEX(תמותה!$A$1:$E$121,MATCH(U1925,תמותה!$A$1:A$121,0),IF($B$11="זכר",3,5)),1),0)</f>
        <v>0</v>
      </c>
      <c r="AD1925">
        <f t="shared" si="758"/>
        <v>0</v>
      </c>
      <c r="AE1925">
        <f t="shared" si="759"/>
        <v>0</v>
      </c>
      <c r="AF1925">
        <f t="shared" si="770"/>
        <v>0</v>
      </c>
      <c r="AG1925">
        <f t="shared" si="771"/>
        <v>0</v>
      </c>
      <c r="AH1925">
        <f t="shared" si="772"/>
        <v>0</v>
      </c>
      <c r="AI1925">
        <f t="shared" si="773"/>
        <v>0</v>
      </c>
      <c r="AJ1925">
        <f t="shared" si="774"/>
        <v>0</v>
      </c>
    </row>
    <row r="1926" spans="5:36" x14ac:dyDescent="0.2">
      <c r="E1926">
        <f t="shared" si="760"/>
        <v>0</v>
      </c>
      <c r="F1926">
        <f t="shared" si="750"/>
        <v>0</v>
      </c>
      <c r="G1926">
        <f t="shared" si="751"/>
        <v>0</v>
      </c>
      <c r="H1926">
        <f t="shared" si="752"/>
        <v>0</v>
      </c>
      <c r="I1926">
        <f t="shared" si="761"/>
        <v>0</v>
      </c>
      <c r="J1926">
        <f t="shared" si="762"/>
        <v>0</v>
      </c>
      <c r="K1926">
        <f t="shared" si="763"/>
        <v>0</v>
      </c>
      <c r="L1926">
        <f t="shared" si="764"/>
        <v>0</v>
      </c>
      <c r="M1926">
        <f t="shared" si="765"/>
        <v>0</v>
      </c>
      <c r="N1926">
        <f t="shared" si="766"/>
        <v>0</v>
      </c>
      <c r="O1926">
        <f>IF($B$14,_xlfn.IFNA(INDEX(תמותה!$A$1:$E$121,MATCH(F1926,תמותה!$A$1:A$121,0),IF($B$9="זכר",2,4)),1),0)</f>
        <v>0</v>
      </c>
      <c r="P1926">
        <f>IF($B$14,_xlfn.IFNA(INDEX('שיפור תמותה'!$A$1:$E$8743,MATCH(F1926&amp;G1926,'שיפור תמותה'!$C$1:$C$8743,0),IF($B$9="זכר",4,5)),1),0)</f>
        <v>0</v>
      </c>
      <c r="Q1926">
        <f>IF($B$14,_xlfn.IFNA(INDEX('שיפור תמותה'!$A$1:$E$8743,MATCH(F1926&amp;G1926-1,'שיפור תמותה'!$C$1:$C$8743,0),IF($B$9="זכר",4,5)),1),0)</f>
        <v>0</v>
      </c>
      <c r="R1926">
        <f t="shared" si="753"/>
        <v>0</v>
      </c>
      <c r="S1926">
        <f t="shared" si="754"/>
        <v>0</v>
      </c>
      <c r="T1926">
        <f t="shared" si="767"/>
        <v>0</v>
      </c>
      <c r="U1926">
        <f t="shared" si="755"/>
        <v>0</v>
      </c>
      <c r="V1926">
        <f t="shared" si="756"/>
        <v>0</v>
      </c>
      <c r="W1926">
        <f t="shared" si="768"/>
        <v>0</v>
      </c>
      <c r="X1926">
        <f>IF($B$15,_xlfn.IFNA(INDEX(תמותה!$A$1:$E$121,MATCH(U1926,תמותה!$A$1:A$121,0),IF($B$11="זכר",2,4)),1),0)</f>
        <v>0</v>
      </c>
      <c r="Y1926">
        <f>IF($B$15,_xlfn.IFNA(INDEX('שיפור תמותה'!$A$1:$E$8743,MATCH(U1926&amp;V1926,'שיפור תמותה'!$C$1:$C$8743,0),IF($B$11="זכר",4,5)),1),0)</f>
        <v>0</v>
      </c>
      <c r="Z1926">
        <f>IF($B$15,_xlfn.IFNA(INDEX('שיפור תמותה'!$A$1:$E$8743,MATCH(U1926&amp;V1926-1,'שיפור תמותה'!$C$1:$C$8743,0),IF($B$11="זכר",4,5)),1),0)</f>
        <v>0</v>
      </c>
      <c r="AA1926">
        <f t="shared" si="757"/>
        <v>0</v>
      </c>
      <c r="AB1926">
        <f t="shared" si="769"/>
        <v>0</v>
      </c>
      <c r="AC1926">
        <f>IF($B$15,_xlfn.IFNA(INDEX(תמותה!$A$1:$E$121,MATCH(U1926,תמותה!$A$1:A$121,0),IF($B$11="זכר",3,5)),1),0)</f>
        <v>0</v>
      </c>
      <c r="AD1926">
        <f t="shared" si="758"/>
        <v>0</v>
      </c>
      <c r="AE1926">
        <f t="shared" si="759"/>
        <v>0</v>
      </c>
      <c r="AF1926">
        <f t="shared" si="770"/>
        <v>0</v>
      </c>
      <c r="AG1926">
        <f t="shared" si="771"/>
        <v>0</v>
      </c>
      <c r="AH1926">
        <f t="shared" si="772"/>
        <v>0</v>
      </c>
      <c r="AI1926">
        <f t="shared" si="773"/>
        <v>0</v>
      </c>
      <c r="AJ1926">
        <f t="shared" si="774"/>
        <v>0</v>
      </c>
    </row>
    <row r="1927" spans="5:36" x14ac:dyDescent="0.2">
      <c r="E1927">
        <f t="shared" si="760"/>
        <v>0</v>
      </c>
      <c r="F1927">
        <f t="shared" si="750"/>
        <v>0</v>
      </c>
      <c r="G1927">
        <f t="shared" si="751"/>
        <v>0</v>
      </c>
      <c r="H1927">
        <f t="shared" si="752"/>
        <v>0</v>
      </c>
      <c r="I1927">
        <f t="shared" si="761"/>
        <v>0</v>
      </c>
      <c r="J1927">
        <f t="shared" si="762"/>
        <v>0</v>
      </c>
      <c r="K1927">
        <f t="shared" si="763"/>
        <v>0</v>
      </c>
      <c r="L1927">
        <f t="shared" si="764"/>
        <v>0</v>
      </c>
      <c r="M1927">
        <f t="shared" si="765"/>
        <v>0</v>
      </c>
      <c r="N1927">
        <f t="shared" si="766"/>
        <v>0</v>
      </c>
      <c r="O1927">
        <f>IF($B$14,_xlfn.IFNA(INDEX(תמותה!$A$1:$E$121,MATCH(F1927,תמותה!$A$1:A$121,0),IF($B$9="זכר",2,4)),1),0)</f>
        <v>0</v>
      </c>
      <c r="P1927">
        <f>IF($B$14,_xlfn.IFNA(INDEX('שיפור תמותה'!$A$1:$E$8743,MATCH(F1927&amp;G1927,'שיפור תמותה'!$C$1:$C$8743,0),IF($B$9="זכר",4,5)),1),0)</f>
        <v>0</v>
      </c>
      <c r="Q1927">
        <f>IF($B$14,_xlfn.IFNA(INDEX('שיפור תמותה'!$A$1:$E$8743,MATCH(F1927&amp;G1927-1,'שיפור תמותה'!$C$1:$C$8743,0),IF($B$9="זכר",4,5)),1),0)</f>
        <v>0</v>
      </c>
      <c r="R1927">
        <f t="shared" si="753"/>
        <v>0</v>
      </c>
      <c r="S1927">
        <f t="shared" si="754"/>
        <v>0</v>
      </c>
      <c r="T1927">
        <f t="shared" si="767"/>
        <v>0</v>
      </c>
      <c r="U1927">
        <f t="shared" si="755"/>
        <v>0</v>
      </c>
      <c r="V1927">
        <f t="shared" si="756"/>
        <v>0</v>
      </c>
      <c r="W1927">
        <f t="shared" si="768"/>
        <v>0</v>
      </c>
      <c r="X1927">
        <f>IF($B$15,_xlfn.IFNA(INDEX(תמותה!$A$1:$E$121,MATCH(U1927,תמותה!$A$1:A$121,0),IF($B$11="זכר",2,4)),1),0)</f>
        <v>0</v>
      </c>
      <c r="Y1927">
        <f>IF($B$15,_xlfn.IFNA(INDEX('שיפור תמותה'!$A$1:$E$8743,MATCH(U1927&amp;V1927,'שיפור תמותה'!$C$1:$C$8743,0),IF($B$11="זכר",4,5)),1),0)</f>
        <v>0</v>
      </c>
      <c r="Z1927">
        <f>IF($B$15,_xlfn.IFNA(INDEX('שיפור תמותה'!$A$1:$E$8743,MATCH(U1927&amp;V1927-1,'שיפור תמותה'!$C$1:$C$8743,0),IF($B$11="זכר",4,5)),1),0)</f>
        <v>0</v>
      </c>
      <c r="AA1927">
        <f t="shared" si="757"/>
        <v>0</v>
      </c>
      <c r="AB1927">
        <f t="shared" si="769"/>
        <v>0</v>
      </c>
      <c r="AC1927">
        <f>IF($B$15,_xlfn.IFNA(INDEX(תמותה!$A$1:$E$121,MATCH(U1927,תמותה!$A$1:A$121,0),IF($B$11="זכר",3,5)),1),0)</f>
        <v>0</v>
      </c>
      <c r="AD1927">
        <f t="shared" si="758"/>
        <v>0</v>
      </c>
      <c r="AE1927">
        <f t="shared" si="759"/>
        <v>0</v>
      </c>
      <c r="AF1927">
        <f t="shared" si="770"/>
        <v>0</v>
      </c>
      <c r="AG1927">
        <f t="shared" si="771"/>
        <v>0</v>
      </c>
      <c r="AH1927">
        <f t="shared" si="772"/>
        <v>0</v>
      </c>
      <c r="AI1927">
        <f t="shared" si="773"/>
        <v>0</v>
      </c>
      <c r="AJ1927">
        <f t="shared" si="774"/>
        <v>0</v>
      </c>
    </row>
    <row r="1928" spans="5:36" x14ac:dyDescent="0.2">
      <c r="E1928">
        <f t="shared" si="760"/>
        <v>0</v>
      </c>
      <c r="F1928">
        <f t="shared" si="750"/>
        <v>0</v>
      </c>
      <c r="G1928">
        <f t="shared" si="751"/>
        <v>0</v>
      </c>
      <c r="H1928">
        <f t="shared" si="752"/>
        <v>0</v>
      </c>
      <c r="I1928">
        <f t="shared" si="761"/>
        <v>0</v>
      </c>
      <c r="J1928">
        <f t="shared" si="762"/>
        <v>0</v>
      </c>
      <c r="K1928">
        <f t="shared" si="763"/>
        <v>0</v>
      </c>
      <c r="L1928">
        <f t="shared" si="764"/>
        <v>0</v>
      </c>
      <c r="M1928">
        <f t="shared" si="765"/>
        <v>0</v>
      </c>
      <c r="N1928">
        <f t="shared" si="766"/>
        <v>0</v>
      </c>
      <c r="O1928">
        <f>IF($B$14,_xlfn.IFNA(INDEX(תמותה!$A$1:$E$121,MATCH(F1928,תמותה!$A$1:A$121,0),IF($B$9="זכר",2,4)),1),0)</f>
        <v>0</v>
      </c>
      <c r="P1928">
        <f>IF($B$14,_xlfn.IFNA(INDEX('שיפור תמותה'!$A$1:$E$8743,MATCH(F1928&amp;G1928,'שיפור תמותה'!$C$1:$C$8743,0),IF($B$9="זכר",4,5)),1),0)</f>
        <v>0</v>
      </c>
      <c r="Q1928">
        <f>IF($B$14,_xlfn.IFNA(INDEX('שיפור תמותה'!$A$1:$E$8743,MATCH(F1928&amp;G1928-1,'שיפור תמותה'!$C$1:$C$8743,0),IF($B$9="זכר",4,5)),1),0)</f>
        <v>0</v>
      </c>
      <c r="R1928">
        <f t="shared" si="753"/>
        <v>0</v>
      </c>
      <c r="S1928">
        <f t="shared" si="754"/>
        <v>0</v>
      </c>
      <c r="T1928">
        <f t="shared" si="767"/>
        <v>0</v>
      </c>
      <c r="U1928">
        <f t="shared" si="755"/>
        <v>0</v>
      </c>
      <c r="V1928">
        <f t="shared" si="756"/>
        <v>0</v>
      </c>
      <c r="W1928">
        <f t="shared" si="768"/>
        <v>0</v>
      </c>
      <c r="X1928">
        <f>IF($B$15,_xlfn.IFNA(INDEX(תמותה!$A$1:$E$121,MATCH(U1928,תמותה!$A$1:A$121,0),IF($B$11="זכר",2,4)),1),0)</f>
        <v>0</v>
      </c>
      <c r="Y1928">
        <f>IF($B$15,_xlfn.IFNA(INDEX('שיפור תמותה'!$A$1:$E$8743,MATCH(U1928&amp;V1928,'שיפור תמותה'!$C$1:$C$8743,0),IF($B$11="זכר",4,5)),1),0)</f>
        <v>0</v>
      </c>
      <c r="Z1928">
        <f>IF($B$15,_xlfn.IFNA(INDEX('שיפור תמותה'!$A$1:$E$8743,MATCH(U1928&amp;V1928-1,'שיפור תמותה'!$C$1:$C$8743,0),IF($B$11="זכר",4,5)),1),0)</f>
        <v>0</v>
      </c>
      <c r="AA1928">
        <f t="shared" si="757"/>
        <v>0</v>
      </c>
      <c r="AB1928">
        <f t="shared" si="769"/>
        <v>0</v>
      </c>
      <c r="AC1928">
        <f>IF($B$15,_xlfn.IFNA(INDEX(תמותה!$A$1:$E$121,MATCH(U1928,תמותה!$A$1:A$121,0),IF($B$11="זכר",3,5)),1),0)</f>
        <v>0</v>
      </c>
      <c r="AD1928">
        <f t="shared" si="758"/>
        <v>0</v>
      </c>
      <c r="AE1928">
        <f t="shared" si="759"/>
        <v>0</v>
      </c>
      <c r="AF1928">
        <f t="shared" si="770"/>
        <v>0</v>
      </c>
      <c r="AG1928">
        <f t="shared" si="771"/>
        <v>0</v>
      </c>
      <c r="AH1928">
        <f t="shared" si="772"/>
        <v>0</v>
      </c>
      <c r="AI1928">
        <f t="shared" si="773"/>
        <v>0</v>
      </c>
      <c r="AJ1928">
        <f t="shared" si="774"/>
        <v>0</v>
      </c>
    </row>
    <row r="1929" spans="5:36" x14ac:dyDescent="0.2">
      <c r="E1929">
        <f t="shared" si="760"/>
        <v>0</v>
      </c>
      <c r="F1929">
        <f t="shared" si="750"/>
        <v>0</v>
      </c>
      <c r="G1929">
        <f t="shared" si="751"/>
        <v>0</v>
      </c>
      <c r="H1929">
        <f t="shared" si="752"/>
        <v>0</v>
      </c>
      <c r="I1929">
        <f t="shared" si="761"/>
        <v>0</v>
      </c>
      <c r="J1929">
        <f t="shared" si="762"/>
        <v>0</v>
      </c>
      <c r="K1929">
        <f t="shared" si="763"/>
        <v>0</v>
      </c>
      <c r="L1929">
        <f t="shared" si="764"/>
        <v>0</v>
      </c>
      <c r="M1929">
        <f t="shared" si="765"/>
        <v>0</v>
      </c>
      <c r="N1929">
        <f t="shared" si="766"/>
        <v>0</v>
      </c>
      <c r="O1929">
        <f>IF($B$14,_xlfn.IFNA(INDEX(תמותה!$A$1:$E$121,MATCH(F1929,תמותה!$A$1:A$121,0),IF($B$9="זכר",2,4)),1),0)</f>
        <v>0</v>
      </c>
      <c r="P1929">
        <f>IF($B$14,_xlfn.IFNA(INDEX('שיפור תמותה'!$A$1:$E$8743,MATCH(F1929&amp;G1929,'שיפור תמותה'!$C$1:$C$8743,0),IF($B$9="זכר",4,5)),1),0)</f>
        <v>0</v>
      </c>
      <c r="Q1929">
        <f>IF($B$14,_xlfn.IFNA(INDEX('שיפור תמותה'!$A$1:$E$8743,MATCH(F1929&amp;G1929-1,'שיפור תמותה'!$C$1:$C$8743,0),IF($B$9="זכר",4,5)),1),0)</f>
        <v>0</v>
      </c>
      <c r="R1929">
        <f t="shared" si="753"/>
        <v>0</v>
      </c>
      <c r="S1929">
        <f t="shared" si="754"/>
        <v>0</v>
      </c>
      <c r="T1929">
        <f t="shared" si="767"/>
        <v>0</v>
      </c>
      <c r="U1929">
        <f t="shared" si="755"/>
        <v>0</v>
      </c>
      <c r="V1929">
        <f t="shared" si="756"/>
        <v>0</v>
      </c>
      <c r="W1929">
        <f t="shared" si="768"/>
        <v>0</v>
      </c>
      <c r="X1929">
        <f>IF($B$15,_xlfn.IFNA(INDEX(תמותה!$A$1:$E$121,MATCH(U1929,תמותה!$A$1:A$121,0),IF($B$11="זכר",2,4)),1),0)</f>
        <v>0</v>
      </c>
      <c r="Y1929">
        <f>IF($B$15,_xlfn.IFNA(INDEX('שיפור תמותה'!$A$1:$E$8743,MATCH(U1929&amp;V1929,'שיפור תמותה'!$C$1:$C$8743,0),IF($B$11="זכר",4,5)),1),0)</f>
        <v>0</v>
      </c>
      <c r="Z1929">
        <f>IF($B$15,_xlfn.IFNA(INDEX('שיפור תמותה'!$A$1:$E$8743,MATCH(U1929&amp;V1929-1,'שיפור תמותה'!$C$1:$C$8743,0),IF($B$11="זכר",4,5)),1),0)</f>
        <v>0</v>
      </c>
      <c r="AA1929">
        <f t="shared" si="757"/>
        <v>0</v>
      </c>
      <c r="AB1929">
        <f t="shared" si="769"/>
        <v>0</v>
      </c>
      <c r="AC1929">
        <f>IF($B$15,_xlfn.IFNA(INDEX(תמותה!$A$1:$E$121,MATCH(U1929,תמותה!$A$1:A$121,0),IF($B$11="זכר",3,5)),1),0)</f>
        <v>0</v>
      </c>
      <c r="AD1929">
        <f t="shared" si="758"/>
        <v>0</v>
      </c>
      <c r="AE1929">
        <f t="shared" si="759"/>
        <v>0</v>
      </c>
      <c r="AF1929">
        <f t="shared" si="770"/>
        <v>0</v>
      </c>
      <c r="AG1929">
        <f t="shared" si="771"/>
        <v>0</v>
      </c>
      <c r="AH1929">
        <f t="shared" si="772"/>
        <v>0</v>
      </c>
      <c r="AI1929">
        <f t="shared" si="773"/>
        <v>0</v>
      </c>
      <c r="AJ1929">
        <f t="shared" si="774"/>
        <v>0</v>
      </c>
    </row>
    <row r="1930" spans="5:36" x14ac:dyDescent="0.2">
      <c r="E1930">
        <f t="shared" si="760"/>
        <v>0</v>
      </c>
      <c r="F1930">
        <f t="shared" si="750"/>
        <v>0</v>
      </c>
      <c r="G1930">
        <f t="shared" si="751"/>
        <v>0</v>
      </c>
      <c r="H1930">
        <f t="shared" si="752"/>
        <v>0</v>
      </c>
      <c r="I1930">
        <f t="shared" si="761"/>
        <v>0</v>
      </c>
      <c r="J1930">
        <f t="shared" si="762"/>
        <v>0</v>
      </c>
      <c r="K1930">
        <f t="shared" si="763"/>
        <v>0</v>
      </c>
      <c r="L1930">
        <f t="shared" si="764"/>
        <v>0</v>
      </c>
      <c r="M1930">
        <f t="shared" si="765"/>
        <v>0</v>
      </c>
      <c r="N1930">
        <f t="shared" si="766"/>
        <v>0</v>
      </c>
      <c r="O1930">
        <f>IF($B$14,_xlfn.IFNA(INDEX(תמותה!$A$1:$E$121,MATCH(F1930,תמותה!$A$1:A$121,0),IF($B$9="זכר",2,4)),1),0)</f>
        <v>0</v>
      </c>
      <c r="P1930">
        <f>IF($B$14,_xlfn.IFNA(INDEX('שיפור תמותה'!$A$1:$E$8743,MATCH(F1930&amp;G1930,'שיפור תמותה'!$C$1:$C$8743,0),IF($B$9="זכר",4,5)),1),0)</f>
        <v>0</v>
      </c>
      <c r="Q1930">
        <f>IF($B$14,_xlfn.IFNA(INDEX('שיפור תמותה'!$A$1:$E$8743,MATCH(F1930&amp;G1930-1,'שיפור תמותה'!$C$1:$C$8743,0),IF($B$9="זכר",4,5)),1),0)</f>
        <v>0</v>
      </c>
      <c r="R1930">
        <f t="shared" si="753"/>
        <v>0</v>
      </c>
      <c r="S1930">
        <f t="shared" si="754"/>
        <v>0</v>
      </c>
      <c r="T1930">
        <f t="shared" si="767"/>
        <v>0</v>
      </c>
      <c r="U1930">
        <f t="shared" si="755"/>
        <v>0</v>
      </c>
      <c r="V1930">
        <f t="shared" si="756"/>
        <v>0</v>
      </c>
      <c r="W1930">
        <f t="shared" si="768"/>
        <v>0</v>
      </c>
      <c r="X1930">
        <f>IF($B$15,_xlfn.IFNA(INDEX(תמותה!$A$1:$E$121,MATCH(U1930,תמותה!$A$1:A$121,0),IF($B$11="זכר",2,4)),1),0)</f>
        <v>0</v>
      </c>
      <c r="Y1930">
        <f>IF($B$15,_xlfn.IFNA(INDEX('שיפור תמותה'!$A$1:$E$8743,MATCH(U1930&amp;V1930,'שיפור תמותה'!$C$1:$C$8743,0),IF($B$11="זכר",4,5)),1),0)</f>
        <v>0</v>
      </c>
      <c r="Z1930">
        <f>IF($B$15,_xlfn.IFNA(INDEX('שיפור תמותה'!$A$1:$E$8743,MATCH(U1930&amp;V1930-1,'שיפור תמותה'!$C$1:$C$8743,0),IF($B$11="זכר",4,5)),1),0)</f>
        <v>0</v>
      </c>
      <c r="AA1930">
        <f t="shared" si="757"/>
        <v>0</v>
      </c>
      <c r="AB1930">
        <f t="shared" si="769"/>
        <v>0</v>
      </c>
      <c r="AC1930">
        <f>IF($B$15,_xlfn.IFNA(INDEX(תמותה!$A$1:$E$121,MATCH(U1930,תמותה!$A$1:A$121,0),IF($B$11="זכר",3,5)),1),0)</f>
        <v>0</v>
      </c>
      <c r="AD1930">
        <f t="shared" si="758"/>
        <v>0</v>
      </c>
      <c r="AE1930">
        <f t="shared" si="759"/>
        <v>0</v>
      </c>
      <c r="AF1930">
        <f t="shared" si="770"/>
        <v>0</v>
      </c>
      <c r="AG1930">
        <f t="shared" si="771"/>
        <v>0</v>
      </c>
      <c r="AH1930">
        <f t="shared" si="772"/>
        <v>0</v>
      </c>
      <c r="AI1930">
        <f t="shared" si="773"/>
        <v>0</v>
      </c>
      <c r="AJ1930">
        <f t="shared" si="774"/>
        <v>0</v>
      </c>
    </row>
    <row r="1931" spans="5:36" x14ac:dyDescent="0.2">
      <c r="E1931">
        <f t="shared" si="760"/>
        <v>0</v>
      </c>
      <c r="F1931">
        <f t="shared" si="750"/>
        <v>0</v>
      </c>
      <c r="G1931">
        <f t="shared" si="751"/>
        <v>0</v>
      </c>
      <c r="H1931">
        <f t="shared" si="752"/>
        <v>0</v>
      </c>
      <c r="I1931">
        <f t="shared" si="761"/>
        <v>0</v>
      </c>
      <c r="J1931">
        <f t="shared" si="762"/>
        <v>0</v>
      </c>
      <c r="K1931">
        <f t="shared" si="763"/>
        <v>0</v>
      </c>
      <c r="L1931">
        <f t="shared" si="764"/>
        <v>0</v>
      </c>
      <c r="M1931">
        <f t="shared" si="765"/>
        <v>0</v>
      </c>
      <c r="N1931">
        <f t="shared" si="766"/>
        <v>0</v>
      </c>
      <c r="O1931">
        <f>IF($B$14,_xlfn.IFNA(INDEX(תמותה!$A$1:$E$121,MATCH(F1931,תמותה!$A$1:A$121,0),IF($B$9="זכר",2,4)),1),0)</f>
        <v>0</v>
      </c>
      <c r="P1931">
        <f>IF($B$14,_xlfn.IFNA(INDEX('שיפור תמותה'!$A$1:$E$8743,MATCH(F1931&amp;G1931,'שיפור תמותה'!$C$1:$C$8743,0),IF($B$9="זכר",4,5)),1),0)</f>
        <v>0</v>
      </c>
      <c r="Q1931">
        <f>IF($B$14,_xlfn.IFNA(INDEX('שיפור תמותה'!$A$1:$E$8743,MATCH(F1931&amp;G1931-1,'שיפור תמותה'!$C$1:$C$8743,0),IF($B$9="זכר",4,5)),1),0)</f>
        <v>0</v>
      </c>
      <c r="R1931">
        <f t="shared" si="753"/>
        <v>0</v>
      </c>
      <c r="S1931">
        <f t="shared" si="754"/>
        <v>0</v>
      </c>
      <c r="T1931">
        <f t="shared" si="767"/>
        <v>0</v>
      </c>
      <c r="U1931">
        <f t="shared" si="755"/>
        <v>0</v>
      </c>
      <c r="V1931">
        <f t="shared" si="756"/>
        <v>0</v>
      </c>
      <c r="W1931">
        <f t="shared" si="768"/>
        <v>0</v>
      </c>
      <c r="X1931">
        <f>IF($B$15,_xlfn.IFNA(INDEX(תמותה!$A$1:$E$121,MATCH(U1931,תמותה!$A$1:A$121,0),IF($B$11="זכר",2,4)),1),0)</f>
        <v>0</v>
      </c>
      <c r="Y1931">
        <f>IF($B$15,_xlfn.IFNA(INDEX('שיפור תמותה'!$A$1:$E$8743,MATCH(U1931&amp;V1931,'שיפור תמותה'!$C$1:$C$8743,0),IF($B$11="זכר",4,5)),1),0)</f>
        <v>0</v>
      </c>
      <c r="Z1931">
        <f>IF($B$15,_xlfn.IFNA(INDEX('שיפור תמותה'!$A$1:$E$8743,MATCH(U1931&amp;V1931-1,'שיפור תמותה'!$C$1:$C$8743,0),IF($B$11="זכר",4,5)),1),0)</f>
        <v>0</v>
      </c>
      <c r="AA1931">
        <f t="shared" si="757"/>
        <v>0</v>
      </c>
      <c r="AB1931">
        <f t="shared" si="769"/>
        <v>0</v>
      </c>
      <c r="AC1931">
        <f>IF($B$15,_xlfn.IFNA(INDEX(תמותה!$A$1:$E$121,MATCH(U1931,תמותה!$A$1:A$121,0),IF($B$11="זכר",3,5)),1),0)</f>
        <v>0</v>
      </c>
      <c r="AD1931">
        <f t="shared" si="758"/>
        <v>0</v>
      </c>
      <c r="AE1931">
        <f t="shared" si="759"/>
        <v>0</v>
      </c>
      <c r="AF1931">
        <f t="shared" si="770"/>
        <v>0</v>
      </c>
      <c r="AG1931">
        <f t="shared" si="771"/>
        <v>0</v>
      </c>
      <c r="AH1931">
        <f t="shared" si="772"/>
        <v>0</v>
      </c>
      <c r="AI1931">
        <f t="shared" si="773"/>
        <v>0</v>
      </c>
      <c r="AJ1931">
        <f t="shared" si="774"/>
        <v>0</v>
      </c>
    </row>
    <row r="1932" spans="5:36" x14ac:dyDescent="0.2">
      <c r="E1932">
        <f t="shared" si="760"/>
        <v>0</v>
      </c>
      <c r="F1932">
        <f t="shared" si="750"/>
        <v>0</v>
      </c>
      <c r="G1932">
        <f t="shared" si="751"/>
        <v>0</v>
      </c>
      <c r="H1932">
        <f t="shared" si="752"/>
        <v>0</v>
      </c>
      <c r="I1932">
        <f t="shared" si="761"/>
        <v>0</v>
      </c>
      <c r="J1932">
        <f t="shared" si="762"/>
        <v>0</v>
      </c>
      <c r="K1932">
        <f t="shared" si="763"/>
        <v>0</v>
      </c>
      <c r="L1932">
        <f t="shared" si="764"/>
        <v>0</v>
      </c>
      <c r="M1932">
        <f t="shared" si="765"/>
        <v>0</v>
      </c>
      <c r="N1932">
        <f t="shared" si="766"/>
        <v>0</v>
      </c>
      <c r="O1932">
        <f>IF($B$14,_xlfn.IFNA(INDEX(תמותה!$A$1:$E$121,MATCH(F1932,תמותה!$A$1:A$121,0),IF($B$9="זכר",2,4)),1),0)</f>
        <v>0</v>
      </c>
      <c r="P1932">
        <f>IF($B$14,_xlfn.IFNA(INDEX('שיפור תמותה'!$A$1:$E$8743,MATCH(F1932&amp;G1932,'שיפור תמותה'!$C$1:$C$8743,0),IF($B$9="זכר",4,5)),1),0)</f>
        <v>0</v>
      </c>
      <c r="Q1932">
        <f>IF($B$14,_xlfn.IFNA(INDEX('שיפור תמותה'!$A$1:$E$8743,MATCH(F1932&amp;G1932-1,'שיפור תמותה'!$C$1:$C$8743,0),IF($B$9="זכר",4,5)),1),0)</f>
        <v>0</v>
      </c>
      <c r="R1932">
        <f t="shared" si="753"/>
        <v>0</v>
      </c>
      <c r="S1932">
        <f t="shared" si="754"/>
        <v>0</v>
      </c>
      <c r="T1932">
        <f t="shared" si="767"/>
        <v>0</v>
      </c>
      <c r="U1932">
        <f t="shared" si="755"/>
        <v>0</v>
      </c>
      <c r="V1932">
        <f t="shared" si="756"/>
        <v>0</v>
      </c>
      <c r="W1932">
        <f t="shared" si="768"/>
        <v>0</v>
      </c>
      <c r="X1932">
        <f>IF($B$15,_xlfn.IFNA(INDEX(תמותה!$A$1:$E$121,MATCH(U1932,תמותה!$A$1:A$121,0),IF($B$11="זכר",2,4)),1),0)</f>
        <v>0</v>
      </c>
      <c r="Y1932">
        <f>IF($B$15,_xlfn.IFNA(INDEX('שיפור תמותה'!$A$1:$E$8743,MATCH(U1932&amp;V1932,'שיפור תמותה'!$C$1:$C$8743,0),IF($B$11="זכר",4,5)),1),0)</f>
        <v>0</v>
      </c>
      <c r="Z1932">
        <f>IF($B$15,_xlfn.IFNA(INDEX('שיפור תמותה'!$A$1:$E$8743,MATCH(U1932&amp;V1932-1,'שיפור תמותה'!$C$1:$C$8743,0),IF($B$11="זכר",4,5)),1),0)</f>
        <v>0</v>
      </c>
      <c r="AA1932">
        <f t="shared" si="757"/>
        <v>0</v>
      </c>
      <c r="AB1932">
        <f t="shared" si="769"/>
        <v>0</v>
      </c>
      <c r="AC1932">
        <f>IF($B$15,_xlfn.IFNA(INDEX(תמותה!$A$1:$E$121,MATCH(U1932,תמותה!$A$1:A$121,0),IF($B$11="זכר",3,5)),1),0)</f>
        <v>0</v>
      </c>
      <c r="AD1932">
        <f t="shared" si="758"/>
        <v>0</v>
      </c>
      <c r="AE1932">
        <f t="shared" si="759"/>
        <v>0</v>
      </c>
      <c r="AF1932">
        <f t="shared" si="770"/>
        <v>0</v>
      </c>
      <c r="AG1932">
        <f t="shared" si="771"/>
        <v>0</v>
      </c>
      <c r="AH1932">
        <f t="shared" si="772"/>
        <v>0</v>
      </c>
      <c r="AI1932">
        <f t="shared" si="773"/>
        <v>0</v>
      </c>
      <c r="AJ1932">
        <f t="shared" si="774"/>
        <v>0</v>
      </c>
    </row>
    <row r="1933" spans="5:36" x14ac:dyDescent="0.2">
      <c r="E1933">
        <f t="shared" si="760"/>
        <v>0</v>
      </c>
      <c r="F1933">
        <f t="shared" si="750"/>
        <v>0</v>
      </c>
      <c r="G1933">
        <f t="shared" si="751"/>
        <v>0</v>
      </c>
      <c r="H1933">
        <f t="shared" si="752"/>
        <v>0</v>
      </c>
      <c r="I1933">
        <f t="shared" si="761"/>
        <v>0</v>
      </c>
      <c r="J1933">
        <f t="shared" si="762"/>
        <v>0</v>
      </c>
      <c r="K1933">
        <f t="shared" si="763"/>
        <v>0</v>
      </c>
      <c r="L1933">
        <f t="shared" si="764"/>
        <v>0</v>
      </c>
      <c r="M1933">
        <f t="shared" si="765"/>
        <v>0</v>
      </c>
      <c r="N1933">
        <f t="shared" si="766"/>
        <v>0</v>
      </c>
      <c r="O1933">
        <f>IF($B$14,_xlfn.IFNA(INDEX(תמותה!$A$1:$E$121,MATCH(F1933,תמותה!$A$1:A$121,0),IF($B$9="זכר",2,4)),1),0)</f>
        <v>0</v>
      </c>
      <c r="P1933">
        <f>IF($B$14,_xlfn.IFNA(INDEX('שיפור תמותה'!$A$1:$E$8743,MATCH(F1933&amp;G1933,'שיפור תמותה'!$C$1:$C$8743,0),IF($B$9="זכר",4,5)),1),0)</f>
        <v>0</v>
      </c>
      <c r="Q1933">
        <f>IF($B$14,_xlfn.IFNA(INDEX('שיפור תמותה'!$A$1:$E$8743,MATCH(F1933&amp;G1933-1,'שיפור תמותה'!$C$1:$C$8743,0),IF($B$9="זכר",4,5)),1),0)</f>
        <v>0</v>
      </c>
      <c r="R1933">
        <f t="shared" si="753"/>
        <v>0</v>
      </c>
      <c r="S1933">
        <f t="shared" si="754"/>
        <v>0</v>
      </c>
      <c r="T1933">
        <f t="shared" si="767"/>
        <v>0</v>
      </c>
      <c r="U1933">
        <f t="shared" si="755"/>
        <v>0</v>
      </c>
      <c r="V1933">
        <f t="shared" si="756"/>
        <v>0</v>
      </c>
      <c r="W1933">
        <f t="shared" si="768"/>
        <v>0</v>
      </c>
      <c r="X1933">
        <f>IF($B$15,_xlfn.IFNA(INDEX(תמותה!$A$1:$E$121,MATCH(U1933,תמותה!$A$1:A$121,0),IF($B$11="זכר",2,4)),1),0)</f>
        <v>0</v>
      </c>
      <c r="Y1933">
        <f>IF($B$15,_xlfn.IFNA(INDEX('שיפור תמותה'!$A$1:$E$8743,MATCH(U1933&amp;V1933,'שיפור תמותה'!$C$1:$C$8743,0),IF($B$11="זכר",4,5)),1),0)</f>
        <v>0</v>
      </c>
      <c r="Z1933">
        <f>IF($B$15,_xlfn.IFNA(INDEX('שיפור תמותה'!$A$1:$E$8743,MATCH(U1933&amp;V1933-1,'שיפור תמותה'!$C$1:$C$8743,0),IF($B$11="זכר",4,5)),1),0)</f>
        <v>0</v>
      </c>
      <c r="AA1933">
        <f t="shared" si="757"/>
        <v>0</v>
      </c>
      <c r="AB1933">
        <f t="shared" si="769"/>
        <v>0</v>
      </c>
      <c r="AC1933">
        <f>IF($B$15,_xlfn.IFNA(INDEX(תמותה!$A$1:$E$121,MATCH(U1933,תמותה!$A$1:A$121,0),IF($B$11="זכר",3,5)),1),0)</f>
        <v>0</v>
      </c>
      <c r="AD1933">
        <f t="shared" si="758"/>
        <v>0</v>
      </c>
      <c r="AE1933">
        <f t="shared" si="759"/>
        <v>0</v>
      </c>
      <c r="AF1933">
        <f t="shared" si="770"/>
        <v>0</v>
      </c>
      <c r="AG1933">
        <f t="shared" si="771"/>
        <v>0</v>
      </c>
      <c r="AH1933">
        <f t="shared" si="772"/>
        <v>0</v>
      </c>
      <c r="AI1933">
        <f t="shared" si="773"/>
        <v>0</v>
      </c>
      <c r="AJ1933">
        <f t="shared" si="774"/>
        <v>0</v>
      </c>
    </row>
    <row r="1934" spans="5:36" x14ac:dyDescent="0.2">
      <c r="E1934">
        <f t="shared" si="760"/>
        <v>0</v>
      </c>
      <c r="F1934">
        <f t="shared" si="750"/>
        <v>0</v>
      </c>
      <c r="G1934">
        <f t="shared" si="751"/>
        <v>0</v>
      </c>
      <c r="H1934">
        <f t="shared" si="752"/>
        <v>0</v>
      </c>
      <c r="I1934">
        <f t="shared" si="761"/>
        <v>0</v>
      </c>
      <c r="J1934">
        <f t="shared" si="762"/>
        <v>0</v>
      </c>
      <c r="K1934">
        <f t="shared" si="763"/>
        <v>0</v>
      </c>
      <c r="L1934">
        <f t="shared" si="764"/>
        <v>0</v>
      </c>
      <c r="M1934">
        <f t="shared" si="765"/>
        <v>0</v>
      </c>
      <c r="N1934">
        <f t="shared" si="766"/>
        <v>0</v>
      </c>
      <c r="O1934">
        <f>IF($B$14,_xlfn.IFNA(INDEX(תמותה!$A$1:$E$121,MATCH(F1934,תמותה!$A$1:A$121,0),IF($B$9="זכר",2,4)),1),0)</f>
        <v>0</v>
      </c>
      <c r="P1934">
        <f>IF($B$14,_xlfn.IFNA(INDEX('שיפור תמותה'!$A$1:$E$8743,MATCH(F1934&amp;G1934,'שיפור תמותה'!$C$1:$C$8743,0),IF($B$9="זכר",4,5)),1),0)</f>
        <v>0</v>
      </c>
      <c r="Q1934">
        <f>IF($B$14,_xlfn.IFNA(INDEX('שיפור תמותה'!$A$1:$E$8743,MATCH(F1934&amp;G1934-1,'שיפור תמותה'!$C$1:$C$8743,0),IF($B$9="זכר",4,5)),1),0)</f>
        <v>0</v>
      </c>
      <c r="R1934">
        <f t="shared" si="753"/>
        <v>0</v>
      </c>
      <c r="S1934">
        <f t="shared" si="754"/>
        <v>0</v>
      </c>
      <c r="T1934">
        <f t="shared" si="767"/>
        <v>0</v>
      </c>
      <c r="U1934">
        <f t="shared" si="755"/>
        <v>0</v>
      </c>
      <c r="V1934">
        <f t="shared" si="756"/>
        <v>0</v>
      </c>
      <c r="W1934">
        <f t="shared" si="768"/>
        <v>0</v>
      </c>
      <c r="X1934">
        <f>IF($B$15,_xlfn.IFNA(INDEX(תמותה!$A$1:$E$121,MATCH(U1934,תמותה!$A$1:A$121,0),IF($B$11="זכר",2,4)),1),0)</f>
        <v>0</v>
      </c>
      <c r="Y1934">
        <f>IF($B$15,_xlfn.IFNA(INDEX('שיפור תמותה'!$A$1:$E$8743,MATCH(U1934&amp;V1934,'שיפור תמותה'!$C$1:$C$8743,0),IF($B$11="זכר",4,5)),1),0)</f>
        <v>0</v>
      </c>
      <c r="Z1934">
        <f>IF($B$15,_xlfn.IFNA(INDEX('שיפור תמותה'!$A$1:$E$8743,MATCH(U1934&amp;V1934-1,'שיפור תמותה'!$C$1:$C$8743,0),IF($B$11="זכר",4,5)),1),0)</f>
        <v>0</v>
      </c>
      <c r="AA1934">
        <f t="shared" si="757"/>
        <v>0</v>
      </c>
      <c r="AB1934">
        <f t="shared" si="769"/>
        <v>0</v>
      </c>
      <c r="AC1934">
        <f>IF($B$15,_xlfn.IFNA(INDEX(תמותה!$A$1:$E$121,MATCH(U1934,תמותה!$A$1:A$121,0),IF($B$11="זכר",3,5)),1),0)</f>
        <v>0</v>
      </c>
      <c r="AD1934">
        <f t="shared" si="758"/>
        <v>0</v>
      </c>
      <c r="AE1934">
        <f t="shared" si="759"/>
        <v>0</v>
      </c>
      <c r="AF1934">
        <f t="shared" si="770"/>
        <v>0</v>
      </c>
      <c r="AG1934">
        <f t="shared" si="771"/>
        <v>0</v>
      </c>
      <c r="AH1934">
        <f t="shared" si="772"/>
        <v>0</v>
      </c>
      <c r="AI1934">
        <f t="shared" si="773"/>
        <v>0</v>
      </c>
      <c r="AJ1934">
        <f t="shared" si="774"/>
        <v>0</v>
      </c>
    </row>
    <row r="1935" spans="5:36" x14ac:dyDescent="0.2">
      <c r="E1935">
        <f t="shared" si="760"/>
        <v>0</v>
      </c>
      <c r="F1935">
        <f t="shared" si="750"/>
        <v>0</v>
      </c>
      <c r="G1935">
        <f t="shared" si="751"/>
        <v>0</v>
      </c>
      <c r="H1935">
        <f t="shared" si="752"/>
        <v>0</v>
      </c>
      <c r="I1935">
        <f t="shared" si="761"/>
        <v>0</v>
      </c>
      <c r="J1935">
        <f t="shared" si="762"/>
        <v>0</v>
      </c>
      <c r="K1935">
        <f t="shared" si="763"/>
        <v>0</v>
      </c>
      <c r="L1935">
        <f t="shared" si="764"/>
        <v>0</v>
      </c>
      <c r="M1935">
        <f t="shared" si="765"/>
        <v>0</v>
      </c>
      <c r="N1935">
        <f t="shared" si="766"/>
        <v>0</v>
      </c>
      <c r="O1935">
        <f>IF($B$14,_xlfn.IFNA(INDEX(תמותה!$A$1:$E$121,MATCH(F1935,תמותה!$A$1:A$121,0),IF($B$9="זכר",2,4)),1),0)</f>
        <v>0</v>
      </c>
      <c r="P1935">
        <f>IF($B$14,_xlfn.IFNA(INDEX('שיפור תמותה'!$A$1:$E$8743,MATCH(F1935&amp;G1935,'שיפור תמותה'!$C$1:$C$8743,0),IF($B$9="זכר",4,5)),1),0)</f>
        <v>0</v>
      </c>
      <c r="Q1935">
        <f>IF($B$14,_xlfn.IFNA(INDEX('שיפור תמותה'!$A$1:$E$8743,MATCH(F1935&amp;G1935-1,'שיפור תמותה'!$C$1:$C$8743,0),IF($B$9="זכר",4,5)),1),0)</f>
        <v>0</v>
      </c>
      <c r="R1935">
        <f t="shared" si="753"/>
        <v>0</v>
      </c>
      <c r="S1935">
        <f t="shared" si="754"/>
        <v>0</v>
      </c>
      <c r="T1935">
        <f t="shared" si="767"/>
        <v>0</v>
      </c>
      <c r="U1935">
        <f t="shared" si="755"/>
        <v>0</v>
      </c>
      <c r="V1935">
        <f t="shared" si="756"/>
        <v>0</v>
      </c>
      <c r="W1935">
        <f t="shared" si="768"/>
        <v>0</v>
      </c>
      <c r="X1935">
        <f>IF($B$15,_xlfn.IFNA(INDEX(תמותה!$A$1:$E$121,MATCH(U1935,תמותה!$A$1:A$121,0),IF($B$11="זכר",2,4)),1),0)</f>
        <v>0</v>
      </c>
      <c r="Y1935">
        <f>IF($B$15,_xlfn.IFNA(INDEX('שיפור תמותה'!$A$1:$E$8743,MATCH(U1935&amp;V1935,'שיפור תמותה'!$C$1:$C$8743,0),IF($B$11="זכר",4,5)),1),0)</f>
        <v>0</v>
      </c>
      <c r="Z1935">
        <f>IF($B$15,_xlfn.IFNA(INDEX('שיפור תמותה'!$A$1:$E$8743,MATCH(U1935&amp;V1935-1,'שיפור תמותה'!$C$1:$C$8743,0),IF($B$11="זכר",4,5)),1),0)</f>
        <v>0</v>
      </c>
      <c r="AA1935">
        <f t="shared" si="757"/>
        <v>0</v>
      </c>
      <c r="AB1935">
        <f t="shared" si="769"/>
        <v>0</v>
      </c>
      <c r="AC1935">
        <f>IF($B$15,_xlfn.IFNA(INDEX(תמותה!$A$1:$E$121,MATCH(U1935,תמותה!$A$1:A$121,0),IF($B$11="זכר",3,5)),1),0)</f>
        <v>0</v>
      </c>
      <c r="AD1935">
        <f t="shared" si="758"/>
        <v>0</v>
      </c>
      <c r="AE1935">
        <f t="shared" si="759"/>
        <v>0</v>
      </c>
      <c r="AF1935">
        <f t="shared" si="770"/>
        <v>0</v>
      </c>
      <c r="AG1935">
        <f t="shared" si="771"/>
        <v>0</v>
      </c>
      <c r="AH1935">
        <f t="shared" si="772"/>
        <v>0</v>
      </c>
      <c r="AI1935">
        <f t="shared" si="773"/>
        <v>0</v>
      </c>
      <c r="AJ1935">
        <f t="shared" si="774"/>
        <v>0</v>
      </c>
    </row>
    <row r="1936" spans="5:36" x14ac:dyDescent="0.2">
      <c r="E1936">
        <f t="shared" si="760"/>
        <v>0</v>
      </c>
      <c r="F1936">
        <f t="shared" si="750"/>
        <v>0</v>
      </c>
      <c r="G1936">
        <f t="shared" si="751"/>
        <v>0</v>
      </c>
      <c r="H1936">
        <f t="shared" si="752"/>
        <v>0</v>
      </c>
      <c r="I1936">
        <f t="shared" si="761"/>
        <v>0</v>
      </c>
      <c r="J1936">
        <f t="shared" si="762"/>
        <v>0</v>
      </c>
      <c r="K1936">
        <f t="shared" si="763"/>
        <v>0</v>
      </c>
      <c r="L1936">
        <f t="shared" si="764"/>
        <v>0</v>
      </c>
      <c r="M1936">
        <f t="shared" si="765"/>
        <v>0</v>
      </c>
      <c r="N1936">
        <f t="shared" si="766"/>
        <v>0</v>
      </c>
      <c r="O1936">
        <f>IF($B$14,_xlfn.IFNA(INDEX(תמותה!$A$1:$E$121,MATCH(F1936,תמותה!$A$1:A$121,0),IF($B$9="זכר",2,4)),1),0)</f>
        <v>0</v>
      </c>
      <c r="P1936">
        <f>IF($B$14,_xlfn.IFNA(INDEX('שיפור תמותה'!$A$1:$E$8743,MATCH(F1936&amp;G1936,'שיפור תמותה'!$C$1:$C$8743,0),IF($B$9="זכר",4,5)),1),0)</f>
        <v>0</v>
      </c>
      <c r="Q1936">
        <f>IF($B$14,_xlfn.IFNA(INDEX('שיפור תמותה'!$A$1:$E$8743,MATCH(F1936&amp;G1936-1,'שיפור תמותה'!$C$1:$C$8743,0),IF($B$9="זכר",4,5)),1),0)</f>
        <v>0</v>
      </c>
      <c r="R1936">
        <f t="shared" si="753"/>
        <v>0</v>
      </c>
      <c r="S1936">
        <f t="shared" si="754"/>
        <v>0</v>
      </c>
      <c r="T1936">
        <f t="shared" si="767"/>
        <v>0</v>
      </c>
      <c r="U1936">
        <f t="shared" si="755"/>
        <v>0</v>
      </c>
      <c r="V1936">
        <f t="shared" si="756"/>
        <v>0</v>
      </c>
      <c r="W1936">
        <f t="shared" si="768"/>
        <v>0</v>
      </c>
      <c r="X1936">
        <f>IF($B$15,_xlfn.IFNA(INDEX(תמותה!$A$1:$E$121,MATCH(U1936,תמותה!$A$1:A$121,0),IF($B$11="זכר",2,4)),1),0)</f>
        <v>0</v>
      </c>
      <c r="Y1936">
        <f>IF($B$15,_xlfn.IFNA(INDEX('שיפור תמותה'!$A$1:$E$8743,MATCH(U1936&amp;V1936,'שיפור תמותה'!$C$1:$C$8743,0),IF($B$11="זכר",4,5)),1),0)</f>
        <v>0</v>
      </c>
      <c r="Z1936">
        <f>IF($B$15,_xlfn.IFNA(INDEX('שיפור תמותה'!$A$1:$E$8743,MATCH(U1936&amp;V1936-1,'שיפור תמותה'!$C$1:$C$8743,0),IF($B$11="זכר",4,5)),1),0)</f>
        <v>0</v>
      </c>
      <c r="AA1936">
        <f t="shared" si="757"/>
        <v>0</v>
      </c>
      <c r="AB1936">
        <f t="shared" si="769"/>
        <v>0</v>
      </c>
      <c r="AC1936">
        <f>IF($B$15,_xlfn.IFNA(INDEX(תמותה!$A$1:$E$121,MATCH(U1936,תמותה!$A$1:A$121,0),IF($B$11="זכר",3,5)),1),0)</f>
        <v>0</v>
      </c>
      <c r="AD1936">
        <f t="shared" si="758"/>
        <v>0</v>
      </c>
      <c r="AE1936">
        <f t="shared" si="759"/>
        <v>0</v>
      </c>
      <c r="AF1936">
        <f t="shared" si="770"/>
        <v>0</v>
      </c>
      <c r="AG1936">
        <f t="shared" si="771"/>
        <v>0</v>
      </c>
      <c r="AH1936">
        <f t="shared" si="772"/>
        <v>0</v>
      </c>
      <c r="AI1936">
        <f t="shared" si="773"/>
        <v>0</v>
      </c>
      <c r="AJ1936">
        <f t="shared" si="774"/>
        <v>0</v>
      </c>
    </row>
    <row r="1937" spans="5:36" x14ac:dyDescent="0.2">
      <c r="E1937">
        <f t="shared" si="760"/>
        <v>0</v>
      </c>
      <c r="F1937">
        <f t="shared" si="750"/>
        <v>0</v>
      </c>
      <c r="G1937">
        <f t="shared" si="751"/>
        <v>0</v>
      </c>
      <c r="H1937">
        <f t="shared" si="752"/>
        <v>0</v>
      </c>
      <c r="I1937">
        <f t="shared" si="761"/>
        <v>0</v>
      </c>
      <c r="J1937">
        <f t="shared" si="762"/>
        <v>0</v>
      </c>
      <c r="K1937">
        <f t="shared" si="763"/>
        <v>0</v>
      </c>
      <c r="L1937">
        <f t="shared" si="764"/>
        <v>0</v>
      </c>
      <c r="M1937">
        <f t="shared" si="765"/>
        <v>0</v>
      </c>
      <c r="N1937">
        <f t="shared" si="766"/>
        <v>0</v>
      </c>
      <c r="O1937">
        <f>IF($B$14,_xlfn.IFNA(INDEX(תמותה!$A$1:$E$121,MATCH(F1937,תמותה!$A$1:A$121,0),IF($B$9="זכר",2,4)),1),0)</f>
        <v>0</v>
      </c>
      <c r="P1937">
        <f>IF($B$14,_xlfn.IFNA(INDEX('שיפור תמותה'!$A$1:$E$8743,MATCH(F1937&amp;G1937,'שיפור תמותה'!$C$1:$C$8743,0),IF($B$9="זכר",4,5)),1),0)</f>
        <v>0</v>
      </c>
      <c r="Q1937">
        <f>IF($B$14,_xlfn.IFNA(INDEX('שיפור תמותה'!$A$1:$E$8743,MATCH(F1937&amp;G1937-1,'שיפור תמותה'!$C$1:$C$8743,0),IF($B$9="זכר",4,5)),1),0)</f>
        <v>0</v>
      </c>
      <c r="R1937">
        <f t="shared" si="753"/>
        <v>0</v>
      </c>
      <c r="S1937">
        <f t="shared" si="754"/>
        <v>0</v>
      </c>
      <c r="T1937">
        <f t="shared" si="767"/>
        <v>0</v>
      </c>
      <c r="U1937">
        <f t="shared" si="755"/>
        <v>0</v>
      </c>
      <c r="V1937">
        <f t="shared" si="756"/>
        <v>0</v>
      </c>
      <c r="W1937">
        <f t="shared" si="768"/>
        <v>0</v>
      </c>
      <c r="X1937">
        <f>IF($B$15,_xlfn.IFNA(INDEX(תמותה!$A$1:$E$121,MATCH(U1937,תמותה!$A$1:A$121,0),IF($B$11="זכר",2,4)),1),0)</f>
        <v>0</v>
      </c>
      <c r="Y1937">
        <f>IF($B$15,_xlfn.IFNA(INDEX('שיפור תמותה'!$A$1:$E$8743,MATCH(U1937&amp;V1937,'שיפור תמותה'!$C$1:$C$8743,0),IF($B$11="זכר",4,5)),1),0)</f>
        <v>0</v>
      </c>
      <c r="Z1937">
        <f>IF($B$15,_xlfn.IFNA(INDEX('שיפור תמותה'!$A$1:$E$8743,MATCH(U1937&amp;V1937-1,'שיפור תמותה'!$C$1:$C$8743,0),IF($B$11="זכר",4,5)),1),0)</f>
        <v>0</v>
      </c>
      <c r="AA1937">
        <f t="shared" si="757"/>
        <v>0</v>
      </c>
      <c r="AB1937">
        <f t="shared" si="769"/>
        <v>0</v>
      </c>
      <c r="AC1937">
        <f>IF($B$15,_xlfn.IFNA(INDEX(תמותה!$A$1:$E$121,MATCH(U1937,תמותה!$A$1:A$121,0),IF($B$11="זכר",3,5)),1),0)</f>
        <v>0</v>
      </c>
      <c r="AD1937">
        <f t="shared" si="758"/>
        <v>0</v>
      </c>
      <c r="AE1937">
        <f t="shared" si="759"/>
        <v>0</v>
      </c>
      <c r="AF1937">
        <f t="shared" si="770"/>
        <v>0</v>
      </c>
      <c r="AG1937">
        <f t="shared" si="771"/>
        <v>0</v>
      </c>
      <c r="AH1937">
        <f t="shared" si="772"/>
        <v>0</v>
      </c>
      <c r="AI1937">
        <f t="shared" si="773"/>
        <v>0</v>
      </c>
      <c r="AJ1937">
        <f t="shared" si="774"/>
        <v>0</v>
      </c>
    </row>
    <row r="1938" spans="5:36" x14ac:dyDescent="0.2">
      <c r="E1938">
        <f t="shared" si="760"/>
        <v>0</v>
      </c>
      <c r="F1938">
        <f t="shared" si="750"/>
        <v>0</v>
      </c>
      <c r="G1938">
        <f t="shared" si="751"/>
        <v>0</v>
      </c>
      <c r="H1938">
        <f t="shared" si="752"/>
        <v>0</v>
      </c>
      <c r="I1938">
        <f t="shared" si="761"/>
        <v>0</v>
      </c>
      <c r="J1938">
        <f t="shared" si="762"/>
        <v>0</v>
      </c>
      <c r="K1938">
        <f t="shared" si="763"/>
        <v>0</v>
      </c>
      <c r="L1938">
        <f t="shared" si="764"/>
        <v>0</v>
      </c>
      <c r="M1938">
        <f t="shared" si="765"/>
        <v>0</v>
      </c>
      <c r="N1938">
        <f t="shared" si="766"/>
        <v>0</v>
      </c>
      <c r="O1938">
        <f>IF($B$14,_xlfn.IFNA(INDEX(תמותה!$A$1:$E$121,MATCH(F1938,תמותה!$A$1:A$121,0),IF($B$9="זכר",2,4)),1),0)</f>
        <v>0</v>
      </c>
      <c r="P1938">
        <f>IF($B$14,_xlfn.IFNA(INDEX('שיפור תמותה'!$A$1:$E$8743,MATCH(F1938&amp;G1938,'שיפור תמותה'!$C$1:$C$8743,0),IF($B$9="זכר",4,5)),1),0)</f>
        <v>0</v>
      </c>
      <c r="Q1938">
        <f>IF($B$14,_xlfn.IFNA(INDEX('שיפור תמותה'!$A$1:$E$8743,MATCH(F1938&amp;G1938-1,'שיפור תמותה'!$C$1:$C$8743,0),IF($B$9="זכר",4,5)),1),0)</f>
        <v>0</v>
      </c>
      <c r="R1938">
        <f t="shared" si="753"/>
        <v>0</v>
      </c>
      <c r="S1938">
        <f t="shared" si="754"/>
        <v>0</v>
      </c>
      <c r="T1938">
        <f t="shared" si="767"/>
        <v>0</v>
      </c>
      <c r="U1938">
        <f t="shared" si="755"/>
        <v>0</v>
      </c>
      <c r="V1938">
        <f t="shared" si="756"/>
        <v>0</v>
      </c>
      <c r="W1938">
        <f t="shared" si="768"/>
        <v>0</v>
      </c>
      <c r="X1938">
        <f>IF($B$15,_xlfn.IFNA(INDEX(תמותה!$A$1:$E$121,MATCH(U1938,תמותה!$A$1:A$121,0),IF($B$11="זכר",2,4)),1),0)</f>
        <v>0</v>
      </c>
      <c r="Y1938">
        <f>IF($B$15,_xlfn.IFNA(INDEX('שיפור תמותה'!$A$1:$E$8743,MATCH(U1938&amp;V1938,'שיפור תמותה'!$C$1:$C$8743,0),IF($B$11="זכר",4,5)),1),0)</f>
        <v>0</v>
      </c>
      <c r="Z1938">
        <f>IF($B$15,_xlfn.IFNA(INDEX('שיפור תמותה'!$A$1:$E$8743,MATCH(U1938&amp;V1938-1,'שיפור תמותה'!$C$1:$C$8743,0),IF($B$11="זכר",4,5)),1),0)</f>
        <v>0</v>
      </c>
      <c r="AA1938">
        <f t="shared" si="757"/>
        <v>0</v>
      </c>
      <c r="AB1938">
        <f t="shared" si="769"/>
        <v>0</v>
      </c>
      <c r="AC1938">
        <f>IF($B$15,_xlfn.IFNA(INDEX(תמותה!$A$1:$E$121,MATCH(U1938,תמותה!$A$1:A$121,0),IF($B$11="זכר",3,5)),1),0)</f>
        <v>0</v>
      </c>
      <c r="AD1938">
        <f t="shared" si="758"/>
        <v>0</v>
      </c>
      <c r="AE1938">
        <f t="shared" si="759"/>
        <v>0</v>
      </c>
      <c r="AF1938">
        <f t="shared" si="770"/>
        <v>0</v>
      </c>
      <c r="AG1938">
        <f t="shared" si="771"/>
        <v>0</v>
      </c>
      <c r="AH1938">
        <f t="shared" si="772"/>
        <v>0</v>
      </c>
      <c r="AI1938">
        <f t="shared" si="773"/>
        <v>0</v>
      </c>
      <c r="AJ1938">
        <f t="shared" si="774"/>
        <v>0</v>
      </c>
    </row>
    <row r="1939" spans="5:36" x14ac:dyDescent="0.2">
      <c r="E1939">
        <f t="shared" si="760"/>
        <v>0</v>
      </c>
      <c r="F1939">
        <f t="shared" si="750"/>
        <v>0</v>
      </c>
      <c r="G1939">
        <f t="shared" si="751"/>
        <v>0</v>
      </c>
      <c r="H1939">
        <f t="shared" si="752"/>
        <v>0</v>
      </c>
      <c r="I1939">
        <f t="shared" si="761"/>
        <v>0</v>
      </c>
      <c r="J1939">
        <f t="shared" si="762"/>
        <v>0</v>
      </c>
      <c r="K1939">
        <f t="shared" si="763"/>
        <v>0</v>
      </c>
      <c r="L1939">
        <f t="shared" si="764"/>
        <v>0</v>
      </c>
      <c r="M1939">
        <f t="shared" si="765"/>
        <v>0</v>
      </c>
      <c r="N1939">
        <f t="shared" si="766"/>
        <v>0</v>
      </c>
      <c r="O1939">
        <f>IF($B$14,_xlfn.IFNA(INDEX(תמותה!$A$1:$E$121,MATCH(F1939,תמותה!$A$1:A$121,0),IF($B$9="זכר",2,4)),1),0)</f>
        <v>0</v>
      </c>
      <c r="P1939">
        <f>IF($B$14,_xlfn.IFNA(INDEX('שיפור תמותה'!$A$1:$E$8743,MATCH(F1939&amp;G1939,'שיפור תמותה'!$C$1:$C$8743,0),IF($B$9="זכר",4,5)),1),0)</f>
        <v>0</v>
      </c>
      <c r="Q1939">
        <f>IF($B$14,_xlfn.IFNA(INDEX('שיפור תמותה'!$A$1:$E$8743,MATCH(F1939&amp;G1939-1,'שיפור תמותה'!$C$1:$C$8743,0),IF($B$9="זכר",4,5)),1),0)</f>
        <v>0</v>
      </c>
      <c r="R1939">
        <f t="shared" si="753"/>
        <v>0</v>
      </c>
      <c r="S1939">
        <f t="shared" si="754"/>
        <v>0</v>
      </c>
      <c r="T1939">
        <f t="shared" si="767"/>
        <v>0</v>
      </c>
      <c r="U1939">
        <f t="shared" si="755"/>
        <v>0</v>
      </c>
      <c r="V1939">
        <f t="shared" si="756"/>
        <v>0</v>
      </c>
      <c r="W1939">
        <f t="shared" si="768"/>
        <v>0</v>
      </c>
      <c r="X1939">
        <f>IF($B$15,_xlfn.IFNA(INDEX(תמותה!$A$1:$E$121,MATCH(U1939,תמותה!$A$1:A$121,0),IF($B$11="זכר",2,4)),1),0)</f>
        <v>0</v>
      </c>
      <c r="Y1939">
        <f>IF($B$15,_xlfn.IFNA(INDEX('שיפור תמותה'!$A$1:$E$8743,MATCH(U1939&amp;V1939,'שיפור תמותה'!$C$1:$C$8743,0),IF($B$11="זכר",4,5)),1),0)</f>
        <v>0</v>
      </c>
      <c r="Z1939">
        <f>IF($B$15,_xlfn.IFNA(INDEX('שיפור תמותה'!$A$1:$E$8743,MATCH(U1939&amp;V1939-1,'שיפור תמותה'!$C$1:$C$8743,0),IF($B$11="זכר",4,5)),1),0)</f>
        <v>0</v>
      </c>
      <c r="AA1939">
        <f t="shared" si="757"/>
        <v>0</v>
      </c>
      <c r="AB1939">
        <f t="shared" si="769"/>
        <v>0</v>
      </c>
      <c r="AC1939">
        <f>IF($B$15,_xlfn.IFNA(INDEX(תמותה!$A$1:$E$121,MATCH(U1939,תמותה!$A$1:A$121,0),IF($B$11="זכר",3,5)),1),0)</f>
        <v>0</v>
      </c>
      <c r="AD1939">
        <f t="shared" si="758"/>
        <v>0</v>
      </c>
      <c r="AE1939">
        <f t="shared" si="759"/>
        <v>0</v>
      </c>
      <c r="AF1939">
        <f t="shared" si="770"/>
        <v>0</v>
      </c>
      <c r="AG1939">
        <f t="shared" si="771"/>
        <v>0</v>
      </c>
      <c r="AH1939">
        <f t="shared" si="772"/>
        <v>0</v>
      </c>
      <c r="AI1939">
        <f t="shared" si="773"/>
        <v>0</v>
      </c>
      <c r="AJ1939">
        <f t="shared" si="774"/>
        <v>0</v>
      </c>
    </row>
    <row r="1940" spans="5:36" x14ac:dyDescent="0.2">
      <c r="E1940">
        <f t="shared" si="760"/>
        <v>0</v>
      </c>
      <c r="F1940">
        <f t="shared" si="750"/>
        <v>0</v>
      </c>
      <c r="G1940">
        <f t="shared" si="751"/>
        <v>0</v>
      </c>
      <c r="H1940">
        <f t="shared" si="752"/>
        <v>0</v>
      </c>
      <c r="I1940">
        <f t="shared" si="761"/>
        <v>0</v>
      </c>
      <c r="J1940">
        <f t="shared" si="762"/>
        <v>0</v>
      </c>
      <c r="K1940">
        <f t="shared" si="763"/>
        <v>0</v>
      </c>
      <c r="L1940">
        <f t="shared" si="764"/>
        <v>0</v>
      </c>
      <c r="M1940">
        <f t="shared" si="765"/>
        <v>0</v>
      </c>
      <c r="N1940">
        <f t="shared" si="766"/>
        <v>0</v>
      </c>
      <c r="O1940">
        <f>IF($B$14,_xlfn.IFNA(INDEX(תמותה!$A$1:$E$121,MATCH(F1940,תמותה!$A$1:A$121,0),IF($B$9="זכר",2,4)),1),0)</f>
        <v>0</v>
      </c>
      <c r="P1940">
        <f>IF($B$14,_xlfn.IFNA(INDEX('שיפור תמותה'!$A$1:$E$8743,MATCH(F1940&amp;G1940,'שיפור תמותה'!$C$1:$C$8743,0),IF($B$9="זכר",4,5)),1),0)</f>
        <v>0</v>
      </c>
      <c r="Q1940">
        <f>IF($B$14,_xlfn.IFNA(INDEX('שיפור תמותה'!$A$1:$E$8743,MATCH(F1940&amp;G1940-1,'שיפור תמותה'!$C$1:$C$8743,0),IF($B$9="זכר",4,5)),1),0)</f>
        <v>0</v>
      </c>
      <c r="R1940">
        <f t="shared" si="753"/>
        <v>0</v>
      </c>
      <c r="S1940">
        <f t="shared" si="754"/>
        <v>0</v>
      </c>
      <c r="T1940">
        <f t="shared" si="767"/>
        <v>0</v>
      </c>
      <c r="U1940">
        <f t="shared" si="755"/>
        <v>0</v>
      </c>
      <c r="V1940">
        <f t="shared" si="756"/>
        <v>0</v>
      </c>
      <c r="W1940">
        <f t="shared" si="768"/>
        <v>0</v>
      </c>
      <c r="X1940">
        <f>IF($B$15,_xlfn.IFNA(INDEX(תמותה!$A$1:$E$121,MATCH(U1940,תמותה!$A$1:A$121,0),IF($B$11="זכר",2,4)),1),0)</f>
        <v>0</v>
      </c>
      <c r="Y1940">
        <f>IF($B$15,_xlfn.IFNA(INDEX('שיפור תמותה'!$A$1:$E$8743,MATCH(U1940&amp;V1940,'שיפור תמותה'!$C$1:$C$8743,0),IF($B$11="זכר",4,5)),1),0)</f>
        <v>0</v>
      </c>
      <c r="Z1940">
        <f>IF($B$15,_xlfn.IFNA(INDEX('שיפור תמותה'!$A$1:$E$8743,MATCH(U1940&amp;V1940-1,'שיפור תמותה'!$C$1:$C$8743,0),IF($B$11="זכר",4,5)),1),0)</f>
        <v>0</v>
      </c>
      <c r="AA1940">
        <f t="shared" si="757"/>
        <v>0</v>
      </c>
      <c r="AB1940">
        <f t="shared" si="769"/>
        <v>0</v>
      </c>
      <c r="AC1940">
        <f>IF($B$15,_xlfn.IFNA(INDEX(תמותה!$A$1:$E$121,MATCH(U1940,תמותה!$A$1:A$121,0),IF($B$11="זכר",3,5)),1),0)</f>
        <v>0</v>
      </c>
      <c r="AD1940">
        <f t="shared" si="758"/>
        <v>0</v>
      </c>
      <c r="AE1940">
        <f t="shared" si="759"/>
        <v>0</v>
      </c>
      <c r="AF1940">
        <f t="shared" si="770"/>
        <v>0</v>
      </c>
      <c r="AG1940">
        <f t="shared" si="771"/>
        <v>0</v>
      </c>
      <c r="AH1940">
        <f t="shared" si="772"/>
        <v>0</v>
      </c>
      <c r="AI1940">
        <f t="shared" si="773"/>
        <v>0</v>
      </c>
      <c r="AJ1940">
        <f t="shared" si="774"/>
        <v>0</v>
      </c>
    </row>
    <row r="1941" spans="5:36" x14ac:dyDescent="0.2">
      <c r="E1941">
        <f t="shared" si="760"/>
        <v>0</v>
      </c>
      <c r="F1941">
        <f t="shared" si="750"/>
        <v>0</v>
      </c>
      <c r="G1941">
        <f t="shared" si="751"/>
        <v>0</v>
      </c>
      <c r="H1941">
        <f t="shared" si="752"/>
        <v>0</v>
      </c>
      <c r="I1941">
        <f t="shared" si="761"/>
        <v>0</v>
      </c>
      <c r="J1941">
        <f t="shared" si="762"/>
        <v>0</v>
      </c>
      <c r="K1941">
        <f t="shared" si="763"/>
        <v>0</v>
      </c>
      <c r="L1941">
        <f t="shared" si="764"/>
        <v>0</v>
      </c>
      <c r="M1941">
        <f t="shared" si="765"/>
        <v>0</v>
      </c>
      <c r="N1941">
        <f t="shared" si="766"/>
        <v>0</v>
      </c>
      <c r="O1941">
        <f>IF($B$14,_xlfn.IFNA(INDEX(תמותה!$A$1:$E$121,MATCH(F1941,תמותה!$A$1:A$121,0),IF($B$9="זכר",2,4)),1),0)</f>
        <v>0</v>
      </c>
      <c r="P1941">
        <f>IF($B$14,_xlfn.IFNA(INDEX('שיפור תמותה'!$A$1:$E$8743,MATCH(F1941&amp;G1941,'שיפור תמותה'!$C$1:$C$8743,0),IF($B$9="זכר",4,5)),1),0)</f>
        <v>0</v>
      </c>
      <c r="Q1941">
        <f>IF($B$14,_xlfn.IFNA(INDEX('שיפור תמותה'!$A$1:$E$8743,MATCH(F1941&amp;G1941-1,'שיפור תמותה'!$C$1:$C$8743,0),IF($B$9="זכר",4,5)),1),0)</f>
        <v>0</v>
      </c>
      <c r="R1941">
        <f t="shared" si="753"/>
        <v>0</v>
      </c>
      <c r="S1941">
        <f t="shared" si="754"/>
        <v>0</v>
      </c>
      <c r="T1941">
        <f t="shared" si="767"/>
        <v>0</v>
      </c>
      <c r="U1941">
        <f t="shared" si="755"/>
        <v>0</v>
      </c>
      <c r="V1941">
        <f t="shared" si="756"/>
        <v>0</v>
      </c>
      <c r="W1941">
        <f t="shared" si="768"/>
        <v>0</v>
      </c>
      <c r="X1941">
        <f>IF($B$15,_xlfn.IFNA(INDEX(תמותה!$A$1:$E$121,MATCH(U1941,תמותה!$A$1:A$121,0),IF($B$11="זכר",2,4)),1),0)</f>
        <v>0</v>
      </c>
      <c r="Y1941">
        <f>IF($B$15,_xlfn.IFNA(INDEX('שיפור תמותה'!$A$1:$E$8743,MATCH(U1941&amp;V1941,'שיפור תמותה'!$C$1:$C$8743,0),IF($B$11="זכר",4,5)),1),0)</f>
        <v>0</v>
      </c>
      <c r="Z1941">
        <f>IF($B$15,_xlfn.IFNA(INDEX('שיפור תמותה'!$A$1:$E$8743,MATCH(U1941&amp;V1941-1,'שיפור תמותה'!$C$1:$C$8743,0),IF($B$11="זכר",4,5)),1),0)</f>
        <v>0</v>
      </c>
      <c r="AA1941">
        <f t="shared" si="757"/>
        <v>0</v>
      </c>
      <c r="AB1941">
        <f t="shared" si="769"/>
        <v>0</v>
      </c>
      <c r="AC1941">
        <f>IF($B$15,_xlfn.IFNA(INDEX(תמותה!$A$1:$E$121,MATCH(U1941,תמותה!$A$1:A$121,0),IF($B$11="זכר",3,5)),1),0)</f>
        <v>0</v>
      </c>
      <c r="AD1941">
        <f t="shared" si="758"/>
        <v>0</v>
      </c>
      <c r="AE1941">
        <f t="shared" si="759"/>
        <v>0</v>
      </c>
      <c r="AF1941">
        <f t="shared" si="770"/>
        <v>0</v>
      </c>
      <c r="AG1941">
        <f t="shared" si="771"/>
        <v>0</v>
      </c>
      <c r="AH1941">
        <f t="shared" si="772"/>
        <v>0</v>
      </c>
      <c r="AI1941">
        <f t="shared" si="773"/>
        <v>0</v>
      </c>
      <c r="AJ1941">
        <f t="shared" si="774"/>
        <v>0</v>
      </c>
    </row>
    <row r="1942" spans="5:36" x14ac:dyDescent="0.2">
      <c r="E1942">
        <f t="shared" si="760"/>
        <v>0</v>
      </c>
      <c r="F1942">
        <f t="shared" si="750"/>
        <v>0</v>
      </c>
      <c r="G1942">
        <f t="shared" si="751"/>
        <v>0</v>
      </c>
      <c r="H1942">
        <f t="shared" si="752"/>
        <v>0</v>
      </c>
      <c r="I1942">
        <f t="shared" si="761"/>
        <v>0</v>
      </c>
      <c r="J1942">
        <f t="shared" si="762"/>
        <v>0</v>
      </c>
      <c r="K1942">
        <f t="shared" si="763"/>
        <v>0</v>
      </c>
      <c r="L1942">
        <f t="shared" si="764"/>
        <v>0</v>
      </c>
      <c r="M1942">
        <f t="shared" si="765"/>
        <v>0</v>
      </c>
      <c r="N1942">
        <f t="shared" si="766"/>
        <v>0</v>
      </c>
      <c r="O1942">
        <f>IF($B$14,_xlfn.IFNA(INDEX(תמותה!$A$1:$E$121,MATCH(F1942,תמותה!$A$1:A$121,0),IF($B$9="זכר",2,4)),1),0)</f>
        <v>0</v>
      </c>
      <c r="P1942">
        <f>IF($B$14,_xlfn.IFNA(INDEX('שיפור תמותה'!$A$1:$E$8743,MATCH(F1942&amp;G1942,'שיפור תמותה'!$C$1:$C$8743,0),IF($B$9="זכר",4,5)),1),0)</f>
        <v>0</v>
      </c>
      <c r="Q1942">
        <f>IF($B$14,_xlfn.IFNA(INDEX('שיפור תמותה'!$A$1:$E$8743,MATCH(F1942&amp;G1942-1,'שיפור תמותה'!$C$1:$C$8743,0),IF($B$9="זכר",4,5)),1),0)</f>
        <v>0</v>
      </c>
      <c r="R1942">
        <f t="shared" si="753"/>
        <v>0</v>
      </c>
      <c r="S1942">
        <f t="shared" si="754"/>
        <v>0</v>
      </c>
      <c r="T1942">
        <f t="shared" si="767"/>
        <v>0</v>
      </c>
      <c r="U1942">
        <f t="shared" si="755"/>
        <v>0</v>
      </c>
      <c r="V1942">
        <f t="shared" si="756"/>
        <v>0</v>
      </c>
      <c r="W1942">
        <f t="shared" si="768"/>
        <v>0</v>
      </c>
      <c r="X1942">
        <f>IF($B$15,_xlfn.IFNA(INDEX(תמותה!$A$1:$E$121,MATCH(U1942,תמותה!$A$1:A$121,0),IF($B$11="זכר",2,4)),1),0)</f>
        <v>0</v>
      </c>
      <c r="Y1942">
        <f>IF($B$15,_xlfn.IFNA(INDEX('שיפור תמותה'!$A$1:$E$8743,MATCH(U1942&amp;V1942,'שיפור תמותה'!$C$1:$C$8743,0),IF($B$11="זכר",4,5)),1),0)</f>
        <v>0</v>
      </c>
      <c r="Z1942">
        <f>IF($B$15,_xlfn.IFNA(INDEX('שיפור תמותה'!$A$1:$E$8743,MATCH(U1942&amp;V1942-1,'שיפור תמותה'!$C$1:$C$8743,0),IF($B$11="זכר",4,5)),1),0)</f>
        <v>0</v>
      </c>
      <c r="AA1942">
        <f t="shared" si="757"/>
        <v>0</v>
      </c>
      <c r="AB1942">
        <f t="shared" si="769"/>
        <v>0</v>
      </c>
      <c r="AC1942">
        <f>IF($B$15,_xlfn.IFNA(INDEX(תמותה!$A$1:$E$121,MATCH(U1942,תמותה!$A$1:A$121,0),IF($B$11="זכר",3,5)),1),0)</f>
        <v>0</v>
      </c>
      <c r="AD1942">
        <f t="shared" si="758"/>
        <v>0</v>
      </c>
      <c r="AE1942">
        <f t="shared" si="759"/>
        <v>0</v>
      </c>
      <c r="AF1942">
        <f t="shared" si="770"/>
        <v>0</v>
      </c>
      <c r="AG1942">
        <f t="shared" si="771"/>
        <v>0</v>
      </c>
      <c r="AH1942">
        <f t="shared" si="772"/>
        <v>0</v>
      </c>
      <c r="AI1942">
        <f t="shared" si="773"/>
        <v>0</v>
      </c>
      <c r="AJ1942">
        <f t="shared" si="774"/>
        <v>0</v>
      </c>
    </row>
    <row r="1943" spans="5:36" x14ac:dyDescent="0.2">
      <c r="E1943">
        <f t="shared" si="760"/>
        <v>0</v>
      </c>
      <c r="F1943">
        <f t="shared" si="750"/>
        <v>0</v>
      </c>
      <c r="G1943">
        <f t="shared" si="751"/>
        <v>0</v>
      </c>
      <c r="H1943">
        <f t="shared" si="752"/>
        <v>0</v>
      </c>
      <c r="I1943">
        <f t="shared" si="761"/>
        <v>0</v>
      </c>
      <c r="J1943">
        <f t="shared" si="762"/>
        <v>0</v>
      </c>
      <c r="K1943">
        <f t="shared" si="763"/>
        <v>0</v>
      </c>
      <c r="L1943">
        <f t="shared" si="764"/>
        <v>0</v>
      </c>
      <c r="M1943">
        <f t="shared" si="765"/>
        <v>0</v>
      </c>
      <c r="N1943">
        <f t="shared" si="766"/>
        <v>0</v>
      </c>
      <c r="O1943">
        <f>IF($B$14,_xlfn.IFNA(INDEX(תמותה!$A$1:$E$121,MATCH(F1943,תמותה!$A$1:A$121,0),IF($B$9="זכר",2,4)),1),0)</f>
        <v>0</v>
      </c>
      <c r="P1943">
        <f>IF($B$14,_xlfn.IFNA(INDEX('שיפור תמותה'!$A$1:$E$8743,MATCH(F1943&amp;G1943,'שיפור תמותה'!$C$1:$C$8743,0),IF($B$9="זכר",4,5)),1),0)</f>
        <v>0</v>
      </c>
      <c r="Q1943">
        <f>IF($B$14,_xlfn.IFNA(INDEX('שיפור תמותה'!$A$1:$E$8743,MATCH(F1943&amp;G1943-1,'שיפור תמותה'!$C$1:$C$8743,0),IF($B$9="זכר",4,5)),1),0)</f>
        <v>0</v>
      </c>
      <c r="R1943">
        <f t="shared" si="753"/>
        <v>0</v>
      </c>
      <c r="S1943">
        <f t="shared" si="754"/>
        <v>0</v>
      </c>
      <c r="T1943">
        <f t="shared" si="767"/>
        <v>0</v>
      </c>
      <c r="U1943">
        <f t="shared" si="755"/>
        <v>0</v>
      </c>
      <c r="V1943">
        <f t="shared" si="756"/>
        <v>0</v>
      </c>
      <c r="W1943">
        <f t="shared" si="768"/>
        <v>0</v>
      </c>
      <c r="X1943">
        <f>IF($B$15,_xlfn.IFNA(INDEX(תמותה!$A$1:$E$121,MATCH(U1943,תמותה!$A$1:A$121,0),IF($B$11="זכר",2,4)),1),0)</f>
        <v>0</v>
      </c>
      <c r="Y1943">
        <f>IF($B$15,_xlfn.IFNA(INDEX('שיפור תמותה'!$A$1:$E$8743,MATCH(U1943&amp;V1943,'שיפור תמותה'!$C$1:$C$8743,0),IF($B$11="זכר",4,5)),1),0)</f>
        <v>0</v>
      </c>
      <c r="Z1943">
        <f>IF($B$15,_xlfn.IFNA(INDEX('שיפור תמותה'!$A$1:$E$8743,MATCH(U1943&amp;V1943-1,'שיפור תמותה'!$C$1:$C$8743,0),IF($B$11="זכר",4,5)),1),0)</f>
        <v>0</v>
      </c>
      <c r="AA1943">
        <f t="shared" si="757"/>
        <v>0</v>
      </c>
      <c r="AB1943">
        <f t="shared" si="769"/>
        <v>0</v>
      </c>
      <c r="AC1943">
        <f>IF($B$15,_xlfn.IFNA(INDEX(תמותה!$A$1:$E$121,MATCH(U1943,תמותה!$A$1:A$121,0),IF($B$11="זכר",3,5)),1),0)</f>
        <v>0</v>
      </c>
      <c r="AD1943">
        <f t="shared" si="758"/>
        <v>0</v>
      </c>
      <c r="AE1943">
        <f t="shared" si="759"/>
        <v>0</v>
      </c>
      <c r="AF1943">
        <f t="shared" si="770"/>
        <v>0</v>
      </c>
      <c r="AG1943">
        <f t="shared" si="771"/>
        <v>0</v>
      </c>
      <c r="AH1943">
        <f t="shared" si="772"/>
        <v>0</v>
      </c>
      <c r="AI1943">
        <f t="shared" si="773"/>
        <v>0</v>
      </c>
      <c r="AJ1943">
        <f t="shared" si="774"/>
        <v>0</v>
      </c>
    </row>
    <row r="1944" spans="5:36" x14ac:dyDescent="0.2">
      <c r="E1944">
        <f t="shared" si="760"/>
        <v>0</v>
      </c>
      <c r="F1944">
        <f t="shared" si="750"/>
        <v>0</v>
      </c>
      <c r="G1944">
        <f t="shared" si="751"/>
        <v>0</v>
      </c>
      <c r="H1944">
        <f t="shared" si="752"/>
        <v>0</v>
      </c>
      <c r="I1944">
        <f t="shared" si="761"/>
        <v>0</v>
      </c>
      <c r="J1944">
        <f t="shared" si="762"/>
        <v>0</v>
      </c>
      <c r="K1944">
        <f t="shared" si="763"/>
        <v>0</v>
      </c>
      <c r="L1944">
        <f t="shared" si="764"/>
        <v>0</v>
      </c>
      <c r="M1944">
        <f t="shared" si="765"/>
        <v>0</v>
      </c>
      <c r="N1944">
        <f t="shared" si="766"/>
        <v>0</v>
      </c>
      <c r="O1944">
        <f>IF($B$14,_xlfn.IFNA(INDEX(תמותה!$A$1:$E$121,MATCH(F1944,תמותה!$A$1:A$121,0),IF($B$9="זכר",2,4)),1),0)</f>
        <v>0</v>
      </c>
      <c r="P1944">
        <f>IF($B$14,_xlfn.IFNA(INDEX('שיפור תמותה'!$A$1:$E$8743,MATCH(F1944&amp;G1944,'שיפור תמותה'!$C$1:$C$8743,0),IF($B$9="זכר",4,5)),1),0)</f>
        <v>0</v>
      </c>
      <c r="Q1944">
        <f>IF($B$14,_xlfn.IFNA(INDEX('שיפור תמותה'!$A$1:$E$8743,MATCH(F1944&amp;G1944-1,'שיפור תמותה'!$C$1:$C$8743,0),IF($B$9="זכר",4,5)),1),0)</f>
        <v>0</v>
      </c>
      <c r="R1944">
        <f t="shared" si="753"/>
        <v>0</v>
      </c>
      <c r="S1944">
        <f t="shared" si="754"/>
        <v>0</v>
      </c>
      <c r="T1944">
        <f t="shared" si="767"/>
        <v>0</v>
      </c>
      <c r="U1944">
        <f t="shared" si="755"/>
        <v>0</v>
      </c>
      <c r="V1944">
        <f t="shared" si="756"/>
        <v>0</v>
      </c>
      <c r="W1944">
        <f t="shared" si="768"/>
        <v>0</v>
      </c>
      <c r="X1944">
        <f>IF($B$15,_xlfn.IFNA(INDEX(תמותה!$A$1:$E$121,MATCH(U1944,תמותה!$A$1:A$121,0),IF($B$11="זכר",2,4)),1),0)</f>
        <v>0</v>
      </c>
      <c r="Y1944">
        <f>IF($B$15,_xlfn.IFNA(INDEX('שיפור תמותה'!$A$1:$E$8743,MATCH(U1944&amp;V1944,'שיפור תמותה'!$C$1:$C$8743,0),IF($B$11="זכר",4,5)),1),0)</f>
        <v>0</v>
      </c>
      <c r="Z1944">
        <f>IF($B$15,_xlfn.IFNA(INDEX('שיפור תמותה'!$A$1:$E$8743,MATCH(U1944&amp;V1944-1,'שיפור תמותה'!$C$1:$C$8743,0),IF($B$11="זכר",4,5)),1),0)</f>
        <v>0</v>
      </c>
      <c r="AA1944">
        <f t="shared" si="757"/>
        <v>0</v>
      </c>
      <c r="AB1944">
        <f t="shared" si="769"/>
        <v>0</v>
      </c>
      <c r="AC1944">
        <f>IF($B$15,_xlfn.IFNA(INDEX(תמותה!$A$1:$E$121,MATCH(U1944,תמותה!$A$1:A$121,0),IF($B$11="זכר",3,5)),1),0)</f>
        <v>0</v>
      </c>
      <c r="AD1944">
        <f t="shared" si="758"/>
        <v>0</v>
      </c>
      <c r="AE1944">
        <f t="shared" si="759"/>
        <v>0</v>
      </c>
      <c r="AF1944">
        <f t="shared" si="770"/>
        <v>0</v>
      </c>
      <c r="AG1944">
        <f t="shared" si="771"/>
        <v>0</v>
      </c>
      <c r="AH1944">
        <f t="shared" si="772"/>
        <v>0</v>
      </c>
      <c r="AI1944">
        <f t="shared" si="773"/>
        <v>0</v>
      </c>
      <c r="AJ1944">
        <f t="shared" si="774"/>
        <v>0</v>
      </c>
    </row>
    <row r="1945" spans="5:36" x14ac:dyDescent="0.2">
      <c r="E1945">
        <f t="shared" si="760"/>
        <v>0</v>
      </c>
      <c r="F1945">
        <f t="shared" si="750"/>
        <v>0</v>
      </c>
      <c r="G1945">
        <f t="shared" si="751"/>
        <v>0</v>
      </c>
      <c r="H1945">
        <f t="shared" si="752"/>
        <v>0</v>
      </c>
      <c r="I1945">
        <f t="shared" si="761"/>
        <v>0</v>
      </c>
      <c r="J1945">
        <f t="shared" si="762"/>
        <v>0</v>
      </c>
      <c r="K1945">
        <f t="shared" si="763"/>
        <v>0</v>
      </c>
      <c r="L1945">
        <f t="shared" si="764"/>
        <v>0</v>
      </c>
      <c r="M1945">
        <f t="shared" si="765"/>
        <v>0</v>
      </c>
      <c r="N1945">
        <f t="shared" si="766"/>
        <v>0</v>
      </c>
      <c r="O1945">
        <f>IF($B$14,_xlfn.IFNA(INDEX(תמותה!$A$1:$E$121,MATCH(F1945,תמותה!$A$1:A$121,0),IF($B$9="זכר",2,4)),1),0)</f>
        <v>0</v>
      </c>
      <c r="P1945">
        <f>IF($B$14,_xlfn.IFNA(INDEX('שיפור תמותה'!$A$1:$E$8743,MATCH(F1945&amp;G1945,'שיפור תמותה'!$C$1:$C$8743,0),IF($B$9="זכר",4,5)),1),0)</f>
        <v>0</v>
      </c>
      <c r="Q1945">
        <f>IF($B$14,_xlfn.IFNA(INDEX('שיפור תמותה'!$A$1:$E$8743,MATCH(F1945&amp;G1945-1,'שיפור תמותה'!$C$1:$C$8743,0),IF($B$9="זכר",4,5)),1),0)</f>
        <v>0</v>
      </c>
      <c r="R1945">
        <f t="shared" si="753"/>
        <v>0</v>
      </c>
      <c r="S1945">
        <f t="shared" si="754"/>
        <v>0</v>
      </c>
      <c r="T1945">
        <f t="shared" si="767"/>
        <v>0</v>
      </c>
      <c r="U1945">
        <f t="shared" si="755"/>
        <v>0</v>
      </c>
      <c r="V1945">
        <f t="shared" si="756"/>
        <v>0</v>
      </c>
      <c r="W1945">
        <f t="shared" si="768"/>
        <v>0</v>
      </c>
      <c r="X1945">
        <f>IF($B$15,_xlfn.IFNA(INDEX(תמותה!$A$1:$E$121,MATCH(U1945,תמותה!$A$1:A$121,0),IF($B$11="זכר",2,4)),1),0)</f>
        <v>0</v>
      </c>
      <c r="Y1945">
        <f>IF($B$15,_xlfn.IFNA(INDEX('שיפור תמותה'!$A$1:$E$8743,MATCH(U1945&amp;V1945,'שיפור תמותה'!$C$1:$C$8743,0),IF($B$11="זכר",4,5)),1),0)</f>
        <v>0</v>
      </c>
      <c r="Z1945">
        <f>IF($B$15,_xlfn.IFNA(INDEX('שיפור תמותה'!$A$1:$E$8743,MATCH(U1945&amp;V1945-1,'שיפור תמותה'!$C$1:$C$8743,0),IF($B$11="זכר",4,5)),1),0)</f>
        <v>0</v>
      </c>
      <c r="AA1945">
        <f t="shared" si="757"/>
        <v>0</v>
      </c>
      <c r="AB1945">
        <f t="shared" si="769"/>
        <v>0</v>
      </c>
      <c r="AC1945">
        <f>IF($B$15,_xlfn.IFNA(INDEX(תמותה!$A$1:$E$121,MATCH(U1945,תמותה!$A$1:A$121,0),IF($B$11="זכר",3,5)),1),0)</f>
        <v>0</v>
      </c>
      <c r="AD1945">
        <f t="shared" si="758"/>
        <v>0</v>
      </c>
      <c r="AE1945">
        <f t="shared" si="759"/>
        <v>0</v>
      </c>
      <c r="AF1945">
        <f t="shared" si="770"/>
        <v>0</v>
      </c>
      <c r="AG1945">
        <f t="shared" si="771"/>
        <v>0</v>
      </c>
      <c r="AH1945">
        <f t="shared" si="772"/>
        <v>0</v>
      </c>
      <c r="AI1945">
        <f t="shared" si="773"/>
        <v>0</v>
      </c>
      <c r="AJ1945">
        <f t="shared" si="774"/>
        <v>0</v>
      </c>
    </row>
    <row r="1946" spans="5:36" x14ac:dyDescent="0.2">
      <c r="E1946">
        <f t="shared" si="760"/>
        <v>0</v>
      </c>
      <c r="F1946">
        <f t="shared" si="750"/>
        <v>0</v>
      </c>
      <c r="G1946">
        <f t="shared" si="751"/>
        <v>0</v>
      </c>
      <c r="H1946">
        <f t="shared" si="752"/>
        <v>0</v>
      </c>
      <c r="I1946">
        <f t="shared" si="761"/>
        <v>0</v>
      </c>
      <c r="J1946">
        <f t="shared" si="762"/>
        <v>0</v>
      </c>
      <c r="K1946">
        <f t="shared" si="763"/>
        <v>0</v>
      </c>
      <c r="L1946">
        <f t="shared" si="764"/>
        <v>0</v>
      </c>
      <c r="M1946">
        <f t="shared" si="765"/>
        <v>0</v>
      </c>
      <c r="N1946">
        <f t="shared" si="766"/>
        <v>0</v>
      </c>
      <c r="O1946">
        <f>IF($B$14,_xlfn.IFNA(INDEX(תמותה!$A$1:$E$121,MATCH(F1946,תמותה!$A$1:A$121,0),IF($B$9="זכר",2,4)),1),0)</f>
        <v>0</v>
      </c>
      <c r="P1946">
        <f>IF($B$14,_xlfn.IFNA(INDEX('שיפור תמותה'!$A$1:$E$8743,MATCH(F1946&amp;G1946,'שיפור תמותה'!$C$1:$C$8743,0),IF($B$9="זכר",4,5)),1),0)</f>
        <v>0</v>
      </c>
      <c r="Q1946">
        <f>IF($B$14,_xlfn.IFNA(INDEX('שיפור תמותה'!$A$1:$E$8743,MATCH(F1946&amp;G1946-1,'שיפור תמותה'!$C$1:$C$8743,0),IF($B$9="זכר",4,5)),1),0)</f>
        <v>0</v>
      </c>
      <c r="R1946">
        <f t="shared" si="753"/>
        <v>0</v>
      </c>
      <c r="S1946">
        <f t="shared" si="754"/>
        <v>0</v>
      </c>
      <c r="T1946">
        <f t="shared" si="767"/>
        <v>0</v>
      </c>
      <c r="U1946">
        <f t="shared" si="755"/>
        <v>0</v>
      </c>
      <c r="V1946">
        <f t="shared" si="756"/>
        <v>0</v>
      </c>
      <c r="W1946">
        <f t="shared" si="768"/>
        <v>0</v>
      </c>
      <c r="X1946">
        <f>IF($B$15,_xlfn.IFNA(INDEX(תמותה!$A$1:$E$121,MATCH(U1946,תמותה!$A$1:A$121,0),IF($B$11="זכר",2,4)),1),0)</f>
        <v>0</v>
      </c>
      <c r="Y1946">
        <f>IF($B$15,_xlfn.IFNA(INDEX('שיפור תמותה'!$A$1:$E$8743,MATCH(U1946&amp;V1946,'שיפור תמותה'!$C$1:$C$8743,0),IF($B$11="זכר",4,5)),1),0)</f>
        <v>0</v>
      </c>
      <c r="Z1946">
        <f>IF($B$15,_xlfn.IFNA(INDEX('שיפור תמותה'!$A$1:$E$8743,MATCH(U1946&amp;V1946-1,'שיפור תמותה'!$C$1:$C$8743,0),IF($B$11="זכר",4,5)),1),0)</f>
        <v>0</v>
      </c>
      <c r="AA1946">
        <f t="shared" si="757"/>
        <v>0</v>
      </c>
      <c r="AB1946">
        <f t="shared" si="769"/>
        <v>0</v>
      </c>
      <c r="AC1946">
        <f>IF($B$15,_xlfn.IFNA(INDEX(תמותה!$A$1:$E$121,MATCH(U1946,תמותה!$A$1:A$121,0),IF($B$11="זכר",3,5)),1),0)</f>
        <v>0</v>
      </c>
      <c r="AD1946">
        <f t="shared" si="758"/>
        <v>0</v>
      </c>
      <c r="AE1946">
        <f t="shared" si="759"/>
        <v>0</v>
      </c>
      <c r="AF1946">
        <f t="shared" si="770"/>
        <v>0</v>
      </c>
      <c r="AG1946">
        <f t="shared" si="771"/>
        <v>0</v>
      </c>
      <c r="AH1946">
        <f t="shared" si="772"/>
        <v>0</v>
      </c>
      <c r="AI1946">
        <f t="shared" si="773"/>
        <v>0</v>
      </c>
      <c r="AJ1946">
        <f t="shared" si="774"/>
        <v>0</v>
      </c>
    </row>
    <row r="1947" spans="5:36" x14ac:dyDescent="0.2">
      <c r="E1947">
        <f t="shared" si="760"/>
        <v>0</v>
      </c>
      <c r="F1947">
        <f t="shared" si="750"/>
        <v>0</v>
      </c>
      <c r="G1947">
        <f t="shared" si="751"/>
        <v>0</v>
      </c>
      <c r="H1947">
        <f t="shared" si="752"/>
        <v>0</v>
      </c>
      <c r="I1947">
        <f t="shared" si="761"/>
        <v>0</v>
      </c>
      <c r="J1947">
        <f t="shared" si="762"/>
        <v>0</v>
      </c>
      <c r="K1947">
        <f t="shared" si="763"/>
        <v>0</v>
      </c>
      <c r="L1947">
        <f t="shared" si="764"/>
        <v>0</v>
      </c>
      <c r="M1947">
        <f t="shared" si="765"/>
        <v>0</v>
      </c>
      <c r="N1947">
        <f t="shared" si="766"/>
        <v>0</v>
      </c>
      <c r="O1947">
        <f>IF($B$14,_xlfn.IFNA(INDEX(תמותה!$A$1:$E$121,MATCH(F1947,תמותה!$A$1:A$121,0),IF($B$9="זכר",2,4)),1),0)</f>
        <v>0</v>
      </c>
      <c r="P1947">
        <f>IF($B$14,_xlfn.IFNA(INDEX('שיפור תמותה'!$A$1:$E$8743,MATCH(F1947&amp;G1947,'שיפור תמותה'!$C$1:$C$8743,0),IF($B$9="זכר",4,5)),1),0)</f>
        <v>0</v>
      </c>
      <c r="Q1947">
        <f>IF($B$14,_xlfn.IFNA(INDEX('שיפור תמותה'!$A$1:$E$8743,MATCH(F1947&amp;G1947-1,'שיפור תמותה'!$C$1:$C$8743,0),IF($B$9="זכר",4,5)),1),0)</f>
        <v>0</v>
      </c>
      <c r="R1947">
        <f t="shared" si="753"/>
        <v>0</v>
      </c>
      <c r="S1947">
        <f t="shared" si="754"/>
        <v>0</v>
      </c>
      <c r="T1947">
        <f t="shared" si="767"/>
        <v>0</v>
      </c>
      <c r="U1947">
        <f t="shared" si="755"/>
        <v>0</v>
      </c>
      <c r="V1947">
        <f t="shared" si="756"/>
        <v>0</v>
      </c>
      <c r="W1947">
        <f t="shared" si="768"/>
        <v>0</v>
      </c>
      <c r="X1947">
        <f>IF($B$15,_xlfn.IFNA(INDEX(תמותה!$A$1:$E$121,MATCH(U1947,תמותה!$A$1:A$121,0),IF($B$11="זכר",2,4)),1),0)</f>
        <v>0</v>
      </c>
      <c r="Y1947">
        <f>IF($B$15,_xlfn.IFNA(INDEX('שיפור תמותה'!$A$1:$E$8743,MATCH(U1947&amp;V1947,'שיפור תמותה'!$C$1:$C$8743,0),IF($B$11="זכר",4,5)),1),0)</f>
        <v>0</v>
      </c>
      <c r="Z1947">
        <f>IF($B$15,_xlfn.IFNA(INDEX('שיפור תמותה'!$A$1:$E$8743,MATCH(U1947&amp;V1947-1,'שיפור תמותה'!$C$1:$C$8743,0),IF($B$11="זכר",4,5)),1),0)</f>
        <v>0</v>
      </c>
      <c r="AA1947">
        <f t="shared" si="757"/>
        <v>0</v>
      </c>
      <c r="AB1947">
        <f t="shared" si="769"/>
        <v>0</v>
      </c>
      <c r="AC1947">
        <f>IF($B$15,_xlfn.IFNA(INDEX(תמותה!$A$1:$E$121,MATCH(U1947,תמותה!$A$1:A$121,0),IF($B$11="זכר",3,5)),1),0)</f>
        <v>0</v>
      </c>
      <c r="AD1947">
        <f t="shared" si="758"/>
        <v>0</v>
      </c>
      <c r="AE1947">
        <f t="shared" si="759"/>
        <v>0</v>
      </c>
      <c r="AF1947">
        <f t="shared" si="770"/>
        <v>0</v>
      </c>
      <c r="AG1947">
        <f t="shared" si="771"/>
        <v>0</v>
      </c>
      <c r="AH1947">
        <f t="shared" si="772"/>
        <v>0</v>
      </c>
      <c r="AI1947">
        <f t="shared" si="773"/>
        <v>0</v>
      </c>
      <c r="AJ1947">
        <f t="shared" si="774"/>
        <v>0</v>
      </c>
    </row>
    <row r="1948" spans="5:36" x14ac:dyDescent="0.2">
      <c r="E1948">
        <f t="shared" si="760"/>
        <v>0</v>
      </c>
      <c r="F1948">
        <f t="shared" si="750"/>
        <v>0</v>
      </c>
      <c r="G1948">
        <f t="shared" si="751"/>
        <v>0</v>
      </c>
      <c r="H1948">
        <f t="shared" si="752"/>
        <v>0</v>
      </c>
      <c r="I1948">
        <f t="shared" si="761"/>
        <v>0</v>
      </c>
      <c r="J1948">
        <f t="shared" si="762"/>
        <v>0</v>
      </c>
      <c r="K1948">
        <f t="shared" si="763"/>
        <v>0</v>
      </c>
      <c r="L1948">
        <f t="shared" si="764"/>
        <v>0</v>
      </c>
      <c r="M1948">
        <f t="shared" si="765"/>
        <v>0</v>
      </c>
      <c r="N1948">
        <f t="shared" si="766"/>
        <v>0</v>
      </c>
      <c r="O1948">
        <f>IF($B$14,_xlfn.IFNA(INDEX(תמותה!$A$1:$E$121,MATCH(F1948,תמותה!$A$1:A$121,0),IF($B$9="זכר",2,4)),1),0)</f>
        <v>0</v>
      </c>
      <c r="P1948">
        <f>IF($B$14,_xlfn.IFNA(INDEX('שיפור תמותה'!$A$1:$E$8743,MATCH(F1948&amp;G1948,'שיפור תמותה'!$C$1:$C$8743,0),IF($B$9="זכר",4,5)),1),0)</f>
        <v>0</v>
      </c>
      <c r="Q1948">
        <f>IF($B$14,_xlfn.IFNA(INDEX('שיפור תמותה'!$A$1:$E$8743,MATCH(F1948&amp;G1948-1,'שיפור תמותה'!$C$1:$C$8743,0),IF($B$9="זכר",4,5)),1),0)</f>
        <v>0</v>
      </c>
      <c r="R1948">
        <f t="shared" si="753"/>
        <v>0</v>
      </c>
      <c r="S1948">
        <f t="shared" si="754"/>
        <v>0</v>
      </c>
      <c r="T1948">
        <f t="shared" si="767"/>
        <v>0</v>
      </c>
      <c r="U1948">
        <f t="shared" si="755"/>
        <v>0</v>
      </c>
      <c r="V1948">
        <f t="shared" si="756"/>
        <v>0</v>
      </c>
      <c r="W1948">
        <f t="shared" si="768"/>
        <v>0</v>
      </c>
      <c r="X1948">
        <f>IF($B$15,_xlfn.IFNA(INDEX(תמותה!$A$1:$E$121,MATCH(U1948,תמותה!$A$1:A$121,0),IF($B$11="זכר",2,4)),1),0)</f>
        <v>0</v>
      </c>
      <c r="Y1948">
        <f>IF($B$15,_xlfn.IFNA(INDEX('שיפור תמותה'!$A$1:$E$8743,MATCH(U1948&amp;V1948,'שיפור תמותה'!$C$1:$C$8743,0),IF($B$11="זכר",4,5)),1),0)</f>
        <v>0</v>
      </c>
      <c r="Z1948">
        <f>IF($B$15,_xlfn.IFNA(INDEX('שיפור תמותה'!$A$1:$E$8743,MATCH(U1948&amp;V1948-1,'שיפור תמותה'!$C$1:$C$8743,0),IF($B$11="זכר",4,5)),1),0)</f>
        <v>0</v>
      </c>
      <c r="AA1948">
        <f t="shared" si="757"/>
        <v>0</v>
      </c>
      <c r="AB1948">
        <f t="shared" si="769"/>
        <v>0</v>
      </c>
      <c r="AC1948">
        <f>IF($B$15,_xlfn.IFNA(INDEX(תמותה!$A$1:$E$121,MATCH(U1948,תמותה!$A$1:A$121,0),IF($B$11="זכר",3,5)),1),0)</f>
        <v>0</v>
      </c>
      <c r="AD1948">
        <f t="shared" si="758"/>
        <v>0</v>
      </c>
      <c r="AE1948">
        <f t="shared" si="759"/>
        <v>0</v>
      </c>
      <c r="AF1948">
        <f t="shared" si="770"/>
        <v>0</v>
      </c>
      <c r="AG1948">
        <f t="shared" si="771"/>
        <v>0</v>
      </c>
      <c r="AH1948">
        <f t="shared" si="772"/>
        <v>0</v>
      </c>
      <c r="AI1948">
        <f t="shared" si="773"/>
        <v>0</v>
      </c>
      <c r="AJ1948">
        <f t="shared" si="774"/>
        <v>0</v>
      </c>
    </row>
    <row r="1949" spans="5:36" x14ac:dyDescent="0.2">
      <c r="E1949">
        <f t="shared" si="760"/>
        <v>0</v>
      </c>
      <c r="F1949">
        <f t="shared" si="750"/>
        <v>0</v>
      </c>
      <c r="G1949">
        <f t="shared" si="751"/>
        <v>0</v>
      </c>
      <c r="H1949">
        <f t="shared" si="752"/>
        <v>0</v>
      </c>
      <c r="I1949">
        <f t="shared" si="761"/>
        <v>0</v>
      </c>
      <c r="J1949">
        <f t="shared" si="762"/>
        <v>0</v>
      </c>
      <c r="K1949">
        <f t="shared" si="763"/>
        <v>0</v>
      </c>
      <c r="L1949">
        <f t="shared" si="764"/>
        <v>0</v>
      </c>
      <c r="M1949">
        <f t="shared" si="765"/>
        <v>0</v>
      </c>
      <c r="N1949">
        <f t="shared" si="766"/>
        <v>0</v>
      </c>
      <c r="O1949">
        <f>IF($B$14,_xlfn.IFNA(INDEX(תמותה!$A$1:$E$121,MATCH(F1949,תמותה!$A$1:A$121,0),IF($B$9="זכר",2,4)),1),0)</f>
        <v>0</v>
      </c>
      <c r="P1949">
        <f>IF($B$14,_xlfn.IFNA(INDEX('שיפור תמותה'!$A$1:$E$8743,MATCH(F1949&amp;G1949,'שיפור תמותה'!$C$1:$C$8743,0),IF($B$9="זכר",4,5)),1),0)</f>
        <v>0</v>
      </c>
      <c r="Q1949">
        <f>IF($B$14,_xlfn.IFNA(INDEX('שיפור תמותה'!$A$1:$E$8743,MATCH(F1949&amp;G1949-1,'שיפור תמותה'!$C$1:$C$8743,0),IF($B$9="זכר",4,5)),1),0)</f>
        <v>0</v>
      </c>
      <c r="R1949">
        <f t="shared" si="753"/>
        <v>0</v>
      </c>
      <c r="S1949">
        <f t="shared" si="754"/>
        <v>0</v>
      </c>
      <c r="T1949">
        <f t="shared" si="767"/>
        <v>0</v>
      </c>
      <c r="U1949">
        <f t="shared" si="755"/>
        <v>0</v>
      </c>
      <c r="V1949">
        <f t="shared" si="756"/>
        <v>0</v>
      </c>
      <c r="W1949">
        <f t="shared" si="768"/>
        <v>0</v>
      </c>
      <c r="X1949">
        <f>IF($B$15,_xlfn.IFNA(INDEX(תמותה!$A$1:$E$121,MATCH(U1949,תמותה!$A$1:A$121,0),IF($B$11="זכר",2,4)),1),0)</f>
        <v>0</v>
      </c>
      <c r="Y1949">
        <f>IF($B$15,_xlfn.IFNA(INDEX('שיפור תמותה'!$A$1:$E$8743,MATCH(U1949&amp;V1949,'שיפור תמותה'!$C$1:$C$8743,0),IF($B$11="זכר",4,5)),1),0)</f>
        <v>0</v>
      </c>
      <c r="Z1949">
        <f>IF($B$15,_xlfn.IFNA(INDEX('שיפור תמותה'!$A$1:$E$8743,MATCH(U1949&amp;V1949-1,'שיפור תמותה'!$C$1:$C$8743,0),IF($B$11="זכר",4,5)),1),0)</f>
        <v>0</v>
      </c>
      <c r="AA1949">
        <f t="shared" si="757"/>
        <v>0</v>
      </c>
      <c r="AB1949">
        <f t="shared" si="769"/>
        <v>0</v>
      </c>
      <c r="AC1949">
        <f>IF($B$15,_xlfn.IFNA(INDEX(תמותה!$A$1:$E$121,MATCH(U1949,תמותה!$A$1:A$121,0),IF($B$11="זכר",3,5)),1),0)</f>
        <v>0</v>
      </c>
      <c r="AD1949">
        <f t="shared" si="758"/>
        <v>0</v>
      </c>
      <c r="AE1949">
        <f t="shared" si="759"/>
        <v>0</v>
      </c>
      <c r="AF1949">
        <f t="shared" si="770"/>
        <v>0</v>
      </c>
      <c r="AG1949">
        <f t="shared" si="771"/>
        <v>0</v>
      </c>
      <c r="AH1949">
        <f t="shared" si="772"/>
        <v>0</v>
      </c>
      <c r="AI1949">
        <f t="shared" si="773"/>
        <v>0</v>
      </c>
      <c r="AJ1949">
        <f t="shared" si="774"/>
        <v>0</v>
      </c>
    </row>
    <row r="1950" spans="5:36" x14ac:dyDescent="0.2">
      <c r="E1950">
        <f t="shared" si="760"/>
        <v>0</v>
      </c>
      <c r="F1950">
        <f t="shared" si="750"/>
        <v>0</v>
      </c>
      <c r="G1950">
        <f t="shared" si="751"/>
        <v>0</v>
      </c>
      <c r="H1950">
        <f t="shared" si="752"/>
        <v>0</v>
      </c>
      <c r="I1950">
        <f t="shared" si="761"/>
        <v>0</v>
      </c>
      <c r="J1950">
        <f t="shared" si="762"/>
        <v>0</v>
      </c>
      <c r="K1950">
        <f t="shared" si="763"/>
        <v>0</v>
      </c>
      <c r="L1950">
        <f t="shared" si="764"/>
        <v>0</v>
      </c>
      <c r="M1950">
        <f t="shared" si="765"/>
        <v>0</v>
      </c>
      <c r="N1950">
        <f t="shared" si="766"/>
        <v>0</v>
      </c>
      <c r="O1950">
        <f>IF($B$14,_xlfn.IFNA(INDEX(תמותה!$A$1:$E$121,MATCH(F1950,תמותה!$A$1:A$121,0),IF($B$9="זכר",2,4)),1),0)</f>
        <v>0</v>
      </c>
      <c r="P1950">
        <f>IF($B$14,_xlfn.IFNA(INDEX('שיפור תמותה'!$A$1:$E$8743,MATCH(F1950&amp;G1950,'שיפור תמותה'!$C$1:$C$8743,0),IF($B$9="זכר",4,5)),1),0)</f>
        <v>0</v>
      </c>
      <c r="Q1950">
        <f>IF($B$14,_xlfn.IFNA(INDEX('שיפור תמותה'!$A$1:$E$8743,MATCH(F1950&amp;G1950-1,'שיפור תמותה'!$C$1:$C$8743,0),IF($B$9="זכר",4,5)),1),0)</f>
        <v>0</v>
      </c>
      <c r="R1950">
        <f t="shared" si="753"/>
        <v>0</v>
      </c>
      <c r="S1950">
        <f t="shared" si="754"/>
        <v>0</v>
      </c>
      <c r="T1950">
        <f t="shared" si="767"/>
        <v>0</v>
      </c>
      <c r="U1950">
        <f t="shared" si="755"/>
        <v>0</v>
      </c>
      <c r="V1950">
        <f t="shared" si="756"/>
        <v>0</v>
      </c>
      <c r="W1950">
        <f t="shared" si="768"/>
        <v>0</v>
      </c>
      <c r="X1950">
        <f>IF($B$15,_xlfn.IFNA(INDEX(תמותה!$A$1:$E$121,MATCH(U1950,תמותה!$A$1:A$121,0),IF($B$11="זכר",2,4)),1),0)</f>
        <v>0</v>
      </c>
      <c r="Y1950">
        <f>IF($B$15,_xlfn.IFNA(INDEX('שיפור תמותה'!$A$1:$E$8743,MATCH(U1950&amp;V1950,'שיפור תמותה'!$C$1:$C$8743,0),IF($B$11="זכר",4,5)),1),0)</f>
        <v>0</v>
      </c>
      <c r="Z1950">
        <f>IF($B$15,_xlfn.IFNA(INDEX('שיפור תמותה'!$A$1:$E$8743,MATCH(U1950&amp;V1950-1,'שיפור תמותה'!$C$1:$C$8743,0),IF($B$11="זכר",4,5)),1),0)</f>
        <v>0</v>
      </c>
      <c r="AA1950">
        <f t="shared" si="757"/>
        <v>0</v>
      </c>
      <c r="AB1950">
        <f t="shared" si="769"/>
        <v>0</v>
      </c>
      <c r="AC1950">
        <f>IF($B$15,_xlfn.IFNA(INDEX(תמותה!$A$1:$E$121,MATCH(U1950,תמותה!$A$1:A$121,0),IF($B$11="זכר",3,5)),1),0)</f>
        <v>0</v>
      </c>
      <c r="AD1950">
        <f t="shared" si="758"/>
        <v>0</v>
      </c>
      <c r="AE1950">
        <f t="shared" si="759"/>
        <v>0</v>
      </c>
      <c r="AF1950">
        <f t="shared" si="770"/>
        <v>0</v>
      </c>
      <c r="AG1950">
        <f t="shared" si="771"/>
        <v>0</v>
      </c>
      <c r="AH1950">
        <f t="shared" si="772"/>
        <v>0</v>
      </c>
      <c r="AI1950">
        <f t="shared" si="773"/>
        <v>0</v>
      </c>
      <c r="AJ1950">
        <f t="shared" si="774"/>
        <v>0</v>
      </c>
    </row>
    <row r="1951" spans="5:36" x14ac:dyDescent="0.2">
      <c r="E1951">
        <f t="shared" si="760"/>
        <v>0</v>
      </c>
      <c r="F1951">
        <f t="shared" si="750"/>
        <v>0</v>
      </c>
      <c r="G1951">
        <f t="shared" si="751"/>
        <v>0</v>
      </c>
      <c r="H1951">
        <f t="shared" si="752"/>
        <v>0</v>
      </c>
      <c r="I1951">
        <f t="shared" si="761"/>
        <v>0</v>
      </c>
      <c r="J1951">
        <f t="shared" si="762"/>
        <v>0</v>
      </c>
      <c r="K1951">
        <f t="shared" si="763"/>
        <v>0</v>
      </c>
      <c r="L1951">
        <f t="shared" si="764"/>
        <v>0</v>
      </c>
      <c r="M1951">
        <f t="shared" si="765"/>
        <v>0</v>
      </c>
      <c r="N1951">
        <f t="shared" si="766"/>
        <v>0</v>
      </c>
      <c r="O1951">
        <f>IF($B$14,_xlfn.IFNA(INDEX(תמותה!$A$1:$E$121,MATCH(F1951,תמותה!$A$1:A$121,0),IF($B$9="זכר",2,4)),1),0)</f>
        <v>0</v>
      </c>
      <c r="P1951">
        <f>IF($B$14,_xlfn.IFNA(INDEX('שיפור תמותה'!$A$1:$E$8743,MATCH(F1951&amp;G1951,'שיפור תמותה'!$C$1:$C$8743,0),IF($B$9="זכר",4,5)),1),0)</f>
        <v>0</v>
      </c>
      <c r="Q1951">
        <f>IF($B$14,_xlfn.IFNA(INDEX('שיפור תמותה'!$A$1:$E$8743,MATCH(F1951&amp;G1951-1,'שיפור תמותה'!$C$1:$C$8743,0),IF($B$9="זכר",4,5)),1),0)</f>
        <v>0</v>
      </c>
      <c r="R1951">
        <f t="shared" si="753"/>
        <v>0</v>
      </c>
      <c r="S1951">
        <f t="shared" si="754"/>
        <v>0</v>
      </c>
      <c r="T1951">
        <f t="shared" si="767"/>
        <v>0</v>
      </c>
      <c r="U1951">
        <f t="shared" si="755"/>
        <v>0</v>
      </c>
      <c r="V1951">
        <f t="shared" si="756"/>
        <v>0</v>
      </c>
      <c r="W1951">
        <f t="shared" si="768"/>
        <v>0</v>
      </c>
      <c r="X1951">
        <f>IF($B$15,_xlfn.IFNA(INDEX(תמותה!$A$1:$E$121,MATCH(U1951,תמותה!$A$1:A$121,0),IF($B$11="זכר",2,4)),1),0)</f>
        <v>0</v>
      </c>
      <c r="Y1951">
        <f>IF($B$15,_xlfn.IFNA(INDEX('שיפור תמותה'!$A$1:$E$8743,MATCH(U1951&amp;V1951,'שיפור תמותה'!$C$1:$C$8743,0),IF($B$11="זכר",4,5)),1),0)</f>
        <v>0</v>
      </c>
      <c r="Z1951">
        <f>IF($B$15,_xlfn.IFNA(INDEX('שיפור תמותה'!$A$1:$E$8743,MATCH(U1951&amp;V1951-1,'שיפור תמותה'!$C$1:$C$8743,0),IF($B$11="זכר",4,5)),1),0)</f>
        <v>0</v>
      </c>
      <c r="AA1951">
        <f t="shared" si="757"/>
        <v>0</v>
      </c>
      <c r="AB1951">
        <f t="shared" si="769"/>
        <v>0</v>
      </c>
      <c r="AC1951">
        <f>IF($B$15,_xlfn.IFNA(INDEX(תמותה!$A$1:$E$121,MATCH(U1951,תמותה!$A$1:A$121,0),IF($B$11="זכר",3,5)),1),0)</f>
        <v>0</v>
      </c>
      <c r="AD1951">
        <f t="shared" si="758"/>
        <v>0</v>
      </c>
      <c r="AE1951">
        <f t="shared" si="759"/>
        <v>0</v>
      </c>
      <c r="AF1951">
        <f t="shared" si="770"/>
        <v>0</v>
      </c>
      <c r="AG1951">
        <f t="shared" si="771"/>
        <v>0</v>
      </c>
      <c r="AH1951">
        <f t="shared" si="772"/>
        <v>0</v>
      </c>
      <c r="AI1951">
        <f t="shared" si="773"/>
        <v>0</v>
      </c>
      <c r="AJ1951">
        <f t="shared" si="774"/>
        <v>0</v>
      </c>
    </row>
    <row r="1952" spans="5:36" x14ac:dyDescent="0.2">
      <c r="E1952">
        <f t="shared" si="760"/>
        <v>0</v>
      </c>
      <c r="F1952">
        <f t="shared" si="750"/>
        <v>0</v>
      </c>
      <c r="G1952">
        <f t="shared" si="751"/>
        <v>0</v>
      </c>
      <c r="H1952">
        <f t="shared" si="752"/>
        <v>0</v>
      </c>
      <c r="I1952">
        <f t="shared" si="761"/>
        <v>0</v>
      </c>
      <c r="J1952">
        <f t="shared" si="762"/>
        <v>0</v>
      </c>
      <c r="K1952">
        <f t="shared" si="763"/>
        <v>0</v>
      </c>
      <c r="L1952">
        <f t="shared" si="764"/>
        <v>0</v>
      </c>
      <c r="M1952">
        <f t="shared" si="765"/>
        <v>0</v>
      </c>
      <c r="N1952">
        <f t="shared" si="766"/>
        <v>0</v>
      </c>
      <c r="O1952">
        <f>IF($B$14,_xlfn.IFNA(INDEX(תמותה!$A$1:$E$121,MATCH(F1952,תמותה!$A$1:A$121,0),IF($B$9="זכר",2,4)),1),0)</f>
        <v>0</v>
      </c>
      <c r="P1952">
        <f>IF($B$14,_xlfn.IFNA(INDEX('שיפור תמותה'!$A$1:$E$8743,MATCH(F1952&amp;G1952,'שיפור תמותה'!$C$1:$C$8743,0),IF($B$9="זכר",4,5)),1),0)</f>
        <v>0</v>
      </c>
      <c r="Q1952">
        <f>IF($B$14,_xlfn.IFNA(INDEX('שיפור תמותה'!$A$1:$E$8743,MATCH(F1952&amp;G1952-1,'שיפור תמותה'!$C$1:$C$8743,0),IF($B$9="זכר",4,5)),1),0)</f>
        <v>0</v>
      </c>
      <c r="R1952">
        <f t="shared" si="753"/>
        <v>0</v>
      </c>
      <c r="S1952">
        <f t="shared" si="754"/>
        <v>0</v>
      </c>
      <c r="T1952">
        <f t="shared" si="767"/>
        <v>0</v>
      </c>
      <c r="U1952">
        <f t="shared" si="755"/>
        <v>0</v>
      </c>
      <c r="V1952">
        <f t="shared" si="756"/>
        <v>0</v>
      </c>
      <c r="W1952">
        <f t="shared" si="768"/>
        <v>0</v>
      </c>
      <c r="X1952">
        <f>IF($B$15,_xlfn.IFNA(INDEX(תמותה!$A$1:$E$121,MATCH(U1952,תמותה!$A$1:A$121,0),IF($B$11="זכר",2,4)),1),0)</f>
        <v>0</v>
      </c>
      <c r="Y1952">
        <f>IF($B$15,_xlfn.IFNA(INDEX('שיפור תמותה'!$A$1:$E$8743,MATCH(U1952&amp;V1952,'שיפור תמותה'!$C$1:$C$8743,0),IF($B$11="זכר",4,5)),1),0)</f>
        <v>0</v>
      </c>
      <c r="Z1952">
        <f>IF($B$15,_xlfn.IFNA(INDEX('שיפור תמותה'!$A$1:$E$8743,MATCH(U1952&amp;V1952-1,'שיפור תמותה'!$C$1:$C$8743,0),IF($B$11="זכר",4,5)),1),0)</f>
        <v>0</v>
      </c>
      <c r="AA1952">
        <f t="shared" si="757"/>
        <v>0</v>
      </c>
      <c r="AB1952">
        <f t="shared" si="769"/>
        <v>0</v>
      </c>
      <c r="AC1952">
        <f>IF($B$15,_xlfn.IFNA(INDEX(תמותה!$A$1:$E$121,MATCH(U1952,תמותה!$A$1:A$121,0),IF($B$11="זכר",3,5)),1),0)</f>
        <v>0</v>
      </c>
      <c r="AD1952">
        <f t="shared" si="758"/>
        <v>0</v>
      </c>
      <c r="AE1952">
        <f t="shared" si="759"/>
        <v>0</v>
      </c>
      <c r="AF1952">
        <f t="shared" si="770"/>
        <v>0</v>
      </c>
      <c r="AG1952">
        <f t="shared" si="771"/>
        <v>0</v>
      </c>
      <c r="AH1952">
        <f t="shared" si="772"/>
        <v>0</v>
      </c>
      <c r="AI1952">
        <f t="shared" si="773"/>
        <v>0</v>
      </c>
      <c r="AJ1952">
        <f t="shared" si="774"/>
        <v>0</v>
      </c>
    </row>
    <row r="1953" spans="5:36" x14ac:dyDescent="0.2">
      <c r="E1953">
        <f t="shared" si="760"/>
        <v>0</v>
      </c>
      <c r="F1953">
        <f t="shared" si="750"/>
        <v>0</v>
      </c>
      <c r="G1953">
        <f t="shared" si="751"/>
        <v>0</v>
      </c>
      <c r="H1953">
        <f t="shared" si="752"/>
        <v>0</v>
      </c>
      <c r="I1953">
        <f t="shared" si="761"/>
        <v>0</v>
      </c>
      <c r="J1953">
        <f t="shared" si="762"/>
        <v>0</v>
      </c>
      <c r="K1953">
        <f t="shared" si="763"/>
        <v>0</v>
      </c>
      <c r="L1953">
        <f t="shared" si="764"/>
        <v>0</v>
      </c>
      <c r="M1953">
        <f t="shared" si="765"/>
        <v>0</v>
      </c>
      <c r="N1953">
        <f t="shared" si="766"/>
        <v>0</v>
      </c>
      <c r="O1953">
        <f>IF($B$14,_xlfn.IFNA(INDEX(תמותה!$A$1:$E$121,MATCH(F1953,תמותה!$A$1:A$121,0),IF($B$9="זכר",2,4)),1),0)</f>
        <v>0</v>
      </c>
      <c r="P1953">
        <f>IF($B$14,_xlfn.IFNA(INDEX('שיפור תמותה'!$A$1:$E$8743,MATCH(F1953&amp;G1953,'שיפור תמותה'!$C$1:$C$8743,0),IF($B$9="זכר",4,5)),1),0)</f>
        <v>0</v>
      </c>
      <c r="Q1953">
        <f>IF($B$14,_xlfn.IFNA(INDEX('שיפור תמותה'!$A$1:$E$8743,MATCH(F1953&amp;G1953-1,'שיפור תמותה'!$C$1:$C$8743,0),IF($B$9="זכר",4,5)),1),0)</f>
        <v>0</v>
      </c>
      <c r="R1953">
        <f t="shared" si="753"/>
        <v>0</v>
      </c>
      <c r="S1953">
        <f t="shared" si="754"/>
        <v>0</v>
      </c>
      <c r="T1953">
        <f t="shared" si="767"/>
        <v>0</v>
      </c>
      <c r="U1953">
        <f t="shared" si="755"/>
        <v>0</v>
      </c>
      <c r="V1953">
        <f t="shared" si="756"/>
        <v>0</v>
      </c>
      <c r="W1953">
        <f t="shared" si="768"/>
        <v>0</v>
      </c>
      <c r="X1953">
        <f>IF($B$15,_xlfn.IFNA(INDEX(תמותה!$A$1:$E$121,MATCH(U1953,תמותה!$A$1:A$121,0),IF($B$11="זכר",2,4)),1),0)</f>
        <v>0</v>
      </c>
      <c r="Y1953">
        <f>IF($B$15,_xlfn.IFNA(INDEX('שיפור תמותה'!$A$1:$E$8743,MATCH(U1953&amp;V1953,'שיפור תמותה'!$C$1:$C$8743,0),IF($B$11="זכר",4,5)),1),0)</f>
        <v>0</v>
      </c>
      <c r="Z1953">
        <f>IF($B$15,_xlfn.IFNA(INDEX('שיפור תמותה'!$A$1:$E$8743,MATCH(U1953&amp;V1953-1,'שיפור תמותה'!$C$1:$C$8743,0),IF($B$11="זכר",4,5)),1),0)</f>
        <v>0</v>
      </c>
      <c r="AA1953">
        <f t="shared" si="757"/>
        <v>0</v>
      </c>
      <c r="AB1953">
        <f t="shared" si="769"/>
        <v>0</v>
      </c>
      <c r="AC1953">
        <f>IF($B$15,_xlfn.IFNA(INDEX(תמותה!$A$1:$E$121,MATCH(U1953,תמותה!$A$1:A$121,0),IF($B$11="זכר",3,5)),1),0)</f>
        <v>0</v>
      </c>
      <c r="AD1953">
        <f t="shared" si="758"/>
        <v>0</v>
      </c>
      <c r="AE1953">
        <f t="shared" si="759"/>
        <v>0</v>
      </c>
      <c r="AF1953">
        <f t="shared" si="770"/>
        <v>0</v>
      </c>
      <c r="AG1953">
        <f t="shared" si="771"/>
        <v>0</v>
      </c>
      <c r="AH1953">
        <f t="shared" si="772"/>
        <v>0</v>
      </c>
      <c r="AI1953">
        <f t="shared" si="773"/>
        <v>0</v>
      </c>
      <c r="AJ1953">
        <f t="shared" si="774"/>
        <v>0</v>
      </c>
    </row>
    <row r="1954" spans="5:36" x14ac:dyDescent="0.2">
      <c r="E1954">
        <f t="shared" si="760"/>
        <v>0</v>
      </c>
      <c r="F1954">
        <f t="shared" si="750"/>
        <v>0</v>
      </c>
      <c r="G1954">
        <f t="shared" si="751"/>
        <v>0</v>
      </c>
      <c r="H1954">
        <f t="shared" si="752"/>
        <v>0</v>
      </c>
      <c r="I1954">
        <f t="shared" si="761"/>
        <v>0</v>
      </c>
      <c r="J1954">
        <f t="shared" si="762"/>
        <v>0</v>
      </c>
      <c r="K1954">
        <f t="shared" si="763"/>
        <v>0</v>
      </c>
      <c r="L1954">
        <f t="shared" si="764"/>
        <v>0</v>
      </c>
      <c r="M1954">
        <f t="shared" si="765"/>
        <v>0</v>
      </c>
      <c r="N1954">
        <f t="shared" si="766"/>
        <v>0</v>
      </c>
      <c r="O1954">
        <f>IF($B$14,_xlfn.IFNA(INDEX(תמותה!$A$1:$E$121,MATCH(F1954,תמותה!$A$1:A$121,0),IF($B$9="זכר",2,4)),1),0)</f>
        <v>0</v>
      </c>
      <c r="P1954">
        <f>IF($B$14,_xlfn.IFNA(INDEX('שיפור תמותה'!$A$1:$E$8743,MATCH(F1954&amp;G1954,'שיפור תמותה'!$C$1:$C$8743,0),IF($B$9="זכר",4,5)),1),0)</f>
        <v>0</v>
      </c>
      <c r="Q1954">
        <f>IF($B$14,_xlfn.IFNA(INDEX('שיפור תמותה'!$A$1:$E$8743,MATCH(F1954&amp;G1954-1,'שיפור תמותה'!$C$1:$C$8743,0),IF($B$9="זכר",4,5)),1),0)</f>
        <v>0</v>
      </c>
      <c r="R1954">
        <f t="shared" si="753"/>
        <v>0</v>
      </c>
      <c r="S1954">
        <f t="shared" si="754"/>
        <v>0</v>
      </c>
      <c r="T1954">
        <f t="shared" si="767"/>
        <v>0</v>
      </c>
      <c r="U1954">
        <f t="shared" si="755"/>
        <v>0</v>
      </c>
      <c r="V1954">
        <f t="shared" si="756"/>
        <v>0</v>
      </c>
      <c r="W1954">
        <f t="shared" si="768"/>
        <v>0</v>
      </c>
      <c r="X1954">
        <f>IF($B$15,_xlfn.IFNA(INDEX(תמותה!$A$1:$E$121,MATCH(U1954,תמותה!$A$1:A$121,0),IF($B$11="זכר",2,4)),1),0)</f>
        <v>0</v>
      </c>
      <c r="Y1954">
        <f>IF($B$15,_xlfn.IFNA(INDEX('שיפור תמותה'!$A$1:$E$8743,MATCH(U1954&amp;V1954,'שיפור תמותה'!$C$1:$C$8743,0),IF($B$11="זכר",4,5)),1),0)</f>
        <v>0</v>
      </c>
      <c r="Z1954">
        <f>IF($B$15,_xlfn.IFNA(INDEX('שיפור תמותה'!$A$1:$E$8743,MATCH(U1954&amp;V1954-1,'שיפור תמותה'!$C$1:$C$8743,0),IF($B$11="זכר",4,5)),1),0)</f>
        <v>0</v>
      </c>
      <c r="AA1954">
        <f t="shared" si="757"/>
        <v>0</v>
      </c>
      <c r="AB1954">
        <f t="shared" si="769"/>
        <v>0</v>
      </c>
      <c r="AC1954">
        <f>IF($B$15,_xlfn.IFNA(INDEX(תמותה!$A$1:$E$121,MATCH(U1954,תמותה!$A$1:A$121,0),IF($B$11="זכר",3,5)),1),0)</f>
        <v>0</v>
      </c>
      <c r="AD1954">
        <f t="shared" si="758"/>
        <v>0</v>
      </c>
      <c r="AE1954">
        <f t="shared" si="759"/>
        <v>0</v>
      </c>
      <c r="AF1954">
        <f t="shared" si="770"/>
        <v>0</v>
      </c>
      <c r="AG1954">
        <f t="shared" si="771"/>
        <v>0</v>
      </c>
      <c r="AH1954">
        <f t="shared" si="772"/>
        <v>0</v>
      </c>
      <c r="AI1954">
        <f t="shared" si="773"/>
        <v>0</v>
      </c>
      <c r="AJ1954">
        <f t="shared" si="774"/>
        <v>0</v>
      </c>
    </row>
    <row r="1955" spans="5:36" x14ac:dyDescent="0.2">
      <c r="E1955">
        <f t="shared" si="760"/>
        <v>0</v>
      </c>
      <c r="F1955">
        <f t="shared" si="750"/>
        <v>0</v>
      </c>
      <c r="G1955">
        <f t="shared" si="751"/>
        <v>0</v>
      </c>
      <c r="H1955">
        <f t="shared" si="752"/>
        <v>0</v>
      </c>
      <c r="I1955">
        <f t="shared" si="761"/>
        <v>0</v>
      </c>
      <c r="J1955">
        <f t="shared" si="762"/>
        <v>0</v>
      </c>
      <c r="K1955">
        <f t="shared" si="763"/>
        <v>0</v>
      </c>
      <c r="L1955">
        <f t="shared" si="764"/>
        <v>0</v>
      </c>
      <c r="M1955">
        <f t="shared" si="765"/>
        <v>0</v>
      </c>
      <c r="N1955">
        <f t="shared" si="766"/>
        <v>0</v>
      </c>
      <c r="O1955">
        <f>IF($B$14,_xlfn.IFNA(INDEX(תמותה!$A$1:$E$121,MATCH(F1955,תמותה!$A$1:A$121,0),IF($B$9="זכר",2,4)),1),0)</f>
        <v>0</v>
      </c>
      <c r="P1955">
        <f>IF($B$14,_xlfn.IFNA(INDEX('שיפור תמותה'!$A$1:$E$8743,MATCH(F1955&amp;G1955,'שיפור תמותה'!$C$1:$C$8743,0),IF($B$9="זכר",4,5)),1),0)</f>
        <v>0</v>
      </c>
      <c r="Q1955">
        <f>IF($B$14,_xlfn.IFNA(INDEX('שיפור תמותה'!$A$1:$E$8743,MATCH(F1955&amp;G1955-1,'שיפור תמותה'!$C$1:$C$8743,0),IF($B$9="זכר",4,5)),1),0)</f>
        <v>0</v>
      </c>
      <c r="R1955">
        <f t="shared" si="753"/>
        <v>0</v>
      </c>
      <c r="S1955">
        <f t="shared" si="754"/>
        <v>0</v>
      </c>
      <c r="T1955">
        <f t="shared" si="767"/>
        <v>0</v>
      </c>
      <c r="U1955">
        <f t="shared" si="755"/>
        <v>0</v>
      </c>
      <c r="V1955">
        <f t="shared" si="756"/>
        <v>0</v>
      </c>
      <c r="W1955">
        <f t="shared" si="768"/>
        <v>0</v>
      </c>
      <c r="X1955">
        <f>IF($B$15,_xlfn.IFNA(INDEX(תמותה!$A$1:$E$121,MATCH(U1955,תמותה!$A$1:A$121,0),IF($B$11="זכר",2,4)),1),0)</f>
        <v>0</v>
      </c>
      <c r="Y1955">
        <f>IF($B$15,_xlfn.IFNA(INDEX('שיפור תמותה'!$A$1:$E$8743,MATCH(U1955&amp;V1955,'שיפור תמותה'!$C$1:$C$8743,0),IF($B$11="זכר",4,5)),1),0)</f>
        <v>0</v>
      </c>
      <c r="Z1955">
        <f>IF($B$15,_xlfn.IFNA(INDEX('שיפור תמותה'!$A$1:$E$8743,MATCH(U1955&amp;V1955-1,'שיפור תמותה'!$C$1:$C$8743,0),IF($B$11="זכר",4,5)),1),0)</f>
        <v>0</v>
      </c>
      <c r="AA1955">
        <f t="shared" si="757"/>
        <v>0</v>
      </c>
      <c r="AB1955">
        <f t="shared" si="769"/>
        <v>0</v>
      </c>
      <c r="AC1955">
        <f>IF($B$15,_xlfn.IFNA(INDEX(תמותה!$A$1:$E$121,MATCH(U1955,תמותה!$A$1:A$121,0),IF($B$11="זכר",3,5)),1),0)</f>
        <v>0</v>
      </c>
      <c r="AD1955">
        <f t="shared" si="758"/>
        <v>0</v>
      </c>
      <c r="AE1955">
        <f t="shared" si="759"/>
        <v>0</v>
      </c>
      <c r="AF1955">
        <f t="shared" si="770"/>
        <v>0</v>
      </c>
      <c r="AG1955">
        <f t="shared" si="771"/>
        <v>0</v>
      </c>
      <c r="AH1955">
        <f t="shared" si="772"/>
        <v>0</v>
      </c>
      <c r="AI1955">
        <f t="shared" si="773"/>
        <v>0</v>
      </c>
      <c r="AJ1955">
        <f t="shared" si="774"/>
        <v>0</v>
      </c>
    </row>
    <row r="1956" spans="5:36" x14ac:dyDescent="0.2">
      <c r="E1956">
        <f t="shared" si="760"/>
        <v>0</v>
      </c>
      <c r="F1956">
        <f t="shared" si="750"/>
        <v>0</v>
      </c>
      <c r="G1956">
        <f t="shared" si="751"/>
        <v>0</v>
      </c>
      <c r="H1956">
        <f t="shared" si="752"/>
        <v>0</v>
      </c>
      <c r="I1956">
        <f t="shared" si="761"/>
        <v>0</v>
      </c>
      <c r="J1956">
        <f t="shared" si="762"/>
        <v>0</v>
      </c>
      <c r="K1956">
        <f t="shared" si="763"/>
        <v>0</v>
      </c>
      <c r="L1956">
        <f t="shared" si="764"/>
        <v>0</v>
      </c>
      <c r="M1956">
        <f t="shared" si="765"/>
        <v>0</v>
      </c>
      <c r="N1956">
        <f t="shared" si="766"/>
        <v>0</v>
      </c>
      <c r="O1956">
        <f>IF($B$14,_xlfn.IFNA(INDEX(תמותה!$A$1:$E$121,MATCH(F1956,תמותה!$A$1:A$121,0),IF($B$9="זכר",2,4)),1),0)</f>
        <v>0</v>
      </c>
      <c r="P1956">
        <f>IF($B$14,_xlfn.IFNA(INDEX('שיפור תמותה'!$A$1:$E$8743,MATCH(F1956&amp;G1956,'שיפור תמותה'!$C$1:$C$8743,0),IF($B$9="זכר",4,5)),1),0)</f>
        <v>0</v>
      </c>
      <c r="Q1956">
        <f>IF($B$14,_xlfn.IFNA(INDEX('שיפור תמותה'!$A$1:$E$8743,MATCH(F1956&amp;G1956-1,'שיפור תמותה'!$C$1:$C$8743,0),IF($B$9="זכר",4,5)),1),0)</f>
        <v>0</v>
      </c>
      <c r="R1956">
        <f t="shared" si="753"/>
        <v>0</v>
      </c>
      <c r="S1956">
        <f t="shared" si="754"/>
        <v>0</v>
      </c>
      <c r="T1956">
        <f t="shared" si="767"/>
        <v>0</v>
      </c>
      <c r="U1956">
        <f t="shared" si="755"/>
        <v>0</v>
      </c>
      <c r="V1956">
        <f t="shared" si="756"/>
        <v>0</v>
      </c>
      <c r="W1956">
        <f t="shared" si="768"/>
        <v>0</v>
      </c>
      <c r="X1956">
        <f>IF($B$15,_xlfn.IFNA(INDEX(תמותה!$A$1:$E$121,MATCH(U1956,תמותה!$A$1:A$121,0),IF($B$11="זכר",2,4)),1),0)</f>
        <v>0</v>
      </c>
      <c r="Y1956">
        <f>IF($B$15,_xlfn.IFNA(INDEX('שיפור תמותה'!$A$1:$E$8743,MATCH(U1956&amp;V1956,'שיפור תמותה'!$C$1:$C$8743,0),IF($B$11="זכר",4,5)),1),0)</f>
        <v>0</v>
      </c>
      <c r="Z1956">
        <f>IF($B$15,_xlfn.IFNA(INDEX('שיפור תמותה'!$A$1:$E$8743,MATCH(U1956&amp;V1956-1,'שיפור תמותה'!$C$1:$C$8743,0),IF($B$11="זכר",4,5)),1),0)</f>
        <v>0</v>
      </c>
      <c r="AA1956">
        <f t="shared" si="757"/>
        <v>0</v>
      </c>
      <c r="AB1956">
        <f t="shared" si="769"/>
        <v>0</v>
      </c>
      <c r="AC1956">
        <f>IF($B$15,_xlfn.IFNA(INDEX(תמותה!$A$1:$E$121,MATCH(U1956,תמותה!$A$1:A$121,0),IF($B$11="זכר",3,5)),1),0)</f>
        <v>0</v>
      </c>
      <c r="AD1956">
        <f t="shared" si="758"/>
        <v>0</v>
      </c>
      <c r="AE1956">
        <f t="shared" si="759"/>
        <v>0</v>
      </c>
      <c r="AF1956">
        <f t="shared" si="770"/>
        <v>0</v>
      </c>
      <c r="AG1956">
        <f t="shared" si="771"/>
        <v>0</v>
      </c>
      <c r="AH1956">
        <f t="shared" si="772"/>
        <v>0</v>
      </c>
      <c r="AI1956">
        <f t="shared" si="773"/>
        <v>0</v>
      </c>
      <c r="AJ1956">
        <f t="shared" si="774"/>
        <v>0</v>
      </c>
    </row>
    <row r="1957" spans="5:36" x14ac:dyDescent="0.2">
      <c r="E1957">
        <f t="shared" si="760"/>
        <v>0</v>
      </c>
      <c r="F1957">
        <f t="shared" si="750"/>
        <v>0</v>
      </c>
      <c r="G1957">
        <f t="shared" si="751"/>
        <v>0</v>
      </c>
      <c r="H1957">
        <f t="shared" si="752"/>
        <v>0</v>
      </c>
      <c r="I1957">
        <f t="shared" si="761"/>
        <v>0</v>
      </c>
      <c r="J1957">
        <f t="shared" si="762"/>
        <v>0</v>
      </c>
      <c r="K1957">
        <f t="shared" si="763"/>
        <v>0</v>
      </c>
      <c r="L1957">
        <f t="shared" si="764"/>
        <v>0</v>
      </c>
      <c r="M1957">
        <f t="shared" si="765"/>
        <v>0</v>
      </c>
      <c r="N1957">
        <f t="shared" si="766"/>
        <v>0</v>
      </c>
      <c r="O1957">
        <f>IF($B$14,_xlfn.IFNA(INDEX(תמותה!$A$1:$E$121,MATCH(F1957,תמותה!$A$1:A$121,0),IF($B$9="זכר",2,4)),1),0)</f>
        <v>0</v>
      </c>
      <c r="P1957">
        <f>IF($B$14,_xlfn.IFNA(INDEX('שיפור תמותה'!$A$1:$E$8743,MATCH(F1957&amp;G1957,'שיפור תמותה'!$C$1:$C$8743,0),IF($B$9="זכר",4,5)),1),0)</f>
        <v>0</v>
      </c>
      <c r="Q1957">
        <f>IF($B$14,_xlfn.IFNA(INDEX('שיפור תמותה'!$A$1:$E$8743,MATCH(F1957&amp;G1957-1,'שיפור תמותה'!$C$1:$C$8743,0),IF($B$9="זכר",4,5)),1),0)</f>
        <v>0</v>
      </c>
      <c r="R1957">
        <f t="shared" si="753"/>
        <v>0</v>
      </c>
      <c r="S1957">
        <f t="shared" si="754"/>
        <v>0</v>
      </c>
      <c r="T1957">
        <f t="shared" si="767"/>
        <v>0</v>
      </c>
      <c r="U1957">
        <f t="shared" si="755"/>
        <v>0</v>
      </c>
      <c r="V1957">
        <f t="shared" si="756"/>
        <v>0</v>
      </c>
      <c r="W1957">
        <f t="shared" si="768"/>
        <v>0</v>
      </c>
      <c r="X1957">
        <f>IF($B$15,_xlfn.IFNA(INDEX(תמותה!$A$1:$E$121,MATCH(U1957,תמותה!$A$1:A$121,0),IF($B$11="זכר",2,4)),1),0)</f>
        <v>0</v>
      </c>
      <c r="Y1957">
        <f>IF($B$15,_xlfn.IFNA(INDEX('שיפור תמותה'!$A$1:$E$8743,MATCH(U1957&amp;V1957,'שיפור תמותה'!$C$1:$C$8743,0),IF($B$11="זכר",4,5)),1),0)</f>
        <v>0</v>
      </c>
      <c r="Z1957">
        <f>IF($B$15,_xlfn.IFNA(INDEX('שיפור תמותה'!$A$1:$E$8743,MATCH(U1957&amp;V1957-1,'שיפור תמותה'!$C$1:$C$8743,0),IF($B$11="זכר",4,5)),1),0)</f>
        <v>0</v>
      </c>
      <c r="AA1957">
        <f t="shared" si="757"/>
        <v>0</v>
      </c>
      <c r="AB1957">
        <f t="shared" si="769"/>
        <v>0</v>
      </c>
      <c r="AC1957">
        <f>IF($B$15,_xlfn.IFNA(INDEX(תמותה!$A$1:$E$121,MATCH(U1957,תמותה!$A$1:A$121,0),IF($B$11="זכר",3,5)),1),0)</f>
        <v>0</v>
      </c>
      <c r="AD1957">
        <f t="shared" si="758"/>
        <v>0</v>
      </c>
      <c r="AE1957">
        <f t="shared" si="759"/>
        <v>0</v>
      </c>
      <c r="AF1957">
        <f t="shared" si="770"/>
        <v>0</v>
      </c>
      <c r="AG1957">
        <f t="shared" si="771"/>
        <v>0</v>
      </c>
      <c r="AH1957">
        <f t="shared" si="772"/>
        <v>0</v>
      </c>
      <c r="AI1957">
        <f t="shared" si="773"/>
        <v>0</v>
      </c>
      <c r="AJ1957">
        <f t="shared" si="774"/>
        <v>0</v>
      </c>
    </row>
    <row r="1958" spans="5:36" x14ac:dyDescent="0.2">
      <c r="E1958">
        <f t="shared" si="760"/>
        <v>0</v>
      </c>
      <c r="F1958">
        <f t="shared" si="750"/>
        <v>0</v>
      </c>
      <c r="G1958">
        <f t="shared" si="751"/>
        <v>0</v>
      </c>
      <c r="H1958">
        <f t="shared" si="752"/>
        <v>0</v>
      </c>
      <c r="I1958">
        <f t="shared" si="761"/>
        <v>0</v>
      </c>
      <c r="J1958">
        <f t="shared" si="762"/>
        <v>0</v>
      </c>
      <c r="K1958">
        <f t="shared" si="763"/>
        <v>0</v>
      </c>
      <c r="L1958">
        <f t="shared" si="764"/>
        <v>0</v>
      </c>
      <c r="M1958">
        <f t="shared" si="765"/>
        <v>0</v>
      </c>
      <c r="N1958">
        <f t="shared" si="766"/>
        <v>0</v>
      </c>
      <c r="O1958">
        <f>IF($B$14,_xlfn.IFNA(INDEX(תמותה!$A$1:$E$121,MATCH(F1958,תמותה!$A$1:A$121,0),IF($B$9="זכר",2,4)),1),0)</f>
        <v>0</v>
      </c>
      <c r="P1958">
        <f>IF($B$14,_xlfn.IFNA(INDEX('שיפור תמותה'!$A$1:$E$8743,MATCH(F1958&amp;G1958,'שיפור תמותה'!$C$1:$C$8743,0),IF($B$9="זכר",4,5)),1),0)</f>
        <v>0</v>
      </c>
      <c r="Q1958">
        <f>IF($B$14,_xlfn.IFNA(INDEX('שיפור תמותה'!$A$1:$E$8743,MATCH(F1958&amp;G1958-1,'שיפור תמותה'!$C$1:$C$8743,0),IF($B$9="זכר",4,5)),1),0)</f>
        <v>0</v>
      </c>
      <c r="R1958">
        <f t="shared" si="753"/>
        <v>0</v>
      </c>
      <c r="S1958">
        <f t="shared" si="754"/>
        <v>0</v>
      </c>
      <c r="T1958">
        <f t="shared" si="767"/>
        <v>0</v>
      </c>
      <c r="U1958">
        <f t="shared" si="755"/>
        <v>0</v>
      </c>
      <c r="V1958">
        <f t="shared" si="756"/>
        <v>0</v>
      </c>
      <c r="W1958">
        <f t="shared" si="768"/>
        <v>0</v>
      </c>
      <c r="X1958">
        <f>IF($B$15,_xlfn.IFNA(INDEX(תמותה!$A$1:$E$121,MATCH(U1958,תמותה!$A$1:A$121,0),IF($B$11="זכר",2,4)),1),0)</f>
        <v>0</v>
      </c>
      <c r="Y1958">
        <f>IF($B$15,_xlfn.IFNA(INDEX('שיפור תמותה'!$A$1:$E$8743,MATCH(U1958&amp;V1958,'שיפור תמותה'!$C$1:$C$8743,0),IF($B$11="זכר",4,5)),1),0)</f>
        <v>0</v>
      </c>
      <c r="Z1958">
        <f>IF($B$15,_xlfn.IFNA(INDEX('שיפור תמותה'!$A$1:$E$8743,MATCH(U1958&amp;V1958-1,'שיפור תמותה'!$C$1:$C$8743,0),IF($B$11="זכר",4,5)),1),0)</f>
        <v>0</v>
      </c>
      <c r="AA1958">
        <f t="shared" si="757"/>
        <v>0</v>
      </c>
      <c r="AB1958">
        <f t="shared" si="769"/>
        <v>0</v>
      </c>
      <c r="AC1958">
        <f>IF($B$15,_xlfn.IFNA(INDEX(תמותה!$A$1:$E$121,MATCH(U1958,תמותה!$A$1:A$121,0),IF($B$11="זכר",3,5)),1),0)</f>
        <v>0</v>
      </c>
      <c r="AD1958">
        <f t="shared" si="758"/>
        <v>0</v>
      </c>
      <c r="AE1958">
        <f t="shared" si="759"/>
        <v>0</v>
      </c>
      <c r="AF1958">
        <f t="shared" si="770"/>
        <v>0</v>
      </c>
      <c r="AG1958">
        <f t="shared" si="771"/>
        <v>0</v>
      </c>
      <c r="AH1958">
        <f t="shared" si="772"/>
        <v>0</v>
      </c>
      <c r="AI1958">
        <f t="shared" si="773"/>
        <v>0</v>
      </c>
      <c r="AJ1958">
        <f t="shared" si="774"/>
        <v>0</v>
      </c>
    </row>
    <row r="1959" spans="5:36" x14ac:dyDescent="0.2">
      <c r="E1959">
        <f t="shared" si="760"/>
        <v>0</v>
      </c>
      <c r="F1959">
        <f t="shared" si="750"/>
        <v>0</v>
      </c>
      <c r="G1959">
        <f t="shared" si="751"/>
        <v>0</v>
      </c>
      <c r="H1959">
        <f t="shared" si="752"/>
        <v>0</v>
      </c>
      <c r="I1959">
        <f t="shared" si="761"/>
        <v>0</v>
      </c>
      <c r="J1959">
        <f t="shared" si="762"/>
        <v>0</v>
      </c>
      <c r="K1959">
        <f t="shared" si="763"/>
        <v>0</v>
      </c>
      <c r="L1959">
        <f t="shared" si="764"/>
        <v>0</v>
      </c>
      <c r="M1959">
        <f t="shared" si="765"/>
        <v>0</v>
      </c>
      <c r="N1959">
        <f t="shared" si="766"/>
        <v>0</v>
      </c>
      <c r="O1959">
        <f>IF($B$14,_xlfn.IFNA(INDEX(תמותה!$A$1:$E$121,MATCH(F1959,תמותה!$A$1:A$121,0),IF($B$9="זכר",2,4)),1),0)</f>
        <v>0</v>
      </c>
      <c r="P1959">
        <f>IF($B$14,_xlfn.IFNA(INDEX('שיפור תמותה'!$A$1:$E$8743,MATCH(F1959&amp;G1959,'שיפור תמותה'!$C$1:$C$8743,0),IF($B$9="זכר",4,5)),1),0)</f>
        <v>0</v>
      </c>
      <c r="Q1959">
        <f>IF($B$14,_xlfn.IFNA(INDEX('שיפור תמותה'!$A$1:$E$8743,MATCH(F1959&amp;G1959-1,'שיפור תמותה'!$C$1:$C$8743,0),IF($B$9="זכר",4,5)),1),0)</f>
        <v>0</v>
      </c>
      <c r="R1959">
        <f t="shared" si="753"/>
        <v>0</v>
      </c>
      <c r="S1959">
        <f t="shared" si="754"/>
        <v>0</v>
      </c>
      <c r="T1959">
        <f t="shared" si="767"/>
        <v>0</v>
      </c>
      <c r="U1959">
        <f t="shared" si="755"/>
        <v>0</v>
      </c>
      <c r="V1959">
        <f t="shared" si="756"/>
        <v>0</v>
      </c>
      <c r="W1959">
        <f t="shared" si="768"/>
        <v>0</v>
      </c>
      <c r="X1959">
        <f>IF($B$15,_xlfn.IFNA(INDEX(תמותה!$A$1:$E$121,MATCH(U1959,תמותה!$A$1:A$121,0),IF($B$11="זכר",2,4)),1),0)</f>
        <v>0</v>
      </c>
      <c r="Y1959">
        <f>IF($B$15,_xlfn.IFNA(INDEX('שיפור תמותה'!$A$1:$E$8743,MATCH(U1959&amp;V1959,'שיפור תמותה'!$C$1:$C$8743,0),IF($B$11="זכר",4,5)),1),0)</f>
        <v>0</v>
      </c>
      <c r="Z1959">
        <f>IF($B$15,_xlfn.IFNA(INDEX('שיפור תמותה'!$A$1:$E$8743,MATCH(U1959&amp;V1959-1,'שיפור תמותה'!$C$1:$C$8743,0),IF($B$11="זכר",4,5)),1),0)</f>
        <v>0</v>
      </c>
      <c r="AA1959">
        <f t="shared" si="757"/>
        <v>0</v>
      </c>
      <c r="AB1959">
        <f t="shared" si="769"/>
        <v>0</v>
      </c>
      <c r="AC1959">
        <f>IF($B$15,_xlfn.IFNA(INDEX(תמותה!$A$1:$E$121,MATCH(U1959,תמותה!$A$1:A$121,0),IF($B$11="זכר",3,5)),1),0)</f>
        <v>0</v>
      </c>
      <c r="AD1959">
        <f t="shared" si="758"/>
        <v>0</v>
      </c>
      <c r="AE1959">
        <f t="shared" si="759"/>
        <v>0</v>
      </c>
      <c r="AF1959">
        <f t="shared" si="770"/>
        <v>0</v>
      </c>
      <c r="AG1959">
        <f t="shared" si="771"/>
        <v>0</v>
      </c>
      <c r="AH1959">
        <f t="shared" si="772"/>
        <v>0</v>
      </c>
      <c r="AI1959">
        <f t="shared" si="773"/>
        <v>0</v>
      </c>
      <c r="AJ1959">
        <f t="shared" si="774"/>
        <v>0</v>
      </c>
    </row>
    <row r="1960" spans="5:36" x14ac:dyDescent="0.2">
      <c r="E1960">
        <f t="shared" si="760"/>
        <v>0</v>
      </c>
      <c r="F1960">
        <f t="shared" si="750"/>
        <v>0</v>
      </c>
      <c r="G1960">
        <f t="shared" si="751"/>
        <v>0</v>
      </c>
      <c r="H1960">
        <f t="shared" si="752"/>
        <v>0</v>
      </c>
      <c r="I1960">
        <f t="shared" si="761"/>
        <v>0</v>
      </c>
      <c r="J1960">
        <f t="shared" si="762"/>
        <v>0</v>
      </c>
      <c r="K1960">
        <f t="shared" si="763"/>
        <v>0</v>
      </c>
      <c r="L1960">
        <f t="shared" si="764"/>
        <v>0</v>
      </c>
      <c r="M1960">
        <f t="shared" si="765"/>
        <v>0</v>
      </c>
      <c r="N1960">
        <f t="shared" si="766"/>
        <v>0</v>
      </c>
      <c r="O1960">
        <f>IF($B$14,_xlfn.IFNA(INDEX(תמותה!$A$1:$E$121,MATCH(F1960,תמותה!$A$1:A$121,0),IF($B$9="זכר",2,4)),1),0)</f>
        <v>0</v>
      </c>
      <c r="P1960">
        <f>IF($B$14,_xlfn.IFNA(INDEX('שיפור תמותה'!$A$1:$E$8743,MATCH(F1960&amp;G1960,'שיפור תמותה'!$C$1:$C$8743,0),IF($B$9="זכר",4,5)),1),0)</f>
        <v>0</v>
      </c>
      <c r="Q1960">
        <f>IF($B$14,_xlfn.IFNA(INDEX('שיפור תמותה'!$A$1:$E$8743,MATCH(F1960&amp;G1960-1,'שיפור תמותה'!$C$1:$C$8743,0),IF($B$9="זכר",4,5)),1),0)</f>
        <v>0</v>
      </c>
      <c r="R1960">
        <f t="shared" si="753"/>
        <v>0</v>
      </c>
      <c r="S1960">
        <f t="shared" si="754"/>
        <v>0</v>
      </c>
      <c r="T1960">
        <f t="shared" si="767"/>
        <v>0</v>
      </c>
      <c r="U1960">
        <f t="shared" si="755"/>
        <v>0</v>
      </c>
      <c r="V1960">
        <f t="shared" si="756"/>
        <v>0</v>
      </c>
      <c r="W1960">
        <f t="shared" si="768"/>
        <v>0</v>
      </c>
      <c r="X1960">
        <f>IF($B$15,_xlfn.IFNA(INDEX(תמותה!$A$1:$E$121,MATCH(U1960,תמותה!$A$1:A$121,0),IF($B$11="זכר",2,4)),1),0)</f>
        <v>0</v>
      </c>
      <c r="Y1960">
        <f>IF($B$15,_xlfn.IFNA(INDEX('שיפור תמותה'!$A$1:$E$8743,MATCH(U1960&amp;V1960,'שיפור תמותה'!$C$1:$C$8743,0),IF($B$11="זכר",4,5)),1),0)</f>
        <v>0</v>
      </c>
      <c r="Z1960">
        <f>IF($B$15,_xlfn.IFNA(INDEX('שיפור תמותה'!$A$1:$E$8743,MATCH(U1960&amp;V1960-1,'שיפור תמותה'!$C$1:$C$8743,0),IF($B$11="זכר",4,5)),1),0)</f>
        <v>0</v>
      </c>
      <c r="AA1960">
        <f t="shared" si="757"/>
        <v>0</v>
      </c>
      <c r="AB1960">
        <f t="shared" si="769"/>
        <v>0</v>
      </c>
      <c r="AC1960">
        <f>IF($B$15,_xlfn.IFNA(INDEX(תמותה!$A$1:$E$121,MATCH(U1960,תמותה!$A$1:A$121,0),IF($B$11="זכר",3,5)),1),0)</f>
        <v>0</v>
      </c>
      <c r="AD1960">
        <f t="shared" si="758"/>
        <v>0</v>
      </c>
      <c r="AE1960">
        <f t="shared" si="759"/>
        <v>0</v>
      </c>
      <c r="AF1960">
        <f t="shared" si="770"/>
        <v>0</v>
      </c>
      <c r="AG1960">
        <f t="shared" si="771"/>
        <v>0</v>
      </c>
      <c r="AH1960">
        <f t="shared" si="772"/>
        <v>0</v>
      </c>
      <c r="AI1960">
        <f t="shared" si="773"/>
        <v>0</v>
      </c>
      <c r="AJ1960">
        <f t="shared" si="774"/>
        <v>0</v>
      </c>
    </row>
    <row r="1961" spans="5:36" x14ac:dyDescent="0.2">
      <c r="E1961">
        <f t="shared" si="760"/>
        <v>0</v>
      </c>
      <c r="F1961">
        <f t="shared" si="750"/>
        <v>0</v>
      </c>
      <c r="G1961">
        <f t="shared" si="751"/>
        <v>0</v>
      </c>
      <c r="H1961">
        <f t="shared" si="752"/>
        <v>0</v>
      </c>
      <c r="I1961">
        <f t="shared" si="761"/>
        <v>0</v>
      </c>
      <c r="J1961">
        <f t="shared" si="762"/>
        <v>0</v>
      </c>
      <c r="K1961">
        <f t="shared" si="763"/>
        <v>0</v>
      </c>
      <c r="L1961">
        <f t="shared" si="764"/>
        <v>0</v>
      </c>
      <c r="M1961">
        <f t="shared" si="765"/>
        <v>0</v>
      </c>
      <c r="N1961">
        <f t="shared" si="766"/>
        <v>0</v>
      </c>
      <c r="O1961">
        <f>IF($B$14,_xlfn.IFNA(INDEX(תמותה!$A$1:$E$121,MATCH(F1961,תמותה!$A$1:A$121,0),IF($B$9="זכר",2,4)),1),0)</f>
        <v>0</v>
      </c>
      <c r="P1961">
        <f>IF($B$14,_xlfn.IFNA(INDEX('שיפור תמותה'!$A$1:$E$8743,MATCH(F1961&amp;G1961,'שיפור תמותה'!$C$1:$C$8743,0),IF($B$9="זכר",4,5)),1),0)</f>
        <v>0</v>
      </c>
      <c r="Q1961">
        <f>IF($B$14,_xlfn.IFNA(INDEX('שיפור תמותה'!$A$1:$E$8743,MATCH(F1961&amp;G1961-1,'שיפור תמותה'!$C$1:$C$8743,0),IF($B$9="זכר",4,5)),1),0)</f>
        <v>0</v>
      </c>
      <c r="R1961">
        <f t="shared" si="753"/>
        <v>0</v>
      </c>
      <c r="S1961">
        <f t="shared" si="754"/>
        <v>0</v>
      </c>
      <c r="T1961">
        <f t="shared" si="767"/>
        <v>0</v>
      </c>
      <c r="U1961">
        <f t="shared" si="755"/>
        <v>0</v>
      </c>
      <c r="V1961">
        <f t="shared" si="756"/>
        <v>0</v>
      </c>
      <c r="W1961">
        <f t="shared" si="768"/>
        <v>0</v>
      </c>
      <c r="X1961">
        <f>IF($B$15,_xlfn.IFNA(INDEX(תמותה!$A$1:$E$121,MATCH(U1961,תמותה!$A$1:A$121,0),IF($B$11="זכר",2,4)),1),0)</f>
        <v>0</v>
      </c>
      <c r="Y1961">
        <f>IF($B$15,_xlfn.IFNA(INDEX('שיפור תמותה'!$A$1:$E$8743,MATCH(U1961&amp;V1961,'שיפור תמותה'!$C$1:$C$8743,0),IF($B$11="זכר",4,5)),1),0)</f>
        <v>0</v>
      </c>
      <c r="Z1961">
        <f>IF($B$15,_xlfn.IFNA(INDEX('שיפור תמותה'!$A$1:$E$8743,MATCH(U1961&amp;V1961-1,'שיפור תמותה'!$C$1:$C$8743,0),IF($B$11="זכר",4,5)),1),0)</f>
        <v>0</v>
      </c>
      <c r="AA1961">
        <f t="shared" si="757"/>
        <v>0</v>
      </c>
      <c r="AB1961">
        <f t="shared" si="769"/>
        <v>0</v>
      </c>
      <c r="AC1961">
        <f>IF($B$15,_xlfn.IFNA(INDEX(תמותה!$A$1:$E$121,MATCH(U1961,תמותה!$A$1:A$121,0),IF($B$11="זכר",3,5)),1),0)</f>
        <v>0</v>
      </c>
      <c r="AD1961">
        <f t="shared" si="758"/>
        <v>0</v>
      </c>
      <c r="AE1961">
        <f t="shared" si="759"/>
        <v>0</v>
      </c>
      <c r="AF1961">
        <f t="shared" si="770"/>
        <v>0</v>
      </c>
      <c r="AG1961">
        <f t="shared" si="771"/>
        <v>0</v>
      </c>
      <c r="AH1961">
        <f t="shared" si="772"/>
        <v>0</v>
      </c>
      <c r="AI1961">
        <f t="shared" si="773"/>
        <v>0</v>
      </c>
      <c r="AJ1961">
        <f t="shared" si="774"/>
        <v>0</v>
      </c>
    </row>
    <row r="1962" spans="5:36" x14ac:dyDescent="0.2">
      <c r="E1962">
        <f t="shared" si="760"/>
        <v>0</v>
      </c>
      <c r="F1962">
        <f t="shared" si="750"/>
        <v>0</v>
      </c>
      <c r="G1962">
        <f t="shared" si="751"/>
        <v>0</v>
      </c>
      <c r="H1962">
        <f t="shared" si="752"/>
        <v>0</v>
      </c>
      <c r="I1962">
        <f t="shared" si="761"/>
        <v>0</v>
      </c>
      <c r="J1962">
        <f t="shared" si="762"/>
        <v>0</v>
      </c>
      <c r="K1962">
        <f t="shared" si="763"/>
        <v>0</v>
      </c>
      <c r="L1962">
        <f t="shared" si="764"/>
        <v>0</v>
      </c>
      <c r="M1962">
        <f t="shared" si="765"/>
        <v>0</v>
      </c>
      <c r="N1962">
        <f t="shared" si="766"/>
        <v>0</v>
      </c>
      <c r="O1962">
        <f>IF($B$14,_xlfn.IFNA(INDEX(תמותה!$A$1:$E$121,MATCH(F1962,תמותה!$A$1:A$121,0),IF($B$9="זכר",2,4)),1),0)</f>
        <v>0</v>
      </c>
      <c r="P1962">
        <f>IF($B$14,_xlfn.IFNA(INDEX('שיפור תמותה'!$A$1:$E$8743,MATCH(F1962&amp;G1962,'שיפור תמותה'!$C$1:$C$8743,0),IF($B$9="זכר",4,5)),1),0)</f>
        <v>0</v>
      </c>
      <c r="Q1962">
        <f>IF($B$14,_xlfn.IFNA(INDEX('שיפור תמותה'!$A$1:$E$8743,MATCH(F1962&amp;G1962-1,'שיפור תמותה'!$C$1:$C$8743,0),IF($B$9="זכר",4,5)),1),0)</f>
        <v>0</v>
      </c>
      <c r="R1962">
        <f t="shared" si="753"/>
        <v>0</v>
      </c>
      <c r="S1962">
        <f t="shared" si="754"/>
        <v>0</v>
      </c>
      <c r="T1962">
        <f t="shared" si="767"/>
        <v>0</v>
      </c>
      <c r="U1962">
        <f t="shared" si="755"/>
        <v>0</v>
      </c>
      <c r="V1962">
        <f t="shared" si="756"/>
        <v>0</v>
      </c>
      <c r="W1962">
        <f t="shared" si="768"/>
        <v>0</v>
      </c>
      <c r="X1962">
        <f>IF($B$15,_xlfn.IFNA(INDEX(תמותה!$A$1:$E$121,MATCH(U1962,תמותה!$A$1:A$121,0),IF($B$11="זכר",2,4)),1),0)</f>
        <v>0</v>
      </c>
      <c r="Y1962">
        <f>IF($B$15,_xlfn.IFNA(INDEX('שיפור תמותה'!$A$1:$E$8743,MATCH(U1962&amp;V1962,'שיפור תמותה'!$C$1:$C$8743,0),IF($B$11="זכר",4,5)),1),0)</f>
        <v>0</v>
      </c>
      <c r="Z1962">
        <f>IF($B$15,_xlfn.IFNA(INDEX('שיפור תמותה'!$A$1:$E$8743,MATCH(U1962&amp;V1962-1,'שיפור תמותה'!$C$1:$C$8743,0),IF($B$11="זכר",4,5)),1),0)</f>
        <v>0</v>
      </c>
      <c r="AA1962">
        <f t="shared" si="757"/>
        <v>0</v>
      </c>
      <c r="AB1962">
        <f t="shared" si="769"/>
        <v>0</v>
      </c>
      <c r="AC1962">
        <f>IF($B$15,_xlfn.IFNA(INDEX(תמותה!$A$1:$E$121,MATCH(U1962,תמותה!$A$1:A$121,0),IF($B$11="זכר",3,5)),1),0)</f>
        <v>0</v>
      </c>
      <c r="AD1962">
        <f t="shared" si="758"/>
        <v>0</v>
      </c>
      <c r="AE1962">
        <f t="shared" si="759"/>
        <v>0</v>
      </c>
      <c r="AF1962">
        <f t="shared" si="770"/>
        <v>0</v>
      </c>
      <c r="AG1962">
        <f t="shared" si="771"/>
        <v>0</v>
      </c>
      <c r="AH1962">
        <f t="shared" si="772"/>
        <v>0</v>
      </c>
      <c r="AI1962">
        <f t="shared" si="773"/>
        <v>0</v>
      </c>
      <c r="AJ1962">
        <f t="shared" si="774"/>
        <v>0</v>
      </c>
    </row>
    <row r="1963" spans="5:36" x14ac:dyDescent="0.2">
      <c r="E1963">
        <f t="shared" si="760"/>
        <v>0</v>
      </c>
      <c r="F1963">
        <f t="shared" si="750"/>
        <v>0</v>
      </c>
      <c r="G1963">
        <f t="shared" si="751"/>
        <v>0</v>
      </c>
      <c r="H1963">
        <f t="shared" si="752"/>
        <v>0</v>
      </c>
      <c r="I1963">
        <f t="shared" si="761"/>
        <v>0</v>
      </c>
      <c r="J1963">
        <f t="shared" si="762"/>
        <v>0</v>
      </c>
      <c r="K1963">
        <f t="shared" si="763"/>
        <v>0</v>
      </c>
      <c r="L1963">
        <f t="shared" si="764"/>
        <v>0</v>
      </c>
      <c r="M1963">
        <f t="shared" si="765"/>
        <v>0</v>
      </c>
      <c r="N1963">
        <f t="shared" si="766"/>
        <v>0</v>
      </c>
      <c r="O1963">
        <f>IF($B$14,_xlfn.IFNA(INDEX(תמותה!$A$1:$E$121,MATCH(F1963,תמותה!$A$1:A$121,0),IF($B$9="זכר",2,4)),1),0)</f>
        <v>0</v>
      </c>
      <c r="P1963">
        <f>IF($B$14,_xlfn.IFNA(INDEX('שיפור תמותה'!$A$1:$E$8743,MATCH(F1963&amp;G1963,'שיפור תמותה'!$C$1:$C$8743,0),IF($B$9="זכר",4,5)),1),0)</f>
        <v>0</v>
      </c>
      <c r="Q1963">
        <f>IF($B$14,_xlfn.IFNA(INDEX('שיפור תמותה'!$A$1:$E$8743,MATCH(F1963&amp;G1963-1,'שיפור תמותה'!$C$1:$C$8743,0),IF($B$9="זכר",4,5)),1),0)</f>
        <v>0</v>
      </c>
      <c r="R1963">
        <f t="shared" si="753"/>
        <v>0</v>
      </c>
      <c r="S1963">
        <f t="shared" si="754"/>
        <v>0</v>
      </c>
      <c r="T1963">
        <f t="shared" si="767"/>
        <v>0</v>
      </c>
      <c r="U1963">
        <f t="shared" si="755"/>
        <v>0</v>
      </c>
      <c r="V1963">
        <f t="shared" si="756"/>
        <v>0</v>
      </c>
      <c r="W1963">
        <f t="shared" si="768"/>
        <v>0</v>
      </c>
      <c r="X1963">
        <f>IF($B$15,_xlfn.IFNA(INDEX(תמותה!$A$1:$E$121,MATCH(U1963,תמותה!$A$1:A$121,0),IF($B$11="זכר",2,4)),1),0)</f>
        <v>0</v>
      </c>
      <c r="Y1963">
        <f>IF($B$15,_xlfn.IFNA(INDEX('שיפור תמותה'!$A$1:$E$8743,MATCH(U1963&amp;V1963,'שיפור תמותה'!$C$1:$C$8743,0),IF($B$11="זכר",4,5)),1),0)</f>
        <v>0</v>
      </c>
      <c r="Z1963">
        <f>IF($B$15,_xlfn.IFNA(INDEX('שיפור תמותה'!$A$1:$E$8743,MATCH(U1963&amp;V1963-1,'שיפור תמותה'!$C$1:$C$8743,0),IF($B$11="זכר",4,5)),1),0)</f>
        <v>0</v>
      </c>
      <c r="AA1963">
        <f t="shared" si="757"/>
        <v>0</v>
      </c>
      <c r="AB1963">
        <f t="shared" si="769"/>
        <v>0</v>
      </c>
      <c r="AC1963">
        <f>IF($B$15,_xlfn.IFNA(INDEX(תמותה!$A$1:$E$121,MATCH(U1963,תמותה!$A$1:A$121,0),IF($B$11="זכר",3,5)),1),0)</f>
        <v>0</v>
      </c>
      <c r="AD1963">
        <f t="shared" si="758"/>
        <v>0</v>
      </c>
      <c r="AE1963">
        <f t="shared" si="759"/>
        <v>0</v>
      </c>
      <c r="AF1963">
        <f t="shared" si="770"/>
        <v>0</v>
      </c>
      <c r="AG1963">
        <f t="shared" si="771"/>
        <v>0</v>
      </c>
      <c r="AH1963">
        <f t="shared" si="772"/>
        <v>0</v>
      </c>
      <c r="AI1963">
        <f t="shared" si="773"/>
        <v>0</v>
      </c>
      <c r="AJ1963">
        <f t="shared" si="774"/>
        <v>0</v>
      </c>
    </row>
    <row r="1964" spans="5:36" x14ac:dyDescent="0.2">
      <c r="E1964">
        <f t="shared" si="760"/>
        <v>0</v>
      </c>
      <c r="F1964">
        <f t="shared" si="750"/>
        <v>0</v>
      </c>
      <c r="G1964">
        <f t="shared" si="751"/>
        <v>0</v>
      </c>
      <c r="H1964">
        <f t="shared" si="752"/>
        <v>0</v>
      </c>
      <c r="I1964">
        <f t="shared" si="761"/>
        <v>0</v>
      </c>
      <c r="J1964">
        <f t="shared" si="762"/>
        <v>0</v>
      </c>
      <c r="K1964">
        <f t="shared" si="763"/>
        <v>0</v>
      </c>
      <c r="L1964">
        <f t="shared" si="764"/>
        <v>0</v>
      </c>
      <c r="M1964">
        <f t="shared" si="765"/>
        <v>0</v>
      </c>
      <c r="N1964">
        <f t="shared" si="766"/>
        <v>0</v>
      </c>
      <c r="O1964">
        <f>IF($B$14,_xlfn.IFNA(INDEX(תמותה!$A$1:$E$121,MATCH(F1964,תמותה!$A$1:A$121,0),IF($B$9="זכר",2,4)),1),0)</f>
        <v>0</v>
      </c>
      <c r="P1964">
        <f>IF($B$14,_xlfn.IFNA(INDEX('שיפור תמותה'!$A$1:$E$8743,MATCH(F1964&amp;G1964,'שיפור תמותה'!$C$1:$C$8743,0),IF($B$9="זכר",4,5)),1),0)</f>
        <v>0</v>
      </c>
      <c r="Q1964">
        <f>IF($B$14,_xlfn.IFNA(INDEX('שיפור תמותה'!$A$1:$E$8743,MATCH(F1964&amp;G1964-1,'שיפור תמותה'!$C$1:$C$8743,0),IF($B$9="זכר",4,5)),1),0)</f>
        <v>0</v>
      </c>
      <c r="R1964">
        <f t="shared" si="753"/>
        <v>0</v>
      </c>
      <c r="S1964">
        <f t="shared" si="754"/>
        <v>0</v>
      </c>
      <c r="T1964">
        <f t="shared" si="767"/>
        <v>0</v>
      </c>
      <c r="U1964">
        <f t="shared" si="755"/>
        <v>0</v>
      </c>
      <c r="V1964">
        <f t="shared" si="756"/>
        <v>0</v>
      </c>
      <c r="W1964">
        <f t="shared" si="768"/>
        <v>0</v>
      </c>
      <c r="X1964">
        <f>IF($B$15,_xlfn.IFNA(INDEX(תמותה!$A$1:$E$121,MATCH(U1964,תמותה!$A$1:A$121,0),IF($B$11="זכר",2,4)),1),0)</f>
        <v>0</v>
      </c>
      <c r="Y1964">
        <f>IF($B$15,_xlfn.IFNA(INDEX('שיפור תמותה'!$A$1:$E$8743,MATCH(U1964&amp;V1964,'שיפור תמותה'!$C$1:$C$8743,0),IF($B$11="זכר",4,5)),1),0)</f>
        <v>0</v>
      </c>
      <c r="Z1964">
        <f>IF($B$15,_xlfn.IFNA(INDEX('שיפור תמותה'!$A$1:$E$8743,MATCH(U1964&amp;V1964-1,'שיפור תמותה'!$C$1:$C$8743,0),IF($B$11="זכר",4,5)),1),0)</f>
        <v>0</v>
      </c>
      <c r="AA1964">
        <f t="shared" si="757"/>
        <v>0</v>
      </c>
      <c r="AB1964">
        <f t="shared" si="769"/>
        <v>0</v>
      </c>
      <c r="AC1964">
        <f>IF($B$15,_xlfn.IFNA(INDEX(תמותה!$A$1:$E$121,MATCH(U1964,תמותה!$A$1:A$121,0),IF($B$11="זכר",3,5)),1),0)</f>
        <v>0</v>
      </c>
      <c r="AD1964">
        <f t="shared" si="758"/>
        <v>0</v>
      </c>
      <c r="AE1964">
        <f t="shared" si="759"/>
        <v>0</v>
      </c>
      <c r="AF1964">
        <f t="shared" si="770"/>
        <v>0</v>
      </c>
      <c r="AG1964">
        <f t="shared" si="771"/>
        <v>0</v>
      </c>
      <c r="AH1964">
        <f t="shared" si="772"/>
        <v>0</v>
      </c>
      <c r="AI1964">
        <f t="shared" si="773"/>
        <v>0</v>
      </c>
      <c r="AJ1964">
        <f t="shared" si="774"/>
        <v>0</v>
      </c>
    </row>
    <row r="1965" spans="5:36" x14ac:dyDescent="0.2">
      <c r="E1965">
        <f t="shared" si="760"/>
        <v>0</v>
      </c>
      <c r="F1965">
        <f t="shared" si="750"/>
        <v>0</v>
      </c>
      <c r="G1965">
        <f t="shared" si="751"/>
        <v>0</v>
      </c>
      <c r="H1965">
        <f t="shared" si="752"/>
        <v>0</v>
      </c>
      <c r="I1965">
        <f t="shared" si="761"/>
        <v>0</v>
      </c>
      <c r="J1965">
        <f t="shared" si="762"/>
        <v>0</v>
      </c>
      <c r="K1965">
        <f t="shared" si="763"/>
        <v>0</v>
      </c>
      <c r="L1965">
        <f t="shared" si="764"/>
        <v>0</v>
      </c>
      <c r="M1965">
        <f t="shared" si="765"/>
        <v>0</v>
      </c>
      <c r="N1965">
        <f t="shared" si="766"/>
        <v>0</v>
      </c>
      <c r="O1965">
        <f>IF($B$14,_xlfn.IFNA(INDEX(תמותה!$A$1:$E$121,MATCH(F1965,תמותה!$A$1:A$121,0),IF($B$9="זכר",2,4)),1),0)</f>
        <v>0</v>
      </c>
      <c r="P1965">
        <f>IF($B$14,_xlfn.IFNA(INDEX('שיפור תמותה'!$A$1:$E$8743,MATCH(F1965&amp;G1965,'שיפור תמותה'!$C$1:$C$8743,0),IF($B$9="זכר",4,5)),1),0)</f>
        <v>0</v>
      </c>
      <c r="Q1965">
        <f>IF($B$14,_xlfn.IFNA(INDEX('שיפור תמותה'!$A$1:$E$8743,MATCH(F1965&amp;G1965-1,'שיפור תמותה'!$C$1:$C$8743,0),IF($B$9="זכר",4,5)),1),0)</f>
        <v>0</v>
      </c>
      <c r="R1965">
        <f t="shared" si="753"/>
        <v>0</v>
      </c>
      <c r="S1965">
        <f t="shared" si="754"/>
        <v>0</v>
      </c>
      <c r="T1965">
        <f t="shared" si="767"/>
        <v>0</v>
      </c>
      <c r="U1965">
        <f t="shared" si="755"/>
        <v>0</v>
      </c>
      <c r="V1965">
        <f t="shared" si="756"/>
        <v>0</v>
      </c>
      <c r="W1965">
        <f t="shared" si="768"/>
        <v>0</v>
      </c>
      <c r="X1965">
        <f>IF($B$15,_xlfn.IFNA(INDEX(תמותה!$A$1:$E$121,MATCH(U1965,תמותה!$A$1:A$121,0),IF($B$11="זכר",2,4)),1),0)</f>
        <v>0</v>
      </c>
      <c r="Y1965">
        <f>IF($B$15,_xlfn.IFNA(INDEX('שיפור תמותה'!$A$1:$E$8743,MATCH(U1965&amp;V1965,'שיפור תמותה'!$C$1:$C$8743,0),IF($B$11="זכר",4,5)),1),0)</f>
        <v>0</v>
      </c>
      <c r="Z1965">
        <f>IF($B$15,_xlfn.IFNA(INDEX('שיפור תמותה'!$A$1:$E$8743,MATCH(U1965&amp;V1965-1,'שיפור תמותה'!$C$1:$C$8743,0),IF($B$11="זכר",4,5)),1),0)</f>
        <v>0</v>
      </c>
      <c r="AA1965">
        <f t="shared" si="757"/>
        <v>0</v>
      </c>
      <c r="AB1965">
        <f t="shared" si="769"/>
        <v>0</v>
      </c>
      <c r="AC1965">
        <f>IF($B$15,_xlfn.IFNA(INDEX(תמותה!$A$1:$E$121,MATCH(U1965,תמותה!$A$1:A$121,0),IF($B$11="זכר",3,5)),1),0)</f>
        <v>0</v>
      </c>
      <c r="AD1965">
        <f t="shared" si="758"/>
        <v>0</v>
      </c>
      <c r="AE1965">
        <f t="shared" si="759"/>
        <v>0</v>
      </c>
      <c r="AF1965">
        <f t="shared" si="770"/>
        <v>0</v>
      </c>
      <c r="AG1965">
        <f t="shared" si="771"/>
        <v>0</v>
      </c>
      <c r="AH1965">
        <f t="shared" si="772"/>
        <v>0</v>
      </c>
      <c r="AI1965">
        <f t="shared" si="773"/>
        <v>0</v>
      </c>
      <c r="AJ1965">
        <f t="shared" si="774"/>
        <v>0</v>
      </c>
    </row>
    <row r="1966" spans="5:36" x14ac:dyDescent="0.2">
      <c r="E1966">
        <f t="shared" si="760"/>
        <v>0</v>
      </c>
      <c r="F1966">
        <f t="shared" si="750"/>
        <v>0</v>
      </c>
      <c r="G1966">
        <f t="shared" si="751"/>
        <v>0</v>
      </c>
      <c r="H1966">
        <f t="shared" si="752"/>
        <v>0</v>
      </c>
      <c r="I1966">
        <f t="shared" si="761"/>
        <v>0</v>
      </c>
      <c r="J1966">
        <f t="shared" si="762"/>
        <v>0</v>
      </c>
      <c r="K1966">
        <f t="shared" si="763"/>
        <v>0</v>
      </c>
      <c r="L1966">
        <f t="shared" si="764"/>
        <v>0</v>
      </c>
      <c r="M1966">
        <f t="shared" si="765"/>
        <v>0</v>
      </c>
      <c r="N1966">
        <f t="shared" si="766"/>
        <v>0</v>
      </c>
      <c r="O1966">
        <f>IF($B$14,_xlfn.IFNA(INDEX(תמותה!$A$1:$E$121,MATCH(F1966,תמותה!$A$1:A$121,0),IF($B$9="זכר",2,4)),1),0)</f>
        <v>0</v>
      </c>
      <c r="P1966">
        <f>IF($B$14,_xlfn.IFNA(INDEX('שיפור תמותה'!$A$1:$E$8743,MATCH(F1966&amp;G1966,'שיפור תמותה'!$C$1:$C$8743,0),IF($B$9="זכר",4,5)),1),0)</f>
        <v>0</v>
      </c>
      <c r="Q1966">
        <f>IF($B$14,_xlfn.IFNA(INDEX('שיפור תמותה'!$A$1:$E$8743,MATCH(F1966&amp;G1966-1,'שיפור תמותה'!$C$1:$C$8743,0),IF($B$9="זכר",4,5)),1),0)</f>
        <v>0</v>
      </c>
      <c r="R1966">
        <f t="shared" si="753"/>
        <v>0</v>
      </c>
      <c r="S1966">
        <f t="shared" si="754"/>
        <v>0</v>
      </c>
      <c r="T1966">
        <f t="shared" si="767"/>
        <v>0</v>
      </c>
      <c r="U1966">
        <f t="shared" si="755"/>
        <v>0</v>
      </c>
      <c r="V1966">
        <f t="shared" si="756"/>
        <v>0</v>
      </c>
      <c r="W1966">
        <f t="shared" si="768"/>
        <v>0</v>
      </c>
      <c r="X1966">
        <f>IF($B$15,_xlfn.IFNA(INDEX(תמותה!$A$1:$E$121,MATCH(U1966,תמותה!$A$1:A$121,0),IF($B$11="זכר",2,4)),1),0)</f>
        <v>0</v>
      </c>
      <c r="Y1966">
        <f>IF($B$15,_xlfn.IFNA(INDEX('שיפור תמותה'!$A$1:$E$8743,MATCH(U1966&amp;V1966,'שיפור תמותה'!$C$1:$C$8743,0),IF($B$11="זכר",4,5)),1),0)</f>
        <v>0</v>
      </c>
      <c r="Z1966">
        <f>IF($B$15,_xlfn.IFNA(INDEX('שיפור תמותה'!$A$1:$E$8743,MATCH(U1966&amp;V1966-1,'שיפור תמותה'!$C$1:$C$8743,0),IF($B$11="זכר",4,5)),1),0)</f>
        <v>0</v>
      </c>
      <c r="AA1966">
        <f t="shared" si="757"/>
        <v>0</v>
      </c>
      <c r="AB1966">
        <f t="shared" si="769"/>
        <v>0</v>
      </c>
      <c r="AC1966">
        <f>IF($B$15,_xlfn.IFNA(INDEX(תמותה!$A$1:$E$121,MATCH(U1966,תמותה!$A$1:A$121,0),IF($B$11="זכר",3,5)),1),0)</f>
        <v>0</v>
      </c>
      <c r="AD1966">
        <f t="shared" si="758"/>
        <v>0</v>
      </c>
      <c r="AE1966">
        <f t="shared" si="759"/>
        <v>0</v>
      </c>
      <c r="AF1966">
        <f t="shared" si="770"/>
        <v>0</v>
      </c>
      <c r="AG1966">
        <f t="shared" si="771"/>
        <v>0</v>
      </c>
      <c r="AH1966">
        <f t="shared" si="772"/>
        <v>0</v>
      </c>
      <c r="AI1966">
        <f t="shared" si="773"/>
        <v>0</v>
      </c>
      <c r="AJ1966">
        <f t="shared" si="774"/>
        <v>0</v>
      </c>
    </row>
    <row r="1967" spans="5:36" x14ac:dyDescent="0.2">
      <c r="E1967">
        <f t="shared" si="760"/>
        <v>0</v>
      </c>
      <c r="F1967">
        <f t="shared" si="750"/>
        <v>0</v>
      </c>
      <c r="G1967">
        <f t="shared" si="751"/>
        <v>0</v>
      </c>
      <c r="H1967">
        <f t="shared" si="752"/>
        <v>0</v>
      </c>
      <c r="I1967">
        <f t="shared" si="761"/>
        <v>0</v>
      </c>
      <c r="J1967">
        <f t="shared" si="762"/>
        <v>0</v>
      </c>
      <c r="K1967">
        <f t="shared" si="763"/>
        <v>0</v>
      </c>
      <c r="L1967">
        <f t="shared" si="764"/>
        <v>0</v>
      </c>
      <c r="M1967">
        <f t="shared" si="765"/>
        <v>0</v>
      </c>
      <c r="N1967">
        <f t="shared" si="766"/>
        <v>0</v>
      </c>
      <c r="O1967">
        <f>IF($B$14,_xlfn.IFNA(INDEX(תמותה!$A$1:$E$121,MATCH(F1967,תמותה!$A$1:A$121,0),IF($B$9="זכר",2,4)),1),0)</f>
        <v>0</v>
      </c>
      <c r="P1967">
        <f>IF($B$14,_xlfn.IFNA(INDEX('שיפור תמותה'!$A$1:$E$8743,MATCH(F1967&amp;G1967,'שיפור תמותה'!$C$1:$C$8743,0),IF($B$9="זכר",4,5)),1),0)</f>
        <v>0</v>
      </c>
      <c r="Q1967">
        <f>IF($B$14,_xlfn.IFNA(INDEX('שיפור תמותה'!$A$1:$E$8743,MATCH(F1967&amp;G1967-1,'שיפור תמותה'!$C$1:$C$8743,0),IF($B$9="זכר",4,5)),1),0)</f>
        <v>0</v>
      </c>
      <c r="R1967">
        <f t="shared" si="753"/>
        <v>0</v>
      </c>
      <c r="S1967">
        <f t="shared" si="754"/>
        <v>0</v>
      </c>
      <c r="T1967">
        <f t="shared" si="767"/>
        <v>0</v>
      </c>
      <c r="U1967">
        <f t="shared" si="755"/>
        <v>0</v>
      </c>
      <c r="V1967">
        <f t="shared" si="756"/>
        <v>0</v>
      </c>
      <c r="W1967">
        <f t="shared" si="768"/>
        <v>0</v>
      </c>
      <c r="X1967">
        <f>IF($B$15,_xlfn.IFNA(INDEX(תמותה!$A$1:$E$121,MATCH(U1967,תמותה!$A$1:A$121,0),IF($B$11="זכר",2,4)),1),0)</f>
        <v>0</v>
      </c>
      <c r="Y1967">
        <f>IF($B$15,_xlfn.IFNA(INDEX('שיפור תמותה'!$A$1:$E$8743,MATCH(U1967&amp;V1967,'שיפור תמותה'!$C$1:$C$8743,0),IF($B$11="זכר",4,5)),1),0)</f>
        <v>0</v>
      </c>
      <c r="Z1967">
        <f>IF($B$15,_xlfn.IFNA(INDEX('שיפור תמותה'!$A$1:$E$8743,MATCH(U1967&amp;V1967-1,'שיפור תמותה'!$C$1:$C$8743,0),IF($B$11="זכר",4,5)),1),0)</f>
        <v>0</v>
      </c>
      <c r="AA1967">
        <f t="shared" si="757"/>
        <v>0</v>
      </c>
      <c r="AB1967">
        <f t="shared" si="769"/>
        <v>0</v>
      </c>
      <c r="AC1967">
        <f>IF($B$15,_xlfn.IFNA(INDEX(תמותה!$A$1:$E$121,MATCH(U1967,תמותה!$A$1:A$121,0),IF($B$11="זכר",3,5)),1),0)</f>
        <v>0</v>
      </c>
      <c r="AD1967">
        <f t="shared" si="758"/>
        <v>0</v>
      </c>
      <c r="AE1967">
        <f t="shared" si="759"/>
        <v>0</v>
      </c>
      <c r="AF1967">
        <f t="shared" si="770"/>
        <v>0</v>
      </c>
      <c r="AG1967">
        <f t="shared" si="771"/>
        <v>0</v>
      </c>
      <c r="AH1967">
        <f t="shared" si="772"/>
        <v>0</v>
      </c>
      <c r="AI1967">
        <f t="shared" si="773"/>
        <v>0</v>
      </c>
      <c r="AJ1967">
        <f t="shared" si="774"/>
        <v>0</v>
      </c>
    </row>
    <row r="1968" spans="5:36" x14ac:dyDescent="0.2">
      <c r="E1968">
        <f t="shared" si="760"/>
        <v>0</v>
      </c>
      <c r="F1968">
        <f t="shared" si="750"/>
        <v>0</v>
      </c>
      <c r="G1968">
        <f t="shared" si="751"/>
        <v>0</v>
      </c>
      <c r="H1968">
        <f t="shared" si="752"/>
        <v>0</v>
      </c>
      <c r="I1968">
        <f t="shared" si="761"/>
        <v>0</v>
      </c>
      <c r="J1968">
        <f t="shared" si="762"/>
        <v>0</v>
      </c>
      <c r="K1968">
        <f t="shared" si="763"/>
        <v>0</v>
      </c>
      <c r="L1968">
        <f t="shared" si="764"/>
        <v>0</v>
      </c>
      <c r="M1968">
        <f t="shared" si="765"/>
        <v>0</v>
      </c>
      <c r="N1968">
        <f t="shared" si="766"/>
        <v>0</v>
      </c>
      <c r="O1968">
        <f>IF($B$14,_xlfn.IFNA(INDEX(תמותה!$A$1:$E$121,MATCH(F1968,תמותה!$A$1:A$121,0),IF($B$9="זכר",2,4)),1),0)</f>
        <v>0</v>
      </c>
      <c r="P1968">
        <f>IF($B$14,_xlfn.IFNA(INDEX('שיפור תמותה'!$A$1:$E$8743,MATCH(F1968&amp;G1968,'שיפור תמותה'!$C$1:$C$8743,0),IF($B$9="זכר",4,5)),1),0)</f>
        <v>0</v>
      </c>
      <c r="Q1968">
        <f>IF($B$14,_xlfn.IFNA(INDEX('שיפור תמותה'!$A$1:$E$8743,MATCH(F1968&amp;G1968-1,'שיפור תמותה'!$C$1:$C$8743,0),IF($B$9="זכר",4,5)),1),0)</f>
        <v>0</v>
      </c>
      <c r="R1968">
        <f t="shared" si="753"/>
        <v>0</v>
      </c>
      <c r="S1968">
        <f t="shared" si="754"/>
        <v>0</v>
      </c>
      <c r="T1968">
        <f t="shared" si="767"/>
        <v>0</v>
      </c>
      <c r="U1968">
        <f t="shared" si="755"/>
        <v>0</v>
      </c>
      <c r="V1968">
        <f t="shared" si="756"/>
        <v>0</v>
      </c>
      <c r="W1968">
        <f t="shared" si="768"/>
        <v>0</v>
      </c>
      <c r="X1968">
        <f>IF($B$15,_xlfn.IFNA(INDEX(תמותה!$A$1:$E$121,MATCH(U1968,תמותה!$A$1:A$121,0),IF($B$11="זכר",2,4)),1),0)</f>
        <v>0</v>
      </c>
      <c r="Y1968">
        <f>IF($B$15,_xlfn.IFNA(INDEX('שיפור תמותה'!$A$1:$E$8743,MATCH(U1968&amp;V1968,'שיפור תמותה'!$C$1:$C$8743,0),IF($B$11="זכר",4,5)),1),0)</f>
        <v>0</v>
      </c>
      <c r="Z1968">
        <f>IF($B$15,_xlfn.IFNA(INDEX('שיפור תמותה'!$A$1:$E$8743,MATCH(U1968&amp;V1968-1,'שיפור תמותה'!$C$1:$C$8743,0),IF($B$11="זכר",4,5)),1),0)</f>
        <v>0</v>
      </c>
      <c r="AA1968">
        <f t="shared" si="757"/>
        <v>0</v>
      </c>
      <c r="AB1968">
        <f t="shared" si="769"/>
        <v>0</v>
      </c>
      <c r="AC1968">
        <f>IF($B$15,_xlfn.IFNA(INDEX(תמותה!$A$1:$E$121,MATCH(U1968,תמותה!$A$1:A$121,0),IF($B$11="זכר",3,5)),1),0)</f>
        <v>0</v>
      </c>
      <c r="AD1968">
        <f t="shared" si="758"/>
        <v>0</v>
      </c>
      <c r="AE1968">
        <f t="shared" si="759"/>
        <v>0</v>
      </c>
      <c r="AF1968">
        <f t="shared" si="770"/>
        <v>0</v>
      </c>
      <c r="AG1968">
        <f t="shared" si="771"/>
        <v>0</v>
      </c>
      <c r="AH1968">
        <f t="shared" si="772"/>
        <v>0</v>
      </c>
      <c r="AI1968">
        <f t="shared" si="773"/>
        <v>0</v>
      </c>
      <c r="AJ1968">
        <f t="shared" si="774"/>
        <v>0</v>
      </c>
    </row>
    <row r="1969" spans="5:36" x14ac:dyDescent="0.2">
      <c r="E1969">
        <f t="shared" si="760"/>
        <v>0</v>
      </c>
      <c r="F1969">
        <f t="shared" si="750"/>
        <v>0</v>
      </c>
      <c r="G1969">
        <f t="shared" si="751"/>
        <v>0</v>
      </c>
      <c r="H1969">
        <f t="shared" si="752"/>
        <v>0</v>
      </c>
      <c r="I1969">
        <f t="shared" si="761"/>
        <v>0</v>
      </c>
      <c r="J1969">
        <f t="shared" si="762"/>
        <v>0</v>
      </c>
      <c r="K1969">
        <f t="shared" si="763"/>
        <v>0</v>
      </c>
      <c r="L1969">
        <f t="shared" si="764"/>
        <v>0</v>
      </c>
      <c r="M1969">
        <f t="shared" si="765"/>
        <v>0</v>
      </c>
      <c r="N1969">
        <f t="shared" si="766"/>
        <v>0</v>
      </c>
      <c r="O1969">
        <f>IF($B$14,_xlfn.IFNA(INDEX(תמותה!$A$1:$E$121,MATCH(F1969,תמותה!$A$1:A$121,0),IF($B$9="זכר",2,4)),1),0)</f>
        <v>0</v>
      </c>
      <c r="P1969">
        <f>IF($B$14,_xlfn.IFNA(INDEX('שיפור תמותה'!$A$1:$E$8743,MATCH(F1969&amp;G1969,'שיפור תמותה'!$C$1:$C$8743,0),IF($B$9="זכר",4,5)),1),0)</f>
        <v>0</v>
      </c>
      <c r="Q1969">
        <f>IF($B$14,_xlfn.IFNA(INDEX('שיפור תמותה'!$A$1:$E$8743,MATCH(F1969&amp;G1969-1,'שיפור תמותה'!$C$1:$C$8743,0),IF($B$9="זכר",4,5)),1),0)</f>
        <v>0</v>
      </c>
      <c r="R1969">
        <f t="shared" si="753"/>
        <v>0</v>
      </c>
      <c r="S1969">
        <f t="shared" si="754"/>
        <v>0</v>
      </c>
      <c r="T1969">
        <f t="shared" si="767"/>
        <v>0</v>
      </c>
      <c r="U1969">
        <f t="shared" si="755"/>
        <v>0</v>
      </c>
      <c r="V1969">
        <f t="shared" si="756"/>
        <v>0</v>
      </c>
      <c r="W1969">
        <f t="shared" si="768"/>
        <v>0</v>
      </c>
      <c r="X1969">
        <f>IF($B$15,_xlfn.IFNA(INDEX(תמותה!$A$1:$E$121,MATCH(U1969,תמותה!$A$1:A$121,0),IF($B$11="זכר",2,4)),1),0)</f>
        <v>0</v>
      </c>
      <c r="Y1969">
        <f>IF($B$15,_xlfn.IFNA(INDEX('שיפור תמותה'!$A$1:$E$8743,MATCH(U1969&amp;V1969,'שיפור תמותה'!$C$1:$C$8743,0),IF($B$11="זכר",4,5)),1),0)</f>
        <v>0</v>
      </c>
      <c r="Z1969">
        <f>IF($B$15,_xlfn.IFNA(INDEX('שיפור תמותה'!$A$1:$E$8743,MATCH(U1969&amp;V1969-1,'שיפור תמותה'!$C$1:$C$8743,0),IF($B$11="זכר",4,5)),1),0)</f>
        <v>0</v>
      </c>
      <c r="AA1969">
        <f t="shared" si="757"/>
        <v>0</v>
      </c>
      <c r="AB1969">
        <f t="shared" si="769"/>
        <v>0</v>
      </c>
      <c r="AC1969">
        <f>IF($B$15,_xlfn.IFNA(INDEX(תמותה!$A$1:$E$121,MATCH(U1969,תמותה!$A$1:A$121,0),IF($B$11="זכר",3,5)),1),0)</f>
        <v>0</v>
      </c>
      <c r="AD1969">
        <f t="shared" si="758"/>
        <v>0</v>
      </c>
      <c r="AE1969">
        <f t="shared" si="759"/>
        <v>0</v>
      </c>
      <c r="AF1969">
        <f t="shared" si="770"/>
        <v>0</v>
      </c>
      <c r="AG1969">
        <f t="shared" si="771"/>
        <v>0</v>
      </c>
      <c r="AH1969">
        <f t="shared" si="772"/>
        <v>0</v>
      </c>
      <c r="AI1969">
        <f t="shared" si="773"/>
        <v>0</v>
      </c>
      <c r="AJ1969">
        <f t="shared" si="774"/>
        <v>0</v>
      </c>
    </row>
    <row r="1970" spans="5:36" x14ac:dyDescent="0.2">
      <c r="E1970">
        <f t="shared" si="760"/>
        <v>0</v>
      </c>
      <c r="F1970">
        <f t="shared" si="750"/>
        <v>0</v>
      </c>
      <c r="G1970">
        <f t="shared" si="751"/>
        <v>0</v>
      </c>
      <c r="H1970">
        <f t="shared" si="752"/>
        <v>0</v>
      </c>
      <c r="I1970">
        <f t="shared" si="761"/>
        <v>0</v>
      </c>
      <c r="J1970">
        <f t="shared" si="762"/>
        <v>0</v>
      </c>
      <c r="K1970">
        <f t="shared" si="763"/>
        <v>0</v>
      </c>
      <c r="L1970">
        <f t="shared" si="764"/>
        <v>0</v>
      </c>
      <c r="M1970">
        <f t="shared" si="765"/>
        <v>0</v>
      </c>
      <c r="N1970">
        <f t="shared" si="766"/>
        <v>0</v>
      </c>
      <c r="O1970">
        <f>IF($B$14,_xlfn.IFNA(INDEX(תמותה!$A$1:$E$121,MATCH(F1970,תמותה!$A$1:A$121,0),IF($B$9="זכר",2,4)),1),0)</f>
        <v>0</v>
      </c>
      <c r="P1970">
        <f>IF($B$14,_xlfn.IFNA(INDEX('שיפור תמותה'!$A$1:$E$8743,MATCH(F1970&amp;G1970,'שיפור תמותה'!$C$1:$C$8743,0),IF($B$9="זכר",4,5)),1),0)</f>
        <v>0</v>
      </c>
      <c r="Q1970">
        <f>IF($B$14,_xlfn.IFNA(INDEX('שיפור תמותה'!$A$1:$E$8743,MATCH(F1970&amp;G1970-1,'שיפור תמותה'!$C$1:$C$8743,0),IF($B$9="זכר",4,5)),1),0)</f>
        <v>0</v>
      </c>
      <c r="R1970">
        <f t="shared" si="753"/>
        <v>0</v>
      </c>
      <c r="S1970">
        <f t="shared" si="754"/>
        <v>0</v>
      </c>
      <c r="T1970">
        <f t="shared" si="767"/>
        <v>0</v>
      </c>
      <c r="U1970">
        <f t="shared" si="755"/>
        <v>0</v>
      </c>
      <c r="V1970">
        <f t="shared" si="756"/>
        <v>0</v>
      </c>
      <c r="W1970">
        <f t="shared" si="768"/>
        <v>0</v>
      </c>
      <c r="X1970">
        <f>IF($B$15,_xlfn.IFNA(INDEX(תמותה!$A$1:$E$121,MATCH(U1970,תמותה!$A$1:A$121,0),IF($B$11="זכר",2,4)),1),0)</f>
        <v>0</v>
      </c>
      <c r="Y1970">
        <f>IF($B$15,_xlfn.IFNA(INDEX('שיפור תמותה'!$A$1:$E$8743,MATCH(U1970&amp;V1970,'שיפור תמותה'!$C$1:$C$8743,0),IF($B$11="זכר",4,5)),1),0)</f>
        <v>0</v>
      </c>
      <c r="Z1970">
        <f>IF($B$15,_xlfn.IFNA(INDEX('שיפור תמותה'!$A$1:$E$8743,MATCH(U1970&amp;V1970-1,'שיפור תמותה'!$C$1:$C$8743,0),IF($B$11="זכר",4,5)),1),0)</f>
        <v>0</v>
      </c>
      <c r="AA1970">
        <f t="shared" si="757"/>
        <v>0</v>
      </c>
      <c r="AB1970">
        <f t="shared" si="769"/>
        <v>0</v>
      </c>
      <c r="AC1970">
        <f>IF($B$15,_xlfn.IFNA(INDEX(תמותה!$A$1:$E$121,MATCH(U1970,תמותה!$A$1:A$121,0),IF($B$11="זכר",3,5)),1),0)</f>
        <v>0</v>
      </c>
      <c r="AD1970">
        <f t="shared" si="758"/>
        <v>0</v>
      </c>
      <c r="AE1970">
        <f t="shared" si="759"/>
        <v>0</v>
      </c>
      <c r="AF1970">
        <f t="shared" si="770"/>
        <v>0</v>
      </c>
      <c r="AG1970">
        <f t="shared" si="771"/>
        <v>0</v>
      </c>
      <c r="AH1970">
        <f t="shared" si="772"/>
        <v>0</v>
      </c>
      <c r="AI1970">
        <f t="shared" si="773"/>
        <v>0</v>
      </c>
      <c r="AJ1970">
        <f t="shared" si="774"/>
        <v>0</v>
      </c>
    </row>
    <row r="1971" spans="5:36" x14ac:dyDescent="0.2">
      <c r="E1971">
        <f t="shared" si="760"/>
        <v>0</v>
      </c>
      <c r="F1971">
        <f t="shared" si="750"/>
        <v>0</v>
      </c>
      <c r="G1971">
        <f t="shared" si="751"/>
        <v>0</v>
      </c>
      <c r="H1971">
        <f t="shared" si="752"/>
        <v>0</v>
      </c>
      <c r="I1971">
        <f t="shared" si="761"/>
        <v>0</v>
      </c>
      <c r="J1971">
        <f t="shared" si="762"/>
        <v>0</v>
      </c>
      <c r="K1971">
        <f t="shared" si="763"/>
        <v>0</v>
      </c>
      <c r="L1971">
        <f t="shared" si="764"/>
        <v>0</v>
      </c>
      <c r="M1971">
        <f t="shared" si="765"/>
        <v>0</v>
      </c>
      <c r="N1971">
        <f t="shared" si="766"/>
        <v>0</v>
      </c>
      <c r="O1971">
        <f>IF($B$14,_xlfn.IFNA(INDEX(תמותה!$A$1:$E$121,MATCH(F1971,תמותה!$A$1:A$121,0),IF($B$9="זכר",2,4)),1),0)</f>
        <v>0</v>
      </c>
      <c r="P1971">
        <f>IF($B$14,_xlfn.IFNA(INDEX('שיפור תמותה'!$A$1:$E$8743,MATCH(F1971&amp;G1971,'שיפור תמותה'!$C$1:$C$8743,0),IF($B$9="זכר",4,5)),1),0)</f>
        <v>0</v>
      </c>
      <c r="Q1971">
        <f>IF($B$14,_xlfn.IFNA(INDEX('שיפור תמותה'!$A$1:$E$8743,MATCH(F1971&amp;G1971-1,'שיפור תמותה'!$C$1:$C$8743,0),IF($B$9="זכר",4,5)),1),0)</f>
        <v>0</v>
      </c>
      <c r="R1971">
        <f t="shared" si="753"/>
        <v>0</v>
      </c>
      <c r="S1971">
        <f t="shared" si="754"/>
        <v>0</v>
      </c>
      <c r="T1971">
        <f t="shared" si="767"/>
        <v>0</v>
      </c>
      <c r="U1971">
        <f t="shared" si="755"/>
        <v>0</v>
      </c>
      <c r="V1971">
        <f t="shared" si="756"/>
        <v>0</v>
      </c>
      <c r="W1971">
        <f t="shared" si="768"/>
        <v>0</v>
      </c>
      <c r="X1971">
        <f>IF($B$15,_xlfn.IFNA(INDEX(תמותה!$A$1:$E$121,MATCH(U1971,תמותה!$A$1:A$121,0),IF($B$11="זכר",2,4)),1),0)</f>
        <v>0</v>
      </c>
      <c r="Y1971">
        <f>IF($B$15,_xlfn.IFNA(INDEX('שיפור תמותה'!$A$1:$E$8743,MATCH(U1971&amp;V1971,'שיפור תמותה'!$C$1:$C$8743,0),IF($B$11="זכר",4,5)),1),0)</f>
        <v>0</v>
      </c>
      <c r="Z1971">
        <f>IF($B$15,_xlfn.IFNA(INDEX('שיפור תמותה'!$A$1:$E$8743,MATCH(U1971&amp;V1971-1,'שיפור תמותה'!$C$1:$C$8743,0),IF($B$11="זכר",4,5)),1),0)</f>
        <v>0</v>
      </c>
      <c r="AA1971">
        <f t="shared" si="757"/>
        <v>0</v>
      </c>
      <c r="AB1971">
        <f t="shared" si="769"/>
        <v>0</v>
      </c>
      <c r="AC1971">
        <f>IF($B$15,_xlfn.IFNA(INDEX(תמותה!$A$1:$E$121,MATCH(U1971,תמותה!$A$1:A$121,0),IF($B$11="זכר",3,5)),1),0)</f>
        <v>0</v>
      </c>
      <c r="AD1971">
        <f t="shared" si="758"/>
        <v>0</v>
      </c>
      <c r="AE1971">
        <f t="shared" si="759"/>
        <v>0</v>
      </c>
      <c r="AF1971">
        <f t="shared" si="770"/>
        <v>0</v>
      </c>
      <c r="AG1971">
        <f t="shared" si="771"/>
        <v>0</v>
      </c>
      <c r="AH1971">
        <f t="shared" si="772"/>
        <v>0</v>
      </c>
      <c r="AI1971">
        <f t="shared" si="773"/>
        <v>0</v>
      </c>
      <c r="AJ1971">
        <f t="shared" si="774"/>
        <v>0</v>
      </c>
    </row>
    <row r="1972" spans="5:36" x14ac:dyDescent="0.2">
      <c r="E1972">
        <f t="shared" si="760"/>
        <v>0</v>
      </c>
      <c r="F1972">
        <f t="shared" si="750"/>
        <v>0</v>
      </c>
      <c r="G1972">
        <f t="shared" si="751"/>
        <v>0</v>
      </c>
      <c r="H1972">
        <f t="shared" si="752"/>
        <v>0</v>
      </c>
      <c r="I1972">
        <f t="shared" si="761"/>
        <v>0</v>
      </c>
      <c r="J1972">
        <f t="shared" si="762"/>
        <v>0</v>
      </c>
      <c r="K1972">
        <f t="shared" si="763"/>
        <v>0</v>
      </c>
      <c r="L1972">
        <f t="shared" si="764"/>
        <v>0</v>
      </c>
      <c r="M1972">
        <f t="shared" si="765"/>
        <v>0</v>
      </c>
      <c r="N1972">
        <f t="shared" si="766"/>
        <v>0</v>
      </c>
      <c r="O1972">
        <f>IF($B$14,_xlfn.IFNA(INDEX(תמותה!$A$1:$E$121,MATCH(F1972,תמותה!$A$1:A$121,0),IF($B$9="זכר",2,4)),1),0)</f>
        <v>0</v>
      </c>
      <c r="P1972">
        <f>IF($B$14,_xlfn.IFNA(INDEX('שיפור תמותה'!$A$1:$E$8743,MATCH(F1972&amp;G1972,'שיפור תמותה'!$C$1:$C$8743,0),IF($B$9="זכר",4,5)),1),0)</f>
        <v>0</v>
      </c>
      <c r="Q1972">
        <f>IF($B$14,_xlfn.IFNA(INDEX('שיפור תמותה'!$A$1:$E$8743,MATCH(F1972&amp;G1972-1,'שיפור תמותה'!$C$1:$C$8743,0),IF($B$9="זכר",4,5)),1),0)</f>
        <v>0</v>
      </c>
      <c r="R1972">
        <f t="shared" si="753"/>
        <v>0</v>
      </c>
      <c r="S1972">
        <f t="shared" si="754"/>
        <v>0</v>
      </c>
      <c r="T1972">
        <f t="shared" si="767"/>
        <v>0</v>
      </c>
      <c r="U1972">
        <f t="shared" si="755"/>
        <v>0</v>
      </c>
      <c r="V1972">
        <f t="shared" si="756"/>
        <v>0</v>
      </c>
      <c r="W1972">
        <f t="shared" si="768"/>
        <v>0</v>
      </c>
      <c r="X1972">
        <f>IF($B$15,_xlfn.IFNA(INDEX(תמותה!$A$1:$E$121,MATCH(U1972,תמותה!$A$1:A$121,0),IF($B$11="זכר",2,4)),1),0)</f>
        <v>0</v>
      </c>
      <c r="Y1972">
        <f>IF($B$15,_xlfn.IFNA(INDEX('שיפור תמותה'!$A$1:$E$8743,MATCH(U1972&amp;V1972,'שיפור תמותה'!$C$1:$C$8743,0),IF($B$11="זכר",4,5)),1),0)</f>
        <v>0</v>
      </c>
      <c r="Z1972">
        <f>IF($B$15,_xlfn.IFNA(INDEX('שיפור תמותה'!$A$1:$E$8743,MATCH(U1972&amp;V1972-1,'שיפור תמותה'!$C$1:$C$8743,0),IF($B$11="זכר",4,5)),1),0)</f>
        <v>0</v>
      </c>
      <c r="AA1972">
        <f t="shared" si="757"/>
        <v>0</v>
      </c>
      <c r="AB1972">
        <f t="shared" si="769"/>
        <v>0</v>
      </c>
      <c r="AC1972">
        <f>IF($B$15,_xlfn.IFNA(INDEX(תמותה!$A$1:$E$121,MATCH(U1972,תמותה!$A$1:A$121,0),IF($B$11="זכר",3,5)),1),0)</f>
        <v>0</v>
      </c>
      <c r="AD1972">
        <f t="shared" si="758"/>
        <v>0</v>
      </c>
      <c r="AE1972">
        <f t="shared" si="759"/>
        <v>0</v>
      </c>
      <c r="AF1972">
        <f t="shared" si="770"/>
        <v>0</v>
      </c>
      <c r="AG1972">
        <f t="shared" si="771"/>
        <v>0</v>
      </c>
      <c r="AH1972">
        <f t="shared" si="772"/>
        <v>0</v>
      </c>
      <c r="AI1972">
        <f t="shared" si="773"/>
        <v>0</v>
      </c>
      <c r="AJ1972">
        <f t="shared" si="774"/>
        <v>0</v>
      </c>
    </row>
    <row r="1973" spans="5:36" x14ac:dyDescent="0.2">
      <c r="E1973">
        <f t="shared" si="760"/>
        <v>0</v>
      </c>
      <c r="F1973">
        <f t="shared" si="750"/>
        <v>0</v>
      </c>
      <c r="G1973">
        <f t="shared" si="751"/>
        <v>0</v>
      </c>
      <c r="H1973">
        <f t="shared" si="752"/>
        <v>0</v>
      </c>
      <c r="I1973">
        <f t="shared" si="761"/>
        <v>0</v>
      </c>
      <c r="J1973">
        <f t="shared" si="762"/>
        <v>0</v>
      </c>
      <c r="K1973">
        <f t="shared" si="763"/>
        <v>0</v>
      </c>
      <c r="L1973">
        <f t="shared" si="764"/>
        <v>0</v>
      </c>
      <c r="M1973">
        <f t="shared" si="765"/>
        <v>0</v>
      </c>
      <c r="N1973">
        <f t="shared" si="766"/>
        <v>0</v>
      </c>
      <c r="O1973">
        <f>IF($B$14,_xlfn.IFNA(INDEX(תמותה!$A$1:$E$121,MATCH(F1973,תמותה!$A$1:A$121,0),IF($B$9="זכר",2,4)),1),0)</f>
        <v>0</v>
      </c>
      <c r="P1973">
        <f>IF($B$14,_xlfn.IFNA(INDEX('שיפור תמותה'!$A$1:$E$8743,MATCH(F1973&amp;G1973,'שיפור תמותה'!$C$1:$C$8743,0),IF($B$9="זכר",4,5)),1),0)</f>
        <v>0</v>
      </c>
      <c r="Q1973">
        <f>IF($B$14,_xlfn.IFNA(INDEX('שיפור תמותה'!$A$1:$E$8743,MATCH(F1973&amp;G1973-1,'שיפור תמותה'!$C$1:$C$8743,0),IF($B$9="זכר",4,5)),1),0)</f>
        <v>0</v>
      </c>
      <c r="R1973">
        <f t="shared" si="753"/>
        <v>0</v>
      </c>
      <c r="S1973">
        <f t="shared" si="754"/>
        <v>0</v>
      </c>
      <c r="T1973">
        <f t="shared" si="767"/>
        <v>0</v>
      </c>
      <c r="U1973">
        <f t="shared" si="755"/>
        <v>0</v>
      </c>
      <c r="V1973">
        <f t="shared" si="756"/>
        <v>0</v>
      </c>
      <c r="W1973">
        <f t="shared" si="768"/>
        <v>0</v>
      </c>
      <c r="X1973">
        <f>IF($B$15,_xlfn.IFNA(INDEX(תמותה!$A$1:$E$121,MATCH(U1973,תמותה!$A$1:A$121,0),IF($B$11="זכר",2,4)),1),0)</f>
        <v>0</v>
      </c>
      <c r="Y1973">
        <f>IF($B$15,_xlfn.IFNA(INDEX('שיפור תמותה'!$A$1:$E$8743,MATCH(U1973&amp;V1973,'שיפור תמותה'!$C$1:$C$8743,0),IF($B$11="זכר",4,5)),1),0)</f>
        <v>0</v>
      </c>
      <c r="Z1973">
        <f>IF($B$15,_xlfn.IFNA(INDEX('שיפור תמותה'!$A$1:$E$8743,MATCH(U1973&amp;V1973-1,'שיפור תמותה'!$C$1:$C$8743,0),IF($B$11="זכר",4,5)),1),0)</f>
        <v>0</v>
      </c>
      <c r="AA1973">
        <f t="shared" si="757"/>
        <v>0</v>
      </c>
      <c r="AB1973">
        <f t="shared" si="769"/>
        <v>0</v>
      </c>
      <c r="AC1973">
        <f>IF($B$15,_xlfn.IFNA(INDEX(תמותה!$A$1:$E$121,MATCH(U1973,תמותה!$A$1:A$121,0),IF($B$11="זכר",3,5)),1),0)</f>
        <v>0</v>
      </c>
      <c r="AD1973">
        <f t="shared" si="758"/>
        <v>0</v>
      </c>
      <c r="AE1973">
        <f t="shared" si="759"/>
        <v>0</v>
      </c>
      <c r="AF1973">
        <f t="shared" si="770"/>
        <v>0</v>
      </c>
      <c r="AG1973">
        <f t="shared" si="771"/>
        <v>0</v>
      </c>
      <c r="AH1973">
        <f t="shared" si="772"/>
        <v>0</v>
      </c>
      <c r="AI1973">
        <f t="shared" si="773"/>
        <v>0</v>
      </c>
      <c r="AJ1973">
        <f t="shared" si="774"/>
        <v>0</v>
      </c>
    </row>
    <row r="1974" spans="5:36" x14ac:dyDescent="0.2">
      <c r="E1974">
        <f t="shared" si="760"/>
        <v>0</v>
      </c>
      <c r="F1974">
        <f t="shared" si="750"/>
        <v>0</v>
      </c>
      <c r="G1974">
        <f t="shared" si="751"/>
        <v>0</v>
      </c>
      <c r="H1974">
        <f t="shared" si="752"/>
        <v>0</v>
      </c>
      <c r="I1974">
        <f t="shared" si="761"/>
        <v>0</v>
      </c>
      <c r="J1974">
        <f t="shared" si="762"/>
        <v>0</v>
      </c>
      <c r="K1974">
        <f t="shared" si="763"/>
        <v>0</v>
      </c>
      <c r="L1974">
        <f t="shared" si="764"/>
        <v>0</v>
      </c>
      <c r="M1974">
        <f t="shared" si="765"/>
        <v>0</v>
      </c>
      <c r="N1974">
        <f t="shared" si="766"/>
        <v>0</v>
      </c>
      <c r="O1974">
        <f>IF($B$14,_xlfn.IFNA(INDEX(תמותה!$A$1:$E$121,MATCH(F1974,תמותה!$A$1:A$121,0),IF($B$9="זכר",2,4)),1),0)</f>
        <v>0</v>
      </c>
      <c r="P1974">
        <f>IF($B$14,_xlfn.IFNA(INDEX('שיפור תמותה'!$A$1:$E$8743,MATCH(F1974&amp;G1974,'שיפור תמותה'!$C$1:$C$8743,0),IF($B$9="זכר",4,5)),1),0)</f>
        <v>0</v>
      </c>
      <c r="Q1974">
        <f>IF($B$14,_xlfn.IFNA(INDEX('שיפור תמותה'!$A$1:$E$8743,MATCH(F1974&amp;G1974-1,'שיפור תמותה'!$C$1:$C$8743,0),IF($B$9="זכר",4,5)),1),0)</f>
        <v>0</v>
      </c>
      <c r="R1974">
        <f t="shared" si="753"/>
        <v>0</v>
      </c>
      <c r="S1974">
        <f t="shared" si="754"/>
        <v>0</v>
      </c>
      <c r="T1974">
        <f t="shared" si="767"/>
        <v>0</v>
      </c>
      <c r="U1974">
        <f t="shared" si="755"/>
        <v>0</v>
      </c>
      <c r="V1974">
        <f t="shared" si="756"/>
        <v>0</v>
      </c>
      <c r="W1974">
        <f t="shared" si="768"/>
        <v>0</v>
      </c>
      <c r="X1974">
        <f>IF($B$15,_xlfn.IFNA(INDEX(תמותה!$A$1:$E$121,MATCH(U1974,תמותה!$A$1:A$121,0),IF($B$11="זכר",2,4)),1),0)</f>
        <v>0</v>
      </c>
      <c r="Y1974">
        <f>IF($B$15,_xlfn.IFNA(INDEX('שיפור תמותה'!$A$1:$E$8743,MATCH(U1974&amp;V1974,'שיפור תמותה'!$C$1:$C$8743,0),IF($B$11="זכר",4,5)),1),0)</f>
        <v>0</v>
      </c>
      <c r="Z1974">
        <f>IF($B$15,_xlfn.IFNA(INDEX('שיפור תמותה'!$A$1:$E$8743,MATCH(U1974&amp;V1974-1,'שיפור תמותה'!$C$1:$C$8743,0),IF($B$11="זכר",4,5)),1),0)</f>
        <v>0</v>
      </c>
      <c r="AA1974">
        <f t="shared" si="757"/>
        <v>0</v>
      </c>
      <c r="AB1974">
        <f t="shared" si="769"/>
        <v>0</v>
      </c>
      <c r="AC1974">
        <f>IF($B$15,_xlfn.IFNA(INDEX(תמותה!$A$1:$E$121,MATCH(U1974,תמותה!$A$1:A$121,0),IF($B$11="זכר",3,5)),1),0)</f>
        <v>0</v>
      </c>
      <c r="AD1974">
        <f t="shared" si="758"/>
        <v>0</v>
      </c>
      <c r="AE1974">
        <f t="shared" si="759"/>
        <v>0</v>
      </c>
      <c r="AF1974">
        <f t="shared" si="770"/>
        <v>0</v>
      </c>
      <c r="AG1974">
        <f t="shared" si="771"/>
        <v>0</v>
      </c>
      <c r="AH1974">
        <f t="shared" si="772"/>
        <v>0</v>
      </c>
      <c r="AI1974">
        <f t="shared" si="773"/>
        <v>0</v>
      </c>
      <c r="AJ1974">
        <f t="shared" si="774"/>
        <v>0</v>
      </c>
    </row>
    <row r="1975" spans="5:36" x14ac:dyDescent="0.2">
      <c r="E1975">
        <f t="shared" si="760"/>
        <v>0</v>
      </c>
      <c r="F1975">
        <f t="shared" si="750"/>
        <v>0</v>
      </c>
      <c r="G1975">
        <f t="shared" si="751"/>
        <v>0</v>
      </c>
      <c r="H1975">
        <f t="shared" si="752"/>
        <v>0</v>
      </c>
      <c r="I1975">
        <f t="shared" si="761"/>
        <v>0</v>
      </c>
      <c r="J1975">
        <f t="shared" si="762"/>
        <v>0</v>
      </c>
      <c r="K1975">
        <f t="shared" si="763"/>
        <v>0</v>
      </c>
      <c r="L1975">
        <f t="shared" si="764"/>
        <v>0</v>
      </c>
      <c r="M1975">
        <f t="shared" si="765"/>
        <v>0</v>
      </c>
      <c r="N1975">
        <f t="shared" si="766"/>
        <v>0</v>
      </c>
      <c r="O1975">
        <f>IF($B$14,_xlfn.IFNA(INDEX(תמותה!$A$1:$E$121,MATCH(F1975,תמותה!$A$1:A$121,0),IF($B$9="זכר",2,4)),1),0)</f>
        <v>0</v>
      </c>
      <c r="P1975">
        <f>IF($B$14,_xlfn.IFNA(INDEX('שיפור תמותה'!$A$1:$E$8743,MATCH(F1975&amp;G1975,'שיפור תמותה'!$C$1:$C$8743,0),IF($B$9="זכר",4,5)),1),0)</f>
        <v>0</v>
      </c>
      <c r="Q1975">
        <f>IF($B$14,_xlfn.IFNA(INDEX('שיפור תמותה'!$A$1:$E$8743,MATCH(F1975&amp;G1975-1,'שיפור תמותה'!$C$1:$C$8743,0),IF($B$9="זכר",4,5)),1),0)</f>
        <v>0</v>
      </c>
      <c r="R1975">
        <f t="shared" si="753"/>
        <v>0</v>
      </c>
      <c r="S1975">
        <f t="shared" si="754"/>
        <v>0</v>
      </c>
      <c r="T1975">
        <f t="shared" si="767"/>
        <v>0</v>
      </c>
      <c r="U1975">
        <f t="shared" si="755"/>
        <v>0</v>
      </c>
      <c r="V1975">
        <f t="shared" si="756"/>
        <v>0</v>
      </c>
      <c r="W1975">
        <f t="shared" si="768"/>
        <v>0</v>
      </c>
      <c r="X1975">
        <f>IF($B$15,_xlfn.IFNA(INDEX(תמותה!$A$1:$E$121,MATCH(U1975,תמותה!$A$1:A$121,0),IF($B$11="זכר",2,4)),1),0)</f>
        <v>0</v>
      </c>
      <c r="Y1975">
        <f>IF($B$15,_xlfn.IFNA(INDEX('שיפור תמותה'!$A$1:$E$8743,MATCH(U1975&amp;V1975,'שיפור תמותה'!$C$1:$C$8743,0),IF($B$11="זכר",4,5)),1),0)</f>
        <v>0</v>
      </c>
      <c r="Z1975">
        <f>IF($B$15,_xlfn.IFNA(INDEX('שיפור תמותה'!$A$1:$E$8743,MATCH(U1975&amp;V1975-1,'שיפור תמותה'!$C$1:$C$8743,0),IF($B$11="זכר",4,5)),1),0)</f>
        <v>0</v>
      </c>
      <c r="AA1975">
        <f t="shared" si="757"/>
        <v>0</v>
      </c>
      <c r="AB1975">
        <f t="shared" si="769"/>
        <v>0</v>
      </c>
      <c r="AC1975">
        <f>IF($B$15,_xlfn.IFNA(INDEX(תמותה!$A$1:$E$121,MATCH(U1975,תמותה!$A$1:A$121,0),IF($B$11="זכר",3,5)),1),0)</f>
        <v>0</v>
      </c>
      <c r="AD1975">
        <f t="shared" si="758"/>
        <v>0</v>
      </c>
      <c r="AE1975">
        <f t="shared" si="759"/>
        <v>0</v>
      </c>
      <c r="AF1975">
        <f t="shared" si="770"/>
        <v>0</v>
      </c>
      <c r="AG1975">
        <f t="shared" si="771"/>
        <v>0</v>
      </c>
      <c r="AH1975">
        <f t="shared" si="772"/>
        <v>0</v>
      </c>
      <c r="AI1975">
        <f t="shared" si="773"/>
        <v>0</v>
      </c>
      <c r="AJ1975">
        <f t="shared" si="774"/>
        <v>0</v>
      </c>
    </row>
    <row r="1976" spans="5:36" x14ac:dyDescent="0.2">
      <c r="E1976">
        <f t="shared" si="760"/>
        <v>0</v>
      </c>
      <c r="F1976">
        <f t="shared" si="750"/>
        <v>0</v>
      </c>
      <c r="G1976">
        <f t="shared" si="751"/>
        <v>0</v>
      </c>
      <c r="H1976">
        <f t="shared" si="752"/>
        <v>0</v>
      </c>
      <c r="I1976">
        <f t="shared" si="761"/>
        <v>0</v>
      </c>
      <c r="J1976">
        <f t="shared" si="762"/>
        <v>0</v>
      </c>
      <c r="K1976">
        <f t="shared" si="763"/>
        <v>0</v>
      </c>
      <c r="L1976">
        <f t="shared" si="764"/>
        <v>0</v>
      </c>
      <c r="M1976">
        <f t="shared" si="765"/>
        <v>0</v>
      </c>
      <c r="N1976">
        <f t="shared" si="766"/>
        <v>0</v>
      </c>
      <c r="O1976">
        <f>IF($B$14,_xlfn.IFNA(INDEX(תמותה!$A$1:$E$121,MATCH(F1976,תמותה!$A$1:A$121,0),IF($B$9="זכר",2,4)),1),0)</f>
        <v>0</v>
      </c>
      <c r="P1976">
        <f>IF($B$14,_xlfn.IFNA(INDEX('שיפור תמותה'!$A$1:$E$8743,MATCH(F1976&amp;G1976,'שיפור תמותה'!$C$1:$C$8743,0),IF($B$9="זכר",4,5)),1),0)</f>
        <v>0</v>
      </c>
      <c r="Q1976">
        <f>IF($B$14,_xlfn.IFNA(INDEX('שיפור תמותה'!$A$1:$E$8743,MATCH(F1976&amp;G1976-1,'שיפור תמותה'!$C$1:$C$8743,0),IF($B$9="זכר",4,5)),1),0)</f>
        <v>0</v>
      </c>
      <c r="R1976">
        <f t="shared" si="753"/>
        <v>0</v>
      </c>
      <c r="S1976">
        <f t="shared" si="754"/>
        <v>0</v>
      </c>
      <c r="T1976">
        <f t="shared" si="767"/>
        <v>0</v>
      </c>
      <c r="U1976">
        <f t="shared" si="755"/>
        <v>0</v>
      </c>
      <c r="V1976">
        <f t="shared" si="756"/>
        <v>0</v>
      </c>
      <c r="W1976">
        <f t="shared" si="768"/>
        <v>0</v>
      </c>
      <c r="X1976">
        <f>IF($B$15,_xlfn.IFNA(INDEX(תמותה!$A$1:$E$121,MATCH(U1976,תמותה!$A$1:A$121,0),IF($B$11="זכר",2,4)),1),0)</f>
        <v>0</v>
      </c>
      <c r="Y1976">
        <f>IF($B$15,_xlfn.IFNA(INDEX('שיפור תמותה'!$A$1:$E$8743,MATCH(U1976&amp;V1976,'שיפור תמותה'!$C$1:$C$8743,0),IF($B$11="זכר",4,5)),1),0)</f>
        <v>0</v>
      </c>
      <c r="Z1976">
        <f>IF($B$15,_xlfn.IFNA(INDEX('שיפור תמותה'!$A$1:$E$8743,MATCH(U1976&amp;V1976-1,'שיפור תמותה'!$C$1:$C$8743,0),IF($B$11="זכר",4,5)),1),0)</f>
        <v>0</v>
      </c>
      <c r="AA1976">
        <f t="shared" si="757"/>
        <v>0</v>
      </c>
      <c r="AB1976">
        <f t="shared" si="769"/>
        <v>0</v>
      </c>
      <c r="AC1976">
        <f>IF($B$15,_xlfn.IFNA(INDEX(תמותה!$A$1:$E$121,MATCH(U1976,תמותה!$A$1:A$121,0),IF($B$11="זכר",3,5)),1),0)</f>
        <v>0</v>
      </c>
      <c r="AD1976">
        <f t="shared" si="758"/>
        <v>0</v>
      </c>
      <c r="AE1976">
        <f t="shared" si="759"/>
        <v>0</v>
      </c>
      <c r="AF1976">
        <f t="shared" si="770"/>
        <v>0</v>
      </c>
      <c r="AG1976">
        <f t="shared" si="771"/>
        <v>0</v>
      </c>
      <c r="AH1976">
        <f t="shared" si="772"/>
        <v>0</v>
      </c>
      <c r="AI1976">
        <f t="shared" si="773"/>
        <v>0</v>
      </c>
      <c r="AJ1976">
        <f t="shared" si="774"/>
        <v>0</v>
      </c>
    </row>
    <row r="1977" spans="5:36" x14ac:dyDescent="0.2">
      <c r="E1977">
        <f t="shared" si="760"/>
        <v>0</v>
      </c>
      <c r="F1977">
        <f t="shared" si="750"/>
        <v>0</v>
      </c>
      <c r="G1977">
        <f t="shared" si="751"/>
        <v>0</v>
      </c>
      <c r="H1977">
        <f t="shared" si="752"/>
        <v>0</v>
      </c>
      <c r="I1977">
        <f t="shared" si="761"/>
        <v>0</v>
      </c>
      <c r="J1977">
        <f t="shared" si="762"/>
        <v>0</v>
      </c>
      <c r="K1977">
        <f t="shared" si="763"/>
        <v>0</v>
      </c>
      <c r="L1977">
        <f t="shared" si="764"/>
        <v>0</v>
      </c>
      <c r="M1977">
        <f t="shared" si="765"/>
        <v>0</v>
      </c>
      <c r="N1977">
        <f t="shared" si="766"/>
        <v>0</v>
      </c>
      <c r="O1977">
        <f>IF($B$14,_xlfn.IFNA(INDEX(תמותה!$A$1:$E$121,MATCH(F1977,תמותה!$A$1:A$121,0),IF($B$9="זכר",2,4)),1),0)</f>
        <v>0</v>
      </c>
      <c r="P1977">
        <f>IF($B$14,_xlfn.IFNA(INDEX('שיפור תמותה'!$A$1:$E$8743,MATCH(F1977&amp;G1977,'שיפור תמותה'!$C$1:$C$8743,0),IF($B$9="זכר",4,5)),1),0)</f>
        <v>0</v>
      </c>
      <c r="Q1977">
        <f>IF($B$14,_xlfn.IFNA(INDEX('שיפור תמותה'!$A$1:$E$8743,MATCH(F1977&amp;G1977-1,'שיפור תמותה'!$C$1:$C$8743,0),IF($B$9="זכר",4,5)),1),0)</f>
        <v>0</v>
      </c>
      <c r="R1977">
        <f t="shared" si="753"/>
        <v>0</v>
      </c>
      <c r="S1977">
        <f t="shared" si="754"/>
        <v>0</v>
      </c>
      <c r="T1977">
        <f t="shared" si="767"/>
        <v>0</v>
      </c>
      <c r="U1977">
        <f t="shared" si="755"/>
        <v>0</v>
      </c>
      <c r="V1977">
        <f t="shared" si="756"/>
        <v>0</v>
      </c>
      <c r="W1977">
        <f t="shared" si="768"/>
        <v>0</v>
      </c>
      <c r="X1977">
        <f>IF($B$15,_xlfn.IFNA(INDEX(תמותה!$A$1:$E$121,MATCH(U1977,תמותה!$A$1:A$121,0),IF($B$11="זכר",2,4)),1),0)</f>
        <v>0</v>
      </c>
      <c r="Y1977">
        <f>IF($B$15,_xlfn.IFNA(INDEX('שיפור תמותה'!$A$1:$E$8743,MATCH(U1977&amp;V1977,'שיפור תמותה'!$C$1:$C$8743,0),IF($B$11="זכר",4,5)),1),0)</f>
        <v>0</v>
      </c>
      <c r="Z1977">
        <f>IF($B$15,_xlfn.IFNA(INDEX('שיפור תמותה'!$A$1:$E$8743,MATCH(U1977&amp;V1977-1,'שיפור תמותה'!$C$1:$C$8743,0),IF($B$11="זכר",4,5)),1),0)</f>
        <v>0</v>
      </c>
      <c r="AA1977">
        <f t="shared" si="757"/>
        <v>0</v>
      </c>
      <c r="AB1977">
        <f t="shared" si="769"/>
        <v>0</v>
      </c>
      <c r="AC1977">
        <f>IF($B$15,_xlfn.IFNA(INDEX(תמותה!$A$1:$E$121,MATCH(U1977,תמותה!$A$1:A$121,0),IF($B$11="זכר",3,5)),1),0)</f>
        <v>0</v>
      </c>
      <c r="AD1977">
        <f t="shared" si="758"/>
        <v>0</v>
      </c>
      <c r="AE1977">
        <f t="shared" si="759"/>
        <v>0</v>
      </c>
      <c r="AF1977">
        <f t="shared" si="770"/>
        <v>0</v>
      </c>
      <c r="AG1977">
        <f t="shared" si="771"/>
        <v>0</v>
      </c>
      <c r="AH1977">
        <f t="shared" si="772"/>
        <v>0</v>
      </c>
      <c r="AI1977">
        <f t="shared" si="773"/>
        <v>0</v>
      </c>
      <c r="AJ1977">
        <f t="shared" si="774"/>
        <v>0</v>
      </c>
    </row>
    <row r="1978" spans="5:36" x14ac:dyDescent="0.2">
      <c r="E1978">
        <f t="shared" si="760"/>
        <v>0</v>
      </c>
      <c r="F1978">
        <f t="shared" si="750"/>
        <v>0</v>
      </c>
      <c r="G1978">
        <f t="shared" si="751"/>
        <v>0</v>
      </c>
      <c r="H1978">
        <f t="shared" si="752"/>
        <v>0</v>
      </c>
      <c r="I1978">
        <f t="shared" si="761"/>
        <v>0</v>
      </c>
      <c r="J1978">
        <f t="shared" si="762"/>
        <v>0</v>
      </c>
      <c r="K1978">
        <f t="shared" si="763"/>
        <v>0</v>
      </c>
      <c r="L1978">
        <f t="shared" si="764"/>
        <v>0</v>
      </c>
      <c r="M1978">
        <f t="shared" si="765"/>
        <v>0</v>
      </c>
      <c r="N1978">
        <f t="shared" si="766"/>
        <v>0</v>
      </c>
      <c r="O1978">
        <f>IF($B$14,_xlfn.IFNA(INDEX(תמותה!$A$1:$E$121,MATCH(F1978,תמותה!$A$1:A$121,0),IF($B$9="זכר",2,4)),1),0)</f>
        <v>0</v>
      </c>
      <c r="P1978">
        <f>IF($B$14,_xlfn.IFNA(INDEX('שיפור תמותה'!$A$1:$E$8743,MATCH(F1978&amp;G1978,'שיפור תמותה'!$C$1:$C$8743,0),IF($B$9="זכר",4,5)),1),0)</f>
        <v>0</v>
      </c>
      <c r="Q1978">
        <f>IF($B$14,_xlfn.IFNA(INDEX('שיפור תמותה'!$A$1:$E$8743,MATCH(F1978&amp;G1978-1,'שיפור תמותה'!$C$1:$C$8743,0),IF($B$9="זכר",4,5)),1),0)</f>
        <v>0</v>
      </c>
      <c r="R1978">
        <f t="shared" si="753"/>
        <v>0</v>
      </c>
      <c r="S1978">
        <f t="shared" si="754"/>
        <v>0</v>
      </c>
      <c r="T1978">
        <f t="shared" si="767"/>
        <v>0</v>
      </c>
      <c r="U1978">
        <f t="shared" si="755"/>
        <v>0</v>
      </c>
      <c r="V1978">
        <f t="shared" si="756"/>
        <v>0</v>
      </c>
      <c r="W1978">
        <f t="shared" si="768"/>
        <v>0</v>
      </c>
      <c r="X1978">
        <f>IF($B$15,_xlfn.IFNA(INDEX(תמותה!$A$1:$E$121,MATCH(U1978,תמותה!$A$1:A$121,0),IF($B$11="זכר",2,4)),1),0)</f>
        <v>0</v>
      </c>
      <c r="Y1978">
        <f>IF($B$15,_xlfn.IFNA(INDEX('שיפור תמותה'!$A$1:$E$8743,MATCH(U1978&amp;V1978,'שיפור תמותה'!$C$1:$C$8743,0),IF($B$11="זכר",4,5)),1),0)</f>
        <v>0</v>
      </c>
      <c r="Z1978">
        <f>IF($B$15,_xlfn.IFNA(INDEX('שיפור תמותה'!$A$1:$E$8743,MATCH(U1978&amp;V1978-1,'שיפור תמותה'!$C$1:$C$8743,0),IF($B$11="זכר",4,5)),1),0)</f>
        <v>0</v>
      </c>
      <c r="AA1978">
        <f t="shared" si="757"/>
        <v>0</v>
      </c>
      <c r="AB1978">
        <f t="shared" si="769"/>
        <v>0</v>
      </c>
      <c r="AC1978">
        <f>IF($B$15,_xlfn.IFNA(INDEX(תמותה!$A$1:$E$121,MATCH(U1978,תמותה!$A$1:A$121,0),IF($B$11="זכר",3,5)),1),0)</f>
        <v>0</v>
      </c>
      <c r="AD1978">
        <f t="shared" si="758"/>
        <v>0</v>
      </c>
      <c r="AE1978">
        <f t="shared" si="759"/>
        <v>0</v>
      </c>
      <c r="AF1978">
        <f t="shared" si="770"/>
        <v>0</v>
      </c>
      <c r="AG1978">
        <f t="shared" si="771"/>
        <v>0</v>
      </c>
      <c r="AH1978">
        <f t="shared" si="772"/>
        <v>0</v>
      </c>
      <c r="AI1978">
        <f t="shared" si="773"/>
        <v>0</v>
      </c>
      <c r="AJ1978">
        <f t="shared" si="774"/>
        <v>0</v>
      </c>
    </row>
    <row r="1979" spans="5:36" x14ac:dyDescent="0.2">
      <c r="E1979">
        <f t="shared" si="760"/>
        <v>0</v>
      </c>
      <c r="F1979">
        <f t="shared" si="750"/>
        <v>0</v>
      </c>
      <c r="G1979">
        <f t="shared" si="751"/>
        <v>0</v>
      </c>
      <c r="H1979">
        <f t="shared" si="752"/>
        <v>0</v>
      </c>
      <c r="I1979">
        <f t="shared" si="761"/>
        <v>0</v>
      </c>
      <c r="J1979">
        <f t="shared" si="762"/>
        <v>0</v>
      </c>
      <c r="K1979">
        <f t="shared" si="763"/>
        <v>0</v>
      </c>
      <c r="L1979">
        <f t="shared" si="764"/>
        <v>0</v>
      </c>
      <c r="M1979">
        <f t="shared" si="765"/>
        <v>0</v>
      </c>
      <c r="N1979">
        <f t="shared" si="766"/>
        <v>0</v>
      </c>
      <c r="O1979">
        <f>IF($B$14,_xlfn.IFNA(INDEX(תמותה!$A$1:$E$121,MATCH(F1979,תמותה!$A$1:A$121,0),IF($B$9="זכר",2,4)),1),0)</f>
        <v>0</v>
      </c>
      <c r="P1979">
        <f>IF($B$14,_xlfn.IFNA(INDEX('שיפור תמותה'!$A$1:$E$8743,MATCH(F1979&amp;G1979,'שיפור תמותה'!$C$1:$C$8743,0),IF($B$9="זכר",4,5)),1),0)</f>
        <v>0</v>
      </c>
      <c r="Q1979">
        <f>IF($B$14,_xlfn.IFNA(INDEX('שיפור תמותה'!$A$1:$E$8743,MATCH(F1979&amp;G1979-1,'שיפור תמותה'!$C$1:$C$8743,0),IF($B$9="זכר",4,5)),1),0)</f>
        <v>0</v>
      </c>
      <c r="R1979">
        <f t="shared" si="753"/>
        <v>0</v>
      </c>
      <c r="S1979">
        <f t="shared" si="754"/>
        <v>0</v>
      </c>
      <c r="T1979">
        <f t="shared" si="767"/>
        <v>0</v>
      </c>
      <c r="U1979">
        <f t="shared" si="755"/>
        <v>0</v>
      </c>
      <c r="V1979">
        <f t="shared" si="756"/>
        <v>0</v>
      </c>
      <c r="W1979">
        <f t="shared" si="768"/>
        <v>0</v>
      </c>
      <c r="X1979">
        <f>IF($B$15,_xlfn.IFNA(INDEX(תמותה!$A$1:$E$121,MATCH(U1979,תמותה!$A$1:A$121,0),IF($B$11="זכר",2,4)),1),0)</f>
        <v>0</v>
      </c>
      <c r="Y1979">
        <f>IF($B$15,_xlfn.IFNA(INDEX('שיפור תמותה'!$A$1:$E$8743,MATCH(U1979&amp;V1979,'שיפור תמותה'!$C$1:$C$8743,0),IF($B$11="זכר",4,5)),1),0)</f>
        <v>0</v>
      </c>
      <c r="Z1979">
        <f>IF($B$15,_xlfn.IFNA(INDEX('שיפור תמותה'!$A$1:$E$8743,MATCH(U1979&amp;V1979-1,'שיפור תמותה'!$C$1:$C$8743,0),IF($B$11="זכר",4,5)),1),0)</f>
        <v>0</v>
      </c>
      <c r="AA1979">
        <f t="shared" si="757"/>
        <v>0</v>
      </c>
      <c r="AB1979">
        <f t="shared" si="769"/>
        <v>0</v>
      </c>
      <c r="AC1979">
        <f>IF($B$15,_xlfn.IFNA(INDEX(תמותה!$A$1:$E$121,MATCH(U1979,תמותה!$A$1:A$121,0),IF($B$11="זכר",3,5)),1),0)</f>
        <v>0</v>
      </c>
      <c r="AD1979">
        <f t="shared" si="758"/>
        <v>0</v>
      </c>
      <c r="AE1979">
        <f t="shared" si="759"/>
        <v>0</v>
      </c>
      <c r="AF1979">
        <f t="shared" si="770"/>
        <v>0</v>
      </c>
      <c r="AG1979">
        <f t="shared" si="771"/>
        <v>0</v>
      </c>
      <c r="AH1979">
        <f t="shared" si="772"/>
        <v>0</v>
      </c>
      <c r="AI1979">
        <f t="shared" si="773"/>
        <v>0</v>
      </c>
      <c r="AJ1979">
        <f t="shared" si="774"/>
        <v>0</v>
      </c>
    </row>
    <row r="1980" spans="5:36" x14ac:dyDescent="0.2">
      <c r="E1980">
        <f t="shared" si="760"/>
        <v>0</v>
      </c>
      <c r="F1980">
        <f t="shared" si="750"/>
        <v>0</v>
      </c>
      <c r="G1980">
        <f t="shared" si="751"/>
        <v>0</v>
      </c>
      <c r="H1980">
        <f t="shared" si="752"/>
        <v>0</v>
      </c>
      <c r="I1980">
        <f t="shared" si="761"/>
        <v>0</v>
      </c>
      <c r="J1980">
        <f t="shared" si="762"/>
        <v>0</v>
      </c>
      <c r="K1980">
        <f t="shared" si="763"/>
        <v>0</v>
      </c>
      <c r="L1980">
        <f t="shared" si="764"/>
        <v>0</v>
      </c>
      <c r="M1980">
        <f t="shared" si="765"/>
        <v>0</v>
      </c>
      <c r="N1980">
        <f t="shared" si="766"/>
        <v>0</v>
      </c>
      <c r="O1980">
        <f>IF($B$14,_xlfn.IFNA(INDEX(תמותה!$A$1:$E$121,MATCH(F1980,תמותה!$A$1:A$121,0),IF($B$9="זכר",2,4)),1),0)</f>
        <v>0</v>
      </c>
      <c r="P1980">
        <f>IF($B$14,_xlfn.IFNA(INDEX('שיפור תמותה'!$A$1:$E$8743,MATCH(F1980&amp;G1980,'שיפור תמותה'!$C$1:$C$8743,0),IF($B$9="זכר",4,5)),1),0)</f>
        <v>0</v>
      </c>
      <c r="Q1980">
        <f>IF($B$14,_xlfn.IFNA(INDEX('שיפור תמותה'!$A$1:$E$8743,MATCH(F1980&amp;G1980-1,'שיפור תמותה'!$C$1:$C$8743,0),IF($B$9="זכר",4,5)),1),0)</f>
        <v>0</v>
      </c>
      <c r="R1980">
        <f t="shared" si="753"/>
        <v>0</v>
      </c>
      <c r="S1980">
        <f t="shared" si="754"/>
        <v>0</v>
      </c>
      <c r="T1980">
        <f t="shared" si="767"/>
        <v>0</v>
      </c>
      <c r="U1980">
        <f t="shared" si="755"/>
        <v>0</v>
      </c>
      <c r="V1980">
        <f t="shared" si="756"/>
        <v>0</v>
      </c>
      <c r="W1980">
        <f t="shared" si="768"/>
        <v>0</v>
      </c>
      <c r="X1980">
        <f>IF($B$15,_xlfn.IFNA(INDEX(תמותה!$A$1:$E$121,MATCH(U1980,תמותה!$A$1:A$121,0),IF($B$11="זכר",2,4)),1),0)</f>
        <v>0</v>
      </c>
      <c r="Y1980">
        <f>IF($B$15,_xlfn.IFNA(INDEX('שיפור תמותה'!$A$1:$E$8743,MATCH(U1980&amp;V1980,'שיפור תמותה'!$C$1:$C$8743,0),IF($B$11="זכר",4,5)),1),0)</f>
        <v>0</v>
      </c>
      <c r="Z1980">
        <f>IF($B$15,_xlfn.IFNA(INDEX('שיפור תמותה'!$A$1:$E$8743,MATCH(U1980&amp;V1980-1,'שיפור תמותה'!$C$1:$C$8743,0),IF($B$11="זכר",4,5)),1),0)</f>
        <v>0</v>
      </c>
      <c r="AA1980">
        <f t="shared" si="757"/>
        <v>0</v>
      </c>
      <c r="AB1980">
        <f t="shared" si="769"/>
        <v>0</v>
      </c>
      <c r="AC1980">
        <f>IF($B$15,_xlfn.IFNA(INDEX(תמותה!$A$1:$E$121,MATCH(U1980,תמותה!$A$1:A$121,0),IF($B$11="זכר",3,5)),1),0)</f>
        <v>0</v>
      </c>
      <c r="AD1980">
        <f t="shared" si="758"/>
        <v>0</v>
      </c>
      <c r="AE1980">
        <f t="shared" si="759"/>
        <v>0</v>
      </c>
      <c r="AF1980">
        <f t="shared" si="770"/>
        <v>0</v>
      </c>
      <c r="AG1980">
        <f t="shared" si="771"/>
        <v>0</v>
      </c>
      <c r="AH1980">
        <f t="shared" si="772"/>
        <v>0</v>
      </c>
      <c r="AI1980">
        <f t="shared" si="773"/>
        <v>0</v>
      </c>
      <c r="AJ1980">
        <f t="shared" si="774"/>
        <v>0</v>
      </c>
    </row>
    <row r="1981" spans="5:36" x14ac:dyDescent="0.2">
      <c r="E1981">
        <f t="shared" si="760"/>
        <v>0</v>
      </c>
      <c r="F1981">
        <f t="shared" si="750"/>
        <v>0</v>
      </c>
      <c r="G1981">
        <f t="shared" si="751"/>
        <v>0</v>
      </c>
      <c r="H1981">
        <f t="shared" si="752"/>
        <v>0</v>
      </c>
      <c r="I1981">
        <f t="shared" si="761"/>
        <v>0</v>
      </c>
      <c r="J1981">
        <f t="shared" si="762"/>
        <v>0</v>
      </c>
      <c r="K1981">
        <f t="shared" si="763"/>
        <v>0</v>
      </c>
      <c r="L1981">
        <f t="shared" si="764"/>
        <v>0</v>
      </c>
      <c r="M1981">
        <f t="shared" si="765"/>
        <v>0</v>
      </c>
      <c r="N1981">
        <f t="shared" si="766"/>
        <v>0</v>
      </c>
      <c r="O1981">
        <f>IF($B$14,_xlfn.IFNA(INDEX(תמותה!$A$1:$E$121,MATCH(F1981,תמותה!$A$1:A$121,0),IF($B$9="זכר",2,4)),1),0)</f>
        <v>0</v>
      </c>
      <c r="P1981">
        <f>IF($B$14,_xlfn.IFNA(INDEX('שיפור תמותה'!$A$1:$E$8743,MATCH(F1981&amp;G1981,'שיפור תמותה'!$C$1:$C$8743,0),IF($B$9="זכר",4,5)),1),0)</f>
        <v>0</v>
      </c>
      <c r="Q1981">
        <f>IF($B$14,_xlfn.IFNA(INDEX('שיפור תמותה'!$A$1:$E$8743,MATCH(F1981&amp;G1981-1,'שיפור תמותה'!$C$1:$C$8743,0),IF($B$9="זכר",4,5)),1),0)</f>
        <v>0</v>
      </c>
      <c r="R1981">
        <f t="shared" si="753"/>
        <v>0</v>
      </c>
      <c r="S1981">
        <f t="shared" si="754"/>
        <v>0</v>
      </c>
      <c r="T1981">
        <f t="shared" si="767"/>
        <v>0</v>
      </c>
      <c r="U1981">
        <f t="shared" si="755"/>
        <v>0</v>
      </c>
      <c r="V1981">
        <f t="shared" si="756"/>
        <v>0</v>
      </c>
      <c r="W1981">
        <f t="shared" si="768"/>
        <v>0</v>
      </c>
      <c r="X1981">
        <f>IF($B$15,_xlfn.IFNA(INDEX(תמותה!$A$1:$E$121,MATCH(U1981,תמותה!$A$1:A$121,0),IF($B$11="זכר",2,4)),1),0)</f>
        <v>0</v>
      </c>
      <c r="Y1981">
        <f>IF($B$15,_xlfn.IFNA(INDEX('שיפור תמותה'!$A$1:$E$8743,MATCH(U1981&amp;V1981,'שיפור תמותה'!$C$1:$C$8743,0),IF($B$11="זכר",4,5)),1),0)</f>
        <v>0</v>
      </c>
      <c r="Z1981">
        <f>IF($B$15,_xlfn.IFNA(INDEX('שיפור תמותה'!$A$1:$E$8743,MATCH(U1981&amp;V1981-1,'שיפור תמותה'!$C$1:$C$8743,0),IF($B$11="זכר",4,5)),1),0)</f>
        <v>0</v>
      </c>
      <c r="AA1981">
        <f t="shared" si="757"/>
        <v>0</v>
      </c>
      <c r="AB1981">
        <f t="shared" si="769"/>
        <v>0</v>
      </c>
      <c r="AC1981">
        <f>IF($B$15,_xlfn.IFNA(INDEX(תמותה!$A$1:$E$121,MATCH(U1981,תמותה!$A$1:A$121,0),IF($B$11="זכר",3,5)),1),0)</f>
        <v>0</v>
      </c>
      <c r="AD1981">
        <f t="shared" si="758"/>
        <v>0</v>
      </c>
      <c r="AE1981">
        <f t="shared" si="759"/>
        <v>0</v>
      </c>
      <c r="AF1981">
        <f t="shared" si="770"/>
        <v>0</v>
      </c>
      <c r="AG1981">
        <f t="shared" si="771"/>
        <v>0</v>
      </c>
      <c r="AH1981">
        <f t="shared" si="772"/>
        <v>0</v>
      </c>
      <c r="AI1981">
        <f t="shared" si="773"/>
        <v>0</v>
      </c>
      <c r="AJ1981">
        <f t="shared" si="774"/>
        <v>0</v>
      </c>
    </row>
    <row r="1982" spans="5:36" x14ac:dyDescent="0.2">
      <c r="E1982">
        <f t="shared" si="760"/>
        <v>0</v>
      </c>
      <c r="F1982">
        <f t="shared" si="750"/>
        <v>0</v>
      </c>
      <c r="G1982">
        <f t="shared" si="751"/>
        <v>0</v>
      </c>
      <c r="H1982">
        <f t="shared" si="752"/>
        <v>0</v>
      </c>
      <c r="I1982">
        <f t="shared" si="761"/>
        <v>0</v>
      </c>
      <c r="J1982">
        <f t="shared" si="762"/>
        <v>0</v>
      </c>
      <c r="K1982">
        <f t="shared" si="763"/>
        <v>0</v>
      </c>
      <c r="L1982">
        <f t="shared" si="764"/>
        <v>0</v>
      </c>
      <c r="M1982">
        <f t="shared" si="765"/>
        <v>0</v>
      </c>
      <c r="N1982">
        <f t="shared" si="766"/>
        <v>0</v>
      </c>
      <c r="O1982">
        <f>IF($B$14,_xlfn.IFNA(INDEX(תמותה!$A$1:$E$121,MATCH(F1982,תמותה!$A$1:A$121,0),IF($B$9="זכר",2,4)),1),0)</f>
        <v>0</v>
      </c>
      <c r="P1982">
        <f>IF($B$14,_xlfn.IFNA(INDEX('שיפור תמותה'!$A$1:$E$8743,MATCH(F1982&amp;G1982,'שיפור תמותה'!$C$1:$C$8743,0),IF($B$9="זכר",4,5)),1),0)</f>
        <v>0</v>
      </c>
      <c r="Q1982">
        <f>IF($B$14,_xlfn.IFNA(INDEX('שיפור תמותה'!$A$1:$E$8743,MATCH(F1982&amp;G1982-1,'שיפור תמותה'!$C$1:$C$8743,0),IF($B$9="זכר",4,5)),1),0)</f>
        <v>0</v>
      </c>
      <c r="R1982">
        <f t="shared" si="753"/>
        <v>0</v>
      </c>
      <c r="S1982">
        <f t="shared" si="754"/>
        <v>0</v>
      </c>
      <c r="T1982">
        <f t="shared" si="767"/>
        <v>0</v>
      </c>
      <c r="U1982">
        <f t="shared" si="755"/>
        <v>0</v>
      </c>
      <c r="V1982">
        <f t="shared" si="756"/>
        <v>0</v>
      </c>
      <c r="W1982">
        <f t="shared" si="768"/>
        <v>0</v>
      </c>
      <c r="X1982">
        <f>IF($B$15,_xlfn.IFNA(INDEX(תמותה!$A$1:$E$121,MATCH(U1982,תמותה!$A$1:A$121,0),IF($B$11="זכר",2,4)),1),0)</f>
        <v>0</v>
      </c>
      <c r="Y1982">
        <f>IF($B$15,_xlfn.IFNA(INDEX('שיפור תמותה'!$A$1:$E$8743,MATCH(U1982&amp;V1982,'שיפור תמותה'!$C$1:$C$8743,0),IF($B$11="זכר",4,5)),1),0)</f>
        <v>0</v>
      </c>
      <c r="Z1982">
        <f>IF($B$15,_xlfn.IFNA(INDEX('שיפור תמותה'!$A$1:$E$8743,MATCH(U1982&amp;V1982-1,'שיפור תמותה'!$C$1:$C$8743,0),IF($B$11="זכר",4,5)),1),0)</f>
        <v>0</v>
      </c>
      <c r="AA1982">
        <f t="shared" si="757"/>
        <v>0</v>
      </c>
      <c r="AB1982">
        <f t="shared" si="769"/>
        <v>0</v>
      </c>
      <c r="AC1982">
        <f>IF($B$15,_xlfn.IFNA(INDEX(תמותה!$A$1:$E$121,MATCH(U1982,תמותה!$A$1:A$121,0),IF($B$11="זכר",3,5)),1),0)</f>
        <v>0</v>
      </c>
      <c r="AD1982">
        <f t="shared" si="758"/>
        <v>0</v>
      </c>
      <c r="AE1982">
        <f t="shared" si="759"/>
        <v>0</v>
      </c>
      <c r="AF1982">
        <f t="shared" si="770"/>
        <v>0</v>
      </c>
      <c r="AG1982">
        <f t="shared" si="771"/>
        <v>0</v>
      </c>
      <c r="AH1982">
        <f t="shared" si="772"/>
        <v>0</v>
      </c>
      <c r="AI1982">
        <f t="shared" si="773"/>
        <v>0</v>
      </c>
      <c r="AJ1982">
        <f t="shared" si="774"/>
        <v>0</v>
      </c>
    </row>
    <row r="1983" spans="5:36" x14ac:dyDescent="0.2">
      <c r="E1983">
        <f t="shared" si="760"/>
        <v>0</v>
      </c>
      <c r="F1983">
        <f t="shared" si="750"/>
        <v>0</v>
      </c>
      <c r="G1983">
        <f t="shared" si="751"/>
        <v>0</v>
      </c>
      <c r="H1983">
        <f t="shared" si="752"/>
        <v>0</v>
      </c>
      <c r="I1983">
        <f t="shared" si="761"/>
        <v>0</v>
      </c>
      <c r="J1983">
        <f t="shared" si="762"/>
        <v>0</v>
      </c>
      <c r="K1983">
        <f t="shared" si="763"/>
        <v>0</v>
      </c>
      <c r="L1983">
        <f t="shared" si="764"/>
        <v>0</v>
      </c>
      <c r="M1983">
        <f t="shared" si="765"/>
        <v>0</v>
      </c>
      <c r="N1983">
        <f t="shared" si="766"/>
        <v>0</v>
      </c>
      <c r="O1983">
        <f>IF($B$14,_xlfn.IFNA(INDEX(תמותה!$A$1:$E$121,MATCH(F1983,תמותה!$A$1:A$121,0),IF($B$9="זכר",2,4)),1),0)</f>
        <v>0</v>
      </c>
      <c r="P1983">
        <f>IF($B$14,_xlfn.IFNA(INDEX('שיפור תמותה'!$A$1:$E$8743,MATCH(F1983&amp;G1983,'שיפור תמותה'!$C$1:$C$8743,0),IF($B$9="זכר",4,5)),1),0)</f>
        <v>0</v>
      </c>
      <c r="Q1983">
        <f>IF($B$14,_xlfn.IFNA(INDEX('שיפור תמותה'!$A$1:$E$8743,MATCH(F1983&amp;G1983-1,'שיפור תמותה'!$C$1:$C$8743,0),IF($B$9="זכר",4,5)),1),0)</f>
        <v>0</v>
      </c>
      <c r="R1983">
        <f t="shared" si="753"/>
        <v>0</v>
      </c>
      <c r="S1983">
        <f t="shared" si="754"/>
        <v>0</v>
      </c>
      <c r="T1983">
        <f t="shared" si="767"/>
        <v>0</v>
      </c>
      <c r="U1983">
        <f t="shared" si="755"/>
        <v>0</v>
      </c>
      <c r="V1983">
        <f t="shared" si="756"/>
        <v>0</v>
      </c>
      <c r="W1983">
        <f t="shared" si="768"/>
        <v>0</v>
      </c>
      <c r="X1983">
        <f>IF($B$15,_xlfn.IFNA(INDEX(תמותה!$A$1:$E$121,MATCH(U1983,תמותה!$A$1:A$121,0),IF($B$11="זכר",2,4)),1),0)</f>
        <v>0</v>
      </c>
      <c r="Y1983">
        <f>IF($B$15,_xlfn.IFNA(INDEX('שיפור תמותה'!$A$1:$E$8743,MATCH(U1983&amp;V1983,'שיפור תמותה'!$C$1:$C$8743,0),IF($B$11="זכר",4,5)),1),0)</f>
        <v>0</v>
      </c>
      <c r="Z1983">
        <f>IF($B$15,_xlfn.IFNA(INDEX('שיפור תמותה'!$A$1:$E$8743,MATCH(U1983&amp;V1983-1,'שיפור תמותה'!$C$1:$C$8743,0),IF($B$11="זכר",4,5)),1),0)</f>
        <v>0</v>
      </c>
      <c r="AA1983">
        <f t="shared" si="757"/>
        <v>0</v>
      </c>
      <c r="AB1983">
        <f t="shared" si="769"/>
        <v>0</v>
      </c>
      <c r="AC1983">
        <f>IF($B$15,_xlfn.IFNA(INDEX(תמותה!$A$1:$E$121,MATCH(U1983,תמותה!$A$1:A$121,0),IF($B$11="זכר",3,5)),1),0)</f>
        <v>0</v>
      </c>
      <c r="AD1983">
        <f t="shared" si="758"/>
        <v>0</v>
      </c>
      <c r="AE1983">
        <f t="shared" si="759"/>
        <v>0</v>
      </c>
      <c r="AF1983">
        <f t="shared" si="770"/>
        <v>0</v>
      </c>
      <c r="AG1983">
        <f t="shared" si="771"/>
        <v>0</v>
      </c>
      <c r="AH1983">
        <f t="shared" si="772"/>
        <v>0</v>
      </c>
      <c r="AI1983">
        <f t="shared" si="773"/>
        <v>0</v>
      </c>
      <c r="AJ1983">
        <f t="shared" si="774"/>
        <v>0</v>
      </c>
    </row>
    <row r="1984" spans="5:36" x14ac:dyDescent="0.2">
      <c r="E1984">
        <f t="shared" si="760"/>
        <v>0</v>
      </c>
      <c r="F1984">
        <f t="shared" si="750"/>
        <v>0</v>
      </c>
      <c r="G1984">
        <f t="shared" si="751"/>
        <v>0</v>
      </c>
      <c r="H1984">
        <f t="shared" si="752"/>
        <v>0</v>
      </c>
      <c r="I1984">
        <f t="shared" si="761"/>
        <v>0</v>
      </c>
      <c r="J1984">
        <f t="shared" si="762"/>
        <v>0</v>
      </c>
      <c r="K1984">
        <f t="shared" si="763"/>
        <v>0</v>
      </c>
      <c r="L1984">
        <f t="shared" si="764"/>
        <v>0</v>
      </c>
      <c r="M1984">
        <f t="shared" si="765"/>
        <v>0</v>
      </c>
      <c r="N1984">
        <f t="shared" si="766"/>
        <v>0</v>
      </c>
      <c r="O1984">
        <f>IF($B$14,_xlfn.IFNA(INDEX(תמותה!$A$1:$E$121,MATCH(F1984,תמותה!$A$1:A$121,0),IF($B$9="זכר",2,4)),1),0)</f>
        <v>0</v>
      </c>
      <c r="P1984">
        <f>IF($B$14,_xlfn.IFNA(INDEX('שיפור תמותה'!$A$1:$E$8743,MATCH(F1984&amp;G1984,'שיפור תמותה'!$C$1:$C$8743,0),IF($B$9="זכר",4,5)),1),0)</f>
        <v>0</v>
      </c>
      <c r="Q1984">
        <f>IF($B$14,_xlfn.IFNA(INDEX('שיפור תמותה'!$A$1:$E$8743,MATCH(F1984&amp;G1984-1,'שיפור תמותה'!$C$1:$C$8743,0),IF($B$9="זכר",4,5)),1),0)</f>
        <v>0</v>
      </c>
      <c r="R1984">
        <f t="shared" si="753"/>
        <v>0</v>
      </c>
      <c r="S1984">
        <f t="shared" si="754"/>
        <v>0</v>
      </c>
      <c r="T1984">
        <f t="shared" si="767"/>
        <v>0</v>
      </c>
      <c r="U1984">
        <f t="shared" si="755"/>
        <v>0</v>
      </c>
      <c r="V1984">
        <f t="shared" si="756"/>
        <v>0</v>
      </c>
      <c r="W1984">
        <f t="shared" si="768"/>
        <v>0</v>
      </c>
      <c r="X1984">
        <f>IF($B$15,_xlfn.IFNA(INDEX(תמותה!$A$1:$E$121,MATCH(U1984,תמותה!$A$1:A$121,0),IF($B$11="זכר",2,4)),1),0)</f>
        <v>0</v>
      </c>
      <c r="Y1984">
        <f>IF($B$15,_xlfn.IFNA(INDEX('שיפור תמותה'!$A$1:$E$8743,MATCH(U1984&amp;V1984,'שיפור תמותה'!$C$1:$C$8743,0),IF($B$11="זכר",4,5)),1),0)</f>
        <v>0</v>
      </c>
      <c r="Z1984">
        <f>IF($B$15,_xlfn.IFNA(INDEX('שיפור תמותה'!$A$1:$E$8743,MATCH(U1984&amp;V1984-1,'שיפור תמותה'!$C$1:$C$8743,0),IF($B$11="זכר",4,5)),1),0)</f>
        <v>0</v>
      </c>
      <c r="AA1984">
        <f t="shared" si="757"/>
        <v>0</v>
      </c>
      <c r="AB1984">
        <f t="shared" si="769"/>
        <v>0</v>
      </c>
      <c r="AC1984">
        <f>IF($B$15,_xlfn.IFNA(INDEX(תמותה!$A$1:$E$121,MATCH(U1984,תמותה!$A$1:A$121,0),IF($B$11="זכר",3,5)),1),0)</f>
        <v>0</v>
      </c>
      <c r="AD1984">
        <f t="shared" si="758"/>
        <v>0</v>
      </c>
      <c r="AE1984">
        <f t="shared" si="759"/>
        <v>0</v>
      </c>
      <c r="AF1984">
        <f t="shared" si="770"/>
        <v>0</v>
      </c>
      <c r="AG1984">
        <f t="shared" si="771"/>
        <v>0</v>
      </c>
      <c r="AH1984">
        <f t="shared" si="772"/>
        <v>0</v>
      </c>
      <c r="AI1984">
        <f t="shared" si="773"/>
        <v>0</v>
      </c>
      <c r="AJ1984">
        <f t="shared" si="774"/>
        <v>0</v>
      </c>
    </row>
    <row r="1985" spans="5:36" x14ac:dyDescent="0.2">
      <c r="E1985">
        <f t="shared" si="760"/>
        <v>0</v>
      </c>
      <c r="F1985">
        <f t="shared" si="750"/>
        <v>0</v>
      </c>
      <c r="G1985">
        <f t="shared" si="751"/>
        <v>0</v>
      </c>
      <c r="H1985">
        <f t="shared" si="752"/>
        <v>0</v>
      </c>
      <c r="I1985">
        <f t="shared" si="761"/>
        <v>0</v>
      </c>
      <c r="J1985">
        <f t="shared" si="762"/>
        <v>0</v>
      </c>
      <c r="K1985">
        <f t="shared" si="763"/>
        <v>0</v>
      </c>
      <c r="L1985">
        <f t="shared" si="764"/>
        <v>0</v>
      </c>
      <c r="M1985">
        <f t="shared" si="765"/>
        <v>0</v>
      </c>
      <c r="N1985">
        <f t="shared" si="766"/>
        <v>0</v>
      </c>
      <c r="O1985">
        <f>IF($B$14,_xlfn.IFNA(INDEX(תמותה!$A$1:$E$121,MATCH(F1985,תמותה!$A$1:A$121,0),IF($B$9="זכר",2,4)),1),0)</f>
        <v>0</v>
      </c>
      <c r="P1985">
        <f>IF($B$14,_xlfn.IFNA(INDEX('שיפור תמותה'!$A$1:$E$8743,MATCH(F1985&amp;G1985,'שיפור תמותה'!$C$1:$C$8743,0),IF($B$9="זכר",4,5)),1),0)</f>
        <v>0</v>
      </c>
      <c r="Q1985">
        <f>IF($B$14,_xlfn.IFNA(INDEX('שיפור תמותה'!$A$1:$E$8743,MATCH(F1985&amp;G1985-1,'שיפור תמותה'!$C$1:$C$8743,0),IF($B$9="זכר",4,5)),1),0)</f>
        <v>0</v>
      </c>
      <c r="R1985">
        <f t="shared" si="753"/>
        <v>0</v>
      </c>
      <c r="S1985">
        <f t="shared" si="754"/>
        <v>0</v>
      </c>
      <c r="T1985">
        <f t="shared" si="767"/>
        <v>0</v>
      </c>
      <c r="U1985">
        <f t="shared" si="755"/>
        <v>0</v>
      </c>
      <c r="V1985">
        <f t="shared" si="756"/>
        <v>0</v>
      </c>
      <c r="W1985">
        <f t="shared" si="768"/>
        <v>0</v>
      </c>
      <c r="X1985">
        <f>IF($B$15,_xlfn.IFNA(INDEX(תמותה!$A$1:$E$121,MATCH(U1985,תמותה!$A$1:A$121,0),IF($B$11="זכר",2,4)),1),0)</f>
        <v>0</v>
      </c>
      <c r="Y1985">
        <f>IF($B$15,_xlfn.IFNA(INDEX('שיפור תמותה'!$A$1:$E$8743,MATCH(U1985&amp;V1985,'שיפור תמותה'!$C$1:$C$8743,0),IF($B$11="זכר",4,5)),1),0)</f>
        <v>0</v>
      </c>
      <c r="Z1985">
        <f>IF($B$15,_xlfn.IFNA(INDEX('שיפור תמותה'!$A$1:$E$8743,MATCH(U1985&amp;V1985-1,'שיפור תמותה'!$C$1:$C$8743,0),IF($B$11="זכר",4,5)),1),0)</f>
        <v>0</v>
      </c>
      <c r="AA1985">
        <f t="shared" si="757"/>
        <v>0</v>
      </c>
      <c r="AB1985">
        <f t="shared" si="769"/>
        <v>0</v>
      </c>
      <c r="AC1985">
        <f>IF($B$15,_xlfn.IFNA(INDEX(תמותה!$A$1:$E$121,MATCH(U1985,תמותה!$A$1:A$121,0),IF($B$11="זכר",3,5)),1),0)</f>
        <v>0</v>
      </c>
      <c r="AD1985">
        <f t="shared" si="758"/>
        <v>0</v>
      </c>
      <c r="AE1985">
        <f t="shared" si="759"/>
        <v>0</v>
      </c>
      <c r="AF1985">
        <f t="shared" si="770"/>
        <v>0</v>
      </c>
      <c r="AG1985">
        <f t="shared" si="771"/>
        <v>0</v>
      </c>
      <c r="AH1985">
        <f t="shared" si="772"/>
        <v>0</v>
      </c>
      <c r="AI1985">
        <f t="shared" si="773"/>
        <v>0</v>
      </c>
      <c r="AJ1985">
        <f t="shared" si="774"/>
        <v>0</v>
      </c>
    </row>
    <row r="1986" spans="5:36" x14ac:dyDescent="0.2">
      <c r="E1986">
        <f t="shared" si="760"/>
        <v>0</v>
      </c>
      <c r="F1986">
        <f t="shared" si="750"/>
        <v>0</v>
      </c>
      <c r="G1986">
        <f t="shared" si="751"/>
        <v>0</v>
      </c>
      <c r="H1986">
        <f t="shared" si="752"/>
        <v>0</v>
      </c>
      <c r="I1986">
        <f t="shared" si="761"/>
        <v>0</v>
      </c>
      <c r="J1986">
        <f t="shared" si="762"/>
        <v>0</v>
      </c>
      <c r="K1986">
        <f t="shared" si="763"/>
        <v>0</v>
      </c>
      <c r="L1986">
        <f t="shared" si="764"/>
        <v>0</v>
      </c>
      <c r="M1986">
        <f t="shared" si="765"/>
        <v>0</v>
      </c>
      <c r="N1986">
        <f t="shared" si="766"/>
        <v>0</v>
      </c>
      <c r="O1986">
        <f>IF($B$14,_xlfn.IFNA(INDEX(תמותה!$A$1:$E$121,MATCH(F1986,תמותה!$A$1:A$121,0),IF($B$9="זכר",2,4)),1),0)</f>
        <v>0</v>
      </c>
      <c r="P1986">
        <f>IF($B$14,_xlfn.IFNA(INDEX('שיפור תמותה'!$A$1:$E$8743,MATCH(F1986&amp;G1986,'שיפור תמותה'!$C$1:$C$8743,0),IF($B$9="זכר",4,5)),1),0)</f>
        <v>0</v>
      </c>
      <c r="Q1986">
        <f>IF($B$14,_xlfn.IFNA(INDEX('שיפור תמותה'!$A$1:$E$8743,MATCH(F1986&amp;G1986-1,'שיפור תמותה'!$C$1:$C$8743,0),IF($B$9="זכר",4,5)),1),0)</f>
        <v>0</v>
      </c>
      <c r="R1986">
        <f t="shared" si="753"/>
        <v>0</v>
      </c>
      <c r="S1986">
        <f t="shared" si="754"/>
        <v>0</v>
      </c>
      <c r="T1986">
        <f t="shared" si="767"/>
        <v>0</v>
      </c>
      <c r="U1986">
        <f t="shared" si="755"/>
        <v>0</v>
      </c>
      <c r="V1986">
        <f t="shared" si="756"/>
        <v>0</v>
      </c>
      <c r="W1986">
        <f t="shared" si="768"/>
        <v>0</v>
      </c>
      <c r="X1986">
        <f>IF($B$15,_xlfn.IFNA(INDEX(תמותה!$A$1:$E$121,MATCH(U1986,תמותה!$A$1:A$121,0),IF($B$11="זכר",2,4)),1),0)</f>
        <v>0</v>
      </c>
      <c r="Y1986">
        <f>IF($B$15,_xlfn.IFNA(INDEX('שיפור תמותה'!$A$1:$E$8743,MATCH(U1986&amp;V1986,'שיפור תמותה'!$C$1:$C$8743,0),IF($B$11="זכר",4,5)),1),0)</f>
        <v>0</v>
      </c>
      <c r="Z1986">
        <f>IF($B$15,_xlfn.IFNA(INDEX('שיפור תמותה'!$A$1:$E$8743,MATCH(U1986&amp;V1986-1,'שיפור תמותה'!$C$1:$C$8743,0),IF($B$11="זכר",4,5)),1),0)</f>
        <v>0</v>
      </c>
      <c r="AA1986">
        <f t="shared" si="757"/>
        <v>0</v>
      </c>
      <c r="AB1986">
        <f t="shared" si="769"/>
        <v>0</v>
      </c>
      <c r="AC1986">
        <f>IF($B$15,_xlfn.IFNA(INDEX(תמותה!$A$1:$E$121,MATCH(U1986,תמותה!$A$1:A$121,0),IF($B$11="זכר",3,5)),1),0)</f>
        <v>0</v>
      </c>
      <c r="AD1986">
        <f t="shared" si="758"/>
        <v>0</v>
      </c>
      <c r="AE1986">
        <f t="shared" si="759"/>
        <v>0</v>
      </c>
      <c r="AF1986">
        <f t="shared" si="770"/>
        <v>0</v>
      </c>
      <c r="AG1986">
        <f t="shared" si="771"/>
        <v>0</v>
      </c>
      <c r="AH1986">
        <f t="shared" si="772"/>
        <v>0</v>
      </c>
      <c r="AI1986">
        <f t="shared" si="773"/>
        <v>0</v>
      </c>
      <c r="AJ1986">
        <f t="shared" si="774"/>
        <v>0</v>
      </c>
    </row>
    <row r="1987" spans="5:36" x14ac:dyDescent="0.2">
      <c r="E1987">
        <f t="shared" si="760"/>
        <v>0</v>
      </c>
      <c r="F1987">
        <f t="shared" ref="F1987:F2000" si="775">IF($B$14,ROUNDDOWN(E1987/12,0),0)</f>
        <v>0</v>
      </c>
      <c r="G1987">
        <f t="shared" ref="G1987:G2000" si="776">IF($B$14,ROUNDDOWN(($B$7+E1987)/12,0),0)</f>
        <v>0</v>
      </c>
      <c r="H1987">
        <f t="shared" ref="H1987:H2000" si="777">IF($B$14,(1+$B$2)^((E1987-$E$2+1)/12),0)</f>
        <v>0</v>
      </c>
      <c r="I1987">
        <f t="shared" si="761"/>
        <v>0</v>
      </c>
      <c r="J1987">
        <f t="shared" si="762"/>
        <v>0</v>
      </c>
      <c r="K1987">
        <f t="shared" si="763"/>
        <v>0</v>
      </c>
      <c r="L1987">
        <f t="shared" si="764"/>
        <v>0</v>
      </c>
      <c r="M1987">
        <f t="shared" si="765"/>
        <v>0</v>
      </c>
      <c r="N1987">
        <f t="shared" si="766"/>
        <v>0</v>
      </c>
      <c r="O1987">
        <f>IF($B$14,_xlfn.IFNA(INDEX(תמותה!$A$1:$E$121,MATCH(F1987,תמותה!$A$1:A$121,0),IF($B$9="זכר",2,4)),1),0)</f>
        <v>0</v>
      </c>
      <c r="P1987">
        <f>IF($B$14,_xlfn.IFNA(INDEX('שיפור תמותה'!$A$1:$E$8743,MATCH(F1987&amp;G1987,'שיפור תמותה'!$C$1:$C$8743,0),IF($B$9="זכר",4,5)),1),0)</f>
        <v>0</v>
      </c>
      <c r="Q1987">
        <f>IF($B$14,_xlfn.IFNA(INDEX('שיפור תמותה'!$A$1:$E$8743,MATCH(F1987&amp;G1987-1,'שיפור תמותה'!$C$1:$C$8743,0),IF($B$9="זכר",4,5)),1),0)</f>
        <v>0</v>
      </c>
      <c r="R1987">
        <f t="shared" ref="R1987:R2000" si="778">IF($B$14,AVERAGE(P1987:Q1987),0)</f>
        <v>0</v>
      </c>
      <c r="S1987">
        <f t="shared" ref="S1987:S2000" si="779">IF($B$14,IF(E1987&lt;$B$12,(1-(1-O1987)^(1/12))*R1987,1),0)</f>
        <v>0</v>
      </c>
      <c r="T1987">
        <f t="shared" si="767"/>
        <v>0</v>
      </c>
      <c r="U1987">
        <f t="shared" ref="U1987:U2000" si="780">IF($B$15,ROUNDDOWN(T1987/12,0),0)</f>
        <v>0</v>
      </c>
      <c r="V1987">
        <f t="shared" ref="V1987:V2000" si="781">IF($B$15,ROUNDDOWN(($B$8+T1987)/12,0),0)</f>
        <v>0</v>
      </c>
      <c r="W1987">
        <f t="shared" si="768"/>
        <v>0</v>
      </c>
      <c r="X1987">
        <f>IF($B$15,_xlfn.IFNA(INDEX(תמותה!$A$1:$E$121,MATCH(U1987,תמותה!$A$1:A$121,0),IF($B$11="זכר",2,4)),1),0)</f>
        <v>0</v>
      </c>
      <c r="Y1987">
        <f>IF($B$15,_xlfn.IFNA(INDEX('שיפור תמותה'!$A$1:$E$8743,MATCH(U1987&amp;V1987,'שיפור תמותה'!$C$1:$C$8743,0),IF($B$11="זכר",4,5)),1),0)</f>
        <v>0</v>
      </c>
      <c r="Z1987">
        <f>IF($B$15,_xlfn.IFNA(INDEX('שיפור תמותה'!$A$1:$E$8743,MATCH(U1987&amp;V1987-1,'שיפור תמותה'!$C$1:$C$8743,0),IF($B$11="זכר",4,5)),1),0)</f>
        <v>0</v>
      </c>
      <c r="AA1987">
        <f t="shared" ref="AA1987:AA2000" si="782">IF($B$15,AVERAGE(Y1987:Z1987),0)</f>
        <v>0</v>
      </c>
      <c r="AB1987">
        <f t="shared" si="769"/>
        <v>0</v>
      </c>
      <c r="AC1987">
        <f>IF($B$15,_xlfn.IFNA(INDEX(תמותה!$A$1:$E$121,MATCH(U1987,תמותה!$A$1:A$121,0),IF($B$11="זכר",3,5)),1),0)</f>
        <v>0</v>
      </c>
      <c r="AD1987">
        <f t="shared" ref="AD1987:AD2000" si="783">IF($B$15,IF(T1987&lt;$B$12,(1-(1-X1987)^(1/12))*AA1987,1),0)</f>
        <v>0</v>
      </c>
      <c r="AE1987">
        <f t="shared" ref="AE1987:AE2000" si="784">IF($B$15,IF(T1987&lt;$B$12,(1-(1-AC1987)^(1/12))*AA1987,1),0)</f>
        <v>0</v>
      </c>
      <c r="AF1987">
        <f t="shared" si="770"/>
        <v>0</v>
      </c>
      <c r="AG1987">
        <f t="shared" si="771"/>
        <v>0</v>
      </c>
      <c r="AH1987">
        <f t="shared" si="772"/>
        <v>0</v>
      </c>
      <c r="AI1987">
        <f t="shared" si="773"/>
        <v>0</v>
      </c>
      <c r="AJ1987">
        <f t="shared" si="774"/>
        <v>0</v>
      </c>
    </row>
    <row r="1988" spans="5:36" x14ac:dyDescent="0.2">
      <c r="E1988">
        <f t="shared" ref="E1988:E2000" si="785">IF($B$14,E1987+1,0)</f>
        <v>0</v>
      </c>
      <c r="F1988">
        <f t="shared" si="775"/>
        <v>0</v>
      </c>
      <c r="G1988">
        <f t="shared" si="776"/>
        <v>0</v>
      </c>
      <c r="H1988">
        <f t="shared" si="777"/>
        <v>0</v>
      </c>
      <c r="I1988">
        <f t="shared" ref="I1988:I2000" si="786">IF($B$14,IF(E1988&lt;=$B$3,IF(AND((E1988-$E$2)&lt;0,E1988&lt;$B$4),I1987+1/H1988,I1987+N1987/H1988)),0)</f>
        <v>0</v>
      </c>
      <c r="J1988">
        <f t="shared" ref="J1988:J2000" si="787">IF($B$14,IF(E1988&lt;=$B$3,IF(AND((E1988-$E$2)&lt;60,E1988&lt;$B$4),J1987+1/H1988,J1987+N1987/H1988)),0)</f>
        <v>0</v>
      </c>
      <c r="K1988">
        <f t="shared" ref="K1988:K2000" si="788">IF($B$14,IF(E1988&lt;=$B$3,IF(AND((E1988-$E$2)&lt;120,E1988&lt;$B$4),K1987+1/H1988,K1987+N1987/H1988)),0)</f>
        <v>0</v>
      </c>
      <c r="L1988">
        <f t="shared" ref="L1988:L2000" si="789">IF($B$14,IF(E1988&lt;=$B$3,IF(AND((E1988-$E$2)&lt;180,E1988&lt;$B$4),L1987+1/H1988,L1987+N1987/H1988)),0)</f>
        <v>0</v>
      </c>
      <c r="M1988">
        <f t="shared" ref="M1988:M2000" si="790">IF($B$14,IF(E1988&lt;=$B$3,IF(AND((E1988-$E$2)&lt;240,E1988&lt;$B$4),M1987+1/H1988,M1987+N1987/H1988)),0)</f>
        <v>0</v>
      </c>
      <c r="N1988">
        <f t="shared" ref="N1988:N2000" si="791">IF($B$14,N1987*(1-S1988),0)</f>
        <v>0</v>
      </c>
      <c r="O1988">
        <f>IF($B$14,_xlfn.IFNA(INDEX(תמותה!$A$1:$E$121,MATCH(F1988,תמותה!$A$1:A$121,0),IF($B$9="זכר",2,4)),1),0)</f>
        <v>0</v>
      </c>
      <c r="P1988">
        <f>IF($B$14,_xlfn.IFNA(INDEX('שיפור תמותה'!$A$1:$E$8743,MATCH(F1988&amp;G1988,'שיפור תמותה'!$C$1:$C$8743,0),IF($B$9="זכר",4,5)),1),0)</f>
        <v>0</v>
      </c>
      <c r="Q1988">
        <f>IF($B$14,_xlfn.IFNA(INDEX('שיפור תמותה'!$A$1:$E$8743,MATCH(F1988&amp;G1988-1,'שיפור תמותה'!$C$1:$C$8743,0),IF($B$9="זכר",4,5)),1),0)</f>
        <v>0</v>
      </c>
      <c r="R1988">
        <f t="shared" si="778"/>
        <v>0</v>
      </c>
      <c r="S1988">
        <f t="shared" si="779"/>
        <v>0</v>
      </c>
      <c r="T1988">
        <f t="shared" ref="T1988:T2000" si="792">IF($B$15,T1987+1,0)</f>
        <v>0</v>
      </c>
      <c r="U1988">
        <f t="shared" si="780"/>
        <v>0</v>
      </c>
      <c r="V1988">
        <f t="shared" si="781"/>
        <v>0</v>
      </c>
      <c r="W1988">
        <f t="shared" ref="W1988:W2000" si="793">IF($B$15,W1987*(1-AD1988),0)</f>
        <v>0</v>
      </c>
      <c r="X1988">
        <f>IF($B$15,_xlfn.IFNA(INDEX(תמותה!$A$1:$E$121,MATCH(U1988,תמותה!$A$1:A$121,0),IF($B$11="זכר",2,4)),1),0)</f>
        <v>0</v>
      </c>
      <c r="Y1988">
        <f>IF($B$15,_xlfn.IFNA(INDEX('שיפור תמותה'!$A$1:$E$8743,MATCH(U1988&amp;V1988,'שיפור תמותה'!$C$1:$C$8743,0),IF($B$11="זכר",4,5)),1),0)</f>
        <v>0</v>
      </c>
      <c r="Z1988">
        <f>IF($B$15,_xlfn.IFNA(INDEX('שיפור תמותה'!$A$1:$E$8743,MATCH(U1988&amp;V1988-1,'שיפור תמותה'!$C$1:$C$8743,0),IF($B$11="זכר",4,5)),1),0)</f>
        <v>0</v>
      </c>
      <c r="AA1988">
        <f t="shared" si="782"/>
        <v>0</v>
      </c>
      <c r="AB1988">
        <f t="shared" ref="AB1988:AB2000" si="794">IF($B$15,AB1987*(1-AE1988)+S1988*W1988*N1987,0)</f>
        <v>0</v>
      </c>
      <c r="AC1988">
        <f>IF($B$15,_xlfn.IFNA(INDEX(תמותה!$A$1:$E$121,MATCH(U1988,תמותה!$A$1:A$121,0),IF($B$11="זכר",3,5)),1),0)</f>
        <v>0</v>
      </c>
      <c r="AD1988">
        <f t="shared" si="783"/>
        <v>0</v>
      </c>
      <c r="AE1988">
        <f t="shared" si="784"/>
        <v>0</v>
      </c>
      <c r="AF1988">
        <f t="shared" ref="AF1988:AF2000" si="795">IF($B$15,IF(E1988&lt;=$B$3,IF(AND((E1988-$E$2)&lt;0,E1988&lt;$B$4),AF1987+0/H1988,AF1987+AB1987/H1988)),0)</f>
        <v>0</v>
      </c>
      <c r="AG1988">
        <f t="shared" ref="AG1988:AG2000" si="796">IF($B$15,IF(E1988&lt;=$B$3,IF(AND((E1988-$E$2)&lt;60,E1988&lt;$B$4),AG1987+0/H1988,AG1987+AB1987/H1988)),0)</f>
        <v>0</v>
      </c>
      <c r="AH1988">
        <f t="shared" ref="AH1988:AH2000" si="797">IF($B$15,IF(E1988&lt;=$B$3,IF(AND((E1988-$E$2)&lt;120,E1988&lt;$B$4),AH1987+0/H1988,AH1987+AB1987/H1988)),0)</f>
        <v>0</v>
      </c>
      <c r="AI1988">
        <f t="shared" ref="AI1988:AI2000" si="798">IF($B$15,IF(E1988&lt;=$B$3,IF(AND((E1988-$E$2)&lt;180,E1988&lt;$B$4),AI1987+0/H1988,AI1987+AB1987/H1988)),0)</f>
        <v>0</v>
      </c>
      <c r="AJ1988">
        <f t="shared" ref="AJ1988:AJ2000" si="799">IF($B$15,IF(E1988&lt;=$B$3,IF(AND((E1988-$E$2)&lt;240,E1988&lt;$B$4),AJ1987+0/H1988,AJ1987+AB1987/H1988)),0)</f>
        <v>0</v>
      </c>
    </row>
    <row r="1989" spans="5:36" x14ac:dyDescent="0.2">
      <c r="E1989">
        <f t="shared" si="785"/>
        <v>0</v>
      </c>
      <c r="F1989">
        <f t="shared" si="775"/>
        <v>0</v>
      </c>
      <c r="G1989">
        <f t="shared" si="776"/>
        <v>0</v>
      </c>
      <c r="H1989">
        <f t="shared" si="777"/>
        <v>0</v>
      </c>
      <c r="I1989">
        <f t="shared" si="786"/>
        <v>0</v>
      </c>
      <c r="J1989">
        <f t="shared" si="787"/>
        <v>0</v>
      </c>
      <c r="K1989">
        <f t="shared" si="788"/>
        <v>0</v>
      </c>
      <c r="L1989">
        <f t="shared" si="789"/>
        <v>0</v>
      </c>
      <c r="M1989">
        <f t="shared" si="790"/>
        <v>0</v>
      </c>
      <c r="N1989">
        <f t="shared" si="791"/>
        <v>0</v>
      </c>
      <c r="O1989">
        <f>IF($B$14,_xlfn.IFNA(INDEX(תמותה!$A$1:$E$121,MATCH(F1989,תמותה!$A$1:A$121,0),IF($B$9="זכר",2,4)),1),0)</f>
        <v>0</v>
      </c>
      <c r="P1989">
        <f>IF($B$14,_xlfn.IFNA(INDEX('שיפור תמותה'!$A$1:$E$8743,MATCH(F1989&amp;G1989,'שיפור תמותה'!$C$1:$C$8743,0),IF($B$9="זכר",4,5)),1),0)</f>
        <v>0</v>
      </c>
      <c r="Q1989">
        <f>IF($B$14,_xlfn.IFNA(INDEX('שיפור תמותה'!$A$1:$E$8743,MATCH(F1989&amp;G1989-1,'שיפור תמותה'!$C$1:$C$8743,0),IF($B$9="זכר",4,5)),1),0)</f>
        <v>0</v>
      </c>
      <c r="R1989">
        <f t="shared" si="778"/>
        <v>0</v>
      </c>
      <c r="S1989">
        <f t="shared" si="779"/>
        <v>0</v>
      </c>
      <c r="T1989">
        <f t="shared" si="792"/>
        <v>0</v>
      </c>
      <c r="U1989">
        <f t="shared" si="780"/>
        <v>0</v>
      </c>
      <c r="V1989">
        <f t="shared" si="781"/>
        <v>0</v>
      </c>
      <c r="W1989">
        <f t="shared" si="793"/>
        <v>0</v>
      </c>
      <c r="X1989">
        <f>IF($B$15,_xlfn.IFNA(INDEX(תמותה!$A$1:$E$121,MATCH(U1989,תמותה!$A$1:A$121,0),IF($B$11="זכר",2,4)),1),0)</f>
        <v>0</v>
      </c>
      <c r="Y1989">
        <f>IF($B$15,_xlfn.IFNA(INDEX('שיפור תמותה'!$A$1:$E$8743,MATCH(U1989&amp;V1989,'שיפור תמותה'!$C$1:$C$8743,0),IF($B$11="זכר",4,5)),1),0)</f>
        <v>0</v>
      </c>
      <c r="Z1989">
        <f>IF($B$15,_xlfn.IFNA(INDEX('שיפור תמותה'!$A$1:$E$8743,MATCH(U1989&amp;V1989-1,'שיפור תמותה'!$C$1:$C$8743,0),IF($B$11="זכר",4,5)),1),0)</f>
        <v>0</v>
      </c>
      <c r="AA1989">
        <f t="shared" si="782"/>
        <v>0</v>
      </c>
      <c r="AB1989">
        <f t="shared" si="794"/>
        <v>0</v>
      </c>
      <c r="AC1989">
        <f>IF($B$15,_xlfn.IFNA(INDEX(תמותה!$A$1:$E$121,MATCH(U1989,תמותה!$A$1:A$121,0),IF($B$11="זכר",3,5)),1),0)</f>
        <v>0</v>
      </c>
      <c r="AD1989">
        <f t="shared" si="783"/>
        <v>0</v>
      </c>
      <c r="AE1989">
        <f t="shared" si="784"/>
        <v>0</v>
      </c>
      <c r="AF1989">
        <f t="shared" si="795"/>
        <v>0</v>
      </c>
      <c r="AG1989">
        <f t="shared" si="796"/>
        <v>0</v>
      </c>
      <c r="AH1989">
        <f t="shared" si="797"/>
        <v>0</v>
      </c>
      <c r="AI1989">
        <f t="shared" si="798"/>
        <v>0</v>
      </c>
      <c r="AJ1989">
        <f t="shared" si="799"/>
        <v>0</v>
      </c>
    </row>
    <row r="1990" spans="5:36" x14ac:dyDescent="0.2">
      <c r="E1990">
        <f t="shared" si="785"/>
        <v>0</v>
      </c>
      <c r="F1990">
        <f t="shared" si="775"/>
        <v>0</v>
      </c>
      <c r="G1990">
        <f t="shared" si="776"/>
        <v>0</v>
      </c>
      <c r="H1990">
        <f t="shared" si="777"/>
        <v>0</v>
      </c>
      <c r="I1990">
        <f t="shared" si="786"/>
        <v>0</v>
      </c>
      <c r="J1990">
        <f t="shared" si="787"/>
        <v>0</v>
      </c>
      <c r="K1990">
        <f t="shared" si="788"/>
        <v>0</v>
      </c>
      <c r="L1990">
        <f t="shared" si="789"/>
        <v>0</v>
      </c>
      <c r="M1990">
        <f t="shared" si="790"/>
        <v>0</v>
      </c>
      <c r="N1990">
        <f t="shared" si="791"/>
        <v>0</v>
      </c>
      <c r="O1990">
        <f>IF($B$14,_xlfn.IFNA(INDEX(תמותה!$A$1:$E$121,MATCH(F1990,תמותה!$A$1:A$121,0),IF($B$9="זכר",2,4)),1),0)</f>
        <v>0</v>
      </c>
      <c r="P1990">
        <f>IF($B$14,_xlfn.IFNA(INDEX('שיפור תמותה'!$A$1:$E$8743,MATCH(F1990&amp;G1990,'שיפור תמותה'!$C$1:$C$8743,0),IF($B$9="זכר",4,5)),1),0)</f>
        <v>0</v>
      </c>
      <c r="Q1990">
        <f>IF($B$14,_xlfn.IFNA(INDEX('שיפור תמותה'!$A$1:$E$8743,MATCH(F1990&amp;G1990-1,'שיפור תמותה'!$C$1:$C$8743,0),IF($B$9="זכר",4,5)),1),0)</f>
        <v>0</v>
      </c>
      <c r="R1990">
        <f t="shared" si="778"/>
        <v>0</v>
      </c>
      <c r="S1990">
        <f t="shared" si="779"/>
        <v>0</v>
      </c>
      <c r="T1990">
        <f t="shared" si="792"/>
        <v>0</v>
      </c>
      <c r="U1990">
        <f t="shared" si="780"/>
        <v>0</v>
      </c>
      <c r="V1990">
        <f t="shared" si="781"/>
        <v>0</v>
      </c>
      <c r="W1990">
        <f t="shared" si="793"/>
        <v>0</v>
      </c>
      <c r="X1990">
        <f>IF($B$15,_xlfn.IFNA(INDEX(תמותה!$A$1:$E$121,MATCH(U1990,תמותה!$A$1:A$121,0),IF($B$11="זכר",2,4)),1),0)</f>
        <v>0</v>
      </c>
      <c r="Y1990">
        <f>IF($B$15,_xlfn.IFNA(INDEX('שיפור תמותה'!$A$1:$E$8743,MATCH(U1990&amp;V1990,'שיפור תמותה'!$C$1:$C$8743,0),IF($B$11="זכר",4,5)),1),0)</f>
        <v>0</v>
      </c>
      <c r="Z1990">
        <f>IF($B$15,_xlfn.IFNA(INDEX('שיפור תמותה'!$A$1:$E$8743,MATCH(U1990&amp;V1990-1,'שיפור תמותה'!$C$1:$C$8743,0),IF($B$11="זכר",4,5)),1),0)</f>
        <v>0</v>
      </c>
      <c r="AA1990">
        <f t="shared" si="782"/>
        <v>0</v>
      </c>
      <c r="AB1990">
        <f t="shared" si="794"/>
        <v>0</v>
      </c>
      <c r="AC1990">
        <f>IF($B$15,_xlfn.IFNA(INDEX(תמותה!$A$1:$E$121,MATCH(U1990,תמותה!$A$1:A$121,0),IF($B$11="זכר",3,5)),1),0)</f>
        <v>0</v>
      </c>
      <c r="AD1990">
        <f t="shared" si="783"/>
        <v>0</v>
      </c>
      <c r="AE1990">
        <f t="shared" si="784"/>
        <v>0</v>
      </c>
      <c r="AF1990">
        <f t="shared" si="795"/>
        <v>0</v>
      </c>
      <c r="AG1990">
        <f t="shared" si="796"/>
        <v>0</v>
      </c>
      <c r="AH1990">
        <f t="shared" si="797"/>
        <v>0</v>
      </c>
      <c r="AI1990">
        <f t="shared" si="798"/>
        <v>0</v>
      </c>
      <c r="AJ1990">
        <f t="shared" si="799"/>
        <v>0</v>
      </c>
    </row>
    <row r="1991" spans="5:36" x14ac:dyDescent="0.2">
      <c r="E1991">
        <f t="shared" si="785"/>
        <v>0</v>
      </c>
      <c r="F1991">
        <f t="shared" si="775"/>
        <v>0</v>
      </c>
      <c r="G1991">
        <f t="shared" si="776"/>
        <v>0</v>
      </c>
      <c r="H1991">
        <f t="shared" si="777"/>
        <v>0</v>
      </c>
      <c r="I1991">
        <f t="shared" si="786"/>
        <v>0</v>
      </c>
      <c r="J1991">
        <f t="shared" si="787"/>
        <v>0</v>
      </c>
      <c r="K1991">
        <f t="shared" si="788"/>
        <v>0</v>
      </c>
      <c r="L1991">
        <f t="shared" si="789"/>
        <v>0</v>
      </c>
      <c r="M1991">
        <f t="shared" si="790"/>
        <v>0</v>
      </c>
      <c r="N1991">
        <f t="shared" si="791"/>
        <v>0</v>
      </c>
      <c r="O1991">
        <f>IF($B$14,_xlfn.IFNA(INDEX(תמותה!$A$1:$E$121,MATCH(F1991,תמותה!$A$1:A$121,0),IF($B$9="זכר",2,4)),1),0)</f>
        <v>0</v>
      </c>
      <c r="P1991">
        <f>IF($B$14,_xlfn.IFNA(INDEX('שיפור תמותה'!$A$1:$E$8743,MATCH(F1991&amp;G1991,'שיפור תמותה'!$C$1:$C$8743,0),IF($B$9="זכר",4,5)),1),0)</f>
        <v>0</v>
      </c>
      <c r="Q1991">
        <f>IF($B$14,_xlfn.IFNA(INDEX('שיפור תמותה'!$A$1:$E$8743,MATCH(F1991&amp;G1991-1,'שיפור תמותה'!$C$1:$C$8743,0),IF($B$9="זכר",4,5)),1),0)</f>
        <v>0</v>
      </c>
      <c r="R1991">
        <f t="shared" si="778"/>
        <v>0</v>
      </c>
      <c r="S1991">
        <f t="shared" si="779"/>
        <v>0</v>
      </c>
      <c r="T1991">
        <f t="shared" si="792"/>
        <v>0</v>
      </c>
      <c r="U1991">
        <f t="shared" si="780"/>
        <v>0</v>
      </c>
      <c r="V1991">
        <f t="shared" si="781"/>
        <v>0</v>
      </c>
      <c r="W1991">
        <f t="shared" si="793"/>
        <v>0</v>
      </c>
      <c r="X1991">
        <f>IF($B$15,_xlfn.IFNA(INDEX(תמותה!$A$1:$E$121,MATCH(U1991,תמותה!$A$1:A$121,0),IF($B$11="זכר",2,4)),1),0)</f>
        <v>0</v>
      </c>
      <c r="Y1991">
        <f>IF($B$15,_xlfn.IFNA(INDEX('שיפור תמותה'!$A$1:$E$8743,MATCH(U1991&amp;V1991,'שיפור תמותה'!$C$1:$C$8743,0),IF($B$11="זכר",4,5)),1),0)</f>
        <v>0</v>
      </c>
      <c r="Z1991">
        <f>IF($B$15,_xlfn.IFNA(INDEX('שיפור תמותה'!$A$1:$E$8743,MATCH(U1991&amp;V1991-1,'שיפור תמותה'!$C$1:$C$8743,0),IF($B$11="זכר",4,5)),1),0)</f>
        <v>0</v>
      </c>
      <c r="AA1991">
        <f t="shared" si="782"/>
        <v>0</v>
      </c>
      <c r="AB1991">
        <f t="shared" si="794"/>
        <v>0</v>
      </c>
      <c r="AC1991">
        <f>IF($B$15,_xlfn.IFNA(INDEX(תמותה!$A$1:$E$121,MATCH(U1991,תמותה!$A$1:A$121,0),IF($B$11="זכר",3,5)),1),0)</f>
        <v>0</v>
      </c>
      <c r="AD1991">
        <f t="shared" si="783"/>
        <v>0</v>
      </c>
      <c r="AE1991">
        <f t="shared" si="784"/>
        <v>0</v>
      </c>
      <c r="AF1991">
        <f t="shared" si="795"/>
        <v>0</v>
      </c>
      <c r="AG1991">
        <f t="shared" si="796"/>
        <v>0</v>
      </c>
      <c r="AH1991">
        <f t="shared" si="797"/>
        <v>0</v>
      </c>
      <c r="AI1991">
        <f t="shared" si="798"/>
        <v>0</v>
      </c>
      <c r="AJ1991">
        <f t="shared" si="799"/>
        <v>0</v>
      </c>
    </row>
    <row r="1992" spans="5:36" x14ac:dyDescent="0.2">
      <c r="E1992">
        <f t="shared" si="785"/>
        <v>0</v>
      </c>
      <c r="F1992">
        <f t="shared" si="775"/>
        <v>0</v>
      </c>
      <c r="G1992">
        <f t="shared" si="776"/>
        <v>0</v>
      </c>
      <c r="H1992">
        <f t="shared" si="777"/>
        <v>0</v>
      </c>
      <c r="I1992">
        <f t="shared" si="786"/>
        <v>0</v>
      </c>
      <c r="J1992">
        <f t="shared" si="787"/>
        <v>0</v>
      </c>
      <c r="K1992">
        <f t="shared" si="788"/>
        <v>0</v>
      </c>
      <c r="L1992">
        <f t="shared" si="789"/>
        <v>0</v>
      </c>
      <c r="M1992">
        <f t="shared" si="790"/>
        <v>0</v>
      </c>
      <c r="N1992">
        <f t="shared" si="791"/>
        <v>0</v>
      </c>
      <c r="O1992">
        <f>IF($B$14,_xlfn.IFNA(INDEX(תמותה!$A$1:$E$121,MATCH(F1992,תמותה!$A$1:A$121,0),IF($B$9="זכר",2,4)),1),0)</f>
        <v>0</v>
      </c>
      <c r="P1992">
        <f>IF($B$14,_xlfn.IFNA(INDEX('שיפור תמותה'!$A$1:$E$8743,MATCH(F1992&amp;G1992,'שיפור תמותה'!$C$1:$C$8743,0),IF($B$9="זכר",4,5)),1),0)</f>
        <v>0</v>
      </c>
      <c r="Q1992">
        <f>IF($B$14,_xlfn.IFNA(INDEX('שיפור תמותה'!$A$1:$E$8743,MATCH(F1992&amp;G1992-1,'שיפור תמותה'!$C$1:$C$8743,0),IF($B$9="זכר",4,5)),1),0)</f>
        <v>0</v>
      </c>
      <c r="R1992">
        <f t="shared" si="778"/>
        <v>0</v>
      </c>
      <c r="S1992">
        <f t="shared" si="779"/>
        <v>0</v>
      </c>
      <c r="T1992">
        <f t="shared" si="792"/>
        <v>0</v>
      </c>
      <c r="U1992">
        <f t="shared" si="780"/>
        <v>0</v>
      </c>
      <c r="V1992">
        <f t="shared" si="781"/>
        <v>0</v>
      </c>
      <c r="W1992">
        <f t="shared" si="793"/>
        <v>0</v>
      </c>
      <c r="X1992">
        <f>IF($B$15,_xlfn.IFNA(INDEX(תמותה!$A$1:$E$121,MATCH(U1992,תמותה!$A$1:A$121,0),IF($B$11="זכר",2,4)),1),0)</f>
        <v>0</v>
      </c>
      <c r="Y1992">
        <f>IF($B$15,_xlfn.IFNA(INDEX('שיפור תמותה'!$A$1:$E$8743,MATCH(U1992&amp;V1992,'שיפור תמותה'!$C$1:$C$8743,0),IF($B$11="זכר",4,5)),1),0)</f>
        <v>0</v>
      </c>
      <c r="Z1992">
        <f>IF($B$15,_xlfn.IFNA(INDEX('שיפור תמותה'!$A$1:$E$8743,MATCH(U1992&amp;V1992-1,'שיפור תמותה'!$C$1:$C$8743,0),IF($B$11="זכר",4,5)),1),0)</f>
        <v>0</v>
      </c>
      <c r="AA1992">
        <f t="shared" si="782"/>
        <v>0</v>
      </c>
      <c r="AB1992">
        <f t="shared" si="794"/>
        <v>0</v>
      </c>
      <c r="AC1992">
        <f>IF($B$15,_xlfn.IFNA(INDEX(תמותה!$A$1:$E$121,MATCH(U1992,תמותה!$A$1:A$121,0),IF($B$11="זכר",3,5)),1),0)</f>
        <v>0</v>
      </c>
      <c r="AD1992">
        <f t="shared" si="783"/>
        <v>0</v>
      </c>
      <c r="AE1992">
        <f t="shared" si="784"/>
        <v>0</v>
      </c>
      <c r="AF1992">
        <f t="shared" si="795"/>
        <v>0</v>
      </c>
      <c r="AG1992">
        <f t="shared" si="796"/>
        <v>0</v>
      </c>
      <c r="AH1992">
        <f t="shared" si="797"/>
        <v>0</v>
      </c>
      <c r="AI1992">
        <f t="shared" si="798"/>
        <v>0</v>
      </c>
      <c r="AJ1992">
        <f t="shared" si="799"/>
        <v>0</v>
      </c>
    </row>
    <row r="1993" spans="5:36" x14ac:dyDescent="0.2">
      <c r="E1993">
        <f t="shared" si="785"/>
        <v>0</v>
      </c>
      <c r="F1993">
        <f t="shared" si="775"/>
        <v>0</v>
      </c>
      <c r="G1993">
        <f t="shared" si="776"/>
        <v>0</v>
      </c>
      <c r="H1993">
        <f t="shared" si="777"/>
        <v>0</v>
      </c>
      <c r="I1993">
        <f t="shared" si="786"/>
        <v>0</v>
      </c>
      <c r="J1993">
        <f t="shared" si="787"/>
        <v>0</v>
      </c>
      <c r="K1993">
        <f t="shared" si="788"/>
        <v>0</v>
      </c>
      <c r="L1993">
        <f t="shared" si="789"/>
        <v>0</v>
      </c>
      <c r="M1993">
        <f t="shared" si="790"/>
        <v>0</v>
      </c>
      <c r="N1993">
        <f t="shared" si="791"/>
        <v>0</v>
      </c>
      <c r="O1993">
        <f>IF($B$14,_xlfn.IFNA(INDEX(תמותה!$A$1:$E$121,MATCH(F1993,תמותה!$A$1:A$121,0),IF($B$9="זכר",2,4)),1),0)</f>
        <v>0</v>
      </c>
      <c r="P1993">
        <f>IF($B$14,_xlfn.IFNA(INDEX('שיפור תמותה'!$A$1:$E$8743,MATCH(F1993&amp;G1993,'שיפור תמותה'!$C$1:$C$8743,0),IF($B$9="זכר",4,5)),1),0)</f>
        <v>0</v>
      </c>
      <c r="Q1993">
        <f>IF($B$14,_xlfn.IFNA(INDEX('שיפור תמותה'!$A$1:$E$8743,MATCH(F1993&amp;G1993-1,'שיפור תמותה'!$C$1:$C$8743,0),IF($B$9="זכר",4,5)),1),0)</f>
        <v>0</v>
      </c>
      <c r="R1993">
        <f t="shared" si="778"/>
        <v>0</v>
      </c>
      <c r="S1993">
        <f t="shared" si="779"/>
        <v>0</v>
      </c>
      <c r="T1993">
        <f t="shared" si="792"/>
        <v>0</v>
      </c>
      <c r="U1993">
        <f t="shared" si="780"/>
        <v>0</v>
      </c>
      <c r="V1993">
        <f t="shared" si="781"/>
        <v>0</v>
      </c>
      <c r="W1993">
        <f t="shared" si="793"/>
        <v>0</v>
      </c>
      <c r="X1993">
        <f>IF($B$15,_xlfn.IFNA(INDEX(תמותה!$A$1:$E$121,MATCH(U1993,תמותה!$A$1:A$121,0),IF($B$11="זכר",2,4)),1),0)</f>
        <v>0</v>
      </c>
      <c r="Y1993">
        <f>IF($B$15,_xlfn.IFNA(INDEX('שיפור תמותה'!$A$1:$E$8743,MATCH(U1993&amp;V1993,'שיפור תמותה'!$C$1:$C$8743,0),IF($B$11="זכר",4,5)),1),0)</f>
        <v>0</v>
      </c>
      <c r="Z1993">
        <f>IF($B$15,_xlfn.IFNA(INDEX('שיפור תמותה'!$A$1:$E$8743,MATCH(U1993&amp;V1993-1,'שיפור תמותה'!$C$1:$C$8743,0),IF($B$11="זכר",4,5)),1),0)</f>
        <v>0</v>
      </c>
      <c r="AA1993">
        <f t="shared" si="782"/>
        <v>0</v>
      </c>
      <c r="AB1993">
        <f t="shared" si="794"/>
        <v>0</v>
      </c>
      <c r="AC1993">
        <f>IF($B$15,_xlfn.IFNA(INDEX(תמותה!$A$1:$E$121,MATCH(U1993,תמותה!$A$1:A$121,0),IF($B$11="זכר",3,5)),1),0)</f>
        <v>0</v>
      </c>
      <c r="AD1993">
        <f t="shared" si="783"/>
        <v>0</v>
      </c>
      <c r="AE1993">
        <f t="shared" si="784"/>
        <v>0</v>
      </c>
      <c r="AF1993">
        <f t="shared" si="795"/>
        <v>0</v>
      </c>
      <c r="AG1993">
        <f t="shared" si="796"/>
        <v>0</v>
      </c>
      <c r="AH1993">
        <f t="shared" si="797"/>
        <v>0</v>
      </c>
      <c r="AI1993">
        <f t="shared" si="798"/>
        <v>0</v>
      </c>
      <c r="AJ1993">
        <f t="shared" si="799"/>
        <v>0</v>
      </c>
    </row>
    <row r="1994" spans="5:36" x14ac:dyDescent="0.2">
      <c r="E1994">
        <f t="shared" si="785"/>
        <v>0</v>
      </c>
      <c r="F1994">
        <f t="shared" si="775"/>
        <v>0</v>
      </c>
      <c r="G1994">
        <f t="shared" si="776"/>
        <v>0</v>
      </c>
      <c r="H1994">
        <f t="shared" si="777"/>
        <v>0</v>
      </c>
      <c r="I1994">
        <f t="shared" si="786"/>
        <v>0</v>
      </c>
      <c r="J1994">
        <f t="shared" si="787"/>
        <v>0</v>
      </c>
      <c r="K1994">
        <f t="shared" si="788"/>
        <v>0</v>
      </c>
      <c r="L1994">
        <f t="shared" si="789"/>
        <v>0</v>
      </c>
      <c r="M1994">
        <f t="shared" si="790"/>
        <v>0</v>
      </c>
      <c r="N1994">
        <f t="shared" si="791"/>
        <v>0</v>
      </c>
      <c r="O1994">
        <f>IF($B$14,_xlfn.IFNA(INDEX(תמותה!$A$1:$E$121,MATCH(F1994,תמותה!$A$1:A$121,0),IF($B$9="זכר",2,4)),1),0)</f>
        <v>0</v>
      </c>
      <c r="P1994">
        <f>IF($B$14,_xlfn.IFNA(INDEX('שיפור תמותה'!$A$1:$E$8743,MATCH(F1994&amp;G1994,'שיפור תמותה'!$C$1:$C$8743,0),IF($B$9="זכר",4,5)),1),0)</f>
        <v>0</v>
      </c>
      <c r="Q1994">
        <f>IF($B$14,_xlfn.IFNA(INDEX('שיפור תמותה'!$A$1:$E$8743,MATCH(F1994&amp;G1994-1,'שיפור תמותה'!$C$1:$C$8743,0),IF($B$9="זכר",4,5)),1),0)</f>
        <v>0</v>
      </c>
      <c r="R1994">
        <f t="shared" si="778"/>
        <v>0</v>
      </c>
      <c r="S1994">
        <f t="shared" si="779"/>
        <v>0</v>
      </c>
      <c r="T1994">
        <f t="shared" si="792"/>
        <v>0</v>
      </c>
      <c r="U1994">
        <f t="shared" si="780"/>
        <v>0</v>
      </c>
      <c r="V1994">
        <f t="shared" si="781"/>
        <v>0</v>
      </c>
      <c r="W1994">
        <f t="shared" si="793"/>
        <v>0</v>
      </c>
      <c r="X1994">
        <f>IF($B$15,_xlfn.IFNA(INDEX(תמותה!$A$1:$E$121,MATCH(U1994,תמותה!$A$1:A$121,0),IF($B$11="זכר",2,4)),1),0)</f>
        <v>0</v>
      </c>
      <c r="Y1994">
        <f>IF($B$15,_xlfn.IFNA(INDEX('שיפור תמותה'!$A$1:$E$8743,MATCH(U1994&amp;V1994,'שיפור תמותה'!$C$1:$C$8743,0),IF($B$11="זכר",4,5)),1),0)</f>
        <v>0</v>
      </c>
      <c r="Z1994">
        <f>IF($B$15,_xlfn.IFNA(INDEX('שיפור תמותה'!$A$1:$E$8743,MATCH(U1994&amp;V1994-1,'שיפור תמותה'!$C$1:$C$8743,0),IF($B$11="זכר",4,5)),1),0)</f>
        <v>0</v>
      </c>
      <c r="AA1994">
        <f t="shared" si="782"/>
        <v>0</v>
      </c>
      <c r="AB1994">
        <f t="shared" si="794"/>
        <v>0</v>
      </c>
      <c r="AC1994">
        <f>IF($B$15,_xlfn.IFNA(INDEX(תמותה!$A$1:$E$121,MATCH(U1994,תמותה!$A$1:A$121,0),IF($B$11="זכר",3,5)),1),0)</f>
        <v>0</v>
      </c>
      <c r="AD1994">
        <f t="shared" si="783"/>
        <v>0</v>
      </c>
      <c r="AE1994">
        <f t="shared" si="784"/>
        <v>0</v>
      </c>
      <c r="AF1994">
        <f t="shared" si="795"/>
        <v>0</v>
      </c>
      <c r="AG1994">
        <f t="shared" si="796"/>
        <v>0</v>
      </c>
      <c r="AH1994">
        <f t="shared" si="797"/>
        <v>0</v>
      </c>
      <c r="AI1994">
        <f t="shared" si="798"/>
        <v>0</v>
      </c>
      <c r="AJ1994">
        <f t="shared" si="799"/>
        <v>0</v>
      </c>
    </row>
    <row r="1995" spans="5:36" x14ac:dyDescent="0.2">
      <c r="E1995">
        <f t="shared" si="785"/>
        <v>0</v>
      </c>
      <c r="F1995">
        <f t="shared" si="775"/>
        <v>0</v>
      </c>
      <c r="G1995">
        <f t="shared" si="776"/>
        <v>0</v>
      </c>
      <c r="H1995">
        <f t="shared" si="777"/>
        <v>0</v>
      </c>
      <c r="I1995">
        <f t="shared" si="786"/>
        <v>0</v>
      </c>
      <c r="J1995">
        <f t="shared" si="787"/>
        <v>0</v>
      </c>
      <c r="K1995">
        <f t="shared" si="788"/>
        <v>0</v>
      </c>
      <c r="L1995">
        <f t="shared" si="789"/>
        <v>0</v>
      </c>
      <c r="M1995">
        <f t="shared" si="790"/>
        <v>0</v>
      </c>
      <c r="N1995">
        <f t="shared" si="791"/>
        <v>0</v>
      </c>
      <c r="O1995">
        <f>IF($B$14,_xlfn.IFNA(INDEX(תמותה!$A$1:$E$121,MATCH(F1995,תמותה!$A$1:A$121,0),IF($B$9="זכר",2,4)),1),0)</f>
        <v>0</v>
      </c>
      <c r="P1995">
        <f>IF($B$14,_xlfn.IFNA(INDEX('שיפור תמותה'!$A$1:$E$8743,MATCH(F1995&amp;G1995,'שיפור תמותה'!$C$1:$C$8743,0),IF($B$9="זכר",4,5)),1),0)</f>
        <v>0</v>
      </c>
      <c r="Q1995">
        <f>IF($B$14,_xlfn.IFNA(INDEX('שיפור תמותה'!$A$1:$E$8743,MATCH(F1995&amp;G1995-1,'שיפור תמותה'!$C$1:$C$8743,0),IF($B$9="זכר",4,5)),1),0)</f>
        <v>0</v>
      </c>
      <c r="R1995">
        <f t="shared" si="778"/>
        <v>0</v>
      </c>
      <c r="S1995">
        <f t="shared" si="779"/>
        <v>0</v>
      </c>
      <c r="T1995">
        <f t="shared" si="792"/>
        <v>0</v>
      </c>
      <c r="U1995">
        <f t="shared" si="780"/>
        <v>0</v>
      </c>
      <c r="V1995">
        <f t="shared" si="781"/>
        <v>0</v>
      </c>
      <c r="W1995">
        <f t="shared" si="793"/>
        <v>0</v>
      </c>
      <c r="X1995">
        <f>IF($B$15,_xlfn.IFNA(INDEX(תמותה!$A$1:$E$121,MATCH(U1995,תמותה!$A$1:A$121,0),IF($B$11="זכר",2,4)),1),0)</f>
        <v>0</v>
      </c>
      <c r="Y1995">
        <f>IF($B$15,_xlfn.IFNA(INDEX('שיפור תמותה'!$A$1:$E$8743,MATCH(U1995&amp;V1995,'שיפור תמותה'!$C$1:$C$8743,0),IF($B$11="זכר",4,5)),1),0)</f>
        <v>0</v>
      </c>
      <c r="Z1995">
        <f>IF($B$15,_xlfn.IFNA(INDEX('שיפור תמותה'!$A$1:$E$8743,MATCH(U1995&amp;V1995-1,'שיפור תמותה'!$C$1:$C$8743,0),IF($B$11="זכר",4,5)),1),0)</f>
        <v>0</v>
      </c>
      <c r="AA1995">
        <f t="shared" si="782"/>
        <v>0</v>
      </c>
      <c r="AB1995">
        <f t="shared" si="794"/>
        <v>0</v>
      </c>
      <c r="AC1995">
        <f>IF($B$15,_xlfn.IFNA(INDEX(תמותה!$A$1:$E$121,MATCH(U1995,תמותה!$A$1:A$121,0),IF($B$11="זכר",3,5)),1),0)</f>
        <v>0</v>
      </c>
      <c r="AD1995">
        <f t="shared" si="783"/>
        <v>0</v>
      </c>
      <c r="AE1995">
        <f t="shared" si="784"/>
        <v>0</v>
      </c>
      <c r="AF1995">
        <f t="shared" si="795"/>
        <v>0</v>
      </c>
      <c r="AG1995">
        <f t="shared" si="796"/>
        <v>0</v>
      </c>
      <c r="AH1995">
        <f t="shared" si="797"/>
        <v>0</v>
      </c>
      <c r="AI1995">
        <f t="shared" si="798"/>
        <v>0</v>
      </c>
      <c r="AJ1995">
        <f t="shared" si="799"/>
        <v>0</v>
      </c>
    </row>
    <row r="1996" spans="5:36" x14ac:dyDescent="0.2">
      <c r="E1996">
        <f t="shared" si="785"/>
        <v>0</v>
      </c>
      <c r="F1996">
        <f t="shared" si="775"/>
        <v>0</v>
      </c>
      <c r="G1996">
        <f t="shared" si="776"/>
        <v>0</v>
      </c>
      <c r="H1996">
        <f t="shared" si="777"/>
        <v>0</v>
      </c>
      <c r="I1996">
        <f t="shared" si="786"/>
        <v>0</v>
      </c>
      <c r="J1996">
        <f t="shared" si="787"/>
        <v>0</v>
      </c>
      <c r="K1996">
        <f t="shared" si="788"/>
        <v>0</v>
      </c>
      <c r="L1996">
        <f t="shared" si="789"/>
        <v>0</v>
      </c>
      <c r="M1996">
        <f t="shared" si="790"/>
        <v>0</v>
      </c>
      <c r="N1996">
        <f t="shared" si="791"/>
        <v>0</v>
      </c>
      <c r="O1996">
        <f>IF($B$14,_xlfn.IFNA(INDEX(תמותה!$A$1:$E$121,MATCH(F1996,תמותה!$A$1:A$121,0),IF($B$9="זכר",2,4)),1),0)</f>
        <v>0</v>
      </c>
      <c r="P1996">
        <f>IF($B$14,_xlfn.IFNA(INDEX('שיפור תמותה'!$A$1:$E$8743,MATCH(F1996&amp;G1996,'שיפור תמותה'!$C$1:$C$8743,0),IF($B$9="זכר",4,5)),1),0)</f>
        <v>0</v>
      </c>
      <c r="Q1996">
        <f>IF($B$14,_xlfn.IFNA(INDEX('שיפור תמותה'!$A$1:$E$8743,MATCH(F1996&amp;G1996-1,'שיפור תמותה'!$C$1:$C$8743,0),IF($B$9="זכר",4,5)),1),0)</f>
        <v>0</v>
      </c>
      <c r="R1996">
        <f t="shared" si="778"/>
        <v>0</v>
      </c>
      <c r="S1996">
        <f t="shared" si="779"/>
        <v>0</v>
      </c>
      <c r="T1996">
        <f t="shared" si="792"/>
        <v>0</v>
      </c>
      <c r="U1996">
        <f t="shared" si="780"/>
        <v>0</v>
      </c>
      <c r="V1996">
        <f t="shared" si="781"/>
        <v>0</v>
      </c>
      <c r="W1996">
        <f t="shared" si="793"/>
        <v>0</v>
      </c>
      <c r="X1996">
        <f>IF($B$15,_xlfn.IFNA(INDEX(תמותה!$A$1:$E$121,MATCH(U1996,תמותה!$A$1:A$121,0),IF($B$11="זכר",2,4)),1),0)</f>
        <v>0</v>
      </c>
      <c r="Y1996">
        <f>IF($B$15,_xlfn.IFNA(INDEX('שיפור תמותה'!$A$1:$E$8743,MATCH(U1996&amp;V1996,'שיפור תמותה'!$C$1:$C$8743,0),IF($B$11="זכר",4,5)),1),0)</f>
        <v>0</v>
      </c>
      <c r="Z1996">
        <f>IF($B$15,_xlfn.IFNA(INDEX('שיפור תמותה'!$A$1:$E$8743,MATCH(U1996&amp;V1996-1,'שיפור תמותה'!$C$1:$C$8743,0),IF($B$11="זכר",4,5)),1),0)</f>
        <v>0</v>
      </c>
      <c r="AA1996">
        <f t="shared" si="782"/>
        <v>0</v>
      </c>
      <c r="AB1996">
        <f t="shared" si="794"/>
        <v>0</v>
      </c>
      <c r="AC1996">
        <f>IF($B$15,_xlfn.IFNA(INDEX(תמותה!$A$1:$E$121,MATCH(U1996,תמותה!$A$1:A$121,0),IF($B$11="זכר",3,5)),1),0)</f>
        <v>0</v>
      </c>
      <c r="AD1996">
        <f t="shared" si="783"/>
        <v>0</v>
      </c>
      <c r="AE1996">
        <f t="shared" si="784"/>
        <v>0</v>
      </c>
      <c r="AF1996">
        <f t="shared" si="795"/>
        <v>0</v>
      </c>
      <c r="AG1996">
        <f t="shared" si="796"/>
        <v>0</v>
      </c>
      <c r="AH1996">
        <f t="shared" si="797"/>
        <v>0</v>
      </c>
      <c r="AI1996">
        <f t="shared" si="798"/>
        <v>0</v>
      </c>
      <c r="AJ1996">
        <f t="shared" si="799"/>
        <v>0</v>
      </c>
    </row>
    <row r="1997" spans="5:36" x14ac:dyDescent="0.2">
      <c r="E1997">
        <f t="shared" si="785"/>
        <v>0</v>
      </c>
      <c r="F1997">
        <f t="shared" si="775"/>
        <v>0</v>
      </c>
      <c r="G1997">
        <f t="shared" si="776"/>
        <v>0</v>
      </c>
      <c r="H1997">
        <f t="shared" si="777"/>
        <v>0</v>
      </c>
      <c r="I1997">
        <f t="shared" si="786"/>
        <v>0</v>
      </c>
      <c r="J1997">
        <f t="shared" si="787"/>
        <v>0</v>
      </c>
      <c r="K1997">
        <f t="shared" si="788"/>
        <v>0</v>
      </c>
      <c r="L1997">
        <f t="shared" si="789"/>
        <v>0</v>
      </c>
      <c r="M1997">
        <f t="shared" si="790"/>
        <v>0</v>
      </c>
      <c r="N1997">
        <f t="shared" si="791"/>
        <v>0</v>
      </c>
      <c r="O1997">
        <f>IF($B$14,_xlfn.IFNA(INDEX(תמותה!$A$1:$E$121,MATCH(F1997,תמותה!$A$1:A$121,0),IF($B$9="זכר",2,4)),1),0)</f>
        <v>0</v>
      </c>
      <c r="P1997">
        <f>IF($B$14,_xlfn.IFNA(INDEX('שיפור תמותה'!$A$1:$E$8743,MATCH(F1997&amp;G1997,'שיפור תמותה'!$C$1:$C$8743,0),IF($B$9="זכר",4,5)),1),0)</f>
        <v>0</v>
      </c>
      <c r="Q1997">
        <f>IF($B$14,_xlfn.IFNA(INDEX('שיפור תמותה'!$A$1:$E$8743,MATCH(F1997&amp;G1997-1,'שיפור תמותה'!$C$1:$C$8743,0),IF($B$9="זכר",4,5)),1),0)</f>
        <v>0</v>
      </c>
      <c r="R1997">
        <f t="shared" si="778"/>
        <v>0</v>
      </c>
      <c r="S1997">
        <f t="shared" si="779"/>
        <v>0</v>
      </c>
      <c r="T1997">
        <f t="shared" si="792"/>
        <v>0</v>
      </c>
      <c r="U1997">
        <f t="shared" si="780"/>
        <v>0</v>
      </c>
      <c r="V1997">
        <f t="shared" si="781"/>
        <v>0</v>
      </c>
      <c r="W1997">
        <f t="shared" si="793"/>
        <v>0</v>
      </c>
      <c r="X1997">
        <f>IF($B$15,_xlfn.IFNA(INDEX(תמותה!$A$1:$E$121,MATCH(U1997,תמותה!$A$1:A$121,0),IF($B$11="זכר",2,4)),1),0)</f>
        <v>0</v>
      </c>
      <c r="Y1997">
        <f>IF($B$15,_xlfn.IFNA(INDEX('שיפור תמותה'!$A$1:$E$8743,MATCH(U1997&amp;V1997,'שיפור תמותה'!$C$1:$C$8743,0),IF($B$11="זכר",4,5)),1),0)</f>
        <v>0</v>
      </c>
      <c r="Z1997">
        <f>IF($B$15,_xlfn.IFNA(INDEX('שיפור תמותה'!$A$1:$E$8743,MATCH(U1997&amp;V1997-1,'שיפור תמותה'!$C$1:$C$8743,0),IF($B$11="זכר",4,5)),1),0)</f>
        <v>0</v>
      </c>
      <c r="AA1997">
        <f t="shared" si="782"/>
        <v>0</v>
      </c>
      <c r="AB1997">
        <f t="shared" si="794"/>
        <v>0</v>
      </c>
      <c r="AC1997">
        <f>IF($B$15,_xlfn.IFNA(INDEX(תמותה!$A$1:$E$121,MATCH(U1997,תמותה!$A$1:A$121,0),IF($B$11="זכר",3,5)),1),0)</f>
        <v>0</v>
      </c>
      <c r="AD1997">
        <f t="shared" si="783"/>
        <v>0</v>
      </c>
      <c r="AE1997">
        <f t="shared" si="784"/>
        <v>0</v>
      </c>
      <c r="AF1997">
        <f t="shared" si="795"/>
        <v>0</v>
      </c>
      <c r="AG1997">
        <f t="shared" si="796"/>
        <v>0</v>
      </c>
      <c r="AH1997">
        <f t="shared" si="797"/>
        <v>0</v>
      </c>
      <c r="AI1997">
        <f t="shared" si="798"/>
        <v>0</v>
      </c>
      <c r="AJ1997">
        <f t="shared" si="799"/>
        <v>0</v>
      </c>
    </row>
    <row r="1998" spans="5:36" x14ac:dyDescent="0.2">
      <c r="E1998">
        <f t="shared" si="785"/>
        <v>0</v>
      </c>
      <c r="F1998">
        <f t="shared" si="775"/>
        <v>0</v>
      </c>
      <c r="G1998">
        <f t="shared" si="776"/>
        <v>0</v>
      </c>
      <c r="H1998">
        <f t="shared" si="777"/>
        <v>0</v>
      </c>
      <c r="I1998">
        <f t="shared" si="786"/>
        <v>0</v>
      </c>
      <c r="J1998">
        <f t="shared" si="787"/>
        <v>0</v>
      </c>
      <c r="K1998">
        <f t="shared" si="788"/>
        <v>0</v>
      </c>
      <c r="L1998">
        <f t="shared" si="789"/>
        <v>0</v>
      </c>
      <c r="M1998">
        <f t="shared" si="790"/>
        <v>0</v>
      </c>
      <c r="N1998">
        <f t="shared" si="791"/>
        <v>0</v>
      </c>
      <c r="O1998">
        <f>IF($B$14,_xlfn.IFNA(INDEX(תמותה!$A$1:$E$121,MATCH(F1998,תמותה!$A$1:A$121,0),IF($B$9="זכר",2,4)),1),0)</f>
        <v>0</v>
      </c>
      <c r="P1998">
        <f>IF($B$14,_xlfn.IFNA(INDEX('שיפור תמותה'!$A$1:$E$8743,MATCH(F1998&amp;G1998,'שיפור תמותה'!$C$1:$C$8743,0),IF($B$9="זכר",4,5)),1),0)</f>
        <v>0</v>
      </c>
      <c r="Q1998">
        <f>IF($B$14,_xlfn.IFNA(INDEX('שיפור תמותה'!$A$1:$E$8743,MATCH(F1998&amp;G1998-1,'שיפור תמותה'!$C$1:$C$8743,0),IF($B$9="זכר",4,5)),1),0)</f>
        <v>0</v>
      </c>
      <c r="R1998">
        <f t="shared" si="778"/>
        <v>0</v>
      </c>
      <c r="S1998">
        <f t="shared" si="779"/>
        <v>0</v>
      </c>
      <c r="T1998">
        <f t="shared" si="792"/>
        <v>0</v>
      </c>
      <c r="U1998">
        <f t="shared" si="780"/>
        <v>0</v>
      </c>
      <c r="V1998">
        <f t="shared" si="781"/>
        <v>0</v>
      </c>
      <c r="W1998">
        <f t="shared" si="793"/>
        <v>0</v>
      </c>
      <c r="X1998">
        <f>IF($B$15,_xlfn.IFNA(INDEX(תמותה!$A$1:$E$121,MATCH(U1998,תמותה!$A$1:A$121,0),IF($B$11="זכר",2,4)),1),0)</f>
        <v>0</v>
      </c>
      <c r="Y1998">
        <f>IF($B$15,_xlfn.IFNA(INDEX('שיפור תמותה'!$A$1:$E$8743,MATCH(U1998&amp;V1998,'שיפור תמותה'!$C$1:$C$8743,0),IF($B$11="זכר",4,5)),1),0)</f>
        <v>0</v>
      </c>
      <c r="Z1998">
        <f>IF($B$15,_xlfn.IFNA(INDEX('שיפור תמותה'!$A$1:$E$8743,MATCH(U1998&amp;V1998-1,'שיפור תמותה'!$C$1:$C$8743,0),IF($B$11="זכר",4,5)),1),0)</f>
        <v>0</v>
      </c>
      <c r="AA1998">
        <f t="shared" si="782"/>
        <v>0</v>
      </c>
      <c r="AB1998">
        <f t="shared" si="794"/>
        <v>0</v>
      </c>
      <c r="AC1998">
        <f>IF($B$15,_xlfn.IFNA(INDEX(תמותה!$A$1:$E$121,MATCH(U1998,תמותה!$A$1:A$121,0),IF($B$11="זכר",3,5)),1),0)</f>
        <v>0</v>
      </c>
      <c r="AD1998">
        <f t="shared" si="783"/>
        <v>0</v>
      </c>
      <c r="AE1998">
        <f t="shared" si="784"/>
        <v>0</v>
      </c>
      <c r="AF1998">
        <f t="shared" si="795"/>
        <v>0</v>
      </c>
      <c r="AG1998">
        <f t="shared" si="796"/>
        <v>0</v>
      </c>
      <c r="AH1998">
        <f t="shared" si="797"/>
        <v>0</v>
      </c>
      <c r="AI1998">
        <f t="shared" si="798"/>
        <v>0</v>
      </c>
      <c r="AJ1998">
        <f t="shared" si="799"/>
        <v>0</v>
      </c>
    </row>
    <row r="1999" spans="5:36" x14ac:dyDescent="0.2">
      <c r="E1999">
        <f t="shared" si="785"/>
        <v>0</v>
      </c>
      <c r="F1999">
        <f t="shared" si="775"/>
        <v>0</v>
      </c>
      <c r="G1999">
        <f t="shared" si="776"/>
        <v>0</v>
      </c>
      <c r="H1999">
        <f t="shared" si="777"/>
        <v>0</v>
      </c>
      <c r="I1999">
        <f t="shared" si="786"/>
        <v>0</v>
      </c>
      <c r="J1999">
        <f t="shared" si="787"/>
        <v>0</v>
      </c>
      <c r="K1999">
        <f t="shared" si="788"/>
        <v>0</v>
      </c>
      <c r="L1999">
        <f t="shared" si="789"/>
        <v>0</v>
      </c>
      <c r="M1999">
        <f t="shared" si="790"/>
        <v>0</v>
      </c>
      <c r="N1999">
        <f t="shared" si="791"/>
        <v>0</v>
      </c>
      <c r="O1999">
        <f>IF($B$14,_xlfn.IFNA(INDEX(תמותה!$A$1:$E$121,MATCH(F1999,תמותה!$A$1:A$121,0),IF($B$9="זכר",2,4)),1),0)</f>
        <v>0</v>
      </c>
      <c r="P1999">
        <f>IF($B$14,_xlfn.IFNA(INDEX('שיפור תמותה'!$A$1:$E$8743,MATCH(F1999&amp;G1999,'שיפור תמותה'!$C$1:$C$8743,0),IF($B$9="זכר",4,5)),1),0)</f>
        <v>0</v>
      </c>
      <c r="Q1999">
        <f>IF($B$14,_xlfn.IFNA(INDEX('שיפור תמותה'!$A$1:$E$8743,MATCH(F1999&amp;G1999-1,'שיפור תמותה'!$C$1:$C$8743,0),IF($B$9="זכר",4,5)),1),0)</f>
        <v>0</v>
      </c>
      <c r="R1999">
        <f t="shared" si="778"/>
        <v>0</v>
      </c>
      <c r="S1999">
        <f t="shared" si="779"/>
        <v>0</v>
      </c>
      <c r="T1999">
        <f t="shared" si="792"/>
        <v>0</v>
      </c>
      <c r="U1999">
        <f t="shared" si="780"/>
        <v>0</v>
      </c>
      <c r="V1999">
        <f t="shared" si="781"/>
        <v>0</v>
      </c>
      <c r="W1999">
        <f t="shared" si="793"/>
        <v>0</v>
      </c>
      <c r="X1999">
        <f>IF($B$15,_xlfn.IFNA(INDEX(תמותה!$A$1:$E$121,MATCH(U1999,תמותה!$A$1:A$121,0),IF($B$11="זכר",2,4)),1),0)</f>
        <v>0</v>
      </c>
      <c r="Y1999">
        <f>IF($B$15,_xlfn.IFNA(INDEX('שיפור תמותה'!$A$1:$E$8743,MATCH(U1999&amp;V1999,'שיפור תמותה'!$C$1:$C$8743,0),IF($B$11="זכר",4,5)),1),0)</f>
        <v>0</v>
      </c>
      <c r="Z1999">
        <f>IF($B$15,_xlfn.IFNA(INDEX('שיפור תמותה'!$A$1:$E$8743,MATCH(U1999&amp;V1999-1,'שיפור תמותה'!$C$1:$C$8743,0),IF($B$11="זכר",4,5)),1),0)</f>
        <v>0</v>
      </c>
      <c r="AA1999">
        <f t="shared" si="782"/>
        <v>0</v>
      </c>
      <c r="AB1999">
        <f t="shared" si="794"/>
        <v>0</v>
      </c>
      <c r="AC1999">
        <f>IF($B$15,_xlfn.IFNA(INDEX(תמותה!$A$1:$E$121,MATCH(U1999,תמותה!$A$1:A$121,0),IF($B$11="זכר",3,5)),1),0)</f>
        <v>0</v>
      </c>
      <c r="AD1999">
        <f t="shared" si="783"/>
        <v>0</v>
      </c>
      <c r="AE1999">
        <f t="shared" si="784"/>
        <v>0</v>
      </c>
      <c r="AF1999">
        <f t="shared" si="795"/>
        <v>0</v>
      </c>
      <c r="AG1999">
        <f t="shared" si="796"/>
        <v>0</v>
      </c>
      <c r="AH1999">
        <f t="shared" si="797"/>
        <v>0</v>
      </c>
      <c r="AI1999">
        <f t="shared" si="798"/>
        <v>0</v>
      </c>
      <c r="AJ1999">
        <f t="shared" si="799"/>
        <v>0</v>
      </c>
    </row>
    <row r="2000" spans="5:36" x14ac:dyDescent="0.2">
      <c r="E2000">
        <f t="shared" si="785"/>
        <v>0</v>
      </c>
      <c r="F2000">
        <f t="shared" si="775"/>
        <v>0</v>
      </c>
      <c r="G2000">
        <f t="shared" si="776"/>
        <v>0</v>
      </c>
      <c r="H2000">
        <f t="shared" si="777"/>
        <v>0</v>
      </c>
      <c r="I2000">
        <f t="shared" si="786"/>
        <v>0</v>
      </c>
      <c r="J2000">
        <f t="shared" si="787"/>
        <v>0</v>
      </c>
      <c r="K2000">
        <f t="shared" si="788"/>
        <v>0</v>
      </c>
      <c r="L2000">
        <f t="shared" si="789"/>
        <v>0</v>
      </c>
      <c r="M2000">
        <f t="shared" si="790"/>
        <v>0</v>
      </c>
      <c r="N2000">
        <f t="shared" si="791"/>
        <v>0</v>
      </c>
      <c r="O2000">
        <f>IF($B$14,_xlfn.IFNA(INDEX(תמותה!$A$1:$E$121,MATCH(F2000,תמותה!$A$1:A$121,0),IF($B$9="זכר",2,4)),1),0)</f>
        <v>0</v>
      </c>
      <c r="P2000">
        <f>IF($B$14,_xlfn.IFNA(INDEX('שיפור תמותה'!$A$1:$E$8743,MATCH(F2000&amp;G2000,'שיפור תמותה'!$C$1:$C$8743,0),IF($B$9="זכר",4,5)),1),0)</f>
        <v>0</v>
      </c>
      <c r="Q2000">
        <f>IF($B$14,_xlfn.IFNA(INDEX('שיפור תמותה'!$A$1:$E$8743,MATCH(F2000&amp;G2000-1,'שיפור תמותה'!$C$1:$C$8743,0),IF($B$9="זכר",4,5)),1),0)</f>
        <v>0</v>
      </c>
      <c r="R2000">
        <f t="shared" si="778"/>
        <v>0</v>
      </c>
      <c r="S2000">
        <f t="shared" si="779"/>
        <v>0</v>
      </c>
      <c r="T2000">
        <f t="shared" si="792"/>
        <v>0</v>
      </c>
      <c r="U2000">
        <f t="shared" si="780"/>
        <v>0</v>
      </c>
      <c r="V2000">
        <f t="shared" si="781"/>
        <v>0</v>
      </c>
      <c r="W2000">
        <f t="shared" si="793"/>
        <v>0</v>
      </c>
      <c r="X2000">
        <f>IF($B$15,_xlfn.IFNA(INDEX(תמותה!$A$1:$E$121,MATCH(U2000,תמותה!$A$1:A$121,0),IF($B$11="זכר",2,4)),1),0)</f>
        <v>0</v>
      </c>
      <c r="Y2000">
        <f>IF($B$15,_xlfn.IFNA(INDEX('שיפור תמותה'!$A$1:$E$8743,MATCH(U2000&amp;V2000,'שיפור תמותה'!$C$1:$C$8743,0),IF($B$11="זכר",4,5)),1),0)</f>
        <v>0</v>
      </c>
      <c r="Z2000">
        <f>IF($B$15,_xlfn.IFNA(INDEX('שיפור תמותה'!$A$1:$E$8743,MATCH(U2000&amp;V2000-1,'שיפור תמותה'!$C$1:$C$8743,0),IF($B$11="זכר",4,5)),1),0)</f>
        <v>0</v>
      </c>
      <c r="AA2000">
        <f t="shared" si="782"/>
        <v>0</v>
      </c>
      <c r="AB2000">
        <f t="shared" si="794"/>
        <v>0</v>
      </c>
      <c r="AC2000">
        <f>IF($B$15,_xlfn.IFNA(INDEX(תמותה!$A$1:$E$121,MATCH(U2000,תמותה!$A$1:A$121,0),IF($B$11="זכר",3,5)),1),0)</f>
        <v>0</v>
      </c>
      <c r="AD2000">
        <f t="shared" si="783"/>
        <v>0</v>
      </c>
      <c r="AE2000">
        <f t="shared" si="784"/>
        <v>0</v>
      </c>
      <c r="AF2000">
        <f t="shared" si="795"/>
        <v>0</v>
      </c>
      <c r="AG2000">
        <f t="shared" si="796"/>
        <v>0</v>
      </c>
      <c r="AH2000">
        <f t="shared" si="797"/>
        <v>0</v>
      </c>
      <c r="AI2000">
        <f t="shared" si="798"/>
        <v>0</v>
      </c>
      <c r="AJ2000">
        <f t="shared" si="799"/>
        <v>0</v>
      </c>
    </row>
  </sheetData>
  <sheetProtection algorithmName="SHA-512" hashValue="2ya0remYA9n4qcd2A75Q5RxtrFsqXAh5iwDKlDXbz/fDcr98q5CtwrcTKdDT23Ob0IvCwv3hA7lh360/hpsDbw==" saltValue="sebtRASxq6SSyBdaRhCfp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ED3F-5577-4BD8-95B9-AB74F3367154}">
  <sheetPr codeName="Sheet3"/>
  <dimension ref="C2:O11"/>
  <sheetViews>
    <sheetView rightToLeft="1" workbookViewId="0">
      <selection activeCell="M15" sqref="M15"/>
    </sheetView>
  </sheetViews>
  <sheetFormatPr defaultRowHeight="14.25" x14ac:dyDescent="0.2"/>
  <cols>
    <col min="1" max="3" width="9" style="16"/>
    <col min="4" max="4" width="10.5" style="16" bestFit="1" customWidth="1"/>
    <col min="5" max="16384" width="9" style="16"/>
  </cols>
  <sheetData>
    <row r="2" spans="3:15" x14ac:dyDescent="0.2">
      <c r="C2" s="16" t="s">
        <v>1</v>
      </c>
      <c r="D2" s="16" t="s">
        <v>2</v>
      </c>
      <c r="E2" s="16" t="s">
        <v>8</v>
      </c>
      <c r="F2" s="16" t="s">
        <v>16</v>
      </c>
      <c r="G2" s="16" t="s">
        <v>27</v>
      </c>
      <c r="H2" s="16" t="s">
        <v>26</v>
      </c>
    </row>
    <row r="3" spans="3:15" x14ac:dyDescent="0.2">
      <c r="C3" s="16" t="s">
        <v>3</v>
      </c>
      <c r="D3" s="16" t="s">
        <v>5</v>
      </c>
      <c r="E3" s="16" t="s">
        <v>9</v>
      </c>
      <c r="F3" s="17">
        <f>IF(טבלאות!F$8="","",טבלאות!F$8)</f>
        <v>0</v>
      </c>
      <c r="G3" s="17">
        <v>0</v>
      </c>
      <c r="H3" s="23">
        <f>IF(טבלאות!$C$14="לא נשוי",0,0.3)</f>
        <v>0.3</v>
      </c>
      <c r="I3" s="17"/>
      <c r="J3" s="17">
        <f>IF('דוח להדפסה'!C21="",#N/A,MATCH('דוח להדפסה'!C21,הגדרות!F3:F7,0))</f>
        <v>1</v>
      </c>
      <c r="K3" s="17"/>
      <c r="L3" s="17"/>
      <c r="M3" s="17"/>
      <c r="N3" s="17"/>
      <c r="O3" s="17"/>
    </row>
    <row r="4" spans="3:15" x14ac:dyDescent="0.2">
      <c r="C4" s="16" t="s">
        <v>4</v>
      </c>
      <c r="D4" s="16" t="s">
        <v>6</v>
      </c>
      <c r="F4" s="16">
        <f>IF(טבלאות!G$8="","",טבלאות!G$8)</f>
        <v>60</v>
      </c>
      <c r="G4" s="16">
        <v>1</v>
      </c>
      <c r="H4" s="23">
        <f>IF(טבלאות!$C$14="לא נשוי","",0.4)</f>
        <v>0.4</v>
      </c>
      <c r="J4" s="16" t="e">
        <f>MATCH('דוח להדפסה'!C22,הגדרות!H3:H10,0)</f>
        <v>#N/A</v>
      </c>
    </row>
    <row r="5" spans="3:15" x14ac:dyDescent="0.2">
      <c r="F5" s="16">
        <f>IF(טבלאות!H$8="","",טבלאות!H$8)</f>
        <v>120</v>
      </c>
      <c r="G5" s="16">
        <v>2</v>
      </c>
      <c r="H5" s="23">
        <f>IF(טבלאות!$C$14="לא נשוי","",0.5)</f>
        <v>0.5</v>
      </c>
    </row>
    <row r="6" spans="3:15" x14ac:dyDescent="0.2">
      <c r="F6" s="16">
        <f>IF(טבלאות!I$8="","",טבלאות!I$8)</f>
        <v>180</v>
      </c>
      <c r="G6" s="16">
        <v>3</v>
      </c>
      <c r="H6" s="23">
        <f>IF(טבלאות!$C$14="לא נשוי","",0.6)</f>
        <v>0.6</v>
      </c>
    </row>
    <row r="7" spans="3:15" x14ac:dyDescent="0.2">
      <c r="F7" s="16">
        <f>IF(טבלאות!J$8="","",טבלאות!J$8)</f>
        <v>240</v>
      </c>
      <c r="H7" s="23">
        <f>IF(טבלאות!$C$14="לא נשוי","",0.7)</f>
        <v>0.7</v>
      </c>
    </row>
    <row r="8" spans="3:15" x14ac:dyDescent="0.2">
      <c r="H8" s="23">
        <f>IF(טבלאות!$C$14="לא נשוי","",0.8)</f>
        <v>0.8</v>
      </c>
    </row>
    <row r="9" spans="3:15" x14ac:dyDescent="0.2">
      <c r="H9" s="23">
        <f>IF(טבלאות!$C$14="לא נשוי","",0.9)</f>
        <v>0.9</v>
      </c>
    </row>
    <row r="10" spans="3:15" x14ac:dyDescent="0.2">
      <c r="H10" s="23">
        <f>IF(טבלאות!$C$14="לא נשוי","",1)</f>
        <v>1</v>
      </c>
    </row>
    <row r="11" spans="3:15" x14ac:dyDescent="0.2">
      <c r="H11" s="18"/>
    </row>
  </sheetData>
  <sheetProtection algorithmName="SHA-512" hashValue="LWZp03pwrGNUAThIOGuP/QcKtZi/thGSP66Q//WJY4nav/myK0NRrm74jpN8PoKiTBKAEYBywD1zHjlwyrUNIQ==" saltValue="QLoEZjVTpVlL3fyrmAJAgg==" spinCount="100000" sheet="1" objects="1" scenarios="1"/>
  <dataValidations disablePrompts="1" count="2">
    <dataValidation type="custom" allowBlank="1" showInputMessage="1" showErrorMessage="1" sqref="L10" xr:uid="{00678841-6EB7-4013-95AC-0720DF5CD572}">
      <formula1>my</formula1>
    </dataValidation>
    <dataValidation type="list" allowBlank="1" showInputMessage="1" showErrorMessage="1" sqref="L12" xr:uid="{B9458045-0088-42C9-B282-B23712B4A51D}">
      <formula1>AA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טבלאות</vt:lpstr>
      <vt:lpstr>דוח להדפסה</vt:lpstr>
      <vt:lpstr>'דוח להדפסה'!Print_Area</vt:lpstr>
    </vt:vector>
  </TitlesOfParts>
  <Company>Meitav Dash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Haim Krol</dc:creator>
  <cp:lastModifiedBy>Haim Krol</cp:lastModifiedBy>
  <cp:lastPrinted>2024-07-04T06:25:31Z</cp:lastPrinted>
  <dcterms:created xsi:type="dcterms:W3CDTF">2024-02-22T07:35:52Z</dcterms:created>
  <dcterms:modified xsi:type="dcterms:W3CDTF">2025-05-29T07:07:02Z</dcterms:modified>
</cp:coreProperties>
</file>